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FE2A2E88-1C27-4810-BBFA-77D7B693EB4F}" xr6:coauthVersionLast="47" xr6:coauthVersionMax="47" xr10:uidLastSave="{00000000-0000-0000-0000-000000000000}"/>
  <bookViews>
    <workbookView xWindow="-120" yWindow="-120" windowWidth="29040" windowHeight="15720" xr2:uid="{BA6E28F2-EA69-436C-B8AE-2BF56CD9B39F}"/>
  </bookViews>
  <sheets>
    <sheet name="Serie I" sheetId="1" r:id="rId1"/>
    <sheet name="Serie II" sheetId="2" r:id="rId2"/>
    <sheet name="Serie III" sheetId="3" r:id="rId3"/>
    <sheet name="Serie IV" sheetId="4" r:id="rId4"/>
    <sheet name="Puntos Ext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F12" i="4"/>
  <c r="E12" i="4"/>
  <c r="F11" i="4"/>
  <c r="E11" i="4"/>
  <c r="F3" i="4"/>
  <c r="F4" i="4"/>
  <c r="F5" i="4"/>
  <c r="F6" i="4"/>
  <c r="F7" i="4"/>
  <c r="F8" i="4"/>
  <c r="F9" i="4"/>
  <c r="E3" i="4"/>
  <c r="E4" i="4"/>
  <c r="E5" i="4"/>
  <c r="E6" i="4"/>
  <c r="E7" i="4"/>
  <c r="E8" i="4"/>
  <c r="E9" i="4"/>
  <c r="F2" i="4"/>
  <c r="E2" i="4"/>
  <c r="C10" i="4"/>
  <c r="C9" i="4"/>
  <c r="D10" i="4"/>
  <c r="D3" i="4"/>
  <c r="D4" i="4" s="1"/>
  <c r="D5" i="4" s="1"/>
  <c r="D6" i="4" s="1"/>
  <c r="D7" i="4" s="1"/>
  <c r="D8" i="4" s="1"/>
  <c r="D9" i="4" s="1"/>
  <c r="C3" i="4"/>
  <c r="C4" i="4"/>
  <c r="C5" i="4" s="1"/>
  <c r="C6" i="4" s="1"/>
  <c r="C7" i="4" s="1"/>
  <c r="C8" i="4" s="1"/>
  <c r="B18" i="2"/>
  <c r="C13" i="2"/>
  <c r="C12" i="2"/>
  <c r="C10" i="2"/>
  <c r="B10" i="2"/>
  <c r="E10" i="2"/>
  <c r="D10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7" i="1"/>
  <c r="C6" i="1"/>
  <c r="D14" i="1"/>
</calcChain>
</file>

<file path=xl/sharedStrings.xml><?xml version="1.0" encoding="utf-8"?>
<sst xmlns="http://schemas.openxmlformats.org/spreadsheetml/2006/main" count="63" uniqueCount="60">
  <si>
    <t xml:space="preserve">costo total = </t>
  </si>
  <si>
    <t xml:space="preserve">costo total EPA = </t>
  </si>
  <si>
    <t>2.18 * unidades = 15000</t>
  </si>
  <si>
    <t xml:space="preserve">unidades = </t>
  </si>
  <si>
    <t>costo fijo EPA</t>
  </si>
  <si>
    <t>costo variable EPA</t>
  </si>
  <si>
    <t>Costo por unidad inc</t>
  </si>
  <si>
    <t>Pedido minimo inc</t>
  </si>
  <si>
    <t>Año</t>
  </si>
  <si>
    <t>?</t>
  </si>
  <si>
    <t>Cerveza</t>
  </si>
  <si>
    <t>Invitaciones de boda</t>
  </si>
  <si>
    <t>Automoviles</t>
  </si>
  <si>
    <t xml:space="preserve">Papel </t>
  </si>
  <si>
    <t>Big Macs</t>
  </si>
  <si>
    <t>Casas Personalizadas</t>
  </si>
  <si>
    <t>Motocicletas</t>
  </si>
  <si>
    <t>Enfoque repetitivo ya que las fabrican en modulos para que el cliente tenga en donde escoger</t>
  </si>
  <si>
    <t>Enfoque al proceso</t>
  </si>
  <si>
    <t>Enfoque al producto</t>
  </si>
  <si>
    <t>Enfoque al proceso, por los diseños artesanales que tienen</t>
  </si>
  <si>
    <t xml:space="preserve">Personalizacion en masa, se pueden personalizar el carro hasta cierto nivel </t>
  </si>
  <si>
    <t>Enfoque repetitivo por que realizan ciertas variaciones para que el cliente tenga de donde escoger</t>
  </si>
  <si>
    <t>periodo tiempo x</t>
  </si>
  <si>
    <t>Demanda y</t>
  </si>
  <si>
    <t>x ^ 2</t>
  </si>
  <si>
    <t>xy</t>
  </si>
  <si>
    <t>x̄</t>
  </si>
  <si>
    <t xml:space="preserve">ȳ </t>
  </si>
  <si>
    <t>b = (Σxy - nx̄ȳ) / (Σx² - nx̄²)</t>
  </si>
  <si>
    <t xml:space="preserve"> (3063 - 7(4)(98.86)) / (140 - 7(4²))</t>
  </si>
  <si>
    <t>a = ȳ - bx̄ = 98.86 - 10.53(4) = 56.74</t>
  </si>
  <si>
    <t xml:space="preserve">Ecuación de la tendencia: ŷ = 56.74 + 10.53x </t>
  </si>
  <si>
    <t xml:space="preserve">Para 2024 (x = 8): Demanda 2024 = 56.74 + 10.53(8) = 140.98 megavatios </t>
  </si>
  <si>
    <t>Para 2025 (x = 9): Demanda 2025 = 56.74 + 10.53(9) = 151.51 megavatios</t>
  </si>
  <si>
    <t>Trimestre</t>
  </si>
  <si>
    <t>Toneladas Descargadas</t>
  </si>
  <si>
    <t>α</t>
  </si>
  <si>
    <t>Prevision 0.15</t>
  </si>
  <si>
    <t>Prevision 0.55</t>
  </si>
  <si>
    <t>La mejor prevision seria la 0.15 ya que ofrece mayor estabilidad y suaviza mejor las fluctuaciones de los datos presentados</t>
  </si>
  <si>
    <t>unidades</t>
  </si>
  <si>
    <t>Desviacion 0.15*</t>
  </si>
  <si>
    <t>Desviacion 0.55*</t>
  </si>
  <si>
    <t>DAM</t>
  </si>
  <si>
    <t xml:space="preserve">R// </t>
  </si>
  <si>
    <t>Caliber 27368</t>
  </si>
  <si>
    <t>CT = CV(V1)+CF</t>
  </si>
  <si>
    <t>CV(3000)+CF=CV(V2)+CF</t>
  </si>
  <si>
    <t xml:space="preserve">V = </t>
  </si>
  <si>
    <t>4×3000+0=1.82×V 2+0</t>
  </si>
  <si>
    <t>12000=1.8×V2</t>
  </si>
  <si>
    <t>4x -&gt; x son unidades</t>
  </si>
  <si>
    <t>4 * x = 15000 + 1.82 * x</t>
  </si>
  <si>
    <t>Inc</t>
  </si>
  <si>
    <t>Epa</t>
  </si>
  <si>
    <t>15000 + 1.82 x</t>
  </si>
  <si>
    <t xml:space="preserve">Para Tropper Inc: 4 * 6881 = 27,524 quetzales </t>
  </si>
  <si>
    <t>Para EPA: 15000 + (1.82 * 6881) = 27,523.42 quetzales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</si>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</sst>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6"/>
      <color theme="1"/>
      <name val="Abadi"/>
      <family val="2"/>
    </font>
    <font>
      <sz val="16"/>
      <color theme="1"/>
      <name val="Abadi"/>
      <family val="2"/>
    </font>
    <font>
      <sz val="16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2" borderId="0" xfId="0" applyNumberFormat="1" applyFill="1"/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'Serie II'!$B$2:$B$8</c:f>
              <c:strCache>
                <c:ptCount val="7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90</c:v>
                </c:pt>
                <c:pt idx="4">
                  <c:v>105</c:v>
                </c:pt>
                <c:pt idx="5">
                  <c:v>142</c:v>
                </c:pt>
                <c:pt idx="6">
                  <c:v>122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364072734151475"/>
                  <c:y val="1.3534480756277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'Serie II'!$A$2:$A$9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'Serie II'!$B$2:$B$8</c:f>
              <c:numCache>
                <c:formatCode>General</c:formatCode>
                <c:ptCount val="7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90</c:v>
                </c:pt>
                <c:pt idx="4">
                  <c:v>105</c:v>
                </c:pt>
                <c:pt idx="5">
                  <c:v>142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1-463C-8873-63396D01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728160"/>
        <c:axId val="1445722880"/>
      </c:lineChart>
      <c:catAx>
        <c:axId val="14457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45722880"/>
        <c:crosses val="autoZero"/>
        <c:auto val="1"/>
        <c:lblAlgn val="ctr"/>
        <c:lblOffset val="100"/>
        <c:noMultiLvlLbl val="0"/>
      </c:catAx>
      <c:valAx>
        <c:axId val="1445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457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</xdr:row>
      <xdr:rowOff>57150</xdr:rowOff>
    </xdr:from>
    <xdr:to>
      <xdr:col>9</xdr:col>
      <xdr:colOff>586740</xdr:colOff>
      <xdr:row>12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6FAF29-2C72-7B24-1DCE-9B0D00ED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717913</xdr:colOff>
      <xdr:row>7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A80E39-4513-5EB0-EABD-B3F576AD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" y="266701"/>
          <a:ext cx="4756513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714586</xdr:colOff>
      <xdr:row>0</xdr:row>
      <xdr:rowOff>205740</xdr:rowOff>
    </xdr:from>
    <xdr:to>
      <xdr:col>8</xdr:col>
      <xdr:colOff>44993</xdr:colOff>
      <xdr:row>5</xdr:row>
      <xdr:rowOff>158438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7205A8-F50A-D6F9-1AE8-3827CA90D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4306" y="205740"/>
          <a:ext cx="4694887" cy="1286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BC56-72B7-4569-9065-AC21B3543004}">
  <dimension ref="A1:I18"/>
  <sheetViews>
    <sheetView tabSelected="1" zoomScale="114" workbookViewId="0">
      <selection activeCell="H7" sqref="H7"/>
    </sheetView>
  </sheetViews>
  <sheetFormatPr baseColWidth="10" defaultRowHeight="20.25" x14ac:dyDescent="0.3"/>
  <cols>
    <col min="1" max="1" width="15.61328125" bestFit="1" customWidth="1"/>
    <col min="2" max="2" width="13.84375" bestFit="1" customWidth="1"/>
    <col min="6" max="6" width="19.84375" bestFit="1" customWidth="1"/>
    <col min="8" max="8" width="19.61328125" bestFit="1" customWidth="1"/>
  </cols>
  <sheetData>
    <row r="1" spans="1:9" x14ac:dyDescent="0.3">
      <c r="A1" t="s">
        <v>6</v>
      </c>
      <c r="B1">
        <v>4</v>
      </c>
    </row>
    <row r="2" spans="1:9" x14ac:dyDescent="0.3">
      <c r="A2" t="s">
        <v>7</v>
      </c>
      <c r="B2">
        <v>3000</v>
      </c>
    </row>
    <row r="3" spans="1:9" x14ac:dyDescent="0.3">
      <c r="A3" t="s">
        <v>4</v>
      </c>
      <c r="B3">
        <v>15000</v>
      </c>
    </row>
    <row r="4" spans="1:9" x14ac:dyDescent="0.3">
      <c r="A4" t="s">
        <v>5</v>
      </c>
      <c r="B4">
        <v>1.82</v>
      </c>
    </row>
    <row r="6" spans="1:9" x14ac:dyDescent="0.3">
      <c r="B6" t="s">
        <v>0</v>
      </c>
      <c r="C6">
        <f>B2*4</f>
        <v>12000</v>
      </c>
    </row>
    <row r="7" spans="1:9" x14ac:dyDescent="0.3">
      <c r="B7" t="s">
        <v>1</v>
      </c>
      <c r="C7">
        <f>B3+(B1*1.82)</f>
        <v>15007.28</v>
      </c>
    </row>
    <row r="9" spans="1:9" x14ac:dyDescent="0.3">
      <c r="A9" s="3" t="s">
        <v>54</v>
      </c>
      <c r="B9" t="s">
        <v>52</v>
      </c>
      <c r="H9" t="s">
        <v>59</v>
      </c>
    </row>
    <row r="10" spans="1:9" x14ac:dyDescent="0.3">
      <c r="A10" s="3" t="s">
        <v>55</v>
      </c>
      <c r="B10" t="s">
        <v>56</v>
      </c>
      <c r="H10" t="s">
        <v>47</v>
      </c>
    </row>
    <row r="11" spans="1:9" x14ac:dyDescent="0.3">
      <c r="H11" t="s">
        <v>48</v>
      </c>
    </row>
    <row r="12" spans="1:9" x14ac:dyDescent="0.3">
      <c r="B12" t="s">
        <v>53</v>
      </c>
      <c r="H12" t="s">
        <v>50</v>
      </c>
    </row>
    <row r="13" spans="1:9" x14ac:dyDescent="0.3">
      <c r="B13" t="s">
        <v>2</v>
      </c>
      <c r="H13" s="13" t="s">
        <v>51</v>
      </c>
    </row>
    <row r="14" spans="1:9" x14ac:dyDescent="0.3">
      <c r="B14" s="3" t="s">
        <v>3</v>
      </c>
      <c r="C14" s="1">
        <v>15000</v>
      </c>
      <c r="D14" s="4">
        <f>C14/C15</f>
        <v>6880.7339449541278</v>
      </c>
      <c r="E14" s="8" t="s">
        <v>41</v>
      </c>
      <c r="H14" s="2" t="s">
        <v>49</v>
      </c>
      <c r="I14" s="5">
        <f>12000/1.82</f>
        <v>6593.4065934065929</v>
      </c>
    </row>
    <row r="15" spans="1:9" x14ac:dyDescent="0.3">
      <c r="C15" s="2">
        <v>2.1800000000000002</v>
      </c>
    </row>
    <row r="17" spans="2:2" x14ac:dyDescent="0.3">
      <c r="B17" t="s">
        <v>57</v>
      </c>
    </row>
    <row r="18" spans="2:2" x14ac:dyDescent="0.3">
      <c r="B18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3975-BF94-4F87-84B5-0ABB2601F399}">
  <dimension ref="A1:K24"/>
  <sheetViews>
    <sheetView topLeftCell="A7" zoomScale="85" zoomScaleNormal="85" workbookViewId="0">
      <selection activeCell="F20" sqref="F20"/>
    </sheetView>
  </sheetViews>
  <sheetFormatPr baseColWidth="10" defaultRowHeight="20.25" x14ac:dyDescent="0.3"/>
  <cols>
    <col min="3" max="3" width="13" bestFit="1" customWidth="1"/>
  </cols>
  <sheetData>
    <row r="1" spans="1:11" x14ac:dyDescent="0.3">
      <c r="A1" t="s">
        <v>8</v>
      </c>
      <c r="B1" t="s">
        <v>24</v>
      </c>
      <c r="C1" t="s">
        <v>23</v>
      </c>
      <c r="D1" t="s">
        <v>25</v>
      </c>
      <c r="E1" t="s">
        <v>26</v>
      </c>
    </row>
    <row r="2" spans="1:11" x14ac:dyDescent="0.3">
      <c r="A2">
        <v>2017</v>
      </c>
      <c r="B2">
        <v>74</v>
      </c>
      <c r="C2">
        <v>1</v>
      </c>
      <c r="D2">
        <f>POWER(C2,2)</f>
        <v>1</v>
      </c>
      <c r="E2">
        <f>C2*B2</f>
        <v>74</v>
      </c>
    </row>
    <row r="3" spans="1:11" x14ac:dyDescent="0.3">
      <c r="A3">
        <v>2018</v>
      </c>
      <c r="B3">
        <v>79</v>
      </c>
      <c r="C3">
        <v>2</v>
      </c>
      <c r="D3">
        <f t="shared" ref="D3:D8" si="0">POWER(C3,2)</f>
        <v>4</v>
      </c>
      <c r="E3">
        <f t="shared" ref="E3:E8" si="1">C3*B3</f>
        <v>158</v>
      </c>
    </row>
    <row r="4" spans="1:11" x14ac:dyDescent="0.3">
      <c r="A4">
        <v>2019</v>
      </c>
      <c r="B4">
        <v>80</v>
      </c>
      <c r="C4">
        <v>3</v>
      </c>
      <c r="D4">
        <f t="shared" si="0"/>
        <v>9</v>
      </c>
      <c r="E4">
        <f t="shared" si="1"/>
        <v>240</v>
      </c>
    </row>
    <row r="5" spans="1:11" x14ac:dyDescent="0.3">
      <c r="A5">
        <v>2020</v>
      </c>
      <c r="B5">
        <v>90</v>
      </c>
      <c r="C5">
        <v>4</v>
      </c>
      <c r="D5">
        <f t="shared" si="0"/>
        <v>16</v>
      </c>
      <c r="E5">
        <f t="shared" si="1"/>
        <v>360</v>
      </c>
    </row>
    <row r="6" spans="1:11" x14ac:dyDescent="0.3">
      <c r="A6">
        <v>2021</v>
      </c>
      <c r="B6">
        <v>105</v>
      </c>
      <c r="C6">
        <v>5</v>
      </c>
      <c r="D6">
        <f t="shared" si="0"/>
        <v>25</v>
      </c>
      <c r="E6">
        <f t="shared" si="1"/>
        <v>525</v>
      </c>
    </row>
    <row r="7" spans="1:11" x14ac:dyDescent="0.3">
      <c r="A7">
        <v>2022</v>
      </c>
      <c r="B7">
        <v>142</v>
      </c>
      <c r="C7">
        <v>6</v>
      </c>
      <c r="D7">
        <f t="shared" si="0"/>
        <v>36</v>
      </c>
      <c r="E7">
        <f t="shared" si="1"/>
        <v>852</v>
      </c>
    </row>
    <row r="8" spans="1:11" x14ac:dyDescent="0.3">
      <c r="A8">
        <v>2023</v>
      </c>
      <c r="B8">
        <v>122</v>
      </c>
      <c r="C8">
        <v>7</v>
      </c>
      <c r="D8">
        <f t="shared" si="0"/>
        <v>49</v>
      </c>
      <c r="E8">
        <f t="shared" si="1"/>
        <v>854</v>
      </c>
    </row>
    <row r="9" spans="1:11" x14ac:dyDescent="0.3">
      <c r="A9">
        <v>2024</v>
      </c>
      <c r="B9" s="2" t="s">
        <v>9</v>
      </c>
      <c r="C9">
        <v>8</v>
      </c>
    </row>
    <row r="10" spans="1:11" x14ac:dyDescent="0.3">
      <c r="B10">
        <f>SUM(B2:B9)</f>
        <v>692</v>
      </c>
      <c r="C10">
        <f>SUM(C2:C8)</f>
        <v>28</v>
      </c>
      <c r="D10">
        <f>SUM(D2:D9)</f>
        <v>140</v>
      </c>
      <c r="E10">
        <f>SUM(E2:E9)</f>
        <v>3063</v>
      </c>
    </row>
    <row r="12" spans="1:11" x14ac:dyDescent="0.3">
      <c r="B12" s="2" t="s">
        <v>27</v>
      </c>
      <c r="C12" s="2">
        <f>C10/7</f>
        <v>4</v>
      </c>
    </row>
    <row r="13" spans="1:11" x14ac:dyDescent="0.3">
      <c r="B13" s="2" t="s">
        <v>28</v>
      </c>
      <c r="C13" s="5">
        <f>B10/7</f>
        <v>98.857142857142861</v>
      </c>
    </row>
    <row r="16" spans="1:11" x14ac:dyDescent="0.3">
      <c r="B16" t="s">
        <v>29</v>
      </c>
      <c r="I16" s="2"/>
      <c r="J16" s="5"/>
      <c r="K16" s="2"/>
    </row>
    <row r="17" spans="2:11" x14ac:dyDescent="0.3">
      <c r="B17" s="7" t="s">
        <v>30</v>
      </c>
    </row>
    <row r="18" spans="2:11" x14ac:dyDescent="0.3">
      <c r="B18" s="6">
        <f>(3063-2768.08)/(140-112)</f>
        <v>10.532857142857145</v>
      </c>
    </row>
    <row r="19" spans="2:11" x14ac:dyDescent="0.3">
      <c r="I19" s="2"/>
      <c r="J19" s="5"/>
      <c r="K19" s="2"/>
    </row>
    <row r="20" spans="2:11" x14ac:dyDescent="0.3">
      <c r="B20" s="6" t="s">
        <v>31</v>
      </c>
    </row>
    <row r="22" spans="2:11" x14ac:dyDescent="0.3">
      <c r="B22" s="6" t="s">
        <v>32</v>
      </c>
    </row>
    <row r="23" spans="2:11" x14ac:dyDescent="0.3">
      <c r="B23" s="8" t="s">
        <v>33</v>
      </c>
      <c r="C23" s="8"/>
      <c r="D23" s="8"/>
      <c r="E23" s="8"/>
      <c r="F23" s="8"/>
    </row>
    <row r="24" spans="2:11" x14ac:dyDescent="0.3">
      <c r="B24" s="8" t="s">
        <v>34</v>
      </c>
      <c r="C24" s="8"/>
      <c r="D24" s="8"/>
      <c r="E24" s="8"/>
      <c r="F2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0606-B14F-4546-823E-300635CF2447}">
  <dimension ref="A1:B7"/>
  <sheetViews>
    <sheetView workbookViewId="0">
      <selection activeCell="D9" sqref="D9"/>
    </sheetView>
  </sheetViews>
  <sheetFormatPr baseColWidth="10" defaultRowHeight="20.25" x14ac:dyDescent="0.3"/>
  <cols>
    <col min="1" max="1" width="16" bestFit="1" customWidth="1"/>
  </cols>
  <sheetData>
    <row r="1" spans="1:2" x14ac:dyDescent="0.3">
      <c r="A1" t="s">
        <v>10</v>
      </c>
      <c r="B1" t="s">
        <v>19</v>
      </c>
    </row>
    <row r="2" spans="1:2" x14ac:dyDescent="0.3">
      <c r="A2" t="s">
        <v>11</v>
      </c>
      <c r="B2" t="s">
        <v>20</v>
      </c>
    </row>
    <row r="3" spans="1:2" x14ac:dyDescent="0.3">
      <c r="A3" t="s">
        <v>12</v>
      </c>
      <c r="B3" t="s">
        <v>21</v>
      </c>
    </row>
    <row r="4" spans="1:2" x14ac:dyDescent="0.3">
      <c r="A4" t="s">
        <v>13</v>
      </c>
      <c r="B4" t="s">
        <v>19</v>
      </c>
    </row>
    <row r="5" spans="1:2" x14ac:dyDescent="0.3">
      <c r="A5" t="s">
        <v>14</v>
      </c>
      <c r="B5" t="s">
        <v>22</v>
      </c>
    </row>
    <row r="6" spans="1:2" x14ac:dyDescent="0.3">
      <c r="A6" t="s">
        <v>15</v>
      </c>
      <c r="B6" t="s">
        <v>18</v>
      </c>
    </row>
    <row r="7" spans="1:2" x14ac:dyDescent="0.3">
      <c r="A7" t="s">
        <v>16</v>
      </c>
      <c r="B7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26FC-1A3D-41C9-ACDB-F60877999862}">
  <dimension ref="A1:I14"/>
  <sheetViews>
    <sheetView topLeftCell="B1" zoomScale="115" zoomScaleNormal="115" workbookViewId="0">
      <selection activeCell="F12" sqref="F12"/>
    </sheetView>
  </sheetViews>
  <sheetFormatPr baseColWidth="10" defaultRowHeight="20.25" x14ac:dyDescent="0.3"/>
  <cols>
    <col min="2" max="2" width="17.69140625" bestFit="1" customWidth="1"/>
    <col min="4" max="4" width="11.07421875" bestFit="1" customWidth="1"/>
    <col min="5" max="6" width="12.3828125" bestFit="1" customWidth="1"/>
  </cols>
  <sheetData>
    <row r="1" spans="1:9" x14ac:dyDescent="0.3">
      <c r="A1" s="9" t="s">
        <v>35</v>
      </c>
      <c r="B1" s="9" t="s">
        <v>36</v>
      </c>
      <c r="C1" s="9" t="s">
        <v>38</v>
      </c>
      <c r="D1" s="9" t="s">
        <v>39</v>
      </c>
      <c r="E1" s="10" t="s">
        <v>42</v>
      </c>
      <c r="F1" s="10" t="s">
        <v>43</v>
      </c>
    </row>
    <row r="2" spans="1:9" x14ac:dyDescent="0.3">
      <c r="A2" s="9">
        <v>1</v>
      </c>
      <c r="B2" s="9">
        <v>168</v>
      </c>
      <c r="C2" s="9">
        <v>180</v>
      </c>
      <c r="D2" s="9">
        <v>180</v>
      </c>
      <c r="E2">
        <f>ABS(B2-C2)</f>
        <v>12</v>
      </c>
      <c r="F2">
        <f>ABS(B2-D2)</f>
        <v>12</v>
      </c>
      <c r="G2" s="9" t="s">
        <v>37</v>
      </c>
      <c r="H2" s="9">
        <v>0.15</v>
      </c>
    </row>
    <row r="3" spans="1:9" x14ac:dyDescent="0.3">
      <c r="A3" s="9">
        <v>2</v>
      </c>
      <c r="B3" s="9">
        <v>159</v>
      </c>
      <c r="C3" s="9">
        <f>B2*$H$2 + (1-$H$2)*C2</f>
        <v>178.2</v>
      </c>
      <c r="D3" s="11">
        <f>B2*$H$3 + (1-$H$3)*D2</f>
        <v>173.39999999999998</v>
      </c>
      <c r="E3">
        <f t="shared" ref="E3:E9" si="0">ABS(B3-C3)</f>
        <v>19.199999999999989</v>
      </c>
      <c r="F3">
        <f t="shared" ref="F3:F9" si="1">ABS(B3-D3)</f>
        <v>14.399999999999977</v>
      </c>
      <c r="G3" s="9" t="s">
        <v>37</v>
      </c>
      <c r="H3" s="9">
        <v>0.55000000000000004</v>
      </c>
    </row>
    <row r="4" spans="1:9" x14ac:dyDescent="0.3">
      <c r="A4" s="9">
        <v>3</v>
      </c>
      <c r="B4" s="9">
        <v>190</v>
      </c>
      <c r="C4" s="9">
        <f t="shared" ref="C4:C8" si="2">B3*$H$2 + (1-$H$2)*C3</f>
        <v>175.32</v>
      </c>
      <c r="D4" s="11">
        <f t="shared" ref="D4:D9" si="3">B3*$H$3 + (1-$H$3)*D3</f>
        <v>165.48</v>
      </c>
      <c r="E4">
        <f t="shared" si="0"/>
        <v>14.680000000000007</v>
      </c>
      <c r="F4">
        <f t="shared" si="1"/>
        <v>24.52000000000001</v>
      </c>
    </row>
    <row r="5" spans="1:9" x14ac:dyDescent="0.3">
      <c r="A5" s="9">
        <v>4</v>
      </c>
      <c r="B5" s="9">
        <v>210</v>
      </c>
      <c r="C5" s="9">
        <f t="shared" si="2"/>
        <v>177.52199999999999</v>
      </c>
      <c r="D5" s="11">
        <f t="shared" si="3"/>
        <v>178.96600000000001</v>
      </c>
      <c r="E5">
        <f t="shared" si="0"/>
        <v>32.478000000000009</v>
      </c>
      <c r="F5">
        <f t="shared" si="1"/>
        <v>31.033999999999992</v>
      </c>
    </row>
    <row r="6" spans="1:9" x14ac:dyDescent="0.3">
      <c r="A6" s="9">
        <v>5</v>
      </c>
      <c r="B6" s="9">
        <v>160</v>
      </c>
      <c r="C6" s="9">
        <f t="shared" si="2"/>
        <v>182.3937</v>
      </c>
      <c r="D6" s="11">
        <f t="shared" si="3"/>
        <v>196.03470000000002</v>
      </c>
      <c r="E6">
        <f t="shared" si="0"/>
        <v>22.393699999999995</v>
      </c>
      <c r="F6">
        <f t="shared" si="1"/>
        <v>36.034700000000015</v>
      </c>
    </row>
    <row r="7" spans="1:9" x14ac:dyDescent="0.3">
      <c r="A7" s="9">
        <v>6</v>
      </c>
      <c r="B7" s="9">
        <v>182</v>
      </c>
      <c r="C7" s="9">
        <f t="shared" si="2"/>
        <v>179.03464499999998</v>
      </c>
      <c r="D7" s="11">
        <f t="shared" si="3"/>
        <v>176.21561500000001</v>
      </c>
      <c r="E7">
        <f t="shared" si="0"/>
        <v>2.9653550000000166</v>
      </c>
      <c r="F7">
        <f t="shared" si="1"/>
        <v>5.7843849999999861</v>
      </c>
    </row>
    <row r="8" spans="1:9" x14ac:dyDescent="0.3">
      <c r="A8" s="9">
        <v>7</v>
      </c>
      <c r="B8" s="9">
        <v>195</v>
      </c>
      <c r="C8" s="9">
        <f t="shared" si="2"/>
        <v>179.47944824999999</v>
      </c>
      <c r="D8" s="11">
        <f t="shared" si="3"/>
        <v>179.39702675000001</v>
      </c>
      <c r="E8">
        <f t="shared" si="0"/>
        <v>15.52055175000001</v>
      </c>
      <c r="F8">
        <f t="shared" si="1"/>
        <v>15.602973249999991</v>
      </c>
    </row>
    <row r="9" spans="1:9" x14ac:dyDescent="0.3">
      <c r="A9" s="9">
        <v>8</v>
      </c>
      <c r="B9" s="9">
        <v>175</v>
      </c>
      <c r="C9" s="9">
        <f>B8*$H$2 + (1-$H$2)*C8</f>
        <v>181.80753101249999</v>
      </c>
      <c r="D9" s="11">
        <f t="shared" si="3"/>
        <v>187.97866203750002</v>
      </c>
      <c r="E9">
        <f t="shared" si="0"/>
        <v>6.807531012499993</v>
      </c>
      <c r="F9">
        <f t="shared" si="1"/>
        <v>12.978662037500015</v>
      </c>
    </row>
    <row r="10" spans="1:9" x14ac:dyDescent="0.3">
      <c r="A10" s="9">
        <v>9</v>
      </c>
      <c r="B10" s="9" t="s">
        <v>9</v>
      </c>
      <c r="C10" s="9">
        <f>B9*$H$2 + (1-$H$2)*C9</f>
        <v>180.78640136062498</v>
      </c>
      <c r="D10" s="11">
        <f>B9*$H$3 + (1-$H$3)*D9</f>
        <v>180.84039791687502</v>
      </c>
    </row>
    <row r="11" spans="1:9" x14ac:dyDescent="0.3">
      <c r="E11">
        <f>SUM(E2:E10)</f>
        <v>126.04513776250002</v>
      </c>
      <c r="F11">
        <f>SUM(F2:F10)</f>
        <v>152.35472028749999</v>
      </c>
    </row>
    <row r="12" spans="1:9" x14ac:dyDescent="0.3">
      <c r="D12" t="s">
        <v>44</v>
      </c>
      <c r="E12">
        <f>E11/8</f>
        <v>15.755642220312502</v>
      </c>
      <c r="F12">
        <f>F11/8</f>
        <v>19.044340035937498</v>
      </c>
    </row>
    <row r="14" spans="1:9" x14ac:dyDescent="0.3">
      <c r="B14" s="12" t="s">
        <v>40</v>
      </c>
      <c r="C14" s="12"/>
      <c r="D14" s="12"/>
      <c r="E14" s="12"/>
      <c r="F14" s="12"/>
      <c r="G14" s="12"/>
      <c r="H14" s="12"/>
      <c r="I1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0345-6B03-401B-969B-8AEAD7289CA3}">
  <dimension ref="A2:B10"/>
  <sheetViews>
    <sheetView workbookViewId="0">
      <selection activeCell="E12" sqref="E12"/>
    </sheetView>
  </sheetViews>
  <sheetFormatPr baseColWidth="10" defaultRowHeight="20.25" x14ac:dyDescent="0.3"/>
  <cols>
    <col min="2" max="2" width="11.15234375" bestFit="1" customWidth="1"/>
  </cols>
  <sheetData>
    <row r="2" spans="1:2" x14ac:dyDescent="0.3">
      <c r="A2" s="8" t="s">
        <v>45</v>
      </c>
      <c r="B2" s="8"/>
    </row>
    <row r="10" spans="1:2" x14ac:dyDescent="0.3">
      <c r="B10" s="8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Serie I</vt:lpstr>
      <vt:lpstr>Serie II</vt:lpstr>
      <vt:lpstr>Serie III</vt:lpstr>
      <vt:lpstr>Serie IV</vt:lpstr>
      <vt:lpstr>Puntos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2024-09-03T18:34:33Z</dcterms:created>
  <dcterms:modified xsi:type="dcterms:W3CDTF">2024-09-04T05:08:37Z</dcterms:modified>
</cp:coreProperties>
</file>