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/>
  <mc:AlternateContent xmlns:mc="http://schemas.openxmlformats.org/markup-compatibility/2006">
    <mc:Choice Requires="x15">
      <x15ac:absPath xmlns:x15ac="http://schemas.microsoft.com/office/spreadsheetml/2010/11/ac" url="https://correo2urledu-my.sharepoint.com/personal/jaruizc_correo_url_edu_gt/Documents/"/>
    </mc:Choice>
  </mc:AlternateContent>
  <xr:revisionPtr revIDLastSave="0" documentId="8_{10A15E9F-38FD-4F76-A3D9-5FE6280D0B63}" xr6:coauthVersionLast="47" xr6:coauthVersionMax="47" xr10:uidLastSave="{00000000-0000-0000-0000-000000000000}"/>
  <bookViews>
    <workbookView minimized="1" xWindow="2355" yWindow="1170" windowWidth="24540" windowHeight="13920" firstSheet="5" activeTab="3" xr2:uid="{C8188A23-DC65-4E9C-8118-D04C0E7CB329}"/>
  </bookViews>
  <sheets>
    <sheet name="Fase 01" sheetId="1" r:id="rId1"/>
    <sheet name="Base de Datos" sheetId="2" r:id="rId2"/>
    <sheet name="Tabla Periodica" sheetId="3" r:id="rId3"/>
    <sheet name="Calculadora propiedades" sheetId="8" r:id="rId4"/>
    <sheet name="MarcoTeorico" sheetId="5" r:id="rId5"/>
    <sheet name="Instructivo para el Usuario" sheetId="6" r:id="rId6"/>
  </sheets>
  <definedNames>
    <definedName name="BDelemento">'Base de Datos'!$C$2:$C$119</definedName>
    <definedName name="BDnumeroAtomico">'Base de Datos'!$D$2:$D$119</definedName>
    <definedName name="BDsimbolo">'Base de Datos'!$B$2:$B$119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3" l="1"/>
  <c r="F18" i="8"/>
  <c r="F17" i="8"/>
  <c r="E17" i="8"/>
  <c r="F19" i="8" s="1"/>
  <c r="O14" i="3"/>
  <c r="P14" i="3"/>
  <c r="Q14" i="3"/>
  <c r="R14" i="3"/>
  <c r="S14" i="3"/>
  <c r="O9" i="3"/>
  <c r="P9" i="3"/>
  <c r="Q9" i="3"/>
  <c r="R9" i="3"/>
  <c r="S9" i="3"/>
  <c r="N14" i="3"/>
  <c r="N9" i="3"/>
  <c r="B4" i="3"/>
  <c r="B9" i="3"/>
  <c r="C9" i="3"/>
  <c r="C14" i="3"/>
  <c r="B14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E29" i="3"/>
  <c r="C34" i="3"/>
  <c r="B34" i="3"/>
  <c r="C29" i="3"/>
  <c r="B29" i="3"/>
  <c r="S29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B24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B19" i="3"/>
  <c r="S4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E45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E40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E34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E30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E32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E35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E37" i="3"/>
  <c r="C30" i="3"/>
  <c r="E41" i="3"/>
  <c r="C32" i="3"/>
  <c r="E43" i="3"/>
  <c r="C35" i="3"/>
  <c r="E46" i="3"/>
  <c r="C37" i="3"/>
  <c r="E48" i="3"/>
  <c r="S7" i="3"/>
  <c r="S5" i="3"/>
  <c r="P10" i="3"/>
  <c r="Q10" i="3"/>
  <c r="R10" i="3"/>
  <c r="S10" i="3"/>
  <c r="P12" i="3"/>
  <c r="Q12" i="3"/>
  <c r="R12" i="3"/>
  <c r="S12" i="3"/>
  <c r="P15" i="3"/>
  <c r="Q15" i="3"/>
  <c r="R15" i="3"/>
  <c r="S15" i="3"/>
  <c r="P17" i="3"/>
  <c r="Q17" i="3"/>
  <c r="R17" i="3"/>
  <c r="S17" i="3"/>
  <c r="C20" i="3"/>
  <c r="D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C10" i="3"/>
  <c r="N10" i="3"/>
  <c r="O10" i="3"/>
  <c r="C12" i="3"/>
  <c r="N12" i="3"/>
  <c r="O12" i="3"/>
  <c r="C15" i="3"/>
  <c r="N15" i="3"/>
  <c r="O15" i="3"/>
  <c r="C17" i="3"/>
  <c r="N17" i="3"/>
  <c r="O17" i="3"/>
  <c r="B37" i="3"/>
  <c r="B35" i="3"/>
  <c r="B32" i="3"/>
  <c r="B30" i="3"/>
  <c r="B27" i="3"/>
  <c r="B25" i="3"/>
  <c r="B22" i="3"/>
  <c r="B20" i="3"/>
  <c r="B17" i="3"/>
  <c r="B15" i="3"/>
  <c r="B12" i="3"/>
  <c r="B10" i="3"/>
  <c r="B5" i="3"/>
  <c r="B7" i="3"/>
  <c r="E15" i="8" l="1"/>
  <c r="F20" i="8"/>
  <c r="E16" i="8"/>
  <c r="F16" i="8"/>
</calcChain>
</file>

<file path=xl/sharedStrings.xml><?xml version="1.0" encoding="utf-8"?>
<sst xmlns="http://schemas.openxmlformats.org/spreadsheetml/2006/main" count="354" uniqueCount="309">
  <si>
    <t xml:space="preserve">UNIVERSIDAD RAFAEL LANDIVAR </t>
  </si>
  <si>
    <t>FACULTAD DE INGENIERÍA</t>
  </si>
  <si>
    <t>PRIMER SEMESTRE 2025</t>
  </si>
  <si>
    <t>QUÍMICA BÁSICA</t>
  </si>
  <si>
    <t>SECCION 02 (TEORÍA)</t>
  </si>
  <si>
    <t>INGRA. SYLVIA SABRINA MENDÍA REYES</t>
  </si>
  <si>
    <t xml:space="preserve">PROYECTO DEL CURSO </t>
  </si>
  <si>
    <t>FASE 01: TABLA PERIÓDICA Y CÁLCULO DE PROTONES, NEUTRONES Y ELECTRONES</t>
  </si>
  <si>
    <t>INTEGRANTES</t>
  </si>
  <si>
    <t>CARNET</t>
  </si>
  <si>
    <t xml:space="preserve">RUIZ COTO, JULIO ANTHONY ENGELS </t>
  </si>
  <si>
    <t>GIRÓN ZAMORA, JASON BRIAN</t>
  </si>
  <si>
    <t>Guatemala, 04 de mayo de 2025</t>
  </si>
  <si>
    <t>id</t>
  </si>
  <si>
    <t>Simbolo</t>
  </si>
  <si>
    <t>Nombre del Elemento</t>
  </si>
  <si>
    <t>Numero Atomico</t>
  </si>
  <si>
    <t>Masa atomica</t>
  </si>
  <si>
    <t>Número de oxidación</t>
  </si>
  <si>
    <t>H</t>
  </si>
  <si>
    <t>Hidrógeno</t>
  </si>
  <si>
    <t>+1</t>
  </si>
  <si>
    <t>He</t>
  </si>
  <si>
    <t>Helio</t>
  </si>
  <si>
    <t>Li</t>
  </si>
  <si>
    <t>Litio</t>
  </si>
  <si>
    <t>Be</t>
  </si>
  <si>
    <t>Berilio</t>
  </si>
  <si>
    <t>+2</t>
  </si>
  <si>
    <t>B</t>
  </si>
  <si>
    <t>Boro</t>
  </si>
  <si>
    <t>± 3</t>
  </si>
  <si>
    <t>C</t>
  </si>
  <si>
    <t>Carbono</t>
  </si>
  <si>
    <t>+2, ± 4</t>
  </si>
  <si>
    <t>N</t>
  </si>
  <si>
    <t>Nitrógeno</t>
  </si>
  <si>
    <t>± 1 ± 2 ± 3 ± 4 ± 5</t>
  </si>
  <si>
    <t>O</t>
  </si>
  <si>
    <t>Oxígeno</t>
  </si>
  <si>
    <t>-1 -2</t>
  </si>
  <si>
    <t>F</t>
  </si>
  <si>
    <t>Flúor</t>
  </si>
  <si>
    <t xml:space="preserve">-1 </t>
  </si>
  <si>
    <t>Ne</t>
  </si>
  <si>
    <t>Neón</t>
  </si>
  <si>
    <t>Na</t>
  </si>
  <si>
    <t>Sodio</t>
  </si>
  <si>
    <t>Mg</t>
  </si>
  <si>
    <t>Magnesio</t>
  </si>
  <si>
    <t>Al</t>
  </si>
  <si>
    <t>Aluminio</t>
  </si>
  <si>
    <t>+3</t>
  </si>
  <si>
    <t>Si</t>
  </si>
  <si>
    <t>Silicio</t>
  </si>
  <si>
    <t>P</t>
  </si>
  <si>
    <t>Fósforo</t>
  </si>
  <si>
    <t>± 3, +5</t>
  </si>
  <si>
    <t>S</t>
  </si>
  <si>
    <t>Azufre</t>
  </si>
  <si>
    <t>± 2 +4 +6</t>
  </si>
  <si>
    <t>Cl</t>
  </si>
  <si>
    <t>Cloro</t>
  </si>
  <si>
    <t>± 1 +3 +5 +7</t>
  </si>
  <si>
    <t>Ar</t>
  </si>
  <si>
    <t>Argón</t>
  </si>
  <si>
    <t>K</t>
  </si>
  <si>
    <t>Potasio</t>
  </si>
  <si>
    <t>Ca</t>
  </si>
  <si>
    <t>Calcio</t>
  </si>
  <si>
    <t>Sc</t>
  </si>
  <si>
    <t>Escandio</t>
  </si>
  <si>
    <t>Ti</t>
  </si>
  <si>
    <t>Titanio</t>
  </si>
  <si>
    <t>+2 +3 +4</t>
  </si>
  <si>
    <t>V</t>
  </si>
  <si>
    <t>Vanadio</t>
  </si>
  <si>
    <t>+2 +3 +4 +5</t>
  </si>
  <si>
    <t>Cr</t>
  </si>
  <si>
    <t>Cromo</t>
  </si>
  <si>
    <t>+2 +3 +6</t>
  </si>
  <si>
    <t>Mn</t>
  </si>
  <si>
    <t>Manganeso</t>
  </si>
  <si>
    <t>+2 +3 +4 +6 +7</t>
  </si>
  <si>
    <t>Fe</t>
  </si>
  <si>
    <t>Hierro</t>
  </si>
  <si>
    <t xml:space="preserve">+2 +3 </t>
  </si>
  <si>
    <t>Co</t>
  </si>
  <si>
    <t>Cobalto</t>
  </si>
  <si>
    <t>Ni</t>
  </si>
  <si>
    <t>Níquel</t>
  </si>
  <si>
    <t>Cu</t>
  </si>
  <si>
    <t>Cobre</t>
  </si>
  <si>
    <t>+1 +2</t>
  </si>
  <si>
    <t>Zn</t>
  </si>
  <si>
    <t>Zinc</t>
  </si>
  <si>
    <t>Ga</t>
  </si>
  <si>
    <t>Galio</t>
  </si>
  <si>
    <t>+1 +3</t>
  </si>
  <si>
    <t>Ge</t>
  </si>
  <si>
    <t>Germanio</t>
  </si>
  <si>
    <t>+2 +4</t>
  </si>
  <si>
    <t>As</t>
  </si>
  <si>
    <t>Arsénico</t>
  </si>
  <si>
    <t>Se</t>
  </si>
  <si>
    <t>Selenio</t>
  </si>
  <si>
    <t>- 2 +4 +6</t>
  </si>
  <si>
    <t>Br</t>
  </si>
  <si>
    <t>Bromo</t>
  </si>
  <si>
    <t>Kr</t>
  </si>
  <si>
    <t>Kriptón</t>
  </si>
  <si>
    <t>Rb</t>
  </si>
  <si>
    <t>Rubidio</t>
  </si>
  <si>
    <t>Sr</t>
  </si>
  <si>
    <t>Estroncio</t>
  </si>
  <si>
    <t>Y</t>
  </si>
  <si>
    <t>Itrio</t>
  </si>
  <si>
    <t>Zr</t>
  </si>
  <si>
    <t>Circonio</t>
  </si>
  <si>
    <t>+3 +4</t>
  </si>
  <si>
    <t>Nb</t>
  </si>
  <si>
    <t>Niobio</t>
  </si>
  <si>
    <t>Mo</t>
  </si>
  <si>
    <t>Molibdeno</t>
  </si>
  <si>
    <t>+2 +3 +4 +5 +6</t>
  </si>
  <si>
    <t>Tc</t>
  </si>
  <si>
    <t>Tecnecio</t>
  </si>
  <si>
    <t>+4 +5 +6 +7</t>
  </si>
  <si>
    <t>Ru</t>
  </si>
  <si>
    <t>Rutenio</t>
  </si>
  <si>
    <t>+2 +3 +4 +5 +6 +7 +8</t>
  </si>
  <si>
    <t>Rh</t>
  </si>
  <si>
    <t>Rodio</t>
  </si>
  <si>
    <t>Pd</t>
  </si>
  <si>
    <t>Paladio</t>
  </si>
  <si>
    <t>Ag</t>
  </si>
  <si>
    <t>Plata</t>
  </si>
  <si>
    <t>Cd</t>
  </si>
  <si>
    <t>Cadmio</t>
  </si>
  <si>
    <t>In</t>
  </si>
  <si>
    <t>Indio</t>
  </si>
  <si>
    <t>Sn</t>
  </si>
  <si>
    <t>Estaño</t>
  </si>
  <si>
    <t>Sb</t>
  </si>
  <si>
    <t>Antimonio</t>
  </si>
  <si>
    <t>Te</t>
  </si>
  <si>
    <t>Telurio</t>
  </si>
  <si>
    <t>I</t>
  </si>
  <si>
    <t>Yodo</t>
  </si>
  <si>
    <t>Xe</t>
  </si>
  <si>
    <t>Xenón</t>
  </si>
  <si>
    <t>Cs</t>
  </si>
  <si>
    <t>Cesio</t>
  </si>
  <si>
    <t>Ba</t>
  </si>
  <si>
    <t>Bario</t>
  </si>
  <si>
    <t>La</t>
  </si>
  <si>
    <t>Lantano</t>
  </si>
  <si>
    <t>Ce</t>
  </si>
  <si>
    <t>Cerio</t>
  </si>
  <si>
    <t>Pr</t>
  </si>
  <si>
    <t>Praseodimio</t>
  </si>
  <si>
    <t>+3 +4 +5</t>
  </si>
  <si>
    <t>Nd</t>
  </si>
  <si>
    <t>Neodimio</t>
  </si>
  <si>
    <t>Pm</t>
  </si>
  <si>
    <t>Prometio</t>
  </si>
  <si>
    <t>Sm</t>
  </si>
  <si>
    <t>Samario</t>
  </si>
  <si>
    <t>Eu</t>
  </si>
  <si>
    <t>Europio</t>
  </si>
  <si>
    <t>Gd</t>
  </si>
  <si>
    <t>Gadolinio</t>
  </si>
  <si>
    <t>Tb</t>
  </si>
  <si>
    <t>Terbio</t>
  </si>
  <si>
    <t>Dy</t>
  </si>
  <si>
    <t>Disprosio</t>
  </si>
  <si>
    <t>Ho</t>
  </si>
  <si>
    <t>Holmio</t>
  </si>
  <si>
    <t>Er</t>
  </si>
  <si>
    <t>Erbio</t>
  </si>
  <si>
    <t>Tm</t>
  </si>
  <si>
    <t>Tulio</t>
  </si>
  <si>
    <t>Yb</t>
  </si>
  <si>
    <t>Iterbio</t>
  </si>
  <si>
    <t>Lu</t>
  </si>
  <si>
    <t>Lutecio</t>
  </si>
  <si>
    <t>Hf</t>
  </si>
  <si>
    <t>Hafnio</t>
  </si>
  <si>
    <t>Ta</t>
  </si>
  <si>
    <t>Tántalo</t>
  </si>
  <si>
    <t>W</t>
  </si>
  <si>
    <t>Tungsteno</t>
  </si>
  <si>
    <t>Re</t>
  </si>
  <si>
    <t>Renio</t>
  </si>
  <si>
    <t>Os</t>
  </si>
  <si>
    <t>Osmio</t>
  </si>
  <si>
    <t>Ir</t>
  </si>
  <si>
    <t>Iridio</t>
  </si>
  <si>
    <t>Pt</t>
  </si>
  <si>
    <t>Platino</t>
  </si>
  <si>
    <t>Au</t>
  </si>
  <si>
    <t>Oro</t>
  </si>
  <si>
    <t>Hg</t>
  </si>
  <si>
    <t>Mercurio</t>
  </si>
  <si>
    <t>Tl</t>
  </si>
  <si>
    <t>Talio</t>
  </si>
  <si>
    <t>Pb</t>
  </si>
  <si>
    <t>Plomo</t>
  </si>
  <si>
    <t>Bi</t>
  </si>
  <si>
    <t>Bismuto</t>
  </si>
  <si>
    <t>+3 +5</t>
  </si>
  <si>
    <t>Po</t>
  </si>
  <si>
    <t>Polonio</t>
  </si>
  <si>
    <t>±2 +4 +6</t>
  </si>
  <si>
    <t>At</t>
  </si>
  <si>
    <t>Astato</t>
  </si>
  <si>
    <t>±1 +5</t>
  </si>
  <si>
    <t>Rn</t>
  </si>
  <si>
    <t>Radón</t>
  </si>
  <si>
    <t>Fr</t>
  </si>
  <si>
    <t>Francio</t>
  </si>
  <si>
    <t>Ra</t>
  </si>
  <si>
    <t>Radio</t>
  </si>
  <si>
    <t>Ac</t>
  </si>
  <si>
    <t>Actinio</t>
  </si>
  <si>
    <t>Th</t>
  </si>
  <si>
    <t>Torio</t>
  </si>
  <si>
    <t>Pa</t>
  </si>
  <si>
    <t>Protactinio</t>
  </si>
  <si>
    <t>U</t>
  </si>
  <si>
    <t>Uranio</t>
  </si>
  <si>
    <t>Np</t>
  </si>
  <si>
    <t>Neptunio</t>
  </si>
  <si>
    <t>Pu</t>
  </si>
  <si>
    <t>Plutonio</t>
  </si>
  <si>
    <t>Am</t>
  </si>
  <si>
    <t>Americio</t>
  </si>
  <si>
    <t>Cm</t>
  </si>
  <si>
    <t>Curio</t>
  </si>
  <si>
    <t>Bk</t>
  </si>
  <si>
    <t>Berkelio</t>
  </si>
  <si>
    <t>Cf</t>
  </si>
  <si>
    <t>Californio</t>
  </si>
  <si>
    <t>Es</t>
  </si>
  <si>
    <t>Einstenio</t>
  </si>
  <si>
    <t>Fm</t>
  </si>
  <si>
    <t>Fermio</t>
  </si>
  <si>
    <t>Md</t>
  </si>
  <si>
    <t>Mendelevio</t>
  </si>
  <si>
    <t>No</t>
  </si>
  <si>
    <t>Nobelio</t>
  </si>
  <si>
    <t>Lr</t>
  </si>
  <si>
    <t>Lawrencio</t>
  </si>
  <si>
    <t>Rf</t>
  </si>
  <si>
    <t>Rutherfordio</t>
  </si>
  <si>
    <t>Db</t>
  </si>
  <si>
    <t>Dubnio</t>
  </si>
  <si>
    <t>Sg</t>
  </si>
  <si>
    <t>Seaborgio</t>
  </si>
  <si>
    <t>Bh</t>
  </si>
  <si>
    <t>Bohrio</t>
  </si>
  <si>
    <t>Hs</t>
  </si>
  <si>
    <t>Hassio</t>
  </si>
  <si>
    <t>Mt</t>
  </si>
  <si>
    <t>Meitnerio</t>
  </si>
  <si>
    <t>Ds</t>
  </si>
  <si>
    <t>Darmstadtio</t>
  </si>
  <si>
    <t>Rg</t>
  </si>
  <si>
    <t>Roentgenio</t>
  </si>
  <si>
    <t>Cn</t>
  </si>
  <si>
    <t>Copernicio</t>
  </si>
  <si>
    <t>Nh</t>
  </si>
  <si>
    <t>Nihonio</t>
  </si>
  <si>
    <t>Fl</t>
  </si>
  <si>
    <t>Flerovio</t>
  </si>
  <si>
    <t>Mc</t>
  </si>
  <si>
    <t>Moscovio</t>
  </si>
  <si>
    <t>Lv</t>
  </si>
  <si>
    <t>Livermorio</t>
  </si>
  <si>
    <t>Ts</t>
  </si>
  <si>
    <t>Teneso</t>
  </si>
  <si>
    <t>Og</t>
  </si>
  <si>
    <t>Oganesón</t>
  </si>
  <si>
    <t>1 / IA</t>
  </si>
  <si>
    <t>18 / VIIIA</t>
  </si>
  <si>
    <t>`</t>
  </si>
  <si>
    <t>2 / IIA</t>
  </si>
  <si>
    <t>13 / IIIA</t>
  </si>
  <si>
    <t>14 / IVA</t>
  </si>
  <si>
    <t>15 / VA</t>
  </si>
  <si>
    <t>16 / VIA</t>
  </si>
  <si>
    <t>17 / VIIA</t>
  </si>
  <si>
    <t>VIIIB</t>
  </si>
  <si>
    <t>3 / IIIB</t>
  </si>
  <si>
    <t>4 / IVB</t>
  </si>
  <si>
    <t>5 / VB</t>
  </si>
  <si>
    <t>6 / VIB</t>
  </si>
  <si>
    <t>7 / VIIB</t>
  </si>
  <si>
    <t>11 / IB</t>
  </si>
  <si>
    <t>12 / IIB</t>
  </si>
  <si>
    <t>57 al 71</t>
  </si>
  <si>
    <t>89 al 103</t>
  </si>
  <si>
    <t>Calculadora Propiedades de los átomos</t>
  </si>
  <si>
    <t>Nombre / Símbolo elemento:</t>
  </si>
  <si>
    <t>Número de masa (A):</t>
  </si>
  <si>
    <t>Carga del átomo (Q)</t>
  </si>
  <si>
    <t>Protones</t>
  </si>
  <si>
    <t>Neutrones</t>
  </si>
  <si>
    <t>Electrones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</si>
</sst>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1"/>
      <color rgb="FF000000"/>
      <name val="Aptos Narrow"/>
    </font>
    <font>
      <b/>
      <sz val="12"/>
      <color rgb="FF000000"/>
      <name val="Aptos Narrow"/>
    </font>
    <font>
      <sz val="8"/>
      <color rgb="FF000000"/>
      <name val="Aptos Narrow"/>
      <family val="2"/>
    </font>
    <font>
      <b/>
      <sz val="22"/>
      <color rgb="FF000000"/>
      <name val="Aptos Narrow"/>
    </font>
    <font>
      <sz val="11"/>
      <color rgb="FF000000"/>
      <name val="Aptos Narrow"/>
      <charset val="1"/>
    </font>
    <font>
      <b/>
      <sz val="16"/>
      <color theme="9"/>
      <name val="Aptos Narrow"/>
      <family val="2"/>
      <scheme val="minor"/>
    </font>
    <font>
      <b/>
      <sz val="14"/>
      <color theme="9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4"/>
      <color rgb="FFFF0000"/>
      <name val="Aptos Narrow"/>
    </font>
    <font>
      <sz val="12"/>
      <color theme="1" tint="0.499984740745262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1"/>
      <color theme="1" tint="0.499984740745262"/>
      <name val="Aptos Narrow"/>
      <family val="2"/>
    </font>
    <font>
      <i/>
      <sz val="11"/>
      <color rgb="FF000000"/>
      <name val="Aptos Narrow"/>
      <family val="2"/>
    </font>
    <font>
      <b/>
      <sz val="14"/>
      <color theme="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rgb="FFDAF2D0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FFFECC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83CCEB"/>
        <bgColor indexed="64"/>
      </patternFill>
    </fill>
    <fill>
      <patternFill patternType="solid">
        <fgColor rgb="FF8ED973"/>
        <bgColor indexed="64"/>
      </patternFill>
    </fill>
    <fill>
      <patternFill patternType="solid">
        <fgColor rgb="FFCC99FD"/>
        <bgColor indexed="64"/>
      </patternFill>
    </fill>
    <fill>
      <patternFill patternType="solid">
        <fgColor rgb="FFFEFD6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/>
      <top/>
      <bottom style="thin">
        <color theme="9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2" borderId="0" xfId="0" applyFill="1"/>
    <xf numFmtId="0" fontId="0" fillId="3" borderId="0" xfId="0" applyFill="1"/>
    <xf numFmtId="0" fontId="1" fillId="2" borderId="0" xfId="0" applyFont="1" applyFill="1"/>
    <xf numFmtId="0" fontId="2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5" fillId="5" borderId="1" xfId="0" applyFont="1" applyFill="1" applyBorder="1" applyAlignment="1">
      <alignment horizontal="left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left"/>
    </xf>
    <xf numFmtId="0" fontId="6" fillId="6" borderId="2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left"/>
    </xf>
    <xf numFmtId="0" fontId="6" fillId="7" borderId="2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left"/>
    </xf>
    <xf numFmtId="0" fontId="6" fillId="7" borderId="6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left"/>
    </xf>
    <xf numFmtId="0" fontId="6" fillId="9" borderId="2" xfId="0" applyFont="1" applyFill="1" applyBorder="1" applyAlignment="1">
      <alignment horizontal="center"/>
    </xf>
    <xf numFmtId="0" fontId="6" fillId="9" borderId="3" xfId="0" applyFont="1" applyFill="1" applyBorder="1" applyAlignment="1">
      <alignment horizontal="center"/>
    </xf>
    <xf numFmtId="0" fontId="5" fillId="9" borderId="7" xfId="0" applyFont="1" applyFill="1" applyBorder="1" applyAlignment="1">
      <alignment horizontal="left"/>
    </xf>
    <xf numFmtId="0" fontId="6" fillId="9" borderId="9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left"/>
    </xf>
    <xf numFmtId="0" fontId="6" fillId="10" borderId="2" xfId="0" applyFont="1" applyFill="1" applyBorder="1" applyAlignment="1">
      <alignment horizontal="center"/>
    </xf>
    <xf numFmtId="0" fontId="6" fillId="10" borderId="3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left"/>
    </xf>
    <xf numFmtId="0" fontId="6" fillId="11" borderId="2" xfId="0" applyFont="1" applyFill="1" applyBorder="1" applyAlignment="1">
      <alignment horizontal="center"/>
    </xf>
    <xf numFmtId="0" fontId="6" fillId="11" borderId="3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left"/>
    </xf>
    <xf numFmtId="0" fontId="6" fillId="12" borderId="2" xfId="0" applyFont="1" applyFill="1" applyBorder="1" applyAlignment="1">
      <alignment horizontal="center"/>
    </xf>
    <xf numFmtId="0" fontId="6" fillId="12" borderId="3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left"/>
    </xf>
    <xf numFmtId="0" fontId="6" fillId="13" borderId="2" xfId="0" applyFont="1" applyFill="1" applyBorder="1" applyAlignment="1">
      <alignment horizontal="center"/>
    </xf>
    <xf numFmtId="0" fontId="6" fillId="13" borderId="3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left"/>
    </xf>
    <xf numFmtId="0" fontId="6" fillId="8" borderId="2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2" borderId="0" xfId="0" applyFill="1" applyAlignment="1">
      <alignment horizontal="center" vertical="center"/>
    </xf>
    <xf numFmtId="0" fontId="13" fillId="2" borderId="0" xfId="0" applyFont="1" applyFill="1" applyAlignment="1">
      <alignment vertical="center" wrapText="1"/>
    </xf>
    <xf numFmtId="0" fontId="0" fillId="14" borderId="0" xfId="0" applyFill="1"/>
    <xf numFmtId="0" fontId="14" fillId="14" borderId="0" xfId="0" applyFont="1" applyFill="1"/>
    <xf numFmtId="0" fontId="12" fillId="15" borderId="20" xfId="0" applyFont="1" applyFill="1" applyBorder="1" applyAlignment="1">
      <alignment horizontal="center" vertical="center"/>
    </xf>
    <xf numFmtId="0" fontId="12" fillId="15" borderId="21" xfId="0" applyFont="1" applyFill="1" applyBorder="1" applyAlignment="1">
      <alignment horizontal="center" vertical="center"/>
    </xf>
    <xf numFmtId="0" fontId="4" fillId="15" borderId="18" xfId="0" applyFont="1" applyFill="1" applyBorder="1"/>
    <xf numFmtId="0" fontId="11" fillId="15" borderId="19" xfId="0" applyFont="1" applyFill="1" applyBorder="1" applyAlignment="1">
      <alignment horizontal="center" vertical="center" wrapText="1"/>
    </xf>
    <xf numFmtId="0" fontId="4" fillId="15" borderId="20" xfId="0" applyFont="1" applyFill="1" applyBorder="1"/>
    <xf numFmtId="0" fontId="11" fillId="15" borderId="21" xfId="0" applyFont="1" applyFill="1" applyBorder="1" applyAlignment="1">
      <alignment horizontal="center" vertical="center"/>
    </xf>
    <xf numFmtId="0" fontId="4" fillId="15" borderId="22" xfId="0" applyFont="1" applyFill="1" applyBorder="1"/>
    <xf numFmtId="0" fontId="0" fillId="15" borderId="23" xfId="0" applyFill="1" applyBorder="1" applyAlignment="1">
      <alignment horizontal="center" vertical="center"/>
    </xf>
    <xf numFmtId="0" fontId="17" fillId="15" borderId="20" xfId="0" applyFont="1" applyFill="1" applyBorder="1" applyAlignment="1">
      <alignment horizontal="center" vertical="center"/>
    </xf>
    <xf numFmtId="0" fontId="17" fillId="15" borderId="21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64" fontId="0" fillId="0" borderId="24" xfId="0" applyNumberFormat="1" applyBorder="1" applyAlignment="1">
      <alignment horizontal="center"/>
    </xf>
    <xf numFmtId="0" fontId="0" fillId="0" borderId="24" xfId="0" quotePrefix="1" applyBorder="1" applyAlignment="1">
      <alignment horizontal="center"/>
    </xf>
    <xf numFmtId="49" fontId="0" fillId="0" borderId="24" xfId="0" applyNumberForma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4" fillId="4" borderId="25" xfId="0" applyFont="1" applyFill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7" fillId="11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9" borderId="14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/>
    </xf>
    <xf numFmtId="0" fontId="7" fillId="7" borderId="5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4" fillId="15" borderId="18" xfId="0" applyFont="1" applyFill="1" applyBorder="1" applyAlignment="1">
      <alignment horizontal="center" vertical="center" wrapText="1"/>
    </xf>
    <xf numFmtId="0" fontId="4" fillId="15" borderId="19" xfId="0" applyFont="1" applyFill="1" applyBorder="1" applyAlignment="1">
      <alignment horizontal="center" vertical="center" wrapText="1"/>
    </xf>
    <xf numFmtId="0" fontId="0" fillId="14" borderId="0" xfId="0" applyFill="1" applyAlignment="1">
      <alignment horizontal="center"/>
    </xf>
    <xf numFmtId="0" fontId="18" fillId="16" borderId="0" xfId="0" applyFont="1" applyFill="1" applyAlignment="1">
      <alignment horizontal="center"/>
    </xf>
    <xf numFmtId="0" fontId="14" fillId="14" borderId="17" xfId="0" applyFont="1" applyFill="1" applyBorder="1" applyAlignment="1">
      <alignment horizontal="center"/>
    </xf>
    <xf numFmtId="0" fontId="0" fillId="14" borderId="17" xfId="0" applyFill="1" applyBorder="1" applyAlignment="1">
      <alignment horizontal="center"/>
    </xf>
    <xf numFmtId="0" fontId="16" fillId="14" borderId="0" xfId="0" applyFont="1" applyFill="1" applyAlignment="1">
      <alignment horizontal="left" vertical="center"/>
    </xf>
    <xf numFmtId="0" fontId="15" fillId="14" borderId="16" xfId="0" applyFont="1" applyFill="1" applyBorder="1" applyAlignment="1">
      <alignment horizontal="left"/>
    </xf>
    <xf numFmtId="0" fontId="15" fillId="14" borderId="16" xfId="0" quotePrefix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CCEB"/>
      <color rgb="FFF2CEEF"/>
      <color rgb="FF2A313B"/>
      <color rgb="FFFBE2D5"/>
      <color rgb="FFFEFD66"/>
      <color rgb="FFCC99FD"/>
      <color rgb="FFDAF2D0"/>
      <color rgb="FF8ED973"/>
      <color rgb="FFC0E6F5"/>
      <color rgb="FFFFFE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10" Type="http://schemas.openxmlformats.org/officeDocument/2006/relationships/image" Target="../media/image15.png"/><Relationship Id="rId4" Type="http://schemas.openxmlformats.org/officeDocument/2006/relationships/image" Target="../media/image9.png"/><Relationship Id="rId9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437618</xdr:colOff>
      <xdr:row>0</xdr:row>
      <xdr:rowOff>0</xdr:rowOff>
    </xdr:from>
    <xdr:to>
      <xdr:col>7</xdr:col>
      <xdr:colOff>753709</xdr:colOff>
      <xdr:row>4</xdr:row>
      <xdr:rowOff>143783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D632684-089D-1388-6506-9ECD0CC1E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6137" y="0"/>
          <a:ext cx="2580110" cy="9057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0</xdr:rowOff>
    </xdr:from>
    <xdr:to>
      <xdr:col>12</xdr:col>
      <xdr:colOff>24097</xdr:colOff>
      <xdr:row>30</xdr:row>
      <xdr:rowOff>28575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CA4806-CB66-564B-53FE-51485480F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1" y="190500"/>
          <a:ext cx="6729696" cy="5553075"/>
        </a:xfrm>
        <a:prstGeom prst="rect">
          <a:avLst/>
        </a:prstGeom>
      </xdr:spPr>
    </xdr:pic>
    <xdr:clientData/>
  </xdr:twoCellAnchor>
  <xdr:twoCellAnchor editAs="oneCell">
    <xdr:from>
      <xdr:col>0</xdr:col>
      <xdr:colOff>600075</xdr:colOff>
      <xdr:row>29</xdr:row>
      <xdr:rowOff>161926</xdr:rowOff>
    </xdr:from>
    <xdr:to>
      <xdr:col>12</xdr:col>
      <xdr:colOff>24812</xdr:colOff>
      <xdr:row>45</xdr:row>
      <xdr:rowOff>180976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84DECC2-022F-D2B8-6122-7CD1DB0D1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0075" y="5686426"/>
          <a:ext cx="6739937" cy="3067050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45</xdr:row>
      <xdr:rowOff>66676</xdr:rowOff>
    </xdr:from>
    <xdr:to>
      <xdr:col>12</xdr:col>
      <xdr:colOff>28982</xdr:colOff>
      <xdr:row>76</xdr:row>
      <xdr:rowOff>38100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F2664E7-925A-6CD5-92B7-5E386F9CD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1975" y="8639176"/>
          <a:ext cx="6782207" cy="5876924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</xdr:colOff>
      <xdr:row>0</xdr:row>
      <xdr:rowOff>114300</xdr:rowOff>
    </xdr:from>
    <xdr:to>
      <xdr:col>23</xdr:col>
      <xdr:colOff>603957</xdr:colOff>
      <xdr:row>37</xdr:row>
      <xdr:rowOff>10644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5C0A034-CC1C-9178-629B-098AC4AA1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43850" y="114300"/>
          <a:ext cx="6680907" cy="694484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133350</xdr:rowOff>
    </xdr:from>
    <xdr:to>
      <xdr:col>12</xdr:col>
      <xdr:colOff>28575</xdr:colOff>
      <xdr:row>17</xdr:row>
      <xdr:rowOff>142875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DCE8C22-EFFD-5498-00B8-52F28FACF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" y="133350"/>
          <a:ext cx="6753225" cy="3248025"/>
        </a:xfrm>
        <a:prstGeom prst="rect">
          <a:avLst/>
        </a:prstGeom>
      </xdr:spPr>
    </xdr:pic>
    <xdr:clientData/>
  </xdr:twoCellAnchor>
  <xdr:twoCellAnchor editAs="oneCell">
    <xdr:from>
      <xdr:col>0</xdr:col>
      <xdr:colOff>600076</xdr:colOff>
      <xdr:row>17</xdr:row>
      <xdr:rowOff>114300</xdr:rowOff>
    </xdr:from>
    <xdr:to>
      <xdr:col>12</xdr:col>
      <xdr:colOff>11692</xdr:colOff>
      <xdr:row>48</xdr:row>
      <xdr:rowOff>161925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624CA95-A6FA-ED3B-AA80-B50DCB991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0076" y="3352800"/>
          <a:ext cx="6726816" cy="59531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152400</xdr:rowOff>
    </xdr:from>
    <xdr:to>
      <xdr:col>12</xdr:col>
      <xdr:colOff>9525</xdr:colOff>
      <xdr:row>55</xdr:row>
      <xdr:rowOff>186796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33AA537-6788-A3AC-1732-84E0187EA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9296400"/>
          <a:ext cx="6715125" cy="1367896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55</xdr:row>
      <xdr:rowOff>161925</xdr:rowOff>
    </xdr:from>
    <xdr:to>
      <xdr:col>11</xdr:col>
      <xdr:colOff>602837</xdr:colOff>
      <xdr:row>83</xdr:row>
      <xdr:rowOff>161925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BD79EA7-39B0-3574-1899-6F8BB4C35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1" y="10639425"/>
          <a:ext cx="6698836" cy="5334000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590551</xdr:colOff>
      <xdr:row>83</xdr:row>
      <xdr:rowOff>161926</xdr:rowOff>
    </xdr:from>
    <xdr:to>
      <xdr:col>11</xdr:col>
      <xdr:colOff>571501</xdr:colOff>
      <xdr:row>99</xdr:row>
      <xdr:rowOff>181300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857AA01-ED34-5EBB-0E2D-CB70048EE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0551" y="15973426"/>
          <a:ext cx="6686550" cy="3067374"/>
        </a:xfrm>
        <a:prstGeom prst="rect">
          <a:avLst/>
        </a:prstGeom>
      </xdr:spPr>
    </xdr:pic>
    <xdr:clientData/>
  </xdr:twoCellAnchor>
  <xdr:twoCellAnchor editAs="oneCell">
    <xdr:from>
      <xdr:col>13</xdr:col>
      <xdr:colOff>1913</xdr:colOff>
      <xdr:row>0</xdr:row>
      <xdr:rowOff>99390</xdr:rowOff>
    </xdr:from>
    <xdr:to>
      <xdr:col>23</xdr:col>
      <xdr:colOff>579783</xdr:colOff>
      <xdr:row>26</xdr:row>
      <xdr:rowOff>19929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878F9C3-2DE6-EBCB-A1B3-455A004D4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69783" y="99390"/>
          <a:ext cx="6707000" cy="4873539"/>
        </a:xfrm>
        <a:prstGeom prst="rect">
          <a:avLst/>
        </a:prstGeom>
      </xdr:spPr>
    </xdr:pic>
    <xdr:clientData/>
  </xdr:twoCellAnchor>
  <xdr:twoCellAnchor editAs="oneCell">
    <xdr:from>
      <xdr:col>12</xdr:col>
      <xdr:colOff>579782</xdr:colOff>
      <xdr:row>26</xdr:row>
      <xdr:rowOff>16566</xdr:rowOff>
    </xdr:from>
    <xdr:to>
      <xdr:col>23</xdr:col>
      <xdr:colOff>605384</xdr:colOff>
      <xdr:row>44</xdr:row>
      <xdr:rowOff>66262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9F26965-60B0-B6F1-F32E-D287EA2A4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34739" y="4969566"/>
          <a:ext cx="6767645" cy="3478696"/>
        </a:xfrm>
        <a:prstGeom prst="rect">
          <a:avLst/>
        </a:prstGeom>
      </xdr:spPr>
    </xdr:pic>
    <xdr:clientData/>
  </xdr:twoCellAnchor>
  <xdr:twoCellAnchor editAs="oneCell">
    <xdr:from>
      <xdr:col>12</xdr:col>
      <xdr:colOff>596349</xdr:colOff>
      <xdr:row>44</xdr:row>
      <xdr:rowOff>33131</xdr:rowOff>
    </xdr:from>
    <xdr:to>
      <xdr:col>23</xdr:col>
      <xdr:colOff>587292</xdr:colOff>
      <xdr:row>73</xdr:row>
      <xdr:rowOff>115957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92CDF20-3CC6-8677-D22F-D4B9DEEE8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51306" y="8415131"/>
          <a:ext cx="6732986" cy="5607326"/>
        </a:xfrm>
        <a:prstGeom prst="rect">
          <a:avLst/>
        </a:prstGeom>
      </xdr:spPr>
    </xdr:pic>
    <xdr:clientData/>
  </xdr:twoCellAnchor>
  <xdr:twoCellAnchor editAs="oneCell">
    <xdr:from>
      <xdr:col>12</xdr:col>
      <xdr:colOff>579782</xdr:colOff>
      <xdr:row>73</xdr:row>
      <xdr:rowOff>107674</xdr:rowOff>
    </xdr:from>
    <xdr:to>
      <xdr:col>23</xdr:col>
      <xdr:colOff>546652</xdr:colOff>
      <xdr:row>85</xdr:row>
      <xdr:rowOff>41413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11EFF1-96CE-5A9A-2981-30EC420AB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34739" y="14014174"/>
          <a:ext cx="6708913" cy="2219739"/>
        </a:xfrm>
        <a:prstGeom prst="rect">
          <a:avLst/>
        </a:prstGeom>
      </xdr:spPr>
    </xdr:pic>
    <xdr:clientData/>
  </xdr:twoCellAnchor>
  <xdr:twoCellAnchor editAs="oneCell">
    <xdr:from>
      <xdr:col>13</xdr:col>
      <xdr:colOff>1</xdr:colOff>
      <xdr:row>84</xdr:row>
      <xdr:rowOff>115956</xdr:rowOff>
    </xdr:from>
    <xdr:to>
      <xdr:col>23</xdr:col>
      <xdr:colOff>579783</xdr:colOff>
      <xdr:row>114</xdr:row>
      <xdr:rowOff>118251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95BFA43A-A537-5C5E-4B5B-8F7AF5411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67871" y="16117956"/>
          <a:ext cx="6708912" cy="57172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53CFB-45C4-4689-97B7-DA1149ACBAA4}">
  <sheetPr>
    <tabColor rgb="FFFFC000"/>
  </sheetPr>
  <dimension ref="A1:R30"/>
  <sheetViews>
    <sheetView zoomScale="130" zoomScaleNormal="130" workbookViewId="0">
      <selection activeCell="H20" sqref="H20"/>
    </sheetView>
  </sheetViews>
  <sheetFormatPr defaultColWidth="11.42578125" defaultRowHeight="15"/>
  <cols>
    <col min="1" max="1" width="5.42578125" customWidth="1"/>
    <col min="2" max="2" width="35.140625" customWidth="1"/>
    <col min="3" max="3" width="41.140625" customWidth="1"/>
    <col min="4" max="4" width="35.140625" customWidth="1"/>
    <col min="5" max="5" width="20.85546875" customWidth="1"/>
    <col min="6" max="6" width="10.28515625" customWidth="1"/>
    <col min="7" max="7" width="2.7109375" customWidth="1"/>
  </cols>
  <sheetData>
    <row r="1" spans="1: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  <c r="R1" s="2"/>
    </row>
    <row r="2" spans="1:1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2"/>
      <c r="Q2" s="2"/>
      <c r="R2" s="2"/>
    </row>
    <row r="3" spans="1:18">
      <c r="A3" s="1"/>
      <c r="B3" s="3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  <c r="P3" s="2"/>
      <c r="Q3" s="2"/>
      <c r="R3" s="2"/>
    </row>
    <row r="4" spans="1:18">
      <c r="A4" s="1"/>
      <c r="B4" s="1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"/>
      <c r="P4" s="2"/>
      <c r="Q4" s="2"/>
      <c r="R4" s="2"/>
    </row>
    <row r="5" spans="1:18">
      <c r="A5" s="1"/>
      <c r="B5" s="1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2"/>
      <c r="P5" s="2"/>
      <c r="Q5" s="2"/>
      <c r="R5" s="2"/>
    </row>
    <row r="6" spans="1:18">
      <c r="A6" s="1"/>
      <c r="B6" s="1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2"/>
      <c r="P6" s="2"/>
      <c r="Q6" s="2"/>
      <c r="R6" s="2"/>
    </row>
    <row r="7" spans="1:18">
      <c r="A7" s="1"/>
      <c r="B7" s="1" t="s">
        <v>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2"/>
      <c r="P7" s="2"/>
      <c r="Q7" s="2"/>
      <c r="R7" s="2"/>
    </row>
    <row r="8" spans="1:18">
      <c r="A8" s="1"/>
      <c r="B8" s="4" t="s">
        <v>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2"/>
      <c r="P8" s="2"/>
      <c r="Q8" s="2"/>
      <c r="R8" s="2"/>
    </row>
    <row r="9" spans="1:18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"/>
      <c r="P9" s="2"/>
      <c r="Q9" s="2"/>
      <c r="R9" s="2"/>
    </row>
    <row r="10" spans="1:18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"/>
      <c r="P10" s="2"/>
      <c r="Q10" s="2"/>
      <c r="R10" s="2"/>
    </row>
    <row r="11" spans="1:18" ht="31.5">
      <c r="A11" s="1"/>
      <c r="B11" s="1"/>
      <c r="C11" s="69" t="s">
        <v>6</v>
      </c>
      <c r="D11" s="69"/>
      <c r="E11" s="1"/>
      <c r="F11" s="1"/>
      <c r="G11" s="1"/>
      <c r="H11" s="1"/>
      <c r="I11" s="1"/>
      <c r="J11" s="1"/>
      <c r="K11" s="1"/>
      <c r="L11" s="1"/>
      <c r="M11" s="1"/>
      <c r="N11" s="1"/>
      <c r="O11" s="2"/>
      <c r="P11" s="2"/>
      <c r="Q11" s="2"/>
      <c r="R11" s="2"/>
    </row>
    <row r="12" spans="1:18">
      <c r="A12" s="1"/>
      <c r="B12" s="1"/>
      <c r="C12" s="70" t="s">
        <v>7</v>
      </c>
      <c r="D12" s="70"/>
      <c r="E12" s="1"/>
      <c r="F12" s="1"/>
      <c r="G12" s="1"/>
      <c r="H12" s="1"/>
      <c r="I12" s="1"/>
      <c r="J12" s="1"/>
      <c r="K12" s="1"/>
      <c r="L12" s="1"/>
      <c r="M12" s="1"/>
      <c r="N12" s="1"/>
      <c r="O12" s="2"/>
      <c r="P12" s="2"/>
      <c r="Q12" s="2"/>
      <c r="R12" s="2"/>
    </row>
    <row r="13" spans="1:18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"/>
      <c r="P13" s="2"/>
      <c r="Q13" s="2"/>
      <c r="R13" s="2"/>
    </row>
    <row r="14" spans="1:18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"/>
      <c r="P14" s="2"/>
      <c r="Q14" s="2"/>
      <c r="R14" s="2"/>
    </row>
    <row r="15" spans="1:18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"/>
      <c r="P15" s="2"/>
      <c r="Q15" s="2"/>
      <c r="R15" s="2"/>
    </row>
    <row r="16" spans="1:18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"/>
      <c r="P16" s="2"/>
      <c r="Q16" s="2"/>
      <c r="R16" s="2"/>
    </row>
    <row r="17" spans="1:18">
      <c r="A17" s="1"/>
      <c r="B17" s="1"/>
      <c r="C17" s="1"/>
      <c r="D17" s="1"/>
      <c r="E17" s="3" t="s">
        <v>8</v>
      </c>
      <c r="F17" s="1"/>
      <c r="G17" s="1"/>
      <c r="H17" s="3" t="s">
        <v>9</v>
      </c>
      <c r="I17" s="1"/>
      <c r="J17" s="1"/>
      <c r="K17" s="1"/>
      <c r="L17" s="1"/>
      <c r="M17" s="1"/>
      <c r="N17" s="1"/>
      <c r="O17" s="2"/>
      <c r="P17" s="2"/>
      <c r="Q17" s="2"/>
      <c r="R17" s="2"/>
    </row>
    <row r="18" spans="1:18">
      <c r="A18" s="1"/>
      <c r="B18" s="1"/>
      <c r="C18" s="1"/>
      <c r="D18" s="1"/>
      <c r="E18" s="1" t="s">
        <v>10</v>
      </c>
      <c r="F18" s="1"/>
      <c r="G18" s="1"/>
      <c r="H18" s="1">
        <v>1284719</v>
      </c>
      <c r="I18" s="1"/>
      <c r="J18" s="1"/>
      <c r="K18" s="1"/>
      <c r="L18" s="1"/>
      <c r="M18" s="1"/>
      <c r="N18" s="1"/>
      <c r="O18" s="2"/>
      <c r="P18" s="2"/>
      <c r="Q18" s="2"/>
      <c r="R18" s="2"/>
    </row>
    <row r="19" spans="1:18">
      <c r="A19" s="1"/>
      <c r="B19" s="1"/>
      <c r="C19" s="1"/>
      <c r="D19" s="1"/>
      <c r="E19" s="1" t="s">
        <v>11</v>
      </c>
      <c r="F19" s="1"/>
      <c r="G19" s="1"/>
      <c r="H19" s="1">
        <v>1135220</v>
      </c>
      <c r="I19" s="1"/>
      <c r="J19" s="1"/>
      <c r="K19" s="1"/>
      <c r="L19" s="1"/>
      <c r="M19" s="1"/>
      <c r="N19" s="1"/>
      <c r="O19" s="2"/>
      <c r="P19" s="2"/>
      <c r="Q19" s="2"/>
      <c r="R19" s="2"/>
    </row>
    <row r="20" spans="1:18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"/>
      <c r="P20" s="2"/>
      <c r="Q20" s="2"/>
      <c r="R20" s="2"/>
    </row>
    <row r="21" spans="1:18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"/>
      <c r="P21" s="2"/>
      <c r="Q21" s="2"/>
      <c r="R21" s="2"/>
    </row>
    <row r="22" spans="1:18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"/>
      <c r="P22" s="2"/>
      <c r="Q22" s="2"/>
      <c r="R22" s="2"/>
    </row>
    <row r="23" spans="1:18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"/>
      <c r="P23" s="2"/>
      <c r="Q23" s="2"/>
      <c r="R23" s="2"/>
    </row>
    <row r="24" spans="1:18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"/>
      <c r="P24" s="2"/>
      <c r="Q24" s="2"/>
      <c r="R24" s="2"/>
    </row>
    <row r="25" spans="1:18">
      <c r="A25" s="1"/>
      <c r="B25" s="1"/>
      <c r="C25" s="71" t="s">
        <v>12</v>
      </c>
      <c r="D25" s="71"/>
      <c r="E25" s="1"/>
      <c r="F25" s="1"/>
      <c r="G25" s="1"/>
      <c r="H25" s="1"/>
      <c r="I25" s="1"/>
      <c r="J25" s="1"/>
      <c r="K25" s="1"/>
      <c r="L25" s="1"/>
      <c r="M25" s="1"/>
      <c r="N25" s="1"/>
      <c r="O25" s="2"/>
      <c r="P25" s="2"/>
      <c r="Q25" s="2"/>
      <c r="R25" s="2"/>
    </row>
    <row r="26" spans="1:18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</sheetData>
  <mergeCells count="3">
    <mergeCell ref="C11:D11"/>
    <mergeCell ref="C12:D12"/>
    <mergeCell ref="C25:D25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4F36B-4E4C-4FE7-8EE4-A9078CF38331}">
  <sheetPr>
    <tabColor rgb="FF83CCEB"/>
  </sheetPr>
  <dimension ref="A1:F120"/>
  <sheetViews>
    <sheetView zoomScale="145" zoomScaleNormal="145" workbookViewId="0">
      <selection activeCell="L15" sqref="L15"/>
    </sheetView>
  </sheetViews>
  <sheetFormatPr defaultColWidth="11.42578125" defaultRowHeight="15"/>
  <cols>
    <col min="1" max="1" width="4.140625" style="39" bestFit="1" customWidth="1"/>
    <col min="2" max="2" width="8.140625" style="39" bestFit="1" customWidth="1"/>
    <col min="3" max="3" width="20.140625" style="39" bestFit="1" customWidth="1"/>
    <col min="4" max="4" width="15.85546875" style="39" bestFit="1" customWidth="1"/>
    <col min="5" max="5" width="13.140625" style="39" bestFit="1" customWidth="1"/>
    <col min="6" max="6" width="19.5703125" style="39" bestFit="1" customWidth="1"/>
  </cols>
  <sheetData>
    <row r="1" spans="1:6">
      <c r="A1" s="62" t="s">
        <v>13</v>
      </c>
      <c r="B1" s="63" t="s">
        <v>14</v>
      </c>
      <c r="C1" s="63" t="s">
        <v>15</v>
      </c>
      <c r="D1" s="63" t="s">
        <v>16</v>
      </c>
      <c r="E1" s="63" t="s">
        <v>17</v>
      </c>
      <c r="F1" s="64" t="s">
        <v>18</v>
      </c>
    </row>
    <row r="2" spans="1:6">
      <c r="A2" s="65">
        <v>1</v>
      </c>
      <c r="B2" s="66" t="s">
        <v>19</v>
      </c>
      <c r="C2" s="66" t="s">
        <v>20</v>
      </c>
      <c r="D2" s="66">
        <v>1</v>
      </c>
      <c r="E2" s="67">
        <v>1.008</v>
      </c>
      <c r="F2" s="68" t="s">
        <v>21</v>
      </c>
    </row>
    <row r="3" spans="1:6">
      <c r="A3" s="56">
        <v>2</v>
      </c>
      <c r="B3" s="57" t="s">
        <v>22</v>
      </c>
      <c r="C3" s="57" t="s">
        <v>23</v>
      </c>
      <c r="D3" s="57">
        <v>2</v>
      </c>
      <c r="E3" s="58">
        <v>4.0026000000000002</v>
      </c>
      <c r="F3" s="59"/>
    </row>
    <row r="4" spans="1:6">
      <c r="A4" s="56">
        <v>3</v>
      </c>
      <c r="B4" s="57" t="s">
        <v>24</v>
      </c>
      <c r="C4" s="57" t="s">
        <v>25</v>
      </c>
      <c r="D4" s="57">
        <v>3</v>
      </c>
      <c r="E4" s="58">
        <v>6.94</v>
      </c>
      <c r="F4" s="59" t="s">
        <v>21</v>
      </c>
    </row>
    <row r="5" spans="1:6">
      <c r="A5" s="56">
        <v>4</v>
      </c>
      <c r="B5" s="57" t="s">
        <v>26</v>
      </c>
      <c r="C5" s="57" t="s">
        <v>27</v>
      </c>
      <c r="D5" s="57">
        <v>4</v>
      </c>
      <c r="E5" s="58">
        <v>9.0122</v>
      </c>
      <c r="F5" s="59" t="s">
        <v>28</v>
      </c>
    </row>
    <row r="6" spans="1:6">
      <c r="A6" s="56">
        <v>5</v>
      </c>
      <c r="B6" s="57" t="s">
        <v>29</v>
      </c>
      <c r="C6" s="57" t="s">
        <v>30</v>
      </c>
      <c r="D6" s="57">
        <v>5</v>
      </c>
      <c r="E6" s="58">
        <v>10.81</v>
      </c>
      <c r="F6" s="59" t="s">
        <v>31</v>
      </c>
    </row>
    <row r="7" spans="1:6">
      <c r="A7" s="56">
        <v>6</v>
      </c>
      <c r="B7" s="57" t="s">
        <v>32</v>
      </c>
      <c r="C7" s="57" t="s">
        <v>33</v>
      </c>
      <c r="D7" s="57">
        <v>6</v>
      </c>
      <c r="E7" s="58">
        <v>12.010999999999999</v>
      </c>
      <c r="F7" s="59" t="s">
        <v>34</v>
      </c>
    </row>
    <row r="8" spans="1:6">
      <c r="A8" s="56">
        <v>7</v>
      </c>
      <c r="B8" s="57" t="s">
        <v>35</v>
      </c>
      <c r="C8" s="57" t="s">
        <v>36</v>
      </c>
      <c r="D8" s="57">
        <v>7</v>
      </c>
      <c r="E8" s="58">
        <v>14.007</v>
      </c>
      <c r="F8" s="59" t="s">
        <v>37</v>
      </c>
    </row>
    <row r="9" spans="1:6">
      <c r="A9" s="56">
        <v>8</v>
      </c>
      <c r="B9" s="57" t="s">
        <v>38</v>
      </c>
      <c r="C9" s="57" t="s">
        <v>39</v>
      </c>
      <c r="D9" s="57">
        <v>8</v>
      </c>
      <c r="E9" s="58">
        <v>15.999000000000001</v>
      </c>
      <c r="F9" s="59" t="s">
        <v>40</v>
      </c>
    </row>
    <row r="10" spans="1:6">
      <c r="A10" s="56">
        <v>9</v>
      </c>
      <c r="B10" s="57" t="s">
        <v>41</v>
      </c>
      <c r="C10" s="57" t="s">
        <v>42</v>
      </c>
      <c r="D10" s="57">
        <v>9</v>
      </c>
      <c r="E10" s="58">
        <v>18.998000000000001</v>
      </c>
      <c r="F10" s="59" t="s">
        <v>43</v>
      </c>
    </row>
    <row r="11" spans="1:6">
      <c r="A11" s="56">
        <v>10</v>
      </c>
      <c r="B11" s="57" t="s">
        <v>44</v>
      </c>
      <c r="C11" s="57" t="s">
        <v>45</v>
      </c>
      <c r="D11" s="57">
        <v>10</v>
      </c>
      <c r="E11" s="58">
        <v>20.18</v>
      </c>
      <c r="F11" s="59"/>
    </row>
    <row r="12" spans="1:6">
      <c r="A12" s="56">
        <v>11</v>
      </c>
      <c r="B12" s="57" t="s">
        <v>46</v>
      </c>
      <c r="C12" s="57" t="s">
        <v>47</v>
      </c>
      <c r="D12" s="57">
        <v>11</v>
      </c>
      <c r="E12" s="58">
        <v>22.99</v>
      </c>
      <c r="F12" s="59" t="s">
        <v>21</v>
      </c>
    </row>
    <row r="13" spans="1:6">
      <c r="A13" s="56">
        <v>12</v>
      </c>
      <c r="B13" s="57" t="s">
        <v>48</v>
      </c>
      <c r="C13" s="57" t="s">
        <v>49</v>
      </c>
      <c r="D13" s="57">
        <v>12</v>
      </c>
      <c r="E13" s="58">
        <v>24.305</v>
      </c>
      <c r="F13" s="59" t="s">
        <v>28</v>
      </c>
    </row>
    <row r="14" spans="1:6">
      <c r="A14" s="56">
        <v>13</v>
      </c>
      <c r="B14" s="57" t="s">
        <v>50</v>
      </c>
      <c r="C14" s="57" t="s">
        <v>51</v>
      </c>
      <c r="D14" s="57">
        <v>13</v>
      </c>
      <c r="E14" s="58">
        <v>26.981999999999999</v>
      </c>
      <c r="F14" s="59" t="s">
        <v>52</v>
      </c>
    </row>
    <row r="15" spans="1:6">
      <c r="A15" s="56">
        <v>14</v>
      </c>
      <c r="B15" s="57" t="s">
        <v>53</v>
      </c>
      <c r="C15" s="57" t="s">
        <v>54</v>
      </c>
      <c r="D15" s="57">
        <v>14</v>
      </c>
      <c r="E15" s="58">
        <v>28.085000000000001</v>
      </c>
      <c r="F15" s="59" t="s">
        <v>34</v>
      </c>
    </row>
    <row r="16" spans="1:6">
      <c r="A16" s="56">
        <v>15</v>
      </c>
      <c r="B16" s="57" t="s">
        <v>55</v>
      </c>
      <c r="C16" s="57" t="s">
        <v>56</v>
      </c>
      <c r="D16" s="57">
        <v>15</v>
      </c>
      <c r="E16" s="58">
        <v>30.974</v>
      </c>
      <c r="F16" s="59" t="s">
        <v>57</v>
      </c>
    </row>
    <row r="17" spans="1:6">
      <c r="A17" s="56">
        <v>16</v>
      </c>
      <c r="B17" s="57" t="s">
        <v>58</v>
      </c>
      <c r="C17" s="57" t="s">
        <v>59</v>
      </c>
      <c r="D17" s="57">
        <v>16</v>
      </c>
      <c r="E17" s="58">
        <v>32.06</v>
      </c>
      <c r="F17" s="59" t="s">
        <v>60</v>
      </c>
    </row>
    <row r="18" spans="1:6">
      <c r="A18" s="56">
        <v>17</v>
      </c>
      <c r="B18" s="57" t="s">
        <v>61</v>
      </c>
      <c r="C18" s="57" t="s">
        <v>62</v>
      </c>
      <c r="D18" s="57">
        <v>17</v>
      </c>
      <c r="E18" s="58">
        <v>35.450000000000003</v>
      </c>
      <c r="F18" s="59" t="s">
        <v>63</v>
      </c>
    </row>
    <row r="19" spans="1:6">
      <c r="A19" s="56">
        <v>18</v>
      </c>
      <c r="B19" s="57" t="s">
        <v>64</v>
      </c>
      <c r="C19" s="57" t="s">
        <v>65</v>
      </c>
      <c r="D19" s="57">
        <v>18</v>
      </c>
      <c r="E19" s="58">
        <v>39.948</v>
      </c>
      <c r="F19" s="59"/>
    </row>
    <row r="20" spans="1:6">
      <c r="A20" s="56">
        <v>19</v>
      </c>
      <c r="B20" s="57" t="s">
        <v>66</v>
      </c>
      <c r="C20" s="57" t="s">
        <v>67</v>
      </c>
      <c r="D20" s="57">
        <v>19</v>
      </c>
      <c r="E20" s="58">
        <v>39.097999999999999</v>
      </c>
      <c r="F20" s="59" t="s">
        <v>21</v>
      </c>
    </row>
    <row r="21" spans="1:6">
      <c r="A21" s="56">
        <v>20</v>
      </c>
      <c r="B21" s="57" t="s">
        <v>68</v>
      </c>
      <c r="C21" s="57" t="s">
        <v>69</v>
      </c>
      <c r="D21" s="57">
        <v>20</v>
      </c>
      <c r="E21" s="58">
        <v>40.078000000000003</v>
      </c>
      <c r="F21" s="59" t="s">
        <v>28</v>
      </c>
    </row>
    <row r="22" spans="1:6">
      <c r="A22" s="56">
        <v>21</v>
      </c>
      <c r="B22" s="57" t="s">
        <v>70</v>
      </c>
      <c r="C22" s="57" t="s">
        <v>71</v>
      </c>
      <c r="D22" s="57">
        <v>21</v>
      </c>
      <c r="E22" s="58">
        <v>44.956000000000003</v>
      </c>
      <c r="F22" s="59" t="s">
        <v>52</v>
      </c>
    </row>
    <row r="23" spans="1:6">
      <c r="A23" s="56">
        <v>22</v>
      </c>
      <c r="B23" s="57" t="s">
        <v>72</v>
      </c>
      <c r="C23" s="57" t="s">
        <v>73</v>
      </c>
      <c r="D23" s="57">
        <v>22</v>
      </c>
      <c r="E23" s="58">
        <v>47.866999999999997</v>
      </c>
      <c r="F23" s="59" t="s">
        <v>74</v>
      </c>
    </row>
    <row r="24" spans="1:6">
      <c r="A24" s="56">
        <v>23</v>
      </c>
      <c r="B24" s="57" t="s">
        <v>75</v>
      </c>
      <c r="C24" s="57" t="s">
        <v>76</v>
      </c>
      <c r="D24" s="57">
        <v>23</v>
      </c>
      <c r="E24" s="58">
        <v>50.942</v>
      </c>
      <c r="F24" s="59" t="s">
        <v>77</v>
      </c>
    </row>
    <row r="25" spans="1:6">
      <c r="A25" s="56">
        <v>24</v>
      </c>
      <c r="B25" s="57" t="s">
        <v>78</v>
      </c>
      <c r="C25" s="57" t="s">
        <v>79</v>
      </c>
      <c r="D25" s="57">
        <v>24</v>
      </c>
      <c r="E25" s="58">
        <v>51.996000000000002</v>
      </c>
      <c r="F25" s="59" t="s">
        <v>80</v>
      </c>
    </row>
    <row r="26" spans="1:6">
      <c r="A26" s="56">
        <v>25</v>
      </c>
      <c r="B26" s="57" t="s">
        <v>81</v>
      </c>
      <c r="C26" s="57" t="s">
        <v>82</v>
      </c>
      <c r="D26" s="57">
        <v>25</v>
      </c>
      <c r="E26" s="58">
        <v>54.938000000000002</v>
      </c>
      <c r="F26" s="59" t="s">
        <v>83</v>
      </c>
    </row>
    <row r="27" spans="1:6">
      <c r="A27" s="56">
        <v>26</v>
      </c>
      <c r="B27" s="57" t="s">
        <v>84</v>
      </c>
      <c r="C27" s="57" t="s">
        <v>85</v>
      </c>
      <c r="D27" s="57">
        <v>26</v>
      </c>
      <c r="E27" s="58">
        <v>55.844999999999999</v>
      </c>
      <c r="F27" s="59" t="s">
        <v>86</v>
      </c>
    </row>
    <row r="28" spans="1:6">
      <c r="A28" s="56">
        <v>27</v>
      </c>
      <c r="B28" s="57" t="s">
        <v>87</v>
      </c>
      <c r="C28" s="57" t="s">
        <v>88</v>
      </c>
      <c r="D28" s="57">
        <v>27</v>
      </c>
      <c r="E28" s="58">
        <v>58.933</v>
      </c>
      <c r="F28" s="59" t="s">
        <v>86</v>
      </c>
    </row>
    <row r="29" spans="1:6">
      <c r="A29" s="56">
        <v>28</v>
      </c>
      <c r="B29" s="57" t="s">
        <v>89</v>
      </c>
      <c r="C29" s="57" t="s">
        <v>90</v>
      </c>
      <c r="D29" s="57">
        <v>28</v>
      </c>
      <c r="E29" s="58">
        <v>58.692999999999998</v>
      </c>
      <c r="F29" s="59" t="s">
        <v>86</v>
      </c>
    </row>
    <row r="30" spans="1:6">
      <c r="A30" s="56">
        <v>29</v>
      </c>
      <c r="B30" s="57" t="s">
        <v>91</v>
      </c>
      <c r="C30" s="57" t="s">
        <v>92</v>
      </c>
      <c r="D30" s="57">
        <v>29</v>
      </c>
      <c r="E30" s="58">
        <v>63.545999999999999</v>
      </c>
      <c r="F30" s="59" t="s">
        <v>93</v>
      </c>
    </row>
    <row r="31" spans="1:6">
      <c r="A31" s="56">
        <v>30</v>
      </c>
      <c r="B31" s="57" t="s">
        <v>94</v>
      </c>
      <c r="C31" s="57" t="s">
        <v>95</v>
      </c>
      <c r="D31" s="57">
        <v>30</v>
      </c>
      <c r="E31" s="58">
        <v>65.38</v>
      </c>
      <c r="F31" s="59" t="s">
        <v>28</v>
      </c>
    </row>
    <row r="32" spans="1:6">
      <c r="A32" s="56">
        <v>31</v>
      </c>
      <c r="B32" s="57" t="s">
        <v>96</v>
      </c>
      <c r="C32" s="57" t="s">
        <v>97</v>
      </c>
      <c r="D32" s="57">
        <v>31</v>
      </c>
      <c r="E32" s="58">
        <v>69.722999999999999</v>
      </c>
      <c r="F32" s="59" t="s">
        <v>98</v>
      </c>
    </row>
    <row r="33" spans="1:6">
      <c r="A33" s="56">
        <v>32</v>
      </c>
      <c r="B33" s="57" t="s">
        <v>99</v>
      </c>
      <c r="C33" s="57" t="s">
        <v>100</v>
      </c>
      <c r="D33" s="57">
        <v>32</v>
      </c>
      <c r="E33" s="58">
        <v>72.63</v>
      </c>
      <c r="F33" s="59" t="s">
        <v>101</v>
      </c>
    </row>
    <row r="34" spans="1:6">
      <c r="A34" s="56">
        <v>33</v>
      </c>
      <c r="B34" s="57" t="s">
        <v>102</v>
      </c>
      <c r="C34" s="57" t="s">
        <v>103</v>
      </c>
      <c r="D34" s="57">
        <v>33</v>
      </c>
      <c r="E34" s="58">
        <v>74.921999999999997</v>
      </c>
      <c r="F34" s="59" t="s">
        <v>57</v>
      </c>
    </row>
    <row r="35" spans="1:6">
      <c r="A35" s="56">
        <v>34</v>
      </c>
      <c r="B35" s="57" t="s">
        <v>104</v>
      </c>
      <c r="C35" s="57" t="s">
        <v>105</v>
      </c>
      <c r="D35" s="57">
        <v>34</v>
      </c>
      <c r="E35" s="58">
        <v>78.971000000000004</v>
      </c>
      <c r="F35" s="59" t="s">
        <v>106</v>
      </c>
    </row>
    <row r="36" spans="1:6">
      <c r="A36" s="56">
        <v>35</v>
      </c>
      <c r="B36" s="57" t="s">
        <v>107</v>
      </c>
      <c r="C36" s="57" t="s">
        <v>108</v>
      </c>
      <c r="D36" s="57">
        <v>35</v>
      </c>
      <c r="E36" s="58">
        <v>79.903999999999996</v>
      </c>
      <c r="F36" s="59" t="s">
        <v>63</v>
      </c>
    </row>
    <row r="37" spans="1:6">
      <c r="A37" s="56">
        <v>36</v>
      </c>
      <c r="B37" s="57" t="s">
        <v>109</v>
      </c>
      <c r="C37" s="57" t="s">
        <v>110</v>
      </c>
      <c r="D37" s="57">
        <v>36</v>
      </c>
      <c r="E37" s="58">
        <v>83.798000000000002</v>
      </c>
      <c r="F37" s="59"/>
    </row>
    <row r="38" spans="1:6">
      <c r="A38" s="56">
        <v>37</v>
      </c>
      <c r="B38" s="57" t="s">
        <v>111</v>
      </c>
      <c r="C38" s="57" t="s">
        <v>112</v>
      </c>
      <c r="D38" s="57">
        <v>37</v>
      </c>
      <c r="E38" s="58">
        <v>85.467799999999997</v>
      </c>
      <c r="F38" s="59" t="s">
        <v>21</v>
      </c>
    </row>
    <row r="39" spans="1:6">
      <c r="A39" s="56">
        <v>38</v>
      </c>
      <c r="B39" s="57" t="s">
        <v>113</v>
      </c>
      <c r="C39" s="57" t="s">
        <v>114</v>
      </c>
      <c r="D39" s="57">
        <v>38</v>
      </c>
      <c r="E39" s="57">
        <v>87.62</v>
      </c>
      <c r="F39" s="59" t="s">
        <v>28</v>
      </c>
    </row>
    <row r="40" spans="1:6">
      <c r="A40" s="56">
        <v>39</v>
      </c>
      <c r="B40" s="57" t="s">
        <v>115</v>
      </c>
      <c r="C40" s="57" t="s">
        <v>116</v>
      </c>
      <c r="D40" s="57">
        <v>39</v>
      </c>
      <c r="E40" s="57">
        <v>88.905900000000003</v>
      </c>
      <c r="F40" s="59" t="s">
        <v>52</v>
      </c>
    </row>
    <row r="41" spans="1:6">
      <c r="A41" s="56">
        <v>40</v>
      </c>
      <c r="B41" s="57" t="s">
        <v>117</v>
      </c>
      <c r="C41" s="57" t="s">
        <v>118</v>
      </c>
      <c r="D41" s="57">
        <v>40</v>
      </c>
      <c r="E41" s="57">
        <v>91.224000000000004</v>
      </c>
      <c r="F41" s="59" t="s">
        <v>119</v>
      </c>
    </row>
    <row r="42" spans="1:6">
      <c r="A42" s="56">
        <v>41</v>
      </c>
      <c r="B42" s="57" t="s">
        <v>120</v>
      </c>
      <c r="C42" s="57" t="s">
        <v>121</v>
      </c>
      <c r="D42" s="57">
        <v>41</v>
      </c>
      <c r="E42" s="57">
        <v>92.906400000000005</v>
      </c>
      <c r="F42" s="59" t="s">
        <v>77</v>
      </c>
    </row>
    <row r="43" spans="1:6">
      <c r="A43" s="56">
        <v>42</v>
      </c>
      <c r="B43" s="57" t="s">
        <v>122</v>
      </c>
      <c r="C43" s="57" t="s">
        <v>123</v>
      </c>
      <c r="D43" s="57">
        <v>42</v>
      </c>
      <c r="E43" s="57">
        <v>95.94</v>
      </c>
      <c r="F43" s="59" t="s">
        <v>124</v>
      </c>
    </row>
    <row r="44" spans="1:6">
      <c r="A44" s="56">
        <v>43</v>
      </c>
      <c r="B44" s="57" t="s">
        <v>125</v>
      </c>
      <c r="C44" s="57" t="s">
        <v>126</v>
      </c>
      <c r="D44" s="57">
        <v>43</v>
      </c>
      <c r="E44" s="57">
        <v>98</v>
      </c>
      <c r="F44" s="59" t="s">
        <v>127</v>
      </c>
    </row>
    <row r="45" spans="1:6">
      <c r="A45" s="56">
        <v>44</v>
      </c>
      <c r="B45" s="57" t="s">
        <v>128</v>
      </c>
      <c r="C45" s="57" t="s">
        <v>129</v>
      </c>
      <c r="D45" s="57">
        <v>44</v>
      </c>
      <c r="E45" s="57">
        <v>101.07</v>
      </c>
      <c r="F45" s="59" t="s">
        <v>130</v>
      </c>
    </row>
    <row r="46" spans="1:6">
      <c r="A46" s="56">
        <v>45</v>
      </c>
      <c r="B46" s="57" t="s">
        <v>131</v>
      </c>
      <c r="C46" s="57" t="s">
        <v>132</v>
      </c>
      <c r="D46" s="57">
        <v>45</v>
      </c>
      <c r="E46" s="57">
        <v>102.9055</v>
      </c>
      <c r="F46" s="59" t="s">
        <v>124</v>
      </c>
    </row>
    <row r="47" spans="1:6">
      <c r="A47" s="56">
        <v>46</v>
      </c>
      <c r="B47" s="57" t="s">
        <v>133</v>
      </c>
      <c r="C47" s="57" t="s">
        <v>134</v>
      </c>
      <c r="D47" s="57">
        <v>46</v>
      </c>
      <c r="E47" s="57">
        <v>106.42</v>
      </c>
      <c r="F47" s="59" t="s">
        <v>101</v>
      </c>
    </row>
    <row r="48" spans="1:6">
      <c r="A48" s="56">
        <v>47</v>
      </c>
      <c r="B48" s="57" t="s">
        <v>135</v>
      </c>
      <c r="C48" s="57" t="s">
        <v>136</v>
      </c>
      <c r="D48" s="57">
        <v>47</v>
      </c>
      <c r="E48" s="57">
        <v>107.8682</v>
      </c>
      <c r="F48" s="59" t="s">
        <v>21</v>
      </c>
    </row>
    <row r="49" spans="1:6">
      <c r="A49" s="56">
        <v>48</v>
      </c>
      <c r="B49" s="57" t="s">
        <v>137</v>
      </c>
      <c r="C49" s="57" t="s">
        <v>138</v>
      </c>
      <c r="D49" s="57">
        <v>48</v>
      </c>
      <c r="E49" s="57">
        <v>112.41</v>
      </c>
      <c r="F49" s="59" t="s">
        <v>28</v>
      </c>
    </row>
    <row r="50" spans="1:6">
      <c r="A50" s="56">
        <v>49</v>
      </c>
      <c r="B50" s="57" t="s">
        <v>139</v>
      </c>
      <c r="C50" s="57" t="s">
        <v>140</v>
      </c>
      <c r="D50" s="57">
        <v>49</v>
      </c>
      <c r="E50" s="57">
        <v>114.82</v>
      </c>
      <c r="F50" s="59" t="s">
        <v>98</v>
      </c>
    </row>
    <row r="51" spans="1:6">
      <c r="A51" s="56">
        <v>50</v>
      </c>
      <c r="B51" s="57" t="s">
        <v>141</v>
      </c>
      <c r="C51" s="57" t="s">
        <v>142</v>
      </c>
      <c r="D51" s="57">
        <v>50</v>
      </c>
      <c r="E51" s="57">
        <v>118.71</v>
      </c>
      <c r="F51" s="59" t="s">
        <v>101</v>
      </c>
    </row>
    <row r="52" spans="1:6">
      <c r="A52" s="56">
        <v>51</v>
      </c>
      <c r="B52" s="57" t="s">
        <v>143</v>
      </c>
      <c r="C52" s="57" t="s">
        <v>144</v>
      </c>
      <c r="D52" s="57">
        <v>51</v>
      </c>
      <c r="E52" s="57">
        <v>121.76</v>
      </c>
      <c r="F52" s="59" t="s">
        <v>57</v>
      </c>
    </row>
    <row r="53" spans="1:6">
      <c r="A53" s="56">
        <v>52</v>
      </c>
      <c r="B53" s="57" t="s">
        <v>145</v>
      </c>
      <c r="C53" s="57" t="s">
        <v>146</v>
      </c>
      <c r="D53" s="57">
        <v>52</v>
      </c>
      <c r="E53" s="57">
        <v>127.6</v>
      </c>
      <c r="F53" s="59" t="s">
        <v>60</v>
      </c>
    </row>
    <row r="54" spans="1:6">
      <c r="A54" s="56">
        <v>53</v>
      </c>
      <c r="B54" s="57" t="s">
        <v>147</v>
      </c>
      <c r="C54" s="57" t="s">
        <v>148</v>
      </c>
      <c r="D54" s="57">
        <v>53</v>
      </c>
      <c r="E54" s="57">
        <v>126.9045</v>
      </c>
      <c r="F54" s="59" t="s">
        <v>63</v>
      </c>
    </row>
    <row r="55" spans="1:6">
      <c r="A55" s="56">
        <v>54</v>
      </c>
      <c r="B55" s="57" t="s">
        <v>149</v>
      </c>
      <c r="C55" s="57" t="s">
        <v>150</v>
      </c>
      <c r="D55" s="57">
        <v>54</v>
      </c>
      <c r="E55" s="57">
        <v>131.29</v>
      </c>
      <c r="F55" s="59"/>
    </row>
    <row r="56" spans="1:6">
      <c r="A56" s="56">
        <v>55</v>
      </c>
      <c r="B56" s="57" t="s">
        <v>151</v>
      </c>
      <c r="C56" s="57" t="s">
        <v>152</v>
      </c>
      <c r="D56" s="57">
        <v>55</v>
      </c>
      <c r="E56" s="57">
        <v>132.90549999999999</v>
      </c>
      <c r="F56" s="59" t="s">
        <v>21</v>
      </c>
    </row>
    <row r="57" spans="1:6">
      <c r="A57" s="56">
        <v>56</v>
      </c>
      <c r="B57" s="57" t="s">
        <v>153</v>
      </c>
      <c r="C57" s="57" t="s">
        <v>154</v>
      </c>
      <c r="D57" s="57">
        <v>56</v>
      </c>
      <c r="E57" s="57">
        <v>137.327</v>
      </c>
      <c r="F57" s="59" t="s">
        <v>28</v>
      </c>
    </row>
    <row r="58" spans="1:6">
      <c r="A58" s="56">
        <v>57</v>
      </c>
      <c r="B58" s="57" t="s">
        <v>155</v>
      </c>
      <c r="C58" s="57" t="s">
        <v>156</v>
      </c>
      <c r="D58" s="57">
        <v>57</v>
      </c>
      <c r="E58" s="57">
        <v>138.90549999999999</v>
      </c>
      <c r="F58" s="59" t="s">
        <v>52</v>
      </c>
    </row>
    <row r="59" spans="1:6">
      <c r="A59" s="56">
        <v>58</v>
      </c>
      <c r="B59" s="57" t="s">
        <v>157</v>
      </c>
      <c r="C59" s="57" t="s">
        <v>158</v>
      </c>
      <c r="D59" s="57">
        <v>58</v>
      </c>
      <c r="E59" s="57">
        <v>140.12</v>
      </c>
      <c r="F59" s="59" t="s">
        <v>119</v>
      </c>
    </row>
    <row r="60" spans="1:6">
      <c r="A60" s="56">
        <v>59</v>
      </c>
      <c r="B60" s="57" t="s">
        <v>159</v>
      </c>
      <c r="C60" s="57" t="s">
        <v>160</v>
      </c>
      <c r="D60" s="57">
        <v>59</v>
      </c>
      <c r="E60" s="57">
        <v>140.90770000000001</v>
      </c>
      <c r="F60" s="59" t="s">
        <v>161</v>
      </c>
    </row>
    <row r="61" spans="1:6">
      <c r="A61" s="56">
        <v>60</v>
      </c>
      <c r="B61" s="57" t="s">
        <v>162</v>
      </c>
      <c r="C61" s="57" t="s">
        <v>163</v>
      </c>
      <c r="D61" s="57">
        <v>60</v>
      </c>
      <c r="E61" s="57">
        <v>144.24</v>
      </c>
      <c r="F61" s="57"/>
    </row>
    <row r="62" spans="1:6">
      <c r="A62" s="56">
        <v>61</v>
      </c>
      <c r="B62" s="57" t="s">
        <v>164</v>
      </c>
      <c r="C62" s="57" t="s">
        <v>165</v>
      </c>
      <c r="D62" s="57">
        <v>61</v>
      </c>
      <c r="E62" s="57">
        <v>145</v>
      </c>
      <c r="F62" s="57"/>
    </row>
    <row r="63" spans="1:6">
      <c r="A63" s="56">
        <v>62</v>
      </c>
      <c r="B63" s="57" t="s">
        <v>166</v>
      </c>
      <c r="C63" s="57" t="s">
        <v>167</v>
      </c>
      <c r="D63" s="57">
        <v>62</v>
      </c>
      <c r="E63" s="57">
        <v>150.36000000000001</v>
      </c>
      <c r="F63" s="57"/>
    </row>
    <row r="64" spans="1:6">
      <c r="A64" s="56">
        <v>63</v>
      </c>
      <c r="B64" s="57" t="s">
        <v>168</v>
      </c>
      <c r="C64" s="57" t="s">
        <v>169</v>
      </c>
      <c r="D64" s="57">
        <v>63</v>
      </c>
      <c r="E64" s="57">
        <v>151.965</v>
      </c>
      <c r="F64" s="57"/>
    </row>
    <row r="65" spans="1:6">
      <c r="A65" s="56">
        <v>64</v>
      </c>
      <c r="B65" s="57" t="s">
        <v>170</v>
      </c>
      <c r="C65" s="57" t="s">
        <v>171</v>
      </c>
      <c r="D65" s="57">
        <v>64</v>
      </c>
      <c r="E65" s="57">
        <v>157.25</v>
      </c>
      <c r="F65" s="57"/>
    </row>
    <row r="66" spans="1:6">
      <c r="A66" s="56">
        <v>65</v>
      </c>
      <c r="B66" s="57" t="s">
        <v>172</v>
      </c>
      <c r="C66" s="57" t="s">
        <v>173</v>
      </c>
      <c r="D66" s="57">
        <v>65</v>
      </c>
      <c r="E66" s="57">
        <v>158.92529999999999</v>
      </c>
      <c r="F66" s="57"/>
    </row>
    <row r="67" spans="1:6">
      <c r="A67" s="56">
        <v>66</v>
      </c>
      <c r="B67" s="57" t="s">
        <v>174</v>
      </c>
      <c r="C67" s="57" t="s">
        <v>175</v>
      </c>
      <c r="D67" s="57">
        <v>66</v>
      </c>
      <c r="E67" s="57">
        <v>162.5</v>
      </c>
      <c r="F67" s="57"/>
    </row>
    <row r="68" spans="1:6">
      <c r="A68" s="56">
        <v>67</v>
      </c>
      <c r="B68" s="57" t="s">
        <v>176</v>
      </c>
      <c r="C68" s="57" t="s">
        <v>177</v>
      </c>
      <c r="D68" s="57">
        <v>67</v>
      </c>
      <c r="E68" s="57">
        <v>164.93029999999999</v>
      </c>
      <c r="F68" s="57"/>
    </row>
    <row r="69" spans="1:6">
      <c r="A69" s="56">
        <v>68</v>
      </c>
      <c r="B69" s="57" t="s">
        <v>178</v>
      </c>
      <c r="C69" s="57" t="s">
        <v>179</v>
      </c>
      <c r="D69" s="57">
        <v>68</v>
      </c>
      <c r="E69" s="57">
        <v>167.26</v>
      </c>
      <c r="F69" s="57"/>
    </row>
    <row r="70" spans="1:6">
      <c r="A70" s="56">
        <v>69</v>
      </c>
      <c r="B70" s="57" t="s">
        <v>180</v>
      </c>
      <c r="C70" s="57" t="s">
        <v>181</v>
      </c>
      <c r="D70" s="57">
        <v>69</v>
      </c>
      <c r="E70" s="57">
        <v>168.9342</v>
      </c>
      <c r="F70" s="57"/>
    </row>
    <row r="71" spans="1:6">
      <c r="A71" s="56">
        <v>70</v>
      </c>
      <c r="B71" s="57" t="s">
        <v>182</v>
      </c>
      <c r="C71" s="57" t="s">
        <v>183</v>
      </c>
      <c r="D71" s="57">
        <v>70</v>
      </c>
      <c r="E71" s="57">
        <v>173.04</v>
      </c>
      <c r="F71" s="57"/>
    </row>
    <row r="72" spans="1:6">
      <c r="A72" s="56">
        <v>71</v>
      </c>
      <c r="B72" s="57" t="s">
        <v>184</v>
      </c>
      <c r="C72" s="57" t="s">
        <v>185</v>
      </c>
      <c r="D72" s="57">
        <v>71</v>
      </c>
      <c r="E72" s="57">
        <v>174.96700000000001</v>
      </c>
      <c r="F72" s="57"/>
    </row>
    <row r="73" spans="1:6">
      <c r="A73" s="56">
        <v>72</v>
      </c>
      <c r="B73" s="57" t="s">
        <v>186</v>
      </c>
      <c r="C73" s="57" t="s">
        <v>187</v>
      </c>
      <c r="D73" s="57">
        <v>72</v>
      </c>
      <c r="E73" s="57">
        <v>178.49</v>
      </c>
      <c r="F73" s="60" t="s">
        <v>119</v>
      </c>
    </row>
    <row r="74" spans="1:6">
      <c r="A74" s="56">
        <v>73</v>
      </c>
      <c r="B74" s="57" t="s">
        <v>188</v>
      </c>
      <c r="C74" s="57" t="s">
        <v>189</v>
      </c>
      <c r="D74" s="57">
        <v>73</v>
      </c>
      <c r="E74" s="57">
        <v>180.9479</v>
      </c>
      <c r="F74" s="60" t="s">
        <v>161</v>
      </c>
    </row>
    <row r="75" spans="1:6">
      <c r="A75" s="56">
        <v>74</v>
      </c>
      <c r="B75" s="57" t="s">
        <v>190</v>
      </c>
      <c r="C75" s="57" t="s">
        <v>191</v>
      </c>
      <c r="D75" s="57">
        <v>74</v>
      </c>
      <c r="E75" s="57">
        <v>183.84</v>
      </c>
      <c r="F75" s="60" t="s">
        <v>124</v>
      </c>
    </row>
    <row r="76" spans="1:6">
      <c r="A76" s="56">
        <v>75</v>
      </c>
      <c r="B76" s="57" t="s">
        <v>192</v>
      </c>
      <c r="C76" s="57" t="s">
        <v>193</v>
      </c>
      <c r="D76" s="57">
        <v>75</v>
      </c>
      <c r="E76" s="57">
        <v>186.20699999999999</v>
      </c>
      <c r="F76" s="60" t="s">
        <v>83</v>
      </c>
    </row>
    <row r="77" spans="1:6">
      <c r="A77" s="56">
        <v>76</v>
      </c>
      <c r="B77" s="57" t="s">
        <v>194</v>
      </c>
      <c r="C77" s="57" t="s">
        <v>195</v>
      </c>
      <c r="D77" s="57">
        <v>76</v>
      </c>
      <c r="E77" s="57">
        <v>190.23</v>
      </c>
      <c r="F77" s="60" t="s">
        <v>130</v>
      </c>
    </row>
    <row r="78" spans="1:6">
      <c r="A78" s="56">
        <v>77</v>
      </c>
      <c r="B78" s="57" t="s">
        <v>196</v>
      </c>
      <c r="C78" s="57" t="s">
        <v>197</v>
      </c>
      <c r="D78" s="57">
        <v>77</v>
      </c>
      <c r="E78" s="57">
        <v>192.22</v>
      </c>
      <c r="F78" s="60" t="s">
        <v>124</v>
      </c>
    </row>
    <row r="79" spans="1:6">
      <c r="A79" s="56">
        <v>78</v>
      </c>
      <c r="B79" s="57" t="s">
        <v>198</v>
      </c>
      <c r="C79" s="57" t="s">
        <v>199</v>
      </c>
      <c r="D79" s="57">
        <v>78</v>
      </c>
      <c r="E79" s="57">
        <v>195.08</v>
      </c>
      <c r="F79" s="60" t="s">
        <v>101</v>
      </c>
    </row>
    <row r="80" spans="1:6">
      <c r="A80" s="56">
        <v>79</v>
      </c>
      <c r="B80" s="57" t="s">
        <v>200</v>
      </c>
      <c r="C80" s="57" t="s">
        <v>201</v>
      </c>
      <c r="D80" s="57">
        <v>79</v>
      </c>
      <c r="E80" s="57">
        <v>196.9665</v>
      </c>
      <c r="F80" s="60" t="s">
        <v>98</v>
      </c>
    </row>
    <row r="81" spans="1:6">
      <c r="A81" s="56">
        <v>80</v>
      </c>
      <c r="B81" s="57" t="s">
        <v>202</v>
      </c>
      <c r="C81" s="57" t="s">
        <v>203</v>
      </c>
      <c r="D81" s="57">
        <v>80</v>
      </c>
      <c r="E81" s="57">
        <v>200.59</v>
      </c>
      <c r="F81" s="60" t="s">
        <v>93</v>
      </c>
    </row>
    <row r="82" spans="1:6">
      <c r="A82" s="56">
        <v>81</v>
      </c>
      <c r="B82" s="57" t="s">
        <v>204</v>
      </c>
      <c r="C82" s="57" t="s">
        <v>205</v>
      </c>
      <c r="D82" s="57">
        <v>81</v>
      </c>
      <c r="E82" s="57">
        <v>204.38329999999999</v>
      </c>
      <c r="F82" s="60" t="s">
        <v>98</v>
      </c>
    </row>
    <row r="83" spans="1:6">
      <c r="A83" s="56">
        <v>82</v>
      </c>
      <c r="B83" s="57" t="s">
        <v>206</v>
      </c>
      <c r="C83" s="57" t="s">
        <v>207</v>
      </c>
      <c r="D83" s="57">
        <v>82</v>
      </c>
      <c r="E83" s="57">
        <v>207.2</v>
      </c>
      <c r="F83" s="60" t="s">
        <v>101</v>
      </c>
    </row>
    <row r="84" spans="1:6">
      <c r="A84" s="56">
        <v>83</v>
      </c>
      <c r="B84" s="57" t="s">
        <v>208</v>
      </c>
      <c r="C84" s="57" t="s">
        <v>209</v>
      </c>
      <c r="D84" s="57">
        <v>83</v>
      </c>
      <c r="E84" s="57">
        <v>208.9804</v>
      </c>
      <c r="F84" s="60" t="s">
        <v>210</v>
      </c>
    </row>
    <row r="85" spans="1:6">
      <c r="A85" s="56">
        <v>84</v>
      </c>
      <c r="B85" s="57" t="s">
        <v>211</v>
      </c>
      <c r="C85" s="57" t="s">
        <v>212</v>
      </c>
      <c r="D85" s="57">
        <v>84</v>
      </c>
      <c r="E85" s="57">
        <v>209</v>
      </c>
      <c r="F85" s="61" t="s">
        <v>213</v>
      </c>
    </row>
    <row r="86" spans="1:6">
      <c r="A86" s="56">
        <v>85</v>
      </c>
      <c r="B86" s="57" t="s">
        <v>214</v>
      </c>
      <c r="C86" s="57" t="s">
        <v>215</v>
      </c>
      <c r="D86" s="57">
        <v>85</v>
      </c>
      <c r="E86" s="57">
        <v>210</v>
      </c>
      <c r="F86" s="61" t="s">
        <v>216</v>
      </c>
    </row>
    <row r="87" spans="1:6">
      <c r="A87" s="56">
        <v>86</v>
      </c>
      <c r="B87" s="57" t="s">
        <v>217</v>
      </c>
      <c r="C87" s="57" t="s">
        <v>218</v>
      </c>
      <c r="D87" s="57">
        <v>86</v>
      </c>
      <c r="E87" s="57">
        <v>222</v>
      </c>
      <c r="F87" s="60"/>
    </row>
    <row r="88" spans="1:6">
      <c r="A88" s="56">
        <v>87</v>
      </c>
      <c r="B88" s="57" t="s">
        <v>219</v>
      </c>
      <c r="C88" s="57" t="s">
        <v>220</v>
      </c>
      <c r="D88" s="57">
        <v>87</v>
      </c>
      <c r="E88" s="57">
        <v>223</v>
      </c>
      <c r="F88" s="60" t="s">
        <v>21</v>
      </c>
    </row>
    <row r="89" spans="1:6">
      <c r="A89" s="56">
        <v>88</v>
      </c>
      <c r="B89" s="57" t="s">
        <v>221</v>
      </c>
      <c r="C89" s="57" t="s">
        <v>222</v>
      </c>
      <c r="D89" s="57">
        <v>88</v>
      </c>
      <c r="E89" s="57">
        <v>226.02539999999999</v>
      </c>
      <c r="F89" s="60" t="s">
        <v>28</v>
      </c>
    </row>
    <row r="90" spans="1:6">
      <c r="A90" s="56">
        <v>89</v>
      </c>
      <c r="B90" s="57" t="s">
        <v>223</v>
      </c>
      <c r="C90" s="57" t="s">
        <v>224</v>
      </c>
      <c r="D90" s="57">
        <v>89</v>
      </c>
      <c r="E90" s="57">
        <v>227</v>
      </c>
      <c r="F90" s="60" t="s">
        <v>52</v>
      </c>
    </row>
    <row r="91" spans="1:6">
      <c r="A91" s="56">
        <v>90</v>
      </c>
      <c r="B91" s="57" t="s">
        <v>225</v>
      </c>
      <c r="C91" s="57" t="s">
        <v>226</v>
      </c>
      <c r="D91" s="57">
        <v>90</v>
      </c>
      <c r="E91" s="57">
        <v>232.03809999999999</v>
      </c>
      <c r="F91" s="60"/>
    </row>
    <row r="92" spans="1:6">
      <c r="A92" s="56">
        <v>91</v>
      </c>
      <c r="B92" s="57" t="s">
        <v>227</v>
      </c>
      <c r="C92" s="57" t="s">
        <v>228</v>
      </c>
      <c r="D92" s="57">
        <v>91</v>
      </c>
      <c r="E92" s="57">
        <v>231.0359</v>
      </c>
      <c r="F92" s="60"/>
    </row>
    <row r="93" spans="1:6">
      <c r="A93" s="56">
        <v>92</v>
      </c>
      <c r="B93" s="57" t="s">
        <v>229</v>
      </c>
      <c r="C93" s="57" t="s">
        <v>230</v>
      </c>
      <c r="D93" s="57">
        <v>92</v>
      </c>
      <c r="E93" s="57">
        <v>238.029</v>
      </c>
      <c r="F93" s="60"/>
    </row>
    <row r="94" spans="1:6">
      <c r="A94" s="56">
        <v>93</v>
      </c>
      <c r="B94" s="57" t="s">
        <v>231</v>
      </c>
      <c r="C94" s="57" t="s">
        <v>232</v>
      </c>
      <c r="D94" s="57">
        <v>93</v>
      </c>
      <c r="E94" s="57">
        <v>237</v>
      </c>
      <c r="F94" s="60"/>
    </row>
    <row r="95" spans="1:6">
      <c r="A95" s="56">
        <v>94</v>
      </c>
      <c r="B95" s="57" t="s">
        <v>233</v>
      </c>
      <c r="C95" s="57" t="s">
        <v>234</v>
      </c>
      <c r="D95" s="57">
        <v>94</v>
      </c>
      <c r="E95" s="57">
        <v>244</v>
      </c>
      <c r="F95" s="60"/>
    </row>
    <row r="96" spans="1:6">
      <c r="A96" s="56">
        <v>95</v>
      </c>
      <c r="B96" s="57" t="s">
        <v>235</v>
      </c>
      <c r="C96" s="57" t="s">
        <v>236</v>
      </c>
      <c r="D96" s="57">
        <v>95</v>
      </c>
      <c r="E96" s="57">
        <v>243</v>
      </c>
      <c r="F96" s="60"/>
    </row>
    <row r="97" spans="1:6">
      <c r="A97" s="56">
        <v>96</v>
      </c>
      <c r="B97" s="57" t="s">
        <v>237</v>
      </c>
      <c r="C97" s="57" t="s">
        <v>238</v>
      </c>
      <c r="D97" s="57">
        <v>96</v>
      </c>
      <c r="E97" s="57">
        <v>247</v>
      </c>
      <c r="F97" s="60"/>
    </row>
    <row r="98" spans="1:6">
      <c r="A98" s="56">
        <v>97</v>
      </c>
      <c r="B98" s="57" t="s">
        <v>239</v>
      </c>
      <c r="C98" s="57" t="s">
        <v>240</v>
      </c>
      <c r="D98" s="57">
        <v>97</v>
      </c>
      <c r="E98" s="57">
        <v>247</v>
      </c>
      <c r="F98" s="60"/>
    </row>
    <row r="99" spans="1:6">
      <c r="A99" s="56">
        <v>98</v>
      </c>
      <c r="B99" s="57" t="s">
        <v>241</v>
      </c>
      <c r="C99" s="57" t="s">
        <v>242</v>
      </c>
      <c r="D99" s="57">
        <v>98</v>
      </c>
      <c r="E99" s="57">
        <v>251</v>
      </c>
      <c r="F99" s="60"/>
    </row>
    <row r="100" spans="1:6">
      <c r="A100" s="56">
        <v>99</v>
      </c>
      <c r="B100" s="57" t="s">
        <v>243</v>
      </c>
      <c r="C100" s="57" t="s">
        <v>244</v>
      </c>
      <c r="D100" s="57">
        <v>99</v>
      </c>
      <c r="E100" s="57">
        <v>252</v>
      </c>
      <c r="F100" s="60"/>
    </row>
    <row r="101" spans="1:6">
      <c r="A101" s="56">
        <v>100</v>
      </c>
      <c r="B101" s="57" t="s">
        <v>245</v>
      </c>
      <c r="C101" s="57" t="s">
        <v>246</v>
      </c>
      <c r="D101" s="57">
        <v>100</v>
      </c>
      <c r="E101" s="57">
        <v>257</v>
      </c>
      <c r="F101" s="60"/>
    </row>
    <row r="102" spans="1:6">
      <c r="A102" s="56">
        <v>101</v>
      </c>
      <c r="B102" s="57" t="s">
        <v>247</v>
      </c>
      <c r="C102" s="57" t="s">
        <v>248</v>
      </c>
      <c r="D102" s="57">
        <v>101</v>
      </c>
      <c r="E102" s="57">
        <v>258</v>
      </c>
      <c r="F102" s="60"/>
    </row>
    <row r="103" spans="1:6">
      <c r="A103" s="56">
        <v>102</v>
      </c>
      <c r="B103" s="57" t="s">
        <v>249</v>
      </c>
      <c r="C103" s="57" t="s">
        <v>250</v>
      </c>
      <c r="D103" s="57">
        <v>102</v>
      </c>
      <c r="E103" s="57">
        <v>259</v>
      </c>
      <c r="F103" s="60"/>
    </row>
    <row r="104" spans="1:6">
      <c r="A104" s="56">
        <v>103</v>
      </c>
      <c r="B104" s="57" t="s">
        <v>251</v>
      </c>
      <c r="C104" s="57" t="s">
        <v>252</v>
      </c>
      <c r="D104" s="57">
        <v>103</v>
      </c>
      <c r="E104" s="57">
        <v>262</v>
      </c>
      <c r="F104" s="60"/>
    </row>
    <row r="105" spans="1:6">
      <c r="A105" s="56">
        <v>104</v>
      </c>
      <c r="B105" s="57" t="s">
        <v>253</v>
      </c>
      <c r="C105" s="57" t="s">
        <v>254</v>
      </c>
      <c r="D105" s="57">
        <v>104</v>
      </c>
      <c r="E105" s="57">
        <v>261</v>
      </c>
      <c r="F105" s="60" t="s">
        <v>119</v>
      </c>
    </row>
    <row r="106" spans="1:6">
      <c r="A106" s="56">
        <v>105</v>
      </c>
      <c r="B106" s="57" t="s">
        <v>255</v>
      </c>
      <c r="C106" s="57" t="s">
        <v>256</v>
      </c>
      <c r="D106" s="57">
        <v>105</v>
      </c>
      <c r="E106" s="57">
        <v>262</v>
      </c>
      <c r="F106" s="60"/>
    </row>
    <row r="107" spans="1:6">
      <c r="A107" s="56">
        <v>106</v>
      </c>
      <c r="B107" s="57" t="s">
        <v>257</v>
      </c>
      <c r="C107" s="57" t="s">
        <v>258</v>
      </c>
      <c r="D107" s="57">
        <v>106</v>
      </c>
      <c r="E107" s="57">
        <v>266</v>
      </c>
      <c r="F107" s="60"/>
    </row>
    <row r="108" spans="1:6">
      <c r="A108" s="56">
        <v>107</v>
      </c>
      <c r="B108" s="57" t="s">
        <v>259</v>
      </c>
      <c r="C108" s="57" t="s">
        <v>260</v>
      </c>
      <c r="D108" s="57">
        <v>107</v>
      </c>
      <c r="E108" s="57">
        <v>264</v>
      </c>
      <c r="F108" s="60"/>
    </row>
    <row r="109" spans="1:6">
      <c r="A109" s="56">
        <v>108</v>
      </c>
      <c r="B109" s="57" t="s">
        <v>261</v>
      </c>
      <c r="C109" s="57" t="s">
        <v>262</v>
      </c>
      <c r="D109" s="57">
        <v>108</v>
      </c>
      <c r="E109" s="57">
        <v>269</v>
      </c>
      <c r="F109" s="60"/>
    </row>
    <row r="110" spans="1:6">
      <c r="A110" s="56">
        <v>109</v>
      </c>
      <c r="B110" s="57" t="s">
        <v>263</v>
      </c>
      <c r="C110" s="57" t="s">
        <v>264</v>
      </c>
      <c r="D110" s="57">
        <v>109</v>
      </c>
      <c r="E110" s="57">
        <v>268</v>
      </c>
      <c r="F110" s="60"/>
    </row>
    <row r="111" spans="1:6">
      <c r="A111" s="56">
        <v>110</v>
      </c>
      <c r="B111" s="57" t="s">
        <v>265</v>
      </c>
      <c r="C111" s="57" t="s">
        <v>266</v>
      </c>
      <c r="D111" s="57">
        <v>110</v>
      </c>
      <c r="E111" s="57">
        <v>271</v>
      </c>
      <c r="F111" s="60"/>
    </row>
    <row r="112" spans="1:6">
      <c r="A112" s="56">
        <v>111</v>
      </c>
      <c r="B112" s="57" t="s">
        <v>267</v>
      </c>
      <c r="C112" s="57" t="s">
        <v>268</v>
      </c>
      <c r="D112" s="57">
        <v>111</v>
      </c>
      <c r="E112" s="57">
        <v>272</v>
      </c>
      <c r="F112" s="60"/>
    </row>
    <row r="113" spans="1:6">
      <c r="A113" s="56">
        <v>112</v>
      </c>
      <c r="B113" s="57" t="s">
        <v>269</v>
      </c>
      <c r="C113" s="57" t="s">
        <v>270</v>
      </c>
      <c r="D113" s="57">
        <v>112</v>
      </c>
      <c r="E113" s="57">
        <v>285</v>
      </c>
      <c r="F113" s="60"/>
    </row>
    <row r="114" spans="1:6">
      <c r="A114" s="56">
        <v>113</v>
      </c>
      <c r="B114" s="57" t="s">
        <v>271</v>
      </c>
      <c r="C114" s="57" t="s">
        <v>272</v>
      </c>
      <c r="D114" s="57">
        <v>113</v>
      </c>
      <c r="E114" s="57">
        <v>286</v>
      </c>
      <c r="F114" s="60"/>
    </row>
    <row r="115" spans="1:6">
      <c r="A115" s="56">
        <v>114</v>
      </c>
      <c r="B115" s="57" t="s">
        <v>273</v>
      </c>
      <c r="C115" s="57" t="s">
        <v>274</v>
      </c>
      <c r="D115" s="57">
        <v>114</v>
      </c>
      <c r="E115" s="57">
        <v>289</v>
      </c>
      <c r="F115" s="60"/>
    </row>
    <row r="116" spans="1:6">
      <c r="A116" s="56">
        <v>115</v>
      </c>
      <c r="B116" s="57" t="s">
        <v>275</v>
      </c>
      <c r="C116" s="57" t="s">
        <v>276</v>
      </c>
      <c r="D116" s="57">
        <v>115</v>
      </c>
      <c r="E116" s="57">
        <v>290</v>
      </c>
      <c r="F116" s="60"/>
    </row>
    <row r="117" spans="1:6">
      <c r="A117" s="56">
        <v>116</v>
      </c>
      <c r="B117" s="57" t="s">
        <v>277</v>
      </c>
      <c r="C117" s="57" t="s">
        <v>278</v>
      </c>
      <c r="D117" s="57">
        <v>116</v>
      </c>
      <c r="E117" s="57">
        <v>293</v>
      </c>
      <c r="F117" s="60"/>
    </row>
    <row r="118" spans="1:6">
      <c r="A118" s="56">
        <v>117</v>
      </c>
      <c r="B118" s="57" t="s">
        <v>279</v>
      </c>
      <c r="C118" s="57" t="s">
        <v>280</v>
      </c>
      <c r="D118" s="57">
        <v>117</v>
      </c>
      <c r="E118" s="57">
        <v>294</v>
      </c>
      <c r="F118" s="60"/>
    </row>
    <row r="119" spans="1:6">
      <c r="A119" s="56">
        <v>118</v>
      </c>
      <c r="B119" s="57" t="s">
        <v>281</v>
      </c>
      <c r="C119" s="57" t="s">
        <v>282</v>
      </c>
      <c r="D119" s="57">
        <v>118</v>
      </c>
      <c r="E119" s="57">
        <v>294</v>
      </c>
      <c r="F119" s="60"/>
    </row>
    <row r="120" spans="1:6">
      <c r="F120" s="4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DE1B1-FFAD-4BEC-AE66-ABE2C77D5337}">
  <sheetPr>
    <tabColor theme="5" tint="-0.249977111117893"/>
  </sheetPr>
  <dimension ref="B2:S48"/>
  <sheetViews>
    <sheetView topLeftCell="A3" zoomScale="85" zoomScaleNormal="85" workbookViewId="0">
      <selection activeCell="U18" sqref="U18"/>
    </sheetView>
  </sheetViews>
  <sheetFormatPr defaultColWidth="9.140625" defaultRowHeight="15"/>
  <cols>
    <col min="2" max="19" width="14.7109375" customWidth="1"/>
  </cols>
  <sheetData>
    <row r="2" spans="2:19" ht="21">
      <c r="B2" s="40" t="s">
        <v>283</v>
      </c>
      <c r="S2" s="40" t="s">
        <v>284</v>
      </c>
    </row>
    <row r="3" spans="2:19" ht="14.25" customHeight="1">
      <c r="B3" s="8">
        <v>1</v>
      </c>
      <c r="S3" s="27">
        <v>2</v>
      </c>
    </row>
    <row r="4" spans="2:19" ht="14.25" customHeight="1">
      <c r="B4" s="9" t="str">
        <f>IF(VLOOKUP(B3,'Base de Datos'!$A$2:$F$119,6)=0,"",VLOOKUP(B3,'Base de Datos'!$A$2:$F$119,6))</f>
        <v>+1</v>
      </c>
      <c r="S4" s="28" t="str">
        <f>IF(VLOOKUP(S3,'Base de Datos'!$A$2:$F$119,6)=0,"",VLOOKUP(S3,'Base de Datos'!$A$2:$F$119,6))</f>
        <v/>
      </c>
    </row>
    <row r="5" spans="2:19" ht="14.25" customHeight="1">
      <c r="B5" s="82" t="str">
        <f>VLOOKUP(B3,'Base de Datos'!$A$2:$E$119,2)</f>
        <v>H</v>
      </c>
      <c r="G5" t="s">
        <v>285</v>
      </c>
      <c r="S5" s="72" t="str">
        <f>VLOOKUP(S3,'Base de Datos'!$A$2:$E$119,2)</f>
        <v>He</v>
      </c>
    </row>
    <row r="6" spans="2:19" ht="14.25" customHeight="1">
      <c r="B6" s="82"/>
      <c r="S6" s="72"/>
    </row>
    <row r="7" spans="2:19" ht="36.75" customHeight="1">
      <c r="B7" s="10" t="str">
        <f>VLOOKUP(B3,'Base de Datos'!$A$2:$E$119,3)</f>
        <v>Hidrógeno</v>
      </c>
      <c r="C7" s="40" t="s">
        <v>286</v>
      </c>
      <c r="N7" s="40" t="s">
        <v>287</v>
      </c>
      <c r="O7" s="40" t="s">
        <v>288</v>
      </c>
      <c r="P7" s="40" t="s">
        <v>289</v>
      </c>
      <c r="Q7" s="40" t="s">
        <v>290</v>
      </c>
      <c r="R7" s="40" t="s">
        <v>291</v>
      </c>
      <c r="S7" s="29" t="str">
        <f>VLOOKUP(S3,'Base de Datos'!$A$2:$E$119,3)</f>
        <v>Helio</v>
      </c>
    </row>
    <row r="8" spans="2:19" ht="14.25" customHeight="1">
      <c r="B8" s="11">
        <v>3</v>
      </c>
      <c r="C8" s="14">
        <v>4</v>
      </c>
      <c r="N8" s="33">
        <v>5</v>
      </c>
      <c r="O8" s="8">
        <v>6</v>
      </c>
      <c r="P8" s="8">
        <v>7</v>
      </c>
      <c r="Q8" s="8">
        <v>8</v>
      </c>
      <c r="R8" s="30">
        <v>9</v>
      </c>
      <c r="S8" s="27">
        <v>10</v>
      </c>
    </row>
    <row r="9" spans="2:19" ht="14.25" customHeight="1">
      <c r="B9" s="12" t="str">
        <f>IF(VLOOKUP(B8,'Base de Datos'!$A$2:$F$119,6)=0,"",VLOOKUP(B8,'Base de Datos'!$A$2:$F$119,6))</f>
        <v>+1</v>
      </c>
      <c r="C9" s="15" t="str">
        <f>IF(VLOOKUP(C8,'Base de Datos'!$A$2:$F$119,6)=0,"",VLOOKUP(C8,'Base de Datos'!$A$2:$F$119,6))</f>
        <v>+2</v>
      </c>
      <c r="N9" s="34" t="str">
        <f>IF(VLOOKUP(N8,'Base de Datos'!$A$2:$F$119,6)=0,"",VLOOKUP(N8,'Base de Datos'!$A$2:$F$119,6))</f>
        <v>± 3</v>
      </c>
      <c r="O9" s="9" t="str">
        <f>IF(VLOOKUP(O8,'Base de Datos'!$A$2:$F$119,6)=0,"",VLOOKUP(O8,'Base de Datos'!$A$2:$F$119,6))</f>
        <v>+2, ± 4</v>
      </c>
      <c r="P9" s="9" t="str">
        <f>IF(VLOOKUP(P8,'Base de Datos'!$A$2:$F$119,6)=0,"",VLOOKUP(P8,'Base de Datos'!$A$2:$F$119,6))</f>
        <v>± 1 ± 2 ± 3 ± 4 ± 5</v>
      </c>
      <c r="Q9" s="9" t="str">
        <f>IF(VLOOKUP(Q8,'Base de Datos'!$A$2:$F$119,6)=0,"",VLOOKUP(Q8,'Base de Datos'!$A$2:$F$119,6))</f>
        <v>-1 -2</v>
      </c>
      <c r="R9" s="31" t="str">
        <f>IF(VLOOKUP(R8,'Base de Datos'!$A$2:$F$119,6)=0,"",VLOOKUP(R8,'Base de Datos'!$A$2:$F$119,6))</f>
        <v xml:space="preserve">-1 </v>
      </c>
      <c r="S9" s="28" t="str">
        <f>IF(VLOOKUP(S8,'Base de Datos'!$A$2:$F$119,6)=0,"",VLOOKUP(S8,'Base de Datos'!$A$2:$F$119,6))</f>
        <v/>
      </c>
    </row>
    <row r="10" spans="2:19" ht="14.25" customHeight="1">
      <c r="B10" s="83" t="str">
        <f>VLOOKUP(B8,'Base de Datos'!$A$2:$E$119,2)</f>
        <v>Li</v>
      </c>
      <c r="C10" s="78" t="str">
        <f>VLOOKUP(C8,'Base de Datos'!$A$2:$E$119,2)</f>
        <v>Be</v>
      </c>
      <c r="H10" s="5"/>
      <c r="N10" s="75" t="str">
        <f>VLOOKUP(N8,'Base de Datos'!$A$2:$E$119,2)</f>
        <v>B</v>
      </c>
      <c r="O10" s="82" t="str">
        <f>VLOOKUP(O8,'Base de Datos'!$A$2:$E$119,2)</f>
        <v>C</v>
      </c>
      <c r="P10" s="82" t="str">
        <f>VLOOKUP(P8,'Base de Datos'!$A$2:$E$119,2)</f>
        <v>N</v>
      </c>
      <c r="Q10" s="82" t="str">
        <f>VLOOKUP(Q8,'Base de Datos'!$A$2:$E$119,2)</f>
        <v>O</v>
      </c>
      <c r="R10" s="81" t="str">
        <f>VLOOKUP(R8,'Base de Datos'!$A$2:$E$119,2)</f>
        <v>F</v>
      </c>
      <c r="S10" s="72" t="str">
        <f>VLOOKUP(S8,'Base de Datos'!$A$2:$E$119,2)</f>
        <v>Ne</v>
      </c>
    </row>
    <row r="11" spans="2:19" ht="14.25" customHeight="1">
      <c r="B11" s="83"/>
      <c r="C11" s="78"/>
      <c r="H11" s="6"/>
      <c r="N11" s="75"/>
      <c r="O11" s="82"/>
      <c r="P11" s="82"/>
      <c r="Q11" s="82"/>
      <c r="R11" s="81"/>
      <c r="S11" s="72"/>
    </row>
    <row r="12" spans="2:19" ht="14.25" customHeight="1">
      <c r="B12" s="13" t="str">
        <f>VLOOKUP(B8,'Base de Datos'!$A$2:$E$119,3)</f>
        <v>Litio</v>
      </c>
      <c r="C12" s="16" t="str">
        <f>VLOOKUP(C8,'Base de Datos'!$A$2:$E$119,3)</f>
        <v>Berilio</v>
      </c>
      <c r="H12" s="7"/>
      <c r="N12" s="35" t="str">
        <f>VLOOKUP(N8,'Base de Datos'!$A$2:$E$119,3)</f>
        <v>Boro</v>
      </c>
      <c r="O12" s="10" t="str">
        <f>VLOOKUP(O8,'Base de Datos'!$A$2:$E$119,3)</f>
        <v>Carbono</v>
      </c>
      <c r="P12" s="10" t="str">
        <f>VLOOKUP(P8,'Base de Datos'!$A$2:$E$119,3)</f>
        <v>Nitrógeno</v>
      </c>
      <c r="Q12" s="10" t="str">
        <f>VLOOKUP(Q8,'Base de Datos'!$A$2:$E$119,3)</f>
        <v>Oxígeno</v>
      </c>
      <c r="R12" s="32" t="str">
        <f>VLOOKUP(R8,'Base de Datos'!$A$2:$E$119,3)</f>
        <v>Flúor</v>
      </c>
      <c r="S12" s="29" t="str">
        <f>VLOOKUP(S8,'Base de Datos'!$A$2:$E$119,3)</f>
        <v>Neón</v>
      </c>
    </row>
    <row r="13" spans="2:19" ht="14.25" customHeight="1">
      <c r="B13" s="11">
        <v>11</v>
      </c>
      <c r="C13" s="14">
        <v>12</v>
      </c>
      <c r="H13" s="7"/>
      <c r="N13" s="24">
        <v>13</v>
      </c>
      <c r="O13" s="33">
        <v>14</v>
      </c>
      <c r="P13" s="8">
        <v>15</v>
      </c>
      <c r="Q13" s="8">
        <v>16</v>
      </c>
      <c r="R13" s="30">
        <v>17</v>
      </c>
      <c r="S13" s="27">
        <v>18</v>
      </c>
    </row>
    <row r="14" spans="2:19" ht="14.25" customHeight="1">
      <c r="B14" s="12" t="str">
        <f>IF(VLOOKUP(B13,'Base de Datos'!$A$2:$F$119,6)=0,"",VLOOKUP(B13,'Base de Datos'!$A$2:$F$119,6))</f>
        <v>+1</v>
      </c>
      <c r="C14" s="15" t="str">
        <f>IF(VLOOKUP(C13,'Base de Datos'!$A$2:$F$119,6)=0,"",VLOOKUP(C13,'Base de Datos'!$A$2:$F$119,6))</f>
        <v>+2</v>
      </c>
      <c r="H14" s="6"/>
      <c r="N14" s="25" t="str">
        <f>IF(VLOOKUP(N13,'Base de Datos'!$A$2:$F$119,6)=0,"",VLOOKUP(N13,'Base de Datos'!$A$2:$F$119,6))</f>
        <v>+3</v>
      </c>
      <c r="O14" s="34" t="str">
        <f>IF(VLOOKUP(O13,'Base de Datos'!$A$2:$F$119,6)=0,"",VLOOKUP(O13,'Base de Datos'!$A$2:$F$119,6))</f>
        <v>+2, ± 4</v>
      </c>
      <c r="P14" s="9" t="str">
        <f>IF(VLOOKUP(P13,'Base de Datos'!$A$2:$F$119,6)=0,"",VLOOKUP(P13,'Base de Datos'!$A$2:$F$119,6))</f>
        <v>± 3, +5</v>
      </c>
      <c r="Q14" s="9" t="str">
        <f>IF(VLOOKUP(Q13,'Base de Datos'!$A$2:$F$119,6)=0,"",VLOOKUP(Q13,'Base de Datos'!$A$2:$F$119,6))</f>
        <v>± 2 +4 +6</v>
      </c>
      <c r="R14" s="31" t="str">
        <f>IF(VLOOKUP(R13,'Base de Datos'!$A$2:$F$119,6)=0,"",VLOOKUP(R13,'Base de Datos'!$A$2:$F$119,6))</f>
        <v>± 1 +3 +5 +7</v>
      </c>
      <c r="S14" s="28" t="str">
        <f>IF(VLOOKUP(S13,'Base de Datos'!$A$2:$F$119,6)=0,"",VLOOKUP(S13,'Base de Datos'!$A$2:$F$119,6))</f>
        <v/>
      </c>
    </row>
    <row r="15" spans="2:19" ht="14.25" customHeight="1">
      <c r="B15" s="83" t="str">
        <f>VLOOKUP(B13,'Base de Datos'!$A$2:$E$119,2)</f>
        <v>Na</v>
      </c>
      <c r="C15" s="78" t="str">
        <f>VLOOKUP(C13,'Base de Datos'!$A$2:$E$119,2)</f>
        <v>Mg</v>
      </c>
      <c r="N15" s="74" t="str">
        <f>VLOOKUP(N13,'Base de Datos'!$A$2:$E$119,2)</f>
        <v>Al</v>
      </c>
      <c r="O15" s="75" t="str">
        <f>VLOOKUP(O13,'Base de Datos'!$A$2:$E$119,2)</f>
        <v>Si</v>
      </c>
      <c r="P15" s="82" t="str">
        <f>VLOOKUP(P13,'Base de Datos'!$A$2:$E$119,2)</f>
        <v>P</v>
      </c>
      <c r="Q15" s="82" t="str">
        <f>VLOOKUP(Q13,'Base de Datos'!$A$2:$E$119,2)</f>
        <v>S</v>
      </c>
      <c r="R15" s="81" t="str">
        <f>VLOOKUP(R13,'Base de Datos'!$A$2:$E$119,2)</f>
        <v>Cl</v>
      </c>
      <c r="S15" s="72" t="str">
        <f>VLOOKUP(S13,'Base de Datos'!$A$2:$E$119,2)</f>
        <v>Ar</v>
      </c>
    </row>
    <row r="16" spans="2:19" ht="24" customHeight="1">
      <c r="B16" s="83"/>
      <c r="C16" s="78"/>
      <c r="I16" s="84" t="s">
        <v>292</v>
      </c>
      <c r="J16" s="84"/>
      <c r="K16" s="84"/>
      <c r="N16" s="74"/>
      <c r="O16" s="75"/>
      <c r="P16" s="82"/>
      <c r="Q16" s="82"/>
      <c r="R16" s="81"/>
      <c r="S16" s="72"/>
    </row>
    <row r="17" spans="2:19" ht="27" customHeight="1">
      <c r="B17" s="13" t="str">
        <f>VLOOKUP(B13,'Base de Datos'!$A$2:$E$119,3)</f>
        <v>Sodio</v>
      </c>
      <c r="C17" s="16" t="str">
        <f>VLOOKUP(C13,'Base de Datos'!$A$2:$E$119,3)</f>
        <v>Magnesio</v>
      </c>
      <c r="D17" s="40" t="s">
        <v>293</v>
      </c>
      <c r="E17" s="40" t="s">
        <v>294</v>
      </c>
      <c r="F17" s="40" t="s">
        <v>295</v>
      </c>
      <c r="G17" s="40" t="s">
        <v>296</v>
      </c>
      <c r="H17" s="40" t="s">
        <v>297</v>
      </c>
      <c r="I17" s="40">
        <v>8</v>
      </c>
      <c r="J17" s="40">
        <v>9</v>
      </c>
      <c r="K17" s="40">
        <v>10</v>
      </c>
      <c r="L17" s="40" t="s">
        <v>298</v>
      </c>
      <c r="M17" s="40" t="s">
        <v>299</v>
      </c>
      <c r="N17" s="26" t="str">
        <f>VLOOKUP(N13,'Base de Datos'!$A$2:$E$119,3)</f>
        <v>Aluminio</v>
      </c>
      <c r="O17" s="35" t="str">
        <f>VLOOKUP(O13,'Base de Datos'!$A$2:$E$119,3)</f>
        <v>Silicio</v>
      </c>
      <c r="P17" s="10" t="str">
        <f>VLOOKUP(P13,'Base de Datos'!$A$2:$E$119,3)</f>
        <v>Fósforo</v>
      </c>
      <c r="Q17" s="10" t="str">
        <f>VLOOKUP(Q13,'Base de Datos'!$A$2:$E$119,3)</f>
        <v>Azufre</v>
      </c>
      <c r="R17" s="32" t="str">
        <f>VLOOKUP(R13,'Base de Datos'!$A$2:$E$119,3)</f>
        <v>Cloro</v>
      </c>
      <c r="S17" s="29" t="str">
        <f>VLOOKUP(S13,'Base de Datos'!$A$2:$E$119,3)</f>
        <v>Argón</v>
      </c>
    </row>
    <row r="18" spans="2:19" ht="14.25" customHeight="1">
      <c r="B18" s="11">
        <v>19</v>
      </c>
      <c r="C18" s="14">
        <v>20</v>
      </c>
      <c r="D18" s="19">
        <v>21</v>
      </c>
      <c r="E18" s="19">
        <v>22</v>
      </c>
      <c r="F18" s="19">
        <v>23</v>
      </c>
      <c r="G18" s="19">
        <v>24</v>
      </c>
      <c r="H18" s="19">
        <v>25</v>
      </c>
      <c r="I18" s="19">
        <v>26</v>
      </c>
      <c r="J18" s="19">
        <v>27</v>
      </c>
      <c r="K18" s="19">
        <v>28</v>
      </c>
      <c r="L18" s="19">
        <v>29</v>
      </c>
      <c r="M18" s="19">
        <v>30</v>
      </c>
      <c r="N18" s="24">
        <v>31</v>
      </c>
      <c r="O18" s="33">
        <v>32</v>
      </c>
      <c r="P18" s="33">
        <v>33</v>
      </c>
      <c r="Q18" s="8">
        <v>34</v>
      </c>
      <c r="R18" s="30">
        <v>35</v>
      </c>
      <c r="S18" s="27">
        <v>36</v>
      </c>
    </row>
    <row r="19" spans="2:19" ht="14.25" customHeight="1">
      <c r="B19" s="12" t="str">
        <f>IF(VLOOKUP(B18,'Base de Datos'!$A$2:$F$119,6)=0,"",VLOOKUP(B18,'Base de Datos'!$A$2:$F$119,6))</f>
        <v>+1</v>
      </c>
      <c r="C19" s="15" t="str">
        <f>IF(VLOOKUP(C18,'Base de Datos'!$A$2:$F$119,6)=0,"",VLOOKUP(C18,'Base de Datos'!$A$2:$F$119,6))</f>
        <v>+2</v>
      </c>
      <c r="D19" s="20" t="str">
        <f>IF(VLOOKUP(D18,'Base de Datos'!$A$2:$F$119,6)=0,"",VLOOKUP(D18,'Base de Datos'!$A$2:$F$119,6))</f>
        <v>+3</v>
      </c>
      <c r="E19" s="20" t="str">
        <f>IF(VLOOKUP(E18,'Base de Datos'!$A$2:$F$119,6)=0,"",VLOOKUP(E18,'Base de Datos'!$A$2:$F$119,6))</f>
        <v>+2 +3 +4</v>
      </c>
      <c r="F19" s="20" t="str">
        <f>IF(VLOOKUP(F18,'Base de Datos'!$A$2:$F$119,6)=0,"",VLOOKUP(F18,'Base de Datos'!$A$2:$F$119,6))</f>
        <v>+2 +3 +4 +5</v>
      </c>
      <c r="G19" s="20" t="str">
        <f>IF(VLOOKUP(G18,'Base de Datos'!$A$2:$F$119,6)=0,"",VLOOKUP(G18,'Base de Datos'!$A$2:$F$119,6))</f>
        <v>+2 +3 +6</v>
      </c>
      <c r="H19" s="20" t="str">
        <f>IF(VLOOKUP(H18,'Base de Datos'!$A$2:$F$119,6)=0,"",VLOOKUP(H18,'Base de Datos'!$A$2:$F$119,6))</f>
        <v>+2 +3 +4 +6 +7</v>
      </c>
      <c r="I19" s="20" t="str">
        <f>IF(VLOOKUP(I18,'Base de Datos'!$A$2:$F$119,6)=0,"",VLOOKUP(I18,'Base de Datos'!$A$2:$F$119,6))</f>
        <v xml:space="preserve">+2 +3 </v>
      </c>
      <c r="J19" s="20" t="str">
        <f>IF(VLOOKUP(J18,'Base de Datos'!$A$2:$F$119,6)=0,"",VLOOKUP(J18,'Base de Datos'!$A$2:$F$119,6))</f>
        <v xml:space="preserve">+2 +3 </v>
      </c>
      <c r="K19" s="20" t="str">
        <f>IF(VLOOKUP(K18,'Base de Datos'!$A$2:$F$119,6)=0,"",VLOOKUP(K18,'Base de Datos'!$A$2:$F$119,6))</f>
        <v xml:space="preserve">+2 +3 </v>
      </c>
      <c r="L19" s="20" t="str">
        <f>IF(VLOOKUP(L18,'Base de Datos'!$A$2:$F$119,6)=0,"",VLOOKUP(L18,'Base de Datos'!$A$2:$F$119,6))</f>
        <v>+1 +2</v>
      </c>
      <c r="M19" s="20" t="str">
        <f>IF(VLOOKUP(M18,'Base de Datos'!$A$2:$F$119,6)=0,"",VLOOKUP(M18,'Base de Datos'!$A$2:$F$119,6))</f>
        <v>+2</v>
      </c>
      <c r="N19" s="25" t="str">
        <f>IF(VLOOKUP(N18,'Base de Datos'!$A$2:$F$119,6)=0,"",VLOOKUP(N18,'Base de Datos'!$A$2:$F$119,6))</f>
        <v>+1 +3</v>
      </c>
      <c r="O19" s="34" t="str">
        <f>IF(VLOOKUP(O18,'Base de Datos'!$A$2:$F$119,6)=0,"",VLOOKUP(O18,'Base de Datos'!$A$2:$F$119,6))</f>
        <v>+2 +4</v>
      </c>
      <c r="P19" s="34" t="str">
        <f>IF(VLOOKUP(P18,'Base de Datos'!$A$2:$F$119,6)=0,"",VLOOKUP(P18,'Base de Datos'!$A$2:$F$119,6))</f>
        <v>± 3, +5</v>
      </c>
      <c r="Q19" s="9" t="str">
        <f>IF(VLOOKUP(Q18,'Base de Datos'!$A$2:$F$119,6)=0,"",VLOOKUP(Q18,'Base de Datos'!$A$2:$F$119,6))</f>
        <v>- 2 +4 +6</v>
      </c>
      <c r="R19" s="31" t="str">
        <f>IF(VLOOKUP(R18,'Base de Datos'!$A$2:$F$119,6)=0,"",VLOOKUP(R18,'Base de Datos'!$A$2:$F$119,6))</f>
        <v>± 1 +3 +5 +7</v>
      </c>
      <c r="S19" s="28" t="str">
        <f>IF(VLOOKUP(S18,'Base de Datos'!$A$2:$F$119,6)=0,"",VLOOKUP(S18,'Base de Datos'!$A$2:$F$119,6))</f>
        <v/>
      </c>
    </row>
    <row r="20" spans="2:19" ht="14.25" customHeight="1">
      <c r="B20" s="83" t="str">
        <f>VLOOKUP(B18,'Base de Datos'!$A$2:$E$119,2)</f>
        <v>K</v>
      </c>
      <c r="C20" s="78" t="str">
        <f>VLOOKUP(C18,'Base de Datos'!$A$2:$E$119,2)</f>
        <v>Ca</v>
      </c>
      <c r="D20" s="73" t="str">
        <f>VLOOKUP(D18,'Base de Datos'!$A$2:$E$119,2)</f>
        <v>Sc</v>
      </c>
      <c r="E20" s="73" t="str">
        <f>VLOOKUP(E18,'Base de Datos'!$A$2:$E$119,2)</f>
        <v>Ti</v>
      </c>
      <c r="F20" s="73" t="str">
        <f>VLOOKUP(F18,'Base de Datos'!$A$2:$E$119,2)</f>
        <v>V</v>
      </c>
      <c r="G20" s="73" t="str">
        <f>VLOOKUP(G18,'Base de Datos'!$A$2:$E$119,2)</f>
        <v>Cr</v>
      </c>
      <c r="H20" s="73" t="str">
        <f>VLOOKUP(H18,'Base de Datos'!$A$2:$E$119,2)</f>
        <v>Mn</v>
      </c>
      <c r="I20" s="73" t="str">
        <f>VLOOKUP(I18,'Base de Datos'!$A$2:$E$119,2)</f>
        <v>Fe</v>
      </c>
      <c r="J20" s="73" t="str">
        <f>VLOOKUP(J18,'Base de Datos'!$A$2:$E$119,2)</f>
        <v>Co</v>
      </c>
      <c r="K20" s="73" t="str">
        <f>VLOOKUP(K18,'Base de Datos'!$A$2:$E$119,2)</f>
        <v>Ni</v>
      </c>
      <c r="L20" s="73" t="str">
        <f>VLOOKUP(L18,'Base de Datos'!$A$2:$E$119,2)</f>
        <v>Cu</v>
      </c>
      <c r="M20" s="73" t="str">
        <f>VLOOKUP(M18,'Base de Datos'!$A$2:$E$119,2)</f>
        <v>Zn</v>
      </c>
      <c r="N20" s="74" t="str">
        <f>VLOOKUP(N18,'Base de Datos'!$A$2:$E$119,2)</f>
        <v>Ga</v>
      </c>
      <c r="O20" s="75" t="str">
        <f>VLOOKUP(O18,'Base de Datos'!$A$2:$E$119,2)</f>
        <v>Ge</v>
      </c>
      <c r="P20" s="75" t="str">
        <f>VLOOKUP(P18,'Base de Datos'!$A$2:$E$119,2)</f>
        <v>As</v>
      </c>
      <c r="Q20" s="82" t="str">
        <f>VLOOKUP(Q18,'Base de Datos'!$A$2:$E$119,2)</f>
        <v>Se</v>
      </c>
      <c r="R20" s="81" t="str">
        <f>VLOOKUP(R18,'Base de Datos'!$A$2:$E$119,2)</f>
        <v>Br</v>
      </c>
      <c r="S20" s="72" t="str">
        <f>VLOOKUP(S18,'Base de Datos'!$A$2:$E$119,2)</f>
        <v>Kr</v>
      </c>
    </row>
    <row r="21" spans="2:19" ht="14.25" customHeight="1">
      <c r="B21" s="83"/>
      <c r="C21" s="78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4"/>
      <c r="O21" s="75"/>
      <c r="P21" s="75"/>
      <c r="Q21" s="82"/>
      <c r="R21" s="81"/>
      <c r="S21" s="72"/>
    </row>
    <row r="22" spans="2:19" ht="14.25" customHeight="1">
      <c r="B22" s="13" t="str">
        <f>VLOOKUP(B18,'Base de Datos'!$A$2:$E$119,3)</f>
        <v>Potasio</v>
      </c>
      <c r="C22" s="16" t="str">
        <f>VLOOKUP(C18,'Base de Datos'!$A$2:$E$119,3)</f>
        <v>Calcio</v>
      </c>
      <c r="D22" s="21" t="str">
        <f>VLOOKUP(D18,'Base de Datos'!$A$2:$E$119,3)</f>
        <v>Escandio</v>
      </c>
      <c r="E22" s="21" t="str">
        <f>VLOOKUP(E18,'Base de Datos'!$A$2:$E$119,3)</f>
        <v>Titanio</v>
      </c>
      <c r="F22" s="21" t="str">
        <f>VLOOKUP(F18,'Base de Datos'!$A$2:$E$119,3)</f>
        <v>Vanadio</v>
      </c>
      <c r="G22" s="21" t="str">
        <f>VLOOKUP(G18,'Base de Datos'!$A$2:$E$119,3)</f>
        <v>Cromo</v>
      </c>
      <c r="H22" s="21" t="str">
        <f>VLOOKUP(H18,'Base de Datos'!$A$2:$E$119,3)</f>
        <v>Manganeso</v>
      </c>
      <c r="I22" s="21" t="str">
        <f>VLOOKUP(I18,'Base de Datos'!$A$2:$E$119,3)</f>
        <v>Hierro</v>
      </c>
      <c r="J22" s="21" t="str">
        <f>VLOOKUP(J18,'Base de Datos'!$A$2:$E$119,3)</f>
        <v>Cobalto</v>
      </c>
      <c r="K22" s="21" t="str">
        <f>VLOOKUP(K18,'Base de Datos'!$A$2:$E$119,3)</f>
        <v>Níquel</v>
      </c>
      <c r="L22" s="21" t="str">
        <f>VLOOKUP(L18,'Base de Datos'!$A$2:$E$119,3)</f>
        <v>Cobre</v>
      </c>
      <c r="M22" s="21" t="str">
        <f>VLOOKUP(M18,'Base de Datos'!$A$2:$E$119,3)</f>
        <v>Zinc</v>
      </c>
      <c r="N22" s="26" t="str">
        <f>VLOOKUP(N18,'Base de Datos'!$A$2:$E$119,3)</f>
        <v>Galio</v>
      </c>
      <c r="O22" s="35" t="str">
        <f>VLOOKUP(O18,'Base de Datos'!$A$2:$E$119,3)</f>
        <v>Germanio</v>
      </c>
      <c r="P22" s="35" t="str">
        <f>VLOOKUP(P18,'Base de Datos'!$A$2:$E$119,3)</f>
        <v>Arsénico</v>
      </c>
      <c r="Q22" s="10" t="str">
        <f>VLOOKUP(Q18,'Base de Datos'!$A$2:$E$119,3)</f>
        <v>Selenio</v>
      </c>
      <c r="R22" s="32" t="str">
        <f>VLOOKUP(R18,'Base de Datos'!$A$2:$E$119,3)</f>
        <v>Bromo</v>
      </c>
      <c r="S22" s="29" t="str">
        <f>VLOOKUP(S18,'Base de Datos'!$A$2:$E$119,3)</f>
        <v>Kriptón</v>
      </c>
    </row>
    <row r="23" spans="2:19" ht="14.25" customHeight="1">
      <c r="B23" s="11">
        <v>37</v>
      </c>
      <c r="C23" s="14">
        <v>38</v>
      </c>
      <c r="D23" s="19">
        <v>39</v>
      </c>
      <c r="E23" s="19">
        <v>40</v>
      </c>
      <c r="F23" s="19">
        <v>41</v>
      </c>
      <c r="G23" s="19">
        <v>42</v>
      </c>
      <c r="H23" s="19">
        <v>43</v>
      </c>
      <c r="I23" s="19">
        <v>44</v>
      </c>
      <c r="J23" s="19">
        <v>45</v>
      </c>
      <c r="K23" s="19">
        <v>46</v>
      </c>
      <c r="L23" s="19">
        <v>47</v>
      </c>
      <c r="M23" s="19">
        <v>48</v>
      </c>
      <c r="N23" s="24">
        <v>49</v>
      </c>
      <c r="O23" s="24">
        <v>50</v>
      </c>
      <c r="P23" s="33">
        <v>51</v>
      </c>
      <c r="Q23" s="33">
        <v>52</v>
      </c>
      <c r="R23" s="30">
        <v>53</v>
      </c>
      <c r="S23" s="27">
        <v>54</v>
      </c>
    </row>
    <row r="24" spans="2:19" ht="14.25" customHeight="1">
      <c r="B24" s="12" t="str">
        <f>IF(VLOOKUP(B23,'Base de Datos'!$A$2:$F$119,6)=0,"",VLOOKUP(B23,'Base de Datos'!$A$2:$F$119,6))</f>
        <v>+1</v>
      </c>
      <c r="C24" s="15" t="str">
        <f>IF(VLOOKUP(C23,'Base de Datos'!$A$2:$F$119,6)=0,"",VLOOKUP(C23,'Base de Datos'!$A$2:$F$119,6))</f>
        <v>+2</v>
      </c>
      <c r="D24" s="20" t="str">
        <f>IF(VLOOKUP(D23,'Base de Datos'!$A$2:$F$119,6)=0,"",VLOOKUP(D23,'Base de Datos'!$A$2:$F$119,6))</f>
        <v>+3</v>
      </c>
      <c r="E24" s="20" t="str">
        <f>IF(VLOOKUP(E23,'Base de Datos'!$A$2:$F$119,6)=0,"",VLOOKUP(E23,'Base de Datos'!$A$2:$F$119,6))</f>
        <v>+3 +4</v>
      </c>
      <c r="F24" s="20" t="str">
        <f>IF(VLOOKUP(F23,'Base de Datos'!$A$2:$F$119,6)=0,"",VLOOKUP(F23,'Base de Datos'!$A$2:$F$119,6))</f>
        <v>+2 +3 +4 +5</v>
      </c>
      <c r="G24" s="20" t="str">
        <f>IF(VLOOKUP(G23,'Base de Datos'!$A$2:$F$119,6)=0,"",VLOOKUP(G23,'Base de Datos'!$A$2:$F$119,6))</f>
        <v>+2 +3 +4 +5 +6</v>
      </c>
      <c r="H24" s="20" t="str">
        <f>IF(VLOOKUP(H23,'Base de Datos'!$A$2:$F$119,6)=0,"",VLOOKUP(H23,'Base de Datos'!$A$2:$F$119,6))</f>
        <v>+4 +5 +6 +7</v>
      </c>
      <c r="I24" s="20" t="str">
        <f>IF(VLOOKUP(I23,'Base de Datos'!$A$2:$F$119,6)=0,"",VLOOKUP(I23,'Base de Datos'!$A$2:$F$119,6))</f>
        <v>+2 +3 +4 +5 +6 +7 +8</v>
      </c>
      <c r="J24" s="20" t="str">
        <f>IF(VLOOKUP(J23,'Base de Datos'!$A$2:$F$119,6)=0,"",VLOOKUP(J23,'Base de Datos'!$A$2:$F$119,6))</f>
        <v>+2 +3 +4 +5 +6</v>
      </c>
      <c r="K24" s="20" t="str">
        <f>IF(VLOOKUP(K23,'Base de Datos'!$A$2:$F$119,6)=0,"",VLOOKUP(K23,'Base de Datos'!$A$2:$F$119,6))</f>
        <v>+2 +4</v>
      </c>
      <c r="L24" s="20" t="str">
        <f>IF(VLOOKUP(L23,'Base de Datos'!$A$2:$F$119,6)=0,"",VLOOKUP(L23,'Base de Datos'!$A$2:$F$119,6))</f>
        <v>+1</v>
      </c>
      <c r="M24" s="20" t="str">
        <f>IF(VLOOKUP(M23,'Base de Datos'!$A$2:$F$119,6)=0,"",VLOOKUP(M23,'Base de Datos'!$A$2:$F$119,6))</f>
        <v>+2</v>
      </c>
      <c r="N24" s="25" t="str">
        <f>IF(VLOOKUP(N23,'Base de Datos'!$A$2:$F$119,6)=0,"",VLOOKUP(N23,'Base de Datos'!$A$2:$F$119,6))</f>
        <v>+1 +3</v>
      </c>
      <c r="O24" s="25" t="str">
        <f>IF(VLOOKUP(O23,'Base de Datos'!$A$2:$F$119,6)=0,"",VLOOKUP(O23,'Base de Datos'!$A$2:$F$119,6))</f>
        <v>+2 +4</v>
      </c>
      <c r="P24" s="34" t="str">
        <f>IF(VLOOKUP(P23,'Base de Datos'!$A$2:$F$119,6)=0,"",VLOOKUP(P23,'Base de Datos'!$A$2:$F$119,6))</f>
        <v>± 3, +5</v>
      </c>
      <c r="Q24" s="34" t="str">
        <f>IF(VLOOKUP(Q23,'Base de Datos'!$A$2:$F$119,6)=0,"",VLOOKUP(Q23,'Base de Datos'!$A$2:$F$119,6))</f>
        <v>± 2 +4 +6</v>
      </c>
      <c r="R24" s="31" t="str">
        <f>IF(VLOOKUP(R23,'Base de Datos'!$A$2:$F$119,6)=0,"",VLOOKUP(R23,'Base de Datos'!$A$2:$F$119,6))</f>
        <v>± 1 +3 +5 +7</v>
      </c>
      <c r="S24" s="28" t="str">
        <f>IF(VLOOKUP(S23,'Base de Datos'!$A$2:$F$119,6)=0,"",VLOOKUP(S23,'Base de Datos'!$A$2:$F$119,6))</f>
        <v/>
      </c>
    </row>
    <row r="25" spans="2:19" ht="14.25" customHeight="1">
      <c r="B25" s="83" t="str">
        <f>VLOOKUP(B23,'Base de Datos'!$A$2:$E$119,2)</f>
        <v>Rb</v>
      </c>
      <c r="C25" s="78" t="str">
        <f>VLOOKUP(C23,'Base de Datos'!$A$2:$E$119,2)</f>
        <v>Sr</v>
      </c>
      <c r="D25" s="73" t="str">
        <f>VLOOKUP(D23,'Base de Datos'!$A$2:$E$119,2)</f>
        <v>Y</v>
      </c>
      <c r="E25" s="73" t="str">
        <f>VLOOKUP(E23,'Base de Datos'!$A$2:$E$119,2)</f>
        <v>Zr</v>
      </c>
      <c r="F25" s="73" t="str">
        <f>VLOOKUP(F23,'Base de Datos'!$A$2:$E$119,2)</f>
        <v>Nb</v>
      </c>
      <c r="G25" s="73" t="str">
        <f>VLOOKUP(G23,'Base de Datos'!$A$2:$E$119,2)</f>
        <v>Mo</v>
      </c>
      <c r="H25" s="73" t="str">
        <f>VLOOKUP(H23,'Base de Datos'!$A$2:$E$119,2)</f>
        <v>Tc</v>
      </c>
      <c r="I25" s="73" t="str">
        <f>VLOOKUP(I23,'Base de Datos'!$A$2:$E$119,2)</f>
        <v>Ru</v>
      </c>
      <c r="J25" s="73" t="str">
        <f>VLOOKUP(J23,'Base de Datos'!$A$2:$E$119,2)</f>
        <v>Rh</v>
      </c>
      <c r="K25" s="73" t="str">
        <f>VLOOKUP(K23,'Base de Datos'!$A$2:$E$119,2)</f>
        <v>Pd</v>
      </c>
      <c r="L25" s="73" t="str">
        <f>VLOOKUP(L23,'Base de Datos'!$A$2:$E$119,2)</f>
        <v>Ag</v>
      </c>
      <c r="M25" s="73" t="str">
        <f>VLOOKUP(M23,'Base de Datos'!$A$2:$E$119,2)</f>
        <v>Cd</v>
      </c>
      <c r="N25" s="74" t="str">
        <f>VLOOKUP(N23,'Base de Datos'!$A$2:$E$119,2)</f>
        <v>In</v>
      </c>
      <c r="O25" s="74" t="str">
        <f>VLOOKUP(O23,'Base de Datos'!$A$2:$E$119,2)</f>
        <v>Sn</v>
      </c>
      <c r="P25" s="75" t="str">
        <f>VLOOKUP(P23,'Base de Datos'!$A$2:$E$119,2)</f>
        <v>Sb</v>
      </c>
      <c r="Q25" s="75" t="str">
        <f>VLOOKUP(Q23,'Base de Datos'!$A$2:$E$119,2)</f>
        <v>Te</v>
      </c>
      <c r="R25" s="81" t="str">
        <f>VLOOKUP(R23,'Base de Datos'!$A$2:$E$119,2)</f>
        <v>I</v>
      </c>
      <c r="S25" s="72" t="str">
        <f>VLOOKUP(S23,'Base de Datos'!$A$2:$E$119,2)</f>
        <v>Xe</v>
      </c>
    </row>
    <row r="26" spans="2:19" ht="14.25" customHeight="1">
      <c r="B26" s="83"/>
      <c r="C26" s="78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4"/>
      <c r="O26" s="74"/>
      <c r="P26" s="75"/>
      <c r="Q26" s="75"/>
      <c r="R26" s="81"/>
      <c r="S26" s="72"/>
    </row>
    <row r="27" spans="2:19" ht="14.25" customHeight="1">
      <c r="B27" s="13" t="str">
        <f>VLOOKUP(B23,'Base de Datos'!$A$2:$E$119,3)</f>
        <v>Rubidio</v>
      </c>
      <c r="C27" s="16" t="str">
        <f>VLOOKUP(C23,'Base de Datos'!$A$2:$E$119,3)</f>
        <v>Estroncio</v>
      </c>
      <c r="D27" s="20" t="str">
        <f>VLOOKUP(D23,'Base de Datos'!$A$2:$E$119,3)</f>
        <v>Itrio</v>
      </c>
      <c r="E27" s="21" t="str">
        <f>VLOOKUP(E23,'Base de Datos'!$A$2:$E$119,3)</f>
        <v>Circonio</v>
      </c>
      <c r="F27" s="21" t="str">
        <f>VLOOKUP(F23,'Base de Datos'!$A$2:$E$119,3)</f>
        <v>Niobio</v>
      </c>
      <c r="G27" s="21" t="str">
        <f>VLOOKUP(G23,'Base de Datos'!$A$2:$E$119,3)</f>
        <v>Molibdeno</v>
      </c>
      <c r="H27" s="21" t="str">
        <f>VLOOKUP(H23,'Base de Datos'!$A$2:$E$119,3)</f>
        <v>Tecnecio</v>
      </c>
      <c r="I27" s="21" t="str">
        <f>VLOOKUP(I23,'Base de Datos'!$A$2:$E$119,3)</f>
        <v>Rutenio</v>
      </c>
      <c r="J27" s="21" t="str">
        <f>VLOOKUP(J23,'Base de Datos'!$A$2:$E$119,3)</f>
        <v>Rodio</v>
      </c>
      <c r="K27" s="21" t="str">
        <f>VLOOKUP(K23,'Base de Datos'!$A$2:$E$119,3)</f>
        <v>Paladio</v>
      </c>
      <c r="L27" s="21" t="str">
        <f>VLOOKUP(L23,'Base de Datos'!$A$2:$E$119,3)</f>
        <v>Plata</v>
      </c>
      <c r="M27" s="21" t="str">
        <f>VLOOKUP(M23,'Base de Datos'!$A$2:$E$119,3)</f>
        <v>Cadmio</v>
      </c>
      <c r="N27" s="26" t="str">
        <f>VLOOKUP(N23,'Base de Datos'!$A$2:$E$119,3)</f>
        <v>Indio</v>
      </c>
      <c r="O27" s="26" t="str">
        <f>VLOOKUP(O23,'Base de Datos'!$A$2:$E$119,3)</f>
        <v>Estaño</v>
      </c>
      <c r="P27" s="35" t="str">
        <f>VLOOKUP(P23,'Base de Datos'!$A$2:$E$119,3)</f>
        <v>Antimonio</v>
      </c>
      <c r="Q27" s="35" t="str">
        <f>VLOOKUP(Q23,'Base de Datos'!$A$2:$E$119,3)</f>
        <v>Telurio</v>
      </c>
      <c r="R27" s="32" t="str">
        <f>VLOOKUP(R23,'Base de Datos'!$A$2:$E$119,3)</f>
        <v>Yodo</v>
      </c>
      <c r="S27" s="29" t="str">
        <f>VLOOKUP(S23,'Base de Datos'!$A$2:$E$119,3)</f>
        <v>Xenón</v>
      </c>
    </row>
    <row r="28" spans="2:19" ht="14.25" customHeight="1">
      <c r="B28" s="11">
        <v>55</v>
      </c>
      <c r="C28" s="17">
        <v>56</v>
      </c>
      <c r="D28" s="86" t="s">
        <v>300</v>
      </c>
      <c r="E28" s="22">
        <v>72</v>
      </c>
      <c r="F28" s="19">
        <v>73</v>
      </c>
      <c r="G28" s="19">
        <v>74</v>
      </c>
      <c r="H28" s="19">
        <v>75</v>
      </c>
      <c r="I28" s="19">
        <v>76</v>
      </c>
      <c r="J28" s="19">
        <v>77</v>
      </c>
      <c r="K28" s="19">
        <v>78</v>
      </c>
      <c r="L28" s="19">
        <v>79</v>
      </c>
      <c r="M28" s="19">
        <v>80</v>
      </c>
      <c r="N28" s="24">
        <v>81</v>
      </c>
      <c r="O28" s="24">
        <v>82</v>
      </c>
      <c r="P28" s="24">
        <v>83</v>
      </c>
      <c r="Q28" s="33">
        <v>84</v>
      </c>
      <c r="R28" s="30">
        <v>85</v>
      </c>
      <c r="S28" s="27">
        <v>86</v>
      </c>
    </row>
    <row r="29" spans="2:19" ht="14.25" customHeight="1">
      <c r="B29" s="12" t="str">
        <f>IF(VLOOKUP(B28,'Base de Datos'!$A$2:$F$119,6)=0,"",VLOOKUP(B28,'Base de Datos'!$A$2:$F$119,6))</f>
        <v>+1</v>
      </c>
      <c r="C29" s="15" t="str">
        <f>IF(VLOOKUP(C28,'Base de Datos'!$A$2:$F$119,6)=0,"",VLOOKUP(C28,'Base de Datos'!$A$2:$F$119,6))</f>
        <v>+2</v>
      </c>
      <c r="D29" s="87"/>
      <c r="E29" s="20" t="str">
        <f>IF(VLOOKUP(E28,'Base de Datos'!$A$2:$F$119,6)=0,"",VLOOKUP(E28,'Base de Datos'!$A$2:$F$119,6))</f>
        <v>+3 +4</v>
      </c>
      <c r="F29" s="20" t="str">
        <f>IF(VLOOKUP(F28,'Base de Datos'!$A$2:$F$119,6)=0,"",VLOOKUP(F28,'Base de Datos'!$A$2:$F$119,6))</f>
        <v>+3 +4 +5</v>
      </c>
      <c r="G29" s="20" t="str">
        <f>IF(VLOOKUP(G28,'Base de Datos'!$A$2:$F$119,6)=0,"",VLOOKUP(G28,'Base de Datos'!$A$2:$F$119,6))</f>
        <v>+2 +3 +4 +5 +6</v>
      </c>
      <c r="H29" s="20" t="str">
        <f>IF(VLOOKUP(H28,'Base de Datos'!$A$2:$F$119,6)=0,"",VLOOKUP(H28,'Base de Datos'!$A$2:$F$119,6))</f>
        <v>+2 +3 +4 +6 +7</v>
      </c>
      <c r="I29" s="20" t="str">
        <f>IF(VLOOKUP(I28,'Base de Datos'!$A$2:$F$119,6)=0,"",VLOOKUP(I28,'Base de Datos'!$A$2:$F$119,6))</f>
        <v>+2 +3 +4 +5 +6 +7 +8</v>
      </c>
      <c r="J29" s="20" t="str">
        <f>IF(VLOOKUP(J28,'Base de Datos'!$A$2:$F$119,6)=0,"",VLOOKUP(J28,'Base de Datos'!$A$2:$F$119,6))</f>
        <v>+2 +3 +4 +5 +6</v>
      </c>
      <c r="K29" s="20" t="str">
        <f>IF(VLOOKUP(K28,'Base de Datos'!$A$2:$F$119,6)=0,"",VLOOKUP(K28,'Base de Datos'!$A$2:$F$119,6))</f>
        <v>+2 +4</v>
      </c>
      <c r="L29" s="20" t="str">
        <f>IF(VLOOKUP(L28,'Base de Datos'!$A$2:$F$119,6)=0,"",VLOOKUP(L28,'Base de Datos'!$A$2:$F$119,6))</f>
        <v>+1 +3</v>
      </c>
      <c r="M29" s="20" t="str">
        <f>IF(VLOOKUP(M28,'Base de Datos'!$A$2:$F$119,6)=0,"",VLOOKUP(M28,'Base de Datos'!$A$2:$F$119,6))</f>
        <v>+1 +2</v>
      </c>
      <c r="N29" s="25" t="str">
        <f>IF(VLOOKUP(N28,'Base de Datos'!$A$2:$F$119,6)=0,"",VLOOKUP(N28,'Base de Datos'!$A$2:$F$119,6))</f>
        <v>+1 +3</v>
      </c>
      <c r="O29" s="25" t="str">
        <f>IF(VLOOKUP(O28,'Base de Datos'!$A$2:$F$119,6)=0,"",VLOOKUP(O28,'Base de Datos'!$A$2:$F$119,6))</f>
        <v>+2 +4</v>
      </c>
      <c r="P29" s="25" t="str">
        <f>IF(VLOOKUP(P28,'Base de Datos'!$A$2:$F$119,6)=0,"",VLOOKUP(P28,'Base de Datos'!$A$2:$F$119,6))</f>
        <v>+3 +5</v>
      </c>
      <c r="Q29" s="34" t="str">
        <f>IF(VLOOKUP(Q28,'Base de Datos'!$A$2:$F$119,6)=0,"",VLOOKUP(Q28,'Base de Datos'!$A$2:$F$119,6))</f>
        <v>±2 +4 +6</v>
      </c>
      <c r="R29" s="31" t="str">
        <f>IF(VLOOKUP(R28,'Base de Datos'!$A$2:$F$119,6)=0,"",VLOOKUP(R28,'Base de Datos'!$A$2:$F$119,6))</f>
        <v>±1 +5</v>
      </c>
      <c r="S29" s="28" t="str">
        <f>IF(VLOOKUP(S28,'Base de Datos'!$A$2:$F$119,6)=0,"",VLOOKUP(S28,'Base de Datos'!$A$2:$F$119,6))</f>
        <v/>
      </c>
    </row>
    <row r="30" spans="2:19" ht="14.25" customHeight="1">
      <c r="B30" s="83" t="str">
        <f>VLOOKUP(B28,'Base de Datos'!$A$2:$E$119,2)</f>
        <v>Cs</v>
      </c>
      <c r="C30" s="80" t="str">
        <f>VLOOKUP(C28,'Base de Datos'!$A$2:$E$119,2)</f>
        <v>Ba</v>
      </c>
      <c r="D30" s="87"/>
      <c r="E30" s="79" t="str">
        <f>VLOOKUP(E28,'Base de Datos'!$A$2:$E$119,2)</f>
        <v>Hf</v>
      </c>
      <c r="F30" s="73" t="str">
        <f>VLOOKUP(F28,'Base de Datos'!$A$2:$E$119,2)</f>
        <v>Ta</v>
      </c>
      <c r="G30" s="73" t="str">
        <f>VLOOKUP(G28,'Base de Datos'!$A$2:$E$119,2)</f>
        <v>W</v>
      </c>
      <c r="H30" s="73" t="str">
        <f>VLOOKUP(H28,'Base de Datos'!$A$2:$E$119,2)</f>
        <v>Re</v>
      </c>
      <c r="I30" s="73" t="str">
        <f>VLOOKUP(I28,'Base de Datos'!$A$2:$E$119,2)</f>
        <v>Os</v>
      </c>
      <c r="J30" s="73" t="str">
        <f>VLOOKUP(J28,'Base de Datos'!$A$2:$E$119,2)</f>
        <v>Ir</v>
      </c>
      <c r="K30" s="73" t="str">
        <f>VLOOKUP(K28,'Base de Datos'!$A$2:$E$119,2)</f>
        <v>Pt</v>
      </c>
      <c r="L30" s="73" t="str">
        <f>VLOOKUP(L28,'Base de Datos'!$A$2:$E$119,2)</f>
        <v>Au</v>
      </c>
      <c r="M30" s="73" t="str">
        <f>VLOOKUP(M28,'Base de Datos'!$A$2:$E$119,2)</f>
        <v>Hg</v>
      </c>
      <c r="N30" s="74" t="str">
        <f>VLOOKUP(N28,'Base de Datos'!$A$2:$E$119,2)</f>
        <v>Tl</v>
      </c>
      <c r="O30" s="74" t="str">
        <f>VLOOKUP(O28,'Base de Datos'!$A$2:$E$119,2)</f>
        <v>Pb</v>
      </c>
      <c r="P30" s="74" t="str">
        <f>VLOOKUP(P28,'Base de Datos'!$A$2:$E$119,2)</f>
        <v>Bi</v>
      </c>
      <c r="Q30" s="75" t="str">
        <f>VLOOKUP(Q28,'Base de Datos'!$A$2:$E$119,2)</f>
        <v>Po</v>
      </c>
      <c r="R30" s="81" t="str">
        <f>VLOOKUP(R28,'Base de Datos'!$A$2:$E$119,2)</f>
        <v>At</v>
      </c>
      <c r="S30" s="72" t="str">
        <f>VLOOKUP(S28,'Base de Datos'!$A$2:$E$119,2)</f>
        <v>Rn</v>
      </c>
    </row>
    <row r="31" spans="2:19" ht="14.25" customHeight="1">
      <c r="B31" s="83"/>
      <c r="C31" s="80"/>
      <c r="D31" s="87"/>
      <c r="E31" s="79"/>
      <c r="F31" s="73"/>
      <c r="G31" s="73"/>
      <c r="H31" s="73"/>
      <c r="I31" s="73"/>
      <c r="J31" s="73"/>
      <c r="K31" s="73"/>
      <c r="L31" s="73"/>
      <c r="M31" s="73"/>
      <c r="N31" s="74"/>
      <c r="O31" s="74"/>
      <c r="P31" s="74"/>
      <c r="Q31" s="75"/>
      <c r="R31" s="81"/>
      <c r="S31" s="72"/>
    </row>
    <row r="32" spans="2:19" ht="14.25" customHeight="1">
      <c r="B32" s="13" t="str">
        <f>VLOOKUP(B28,'Base de Datos'!$A$2:$E$119,3)</f>
        <v>Cesio</v>
      </c>
      <c r="C32" s="18" t="str">
        <f>VLOOKUP(C28,'Base de Datos'!$A$2:$E$119,3)</f>
        <v>Bario</v>
      </c>
      <c r="D32" s="88"/>
      <c r="E32" s="23" t="str">
        <f>VLOOKUP(E28,'Base de Datos'!$A$2:$E$119,3)</f>
        <v>Hafnio</v>
      </c>
      <c r="F32" s="21" t="str">
        <f>VLOOKUP(F28,'Base de Datos'!$A$2:$E$119,3)</f>
        <v>Tántalo</v>
      </c>
      <c r="G32" s="21" t="str">
        <f>VLOOKUP(G28,'Base de Datos'!$A$2:$E$119,3)</f>
        <v>Tungsteno</v>
      </c>
      <c r="H32" s="21" t="str">
        <f>VLOOKUP(H28,'Base de Datos'!$A$2:$E$119,3)</f>
        <v>Renio</v>
      </c>
      <c r="I32" s="21" t="str">
        <f>VLOOKUP(I28,'Base de Datos'!$A$2:$E$119,3)</f>
        <v>Osmio</v>
      </c>
      <c r="J32" s="21" t="str">
        <f>VLOOKUP(J28,'Base de Datos'!$A$2:$E$119,3)</f>
        <v>Iridio</v>
      </c>
      <c r="K32" s="21" t="str">
        <f>VLOOKUP(K28,'Base de Datos'!$A$2:$E$119,3)</f>
        <v>Platino</v>
      </c>
      <c r="L32" s="21" t="str">
        <f>VLOOKUP(L28,'Base de Datos'!$A$2:$E$119,3)</f>
        <v>Oro</v>
      </c>
      <c r="M32" s="21" t="str">
        <f>VLOOKUP(M28,'Base de Datos'!$A$2:$E$119,3)</f>
        <v>Mercurio</v>
      </c>
      <c r="N32" s="26" t="str">
        <f>VLOOKUP(N28,'Base de Datos'!$A$2:$E$119,3)</f>
        <v>Talio</v>
      </c>
      <c r="O32" s="26" t="str">
        <f>VLOOKUP(O28,'Base de Datos'!$A$2:$E$119,3)</f>
        <v>Plomo</v>
      </c>
      <c r="P32" s="26" t="str">
        <f>VLOOKUP(P28,'Base de Datos'!$A$2:$E$119,3)</f>
        <v>Bismuto</v>
      </c>
      <c r="Q32" s="35" t="str">
        <f>VLOOKUP(Q28,'Base de Datos'!$A$2:$E$119,3)</f>
        <v>Polonio</v>
      </c>
      <c r="R32" s="32" t="str">
        <f>VLOOKUP(R28,'Base de Datos'!$A$2:$E$119,3)</f>
        <v>Astato</v>
      </c>
      <c r="S32" s="29" t="str">
        <f>VLOOKUP(S28,'Base de Datos'!$A$2:$E$119,3)</f>
        <v>Radón</v>
      </c>
    </row>
    <row r="33" spans="2:19" ht="14.25" customHeight="1">
      <c r="B33" s="11">
        <v>87</v>
      </c>
      <c r="C33" s="17">
        <v>88</v>
      </c>
      <c r="D33" s="86" t="s">
        <v>301</v>
      </c>
      <c r="E33" s="22">
        <v>104</v>
      </c>
      <c r="F33" s="19">
        <v>105</v>
      </c>
      <c r="G33" s="19">
        <v>106</v>
      </c>
      <c r="H33" s="19">
        <v>107</v>
      </c>
      <c r="I33" s="19">
        <v>108</v>
      </c>
      <c r="J33" s="19">
        <v>109</v>
      </c>
      <c r="K33" s="19">
        <v>110</v>
      </c>
      <c r="L33" s="19">
        <v>111</v>
      </c>
      <c r="M33" s="19">
        <v>112</v>
      </c>
      <c r="N33" s="24">
        <v>113</v>
      </c>
      <c r="O33" s="24">
        <v>114</v>
      </c>
      <c r="P33" s="24">
        <v>115</v>
      </c>
      <c r="Q33" s="24">
        <v>116</v>
      </c>
      <c r="R33" s="24">
        <v>117</v>
      </c>
      <c r="S33" s="24">
        <v>118</v>
      </c>
    </row>
    <row r="34" spans="2:19" ht="14.25" customHeight="1">
      <c r="B34" s="12" t="str">
        <f>IF(VLOOKUP(B33,'Base de Datos'!$A$2:$F$119,6)=0,"",VLOOKUP(B33,'Base de Datos'!$A$2:$F$119,6))</f>
        <v>+1</v>
      </c>
      <c r="C34" s="15" t="str">
        <f>IF(VLOOKUP(C33,'Base de Datos'!$A$2:$F$119,6)=0,"",VLOOKUP(C33,'Base de Datos'!$A$2:$F$119,6))</f>
        <v>+2</v>
      </c>
      <c r="D34" s="87"/>
      <c r="E34" s="20" t="str">
        <f>IF(VLOOKUP(E33,'Base de Datos'!$A$2:$F$119,6)=0,"",VLOOKUP(E33,'Base de Datos'!$A$2:$F$119,6))</f>
        <v>+3 +4</v>
      </c>
      <c r="F34" s="20" t="str">
        <f>IF(VLOOKUP(F33,'Base de Datos'!$A$2:$F$119,6)=0,"",VLOOKUP(F33,'Base de Datos'!$A$2:$F$119,6))</f>
        <v/>
      </c>
      <c r="G34" s="20" t="str">
        <f>IF(VLOOKUP(G33,'Base de Datos'!$A$2:$F$119,6)=0,"",VLOOKUP(G33,'Base de Datos'!$A$2:$F$119,6))</f>
        <v/>
      </c>
      <c r="H34" s="20" t="str">
        <f>IF(VLOOKUP(H33,'Base de Datos'!$A$2:$F$119,6)=0,"",VLOOKUP(H33,'Base de Datos'!$A$2:$F$119,6))</f>
        <v/>
      </c>
      <c r="I34" s="20" t="str">
        <f>IF(VLOOKUP(I33,'Base de Datos'!$A$2:$F$119,6)=0,"",VLOOKUP(I33,'Base de Datos'!$A$2:$F$119,6))</f>
        <v/>
      </c>
      <c r="J34" s="20" t="str">
        <f>IF(VLOOKUP(J33,'Base de Datos'!$A$2:$F$119,6)=0,"",VLOOKUP(J33,'Base de Datos'!$A$2:$F$119,6))</f>
        <v/>
      </c>
      <c r="K34" s="20" t="str">
        <f>IF(VLOOKUP(K33,'Base de Datos'!$A$2:$F$119,6)=0,"",VLOOKUP(K33,'Base de Datos'!$A$2:$F$119,6))</f>
        <v/>
      </c>
      <c r="L34" s="20" t="str">
        <f>IF(VLOOKUP(L33,'Base de Datos'!$A$2:$F$119,6)=0,"",VLOOKUP(L33,'Base de Datos'!$A$2:$F$119,6))</f>
        <v/>
      </c>
      <c r="M34" s="20" t="str">
        <f>IF(VLOOKUP(M33,'Base de Datos'!$A$2:$F$119,6)=0,"",VLOOKUP(M33,'Base de Datos'!$A$2:$F$119,6))</f>
        <v/>
      </c>
      <c r="N34" s="25" t="str">
        <f>IF(VLOOKUP(N33,'Base de Datos'!$A$2:$F$119,6)=0,"",VLOOKUP(N33,'Base de Datos'!$A$2:$F$119,6))</f>
        <v/>
      </c>
      <c r="O34" s="25" t="str">
        <f>IF(VLOOKUP(O33,'Base de Datos'!$A$2:$F$119,6)=0,"",VLOOKUP(O33,'Base de Datos'!$A$2:$F$119,6))</f>
        <v/>
      </c>
      <c r="P34" s="25" t="str">
        <f>IF(VLOOKUP(P33,'Base de Datos'!$A$2:$F$119,6)=0,"",VLOOKUP(P33,'Base de Datos'!$A$2:$F$119,6))</f>
        <v/>
      </c>
      <c r="Q34" s="25" t="str">
        <f>IF(VLOOKUP(Q33,'Base de Datos'!$A$2:$F$119,6)=0,"",VLOOKUP(Q33,'Base de Datos'!$A$2:$F$119,6))</f>
        <v/>
      </c>
      <c r="R34" s="25" t="str">
        <f>IF(VLOOKUP(R33,'Base de Datos'!$A$2:$F$119,6)=0,"",VLOOKUP(R33,'Base de Datos'!$A$2:$F$119,6))</f>
        <v/>
      </c>
      <c r="S34" s="25" t="str">
        <f>IF(VLOOKUP(S33,'Base de Datos'!$A$2:$F$119,6)=0,"",VLOOKUP(S33,'Base de Datos'!$A$2:$F$119,6))</f>
        <v/>
      </c>
    </row>
    <row r="35" spans="2:19" ht="14.25" customHeight="1">
      <c r="B35" s="83" t="str">
        <f>VLOOKUP(B33,'Base de Datos'!$A$2:$E$119,2)</f>
        <v>Fr</v>
      </c>
      <c r="C35" s="85" t="str">
        <f>VLOOKUP(C33,'Base de Datos'!$A$2:$E$119,2)</f>
        <v>Ra</v>
      </c>
      <c r="D35" s="87"/>
      <c r="E35" s="77" t="str">
        <f>VLOOKUP(E33,'Base de Datos'!$A$2:$E$119,2)</f>
        <v>Rf</v>
      </c>
      <c r="F35" s="73" t="str">
        <f>VLOOKUP(F33,'Base de Datos'!$A$2:$E$119,2)</f>
        <v>Db</v>
      </c>
      <c r="G35" s="73" t="str">
        <f>VLOOKUP(G33,'Base de Datos'!$A$2:$E$119,2)</f>
        <v>Sg</v>
      </c>
      <c r="H35" s="73" t="str">
        <f>VLOOKUP(H33,'Base de Datos'!$A$2:$E$119,2)</f>
        <v>Bh</v>
      </c>
      <c r="I35" s="73" t="str">
        <f>VLOOKUP(I33,'Base de Datos'!$A$2:$E$119,2)</f>
        <v>Hs</v>
      </c>
      <c r="J35" s="73" t="str">
        <f>VLOOKUP(J33,'Base de Datos'!$A$2:$E$119,2)</f>
        <v>Mt</v>
      </c>
      <c r="K35" s="73" t="str">
        <f>VLOOKUP(K33,'Base de Datos'!$A$2:$E$119,2)</f>
        <v>Ds</v>
      </c>
      <c r="L35" s="73" t="str">
        <f>VLOOKUP(L33,'Base de Datos'!$A$2:$E$119,2)</f>
        <v>Rg</v>
      </c>
      <c r="M35" s="73" t="str">
        <f>VLOOKUP(M33,'Base de Datos'!$A$2:$E$119,2)</f>
        <v>Cn</v>
      </c>
      <c r="N35" s="74" t="str">
        <f>VLOOKUP(N33,'Base de Datos'!$A$2:$E$119,2)</f>
        <v>Nh</v>
      </c>
      <c r="O35" s="74" t="str">
        <f>VLOOKUP(O33,'Base de Datos'!$A$2:$E$119,2)</f>
        <v>Fl</v>
      </c>
      <c r="P35" s="74" t="str">
        <f>VLOOKUP(P33,'Base de Datos'!$A$2:$E$119,2)</f>
        <v>Mc</v>
      </c>
      <c r="Q35" s="74" t="str">
        <f>VLOOKUP(Q33,'Base de Datos'!$A$2:$E$119,2)</f>
        <v>Lv</v>
      </c>
      <c r="R35" s="74" t="str">
        <f>VLOOKUP(R33,'Base de Datos'!$A$2:$E$119,2)</f>
        <v>Ts</v>
      </c>
      <c r="S35" s="74" t="str">
        <f>VLOOKUP(S33,'Base de Datos'!$A$2:$E$119,2)</f>
        <v>Og</v>
      </c>
    </row>
    <row r="36" spans="2:19" ht="14.25" customHeight="1">
      <c r="B36" s="83"/>
      <c r="C36" s="85"/>
      <c r="D36" s="87"/>
      <c r="E36" s="77"/>
      <c r="F36" s="73"/>
      <c r="G36" s="73"/>
      <c r="H36" s="73"/>
      <c r="I36" s="73"/>
      <c r="J36" s="73"/>
      <c r="K36" s="73"/>
      <c r="L36" s="73"/>
      <c r="M36" s="73"/>
      <c r="N36" s="74"/>
      <c r="O36" s="74"/>
      <c r="P36" s="74"/>
      <c r="Q36" s="74"/>
      <c r="R36" s="74"/>
      <c r="S36" s="74"/>
    </row>
    <row r="37" spans="2:19" ht="14.25" customHeight="1">
      <c r="B37" s="13" t="str">
        <f>VLOOKUP(B33,'Base de Datos'!$A$2:$E$119,3)</f>
        <v>Francio</v>
      </c>
      <c r="C37" s="18" t="str">
        <f>VLOOKUP(C33,'Base de Datos'!$A$2:$E$119,3)</f>
        <v>Radio</v>
      </c>
      <c r="D37" s="88"/>
      <c r="E37" s="23" t="str">
        <f>VLOOKUP(E33,'Base de Datos'!$A$2:$E$119,3)</f>
        <v>Rutherfordio</v>
      </c>
      <c r="F37" s="21" t="str">
        <f>VLOOKUP(F33,'Base de Datos'!$A$2:$E$119,3)</f>
        <v>Dubnio</v>
      </c>
      <c r="G37" s="21" t="str">
        <f>VLOOKUP(G33,'Base de Datos'!$A$2:$E$119,3)</f>
        <v>Seaborgio</v>
      </c>
      <c r="H37" s="21" t="str">
        <f>VLOOKUP(H33,'Base de Datos'!$A$2:$E$119,3)</f>
        <v>Bohrio</v>
      </c>
      <c r="I37" s="21" t="str">
        <f>VLOOKUP(I33,'Base de Datos'!$A$2:$E$119,3)</f>
        <v>Hassio</v>
      </c>
      <c r="J37" s="21" t="str">
        <f>VLOOKUP(J33,'Base de Datos'!$A$2:$E$119,3)</f>
        <v>Meitnerio</v>
      </c>
      <c r="K37" s="21" t="str">
        <f>VLOOKUP(K33,'Base de Datos'!$A$2:$E$119,3)</f>
        <v>Darmstadtio</v>
      </c>
      <c r="L37" s="21" t="str">
        <f>VLOOKUP(L33,'Base de Datos'!$A$2:$E$119,3)</f>
        <v>Roentgenio</v>
      </c>
      <c r="M37" s="21" t="str">
        <f>VLOOKUP(M33,'Base de Datos'!$A$2:$E$119,3)</f>
        <v>Copernicio</v>
      </c>
      <c r="N37" s="26" t="str">
        <f>VLOOKUP(N33,'Base de Datos'!$A$2:$E$119,3)</f>
        <v>Nihonio</v>
      </c>
      <c r="O37" s="26" t="str">
        <f>VLOOKUP(O33,'Base de Datos'!$A$2:$E$119,3)</f>
        <v>Flerovio</v>
      </c>
      <c r="P37" s="26" t="str">
        <f>VLOOKUP(P33,'Base de Datos'!$A$2:$E$119,3)</f>
        <v>Moscovio</v>
      </c>
      <c r="Q37" s="26" t="str">
        <f>VLOOKUP(Q33,'Base de Datos'!$A$2:$E$119,3)</f>
        <v>Livermorio</v>
      </c>
      <c r="R37" s="26" t="str">
        <f>VLOOKUP(R33,'Base de Datos'!$A$2:$E$119,3)</f>
        <v>Teneso</v>
      </c>
      <c r="S37" s="26" t="str">
        <f>VLOOKUP(S33,'Base de Datos'!$A$2:$E$119,3)</f>
        <v>Oganesón</v>
      </c>
    </row>
    <row r="38" spans="2:19" ht="14.25" customHeight="1"/>
    <row r="39" spans="2:19" ht="14.25" customHeight="1">
      <c r="E39" s="36">
        <v>57</v>
      </c>
      <c r="F39" s="36">
        <v>58</v>
      </c>
      <c r="G39" s="36">
        <v>59</v>
      </c>
      <c r="H39" s="36">
        <v>60</v>
      </c>
      <c r="I39" s="36">
        <v>61</v>
      </c>
      <c r="J39" s="36">
        <v>62</v>
      </c>
      <c r="K39" s="36">
        <v>63</v>
      </c>
      <c r="L39" s="36">
        <v>64</v>
      </c>
      <c r="M39" s="36">
        <v>65</v>
      </c>
      <c r="N39" s="36">
        <v>66</v>
      </c>
      <c r="O39" s="36">
        <v>67</v>
      </c>
      <c r="P39" s="36">
        <v>68</v>
      </c>
      <c r="Q39" s="36">
        <v>69</v>
      </c>
      <c r="R39" s="36">
        <v>70</v>
      </c>
      <c r="S39" s="36">
        <v>71</v>
      </c>
    </row>
    <row r="40" spans="2:19" ht="14.25" customHeight="1">
      <c r="E40" s="37" t="str">
        <f>IF(VLOOKUP(E39,'Base de Datos'!$A$2:$F$119,6)=0,"",VLOOKUP(E39,'Base de Datos'!$A$2:$F$119,6))</f>
        <v>+3</v>
      </c>
      <c r="F40" s="37" t="str">
        <f>IF(VLOOKUP(F39,'Base de Datos'!$A$2:$F$119,6)=0,"",VLOOKUP(F39,'Base de Datos'!$A$2:$F$119,6))</f>
        <v>+3 +4</v>
      </c>
      <c r="G40" s="37" t="str">
        <f>IF(VLOOKUP(G39,'Base de Datos'!$A$2:$F$119,6)=0,"",VLOOKUP(G39,'Base de Datos'!$A$2:$F$119,6))</f>
        <v>+3 +4 +5</v>
      </c>
      <c r="H40" s="37" t="str">
        <f>IF(VLOOKUP(H39,'Base de Datos'!$A$2:$F$119,6)=0,"",VLOOKUP(H39,'Base de Datos'!$A$2:$F$119,6))</f>
        <v/>
      </c>
      <c r="I40" s="37" t="str">
        <f>IF(VLOOKUP(I39,'Base de Datos'!$A$2:$F$119,6)=0,"",VLOOKUP(I39,'Base de Datos'!$A$2:$F$119,6))</f>
        <v/>
      </c>
      <c r="J40" s="37" t="str">
        <f>IF(VLOOKUP(J39,'Base de Datos'!$A$2:$F$119,6)=0,"",VLOOKUP(J39,'Base de Datos'!$A$2:$F$119,6))</f>
        <v/>
      </c>
      <c r="K40" s="37" t="str">
        <f>IF(VLOOKUP(K39,'Base de Datos'!$A$2:$F$119,6)=0,"",VLOOKUP(K39,'Base de Datos'!$A$2:$F$119,6))</f>
        <v/>
      </c>
      <c r="L40" s="37" t="str">
        <f>IF(VLOOKUP(L39,'Base de Datos'!$A$2:$F$119,6)=0,"",VLOOKUP(L39,'Base de Datos'!$A$2:$F$119,6))</f>
        <v/>
      </c>
      <c r="M40" s="37" t="str">
        <f>IF(VLOOKUP(M39,'Base de Datos'!$A$2:$F$119,6)=0,"",VLOOKUP(M39,'Base de Datos'!$A$2:$F$119,6))</f>
        <v/>
      </c>
      <c r="N40" s="37" t="str">
        <f>IF(VLOOKUP(N39,'Base de Datos'!$A$2:$F$119,6)=0,"",VLOOKUP(N39,'Base de Datos'!$A$2:$F$119,6))</f>
        <v/>
      </c>
      <c r="O40" s="37" t="str">
        <f>IF(VLOOKUP(O39,'Base de Datos'!$A$2:$F$119,6)=0,"",VLOOKUP(O39,'Base de Datos'!$A$2:$F$119,6))</f>
        <v/>
      </c>
      <c r="P40" s="37" t="str">
        <f>IF(VLOOKUP(P39,'Base de Datos'!$A$2:$F$119,6)=0,"",VLOOKUP(P39,'Base de Datos'!$A$2:$F$119,6))</f>
        <v/>
      </c>
      <c r="Q40" s="37" t="str">
        <f>IF(VLOOKUP(Q39,'Base de Datos'!$A$2:$F$119,6)=0,"",VLOOKUP(Q39,'Base de Datos'!$A$2:$F$119,6))</f>
        <v/>
      </c>
      <c r="R40" s="37" t="str">
        <f>IF(VLOOKUP(R39,'Base de Datos'!$A$2:$F$119,6)=0,"",VLOOKUP(R39,'Base de Datos'!$A$2:$F$119,6))</f>
        <v/>
      </c>
      <c r="S40" s="37" t="str">
        <f>IF(VLOOKUP(S39,'Base de Datos'!$A$2:$F$119,6)=0,"",VLOOKUP(S39,'Base de Datos'!$A$2:$F$119,6))</f>
        <v/>
      </c>
    </row>
    <row r="41" spans="2:19" ht="14.25" customHeight="1">
      <c r="E41" s="76" t="str">
        <f>VLOOKUP(E39,'Base de Datos'!$A$2:$E$119,2)</f>
        <v>La</v>
      </c>
      <c r="F41" s="76" t="str">
        <f>VLOOKUP(F39,'Base de Datos'!$A$2:$E$119,2)</f>
        <v>Ce</v>
      </c>
      <c r="G41" s="76" t="str">
        <f>VLOOKUP(G39,'Base de Datos'!$A$2:$E$119,2)</f>
        <v>Pr</v>
      </c>
      <c r="H41" s="76" t="str">
        <f>VLOOKUP(H39,'Base de Datos'!$A$2:$E$119,2)</f>
        <v>Nd</v>
      </c>
      <c r="I41" s="76" t="str">
        <f>VLOOKUP(I39,'Base de Datos'!$A$2:$E$119,2)</f>
        <v>Pm</v>
      </c>
      <c r="J41" s="76" t="str">
        <f>VLOOKUP(J39,'Base de Datos'!$A$2:$E$119,2)</f>
        <v>Sm</v>
      </c>
      <c r="K41" s="76" t="str">
        <f>VLOOKUP(K39,'Base de Datos'!$A$2:$E$119,2)</f>
        <v>Eu</v>
      </c>
      <c r="L41" s="76" t="str">
        <f>VLOOKUP(L39,'Base de Datos'!$A$2:$E$119,2)</f>
        <v>Gd</v>
      </c>
      <c r="M41" s="76" t="str">
        <f>VLOOKUP(M39,'Base de Datos'!$A$2:$E$119,2)</f>
        <v>Tb</v>
      </c>
      <c r="N41" s="76" t="str">
        <f>VLOOKUP(N39,'Base de Datos'!$A$2:$E$119,2)</f>
        <v>Dy</v>
      </c>
      <c r="O41" s="76" t="str">
        <f>VLOOKUP(O39,'Base de Datos'!$A$2:$E$119,2)</f>
        <v>Ho</v>
      </c>
      <c r="P41" s="76" t="str">
        <f>VLOOKUP(P39,'Base de Datos'!$A$2:$E$119,2)</f>
        <v>Er</v>
      </c>
      <c r="Q41" s="76" t="str">
        <f>VLOOKUP(Q39,'Base de Datos'!$A$2:$E$119,2)</f>
        <v>Tm</v>
      </c>
      <c r="R41" s="76" t="str">
        <f>VLOOKUP(R39,'Base de Datos'!$A$2:$E$119,2)</f>
        <v>Yb</v>
      </c>
      <c r="S41" s="76" t="str">
        <f>VLOOKUP(S39,'Base de Datos'!$A$2:$E$119,2)</f>
        <v>Lu</v>
      </c>
    </row>
    <row r="42" spans="2:19" ht="14.25" customHeight="1"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</row>
    <row r="43" spans="2:19" ht="14.25" customHeight="1">
      <c r="E43" s="38" t="str">
        <f>VLOOKUP(E39,'Base de Datos'!$A$2:$E$119,3)</f>
        <v>Lantano</v>
      </c>
      <c r="F43" s="38" t="str">
        <f>VLOOKUP(F39,'Base de Datos'!$A$2:$E$119,3)</f>
        <v>Cerio</v>
      </c>
      <c r="G43" s="38" t="str">
        <f>VLOOKUP(G39,'Base de Datos'!$A$2:$E$119,3)</f>
        <v>Praseodimio</v>
      </c>
      <c r="H43" s="38" t="str">
        <f>VLOOKUP(H39,'Base de Datos'!$A$2:$E$119,3)</f>
        <v>Neodimio</v>
      </c>
      <c r="I43" s="38" t="str">
        <f>VLOOKUP(I39,'Base de Datos'!$A$2:$E$119,3)</f>
        <v>Prometio</v>
      </c>
      <c r="J43" s="38" t="str">
        <f>VLOOKUP(J39,'Base de Datos'!$A$2:$E$119,3)</f>
        <v>Samario</v>
      </c>
      <c r="K43" s="38" t="str">
        <f>VLOOKUP(K39,'Base de Datos'!$A$2:$E$119,3)</f>
        <v>Europio</v>
      </c>
      <c r="L43" s="38" t="str">
        <f>VLOOKUP(L39,'Base de Datos'!$A$2:$E$119,3)</f>
        <v>Gadolinio</v>
      </c>
      <c r="M43" s="38" t="str">
        <f>VLOOKUP(M39,'Base de Datos'!$A$2:$E$119,3)</f>
        <v>Terbio</v>
      </c>
      <c r="N43" s="38" t="str">
        <f>VLOOKUP(N39,'Base de Datos'!$A$2:$E$119,3)</f>
        <v>Disprosio</v>
      </c>
      <c r="O43" s="38" t="str">
        <f>VLOOKUP(O39,'Base de Datos'!$A$2:$E$119,3)</f>
        <v>Holmio</v>
      </c>
      <c r="P43" s="38" t="str">
        <f>VLOOKUP(P39,'Base de Datos'!$A$2:$E$119,3)</f>
        <v>Erbio</v>
      </c>
      <c r="Q43" s="38" t="str">
        <f>VLOOKUP(Q39,'Base de Datos'!$A$2:$E$119,3)</f>
        <v>Tulio</v>
      </c>
      <c r="R43" s="38" t="str">
        <f>VLOOKUP(R39,'Base de Datos'!$A$2:$E$119,3)</f>
        <v>Iterbio</v>
      </c>
      <c r="S43" s="38" t="str">
        <f>VLOOKUP(S39,'Base de Datos'!$A$2:$E$119,3)</f>
        <v>Lutecio</v>
      </c>
    </row>
    <row r="44" spans="2:19" ht="14.25" customHeight="1">
      <c r="E44" s="36">
        <v>89</v>
      </c>
      <c r="F44" s="36">
        <v>90</v>
      </c>
      <c r="G44" s="36">
        <v>91</v>
      </c>
      <c r="H44" s="36">
        <v>92</v>
      </c>
      <c r="I44" s="36">
        <v>93</v>
      </c>
      <c r="J44" s="36">
        <v>94</v>
      </c>
      <c r="K44" s="36">
        <v>95</v>
      </c>
      <c r="L44" s="36">
        <v>96</v>
      </c>
      <c r="M44" s="36">
        <v>97</v>
      </c>
      <c r="N44" s="36">
        <v>98</v>
      </c>
      <c r="O44" s="36">
        <v>99</v>
      </c>
      <c r="P44" s="36">
        <v>100</v>
      </c>
      <c r="Q44" s="36">
        <v>101</v>
      </c>
      <c r="R44" s="36">
        <v>102</v>
      </c>
      <c r="S44" s="36">
        <v>103</v>
      </c>
    </row>
    <row r="45" spans="2:19" ht="14.25" customHeight="1">
      <c r="E45" s="37" t="str">
        <f>IF(VLOOKUP(E44,'Base de Datos'!$A$2:$F$119,6)=0,"",VLOOKUP(E44,'Base de Datos'!$A$2:$F$119,6))</f>
        <v>+3</v>
      </c>
      <c r="F45" s="37" t="str">
        <f>IF(VLOOKUP(F44,'Base de Datos'!$A$2:$F$119,6)=0,"",VLOOKUP(F44,'Base de Datos'!$A$2:$F$119,6))</f>
        <v/>
      </c>
      <c r="G45" s="37" t="str">
        <f>IF(VLOOKUP(G44,'Base de Datos'!$A$2:$F$119,6)=0,"",VLOOKUP(G44,'Base de Datos'!$A$2:$F$119,6))</f>
        <v/>
      </c>
      <c r="H45" s="37" t="str">
        <f>IF(VLOOKUP(H44,'Base de Datos'!$A$2:$F$119,6)=0,"",VLOOKUP(H44,'Base de Datos'!$A$2:$F$119,6))</f>
        <v/>
      </c>
      <c r="I45" s="37" t="str">
        <f>IF(VLOOKUP(I44,'Base de Datos'!$A$2:$F$119,6)=0,"",VLOOKUP(I44,'Base de Datos'!$A$2:$F$119,6))</f>
        <v/>
      </c>
      <c r="J45" s="37" t="str">
        <f>IF(VLOOKUP(J44,'Base de Datos'!$A$2:$F$119,6)=0,"",VLOOKUP(J44,'Base de Datos'!$A$2:$F$119,6))</f>
        <v/>
      </c>
      <c r="K45" s="37" t="str">
        <f>IF(VLOOKUP(K44,'Base de Datos'!$A$2:$F$119,6)=0,"",VLOOKUP(K44,'Base de Datos'!$A$2:$F$119,6))</f>
        <v/>
      </c>
      <c r="L45" s="37" t="str">
        <f>IF(VLOOKUP(L44,'Base de Datos'!$A$2:$F$119,6)=0,"",VLOOKUP(L44,'Base de Datos'!$A$2:$F$119,6))</f>
        <v/>
      </c>
      <c r="M45" s="37" t="str">
        <f>IF(VLOOKUP(M44,'Base de Datos'!$A$2:$F$119,6)=0,"",VLOOKUP(M44,'Base de Datos'!$A$2:$F$119,6))</f>
        <v/>
      </c>
      <c r="N45" s="37" t="str">
        <f>IF(VLOOKUP(N44,'Base de Datos'!$A$2:$F$119,6)=0,"",VLOOKUP(N44,'Base de Datos'!$A$2:$F$119,6))</f>
        <v/>
      </c>
      <c r="O45" s="37" t="str">
        <f>IF(VLOOKUP(O44,'Base de Datos'!$A$2:$F$119,6)=0,"",VLOOKUP(O44,'Base de Datos'!$A$2:$F$119,6))</f>
        <v/>
      </c>
      <c r="P45" s="37" t="str">
        <f>IF(VLOOKUP(P44,'Base de Datos'!$A$2:$F$119,6)=0,"",VLOOKUP(P44,'Base de Datos'!$A$2:$F$119,6))</f>
        <v/>
      </c>
      <c r="Q45" s="37" t="str">
        <f>IF(VLOOKUP(Q44,'Base de Datos'!$A$2:$F$119,6)=0,"",VLOOKUP(Q44,'Base de Datos'!$A$2:$F$119,6))</f>
        <v/>
      </c>
      <c r="R45" s="37" t="str">
        <f>IF(VLOOKUP(R44,'Base de Datos'!$A$2:$F$119,6)=0,"",VLOOKUP(R44,'Base de Datos'!$A$2:$F$119,6))</f>
        <v/>
      </c>
      <c r="S45" s="37" t="str">
        <f>IF(VLOOKUP(S44,'Base de Datos'!$A$2:$F$119,6)=0,"",VLOOKUP(S44,'Base de Datos'!$A$2:$F$119,6))</f>
        <v/>
      </c>
    </row>
    <row r="46" spans="2:19" ht="14.25" customHeight="1">
      <c r="E46" s="76" t="str">
        <f>VLOOKUP(E44,'Base de Datos'!$A$2:$E$119,2)</f>
        <v>Ac</v>
      </c>
      <c r="F46" s="76" t="str">
        <f>VLOOKUP(F44,'Base de Datos'!$A$2:$E$119,2)</f>
        <v>Th</v>
      </c>
      <c r="G46" s="76" t="str">
        <f>VLOOKUP(G44,'Base de Datos'!$A$2:$E$119,2)</f>
        <v>Pa</v>
      </c>
      <c r="H46" s="76" t="str">
        <f>VLOOKUP(H44,'Base de Datos'!$A$2:$E$119,2)</f>
        <v>U</v>
      </c>
      <c r="I46" s="76" t="str">
        <f>VLOOKUP(I44,'Base de Datos'!$A$2:$E$119,2)</f>
        <v>Np</v>
      </c>
      <c r="J46" s="76" t="str">
        <f>VLOOKUP(J44,'Base de Datos'!$A$2:$E$119,2)</f>
        <v>Pu</v>
      </c>
      <c r="K46" s="76" t="str">
        <f>VLOOKUP(K44,'Base de Datos'!$A$2:$E$119,2)</f>
        <v>Am</v>
      </c>
      <c r="L46" s="76" t="str">
        <f>VLOOKUP(L44,'Base de Datos'!$A$2:$E$119,2)</f>
        <v>Cm</v>
      </c>
      <c r="M46" s="76" t="str">
        <f>VLOOKUP(M44,'Base de Datos'!$A$2:$E$119,2)</f>
        <v>Bk</v>
      </c>
      <c r="N46" s="76" t="str">
        <f>VLOOKUP(N44,'Base de Datos'!$A$2:$E$119,2)</f>
        <v>Cf</v>
      </c>
      <c r="O46" s="76" t="str">
        <f>VLOOKUP(O44,'Base de Datos'!$A$2:$E$119,2)</f>
        <v>Es</v>
      </c>
      <c r="P46" s="76" t="str">
        <f>VLOOKUP(P44,'Base de Datos'!$A$2:$E$119,2)</f>
        <v>Fm</v>
      </c>
      <c r="Q46" s="76" t="str">
        <f>VLOOKUP(Q44,'Base de Datos'!$A$2:$E$119,2)</f>
        <v>Md</v>
      </c>
      <c r="R46" s="76" t="str">
        <f>VLOOKUP(R44,'Base de Datos'!$A$2:$E$119,2)</f>
        <v>No</v>
      </c>
      <c r="S46" s="76" t="str">
        <f>VLOOKUP(S44,'Base de Datos'!$A$2:$E$119,2)</f>
        <v>Lr</v>
      </c>
    </row>
    <row r="47" spans="2:19" ht="14.25" customHeight="1"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</row>
    <row r="48" spans="2:19" ht="14.25" customHeight="1">
      <c r="E48" s="38" t="str">
        <f>VLOOKUP(E44,'Base de Datos'!$A$2:$E$119,3)</f>
        <v>Actinio</v>
      </c>
      <c r="F48" s="38" t="str">
        <f>VLOOKUP(F44,'Base de Datos'!$A$2:$E$119,3)</f>
        <v>Torio</v>
      </c>
      <c r="G48" s="38" t="str">
        <f>VLOOKUP(G44,'Base de Datos'!$A$2:$E$119,3)</f>
        <v>Protactinio</v>
      </c>
      <c r="H48" s="38" t="str">
        <f>VLOOKUP(H44,'Base de Datos'!$A$2:$E$119,3)</f>
        <v>Uranio</v>
      </c>
      <c r="I48" s="38" t="str">
        <f>VLOOKUP(I44,'Base de Datos'!$A$2:$E$119,3)</f>
        <v>Neptunio</v>
      </c>
      <c r="J48" s="38" t="str">
        <f>VLOOKUP(J44,'Base de Datos'!$A$2:$E$119,3)</f>
        <v>Plutonio</v>
      </c>
      <c r="K48" s="38" t="str">
        <f>VLOOKUP(K44,'Base de Datos'!$A$2:$E$119,3)</f>
        <v>Americio</v>
      </c>
      <c r="L48" s="38" t="str">
        <f>VLOOKUP(L44,'Base de Datos'!$A$2:$E$119,3)</f>
        <v>Curio</v>
      </c>
      <c r="M48" s="38" t="str">
        <f>VLOOKUP(M44,'Base de Datos'!$A$2:$E$119,3)</f>
        <v>Berkelio</v>
      </c>
      <c r="N48" s="38" t="str">
        <f>VLOOKUP(N44,'Base de Datos'!$A$2:$E$119,3)</f>
        <v>Californio</v>
      </c>
      <c r="O48" s="38" t="str">
        <f>VLOOKUP(O44,'Base de Datos'!$A$2:$E$119,3)</f>
        <v>Einstenio</v>
      </c>
      <c r="P48" s="38" t="str">
        <f>VLOOKUP(P44,'Base de Datos'!$A$2:$E$119,3)</f>
        <v>Fermio</v>
      </c>
      <c r="Q48" s="38" t="str">
        <f>VLOOKUP(Q44,'Base de Datos'!$A$2:$E$119,3)</f>
        <v>Mendelevio</v>
      </c>
      <c r="R48" s="38" t="str">
        <f>VLOOKUP(R44,'Base de Datos'!$A$2:$E$119,3)</f>
        <v>Nobelio</v>
      </c>
      <c r="S48" s="38" t="str">
        <f>VLOOKUP(S44,'Base de Datos'!$A$2:$E$119,3)</f>
        <v>Lawrencio</v>
      </c>
    </row>
  </sheetData>
  <mergeCells count="121">
    <mergeCell ref="B30:B31"/>
    <mergeCell ref="B35:B36"/>
    <mergeCell ref="C10:C11"/>
    <mergeCell ref="C15:C16"/>
    <mergeCell ref="I16:K16"/>
    <mergeCell ref="O25:O26"/>
    <mergeCell ref="Q20:Q21"/>
    <mergeCell ref="R20:R21"/>
    <mergeCell ref="R15:R16"/>
    <mergeCell ref="N10:N11"/>
    <mergeCell ref="O10:O11"/>
    <mergeCell ref="N15:N16"/>
    <mergeCell ref="O15:O16"/>
    <mergeCell ref="C35:C36"/>
    <mergeCell ref="D28:D32"/>
    <mergeCell ref="D33:D37"/>
    <mergeCell ref="R30:R31"/>
    <mergeCell ref="B5:B6"/>
    <mergeCell ref="B10:B11"/>
    <mergeCell ref="B15:B16"/>
    <mergeCell ref="B20:B21"/>
    <mergeCell ref="B25:B26"/>
    <mergeCell ref="G20:G21"/>
    <mergeCell ref="H20:H21"/>
    <mergeCell ref="I20:I21"/>
    <mergeCell ref="J20:J21"/>
    <mergeCell ref="C20:C21"/>
    <mergeCell ref="D20:D21"/>
    <mergeCell ref="S5:S6"/>
    <mergeCell ref="C30:C31"/>
    <mergeCell ref="E41:E42"/>
    <mergeCell ref="J41:J42"/>
    <mergeCell ref="K41:K42"/>
    <mergeCell ref="L41:L42"/>
    <mergeCell ref="M41:M42"/>
    <mergeCell ref="P25:P26"/>
    <mergeCell ref="Q25:Q26"/>
    <mergeCell ref="R25:R26"/>
    <mergeCell ref="S25:S26"/>
    <mergeCell ref="P10:P11"/>
    <mergeCell ref="Q10:Q11"/>
    <mergeCell ref="R10:R11"/>
    <mergeCell ref="S10:S11"/>
    <mergeCell ref="P15:P16"/>
    <mergeCell ref="Q15:Q16"/>
    <mergeCell ref="J25:J26"/>
    <mergeCell ref="K25:K26"/>
    <mergeCell ref="L25:L26"/>
    <mergeCell ref="M25:M26"/>
    <mergeCell ref="N25:N26"/>
    <mergeCell ref="P41:P42"/>
    <mergeCell ref="S20:S21"/>
    <mergeCell ref="E46:E47"/>
    <mergeCell ref="F41:F42"/>
    <mergeCell ref="G41:G42"/>
    <mergeCell ref="H41:H42"/>
    <mergeCell ref="I41:I42"/>
    <mergeCell ref="R35:R36"/>
    <mergeCell ref="S35:S36"/>
    <mergeCell ref="S15:S16"/>
    <mergeCell ref="C25:C26"/>
    <mergeCell ref="D25:D26"/>
    <mergeCell ref="E25:E26"/>
    <mergeCell ref="F25:F26"/>
    <mergeCell ref="G25:G26"/>
    <mergeCell ref="H25:H26"/>
    <mergeCell ref="I25:I26"/>
    <mergeCell ref="K20:K21"/>
    <mergeCell ref="L20:L21"/>
    <mergeCell ref="M20:M21"/>
    <mergeCell ref="N20:N21"/>
    <mergeCell ref="O20:O21"/>
    <mergeCell ref="P20:P21"/>
    <mergeCell ref="E20:E21"/>
    <mergeCell ref="F20:F21"/>
    <mergeCell ref="E30:E31"/>
    <mergeCell ref="P46:P47"/>
    <mergeCell ref="Q46:Q47"/>
    <mergeCell ref="R46:R47"/>
    <mergeCell ref="S46:S47"/>
    <mergeCell ref="E35:E36"/>
    <mergeCell ref="N35:N36"/>
    <mergeCell ref="O35:O36"/>
    <mergeCell ref="P35:P36"/>
    <mergeCell ref="Q35:Q36"/>
    <mergeCell ref="N46:N47"/>
    <mergeCell ref="N41:N42"/>
    <mergeCell ref="O41:O42"/>
    <mergeCell ref="Q41:Q42"/>
    <mergeCell ref="R41:R42"/>
    <mergeCell ref="S41:S42"/>
    <mergeCell ref="F46:F47"/>
    <mergeCell ref="G46:G47"/>
    <mergeCell ref="H46:H47"/>
    <mergeCell ref="I46:I47"/>
    <mergeCell ref="J46:J47"/>
    <mergeCell ref="K46:K47"/>
    <mergeCell ref="L46:L47"/>
    <mergeCell ref="M46:M47"/>
    <mergeCell ref="O46:O47"/>
    <mergeCell ref="S30:S31"/>
    <mergeCell ref="F35:F36"/>
    <mergeCell ref="G35:G36"/>
    <mergeCell ref="H35:H36"/>
    <mergeCell ref="I35:I36"/>
    <mergeCell ref="J35:J36"/>
    <mergeCell ref="K35:K36"/>
    <mergeCell ref="L35:L36"/>
    <mergeCell ref="M35:M36"/>
    <mergeCell ref="L30:L31"/>
    <mergeCell ref="M30:M31"/>
    <mergeCell ref="N30:N31"/>
    <mergeCell ref="O30:O31"/>
    <mergeCell ref="P30:P31"/>
    <mergeCell ref="Q30:Q31"/>
    <mergeCell ref="F30:F31"/>
    <mergeCell ref="G30:G31"/>
    <mergeCell ref="H30:H31"/>
    <mergeCell ref="I30:I31"/>
    <mergeCell ref="J30:J31"/>
    <mergeCell ref="K30:K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F83A4-5360-493D-B304-4A063BCCC230}">
  <sheetPr>
    <tabColor rgb="FF83CCEB"/>
  </sheetPr>
  <dimension ref="B2:G21"/>
  <sheetViews>
    <sheetView tabSelected="1" zoomScale="115" zoomScaleNormal="115" workbookViewId="0">
      <selection activeCell="E14" sqref="E14:F14"/>
    </sheetView>
  </sheetViews>
  <sheetFormatPr defaultColWidth="9.140625" defaultRowHeight="15"/>
  <cols>
    <col min="1" max="1" width="9.140625" style="1"/>
    <col min="2" max="2" width="25.7109375" style="1" bestFit="1" customWidth="1"/>
    <col min="3" max="3" width="9.42578125" style="42" customWidth="1"/>
    <col min="4" max="4" width="4.140625" style="1" customWidth="1"/>
    <col min="5" max="5" width="18.140625" style="1" customWidth="1"/>
    <col min="6" max="6" width="19" style="1" customWidth="1"/>
    <col min="7" max="7" width="3.42578125" style="1" customWidth="1"/>
    <col min="8" max="16384" width="9.140625" style="1"/>
  </cols>
  <sheetData>
    <row r="2" spans="2:7">
      <c r="D2" s="91"/>
      <c r="E2" s="91"/>
      <c r="F2" s="91"/>
      <c r="G2" s="91"/>
    </row>
    <row r="3" spans="2:7" ht="18.75">
      <c r="D3" s="92" t="s">
        <v>302</v>
      </c>
      <c r="E3" s="92"/>
      <c r="F3" s="92"/>
      <c r="G3" s="92"/>
    </row>
    <row r="4" spans="2:7">
      <c r="D4" s="44"/>
      <c r="E4" s="44"/>
      <c r="F4" s="44"/>
      <c r="G4" s="44"/>
    </row>
    <row r="5" spans="2:7" ht="22.5" customHeight="1">
      <c r="D5" s="44"/>
      <c r="E5" s="44"/>
      <c r="F5" s="45"/>
      <c r="G5" s="44"/>
    </row>
    <row r="6" spans="2:7" ht="15" customHeight="1">
      <c r="D6" s="44"/>
      <c r="E6" s="95" t="s">
        <v>303</v>
      </c>
      <c r="F6" s="95"/>
      <c r="G6" s="44"/>
    </row>
    <row r="7" spans="2:7" ht="18.75">
      <c r="D7" s="44"/>
      <c r="E7" s="96" t="s">
        <v>68</v>
      </c>
      <c r="F7" s="96"/>
      <c r="G7" s="44"/>
    </row>
    <row r="8" spans="2:7" ht="15.75">
      <c r="D8" s="44"/>
      <c r="E8" s="93"/>
      <c r="F8" s="93"/>
      <c r="G8" s="44"/>
    </row>
    <row r="9" spans="2:7">
      <c r="D9" s="44"/>
      <c r="E9" s="95" t="s">
        <v>304</v>
      </c>
      <c r="F9" s="95"/>
      <c r="G9" s="44"/>
    </row>
    <row r="10" spans="2:7" ht="18.75">
      <c r="D10" s="44"/>
      <c r="E10" s="96">
        <v>40</v>
      </c>
      <c r="F10" s="96"/>
      <c r="G10" s="44"/>
    </row>
    <row r="11" spans="2:7">
      <c r="D11" s="44"/>
      <c r="E11" s="94"/>
      <c r="F11" s="94"/>
      <c r="G11" s="44"/>
    </row>
    <row r="12" spans="2:7">
      <c r="D12" s="44"/>
      <c r="E12" s="95" t="s">
        <v>305</v>
      </c>
      <c r="F12" s="95"/>
      <c r="G12" s="44"/>
    </row>
    <row r="13" spans="2:7" ht="18.75">
      <c r="D13" s="44"/>
      <c r="E13" s="97">
        <v>2</v>
      </c>
      <c r="F13" s="96"/>
      <c r="G13" s="44"/>
    </row>
    <row r="14" spans="2:7">
      <c r="D14" s="44"/>
      <c r="E14" s="94"/>
      <c r="F14" s="94"/>
      <c r="G14" s="44"/>
    </row>
    <row r="15" spans="2:7" ht="27.75" customHeight="1">
      <c r="B15" s="43"/>
      <c r="D15" s="44"/>
      <c r="E15" s="89" t="str">
        <f>IF(E7="","Debes de ingresar todos los campos",IF(E17="","El elemento ingresado no existe o se escribió de forma incorrecta","Elemento identificado"))</f>
        <v>Elemento identificado</v>
      </c>
      <c r="F15" s="90"/>
      <c r="G15" s="44"/>
    </row>
    <row r="16" spans="2:7">
      <c r="D16" s="44"/>
      <c r="E16" s="46" t="str">
        <f>IF(E17="","","SíMBOLO")</f>
        <v>SíMBOLO</v>
      </c>
      <c r="F16" s="47" t="str">
        <f>IF(E17="","","ELEMENTO")</f>
        <v>ELEMENTO</v>
      </c>
      <c r="G16" s="44"/>
    </row>
    <row r="17" spans="4:7">
      <c r="D17" s="44"/>
      <c r="E17" s="54" t="str">
        <f>IFERROR(IFERROR(INDEX(BDsimbolo,MATCH(E7,BDsimbolo,0)),INDEX(BDsimbolo,MATCH(E7,BDelemento,0))),"")</f>
        <v>Ca</v>
      </c>
      <c r="F17" s="55" t="str">
        <f>IFERROR(IFERROR(INDEX(BDelemento,MATCH(E7,BDsimbolo,0)),INDEX(BDelemento,MATCH(E7,BDelemento,0))),"")</f>
        <v>Calcio</v>
      </c>
      <c r="G17" s="44"/>
    </row>
    <row r="18" spans="4:7">
      <c r="D18" s="44"/>
      <c r="E18" s="48" t="s">
        <v>306</v>
      </c>
      <c r="F18" s="49">
        <f>IF(E7="","Datos incompletos",IFERROR(IFERROR(INDEX(BDnumeroAtomico,MATCH(E7,BDsimbolo,0)),INDEX(BDnumeroAtomico,MATCH(E7,BDelemento,0))),""))</f>
        <v>20</v>
      </c>
      <c r="G18" s="44"/>
    </row>
    <row r="19" spans="4:7">
      <c r="D19" s="44"/>
      <c r="E19" s="50" t="s">
        <v>307</v>
      </c>
      <c r="F19" s="51">
        <f>IF(E10="","Datos Incompleto (A)",IF(E17="","",ROUND(E10,0)-F18))</f>
        <v>20</v>
      </c>
      <c r="G19" s="44"/>
    </row>
    <row r="20" spans="4:7">
      <c r="D20" s="44"/>
      <c r="E20" s="52" t="s">
        <v>308</v>
      </c>
      <c r="F20" s="53">
        <f>IF(E13="","Datos incompletos(Q)",IF(E17="","",-(E13-F18)))</f>
        <v>18</v>
      </c>
      <c r="G20" s="44"/>
    </row>
    <row r="21" spans="4:7">
      <c r="D21" s="44"/>
      <c r="E21" s="44"/>
      <c r="F21" s="44"/>
      <c r="G21" s="44"/>
    </row>
  </sheetData>
  <sheetProtection sheet="1" objects="1" scenarios="1"/>
  <protectedRanges>
    <protectedRange sqref="D6:G13" name="Rango1"/>
  </protectedRanges>
  <mergeCells count="12">
    <mergeCell ref="E15:F15"/>
    <mergeCell ref="D2:G2"/>
    <mergeCell ref="D3:G3"/>
    <mergeCell ref="E8:F8"/>
    <mergeCell ref="E11:F11"/>
    <mergeCell ref="E14:F14"/>
    <mergeCell ref="E6:F6"/>
    <mergeCell ref="E7:F7"/>
    <mergeCell ref="E9:F9"/>
    <mergeCell ref="E10:F10"/>
    <mergeCell ref="E12:F12"/>
    <mergeCell ref="E13:F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3D227-E005-4F15-8E4D-45065797877E}">
  <sheetPr>
    <tabColor theme="8" tint="0.59999389629810485"/>
  </sheetPr>
  <dimension ref="A1"/>
  <sheetViews>
    <sheetView zoomScale="115" zoomScaleNormal="115" workbookViewId="0">
      <selection activeCell="Z18" sqref="Z18"/>
    </sheetView>
  </sheetViews>
  <sheetFormatPr defaultColWidth="9.140625"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6B03F-4EF9-4896-AFA0-CEEE503CBB14}">
  <sheetPr>
    <tabColor theme="8" tint="0.59999389629810485"/>
  </sheetPr>
  <dimension ref="A1"/>
  <sheetViews>
    <sheetView topLeftCell="D1" zoomScale="115" zoomScaleNormal="115" workbookViewId="0">
      <selection activeCell="Z94" sqref="Z94"/>
    </sheetView>
  </sheetViews>
  <sheetFormatPr defaultColWidth="9.140625" defaultRowHeight="15"/>
  <sheetData/>
  <pageMargins left="0.7" right="0.7" top="0.75" bottom="0.75" header="0.3" footer="0.3"/>
  <pageSetup paperSize="9"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C29CA8F2BB9B41B8FDD74589B9D480" ma:contentTypeVersion="13" ma:contentTypeDescription="Crear nuevo documento." ma:contentTypeScope="" ma:versionID="004842e2f2194ed643a4aa598df31fff">
  <xsd:schema xmlns:xsd="http://www.w3.org/2001/XMLSchema" xmlns:xs="http://www.w3.org/2001/XMLSchema" xmlns:p="http://schemas.microsoft.com/office/2006/metadata/properties" xmlns:ns3="03fdf39e-4b5c-4079-96fe-87650ba53508" xmlns:ns4="24dd1597-c048-4ea8-a8f5-95350fc12dd3" targetNamespace="http://schemas.microsoft.com/office/2006/metadata/properties" ma:root="true" ma:fieldsID="6abbd1e9ba9c8ce81f4a9340f6c5adb5" ns3:_="" ns4:_="">
    <xsd:import namespace="03fdf39e-4b5c-4079-96fe-87650ba53508"/>
    <xsd:import namespace="24dd1597-c048-4ea8-a8f5-95350fc12dd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df39e-4b5c-4079-96fe-87650ba535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dd1597-c048-4ea8-a8f5-95350fc12dd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3fdf39e-4b5c-4079-96fe-87650ba53508" xsi:nil="true"/>
  </documentManagement>
</p:properties>
</file>

<file path=customXml/itemProps1.xml><?xml version="1.0" encoding="utf-8"?>
<ds:datastoreItem xmlns:ds="http://schemas.openxmlformats.org/officeDocument/2006/customXml" ds:itemID="{B0FF81A7-4CF5-4E86-86D2-AB11CCC52203}"/>
</file>

<file path=customXml/itemProps2.xml><?xml version="1.0" encoding="utf-8"?>
<ds:datastoreItem xmlns:ds="http://schemas.openxmlformats.org/officeDocument/2006/customXml" ds:itemID="{207183DE-50FD-4965-B44C-A03D9E6B97E6}"/>
</file>

<file path=customXml/itemProps3.xml><?xml version="1.0" encoding="utf-8"?>
<ds:datastoreItem xmlns:ds="http://schemas.openxmlformats.org/officeDocument/2006/customXml" ds:itemID="{B314AFD9-A112-4A6C-BD9D-A556AF7ABC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JULIO ANTHONY ENGELS RUIZ COTO</dc:creator>
  <cp:keywords/>
  <dc:description/>
  <cp:lastModifiedBy/>
  <cp:revision/>
  <dcterms:created xsi:type="dcterms:W3CDTF">2025-04-22T23:20:15Z</dcterms:created>
  <dcterms:modified xsi:type="dcterms:W3CDTF">2025-04-30T23:19:05Z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0x010100F4C29CA8F2BB9B41B8FDD74589B9D480</vt:lpwstr>
  </property>
</Properties>
</file>