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Ohana\CodingCentre\Efc\pefc\tests\data\"/>
    </mc:Choice>
  </mc:AlternateContent>
  <xr:revisionPtr revIDLastSave="0" documentId="8_{529FE602-8C5B-45B6-8FF0-6634E9D8F91C}" xr6:coauthVersionLast="33" xr6:coauthVersionMax="33" xr10:uidLastSave="{00000000-0000-0000-0000-000000000000}"/>
  <bookViews>
    <workbookView xWindow="0" yWindow="0" windowWidth="15360" windowHeight="661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79017"/>
</workbook>
</file>

<file path=xl/calcChain.xml><?xml version="1.0" encoding="utf-8"?>
<calcChain xmlns="http://schemas.openxmlformats.org/spreadsheetml/2006/main">
  <c r="D20" i="3" l="1"/>
  <c r="E34" i="3"/>
  <c r="F38" i="3"/>
  <c r="H38" i="3"/>
  <c r="J38" i="3"/>
  <c r="L38" i="3"/>
  <c r="N38" i="3"/>
  <c r="F39" i="3"/>
  <c r="H39" i="3"/>
  <c r="J39" i="3"/>
  <c r="L39" i="3"/>
  <c r="N39" i="3"/>
  <c r="F40" i="3"/>
  <c r="H40" i="3"/>
  <c r="J40" i="3"/>
  <c r="L40" i="3"/>
  <c r="N40" i="3"/>
  <c r="F41" i="3"/>
  <c r="H41" i="3"/>
  <c r="J41" i="3"/>
  <c r="L41" i="3"/>
  <c r="N41" i="3"/>
  <c r="F42" i="3"/>
  <c r="H42" i="3"/>
  <c r="J42" i="3"/>
  <c r="L42" i="3"/>
  <c r="N42" i="3"/>
  <c r="F43" i="3"/>
  <c r="H43" i="3"/>
  <c r="J43" i="3"/>
  <c r="L43" i="3"/>
  <c r="N43" i="3"/>
  <c r="F44" i="3"/>
  <c r="H44" i="3"/>
  <c r="J44" i="3"/>
  <c r="L44" i="3"/>
  <c r="N44" i="3"/>
  <c r="F45" i="3"/>
  <c r="H45" i="3"/>
  <c r="J45" i="3"/>
  <c r="L45" i="3"/>
  <c r="N45" i="3"/>
  <c r="F46" i="3"/>
  <c r="H46" i="3"/>
  <c r="J46" i="3"/>
  <c r="L46" i="3"/>
  <c r="N46" i="3"/>
  <c r="F47" i="3"/>
  <c r="H47" i="3"/>
  <c r="J47" i="3"/>
  <c r="L47" i="3"/>
  <c r="N47" i="3"/>
  <c r="F48" i="3"/>
  <c r="H48" i="3"/>
  <c r="J48" i="3"/>
  <c r="L48" i="3"/>
  <c r="N48" i="3"/>
  <c r="F49" i="3"/>
  <c r="H49" i="3"/>
  <c r="J49" i="3"/>
  <c r="L49" i="3"/>
  <c r="N49" i="3"/>
  <c r="F50" i="3"/>
  <c r="H50" i="3"/>
  <c r="J50" i="3"/>
  <c r="L50" i="3"/>
  <c r="N50" i="3"/>
  <c r="F51" i="3"/>
  <c r="H51" i="3"/>
  <c r="J51" i="3"/>
  <c r="L51" i="3"/>
  <c r="N51" i="3"/>
  <c r="F52" i="3"/>
  <c r="H52" i="3"/>
  <c r="J52" i="3"/>
  <c r="L52" i="3"/>
  <c r="N52" i="3"/>
  <c r="F53" i="3"/>
  <c r="H53" i="3"/>
  <c r="J53" i="3"/>
  <c r="L53" i="3"/>
  <c r="N53" i="3"/>
  <c r="F54" i="3"/>
  <c r="H54" i="3"/>
  <c r="J54" i="3"/>
  <c r="L54" i="3"/>
  <c r="N54" i="3"/>
  <c r="F55" i="3"/>
  <c r="H55" i="3"/>
  <c r="J55" i="3"/>
  <c r="L55" i="3"/>
  <c r="N55" i="3"/>
  <c r="F56" i="3"/>
  <c r="H56" i="3"/>
  <c r="J56" i="3"/>
  <c r="L56" i="3"/>
  <c r="N56" i="3"/>
  <c r="F57" i="3"/>
  <c r="H57" i="3"/>
  <c r="J57" i="3"/>
  <c r="L57" i="3"/>
  <c r="N57" i="3"/>
  <c r="F58" i="3"/>
  <c r="H58" i="3"/>
  <c r="J58" i="3"/>
  <c r="L58" i="3"/>
  <c r="N58" i="3"/>
  <c r="F59" i="3"/>
  <c r="H59" i="3"/>
  <c r="J59" i="3"/>
  <c r="L59" i="3"/>
  <c r="N59" i="3"/>
  <c r="F60" i="3"/>
  <c r="H60" i="3"/>
  <c r="J60" i="3"/>
  <c r="L60" i="3"/>
  <c r="N60" i="3"/>
  <c r="F61" i="3"/>
  <c r="H61" i="3"/>
  <c r="J61" i="3"/>
  <c r="L61" i="3"/>
  <c r="N61" i="3"/>
  <c r="F62" i="3"/>
  <c r="H62" i="3"/>
  <c r="J62" i="3"/>
  <c r="L62" i="3"/>
  <c r="N62" i="3"/>
  <c r="F63" i="3"/>
  <c r="H63" i="3"/>
  <c r="J63" i="3"/>
  <c r="L63" i="3"/>
  <c r="N63" i="3"/>
  <c r="F64" i="3"/>
  <c r="H64" i="3"/>
  <c r="J64" i="3"/>
  <c r="L64" i="3"/>
  <c r="N64" i="3"/>
  <c r="F65" i="3"/>
  <c r="H65" i="3"/>
  <c r="J65" i="3"/>
  <c r="L65" i="3"/>
  <c r="N65" i="3"/>
  <c r="F66" i="3"/>
  <c r="H66" i="3"/>
  <c r="J66" i="3"/>
  <c r="L66" i="3"/>
  <c r="N66" i="3"/>
  <c r="F67" i="3"/>
  <c r="H67" i="3"/>
  <c r="J67" i="3"/>
  <c r="L67" i="3"/>
  <c r="N67" i="3"/>
  <c r="F68" i="3"/>
  <c r="H68" i="3"/>
  <c r="J68" i="3"/>
  <c r="L68" i="3"/>
  <c r="N68" i="3"/>
  <c r="F69" i="3"/>
  <c r="H69" i="3"/>
  <c r="J69" i="3"/>
  <c r="L69" i="3"/>
  <c r="N69" i="3"/>
  <c r="F70" i="3"/>
  <c r="H70" i="3"/>
  <c r="J70" i="3"/>
  <c r="L70" i="3"/>
  <c r="N70" i="3"/>
  <c r="F71" i="3"/>
  <c r="H71" i="3"/>
  <c r="J71" i="3"/>
  <c r="L71" i="3"/>
  <c r="N71" i="3"/>
  <c r="F72" i="3"/>
  <c r="H72" i="3"/>
  <c r="J72" i="3"/>
  <c r="L72" i="3"/>
  <c r="N72" i="3"/>
  <c r="F73" i="3"/>
  <c r="H73" i="3"/>
  <c r="J73" i="3"/>
  <c r="L73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B94" i="3"/>
  <c r="C94" i="3"/>
  <c r="H99" i="3"/>
  <c r="I99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B148" i="3"/>
  <c r="A160" i="3"/>
  <c r="A161" i="3"/>
  <c r="A162" i="3"/>
  <c r="A165" i="3"/>
  <c r="A166" i="3"/>
  <c r="A167" i="3"/>
  <c r="D20" i="2"/>
  <c r="L5" i="2"/>
  <c r="E34" i="2"/>
  <c r="F39" i="2"/>
  <c r="G39" i="2"/>
  <c r="H39" i="2"/>
  <c r="I39" i="2"/>
  <c r="L39" i="2"/>
  <c r="F40" i="2"/>
  <c r="G40" i="2"/>
  <c r="H40" i="2"/>
  <c r="I40" i="2"/>
  <c r="L40" i="2"/>
  <c r="L45" i="2"/>
  <c r="F41" i="2"/>
  <c r="G41" i="2"/>
  <c r="H41" i="2"/>
  <c r="I41" i="2"/>
  <c r="L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L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G7" i="1"/>
  <c r="H13" i="1"/>
  <c r="I13" i="1"/>
  <c r="J13" i="1" s="1"/>
  <c r="H15" i="1"/>
  <c r="I15" i="1"/>
  <c r="H18" i="1"/>
  <c r="I18" i="1"/>
  <c r="H22" i="1"/>
  <c r="I22" i="1"/>
  <c r="H26" i="1"/>
  <c r="I26" i="1"/>
  <c r="H30" i="1"/>
  <c r="I30" i="1"/>
  <c r="C34" i="1"/>
  <c r="E34" i="1"/>
  <c r="F34" i="1"/>
  <c r="G34" i="1"/>
  <c r="H34" i="1"/>
  <c r="C35" i="1"/>
  <c r="H35" i="1"/>
  <c r="E35" i="1"/>
  <c r="G35" i="1"/>
  <c r="H39" i="1"/>
  <c r="H43" i="1"/>
  <c r="I39" i="1"/>
  <c r="I43" i="1" s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H44" i="1"/>
  <c r="I44" i="1"/>
  <c r="L10" i="2"/>
  <c r="L46" i="2"/>
  <c r="L47" i="2"/>
  <c r="L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wee Ngee_x001A__x0000_e_x0000_:_x0000_</author>
    <author>wee Ngee_x0012__x0000_e_x0000_:_x0000_</author>
    <author>Heng Swee Ngee</author>
  </authors>
  <commentList>
    <comment ref="I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D3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I3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39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Test writing this date
28-03-2015 16:25:56
SGT</t>
        </r>
      </text>
    </comment>
    <comment ref="C39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This has timezone</t>
        </r>
      </text>
    </comment>
    <comment ref="F39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This has timezone</t>
        </r>
      </text>
    </comment>
    <comment ref="G39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Heng Swee Ngee:</t>
        </r>
        <r>
          <rPr>
            <sz val="9"/>
            <color indexed="81"/>
            <rFont val="Tahoma"/>
            <family val="2"/>
          </rPr>
          <t xml:space="preserve">
hours are in 24 hours</t>
        </r>
      </text>
    </comment>
  </commentList>
</comments>
</file>

<file path=xl/sharedStrings.xml><?xml version="1.0" encoding="utf-8"?>
<sst xmlns="http://schemas.openxmlformats.org/spreadsheetml/2006/main" count="303" uniqueCount="142">
  <si>
    <t>a test</t>
  </si>
  <si>
    <t>a string</t>
  </si>
  <si>
    <t>Test1</t>
  </si>
  <si>
    <t>Blank</t>
  </si>
  <si>
    <t>Real Number</t>
  </si>
  <si>
    <t>Integer</t>
  </si>
  <si>
    <t>Date</t>
  </si>
  <si>
    <t>String</t>
  </si>
  <si>
    <t>Boolean</t>
  </si>
  <si>
    <t>Error</t>
  </si>
  <si>
    <t>Formula</t>
  </si>
  <si>
    <t>F-Integer</t>
  </si>
  <si>
    <t>F-String</t>
  </si>
  <si>
    <t>F-Boolean</t>
  </si>
  <si>
    <t>F-Real Number</t>
  </si>
  <si>
    <t>F-Error</t>
  </si>
  <si>
    <t>A</t>
  </si>
  <si>
    <t>C</t>
  </si>
  <si>
    <t>Result</t>
  </si>
  <si>
    <t>Day</t>
  </si>
  <si>
    <t>X1</t>
  </si>
  <si>
    <t>X2</t>
  </si>
  <si>
    <t>X3</t>
  </si>
  <si>
    <t>X4</t>
  </si>
  <si>
    <t>MS Excel will return error if any cell contain an error</t>
  </si>
  <si>
    <t>Sum=</t>
  </si>
  <si>
    <t>Sum =</t>
  </si>
  <si>
    <t>MS Excel ignores string, boolean, blank cell but include dates as numbers</t>
  </si>
  <si>
    <t>Count =</t>
  </si>
  <si>
    <t>StdDev =</t>
  </si>
  <si>
    <t>Mean =</t>
  </si>
  <si>
    <t>USL =</t>
  </si>
  <si>
    <t>LSL =</t>
  </si>
  <si>
    <t>Ppk =</t>
  </si>
  <si>
    <t>PPU =</t>
  </si>
  <si>
    <t>PPL =</t>
  </si>
  <si>
    <t>Pp =</t>
  </si>
  <si>
    <t>; No data in row test</t>
  </si>
  <si>
    <t>XLDataHelper setStatsArray() Test</t>
  </si>
  <si>
    <t xml:space="preserve"> Sum</t>
  </si>
  <si>
    <t>Mean</t>
  </si>
  <si>
    <t>Range</t>
  </si>
  <si>
    <t>Std. Dev.</t>
  </si>
  <si>
    <t>Good Data Set for testing StatsArray</t>
  </si>
  <si>
    <t>Sum</t>
  </si>
  <si>
    <t>Imperfect set for StatsArray getRowXXXXX tests</t>
  </si>
  <si>
    <t>StatsArray</t>
  </si>
  <si>
    <t>Batch Number</t>
  </si>
  <si>
    <t>Moving Range, MR</t>
  </si>
  <si>
    <t>Resistance X</t>
  </si>
  <si>
    <t>Data taken from Donald J. Wheeler</t>
  </si>
  <si>
    <t>Imperfect set test</t>
  </si>
  <si>
    <t>Imperfect set for StatsArray getColumnXXXXX tests</t>
  </si>
  <si>
    <t>X5</t>
  </si>
  <si>
    <t>X6</t>
  </si>
  <si>
    <t>X7</t>
  </si>
  <si>
    <t>X8</t>
  </si>
  <si>
    <t>X9</t>
  </si>
  <si>
    <t>X10</t>
  </si>
  <si>
    <t>X11</t>
  </si>
  <si>
    <t>X12</t>
  </si>
  <si>
    <t>Resistance</t>
  </si>
  <si>
    <t>Batch No.</t>
  </si>
  <si>
    <t>Imperfect set test for Column Moving Ranges</t>
  </si>
  <si>
    <t>MR</t>
  </si>
  <si>
    <t>Median</t>
  </si>
  <si>
    <t>Mode</t>
  </si>
  <si>
    <t>For entire table NOT by column</t>
  </si>
  <si>
    <t>StatsArray for entire table. Equivalent to Excel Mode.Multi</t>
  </si>
  <si>
    <t>Mode Tests</t>
  </si>
  <si>
    <t>Mode of 1 value is invalid</t>
  </si>
  <si>
    <t>Geo Mean Tests</t>
  </si>
  <si>
    <t>No negative numbers</t>
  </si>
  <si>
    <t>No zero number in the array</t>
  </si>
  <si>
    <t>should be 3, 2, 5</t>
  </si>
  <si>
    <t>XLDataHelper getStatsArray and setStatsArray tests. getTable and setTable Tests</t>
  </si>
  <si>
    <t>F-Date</t>
  </si>
  <si>
    <t>XLDataLink evaluateXXXXFormula() tests</t>
  </si>
  <si>
    <t>XLDataLink getStatsArray() Test</t>
  </si>
  <si>
    <t>Date Tests to read dates and set dates. Both rows should have the same result</t>
  </si>
  <si>
    <t>28/12/11</t>
  </si>
  <si>
    <t>Time</t>
  </si>
  <si>
    <t>;write</t>
  </si>
  <si>
    <t>;read  (text)</t>
  </si>
  <si>
    <t>Display above dates as numbers for debugging purposes</t>
  </si>
  <si>
    <t xml:space="preserve">EzV1.1   </t>
  </si>
  <si>
    <t>EZDESIGN METRIC SERIES SOCKET HEAD CAP SCREW DATA</t>
  </si>
  <si>
    <t xml:space="preserve"> </t>
  </si>
  <si>
    <t>HEAD HT.</t>
  </si>
  <si>
    <t>OR NOM.</t>
  </si>
  <si>
    <t>HEAD</t>
  </si>
  <si>
    <t>BODY</t>
  </si>
  <si>
    <t>TAP</t>
  </si>
  <si>
    <t>COUNTER</t>
  </si>
  <si>
    <t xml:space="preserve"> WRENCH</t>
  </si>
  <si>
    <t>THREAD</t>
  </si>
  <si>
    <t>C'BORE</t>
  </si>
  <si>
    <t>NO:</t>
  </si>
  <si>
    <t>SCREW TYPE</t>
  </si>
  <si>
    <t>DIAMETER</t>
  </si>
  <si>
    <t>DRILL</t>
  </si>
  <si>
    <t>BORE</t>
  </si>
  <si>
    <t>SIZE</t>
  </si>
  <si>
    <t>LENGTH</t>
  </si>
  <si>
    <t>DP.</t>
  </si>
  <si>
    <t>N</t>
  </si>
  <si>
    <t>SHCS-mm</t>
  </si>
  <si>
    <t>NDIA</t>
  </si>
  <si>
    <t>HDIA</t>
  </si>
  <si>
    <t>BODR</t>
  </si>
  <si>
    <t>TPDR</t>
  </si>
  <si>
    <t>CBORE</t>
  </si>
  <si>
    <t>WRSZ</t>
  </si>
  <si>
    <t>THLEN</t>
  </si>
  <si>
    <t>CBDP</t>
  </si>
  <si>
    <t>M1.6x0.35</t>
  </si>
  <si>
    <t>M2x0.4</t>
  </si>
  <si>
    <t>M2.5x0.45</t>
  </si>
  <si>
    <t>M3x0.5</t>
  </si>
  <si>
    <t>M4x0.7</t>
  </si>
  <si>
    <t>M5x0.8</t>
  </si>
  <si>
    <t>M6x1.0</t>
  </si>
  <si>
    <t>M8x1.25</t>
  </si>
  <si>
    <t>M10x1.5</t>
  </si>
  <si>
    <t>M12x1.75</t>
  </si>
  <si>
    <t>M14x2.0</t>
  </si>
  <si>
    <t>M16x2.0</t>
  </si>
  <si>
    <t>M20x2.5</t>
  </si>
  <si>
    <t>M24x3.0</t>
  </si>
  <si>
    <t>M30x3.5</t>
  </si>
  <si>
    <t>M36x4.0</t>
  </si>
  <si>
    <t>M42x4.5</t>
  </si>
  <si>
    <t>M48x5.0</t>
  </si>
  <si>
    <t>Engineering Foundation Class (Efc) Tests</t>
  </si>
  <si>
    <t>tests to get their respective data</t>
  </si>
  <si>
    <t>tests to override existing fields float/int data</t>
  </si>
  <si>
    <t>tests to override existing fields string data</t>
  </si>
  <si>
    <t>tests to override existing fields data data</t>
  </si>
  <si>
    <t>tests to override existing fields by setting formula</t>
  </si>
  <si>
    <t>Tuple Test</t>
  </si>
  <si>
    <t>Dict Test</t>
  </si>
  <si>
    <t>&lt;-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</si>
</sst>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"/>
    <numFmt numFmtId="166" formatCode="0.000"/>
    <numFmt numFmtId="167" formatCode="[$-F400]h:mm:ss\ AM/PM"/>
    <numFmt numFmtId="168" formatCode="m/d/yy\ h:mm;@"/>
    <numFmt numFmtId="169" formatCode="0.00000000000000"/>
    <numFmt numFmtId="170" formatCode="0.000000000000000"/>
    <numFmt numFmtId="171" formatCode="dd\-mmm\-yy"/>
    <numFmt numFmtId="172" formatCode="[$-409]h:mm\ AM/PM;@"/>
    <numFmt numFmtId="173" formatCode="[h]:mm:ss;@"/>
    <numFmt numFmtId="174" formatCode="mm/dd/yy;@"/>
  </numFmts>
  <fonts count="3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u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4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5" fillId="17" borderId="0" applyNumberFormat="0" applyBorder="0" applyAlignment="0" applyProtection="0"/>
    <xf numFmtId="0" fontId="16" fillId="9" borderId="1" applyNumberFormat="0" applyAlignment="0" applyProtection="0"/>
    <xf numFmtId="0" fontId="17" fillId="14" borderId="2" applyNumberFormat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3" borderId="1" applyNumberFormat="0" applyAlignment="0" applyProtection="0"/>
    <xf numFmtId="0" fontId="24" fillId="0" borderId="6" applyNumberFormat="0" applyFill="0" applyAlignment="0" applyProtection="0"/>
    <xf numFmtId="0" fontId="25" fillId="10" borderId="0" applyNumberFormat="0" applyBorder="0" applyAlignment="0" applyProtection="0"/>
    <xf numFmtId="0" fontId="2" fillId="5" borderId="7" applyNumberFormat="0" applyFont="0" applyAlignment="0" applyProtection="0"/>
    <xf numFmtId="0" fontId="26" fillId="9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0" fillId="18" borderId="10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9" fontId="3" fillId="19" borderId="10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6" fillId="19" borderId="10" xfId="0" applyNumberFormat="1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10" xfId="0" applyNumberFormat="1" applyBorder="1" applyAlignment="1">
      <alignment horizontal="center"/>
    </xf>
    <xf numFmtId="49" fontId="0" fillId="0" borderId="10" xfId="0" quotePrefix="1" applyNumberFormat="1" applyBorder="1" applyAlignment="1">
      <alignment horizontal="center"/>
    </xf>
    <xf numFmtId="1" fontId="1" fillId="20" borderId="10" xfId="0" applyNumberFormat="1" applyFont="1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10" xfId="0" applyNumberFormat="1" applyFill="1" applyBorder="1"/>
    <xf numFmtId="2" fontId="0" fillId="20" borderId="10" xfId="0" applyNumberForma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21" borderId="10" xfId="0" applyNumberFormat="1" applyFont="1" applyFill="1" applyBorder="1" applyAlignment="1">
      <alignment horizontal="center"/>
    </xf>
    <xf numFmtId="164" fontId="7" fillId="21" borderId="10" xfId="0" applyNumberFormat="1" applyFont="1" applyFill="1" applyBorder="1" applyAlignment="1">
      <alignment horizontal="center"/>
    </xf>
    <xf numFmtId="49" fontId="7" fillId="21" borderId="10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49" fontId="3" fillId="0" borderId="10" xfId="0" applyNumberFormat="1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14" fontId="28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11" xfId="0" applyNumberFormat="1" applyFont="1" applyBorder="1" applyAlignment="1">
      <alignment horizontal="center" wrapText="1"/>
    </xf>
    <xf numFmtId="0" fontId="3" fillId="0" borderId="10" xfId="0" applyNumberFormat="1" applyFont="1" applyFill="1" applyBorder="1" applyAlignment="1">
      <alignment horizontal="center"/>
    </xf>
    <xf numFmtId="0" fontId="28" fillId="0" borderId="10" xfId="0" applyNumberFormat="1" applyFont="1" applyBorder="1" applyAlignment="1">
      <alignment horizontal="center"/>
    </xf>
    <xf numFmtId="0" fontId="10" fillId="0" borderId="11" xfId="0" applyNumberFormat="1" applyFont="1" applyBorder="1" applyAlignment="1">
      <alignment horizontal="center" wrapText="1"/>
    </xf>
    <xf numFmtId="2" fontId="11" fillId="0" borderId="11" xfId="0" applyNumberFormat="1" applyFont="1" applyBorder="1" applyAlignment="1">
      <alignment horizontal="center" wrapText="1"/>
    </xf>
    <xf numFmtId="164" fontId="11" fillId="0" borderId="11" xfId="0" applyNumberFormat="1" applyFont="1" applyBorder="1" applyAlignment="1">
      <alignment horizontal="center" wrapText="1"/>
    </xf>
    <xf numFmtId="0" fontId="0" fillId="0" borderId="0" xfId="0" applyAlignment="1">
      <alignment horizontal="right"/>
    </xf>
    <xf numFmtId="0" fontId="12" fillId="0" borderId="11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vertical="top" wrapText="1"/>
    </xf>
    <xf numFmtId="0" fontId="12" fillId="0" borderId="12" xfId="0" applyFont="1" applyBorder="1" applyAlignment="1">
      <alignment horizontal="center" wrapText="1"/>
    </xf>
    <xf numFmtId="2" fontId="0" fillId="0" borderId="10" xfId="0" applyNumberFormat="1" applyFont="1" applyFill="1" applyBorder="1" applyAlignment="1">
      <alignment horizontal="center" wrapText="1"/>
    </xf>
    <xf numFmtId="0" fontId="0" fillId="0" borderId="0" xfId="0" applyAlignment="1"/>
    <xf numFmtId="0" fontId="28" fillId="0" borderId="10" xfId="0" applyFont="1" applyBorder="1" applyAlignment="1"/>
    <xf numFmtId="0" fontId="28" fillId="0" borderId="10" xfId="0" applyNumberFormat="1" applyFont="1" applyBorder="1" applyAlignment="1"/>
    <xf numFmtId="0" fontId="0" fillId="0" borderId="10" xfId="0" applyBorder="1" applyAlignment="1"/>
    <xf numFmtId="2" fontId="0" fillId="18" borderId="10" xfId="0" applyNumberFormat="1" applyFill="1" applyBorder="1" applyAlignment="1"/>
    <xf numFmtId="2" fontId="0" fillId="0" borderId="10" xfId="0" applyNumberFormat="1" applyBorder="1" applyAlignment="1"/>
    <xf numFmtId="166" fontId="0" fillId="18" borderId="10" xfId="0" applyNumberFormat="1" applyFill="1" applyBorder="1" applyAlignment="1"/>
    <xf numFmtId="166" fontId="0" fillId="0" borderId="10" xfId="0" applyNumberFormat="1" applyBorder="1" applyAlignment="1"/>
    <xf numFmtId="0" fontId="28" fillId="0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2" fontId="0" fillId="18" borderId="13" xfId="0" applyNumberFormat="1" applyFill="1" applyBorder="1" applyAlignment="1"/>
    <xf numFmtId="2" fontId="0" fillId="0" borderId="13" xfId="0" applyNumberFormat="1" applyFont="1" applyFill="1" applyBorder="1" applyAlignment="1">
      <alignment horizontal="center" wrapText="1"/>
    </xf>
    <xf numFmtId="164" fontId="0" fillId="0" borderId="14" xfId="0" applyNumberFormat="1" applyBorder="1" applyAlignment="1"/>
    <xf numFmtId="164" fontId="0" fillId="18" borderId="14" xfId="0" applyNumberFormat="1" applyFill="1" applyBorder="1" applyAlignment="1"/>
    <xf numFmtId="0" fontId="0" fillId="0" borderId="0" xfId="0" applyFont="1" applyFill="1" applyBorder="1" applyAlignment="1">
      <alignment horizontal="center" wrapText="1"/>
    </xf>
    <xf numFmtId="0" fontId="0" fillId="0" borderId="15" xfId="0" applyBorder="1" applyAlignment="1"/>
    <xf numFmtId="164" fontId="0" fillId="0" borderId="16" xfId="0" applyNumberFormat="1" applyBorder="1" applyAlignment="1"/>
    <xf numFmtId="0" fontId="0" fillId="0" borderId="17" xfId="0" applyBorder="1" applyAlignment="1"/>
    <xf numFmtId="164" fontId="0" fillId="0" borderId="18" xfId="0" applyNumberFormat="1" applyBorder="1" applyAlignment="1"/>
    <xf numFmtId="170" fontId="0" fillId="0" borderId="0" xfId="0" applyNumberFormat="1" applyAlignment="1"/>
    <xf numFmtId="169" fontId="0" fillId="0" borderId="0" xfId="0" applyNumberFormat="1" applyAlignment="1"/>
    <xf numFmtId="0" fontId="0" fillId="0" borderId="19" xfId="0" applyBorder="1" applyAlignment="1"/>
    <xf numFmtId="164" fontId="0" fillId="0" borderId="20" xfId="0" applyNumberFormat="1" applyBorder="1" applyAlignment="1"/>
    <xf numFmtId="166" fontId="0" fillId="0" borderId="0" xfId="0" applyNumberFormat="1" applyBorder="1" applyAlignment="1"/>
    <xf numFmtId="0" fontId="0" fillId="0" borderId="0" xfId="0" applyFont="1" applyFill="1" applyBorder="1" applyAlignment="1">
      <alignment horizontal="left" vertical="top"/>
    </xf>
    <xf numFmtId="168" fontId="30" fillId="22" borderId="10" xfId="0" applyNumberFormat="1" applyFont="1" applyFill="1" applyBorder="1" applyAlignment="1">
      <alignment horizontal="center" vertical="center"/>
    </xf>
    <xf numFmtId="14" fontId="30" fillId="22" borderId="10" xfId="0" applyNumberFormat="1" applyFont="1" applyFill="1" applyBorder="1" applyAlignment="1">
      <alignment horizontal="center" vertical="center"/>
    </xf>
    <xf numFmtId="0" fontId="30" fillId="22" borderId="10" xfId="0" applyFont="1" applyFill="1" applyBorder="1" applyAlignment="1">
      <alignment horizontal="center" vertical="center"/>
    </xf>
    <xf numFmtId="172" fontId="30" fillId="22" borderId="10" xfId="0" applyNumberFormat="1" applyFont="1" applyFill="1" applyBorder="1" applyAlignment="1">
      <alignment horizontal="center" vertical="center"/>
    </xf>
    <xf numFmtId="167" fontId="30" fillId="22" borderId="10" xfId="0" applyNumberFormat="1" applyFont="1" applyFill="1" applyBorder="1" applyAlignment="1">
      <alignment horizontal="center" vertical="center"/>
    </xf>
    <xf numFmtId="173" fontId="30" fillId="22" borderId="10" xfId="0" applyNumberFormat="1" applyFont="1" applyFill="1" applyBorder="1" applyAlignment="1">
      <alignment horizontal="center" vertical="center"/>
    </xf>
    <xf numFmtId="171" fontId="31" fillId="23" borderId="10" xfId="0" applyNumberFormat="1" applyFont="1" applyFill="1" applyBorder="1" applyAlignment="1" applyProtection="1">
      <alignment horizontal="center" vertical="center"/>
      <protection locked="0"/>
    </xf>
    <xf numFmtId="174" fontId="0" fillId="0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31" fillId="23" borderId="10" xfId="0" applyNumberFormat="1" applyFont="1" applyFill="1" applyBorder="1" applyAlignment="1" applyProtection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32" fillId="24" borderId="23" xfId="0" applyFont="1" applyFill="1" applyBorder="1" applyAlignment="1">
      <alignment horizontal="center"/>
    </xf>
    <xf numFmtId="0" fontId="32" fillId="24" borderId="24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26" borderId="26" xfId="0" applyFill="1" applyBorder="1" applyAlignment="1">
      <alignment horizontal="center" vertical="center"/>
    </xf>
    <xf numFmtId="0" fontId="0" fillId="26" borderId="27" xfId="0" applyFill="1" applyBorder="1"/>
    <xf numFmtId="2" fontId="0" fillId="26" borderId="27" xfId="0" applyNumberFormat="1" applyFill="1" applyBorder="1" applyAlignment="1">
      <alignment horizontal="center" vertical="center"/>
    </xf>
    <xf numFmtId="2" fontId="0" fillId="26" borderId="28" xfId="0" applyNumberForma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/>
    </xf>
    <xf numFmtId="0" fontId="0" fillId="27" borderId="10" xfId="0" applyFill="1" applyBorder="1"/>
    <xf numFmtId="2" fontId="0" fillId="27" borderId="10" xfId="0" applyNumberFormat="1" applyFill="1" applyBorder="1" applyAlignment="1">
      <alignment horizontal="center" vertical="center"/>
    </xf>
    <xf numFmtId="2" fontId="0" fillId="27" borderId="30" xfId="0" applyNumberFormat="1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/>
    </xf>
    <xf numFmtId="0" fontId="0" fillId="27" borderId="32" xfId="0" applyFill="1" applyBorder="1"/>
    <xf numFmtId="2" fontId="0" fillId="27" borderId="32" xfId="0" applyNumberFormat="1" applyFill="1" applyBorder="1" applyAlignment="1">
      <alignment horizontal="center" vertical="center"/>
    </xf>
    <xf numFmtId="2" fontId="0" fillId="27" borderId="33" xfId="0" applyNumberFormat="1" applyFill="1" applyBorder="1" applyAlignment="1">
      <alignment horizontal="center" vertical="center"/>
    </xf>
    <xf numFmtId="0" fontId="32" fillId="0" borderId="34" xfId="0" applyFont="1" applyBorder="1" applyAlignment="1">
      <alignment horizontal="center"/>
    </xf>
    <xf numFmtId="14" fontId="0" fillId="0" borderId="0" xfId="0" applyNumberForma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H18" sqref="H18"/>
    </sheetView>
  </sheetViews>
  <sheetFormatPr defaultRowHeight="15" x14ac:dyDescent="0.25"/>
  <cols>
    <col min="1" max="1" width="12.7109375" customWidth="1"/>
    <col min="2" max="3" width="15.7109375" customWidth="1"/>
    <col min="4" max="11" width="12.7109375" customWidth="1"/>
    <col min="12" max="13" width="10.7109375" customWidth="1"/>
  </cols>
  <sheetData>
    <row r="1" spans="1:10" x14ac:dyDescent="0.25">
      <c r="A1" s="1" t="s">
        <v>133</v>
      </c>
    </row>
    <row r="3" spans="1:10" x14ac:dyDescent="0.25">
      <c r="A3" t="s">
        <v>2</v>
      </c>
      <c r="D3" t="s">
        <v>0</v>
      </c>
    </row>
    <row r="7" spans="1:10" x14ac:dyDescent="0.25">
      <c r="A7">
        <v>1.1000000000000001</v>
      </c>
      <c r="B7" s="11">
        <v>41923.754584780101</v>
      </c>
      <c r="C7" s="10">
        <v>41923.754585138886</v>
      </c>
      <c r="D7" t="s">
        <v>1</v>
      </c>
      <c r="E7" t="b">
        <v>1</v>
      </c>
      <c r="F7" t="e">
        <v>#VALUE!</v>
      </c>
      <c r="G7" s="10">
        <f ca="1">TODAY()</f>
        <v>43280</v>
      </c>
    </row>
    <row r="11" spans="1:10" x14ac:dyDescent="0.25">
      <c r="A11" t="s">
        <v>134</v>
      </c>
    </row>
    <row r="12" spans="1:10" x14ac:dyDescent="0.25">
      <c r="A12" s="2" t="s">
        <v>3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6</v>
      </c>
      <c r="J12" s="2" t="s">
        <v>76</v>
      </c>
    </row>
    <row r="13" spans="1:10" x14ac:dyDescent="0.25">
      <c r="A13" s="4"/>
      <c r="B13" s="12">
        <v>32.788800000000002</v>
      </c>
      <c r="C13" s="9">
        <v>63</v>
      </c>
      <c r="D13" s="6">
        <v>41906.949930555558</v>
      </c>
      <c r="E13" s="7" t="s">
        <v>1</v>
      </c>
      <c r="F13" s="4" t="b">
        <v>1</v>
      </c>
      <c r="G13" s="3" t="e">
        <v>#VALUE!</v>
      </c>
      <c r="H13" s="8">
        <f>B13*C13</f>
        <v>2065.6944000000003</v>
      </c>
      <c r="I13" s="6">
        <f ca="1">TODAY()</f>
        <v>43280</v>
      </c>
      <c r="J13" s="6">
        <f ca="1">I13-D13</f>
        <v>1373.0500694444418</v>
      </c>
    </row>
    <row r="15" spans="1:10" x14ac:dyDescent="0.25">
      <c r="A15" s="4"/>
      <c r="B15" s="5">
        <v>32.788800000000002</v>
      </c>
      <c r="C15" s="9">
        <v>63</v>
      </c>
      <c r="D15" s="6">
        <v>41906.949930555558</v>
      </c>
      <c r="E15" s="7" t="s">
        <v>1</v>
      </c>
      <c r="F15" s="4" t="b">
        <v>1</v>
      </c>
      <c r="G15" s="3" t="e">
        <v>#VALUE!</v>
      </c>
      <c r="H15" s="8">
        <f>B15*C15</f>
        <v>2065.6944000000003</v>
      </c>
      <c r="I15" s="6">
        <f ca="1">TODAY()</f>
        <v>43280</v>
      </c>
    </row>
    <row r="16" spans="1:10" x14ac:dyDescent="0.25">
      <c r="A16" t="s">
        <v>135</v>
      </c>
    </row>
    <row r="17" spans="1:9" x14ac:dyDescent="0.25">
      <c r="A17" s="2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6</v>
      </c>
    </row>
    <row r="18" spans="1:9" x14ac:dyDescent="0.25">
      <c r="A18" s="4"/>
      <c r="B18" s="5">
        <v>32.788800000000002</v>
      </c>
      <c r="C18" s="9">
        <v>63</v>
      </c>
      <c r="D18" s="6">
        <v>41906.949930555558</v>
      </c>
      <c r="E18" s="7" t="s">
        <v>1</v>
      </c>
      <c r="F18" s="4" t="b">
        <v>1</v>
      </c>
      <c r="G18" s="3" t="e">
        <v>#VALUE!</v>
      </c>
      <c r="H18" s="8">
        <f>B18*C18</f>
        <v>2065.6944000000003</v>
      </c>
      <c r="I18" s="6">
        <f ca="1">TODAY()</f>
        <v>43280</v>
      </c>
    </row>
    <row r="20" spans="1:9" x14ac:dyDescent="0.25">
      <c r="A20" t="s">
        <v>136</v>
      </c>
    </row>
    <row r="21" spans="1:9" x14ac:dyDescent="0.25">
      <c r="A21" s="2" t="s">
        <v>3</v>
      </c>
      <c r="B21" s="2" t="s">
        <v>4</v>
      </c>
      <c r="C21" s="2" t="s">
        <v>5</v>
      </c>
      <c r="D21" s="2" t="s">
        <v>6</v>
      </c>
      <c r="E21" s="2" t="s">
        <v>7</v>
      </c>
      <c r="F21" s="2" t="s">
        <v>8</v>
      </c>
      <c r="G21" s="2" t="s">
        <v>9</v>
      </c>
      <c r="H21" s="2" t="s">
        <v>10</v>
      </c>
      <c r="I21" s="2" t="s">
        <v>6</v>
      </c>
    </row>
    <row r="22" spans="1:9" x14ac:dyDescent="0.25">
      <c r="A22" s="4"/>
      <c r="B22" s="5">
        <v>32.788800000000002</v>
      </c>
      <c r="C22" s="9">
        <v>63</v>
      </c>
      <c r="D22" s="6">
        <v>41906.949930555558</v>
      </c>
      <c r="E22" s="7" t="s">
        <v>1</v>
      </c>
      <c r="F22" s="4" t="b">
        <v>1</v>
      </c>
      <c r="G22" s="3" t="e">
        <v>#VALUE!</v>
      </c>
      <c r="H22" s="8">
        <f>B22*C22</f>
        <v>2065.6944000000003</v>
      </c>
      <c r="I22" s="6">
        <f ca="1">TODAY()</f>
        <v>43280</v>
      </c>
    </row>
    <row r="24" spans="1:9" x14ac:dyDescent="0.25">
      <c r="A24" t="s">
        <v>137</v>
      </c>
    </row>
    <row r="25" spans="1:9" x14ac:dyDescent="0.25">
      <c r="A25" s="2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6</v>
      </c>
    </row>
    <row r="26" spans="1:9" x14ac:dyDescent="0.25">
      <c r="A26" s="4"/>
      <c r="B26" s="5">
        <v>32.788800000000002</v>
      </c>
      <c r="C26" s="9">
        <v>63</v>
      </c>
      <c r="D26" s="6">
        <v>41906.949930555558</v>
      </c>
      <c r="E26" s="7" t="s">
        <v>1</v>
      </c>
      <c r="F26" s="4" t="b">
        <v>1</v>
      </c>
      <c r="G26" s="3" t="e">
        <v>#VALUE!</v>
      </c>
      <c r="H26" s="8">
        <f>B26*C26</f>
        <v>2065.6944000000003</v>
      </c>
      <c r="I26" s="6">
        <f ca="1">TODAY()</f>
        <v>43280</v>
      </c>
    </row>
    <row r="28" spans="1:9" x14ac:dyDescent="0.25">
      <c r="A28" t="s">
        <v>138</v>
      </c>
      <c r="I28" s="5">
        <v>2</v>
      </c>
    </row>
    <row r="29" spans="1:9" x14ac:dyDescent="0.25">
      <c r="A29" s="2" t="s">
        <v>3</v>
      </c>
      <c r="B29" s="2" t="s">
        <v>4</v>
      </c>
      <c r="C29" s="2" t="s">
        <v>5</v>
      </c>
      <c r="D29" s="2" t="s">
        <v>6</v>
      </c>
      <c r="E29" s="2" t="s">
        <v>7</v>
      </c>
      <c r="F29" s="2" t="s">
        <v>8</v>
      </c>
      <c r="G29" s="2" t="s">
        <v>9</v>
      </c>
      <c r="H29" s="2" t="s">
        <v>10</v>
      </c>
      <c r="I29" s="2" t="s">
        <v>6</v>
      </c>
    </row>
    <row r="30" spans="1:9" x14ac:dyDescent="0.25">
      <c r="A30" s="4"/>
      <c r="B30" s="5">
        <v>32.788800000000002</v>
      </c>
      <c r="C30" s="9">
        <v>63</v>
      </c>
      <c r="D30" s="6">
        <v>41906.949930555558</v>
      </c>
      <c r="E30" s="7" t="s">
        <v>1</v>
      </c>
      <c r="F30" s="4" t="b">
        <v>1</v>
      </c>
      <c r="G30" s="3" t="e">
        <v>#VALUE!</v>
      </c>
      <c r="H30" s="8">
        <f>B30*C30</f>
        <v>2065.6944000000003</v>
      </c>
      <c r="I30" s="6">
        <f ca="1">TODAY()</f>
        <v>43280</v>
      </c>
    </row>
    <row r="32" spans="1:9" x14ac:dyDescent="0.25">
      <c r="A32" t="s">
        <v>77</v>
      </c>
      <c r="I32" s="5">
        <v>3</v>
      </c>
    </row>
    <row r="33" spans="1:10" x14ac:dyDescent="0.25">
      <c r="A33" s="2" t="s">
        <v>5</v>
      </c>
      <c r="B33" s="2" t="s">
        <v>4</v>
      </c>
      <c r="C33" s="2" t="s">
        <v>11</v>
      </c>
      <c r="D33" s="2" t="s">
        <v>7</v>
      </c>
      <c r="E33" s="2" t="s">
        <v>12</v>
      </c>
      <c r="F33" s="2" t="s">
        <v>13</v>
      </c>
      <c r="G33" s="2" t="s">
        <v>15</v>
      </c>
      <c r="H33" s="2" t="s">
        <v>14</v>
      </c>
      <c r="I33" s="2" t="s">
        <v>4</v>
      </c>
    </row>
    <row r="34" spans="1:10" x14ac:dyDescent="0.25">
      <c r="A34" s="4">
        <v>1</v>
      </c>
      <c r="B34" s="5">
        <v>32.788800000000002</v>
      </c>
      <c r="C34" s="14">
        <f>A34*20</f>
        <v>20</v>
      </c>
      <c r="D34" s="13" t="s">
        <v>17</v>
      </c>
      <c r="E34" s="15" t="str">
        <f>CONCATENATE("String ", "test ", D34)</f>
        <v>String test C</v>
      </c>
      <c r="F34" s="15" t="b">
        <f>IF(I32=2, TRUE, FALSE)</f>
        <v>0</v>
      </c>
      <c r="G34" s="16">
        <f>1/I34</f>
        <v>1</v>
      </c>
      <c r="H34" s="17">
        <f>B34*C34</f>
        <v>655.77600000000007</v>
      </c>
      <c r="I34" s="5">
        <v>1</v>
      </c>
    </row>
    <row r="35" spans="1:10" x14ac:dyDescent="0.25">
      <c r="A35" s="19">
        <v>5</v>
      </c>
      <c r="B35" s="20">
        <v>32.788800000000002</v>
      </c>
      <c r="C35" s="18">
        <f>A35*20</f>
        <v>100</v>
      </c>
      <c r="D35" s="21" t="s">
        <v>16</v>
      </c>
      <c r="E35" s="21" t="str">
        <f>CONCATENATE("String ", "test ", D35)</f>
        <v>String test A</v>
      </c>
      <c r="F35" s="18" t="b">
        <v>1</v>
      </c>
      <c r="G35" s="18" t="e">
        <f>1/I35</f>
        <v>#DIV/0!</v>
      </c>
      <c r="H35" s="18">
        <f>B35*C35</f>
        <v>3278.88</v>
      </c>
      <c r="I35" s="18">
        <v>0</v>
      </c>
      <c r="J35" t="s">
        <v>18</v>
      </c>
    </row>
    <row r="37" spans="1:10" x14ac:dyDescent="0.25">
      <c r="A37" t="s">
        <v>79</v>
      </c>
    </row>
    <row r="38" spans="1:10" x14ac:dyDescent="0.25">
      <c r="A38" s="2" t="s">
        <v>6</v>
      </c>
      <c r="B38" s="2" t="s">
        <v>6</v>
      </c>
      <c r="C38" s="2" t="s">
        <v>6</v>
      </c>
      <c r="D38" s="2" t="s">
        <v>6</v>
      </c>
      <c r="E38" s="2" t="s">
        <v>6</v>
      </c>
      <c r="F38" s="2" t="s">
        <v>6</v>
      </c>
      <c r="G38" s="2" t="s">
        <v>81</v>
      </c>
      <c r="H38" s="2" t="s">
        <v>81</v>
      </c>
      <c r="I38" s="2" t="s">
        <v>6</v>
      </c>
    </row>
    <row r="39" spans="1:10" x14ac:dyDescent="0.25">
      <c r="A39" s="74">
        <v>40917</v>
      </c>
      <c r="B39" s="68"/>
      <c r="C39" s="69">
        <v>40900.949930555558</v>
      </c>
      <c r="D39" s="70" t="s">
        <v>80</v>
      </c>
      <c r="E39" s="71">
        <v>0.27083333333333331</v>
      </c>
      <c r="F39" s="72">
        <v>0.27083333333333331</v>
      </c>
      <c r="G39" s="73">
        <v>2.4551504629629632</v>
      </c>
      <c r="H39" s="73">
        <f>TIME(30,18,28)</f>
        <v>0.26282407407407393</v>
      </c>
      <c r="I39" s="69">
        <f ca="1">TODAY()</f>
        <v>43280</v>
      </c>
    </row>
    <row r="40" spans="1:10" x14ac:dyDescent="0.25">
      <c r="A40" s="75"/>
      <c r="B40" s="75"/>
      <c r="C40" s="75"/>
      <c r="D40" s="75"/>
      <c r="E40" s="75"/>
      <c r="F40" s="75"/>
      <c r="G40" s="75"/>
      <c r="H40" s="75"/>
      <c r="I40" s="75"/>
      <c r="J40" t="s">
        <v>82</v>
      </c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t="s">
        <v>83</v>
      </c>
    </row>
    <row r="42" spans="1:10" x14ac:dyDescent="0.25">
      <c r="A42" t="s">
        <v>84</v>
      </c>
    </row>
    <row r="43" spans="1:10" x14ac:dyDescent="0.25">
      <c r="A43" s="77">
        <f>A39</f>
        <v>40917</v>
      </c>
      <c r="B43" s="77">
        <f t="shared" ref="B43:I43" si="0">B39</f>
        <v>0</v>
      </c>
      <c r="C43" s="77">
        <f t="shared" si="0"/>
        <v>40900.949930555558</v>
      </c>
      <c r="D43" s="77" t="str">
        <f t="shared" si="0"/>
        <v>28/12/11</v>
      </c>
      <c r="E43" s="77">
        <f t="shared" si="0"/>
        <v>0.27083333333333331</v>
      </c>
      <c r="F43" s="77">
        <f t="shared" si="0"/>
        <v>0.27083333333333331</v>
      </c>
      <c r="G43" s="77">
        <f t="shared" si="0"/>
        <v>2.4551504629629632</v>
      </c>
      <c r="H43" s="77">
        <f t="shared" si="0"/>
        <v>0.26282407407407393</v>
      </c>
      <c r="I43" s="77">
        <f t="shared" ca="1" si="0"/>
        <v>43280</v>
      </c>
    </row>
    <row r="44" spans="1:10" x14ac:dyDescent="0.25">
      <c r="A44" s="76">
        <f>A40</f>
        <v>0</v>
      </c>
      <c r="B44" s="76">
        <f t="shared" ref="B44:I44" si="1">B40</f>
        <v>0</v>
      </c>
      <c r="C44" s="76">
        <f t="shared" si="1"/>
        <v>0</v>
      </c>
      <c r="D44" s="76">
        <f t="shared" si="1"/>
        <v>0</v>
      </c>
      <c r="E44" s="76">
        <f t="shared" si="1"/>
        <v>0</v>
      </c>
      <c r="F44" s="76">
        <f t="shared" si="1"/>
        <v>0</v>
      </c>
      <c r="G44" s="76">
        <f t="shared" si="1"/>
        <v>0</v>
      </c>
      <c r="H44" s="76">
        <f t="shared" si="1"/>
        <v>0</v>
      </c>
      <c r="I44" s="76">
        <f t="shared" si="1"/>
        <v>0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47"/>
  <sheetViews>
    <sheetView workbookViewId="0"/>
  </sheetViews>
  <sheetFormatPr defaultRowHeight="15" x14ac:dyDescent="0.25"/>
  <cols>
    <col min="7" max="9" width="12.7109375" customWidth="1"/>
    <col min="10" max="10" width="5.7109375" customWidth="1"/>
    <col min="12" max="12" width="19.140625" customWidth="1"/>
  </cols>
  <sheetData>
    <row r="1" spans="1:28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15.75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28"/>
      <c r="G3" s="28"/>
      <c r="H3" s="28"/>
      <c r="I3" s="28"/>
      <c r="J3" s="28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6.5" thickBot="1" x14ac:dyDescent="0.3">
      <c r="A4" s="23">
        <v>1</v>
      </c>
      <c r="B4" s="23">
        <v>90.2</v>
      </c>
      <c r="C4" s="23">
        <v>113.8</v>
      </c>
      <c r="D4" s="23">
        <v>111.8</v>
      </c>
      <c r="E4" s="23">
        <v>104.4</v>
      </c>
      <c r="F4" s="29"/>
      <c r="G4" s="29"/>
      <c r="H4" s="29"/>
      <c r="I4" s="29"/>
      <c r="J4" s="29"/>
      <c r="K4" s="42"/>
      <c r="L4" s="42" t="s">
        <v>24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6.5" thickBot="1" x14ac:dyDescent="0.3">
      <c r="A5" s="23">
        <v>2</v>
      </c>
      <c r="B5" s="23">
        <v>105.6</v>
      </c>
      <c r="C5" s="23">
        <v>98.8</v>
      </c>
      <c r="D5" s="23">
        <v>109.3</v>
      </c>
      <c r="E5" s="23">
        <v>113.5</v>
      </c>
      <c r="F5" s="29"/>
      <c r="G5" s="29"/>
      <c r="H5" s="29"/>
      <c r="I5" s="29"/>
      <c r="J5" s="29"/>
      <c r="K5" s="42" t="s">
        <v>25</v>
      </c>
      <c r="L5" s="42" t="e">
        <f>SUM(B4:E34)</f>
        <v>#VALUE!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6.5" thickBot="1" x14ac:dyDescent="0.3">
      <c r="A6" s="23">
        <v>3</v>
      </c>
      <c r="B6" s="23">
        <v>104</v>
      </c>
      <c r="C6" s="23">
        <v>84.5</v>
      </c>
      <c r="D6" s="23">
        <v>98.9</v>
      </c>
      <c r="E6" s="23">
        <v>97</v>
      </c>
      <c r="F6" s="29"/>
      <c r="G6" s="29"/>
      <c r="H6" s="29"/>
      <c r="I6" s="29"/>
      <c r="J6" s="29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6.5" thickBot="1" x14ac:dyDescent="0.3">
      <c r="A7" s="23">
        <v>4</v>
      </c>
      <c r="B7" s="23">
        <v>112.4</v>
      </c>
      <c r="C7" s="23">
        <v>86.2</v>
      </c>
      <c r="D7" s="23">
        <v>85.5</v>
      </c>
      <c r="E7" s="23">
        <v>106.5</v>
      </c>
      <c r="F7" s="29"/>
      <c r="G7" s="29"/>
      <c r="H7" s="29"/>
      <c r="I7" s="29"/>
      <c r="J7" s="29"/>
      <c r="K7" s="42"/>
      <c r="L7" s="42" t="s">
        <v>27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6.5" thickBot="1" x14ac:dyDescent="0.3">
      <c r="A8" s="23">
        <v>5</v>
      </c>
      <c r="B8" s="23">
        <v>96.6</v>
      </c>
      <c r="C8" s="24" t="s">
        <v>1</v>
      </c>
      <c r="D8" s="23">
        <v>112.9</v>
      </c>
      <c r="E8" s="23">
        <v>96.8</v>
      </c>
      <c r="F8" s="29"/>
      <c r="G8" s="29"/>
      <c r="H8" s="29"/>
      <c r="I8" s="29"/>
      <c r="J8" s="29"/>
      <c r="K8" s="42" t="s">
        <v>26</v>
      </c>
      <c r="L8" s="42">
        <f>SUM(B4:E30)</f>
        <v>51807.149930555541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6.5" thickBot="1" x14ac:dyDescent="0.3">
      <c r="A9" s="23">
        <v>6</v>
      </c>
      <c r="B9" s="23">
        <v>91.7</v>
      </c>
      <c r="C9" s="23">
        <v>101.3</v>
      </c>
      <c r="D9" s="23">
        <v>107.1</v>
      </c>
      <c r="E9" s="23">
        <v>101.2</v>
      </c>
      <c r="F9" s="29"/>
      <c r="G9" s="29"/>
      <c r="H9" s="29"/>
      <c r="I9" s="29"/>
      <c r="J9" s="29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6.5" thickBot="1" x14ac:dyDescent="0.3">
      <c r="A10" s="23">
        <v>7</v>
      </c>
      <c r="B10" s="23">
        <v>112</v>
      </c>
      <c r="C10" s="23">
        <v>97.9</v>
      </c>
      <c r="D10" s="23">
        <v>109</v>
      </c>
      <c r="E10" s="23">
        <v>95.2</v>
      </c>
      <c r="F10" s="29"/>
      <c r="G10" s="29"/>
      <c r="H10" s="29"/>
      <c r="I10" s="29"/>
      <c r="J10" s="29"/>
      <c r="K10" s="42" t="s">
        <v>28</v>
      </c>
      <c r="L10" s="42">
        <f>COUNT(B4:E34)</f>
        <v>115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6.5" thickBot="1" x14ac:dyDescent="0.3">
      <c r="A11" s="23">
        <v>8</v>
      </c>
      <c r="B11" s="23">
        <v>91.8</v>
      </c>
      <c r="C11" s="23">
        <v>98</v>
      </c>
      <c r="D11" s="23">
        <v>98.1</v>
      </c>
      <c r="E11" s="23">
        <v>79.2</v>
      </c>
      <c r="F11" s="29"/>
      <c r="G11" s="29"/>
      <c r="H11" s="29"/>
      <c r="I11" s="29"/>
      <c r="J11" s="29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6.5" thickBot="1" x14ac:dyDescent="0.3">
      <c r="A12" s="23">
        <v>9</v>
      </c>
      <c r="B12" s="23">
        <v>94.9</v>
      </c>
      <c r="C12" s="23">
        <v>87.1</v>
      </c>
      <c r="D12" s="26">
        <v>41906.949930555558</v>
      </c>
      <c r="E12" s="23">
        <v>112.7</v>
      </c>
      <c r="F12" s="29"/>
      <c r="G12" s="29"/>
      <c r="H12" s="29"/>
      <c r="I12" s="29"/>
      <c r="J12" s="29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pans="1:28" ht="16.5" thickBot="1" x14ac:dyDescent="0.3">
      <c r="A13" s="23">
        <v>10</v>
      </c>
      <c r="B13" s="23">
        <v>101.1</v>
      </c>
      <c r="C13" s="23">
        <v>104</v>
      </c>
      <c r="D13" s="23">
        <v>101.1</v>
      </c>
      <c r="E13" s="23">
        <v>102.7</v>
      </c>
      <c r="F13" s="29"/>
      <c r="G13" s="29"/>
      <c r="H13" s="29"/>
      <c r="I13" s="29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spans="1:28" ht="16.5" thickBot="1" x14ac:dyDescent="0.3">
      <c r="A14" s="23">
        <v>11</v>
      </c>
      <c r="B14" s="23">
        <v>100.6</v>
      </c>
      <c r="C14" s="23">
        <v>83.3</v>
      </c>
      <c r="D14" s="23">
        <v>96.6</v>
      </c>
      <c r="E14" s="23">
        <v>88.5</v>
      </c>
      <c r="F14" s="29"/>
      <c r="G14" s="29"/>
      <c r="H14" s="29"/>
      <c r="I14" s="29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spans="1:28" ht="16.5" thickBot="1" x14ac:dyDescent="0.3">
      <c r="A15" s="23">
        <v>12</v>
      </c>
      <c r="B15" s="23">
        <v>80.5</v>
      </c>
      <c r="C15" s="23">
        <v>95</v>
      </c>
      <c r="D15" s="23">
        <v>98.3</v>
      </c>
      <c r="E15" s="23">
        <v>113.6</v>
      </c>
      <c r="F15" s="29"/>
      <c r="G15" s="29"/>
      <c r="H15" s="29"/>
      <c r="I15" s="29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spans="1:28" ht="16.5" thickBot="1" x14ac:dyDescent="0.3">
      <c r="A16" s="23">
        <v>13</v>
      </c>
      <c r="B16" s="23">
        <v>89.2</v>
      </c>
      <c r="C16" s="23">
        <v>93.9</v>
      </c>
      <c r="D16" s="23">
        <v>98.5</v>
      </c>
      <c r="E16" s="23">
        <v>106.7</v>
      </c>
      <c r="F16" s="29"/>
      <c r="G16" s="29"/>
      <c r="H16" s="29"/>
      <c r="I16" s="29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pans="1:28" ht="16.5" thickBot="1" x14ac:dyDescent="0.3">
      <c r="A17" s="23">
        <v>14</v>
      </c>
      <c r="B17" s="25" t="b">
        <v>1</v>
      </c>
      <c r="C17" s="23">
        <v>96.8</v>
      </c>
      <c r="D17" s="23">
        <v>106.2</v>
      </c>
      <c r="E17" s="23">
        <v>90</v>
      </c>
      <c r="F17" s="29"/>
      <c r="G17" s="29"/>
      <c r="H17" s="29"/>
      <c r="I17" s="29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pans="1:28" ht="16.5" thickBot="1" x14ac:dyDescent="0.3">
      <c r="A18" s="23">
        <v>15</v>
      </c>
      <c r="B18" s="23">
        <v>74.2</v>
      </c>
      <c r="C18" s="23">
        <v>104.3</v>
      </c>
      <c r="D18" s="23">
        <v>111.2</v>
      </c>
      <c r="E18" s="23">
        <v>108.7</v>
      </c>
      <c r="F18" s="29"/>
      <c r="G18" s="29"/>
      <c r="H18" s="29"/>
      <c r="I18" s="29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spans="1:28" ht="16.5" thickBot="1" x14ac:dyDescent="0.3">
      <c r="A19" s="23">
        <v>16</v>
      </c>
      <c r="B19" s="23">
        <v>100.8</v>
      </c>
      <c r="C19" s="23">
        <v>106</v>
      </c>
      <c r="D19" s="23">
        <v>101.5</v>
      </c>
      <c r="E19" s="23">
        <v>108.8</v>
      </c>
      <c r="F19" s="29"/>
      <c r="G19" s="29"/>
      <c r="H19" s="29"/>
      <c r="I19" s="29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spans="1:28" ht="16.5" thickBot="1" x14ac:dyDescent="0.3">
      <c r="A20" s="23">
        <v>17</v>
      </c>
      <c r="B20" s="23">
        <v>96.7</v>
      </c>
      <c r="C20" s="23">
        <v>101.3</v>
      </c>
      <c r="D20" s="22">
        <f>(B20+D16+E18)/3</f>
        <v>101.3</v>
      </c>
      <c r="E20" s="23">
        <v>95.1</v>
      </c>
      <c r="F20" s="29"/>
      <c r="G20" s="29"/>
      <c r="H20" s="29"/>
      <c r="I20" s="29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spans="1:28" ht="16.5" thickBot="1" x14ac:dyDescent="0.3">
      <c r="A21" s="23">
        <v>18</v>
      </c>
      <c r="B21" s="23">
        <v>105.1</v>
      </c>
      <c r="C21" s="23">
        <v>92</v>
      </c>
      <c r="D21" s="23">
        <v>92.5</v>
      </c>
      <c r="E21" s="23">
        <v>95</v>
      </c>
      <c r="F21" s="29"/>
      <c r="G21" s="29"/>
      <c r="H21" s="29"/>
      <c r="I21" s="29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spans="1:28" ht="16.5" thickBot="1" x14ac:dyDescent="0.3">
      <c r="A22" s="23">
        <v>19</v>
      </c>
      <c r="B22" s="23">
        <v>104.5</v>
      </c>
      <c r="C22" s="23">
        <v>94.5</v>
      </c>
      <c r="D22" s="23">
        <v>91.3</v>
      </c>
      <c r="E22" s="23">
        <v>82.7</v>
      </c>
      <c r="F22" s="29"/>
      <c r="G22" s="29"/>
      <c r="H22" s="29"/>
      <c r="I22" s="29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spans="1:28" ht="16.5" thickBot="1" x14ac:dyDescent="0.3">
      <c r="A23" s="23">
        <v>20</v>
      </c>
      <c r="B23" s="23">
        <v>110.1</v>
      </c>
      <c r="C23" s="23">
        <v>110.7</v>
      </c>
      <c r="D23" s="23">
        <v>104</v>
      </c>
      <c r="E23" s="23">
        <v>115.6</v>
      </c>
      <c r="F23" s="29"/>
      <c r="G23" s="29"/>
      <c r="H23" s="29"/>
      <c r="I23" s="29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spans="1:28" ht="16.5" thickBot="1" x14ac:dyDescent="0.3">
      <c r="A24" s="23">
        <v>21</v>
      </c>
      <c r="B24" s="23"/>
      <c r="C24" s="23"/>
      <c r="D24" s="23"/>
      <c r="E24" s="23"/>
      <c r="F24" s="29"/>
      <c r="G24" s="29"/>
      <c r="H24" s="29"/>
      <c r="I24" s="29"/>
      <c r="J24" s="29"/>
      <c r="K24" s="42" t="s">
        <v>37</v>
      </c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spans="1:28" ht="16.5" thickBot="1" x14ac:dyDescent="0.3">
      <c r="A25" s="23">
        <v>22</v>
      </c>
      <c r="B25" s="23">
        <v>116.9</v>
      </c>
      <c r="C25" s="23">
        <v>86.3</v>
      </c>
      <c r="D25" s="23">
        <v>96.4</v>
      </c>
      <c r="E25" s="23">
        <v>99.3</v>
      </c>
      <c r="F25" s="29"/>
      <c r="G25" s="29"/>
      <c r="H25" s="29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spans="1:28" ht="16.5" thickBot="1" x14ac:dyDescent="0.3">
      <c r="A26" s="23">
        <v>23</v>
      </c>
      <c r="B26" s="23"/>
      <c r="C26" s="23">
        <v>91.4</v>
      </c>
      <c r="D26" s="23">
        <v>96.5</v>
      </c>
      <c r="E26" s="23">
        <v>109.2</v>
      </c>
      <c r="F26" s="29"/>
      <c r="G26" s="29"/>
      <c r="H26" s="29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spans="1:28" ht="16.5" thickBot="1" x14ac:dyDescent="0.3">
      <c r="A27" s="23">
        <v>24</v>
      </c>
      <c r="B27" s="23">
        <v>112.2</v>
      </c>
      <c r="C27" s="23">
        <v>110.5</v>
      </c>
      <c r="D27" s="23">
        <v>98.3</v>
      </c>
      <c r="E27" s="23">
        <v>109.2</v>
      </c>
      <c r="F27" s="29"/>
      <c r="G27" s="29"/>
      <c r="H27" s="29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spans="1:28" ht="16.5" thickBot="1" x14ac:dyDescent="0.3">
      <c r="A28" s="23">
        <v>25</v>
      </c>
      <c r="B28" s="23">
        <v>88.8</v>
      </c>
      <c r="C28" s="23">
        <v>105.9</v>
      </c>
      <c r="D28" s="27">
        <v>63</v>
      </c>
      <c r="E28" s="23">
        <v>76</v>
      </c>
      <c r="F28" s="29"/>
      <c r="G28" s="29"/>
      <c r="H28" s="29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spans="1:28" ht="16.5" thickBot="1" x14ac:dyDescent="0.3">
      <c r="A29" s="23">
        <v>26</v>
      </c>
      <c r="B29" s="23">
        <v>98.6</v>
      </c>
      <c r="C29" s="23">
        <v>93.5</v>
      </c>
      <c r="D29" s="23">
        <v>106.2</v>
      </c>
      <c r="E29" s="23">
        <v>92.8</v>
      </c>
      <c r="F29" s="29"/>
      <c r="G29" s="29"/>
      <c r="H29" s="29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spans="1:28" ht="16.5" thickBot="1" x14ac:dyDescent="0.3">
      <c r="A30" s="23">
        <v>27</v>
      </c>
      <c r="B30" s="23">
        <v>99.1</v>
      </c>
      <c r="C30" s="23">
        <v>99.6</v>
      </c>
      <c r="D30" s="23">
        <v>83.6</v>
      </c>
      <c r="E30" s="23">
        <v>106.5</v>
      </c>
      <c r="F30" s="29"/>
      <c r="G30" s="29"/>
      <c r="H30" s="29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spans="1:28" ht="16.5" thickBot="1" x14ac:dyDescent="0.3">
      <c r="A31" s="23">
        <v>28</v>
      </c>
      <c r="B31" s="23">
        <v>90.5</v>
      </c>
      <c r="C31" s="43" t="e">
        <v>#VALUE!</v>
      </c>
      <c r="D31" s="23">
        <v>82.6</v>
      </c>
      <c r="E31" s="23">
        <v>86</v>
      </c>
      <c r="F31" s="29"/>
      <c r="G31" s="29"/>
      <c r="H31" s="29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spans="1:28" ht="16.5" thickBot="1" x14ac:dyDescent="0.3">
      <c r="A32" s="23">
        <v>29</v>
      </c>
      <c r="B32" s="23">
        <v>106.7</v>
      </c>
      <c r="C32" s="23">
        <v>107.9</v>
      </c>
      <c r="D32" s="23">
        <v>109.9</v>
      </c>
      <c r="E32" s="23">
        <v>108.8</v>
      </c>
      <c r="F32" s="29"/>
      <c r="G32" s="29"/>
      <c r="H32" s="29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spans="1:28" ht="16.5" thickBot="1" x14ac:dyDescent="0.3">
      <c r="A33" s="23">
        <v>30</v>
      </c>
      <c r="B33" s="23">
        <v>87.4</v>
      </c>
      <c r="C33" s="23">
        <v>95</v>
      </c>
      <c r="D33" s="23">
        <v>108.5</v>
      </c>
      <c r="E33" s="23">
        <v>96.7</v>
      </c>
      <c r="F33" s="29"/>
      <c r="G33" s="29"/>
      <c r="H33" s="29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spans="1:28" ht="16.5" thickBot="1" x14ac:dyDescent="0.3">
      <c r="A34" s="23">
        <v>31</v>
      </c>
      <c r="B34" s="23">
        <v>112.7</v>
      </c>
      <c r="C34" s="23">
        <v>78.400000000000006</v>
      </c>
      <c r="D34" s="23">
        <v>112.8</v>
      </c>
      <c r="E34" s="22" t="e">
        <f>1/0</f>
        <v>#DIV/0!</v>
      </c>
      <c r="F34" s="28"/>
      <c r="G34" s="28"/>
      <c r="H34" s="28"/>
      <c r="I34" s="28"/>
      <c r="J34" s="28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spans="1:28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spans="1:28" x14ac:dyDescent="0.25">
      <c r="A36" s="42" t="s">
        <v>43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1:28" ht="15.75" thickBot="1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spans="1:28" ht="16.5" thickBot="1" x14ac:dyDescent="0.3">
      <c r="A38" s="22" t="s">
        <v>19</v>
      </c>
      <c r="B38" s="22" t="s">
        <v>20</v>
      </c>
      <c r="C38" s="22" t="s">
        <v>21</v>
      </c>
      <c r="D38" s="22" t="s">
        <v>22</v>
      </c>
      <c r="E38" s="22" t="s">
        <v>23</v>
      </c>
      <c r="F38" s="22" t="s">
        <v>39</v>
      </c>
      <c r="G38" s="22" t="s">
        <v>40</v>
      </c>
      <c r="H38" s="22" t="s">
        <v>41</v>
      </c>
      <c r="I38" s="22" t="s">
        <v>42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ht="16.5" thickBot="1" x14ac:dyDescent="0.3">
      <c r="A39" s="23">
        <v>1</v>
      </c>
      <c r="B39" s="23">
        <v>90.2</v>
      </c>
      <c r="C39" s="23">
        <v>113.8</v>
      </c>
      <c r="D39" s="23">
        <v>111.8</v>
      </c>
      <c r="E39" s="23">
        <v>104.4</v>
      </c>
      <c r="F39" s="35">
        <f t="shared" ref="F39:F68" si="0">SUM(B39:E39)</f>
        <v>420.20000000000005</v>
      </c>
      <c r="G39" s="36">
        <f t="shared" ref="G39:G68" si="1">AVERAGE(B39:E39)</f>
        <v>105.05000000000001</v>
      </c>
      <c r="H39" s="36">
        <f t="shared" ref="H39:H68" si="2">ABS(MAX(B39:E39)-MIN(B39:E39))</f>
        <v>23.599999999999994</v>
      </c>
      <c r="I39" s="36">
        <f t="shared" ref="I39:I68" si="3">STDEV(B39:E39)</f>
        <v>10.693767655352655</v>
      </c>
      <c r="J39" s="42"/>
      <c r="K39" s="42" t="s">
        <v>26</v>
      </c>
      <c r="L39" s="42">
        <f>SUM(B39:E68)</f>
        <v>11877.4</v>
      </c>
      <c r="M39" s="42"/>
      <c r="N39" s="58"/>
      <c r="O39" s="59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spans="1:28" ht="16.5" thickBot="1" x14ac:dyDescent="0.3">
      <c r="A40" s="23">
        <v>2</v>
      </c>
      <c r="B40" s="23">
        <v>105.6</v>
      </c>
      <c r="C40" s="23">
        <v>98.8</v>
      </c>
      <c r="D40" s="23">
        <v>109.3</v>
      </c>
      <c r="E40" s="23">
        <v>113.5</v>
      </c>
      <c r="F40" s="35">
        <f t="shared" si="0"/>
        <v>427.2</v>
      </c>
      <c r="G40" s="36">
        <f t="shared" si="1"/>
        <v>106.8</v>
      </c>
      <c r="H40" s="36">
        <f t="shared" si="2"/>
        <v>14.700000000000003</v>
      </c>
      <c r="I40" s="36">
        <f t="shared" si="3"/>
        <v>6.2337789502034813</v>
      </c>
      <c r="J40" s="42"/>
      <c r="K40" s="42" t="s">
        <v>30</v>
      </c>
      <c r="L40" s="42">
        <f>AVERAGE(B39:E68)</f>
        <v>98.978333333333325</v>
      </c>
      <c r="M40" s="42"/>
      <c r="N40" s="60"/>
      <c r="O40" s="61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spans="1:28" ht="16.5" thickBot="1" x14ac:dyDescent="0.3">
      <c r="A41" s="23">
        <v>3</v>
      </c>
      <c r="B41" s="23">
        <v>104</v>
      </c>
      <c r="C41" s="23">
        <v>84.5</v>
      </c>
      <c r="D41" s="23">
        <v>98.9</v>
      </c>
      <c r="E41" s="23">
        <v>97</v>
      </c>
      <c r="F41" s="35">
        <f t="shared" si="0"/>
        <v>384.4</v>
      </c>
      <c r="G41" s="36">
        <f t="shared" si="1"/>
        <v>96.1</v>
      </c>
      <c r="H41" s="36">
        <f t="shared" si="2"/>
        <v>19.5</v>
      </c>
      <c r="I41" s="36">
        <f t="shared" si="3"/>
        <v>8.2788888143276811</v>
      </c>
      <c r="J41" s="42"/>
      <c r="K41" s="42" t="s">
        <v>29</v>
      </c>
      <c r="L41" s="42">
        <f>STDEV(B39:E68)</f>
        <v>9.8936715477459565</v>
      </c>
      <c r="M41" s="42"/>
      <c r="N41" s="60"/>
      <c r="O41" s="61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spans="1:28" ht="16.5" thickBot="1" x14ac:dyDescent="0.3">
      <c r="A42" s="23">
        <v>4</v>
      </c>
      <c r="B42" s="23">
        <v>112.4</v>
      </c>
      <c r="C42" s="23">
        <v>86.2</v>
      </c>
      <c r="D42" s="23">
        <v>85.5</v>
      </c>
      <c r="E42" s="23">
        <v>106.5</v>
      </c>
      <c r="F42" s="35">
        <f t="shared" si="0"/>
        <v>390.6</v>
      </c>
      <c r="G42" s="36">
        <f t="shared" si="1"/>
        <v>97.65</v>
      </c>
      <c r="H42" s="36">
        <f t="shared" si="2"/>
        <v>26.900000000000006</v>
      </c>
      <c r="I42" s="36">
        <f t="shared" si="3"/>
        <v>13.839677260206138</v>
      </c>
      <c r="J42" s="42"/>
      <c r="K42" s="42"/>
      <c r="L42" s="42"/>
      <c r="M42" s="42"/>
      <c r="N42" s="60"/>
      <c r="O42" s="61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spans="1:28" ht="16.5" thickBot="1" x14ac:dyDescent="0.3">
      <c r="A43" s="23">
        <v>5</v>
      </c>
      <c r="B43" s="23">
        <v>96.6</v>
      </c>
      <c r="C43" s="23">
        <v>99.9</v>
      </c>
      <c r="D43" s="23">
        <v>112.9</v>
      </c>
      <c r="E43" s="23">
        <v>96.8</v>
      </c>
      <c r="F43" s="35">
        <f t="shared" si="0"/>
        <v>406.2</v>
      </c>
      <c r="G43" s="36">
        <f t="shared" si="1"/>
        <v>101.55</v>
      </c>
      <c r="H43" s="36">
        <f t="shared" si="2"/>
        <v>16.300000000000011</v>
      </c>
      <c r="I43" s="36">
        <f t="shared" si="3"/>
        <v>7.7160006912043961</v>
      </c>
      <c r="J43" s="42"/>
      <c r="K43" s="42" t="s">
        <v>31</v>
      </c>
      <c r="L43" s="30">
        <v>145</v>
      </c>
      <c r="M43" s="42"/>
      <c r="N43" s="60"/>
      <c r="O43" s="61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spans="1:28" ht="16.5" thickBot="1" x14ac:dyDescent="0.3">
      <c r="A44" s="23">
        <v>6</v>
      </c>
      <c r="B44" s="23">
        <v>91.7</v>
      </c>
      <c r="C44" s="23">
        <v>101.3</v>
      </c>
      <c r="D44" s="23">
        <v>107.1</v>
      </c>
      <c r="E44" s="23">
        <v>101.2</v>
      </c>
      <c r="F44" s="35">
        <f t="shared" si="0"/>
        <v>401.3</v>
      </c>
      <c r="G44" s="36">
        <f t="shared" si="1"/>
        <v>100.325</v>
      </c>
      <c r="H44" s="36">
        <f t="shared" si="2"/>
        <v>15.399999999999991</v>
      </c>
      <c r="I44" s="36">
        <f t="shared" si="3"/>
        <v>6.3772381691972759</v>
      </c>
      <c r="J44" s="42"/>
      <c r="K44" s="42" t="s">
        <v>32</v>
      </c>
      <c r="L44" s="30">
        <v>65</v>
      </c>
      <c r="M44" s="42"/>
      <c r="N44" s="60"/>
      <c r="O44" s="61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pans="1:28" ht="16.5" thickBot="1" x14ac:dyDescent="0.3">
      <c r="A45" s="23">
        <v>7</v>
      </c>
      <c r="B45" s="23">
        <v>112</v>
      </c>
      <c r="C45" s="23">
        <v>97.9</v>
      </c>
      <c r="D45" s="23">
        <v>109</v>
      </c>
      <c r="E45" s="23">
        <v>95.2</v>
      </c>
      <c r="F45" s="35">
        <f t="shared" si="0"/>
        <v>414.09999999999997</v>
      </c>
      <c r="G45" s="36">
        <f t="shared" si="1"/>
        <v>103.52499999999999</v>
      </c>
      <c r="H45" s="36">
        <f t="shared" si="2"/>
        <v>16.799999999999997</v>
      </c>
      <c r="I45" s="36">
        <f t="shared" si="3"/>
        <v>8.2208576194944509</v>
      </c>
      <c r="J45" s="42"/>
      <c r="K45" s="42" t="s">
        <v>34</v>
      </c>
      <c r="L45" s="62">
        <f>(L43-L40)/(3*L41)</f>
        <v>1.550542231114449</v>
      </c>
      <c r="M45" s="42"/>
      <c r="N45" s="60"/>
      <c r="O45" s="61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spans="1:28" ht="16.5" thickBot="1" x14ac:dyDescent="0.3">
      <c r="A46" s="23">
        <v>8</v>
      </c>
      <c r="B46" s="23">
        <v>91.8</v>
      </c>
      <c r="C46" s="23">
        <v>98</v>
      </c>
      <c r="D46" s="23">
        <v>98.1</v>
      </c>
      <c r="E46" s="23">
        <v>79.2</v>
      </c>
      <c r="F46" s="35">
        <f t="shared" si="0"/>
        <v>367.09999999999997</v>
      </c>
      <c r="G46" s="36">
        <f t="shared" si="1"/>
        <v>91.774999999999991</v>
      </c>
      <c r="H46" s="36">
        <f t="shared" si="2"/>
        <v>18.899999999999991</v>
      </c>
      <c r="I46" s="36">
        <f t="shared" si="3"/>
        <v>8.8860846271009581</v>
      </c>
      <c r="J46" s="42"/>
      <c r="K46" s="42" t="s">
        <v>35</v>
      </c>
      <c r="L46" s="62">
        <f>(L40-L44)/(3*L41)</f>
        <v>1.1447834159899415</v>
      </c>
      <c r="M46" s="42"/>
      <c r="N46" s="60"/>
      <c r="O46" s="61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ht="16.5" thickBot="1" x14ac:dyDescent="0.3">
      <c r="A47" s="23">
        <v>9</v>
      </c>
      <c r="B47" s="23">
        <v>94.9</v>
      </c>
      <c r="C47" s="23">
        <v>87.1</v>
      </c>
      <c r="D47" s="23">
        <v>104.3</v>
      </c>
      <c r="E47" s="23">
        <v>112.7</v>
      </c>
      <c r="F47" s="35">
        <f t="shared" si="0"/>
        <v>399</v>
      </c>
      <c r="G47" s="36">
        <f t="shared" si="1"/>
        <v>99.75</v>
      </c>
      <c r="H47" s="36">
        <f t="shared" si="2"/>
        <v>25.600000000000009</v>
      </c>
      <c r="I47" s="36">
        <f t="shared" si="3"/>
        <v>11.134780345086893</v>
      </c>
      <c r="J47" s="42"/>
      <c r="K47" s="42" t="s">
        <v>33</v>
      </c>
      <c r="L47" s="62">
        <f>ABS(MIN(L45,L46))</f>
        <v>1.1447834159899415</v>
      </c>
      <c r="M47" s="42"/>
      <c r="N47" s="60"/>
      <c r="O47" s="61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spans="1:28" ht="16.5" thickBot="1" x14ac:dyDescent="0.3">
      <c r="A48" s="23">
        <v>10</v>
      </c>
      <c r="B48" s="23">
        <v>101.1</v>
      </c>
      <c r="C48" s="23">
        <v>104</v>
      </c>
      <c r="D48" s="23">
        <v>101.1</v>
      </c>
      <c r="E48" s="23">
        <v>102.7</v>
      </c>
      <c r="F48" s="35">
        <f t="shared" si="0"/>
        <v>408.9</v>
      </c>
      <c r="G48" s="36">
        <f t="shared" si="1"/>
        <v>102.22499999999999</v>
      </c>
      <c r="H48" s="36">
        <f t="shared" si="2"/>
        <v>2.9000000000000057</v>
      </c>
      <c r="I48" s="36">
        <f t="shared" si="3"/>
        <v>1.4032699906527881</v>
      </c>
      <c r="J48" s="42"/>
      <c r="K48" s="42" t="s">
        <v>36</v>
      </c>
      <c r="L48" s="63">
        <f>(L43-L44)/(6*L41)</f>
        <v>1.3476628235521952</v>
      </c>
      <c r="M48" s="42"/>
      <c r="N48" s="60"/>
      <c r="O48" s="61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spans="1:28" ht="16.5" thickBot="1" x14ac:dyDescent="0.3">
      <c r="A49" s="23">
        <v>11</v>
      </c>
      <c r="B49" s="23">
        <v>100.6</v>
      </c>
      <c r="C49" s="23">
        <v>83.3</v>
      </c>
      <c r="D49" s="23">
        <v>96.6</v>
      </c>
      <c r="E49" s="23">
        <v>88.5</v>
      </c>
      <c r="F49" s="35">
        <f t="shared" si="0"/>
        <v>369</v>
      </c>
      <c r="G49" s="36">
        <f t="shared" si="1"/>
        <v>92.25</v>
      </c>
      <c r="H49" s="36">
        <f t="shared" si="2"/>
        <v>17.299999999999997</v>
      </c>
      <c r="I49" s="36">
        <f t="shared" si="3"/>
        <v>7.8061941217642445</v>
      </c>
      <c r="J49" s="42"/>
      <c r="K49" s="42"/>
      <c r="L49" s="42"/>
      <c r="M49" s="42"/>
      <c r="N49" s="60"/>
      <c r="O49" s="61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spans="1:28" ht="16.5" thickBot="1" x14ac:dyDescent="0.3">
      <c r="A50" s="23">
        <v>12</v>
      </c>
      <c r="B50" s="23">
        <v>80.5</v>
      </c>
      <c r="C50" s="23">
        <v>95</v>
      </c>
      <c r="D50" s="23">
        <v>98.3</v>
      </c>
      <c r="E50" s="23">
        <v>113.6</v>
      </c>
      <c r="F50" s="35">
        <f t="shared" si="0"/>
        <v>387.4</v>
      </c>
      <c r="G50" s="36">
        <f t="shared" si="1"/>
        <v>96.85</v>
      </c>
      <c r="H50" s="36">
        <f t="shared" si="2"/>
        <v>33.099999999999994</v>
      </c>
      <c r="I50" s="36">
        <f t="shared" si="3"/>
        <v>13.581973347050905</v>
      </c>
      <c r="J50" s="42"/>
      <c r="K50" s="42"/>
      <c r="L50" s="42"/>
      <c r="M50" s="42"/>
      <c r="N50" s="60"/>
      <c r="O50" s="61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spans="1:28" ht="16.5" thickBot="1" x14ac:dyDescent="0.3">
      <c r="A51" s="23">
        <v>13</v>
      </c>
      <c r="B51" s="23">
        <v>89.2</v>
      </c>
      <c r="C51" s="23">
        <v>93.9</v>
      </c>
      <c r="D51" s="23">
        <v>98.5</v>
      </c>
      <c r="E51" s="23">
        <v>106.7</v>
      </c>
      <c r="F51" s="35">
        <f t="shared" si="0"/>
        <v>388.3</v>
      </c>
      <c r="G51" s="36">
        <f t="shared" si="1"/>
        <v>97.075000000000003</v>
      </c>
      <c r="H51" s="36">
        <f t="shared" si="2"/>
        <v>17.5</v>
      </c>
      <c r="I51" s="36">
        <f t="shared" si="3"/>
        <v>7.4558142859560732</v>
      </c>
      <c r="J51" s="42"/>
      <c r="K51" s="42"/>
      <c r="L51" s="42"/>
      <c r="M51" s="42"/>
      <c r="N51" s="60"/>
      <c r="O51" s="61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spans="1:28" ht="16.5" thickBot="1" x14ac:dyDescent="0.3">
      <c r="A52" s="23">
        <v>14</v>
      </c>
      <c r="B52" s="23">
        <v>96.7</v>
      </c>
      <c r="C52" s="23">
        <v>96.8</v>
      </c>
      <c r="D52" s="23">
        <v>106.2</v>
      </c>
      <c r="E52" s="23">
        <v>90</v>
      </c>
      <c r="F52" s="35">
        <f t="shared" si="0"/>
        <v>389.7</v>
      </c>
      <c r="G52" s="36">
        <f t="shared" si="1"/>
        <v>97.424999999999997</v>
      </c>
      <c r="H52" s="36">
        <f t="shared" si="2"/>
        <v>16.200000000000003</v>
      </c>
      <c r="I52" s="36">
        <f t="shared" si="3"/>
        <v>6.6595169995027934</v>
      </c>
      <c r="J52" s="42"/>
      <c r="K52" s="42"/>
      <c r="L52" s="42"/>
      <c r="M52" s="42"/>
      <c r="N52" s="60"/>
      <c r="O52" s="61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spans="1:28" ht="16.5" thickBot="1" x14ac:dyDescent="0.3">
      <c r="A53" s="23">
        <v>15</v>
      </c>
      <c r="B53" s="23">
        <v>74.2</v>
      </c>
      <c r="C53" s="23">
        <v>104.3</v>
      </c>
      <c r="D53" s="23">
        <v>111.2</v>
      </c>
      <c r="E53" s="23">
        <v>108.7</v>
      </c>
      <c r="F53" s="35">
        <f t="shared" si="0"/>
        <v>398.4</v>
      </c>
      <c r="G53" s="36">
        <f t="shared" si="1"/>
        <v>99.6</v>
      </c>
      <c r="H53" s="36">
        <f t="shared" si="2"/>
        <v>37</v>
      </c>
      <c r="I53" s="36">
        <f t="shared" si="3"/>
        <v>17.171876232180821</v>
      </c>
      <c r="J53" s="42"/>
      <c r="K53" s="42"/>
      <c r="L53" s="42"/>
      <c r="M53" s="42"/>
      <c r="N53" s="60"/>
      <c r="O53" s="61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spans="1:28" ht="16.5" thickBot="1" x14ac:dyDescent="0.3">
      <c r="A54" s="23">
        <v>16</v>
      </c>
      <c r="B54" s="23">
        <v>100.8</v>
      </c>
      <c r="C54" s="23">
        <v>106</v>
      </c>
      <c r="D54" s="23">
        <v>101.5</v>
      </c>
      <c r="E54" s="23">
        <v>108.8</v>
      </c>
      <c r="F54" s="35">
        <f t="shared" si="0"/>
        <v>417.1</v>
      </c>
      <c r="G54" s="36">
        <f t="shared" si="1"/>
        <v>104.27500000000001</v>
      </c>
      <c r="H54" s="36">
        <f t="shared" si="2"/>
        <v>8</v>
      </c>
      <c r="I54" s="36">
        <f t="shared" si="3"/>
        <v>3.7959408144314715</v>
      </c>
      <c r="J54" s="42"/>
      <c r="K54" s="42"/>
      <c r="L54" s="42"/>
      <c r="M54" s="42"/>
      <c r="N54" s="60"/>
      <c r="O54" s="61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spans="1:28" ht="16.5" thickBot="1" x14ac:dyDescent="0.3">
      <c r="A55" s="23">
        <v>17</v>
      </c>
      <c r="B55" s="23">
        <v>96.7</v>
      </c>
      <c r="C55" s="23">
        <v>101.3</v>
      </c>
      <c r="D55" s="23">
        <v>100.4</v>
      </c>
      <c r="E55" s="23">
        <v>95.1</v>
      </c>
      <c r="F55" s="35">
        <f t="shared" si="0"/>
        <v>393.5</v>
      </c>
      <c r="G55" s="36">
        <f t="shared" si="1"/>
        <v>98.375</v>
      </c>
      <c r="H55" s="36">
        <f t="shared" si="2"/>
        <v>6.2000000000000028</v>
      </c>
      <c r="I55" s="36">
        <f t="shared" si="3"/>
        <v>2.9545163168726409</v>
      </c>
      <c r="J55" s="42"/>
      <c r="K55" s="42"/>
      <c r="L55" s="42"/>
      <c r="M55" s="42"/>
      <c r="N55" s="60"/>
      <c r="O55" s="61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8" ht="16.5" thickBot="1" x14ac:dyDescent="0.3">
      <c r="A56" s="23">
        <v>18</v>
      </c>
      <c r="B56" s="23">
        <v>105.1</v>
      </c>
      <c r="C56" s="23">
        <v>92</v>
      </c>
      <c r="D56" s="23">
        <v>92.5</v>
      </c>
      <c r="E56" s="23">
        <v>95</v>
      </c>
      <c r="F56" s="35">
        <f t="shared" si="0"/>
        <v>384.6</v>
      </c>
      <c r="G56" s="36">
        <f t="shared" si="1"/>
        <v>96.15</v>
      </c>
      <c r="H56" s="36">
        <f t="shared" si="2"/>
        <v>13.099999999999994</v>
      </c>
      <c r="I56" s="36">
        <f t="shared" si="3"/>
        <v>6.1092825547140395</v>
      </c>
      <c r="J56" s="42"/>
      <c r="K56" s="42"/>
      <c r="L56" s="42"/>
      <c r="M56" s="42"/>
      <c r="N56" s="60"/>
      <c r="O56" s="61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pans="1:28" ht="16.5" thickBot="1" x14ac:dyDescent="0.3">
      <c r="A57" s="23">
        <v>19</v>
      </c>
      <c r="B57" s="23">
        <v>104.5</v>
      </c>
      <c r="C57" s="23">
        <v>94.5</v>
      </c>
      <c r="D57" s="23">
        <v>91.3</v>
      </c>
      <c r="E57" s="23">
        <v>82.7</v>
      </c>
      <c r="F57" s="35">
        <f t="shared" si="0"/>
        <v>373</v>
      </c>
      <c r="G57" s="36">
        <f t="shared" si="1"/>
        <v>93.25</v>
      </c>
      <c r="H57" s="36">
        <f t="shared" si="2"/>
        <v>21.799999999999997</v>
      </c>
      <c r="I57" s="36">
        <f t="shared" si="3"/>
        <v>9.0042582518865295</v>
      </c>
      <c r="J57" s="42"/>
      <c r="K57" s="42"/>
      <c r="L57" s="42"/>
      <c r="M57" s="42"/>
      <c r="N57" s="60"/>
      <c r="O57" s="61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spans="1:28" ht="16.5" thickBot="1" x14ac:dyDescent="0.3">
      <c r="A58" s="23">
        <v>20</v>
      </c>
      <c r="B58" s="23">
        <v>110.1</v>
      </c>
      <c r="C58" s="23">
        <v>110.7</v>
      </c>
      <c r="D58" s="23">
        <v>104</v>
      </c>
      <c r="E58" s="23">
        <v>115.6</v>
      </c>
      <c r="F58" s="35">
        <f t="shared" si="0"/>
        <v>440.4</v>
      </c>
      <c r="G58" s="36">
        <f t="shared" si="1"/>
        <v>110.1</v>
      </c>
      <c r="H58" s="36">
        <f t="shared" si="2"/>
        <v>11.599999999999994</v>
      </c>
      <c r="I58" s="36">
        <f t="shared" si="3"/>
        <v>4.754646849837183</v>
      </c>
      <c r="J58" s="42"/>
      <c r="K58" s="42"/>
      <c r="L58" s="42"/>
      <c r="M58" s="42"/>
      <c r="N58" s="60"/>
      <c r="O58" s="61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spans="1:28" ht="16.5" thickBot="1" x14ac:dyDescent="0.3">
      <c r="A59" s="23">
        <v>21</v>
      </c>
      <c r="B59" s="23">
        <v>116.9</v>
      </c>
      <c r="C59" s="23">
        <v>86.3</v>
      </c>
      <c r="D59" s="23">
        <v>96.4</v>
      </c>
      <c r="E59" s="23">
        <v>99.3</v>
      </c>
      <c r="F59" s="35">
        <f t="shared" si="0"/>
        <v>398.90000000000003</v>
      </c>
      <c r="G59" s="36">
        <f t="shared" si="1"/>
        <v>99.725000000000009</v>
      </c>
      <c r="H59" s="36">
        <f t="shared" si="2"/>
        <v>30.600000000000009</v>
      </c>
      <c r="I59" s="36">
        <f t="shared" si="3"/>
        <v>12.733780533159228</v>
      </c>
      <c r="J59" s="42"/>
      <c r="K59" s="42"/>
      <c r="L59" s="42"/>
      <c r="M59" s="42"/>
      <c r="N59" s="60"/>
      <c r="O59" s="61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spans="1:28" ht="16.5" thickBot="1" x14ac:dyDescent="0.3">
      <c r="A60" s="23">
        <v>22</v>
      </c>
      <c r="B60" s="23">
        <v>78.900000000000006</v>
      </c>
      <c r="C60" s="23">
        <v>91.4</v>
      </c>
      <c r="D60" s="23">
        <v>96.5</v>
      </c>
      <c r="E60" s="23">
        <v>109.2</v>
      </c>
      <c r="F60" s="35">
        <f t="shared" si="0"/>
        <v>376</v>
      </c>
      <c r="G60" s="36">
        <f t="shared" si="1"/>
        <v>94</v>
      </c>
      <c r="H60" s="36">
        <f t="shared" si="2"/>
        <v>30.299999999999997</v>
      </c>
      <c r="I60" s="36">
        <f t="shared" si="3"/>
        <v>12.544055697155326</v>
      </c>
      <c r="J60" s="42"/>
      <c r="K60" s="42"/>
      <c r="L60" s="42"/>
      <c r="M60" s="42"/>
      <c r="N60" s="60"/>
      <c r="O60" s="61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spans="1:28" ht="16.5" thickBot="1" x14ac:dyDescent="0.3">
      <c r="A61" s="23">
        <v>23</v>
      </c>
      <c r="B61" s="23">
        <v>112.2</v>
      </c>
      <c r="C61" s="23">
        <v>110.5</v>
      </c>
      <c r="D61" s="23">
        <v>98.3</v>
      </c>
      <c r="E61" s="23">
        <v>109.2</v>
      </c>
      <c r="F61" s="35">
        <f t="shared" si="0"/>
        <v>430.2</v>
      </c>
      <c r="G61" s="36">
        <f t="shared" si="1"/>
        <v>107.55</v>
      </c>
      <c r="H61" s="36">
        <f t="shared" si="2"/>
        <v>13.900000000000006</v>
      </c>
      <c r="I61" s="36">
        <f t="shared" si="3"/>
        <v>6.2878189117266015</v>
      </c>
      <c r="J61" s="42"/>
      <c r="K61" s="42"/>
      <c r="L61" s="42"/>
      <c r="M61" s="42"/>
      <c r="N61" s="60"/>
      <c r="O61" s="61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spans="1:28" ht="16.5" thickBot="1" x14ac:dyDescent="0.3">
      <c r="A62" s="23">
        <v>24</v>
      </c>
      <c r="B62" s="23">
        <v>88.8</v>
      </c>
      <c r="C62" s="23">
        <v>105.9</v>
      </c>
      <c r="D62" s="23">
        <v>86.3</v>
      </c>
      <c r="E62" s="23">
        <v>76</v>
      </c>
      <c r="F62" s="35">
        <f t="shared" si="0"/>
        <v>357</v>
      </c>
      <c r="G62" s="36">
        <f t="shared" si="1"/>
        <v>89.25</v>
      </c>
      <c r="H62" s="36">
        <f t="shared" si="2"/>
        <v>29.900000000000006</v>
      </c>
      <c r="I62" s="36">
        <f t="shared" si="3"/>
        <v>12.405509528699989</v>
      </c>
      <c r="J62" s="42"/>
      <c r="K62" s="42"/>
      <c r="L62" s="42"/>
      <c r="M62" s="42"/>
      <c r="N62" s="60"/>
      <c r="O62" s="61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spans="1:28" ht="16.5" thickBot="1" x14ac:dyDescent="0.3">
      <c r="A63" s="23">
        <v>25</v>
      </c>
      <c r="B63" s="23">
        <v>98.6</v>
      </c>
      <c r="C63" s="23">
        <v>93.5</v>
      </c>
      <c r="D63" s="23">
        <v>106.2</v>
      </c>
      <c r="E63" s="23">
        <v>92.8</v>
      </c>
      <c r="F63" s="35">
        <f t="shared" si="0"/>
        <v>391.1</v>
      </c>
      <c r="G63" s="36">
        <f t="shared" si="1"/>
        <v>97.775000000000006</v>
      </c>
      <c r="H63" s="36">
        <f t="shared" si="2"/>
        <v>13.400000000000006</v>
      </c>
      <c r="I63" s="36">
        <f t="shared" si="3"/>
        <v>6.1829739338498495</v>
      </c>
      <c r="J63" s="42"/>
      <c r="K63" s="42"/>
      <c r="L63" s="42"/>
      <c r="M63" s="42"/>
      <c r="N63" s="60"/>
      <c r="O63" s="61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spans="1:28" ht="16.5" thickBot="1" x14ac:dyDescent="0.3">
      <c r="A64" s="23">
        <v>26</v>
      </c>
      <c r="B64" s="23">
        <v>99.1</v>
      </c>
      <c r="C64" s="23">
        <v>99.6</v>
      </c>
      <c r="D64" s="23">
        <v>83.6</v>
      </c>
      <c r="E64" s="23">
        <v>106.5</v>
      </c>
      <c r="F64" s="35">
        <f t="shared" si="0"/>
        <v>388.79999999999995</v>
      </c>
      <c r="G64" s="36">
        <f t="shared" si="1"/>
        <v>97.199999999999989</v>
      </c>
      <c r="H64" s="36">
        <f t="shared" si="2"/>
        <v>22.900000000000006</v>
      </c>
      <c r="I64" s="36">
        <f t="shared" si="3"/>
        <v>9.6750538327529068</v>
      </c>
      <c r="J64" s="42"/>
      <c r="K64" s="42"/>
      <c r="L64" s="42"/>
      <c r="M64" s="42"/>
      <c r="N64" s="60"/>
      <c r="O64" s="61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spans="1:28" ht="16.5" thickBot="1" x14ac:dyDescent="0.3">
      <c r="A65" s="23">
        <v>27</v>
      </c>
      <c r="B65" s="23">
        <v>90.5</v>
      </c>
      <c r="C65" s="23">
        <v>110</v>
      </c>
      <c r="D65" s="23">
        <v>82.6</v>
      </c>
      <c r="E65" s="23">
        <v>86</v>
      </c>
      <c r="F65" s="35">
        <f t="shared" si="0"/>
        <v>369.1</v>
      </c>
      <c r="G65" s="36">
        <f t="shared" si="1"/>
        <v>92.275000000000006</v>
      </c>
      <c r="H65" s="36">
        <f t="shared" si="2"/>
        <v>27.400000000000006</v>
      </c>
      <c r="I65" s="36">
        <f t="shared" si="3"/>
        <v>12.251632544277355</v>
      </c>
      <c r="J65" s="42"/>
      <c r="K65" s="42"/>
      <c r="L65" s="42"/>
      <c r="M65" s="42"/>
      <c r="N65" s="60"/>
      <c r="O65" s="61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spans="1:28" ht="16.5" thickBot="1" x14ac:dyDescent="0.3">
      <c r="A66" s="23">
        <v>28</v>
      </c>
      <c r="B66" s="23">
        <v>106.7</v>
      </c>
      <c r="C66" s="23">
        <v>107.9</v>
      </c>
      <c r="D66" s="23">
        <v>109.9</v>
      </c>
      <c r="E66" s="23">
        <v>108.8</v>
      </c>
      <c r="F66" s="35">
        <f t="shared" si="0"/>
        <v>433.3</v>
      </c>
      <c r="G66" s="36">
        <f t="shared" si="1"/>
        <v>108.325</v>
      </c>
      <c r="H66" s="36">
        <f t="shared" si="2"/>
        <v>3.2000000000000028</v>
      </c>
      <c r="I66" s="36">
        <f t="shared" si="3"/>
        <v>1.3573871960498229</v>
      </c>
      <c r="J66" s="42"/>
      <c r="K66" s="42"/>
      <c r="L66" s="42"/>
      <c r="M66" s="42"/>
      <c r="N66" s="60"/>
      <c r="O66" s="61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spans="1:28" ht="16.5" thickBot="1" x14ac:dyDescent="0.3">
      <c r="A67" s="23">
        <v>29</v>
      </c>
      <c r="B67" s="23">
        <v>87.4</v>
      </c>
      <c r="C67" s="23">
        <v>95</v>
      </c>
      <c r="D67" s="23">
        <v>108.5</v>
      </c>
      <c r="E67" s="23">
        <v>96.7</v>
      </c>
      <c r="F67" s="35">
        <f t="shared" si="0"/>
        <v>387.59999999999997</v>
      </c>
      <c r="G67" s="36">
        <f t="shared" si="1"/>
        <v>96.899999999999991</v>
      </c>
      <c r="H67" s="36">
        <f t="shared" si="2"/>
        <v>21.099999999999994</v>
      </c>
      <c r="I67" s="36">
        <f t="shared" si="3"/>
        <v>8.7265877256424407</v>
      </c>
      <c r="J67" s="42"/>
      <c r="K67" s="42"/>
      <c r="L67" s="42"/>
      <c r="M67" s="42"/>
      <c r="N67" s="60"/>
      <c r="O67" s="61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spans="1:28" ht="16.5" thickBot="1" x14ac:dyDescent="0.3">
      <c r="A68" s="23">
        <v>30</v>
      </c>
      <c r="B68" s="23">
        <v>112.7</v>
      </c>
      <c r="C68" s="23">
        <v>78.400000000000006</v>
      </c>
      <c r="D68" s="23">
        <v>112.8</v>
      </c>
      <c r="E68" s="23">
        <v>81.099999999999994</v>
      </c>
      <c r="F68" s="35">
        <f t="shared" si="0"/>
        <v>385</v>
      </c>
      <c r="G68" s="36">
        <f t="shared" si="1"/>
        <v>96.25</v>
      </c>
      <c r="H68" s="36">
        <f t="shared" si="2"/>
        <v>34.399999999999991</v>
      </c>
      <c r="I68" s="36">
        <f t="shared" si="3"/>
        <v>19.0844613931509</v>
      </c>
      <c r="J68" s="42"/>
      <c r="K68" s="42"/>
      <c r="L68" s="42"/>
      <c r="M68" s="42"/>
      <c r="N68" s="64"/>
      <c r="O68" s="65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spans="1:28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spans="1:28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spans="1:28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spans="1:28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spans="1:28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spans="1:28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spans="1:28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spans="1:28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spans="1:28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spans="1:28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spans="1:28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spans="1:28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spans="1:28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spans="1:28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spans="1:28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spans="1:28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spans="1:28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spans="1:28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spans="1:28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spans="1:28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spans="1:28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spans="1:28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spans="1:28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spans="1:28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spans="1:28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spans="1:28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spans="1:28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spans="1:28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spans="1:28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spans="1:28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spans="1:28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spans="1:28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spans="1:28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spans="1:28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spans="1:28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spans="1:28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spans="1:28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spans="1:28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spans="1:28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spans="1:28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spans="1:28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spans="1:28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spans="1:28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spans="1:28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spans="1:28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spans="1:28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spans="1:28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spans="1:28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spans="1:28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spans="1:28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spans="1:2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spans="1:28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spans="1:28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spans="1:28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spans="1:28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spans="1:28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spans="1:28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spans="1:28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spans="1:28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8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8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spans="1:28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spans="1:28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1:28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spans="1:28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spans="1:28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spans="1:28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spans="1:2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spans="1:28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1:28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spans="1:28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spans="1:28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spans="1:28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spans="1:2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spans="1:28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1:28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spans="1:28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spans="1:28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spans="1:2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spans="1:28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spans="1:28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1:28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spans="1:28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spans="1:28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spans="1:28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spans="1:28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spans="1:28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1:28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spans="1:28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spans="1:2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spans="1:28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spans="1:28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spans="1:28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1:28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spans="1:28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spans="1:28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spans="1:28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spans="1:28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spans="1:28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1:28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spans="1:28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spans="1:28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spans="1:28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spans="1:28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spans="1:28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1:28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spans="1:28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spans="1:28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spans="1:2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spans="1:28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spans="1:28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spans="1:28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spans="1:28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spans="1:28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spans="1:28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spans="1:28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spans="1:2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spans="1:28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spans="1:28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spans="1:28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spans="1:28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spans="1:28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spans="1:28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spans="1:28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spans="1:28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spans="1:28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spans="1:28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spans="1:28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spans="1:28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spans="1:2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spans="1:28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spans="1:28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spans="1:28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spans="1:28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spans="1:2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spans="1:28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spans="1:28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spans="1:28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spans="1:28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spans="1:28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spans="1:28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spans="1:28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spans="1:28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spans="1:28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spans="1:28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spans="1:28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spans="1:2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spans="1:28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spans="1:28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spans="1:28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spans="1:28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spans="1:28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spans="1:28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spans="1:28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spans="1:28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spans="1:2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spans="1:28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spans="1:28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spans="1:28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spans="1:28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spans="1:28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spans="1:28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spans="1:28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spans="1:28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spans="1:28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spans="1:28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75"/>
  <sheetViews>
    <sheetView workbookViewId="0">
      <selection activeCell="D146" sqref="D146"/>
    </sheetView>
  </sheetViews>
  <sheetFormatPr defaultRowHeight="15" x14ac:dyDescent="0.25"/>
  <cols>
    <col min="1" max="1" width="10.7109375" customWidth="1"/>
    <col min="2" max="2" width="9.7109375" customWidth="1"/>
    <col min="7" max="16" width="9.7109375" customWidth="1"/>
  </cols>
  <sheetData>
    <row r="1" spans="1:25" x14ac:dyDescent="0.2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42"/>
      <c r="G3" s="22" t="s">
        <v>19</v>
      </c>
      <c r="H3" s="22" t="s">
        <v>20</v>
      </c>
      <c r="I3" s="22" t="s">
        <v>21</v>
      </c>
      <c r="J3" s="22" t="s">
        <v>22</v>
      </c>
      <c r="K3" s="22" t="s">
        <v>23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6.5" thickBot="1" x14ac:dyDescent="0.3">
      <c r="A4" s="23">
        <v>1</v>
      </c>
      <c r="B4" s="23">
        <v>90.2</v>
      </c>
      <c r="C4" s="23">
        <v>113.8</v>
      </c>
      <c r="D4" s="23">
        <v>111.8</v>
      </c>
      <c r="E4" s="23">
        <v>104.4</v>
      </c>
      <c r="F4" s="42"/>
      <c r="G4" s="23">
        <v>1</v>
      </c>
      <c r="H4" s="31">
        <v>90.2</v>
      </c>
      <c r="I4" s="31">
        <v>113.8</v>
      </c>
      <c r="J4" s="31">
        <v>111.8</v>
      </c>
      <c r="K4" s="31">
        <v>104.4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6.5" thickBot="1" x14ac:dyDescent="0.3">
      <c r="A5" s="23">
        <v>2</v>
      </c>
      <c r="B5" s="23">
        <v>105.6</v>
      </c>
      <c r="C5" s="23">
        <v>98.8</v>
      </c>
      <c r="D5" s="23">
        <v>109.3</v>
      </c>
      <c r="E5" s="23">
        <v>113.5</v>
      </c>
      <c r="F5" s="42"/>
      <c r="G5" s="23">
        <v>2</v>
      </c>
      <c r="H5" s="31">
        <v>105.6</v>
      </c>
      <c r="I5" s="31">
        <v>98.8</v>
      </c>
      <c r="J5" s="31">
        <v>109.3</v>
      </c>
      <c r="K5" s="31">
        <v>113.5</v>
      </c>
      <c r="L5" s="42"/>
      <c r="M5" s="42" t="s">
        <v>139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6.5" thickBot="1" x14ac:dyDescent="0.3">
      <c r="A6" s="23">
        <v>3</v>
      </c>
      <c r="B6" s="23">
        <v>104</v>
      </c>
      <c r="C6" s="23">
        <v>84.5</v>
      </c>
      <c r="D6" s="23">
        <v>98.9</v>
      </c>
      <c r="E6" s="23">
        <v>97</v>
      </c>
      <c r="F6" s="42"/>
      <c r="G6" s="23">
        <v>3</v>
      </c>
      <c r="H6" s="31">
        <v>104</v>
      </c>
      <c r="I6" s="31">
        <v>84.5</v>
      </c>
      <c r="J6" s="31">
        <v>98.9</v>
      </c>
      <c r="K6" s="31">
        <v>97</v>
      </c>
      <c r="L6" s="42"/>
      <c r="M6" s="42">
        <v>32.788800000000002</v>
      </c>
      <c r="N6" s="42">
        <v>63</v>
      </c>
      <c r="O6" s="96">
        <v>42981</v>
      </c>
      <c r="P6" s="42"/>
      <c r="Q6" s="42" t="s">
        <v>1</v>
      </c>
      <c r="R6" s="42" t="b">
        <v>1</v>
      </c>
      <c r="S6" s="42"/>
      <c r="T6" s="42"/>
      <c r="U6" s="42"/>
      <c r="V6" s="42"/>
      <c r="W6" s="42"/>
      <c r="X6" s="42"/>
      <c r="Y6" s="42"/>
    </row>
    <row r="7" spans="1:25" ht="16.5" thickBot="1" x14ac:dyDescent="0.3">
      <c r="A7" s="23">
        <v>4</v>
      </c>
      <c r="B7" s="23">
        <v>112.4</v>
      </c>
      <c r="C7" s="23">
        <v>86.2</v>
      </c>
      <c r="D7" s="23">
        <v>85.5</v>
      </c>
      <c r="E7" s="23">
        <v>106.5</v>
      </c>
      <c r="F7" s="42"/>
      <c r="G7" s="23">
        <v>4</v>
      </c>
      <c r="H7" s="31">
        <v>112.4</v>
      </c>
      <c r="I7" s="31">
        <v>86.2</v>
      </c>
      <c r="J7" s="31">
        <v>85.5</v>
      </c>
      <c r="K7" s="31">
        <v>106.5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6.5" thickBot="1" x14ac:dyDescent="0.3">
      <c r="A8" s="23">
        <v>5</v>
      </c>
      <c r="B8" s="23">
        <v>96.6</v>
      </c>
      <c r="C8" s="24" t="s">
        <v>1</v>
      </c>
      <c r="D8" s="23">
        <v>112.9</v>
      </c>
      <c r="E8" s="23">
        <v>96.8</v>
      </c>
      <c r="F8" s="42"/>
      <c r="G8" s="23">
        <v>5</v>
      </c>
      <c r="H8" s="31">
        <v>96.6</v>
      </c>
      <c r="I8" s="32" t="s">
        <v>1</v>
      </c>
      <c r="J8" s="31">
        <v>112.9</v>
      </c>
      <c r="K8" s="31">
        <v>96.8</v>
      </c>
      <c r="L8" s="42"/>
      <c r="M8" s="42" t="s">
        <v>140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 ht="16.5" thickBot="1" x14ac:dyDescent="0.3">
      <c r="A9" s="23">
        <v>6</v>
      </c>
      <c r="B9" s="23">
        <v>91.7</v>
      </c>
      <c r="C9" s="23">
        <v>101.3</v>
      </c>
      <c r="D9" s="23">
        <v>107.1</v>
      </c>
      <c r="E9" s="23">
        <v>101.2</v>
      </c>
      <c r="F9" s="42"/>
      <c r="G9" s="23">
        <v>6</v>
      </c>
      <c r="H9" s="31">
        <v>91.7</v>
      </c>
      <c r="I9" s="31">
        <v>101.3</v>
      </c>
      <c r="J9" s="31">
        <v>107.1</v>
      </c>
      <c r="K9" s="31">
        <v>101.2</v>
      </c>
      <c r="L9" s="42"/>
      <c r="M9" s="42"/>
      <c r="N9" s="42" t="s">
        <v>141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16.5" thickBot="1" x14ac:dyDescent="0.3">
      <c r="A10" s="23">
        <v>7</v>
      </c>
      <c r="B10" s="23">
        <v>112</v>
      </c>
      <c r="C10" s="23">
        <v>97.9</v>
      </c>
      <c r="D10" s="23">
        <v>109</v>
      </c>
      <c r="E10" s="23">
        <v>95.2</v>
      </c>
      <c r="F10" s="42"/>
      <c r="G10" s="23">
        <v>7</v>
      </c>
      <c r="H10" s="31">
        <v>112</v>
      </c>
      <c r="I10" s="31">
        <v>97.9</v>
      </c>
      <c r="J10" s="31">
        <v>109</v>
      </c>
      <c r="K10" s="31">
        <v>95.2</v>
      </c>
      <c r="L10" s="42"/>
      <c r="M10" s="42"/>
      <c r="N10" s="42" t="s">
        <v>141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16.5" thickBot="1" x14ac:dyDescent="0.3">
      <c r="A11" s="23">
        <v>8</v>
      </c>
      <c r="B11" s="23">
        <v>91.8</v>
      </c>
      <c r="C11" s="23">
        <v>98</v>
      </c>
      <c r="D11" s="23">
        <v>98.1</v>
      </c>
      <c r="E11" s="23">
        <v>79.2</v>
      </c>
      <c r="F11" s="42"/>
      <c r="G11" s="23">
        <v>8</v>
      </c>
      <c r="H11" s="31">
        <v>91.8</v>
      </c>
      <c r="I11" s="31">
        <v>98</v>
      </c>
      <c r="J11" s="31">
        <v>98.1</v>
      </c>
      <c r="K11" s="31">
        <v>79.2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6.5" thickBot="1" x14ac:dyDescent="0.3">
      <c r="A12" s="23">
        <v>9</v>
      </c>
      <c r="B12" s="23">
        <v>94.9</v>
      </c>
      <c r="C12" s="23">
        <v>87.1</v>
      </c>
      <c r="D12" s="26">
        <v>41906.949930555558</v>
      </c>
      <c r="E12" s="23">
        <v>112.7</v>
      </c>
      <c r="F12" s="42"/>
      <c r="G12" s="23">
        <v>9</v>
      </c>
      <c r="H12" s="31">
        <v>94.9</v>
      </c>
      <c r="I12" s="31">
        <v>87.1</v>
      </c>
      <c r="J12" s="26">
        <v>41906</v>
      </c>
      <c r="K12" s="31">
        <v>112.7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16.5" thickBot="1" x14ac:dyDescent="0.3">
      <c r="A13" s="23">
        <v>10</v>
      </c>
      <c r="B13" s="23">
        <v>101.1</v>
      </c>
      <c r="C13" s="23">
        <v>104</v>
      </c>
      <c r="D13" s="23">
        <v>101.1</v>
      </c>
      <c r="E13" s="23">
        <v>102.7</v>
      </c>
      <c r="F13" s="42"/>
      <c r="G13" s="23">
        <v>10</v>
      </c>
      <c r="H13" s="31">
        <v>101.1</v>
      </c>
      <c r="I13" s="31">
        <v>104</v>
      </c>
      <c r="J13" s="31">
        <v>101.1</v>
      </c>
      <c r="K13" s="31">
        <v>102.7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16.5" thickBot="1" x14ac:dyDescent="0.3">
      <c r="A14" s="23">
        <v>11</v>
      </c>
      <c r="B14" s="23">
        <v>100.6</v>
      </c>
      <c r="C14" s="23">
        <v>83.3</v>
      </c>
      <c r="D14" s="23">
        <v>96.6</v>
      </c>
      <c r="E14" s="23">
        <v>88.5</v>
      </c>
      <c r="F14" s="42"/>
      <c r="G14" s="23">
        <v>11</v>
      </c>
      <c r="H14" s="31">
        <v>100.6</v>
      </c>
      <c r="I14" s="31">
        <v>83.3</v>
      </c>
      <c r="J14" s="31">
        <v>96.6</v>
      </c>
      <c r="K14" s="31">
        <v>88.5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16.5" thickBot="1" x14ac:dyDescent="0.3">
      <c r="A15" s="23">
        <v>12</v>
      </c>
      <c r="B15" s="23">
        <v>80.5</v>
      </c>
      <c r="C15" s="23">
        <v>95</v>
      </c>
      <c r="D15" s="23">
        <v>98.3</v>
      </c>
      <c r="E15" s="23">
        <v>113.6</v>
      </c>
      <c r="F15" s="42"/>
      <c r="G15" s="23">
        <v>12</v>
      </c>
      <c r="H15" s="31">
        <v>80.5</v>
      </c>
      <c r="I15" s="31">
        <v>95</v>
      </c>
      <c r="J15" s="31">
        <v>98.3</v>
      </c>
      <c r="K15" s="31">
        <v>113.6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16.5" thickBot="1" x14ac:dyDescent="0.3">
      <c r="A16" s="23">
        <v>13</v>
      </c>
      <c r="B16" s="23">
        <v>89.2</v>
      </c>
      <c r="C16" s="23">
        <v>93.9</v>
      </c>
      <c r="D16" s="23">
        <v>98.5</v>
      </c>
      <c r="E16" s="23">
        <v>106.7</v>
      </c>
      <c r="F16" s="42"/>
      <c r="G16" s="23">
        <v>13</v>
      </c>
      <c r="H16" s="31">
        <v>89.2</v>
      </c>
      <c r="I16" s="31">
        <v>93.9</v>
      </c>
      <c r="J16" s="31">
        <v>98.5</v>
      </c>
      <c r="K16" s="31">
        <v>106.7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6.5" thickBot="1" x14ac:dyDescent="0.3">
      <c r="A17" s="23">
        <v>14</v>
      </c>
      <c r="B17" s="25" t="b">
        <v>1</v>
      </c>
      <c r="C17" s="23">
        <v>96.8</v>
      </c>
      <c r="D17" s="23">
        <v>106.2</v>
      </c>
      <c r="E17" s="23">
        <v>90</v>
      </c>
      <c r="F17" s="42"/>
      <c r="G17" s="23">
        <v>14</v>
      </c>
      <c r="H17" s="33" t="b">
        <v>1</v>
      </c>
      <c r="I17" s="31">
        <v>96.8</v>
      </c>
      <c r="J17" s="31">
        <v>106.2</v>
      </c>
      <c r="K17" s="31">
        <v>90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6.5" thickBot="1" x14ac:dyDescent="0.3">
      <c r="A18" s="23">
        <v>15</v>
      </c>
      <c r="B18" s="23">
        <v>74.2</v>
      </c>
      <c r="C18" s="23">
        <v>104.3</v>
      </c>
      <c r="D18" s="23">
        <v>111.2</v>
      </c>
      <c r="E18" s="23">
        <v>108.7</v>
      </c>
      <c r="F18" s="42"/>
      <c r="G18" s="23">
        <v>15</v>
      </c>
      <c r="H18" s="31">
        <v>74.2</v>
      </c>
      <c r="I18" s="31">
        <v>104.3</v>
      </c>
      <c r="J18" s="31">
        <v>111.2</v>
      </c>
      <c r="K18" s="31">
        <v>108.7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6.5" thickBot="1" x14ac:dyDescent="0.3">
      <c r="A19" s="23">
        <v>16</v>
      </c>
      <c r="B19" s="23">
        <v>100.8</v>
      </c>
      <c r="C19" s="23">
        <v>106</v>
      </c>
      <c r="D19" s="23">
        <v>101.5</v>
      </c>
      <c r="E19" s="23">
        <v>108.8</v>
      </c>
      <c r="F19" s="42"/>
      <c r="G19" s="23">
        <v>16</v>
      </c>
      <c r="H19" s="31">
        <v>100.8</v>
      </c>
      <c r="I19" s="31">
        <v>106</v>
      </c>
      <c r="J19" s="31">
        <v>101.5</v>
      </c>
      <c r="K19" s="31">
        <v>108.8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6.5" thickBot="1" x14ac:dyDescent="0.3">
      <c r="A20" s="23">
        <v>17</v>
      </c>
      <c r="B20" s="23">
        <v>96.7</v>
      </c>
      <c r="C20" s="23">
        <v>101.3</v>
      </c>
      <c r="D20" s="22">
        <f>(B20+D16+E18)/3</f>
        <v>101.3</v>
      </c>
      <c r="E20" s="23">
        <v>95.1</v>
      </c>
      <c r="F20" s="42"/>
      <c r="G20" s="23">
        <v>17</v>
      </c>
      <c r="H20" s="31">
        <v>96.7</v>
      </c>
      <c r="I20" s="31">
        <v>101.3</v>
      </c>
      <c r="J20" s="34">
        <v>101.3</v>
      </c>
      <c r="K20" s="31">
        <v>95.1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6.5" thickBot="1" x14ac:dyDescent="0.3">
      <c r="A21" s="23">
        <v>18</v>
      </c>
      <c r="B21" s="23">
        <v>105.1</v>
      </c>
      <c r="C21" s="23">
        <v>92</v>
      </c>
      <c r="D21" s="23">
        <v>92.5</v>
      </c>
      <c r="E21" s="23">
        <v>95</v>
      </c>
      <c r="F21" s="42"/>
      <c r="G21" s="23">
        <v>18</v>
      </c>
      <c r="H21" s="31">
        <v>105.1</v>
      </c>
      <c r="I21" s="31">
        <v>92</v>
      </c>
      <c r="J21" s="31">
        <v>92.5</v>
      </c>
      <c r="K21" s="31">
        <v>95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6.5" thickBot="1" x14ac:dyDescent="0.3">
      <c r="A22" s="23">
        <v>19</v>
      </c>
      <c r="B22" s="23">
        <v>104.5</v>
      </c>
      <c r="C22" s="23">
        <v>94.5</v>
      </c>
      <c r="D22" s="23">
        <v>91.3</v>
      </c>
      <c r="E22" s="23">
        <v>82.7</v>
      </c>
      <c r="F22" s="42"/>
      <c r="G22" s="23">
        <v>19</v>
      </c>
      <c r="H22" s="31">
        <v>104.5</v>
      </c>
      <c r="I22" s="31">
        <v>94.5</v>
      </c>
      <c r="J22" s="31">
        <v>91.3</v>
      </c>
      <c r="K22" s="31">
        <v>82.7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6.5" thickBot="1" x14ac:dyDescent="0.3">
      <c r="A23" s="23">
        <v>20</v>
      </c>
      <c r="B23" s="23">
        <v>110.1</v>
      </c>
      <c r="C23" s="23">
        <v>110.7</v>
      </c>
      <c r="D23" s="23">
        <v>104</v>
      </c>
      <c r="E23" s="23">
        <v>115.6</v>
      </c>
      <c r="F23" s="42"/>
      <c r="G23" s="23">
        <v>20</v>
      </c>
      <c r="H23" s="31">
        <v>110.1</v>
      </c>
      <c r="I23" s="31">
        <v>110.7</v>
      </c>
      <c r="J23" s="31">
        <v>104</v>
      </c>
      <c r="K23" s="31">
        <v>115.6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6.5" thickBot="1" x14ac:dyDescent="0.3">
      <c r="A24" s="23">
        <v>21</v>
      </c>
      <c r="B24" s="23"/>
      <c r="C24" s="23"/>
      <c r="D24" s="23"/>
      <c r="E24" s="23"/>
      <c r="F24" s="42"/>
      <c r="G24" s="23">
        <v>21</v>
      </c>
      <c r="H24" s="31"/>
      <c r="I24" s="31"/>
      <c r="J24" s="31"/>
      <c r="K24" s="31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6.5" thickBot="1" x14ac:dyDescent="0.3">
      <c r="A25" s="23">
        <v>22</v>
      </c>
      <c r="B25" s="23">
        <v>116.9</v>
      </c>
      <c r="C25" s="23">
        <v>86.3</v>
      </c>
      <c r="D25" s="23">
        <v>96.4</v>
      </c>
      <c r="E25" s="23">
        <v>99.3</v>
      </c>
      <c r="F25" s="42"/>
      <c r="G25" s="23">
        <v>22</v>
      </c>
      <c r="H25" s="31">
        <v>116.9</v>
      </c>
      <c r="I25" s="31">
        <v>86.3</v>
      </c>
      <c r="J25" s="31">
        <v>96.4</v>
      </c>
      <c r="K25" s="31">
        <v>99.3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6.5" thickBot="1" x14ac:dyDescent="0.3">
      <c r="A26" s="23">
        <v>23</v>
      </c>
      <c r="B26" s="23"/>
      <c r="C26" s="23">
        <v>91.4</v>
      </c>
      <c r="D26" s="23">
        <v>96.5</v>
      </c>
      <c r="E26" s="23">
        <v>109.2</v>
      </c>
      <c r="F26" s="42"/>
      <c r="G26" s="23">
        <v>23</v>
      </c>
      <c r="H26" s="31"/>
      <c r="I26" s="31">
        <v>91.4</v>
      </c>
      <c r="J26" s="31">
        <v>96.5</v>
      </c>
      <c r="K26" s="31">
        <v>109.2</v>
      </c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6.5" thickBot="1" x14ac:dyDescent="0.3">
      <c r="A27" s="23">
        <v>24</v>
      </c>
      <c r="B27" s="23">
        <v>112.2</v>
      </c>
      <c r="C27" s="23">
        <v>110.5</v>
      </c>
      <c r="D27" s="23">
        <v>98.3</v>
      </c>
      <c r="E27" s="23">
        <v>109.2</v>
      </c>
      <c r="F27" s="42"/>
      <c r="G27" s="23">
        <v>24</v>
      </c>
      <c r="H27" s="31">
        <v>112.2</v>
      </c>
      <c r="I27" s="31">
        <v>110.5</v>
      </c>
      <c r="J27" s="31">
        <v>98.3</v>
      </c>
      <c r="K27" s="31">
        <v>109.2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6.5" thickBot="1" x14ac:dyDescent="0.3">
      <c r="A28" s="23">
        <v>25</v>
      </c>
      <c r="B28" s="23">
        <v>88.8</v>
      </c>
      <c r="C28" s="23">
        <v>105.9</v>
      </c>
      <c r="D28" s="27">
        <v>63</v>
      </c>
      <c r="E28" s="23">
        <v>76</v>
      </c>
      <c r="F28" s="42"/>
      <c r="G28" s="23">
        <v>25</v>
      </c>
      <c r="H28" s="31">
        <v>88.8</v>
      </c>
      <c r="I28" s="31">
        <v>105.9</v>
      </c>
      <c r="J28" s="32">
        <v>63</v>
      </c>
      <c r="K28" s="31">
        <v>76</v>
      </c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6.5" thickBot="1" x14ac:dyDescent="0.3">
      <c r="A29" s="23">
        <v>26</v>
      </c>
      <c r="B29" s="23">
        <v>98.6</v>
      </c>
      <c r="C29" s="23">
        <v>93.5</v>
      </c>
      <c r="D29" s="23">
        <v>106.2</v>
      </c>
      <c r="E29" s="23">
        <v>92.8</v>
      </c>
      <c r="F29" s="42"/>
      <c r="G29" s="23">
        <v>26</v>
      </c>
      <c r="H29" s="31">
        <v>98.6</v>
      </c>
      <c r="I29" s="31">
        <v>93.5</v>
      </c>
      <c r="J29" s="31">
        <v>106.2</v>
      </c>
      <c r="K29" s="31">
        <v>92.8</v>
      </c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6.5" thickBot="1" x14ac:dyDescent="0.3">
      <c r="A30" s="23">
        <v>27</v>
      </c>
      <c r="B30" s="23">
        <v>99.1</v>
      </c>
      <c r="C30" s="23">
        <v>99.6</v>
      </c>
      <c r="D30" s="23">
        <v>83.6</v>
      </c>
      <c r="E30" s="23">
        <v>106.5</v>
      </c>
      <c r="F30" s="42"/>
      <c r="G30" s="23">
        <v>27</v>
      </c>
      <c r="H30" s="31">
        <v>99.1</v>
      </c>
      <c r="I30" s="31">
        <v>99.6</v>
      </c>
      <c r="J30" s="31">
        <v>83.6</v>
      </c>
      <c r="K30" s="31">
        <v>106.5</v>
      </c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6.5" thickBot="1" x14ac:dyDescent="0.3">
      <c r="A31" s="23">
        <v>28</v>
      </c>
      <c r="B31" s="23">
        <v>90.5</v>
      </c>
      <c r="C31" s="43" t="e">
        <v>#VALUE!</v>
      </c>
      <c r="D31" s="23">
        <v>82.6</v>
      </c>
      <c r="E31" s="23">
        <v>86</v>
      </c>
      <c r="F31" s="42"/>
      <c r="G31" s="23">
        <v>28</v>
      </c>
      <c r="H31" s="31">
        <v>90.5</v>
      </c>
      <c r="I31" s="44">
        <v>-2146826273</v>
      </c>
      <c r="J31" s="31">
        <v>82.6</v>
      </c>
      <c r="K31" s="31">
        <v>86</v>
      </c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6.5" thickBot="1" x14ac:dyDescent="0.3">
      <c r="A32" s="23">
        <v>29</v>
      </c>
      <c r="B32" s="23">
        <v>106.7</v>
      </c>
      <c r="C32" s="23">
        <v>107.9</v>
      </c>
      <c r="D32" s="23">
        <v>109.9</v>
      </c>
      <c r="E32" s="23">
        <v>108.8</v>
      </c>
      <c r="F32" s="42"/>
      <c r="G32" s="23">
        <v>29</v>
      </c>
      <c r="H32" s="31">
        <v>106.7</v>
      </c>
      <c r="I32" s="31">
        <v>107.9</v>
      </c>
      <c r="J32" s="31">
        <v>109.9</v>
      </c>
      <c r="K32" s="31">
        <v>108.8</v>
      </c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6.5" thickBot="1" x14ac:dyDescent="0.3">
      <c r="A33" s="23">
        <v>30</v>
      </c>
      <c r="B33" s="23">
        <v>87.4</v>
      </c>
      <c r="C33" s="23">
        <v>95</v>
      </c>
      <c r="D33" s="23">
        <v>108.5</v>
      </c>
      <c r="E33" s="23">
        <v>96.7</v>
      </c>
      <c r="F33" s="42"/>
      <c r="G33" s="23">
        <v>30</v>
      </c>
      <c r="H33" s="31">
        <v>87.4</v>
      </c>
      <c r="I33" s="31">
        <v>95</v>
      </c>
      <c r="J33" s="31">
        <v>108.5</v>
      </c>
      <c r="K33" s="31">
        <v>96.7</v>
      </c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16.5" thickBot="1" x14ac:dyDescent="0.3">
      <c r="A34" s="23">
        <v>31</v>
      </c>
      <c r="B34" s="23">
        <v>112.7</v>
      </c>
      <c r="C34" s="23">
        <v>78.400000000000006</v>
      </c>
      <c r="D34" s="23">
        <v>112.8</v>
      </c>
      <c r="E34" s="22" t="e">
        <f>1/0</f>
        <v>#DIV/0!</v>
      </c>
      <c r="F34" s="42"/>
      <c r="G34" s="23">
        <v>31</v>
      </c>
      <c r="H34" s="31">
        <v>112.7</v>
      </c>
      <c r="I34" s="31">
        <v>78.400000000000006</v>
      </c>
      <c r="J34" s="31">
        <v>112.8</v>
      </c>
      <c r="K34" s="34">
        <v>-2146826281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.75" thickBot="1" x14ac:dyDescent="0.3">
      <c r="A36" s="42" t="s">
        <v>45</v>
      </c>
      <c r="B36" s="42"/>
      <c r="C36" s="42"/>
      <c r="D36" s="42"/>
      <c r="E36" s="42"/>
      <c r="F36" s="42"/>
      <c r="G36" s="42" t="s">
        <v>46</v>
      </c>
      <c r="H36" s="42"/>
      <c r="I36" s="42" t="s">
        <v>46</v>
      </c>
      <c r="J36" s="42"/>
      <c r="K36" s="42" t="s">
        <v>46</v>
      </c>
      <c r="L36" s="42"/>
      <c r="M36" s="42" t="s">
        <v>46</v>
      </c>
      <c r="N36" s="42"/>
      <c r="O36" s="42" t="s">
        <v>46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6.5" thickBot="1" x14ac:dyDescent="0.3">
      <c r="A37" s="22" t="s">
        <v>19</v>
      </c>
      <c r="B37" s="22" t="s">
        <v>20</v>
      </c>
      <c r="C37" s="22" t="s">
        <v>21</v>
      </c>
      <c r="D37" s="22" t="s">
        <v>22</v>
      </c>
      <c r="E37" s="22" t="s">
        <v>23</v>
      </c>
      <c r="F37" s="22" t="s">
        <v>44</v>
      </c>
      <c r="G37" s="22" t="s">
        <v>44</v>
      </c>
      <c r="H37" s="22" t="s">
        <v>40</v>
      </c>
      <c r="I37" s="22" t="s">
        <v>40</v>
      </c>
      <c r="J37" s="22" t="s">
        <v>41</v>
      </c>
      <c r="K37" s="22" t="s">
        <v>41</v>
      </c>
      <c r="L37" s="22" t="s">
        <v>42</v>
      </c>
      <c r="M37" s="22" t="s">
        <v>42</v>
      </c>
      <c r="N37" s="22" t="s">
        <v>65</v>
      </c>
      <c r="O37" s="22" t="s">
        <v>65</v>
      </c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x14ac:dyDescent="0.25">
      <c r="A38" s="4">
        <v>1</v>
      </c>
      <c r="B38" s="45"/>
      <c r="C38" s="45"/>
      <c r="D38" s="45"/>
      <c r="E38" s="45"/>
      <c r="F38" s="46">
        <f t="shared" ref="F38:F72" si="0">SUM(B38:E38)</f>
        <v>0</v>
      </c>
      <c r="G38" s="47"/>
      <c r="H38" s="48" t="e">
        <f t="shared" ref="H38:H72" si="1">AVERAGE(B38:E38)</f>
        <v>#DIV/0!</v>
      </c>
      <c r="I38" s="49"/>
      <c r="J38" s="46">
        <f t="shared" ref="J38:J72" si="2">ABS(MAX(B38:E38)-MIN(B38:E38))</f>
        <v>0</v>
      </c>
      <c r="K38" s="47"/>
      <c r="L38" s="48" t="e">
        <f t="shared" ref="L38:L72" si="3">STDEV(B38:E38)</f>
        <v>#DIV/0!</v>
      </c>
      <c r="M38" s="49"/>
      <c r="N38" s="48" t="e">
        <f t="shared" ref="N38:N72" si="4">MEDIAN(B38:E38)</f>
        <v>#NUM!</v>
      </c>
      <c r="O38" s="49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x14ac:dyDescent="0.25">
      <c r="A39" s="4">
        <v>2</v>
      </c>
      <c r="B39" s="45">
        <v>90.2</v>
      </c>
      <c r="C39" s="45">
        <v>113.8</v>
      </c>
      <c r="D39" s="45">
        <v>111.8</v>
      </c>
      <c r="E39" s="45">
        <v>104.4</v>
      </c>
      <c r="F39" s="46">
        <f t="shared" si="0"/>
        <v>420.20000000000005</v>
      </c>
      <c r="G39" s="47">
        <v>420.20000000000005</v>
      </c>
      <c r="H39" s="48">
        <f t="shared" si="1"/>
        <v>105.05000000000001</v>
      </c>
      <c r="I39" s="49">
        <v>105.05000000000001</v>
      </c>
      <c r="J39" s="46">
        <f t="shared" si="2"/>
        <v>23.599999999999994</v>
      </c>
      <c r="K39" s="47">
        <v>23.599999999999994</v>
      </c>
      <c r="L39" s="48">
        <f t="shared" si="3"/>
        <v>10.693767655352655</v>
      </c>
      <c r="M39" s="49">
        <v>10.693767655352655</v>
      </c>
      <c r="N39" s="48">
        <f t="shared" si="4"/>
        <v>108.1</v>
      </c>
      <c r="O39" s="49">
        <v>108.1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x14ac:dyDescent="0.25">
      <c r="A40" s="4">
        <v>3</v>
      </c>
      <c r="B40" s="45">
        <v>105.6</v>
      </c>
      <c r="C40" s="45">
        <v>98.8</v>
      </c>
      <c r="D40" s="45">
        <v>109.3</v>
      </c>
      <c r="E40" s="45">
        <v>113.5</v>
      </c>
      <c r="F40" s="46">
        <f t="shared" si="0"/>
        <v>427.2</v>
      </c>
      <c r="G40" s="47">
        <v>427.2</v>
      </c>
      <c r="H40" s="48">
        <f t="shared" si="1"/>
        <v>106.8</v>
      </c>
      <c r="I40" s="49">
        <v>106.8</v>
      </c>
      <c r="J40" s="46">
        <f t="shared" si="2"/>
        <v>14.700000000000003</v>
      </c>
      <c r="K40" s="47">
        <v>14.700000000000003</v>
      </c>
      <c r="L40" s="48">
        <f t="shared" si="3"/>
        <v>6.2337789502034813</v>
      </c>
      <c r="M40" s="49">
        <v>6.2337789502034804</v>
      </c>
      <c r="N40" s="48">
        <f t="shared" si="4"/>
        <v>107.44999999999999</v>
      </c>
      <c r="O40" s="49">
        <v>107.44999999999999</v>
      </c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x14ac:dyDescent="0.25">
      <c r="A41" s="4">
        <v>4</v>
      </c>
      <c r="B41" s="45">
        <v>104</v>
      </c>
      <c r="C41" s="45">
        <v>84.5</v>
      </c>
      <c r="D41" s="45">
        <v>98.9</v>
      </c>
      <c r="E41" s="45">
        <v>97</v>
      </c>
      <c r="F41" s="46">
        <f t="shared" si="0"/>
        <v>384.4</v>
      </c>
      <c r="G41" s="47">
        <v>384.4</v>
      </c>
      <c r="H41" s="48">
        <f t="shared" si="1"/>
        <v>96.1</v>
      </c>
      <c r="I41" s="49">
        <v>96.1</v>
      </c>
      <c r="J41" s="46">
        <f t="shared" si="2"/>
        <v>19.5</v>
      </c>
      <c r="K41" s="47">
        <v>19.5</v>
      </c>
      <c r="L41" s="48">
        <f t="shared" si="3"/>
        <v>8.2788888143276811</v>
      </c>
      <c r="M41" s="49">
        <v>8.2788888143276829</v>
      </c>
      <c r="N41" s="48">
        <f t="shared" si="4"/>
        <v>97.95</v>
      </c>
      <c r="O41" s="49">
        <v>97.95</v>
      </c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x14ac:dyDescent="0.25">
      <c r="A42" s="4">
        <v>5</v>
      </c>
      <c r="B42" s="45">
        <v>112.4</v>
      </c>
      <c r="C42" s="45">
        <v>86.2</v>
      </c>
      <c r="D42" s="45">
        <v>85.5</v>
      </c>
      <c r="E42" s="45">
        <v>106.5</v>
      </c>
      <c r="F42" s="46">
        <f t="shared" si="0"/>
        <v>390.6</v>
      </c>
      <c r="G42" s="47">
        <v>390.6</v>
      </c>
      <c r="H42" s="48">
        <f t="shared" si="1"/>
        <v>97.65</v>
      </c>
      <c r="I42" s="49">
        <v>97.65</v>
      </c>
      <c r="J42" s="46">
        <f t="shared" si="2"/>
        <v>26.900000000000006</v>
      </c>
      <c r="K42" s="47">
        <v>26.900000000000006</v>
      </c>
      <c r="L42" s="48">
        <f t="shared" si="3"/>
        <v>13.839677260206138</v>
      </c>
      <c r="M42" s="49">
        <v>13.839677260206134</v>
      </c>
      <c r="N42" s="48">
        <f t="shared" si="4"/>
        <v>96.35</v>
      </c>
      <c r="O42" s="49">
        <v>96.35</v>
      </c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x14ac:dyDescent="0.25">
      <c r="A43" s="4">
        <v>6</v>
      </c>
      <c r="B43" s="45">
        <v>96.6</v>
      </c>
      <c r="C43" s="45"/>
      <c r="D43" s="45">
        <v>112.9</v>
      </c>
      <c r="E43" s="45">
        <v>96.8</v>
      </c>
      <c r="F43" s="46">
        <f t="shared" si="0"/>
        <v>306.3</v>
      </c>
      <c r="G43" s="47">
        <v>306.3</v>
      </c>
      <c r="H43" s="48">
        <f t="shared" si="1"/>
        <v>102.10000000000001</v>
      </c>
      <c r="I43" s="49">
        <v>102.10000000000001</v>
      </c>
      <c r="J43" s="46">
        <f t="shared" si="2"/>
        <v>16.300000000000011</v>
      </c>
      <c r="K43" s="47">
        <v>16.300000000000011</v>
      </c>
      <c r="L43" s="48">
        <f t="shared" si="3"/>
        <v>9.3536089291780904</v>
      </c>
      <c r="M43" s="49">
        <v>9.3536089291780904</v>
      </c>
      <c r="N43" s="48">
        <f t="shared" si="4"/>
        <v>96.8</v>
      </c>
      <c r="O43" s="49">
        <v>96.8</v>
      </c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x14ac:dyDescent="0.25">
      <c r="A44" s="4">
        <v>7</v>
      </c>
      <c r="B44" s="45">
        <v>91.7</v>
      </c>
      <c r="C44" s="45">
        <v>101.3</v>
      </c>
      <c r="D44" s="45">
        <v>107.1</v>
      </c>
      <c r="E44" s="45">
        <v>101.2</v>
      </c>
      <c r="F44" s="46">
        <f t="shared" si="0"/>
        <v>401.3</v>
      </c>
      <c r="G44" s="47">
        <v>401.3</v>
      </c>
      <c r="H44" s="48">
        <f t="shared" si="1"/>
        <v>100.325</v>
      </c>
      <c r="I44" s="49">
        <v>100.325</v>
      </c>
      <c r="J44" s="46">
        <f t="shared" si="2"/>
        <v>15.399999999999991</v>
      </c>
      <c r="K44" s="47">
        <v>15.399999999999991</v>
      </c>
      <c r="L44" s="48">
        <f t="shared" si="3"/>
        <v>6.3772381691972759</v>
      </c>
      <c r="M44" s="49">
        <v>6.3772381691972759</v>
      </c>
      <c r="N44" s="48">
        <f t="shared" si="4"/>
        <v>101.25</v>
      </c>
      <c r="O44" s="49">
        <v>101.25</v>
      </c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x14ac:dyDescent="0.25">
      <c r="A45" s="4">
        <v>8</v>
      </c>
      <c r="B45" s="45">
        <v>112</v>
      </c>
      <c r="C45" s="45">
        <v>97.9</v>
      </c>
      <c r="D45" s="45">
        <v>109</v>
      </c>
      <c r="E45" s="45">
        <v>95.2</v>
      </c>
      <c r="F45" s="46">
        <f t="shared" si="0"/>
        <v>414.09999999999997</v>
      </c>
      <c r="G45" s="47">
        <v>414.09999999999997</v>
      </c>
      <c r="H45" s="48">
        <f t="shared" si="1"/>
        <v>103.52499999999999</v>
      </c>
      <c r="I45" s="49">
        <v>103.52499999999999</v>
      </c>
      <c r="J45" s="46">
        <f t="shared" si="2"/>
        <v>16.799999999999997</v>
      </c>
      <c r="K45" s="47">
        <v>16.799999999999997</v>
      </c>
      <c r="L45" s="48">
        <f t="shared" si="3"/>
        <v>8.2208576194944509</v>
      </c>
      <c r="M45" s="49">
        <v>8.2208576194944509</v>
      </c>
      <c r="N45" s="48">
        <f t="shared" si="4"/>
        <v>103.45</v>
      </c>
      <c r="O45" s="49">
        <v>103.45</v>
      </c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x14ac:dyDescent="0.25">
      <c r="A46" s="4">
        <v>9</v>
      </c>
      <c r="B46" s="45">
        <v>91.8</v>
      </c>
      <c r="C46" s="45">
        <v>98</v>
      </c>
      <c r="D46" s="45">
        <v>98.1</v>
      </c>
      <c r="E46" s="45">
        <v>79.2</v>
      </c>
      <c r="F46" s="46">
        <f t="shared" si="0"/>
        <v>367.09999999999997</v>
      </c>
      <c r="G46" s="47">
        <v>367.09999999999997</v>
      </c>
      <c r="H46" s="48">
        <f t="shared" si="1"/>
        <v>91.774999999999991</v>
      </c>
      <c r="I46" s="49">
        <v>91.774999999999991</v>
      </c>
      <c r="J46" s="46">
        <f t="shared" si="2"/>
        <v>18.899999999999991</v>
      </c>
      <c r="K46" s="47">
        <v>18.899999999999991</v>
      </c>
      <c r="L46" s="48">
        <f t="shared" si="3"/>
        <v>8.8860846271009581</v>
      </c>
      <c r="M46" s="49">
        <v>8.8860846271009599</v>
      </c>
      <c r="N46" s="48">
        <f t="shared" si="4"/>
        <v>94.9</v>
      </c>
      <c r="O46" s="49">
        <v>94.9</v>
      </c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x14ac:dyDescent="0.25">
      <c r="A47" s="4">
        <v>10</v>
      </c>
      <c r="B47" s="45"/>
      <c r="C47" s="45"/>
      <c r="D47" s="45"/>
      <c r="E47" s="45"/>
      <c r="F47" s="46">
        <f t="shared" si="0"/>
        <v>0</v>
      </c>
      <c r="G47" s="47"/>
      <c r="H47" s="48" t="e">
        <f t="shared" si="1"/>
        <v>#DIV/0!</v>
      </c>
      <c r="I47" s="49"/>
      <c r="J47" s="46">
        <f t="shared" si="2"/>
        <v>0</v>
      </c>
      <c r="K47" s="47"/>
      <c r="L47" s="48" t="e">
        <f t="shared" si="3"/>
        <v>#DIV/0!</v>
      </c>
      <c r="M47" s="49"/>
      <c r="N47" s="48" t="e">
        <f t="shared" si="4"/>
        <v>#NUM!</v>
      </c>
      <c r="O47" s="49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x14ac:dyDescent="0.25">
      <c r="A48" s="4">
        <v>11</v>
      </c>
      <c r="B48" s="45"/>
      <c r="C48" s="45"/>
      <c r="D48" s="45"/>
      <c r="E48" s="45"/>
      <c r="F48" s="46">
        <f t="shared" si="0"/>
        <v>0</v>
      </c>
      <c r="G48" s="47"/>
      <c r="H48" s="48" t="e">
        <f t="shared" si="1"/>
        <v>#DIV/0!</v>
      </c>
      <c r="I48" s="49"/>
      <c r="J48" s="46">
        <f t="shared" si="2"/>
        <v>0</v>
      </c>
      <c r="K48" s="47"/>
      <c r="L48" s="48" t="e">
        <f t="shared" si="3"/>
        <v>#DIV/0!</v>
      </c>
      <c r="M48" s="49"/>
      <c r="N48" s="48" t="e">
        <f t="shared" si="4"/>
        <v>#NUM!</v>
      </c>
      <c r="O48" s="49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x14ac:dyDescent="0.25">
      <c r="A49" s="4">
        <v>12</v>
      </c>
      <c r="B49" s="45">
        <v>101.1</v>
      </c>
      <c r="C49" s="45">
        <v>104</v>
      </c>
      <c r="D49" s="45">
        <v>101.1</v>
      </c>
      <c r="E49" s="45">
        <v>102.7</v>
      </c>
      <c r="F49" s="46">
        <f t="shared" si="0"/>
        <v>408.9</v>
      </c>
      <c r="G49" s="47">
        <v>408.9</v>
      </c>
      <c r="H49" s="48">
        <f t="shared" si="1"/>
        <v>102.22499999999999</v>
      </c>
      <c r="I49" s="49">
        <v>102.22499999999999</v>
      </c>
      <c r="J49" s="46">
        <f t="shared" si="2"/>
        <v>2.9000000000000057</v>
      </c>
      <c r="K49" s="47">
        <v>2.9000000000000057</v>
      </c>
      <c r="L49" s="48">
        <f t="shared" si="3"/>
        <v>1.4032699906527881</v>
      </c>
      <c r="M49" s="49">
        <v>1.4032699906527883</v>
      </c>
      <c r="N49" s="48">
        <f t="shared" si="4"/>
        <v>101.9</v>
      </c>
      <c r="O49" s="49">
        <v>101.9</v>
      </c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x14ac:dyDescent="0.25">
      <c r="A50" s="4">
        <v>13</v>
      </c>
      <c r="B50" s="45">
        <v>100.6</v>
      </c>
      <c r="C50" s="45">
        <v>83.3</v>
      </c>
      <c r="D50" s="45">
        <v>96.6</v>
      </c>
      <c r="E50" s="45">
        <v>88.5</v>
      </c>
      <c r="F50" s="46">
        <f t="shared" si="0"/>
        <v>369</v>
      </c>
      <c r="G50" s="47">
        <v>369</v>
      </c>
      <c r="H50" s="48">
        <f t="shared" si="1"/>
        <v>92.25</v>
      </c>
      <c r="I50" s="49">
        <v>92.25</v>
      </c>
      <c r="J50" s="46">
        <f t="shared" si="2"/>
        <v>17.299999999999997</v>
      </c>
      <c r="K50" s="47">
        <v>17.299999999999997</v>
      </c>
      <c r="L50" s="48">
        <f t="shared" si="3"/>
        <v>7.8061941217642445</v>
      </c>
      <c r="M50" s="49">
        <v>7.806194121764241</v>
      </c>
      <c r="N50" s="48">
        <f t="shared" si="4"/>
        <v>92.55</v>
      </c>
      <c r="O50" s="49">
        <v>92.55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x14ac:dyDescent="0.25">
      <c r="A51" s="4">
        <v>14</v>
      </c>
      <c r="B51" s="45"/>
      <c r="C51" s="45"/>
      <c r="D51" s="45"/>
      <c r="E51" s="45"/>
      <c r="F51" s="46">
        <f t="shared" si="0"/>
        <v>0</v>
      </c>
      <c r="G51" s="47"/>
      <c r="H51" s="48" t="e">
        <f t="shared" si="1"/>
        <v>#DIV/0!</v>
      </c>
      <c r="I51" s="49"/>
      <c r="J51" s="46">
        <f t="shared" si="2"/>
        <v>0</v>
      </c>
      <c r="K51" s="47"/>
      <c r="L51" s="48" t="e">
        <f t="shared" si="3"/>
        <v>#DIV/0!</v>
      </c>
      <c r="M51" s="49"/>
      <c r="N51" s="48" t="e">
        <f t="shared" si="4"/>
        <v>#NUM!</v>
      </c>
      <c r="O51" s="49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x14ac:dyDescent="0.25">
      <c r="A52" s="4">
        <v>15</v>
      </c>
      <c r="B52" s="45"/>
      <c r="C52" s="45"/>
      <c r="D52" s="45"/>
      <c r="E52" s="45"/>
      <c r="F52" s="46">
        <f t="shared" si="0"/>
        <v>0</v>
      </c>
      <c r="G52" s="47"/>
      <c r="H52" s="48" t="e">
        <f t="shared" si="1"/>
        <v>#DIV/0!</v>
      </c>
      <c r="I52" s="49"/>
      <c r="J52" s="46">
        <f t="shared" si="2"/>
        <v>0</v>
      </c>
      <c r="K52" s="47"/>
      <c r="L52" s="48" t="e">
        <f t="shared" si="3"/>
        <v>#DIV/0!</v>
      </c>
      <c r="M52" s="49"/>
      <c r="N52" s="48" t="e">
        <f t="shared" si="4"/>
        <v>#NUM!</v>
      </c>
      <c r="O52" s="49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x14ac:dyDescent="0.25">
      <c r="A53" s="4">
        <v>16</v>
      </c>
      <c r="B53" s="45">
        <v>80.5</v>
      </c>
      <c r="C53" s="45">
        <v>95</v>
      </c>
      <c r="D53" s="45">
        <v>98.3</v>
      </c>
      <c r="E53" s="45">
        <v>113.6</v>
      </c>
      <c r="F53" s="46">
        <f t="shared" si="0"/>
        <v>387.4</v>
      </c>
      <c r="G53" s="47">
        <v>387.4</v>
      </c>
      <c r="H53" s="48">
        <f t="shared" si="1"/>
        <v>96.85</v>
      </c>
      <c r="I53" s="49">
        <v>96.85</v>
      </c>
      <c r="J53" s="46">
        <f t="shared" si="2"/>
        <v>33.099999999999994</v>
      </c>
      <c r="K53" s="47">
        <v>33.099999999999994</v>
      </c>
      <c r="L53" s="48">
        <f t="shared" si="3"/>
        <v>13.581973347050905</v>
      </c>
      <c r="M53" s="49">
        <v>13.581973347050861</v>
      </c>
      <c r="N53" s="48">
        <f t="shared" si="4"/>
        <v>96.65</v>
      </c>
      <c r="O53" s="49">
        <v>96.65</v>
      </c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x14ac:dyDescent="0.25">
      <c r="A54" s="4">
        <v>17</v>
      </c>
      <c r="B54" s="45">
        <v>89.2</v>
      </c>
      <c r="C54" s="45">
        <v>93.9</v>
      </c>
      <c r="D54" s="45">
        <v>98.5</v>
      </c>
      <c r="E54" s="45">
        <v>106.7</v>
      </c>
      <c r="F54" s="46">
        <f t="shared" si="0"/>
        <v>388.3</v>
      </c>
      <c r="G54" s="47">
        <v>388.3</v>
      </c>
      <c r="H54" s="48">
        <f t="shared" si="1"/>
        <v>97.075000000000003</v>
      </c>
      <c r="I54" s="49">
        <v>97.075000000000003</v>
      </c>
      <c r="J54" s="46">
        <f t="shared" si="2"/>
        <v>17.5</v>
      </c>
      <c r="K54" s="47">
        <v>17.5</v>
      </c>
      <c r="L54" s="48">
        <f t="shared" si="3"/>
        <v>7.4558142859560732</v>
      </c>
      <c r="M54" s="49">
        <v>7.4558142859560688</v>
      </c>
      <c r="N54" s="48">
        <f t="shared" si="4"/>
        <v>96.2</v>
      </c>
      <c r="O54" s="49">
        <v>96.2</v>
      </c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x14ac:dyDescent="0.25">
      <c r="A55" s="4">
        <v>18</v>
      </c>
      <c r="B55" s="45"/>
      <c r="C55" s="45">
        <v>96.8</v>
      </c>
      <c r="D55" s="45">
        <v>106.2</v>
      </c>
      <c r="E55" s="45">
        <v>90</v>
      </c>
      <c r="F55" s="46">
        <f t="shared" si="0"/>
        <v>293</v>
      </c>
      <c r="G55" s="47">
        <v>293</v>
      </c>
      <c r="H55" s="48">
        <f t="shared" si="1"/>
        <v>97.666666666666671</v>
      </c>
      <c r="I55" s="49">
        <v>97.666666666666671</v>
      </c>
      <c r="J55" s="46">
        <f t="shared" si="2"/>
        <v>16.200000000000003</v>
      </c>
      <c r="K55" s="47">
        <v>16.200000000000003</v>
      </c>
      <c r="L55" s="48">
        <f t="shared" si="3"/>
        <v>8.1346993388405799</v>
      </c>
      <c r="M55" s="49">
        <v>8.1346993388405817</v>
      </c>
      <c r="N55" s="48">
        <f t="shared" si="4"/>
        <v>96.8</v>
      </c>
      <c r="O55" s="49">
        <v>96.8</v>
      </c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x14ac:dyDescent="0.25">
      <c r="A56" s="4">
        <v>19</v>
      </c>
      <c r="B56" s="45">
        <v>74.2</v>
      </c>
      <c r="C56" s="45">
        <v>104.3</v>
      </c>
      <c r="D56" s="45">
        <v>111.2</v>
      </c>
      <c r="E56" s="45">
        <v>108.7</v>
      </c>
      <c r="F56" s="46">
        <f t="shared" si="0"/>
        <v>398.4</v>
      </c>
      <c r="G56" s="47">
        <v>398.4</v>
      </c>
      <c r="H56" s="48">
        <f t="shared" si="1"/>
        <v>99.6</v>
      </c>
      <c r="I56" s="49">
        <v>99.6</v>
      </c>
      <c r="J56" s="46">
        <f t="shared" si="2"/>
        <v>37</v>
      </c>
      <c r="K56" s="47">
        <v>37</v>
      </c>
      <c r="L56" s="48">
        <f t="shared" si="3"/>
        <v>17.171876232180821</v>
      </c>
      <c r="M56" s="49">
        <v>17.171876232180729</v>
      </c>
      <c r="N56" s="48">
        <f t="shared" si="4"/>
        <v>106.5</v>
      </c>
      <c r="O56" s="49">
        <v>106.5</v>
      </c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x14ac:dyDescent="0.25">
      <c r="A57" s="4">
        <v>20</v>
      </c>
      <c r="B57" s="45">
        <v>100.8</v>
      </c>
      <c r="C57" s="45">
        <v>106</v>
      </c>
      <c r="D57" s="45">
        <v>101.5</v>
      </c>
      <c r="E57" s="45">
        <v>108.8</v>
      </c>
      <c r="F57" s="46">
        <f t="shared" si="0"/>
        <v>417.1</v>
      </c>
      <c r="G57" s="47">
        <v>417.1</v>
      </c>
      <c r="H57" s="48">
        <f t="shared" si="1"/>
        <v>104.27500000000001</v>
      </c>
      <c r="I57" s="49">
        <v>104.27500000000001</v>
      </c>
      <c r="J57" s="46">
        <f t="shared" si="2"/>
        <v>8</v>
      </c>
      <c r="K57" s="47">
        <v>8</v>
      </c>
      <c r="L57" s="48">
        <f t="shared" si="3"/>
        <v>3.7959408144314715</v>
      </c>
      <c r="M57" s="49">
        <v>3.7959408144314684</v>
      </c>
      <c r="N57" s="48">
        <f t="shared" si="4"/>
        <v>103.75</v>
      </c>
      <c r="O57" s="49">
        <v>103.75</v>
      </c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x14ac:dyDescent="0.25">
      <c r="A58" s="4">
        <v>21</v>
      </c>
      <c r="B58" s="45">
        <v>96.7</v>
      </c>
      <c r="C58" s="45">
        <v>101.3</v>
      </c>
      <c r="D58" s="45">
        <v>101.3</v>
      </c>
      <c r="E58" s="45">
        <v>95.1</v>
      </c>
      <c r="F58" s="46">
        <f t="shared" si="0"/>
        <v>394.4</v>
      </c>
      <c r="G58" s="47">
        <v>394.4</v>
      </c>
      <c r="H58" s="48">
        <f t="shared" si="1"/>
        <v>98.6</v>
      </c>
      <c r="I58" s="49">
        <v>98.6</v>
      </c>
      <c r="J58" s="46">
        <f t="shared" si="2"/>
        <v>6.2000000000000028</v>
      </c>
      <c r="K58" s="47">
        <v>6.2000000000000028</v>
      </c>
      <c r="L58" s="48">
        <f t="shared" si="3"/>
        <v>3.1853832841067442</v>
      </c>
      <c r="M58" s="49">
        <v>3.1853832841067433</v>
      </c>
      <c r="N58" s="48">
        <f t="shared" si="4"/>
        <v>99</v>
      </c>
      <c r="O58" s="49">
        <v>99</v>
      </c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x14ac:dyDescent="0.25">
      <c r="A59" s="4">
        <v>22</v>
      </c>
      <c r="B59" s="45">
        <v>105.1</v>
      </c>
      <c r="C59" s="45">
        <v>92</v>
      </c>
      <c r="D59" s="45">
        <v>92.5</v>
      </c>
      <c r="E59" s="45">
        <v>95</v>
      </c>
      <c r="F59" s="46">
        <f t="shared" si="0"/>
        <v>384.6</v>
      </c>
      <c r="G59" s="47">
        <v>384.6</v>
      </c>
      <c r="H59" s="48">
        <f t="shared" si="1"/>
        <v>96.15</v>
      </c>
      <c r="I59" s="49">
        <v>96.15</v>
      </c>
      <c r="J59" s="46">
        <f t="shared" si="2"/>
        <v>13.099999999999994</v>
      </c>
      <c r="K59" s="47">
        <v>13.099999999999994</v>
      </c>
      <c r="L59" s="48">
        <f t="shared" si="3"/>
        <v>6.1092825547140395</v>
      </c>
      <c r="M59" s="49">
        <v>6.1092825547140395</v>
      </c>
      <c r="N59" s="48">
        <f t="shared" si="4"/>
        <v>93.75</v>
      </c>
      <c r="O59" s="49">
        <v>93.75</v>
      </c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x14ac:dyDescent="0.25">
      <c r="A60" s="4">
        <v>23</v>
      </c>
      <c r="B60" s="45">
        <v>104.5</v>
      </c>
      <c r="C60" s="45">
        <v>94.5</v>
      </c>
      <c r="D60" s="45">
        <v>91.3</v>
      </c>
      <c r="E60" s="45">
        <v>82.7</v>
      </c>
      <c r="F60" s="46">
        <f t="shared" si="0"/>
        <v>373</v>
      </c>
      <c r="G60" s="47">
        <v>373</v>
      </c>
      <c r="H60" s="48">
        <f t="shared" si="1"/>
        <v>93.25</v>
      </c>
      <c r="I60" s="49">
        <v>93.25</v>
      </c>
      <c r="J60" s="46">
        <f t="shared" si="2"/>
        <v>21.799999999999997</v>
      </c>
      <c r="K60" s="47">
        <v>21.799999999999997</v>
      </c>
      <c r="L60" s="48">
        <f t="shared" si="3"/>
        <v>9.0042582518865295</v>
      </c>
      <c r="M60" s="49">
        <v>9.0042582518865295</v>
      </c>
      <c r="N60" s="48">
        <f t="shared" si="4"/>
        <v>92.9</v>
      </c>
      <c r="O60" s="49">
        <v>92.9</v>
      </c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x14ac:dyDescent="0.25">
      <c r="A61" s="4">
        <v>24</v>
      </c>
      <c r="B61" s="45">
        <v>110.1</v>
      </c>
      <c r="C61" s="45">
        <v>110.7</v>
      </c>
      <c r="D61" s="45">
        <v>104</v>
      </c>
      <c r="E61" s="45">
        <v>115.6</v>
      </c>
      <c r="F61" s="46">
        <f t="shared" si="0"/>
        <v>440.4</v>
      </c>
      <c r="G61" s="47">
        <v>440.4</v>
      </c>
      <c r="H61" s="48">
        <f t="shared" si="1"/>
        <v>110.1</v>
      </c>
      <c r="I61" s="49">
        <v>110.1</v>
      </c>
      <c r="J61" s="46">
        <f t="shared" si="2"/>
        <v>11.599999999999994</v>
      </c>
      <c r="K61" s="47">
        <v>11.599999999999994</v>
      </c>
      <c r="L61" s="48">
        <f t="shared" si="3"/>
        <v>4.754646849837183</v>
      </c>
      <c r="M61" s="49">
        <v>4.7546468498371848</v>
      </c>
      <c r="N61" s="48">
        <f t="shared" si="4"/>
        <v>110.4</v>
      </c>
      <c r="O61" s="49">
        <v>110.4</v>
      </c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x14ac:dyDescent="0.25">
      <c r="A62" s="4">
        <v>25</v>
      </c>
      <c r="B62" s="45"/>
      <c r="C62" s="45"/>
      <c r="D62" s="45"/>
      <c r="E62" s="45"/>
      <c r="F62" s="46">
        <f t="shared" si="0"/>
        <v>0</v>
      </c>
      <c r="G62" s="47"/>
      <c r="H62" s="48" t="e">
        <f t="shared" si="1"/>
        <v>#DIV/0!</v>
      </c>
      <c r="I62" s="49"/>
      <c r="J62" s="46">
        <f t="shared" si="2"/>
        <v>0</v>
      </c>
      <c r="K62" s="47"/>
      <c r="L62" s="48" t="e">
        <f t="shared" si="3"/>
        <v>#DIV/0!</v>
      </c>
      <c r="M62" s="49"/>
      <c r="N62" s="48" t="e">
        <f t="shared" si="4"/>
        <v>#NUM!</v>
      </c>
      <c r="O62" s="49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x14ac:dyDescent="0.25">
      <c r="A63" s="4">
        <v>26</v>
      </c>
      <c r="B63" s="45">
        <v>116.9</v>
      </c>
      <c r="C63" s="45">
        <v>86.3</v>
      </c>
      <c r="D63" s="45">
        <v>96.4</v>
      </c>
      <c r="E63" s="45">
        <v>99.3</v>
      </c>
      <c r="F63" s="46">
        <f t="shared" si="0"/>
        <v>398.90000000000003</v>
      </c>
      <c r="G63" s="47">
        <v>398.90000000000003</v>
      </c>
      <c r="H63" s="48">
        <f t="shared" si="1"/>
        <v>99.725000000000009</v>
      </c>
      <c r="I63" s="49">
        <v>99.725000000000009</v>
      </c>
      <c r="J63" s="46">
        <f t="shared" si="2"/>
        <v>30.600000000000009</v>
      </c>
      <c r="K63" s="47">
        <v>30.600000000000009</v>
      </c>
      <c r="L63" s="48">
        <f t="shared" si="3"/>
        <v>12.733780533159228</v>
      </c>
      <c r="M63" s="49">
        <v>12.733780533159297</v>
      </c>
      <c r="N63" s="48">
        <f t="shared" si="4"/>
        <v>97.85</v>
      </c>
      <c r="O63" s="49">
        <v>97.85</v>
      </c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x14ac:dyDescent="0.25">
      <c r="A64" s="4">
        <v>27</v>
      </c>
      <c r="B64" s="45"/>
      <c r="C64" s="45">
        <v>91.4</v>
      </c>
      <c r="D64" s="45">
        <v>96.5</v>
      </c>
      <c r="E64" s="45">
        <v>109.2</v>
      </c>
      <c r="F64" s="46">
        <f t="shared" si="0"/>
        <v>297.10000000000002</v>
      </c>
      <c r="G64" s="47">
        <v>297.10000000000002</v>
      </c>
      <c r="H64" s="48">
        <f t="shared" si="1"/>
        <v>99.033333333333346</v>
      </c>
      <c r="I64" s="49">
        <v>99.033333333333346</v>
      </c>
      <c r="J64" s="46">
        <f t="shared" si="2"/>
        <v>17.799999999999997</v>
      </c>
      <c r="K64" s="47">
        <v>17.799999999999997</v>
      </c>
      <c r="L64" s="48">
        <f t="shared" si="3"/>
        <v>9.1664242392185464</v>
      </c>
      <c r="M64" s="49">
        <v>9.1664242392185482</v>
      </c>
      <c r="N64" s="48">
        <f t="shared" si="4"/>
        <v>96.5</v>
      </c>
      <c r="O64" s="49">
        <v>96.5</v>
      </c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x14ac:dyDescent="0.25">
      <c r="A65" s="4">
        <v>28</v>
      </c>
      <c r="B65" s="45">
        <v>112.2</v>
      </c>
      <c r="C65" s="45">
        <v>110.5</v>
      </c>
      <c r="D65" s="45">
        <v>98.3</v>
      </c>
      <c r="E65" s="45">
        <v>109.2</v>
      </c>
      <c r="F65" s="46">
        <f t="shared" si="0"/>
        <v>430.2</v>
      </c>
      <c r="G65" s="47">
        <v>430.2</v>
      </c>
      <c r="H65" s="48">
        <f t="shared" si="1"/>
        <v>107.55</v>
      </c>
      <c r="I65" s="49">
        <v>107.55</v>
      </c>
      <c r="J65" s="46">
        <f t="shared" si="2"/>
        <v>13.900000000000006</v>
      </c>
      <c r="K65" s="47">
        <v>13.900000000000006</v>
      </c>
      <c r="L65" s="48">
        <f t="shared" si="3"/>
        <v>6.2878189117266015</v>
      </c>
      <c r="M65" s="49">
        <v>6.2878189117265997</v>
      </c>
      <c r="N65" s="48">
        <f t="shared" si="4"/>
        <v>109.85</v>
      </c>
      <c r="O65" s="49">
        <v>109.85</v>
      </c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x14ac:dyDescent="0.25">
      <c r="A66" s="4">
        <v>29</v>
      </c>
      <c r="B66" s="45">
        <v>88.8</v>
      </c>
      <c r="C66" s="45">
        <v>105.9</v>
      </c>
      <c r="D66" s="45">
        <v>63</v>
      </c>
      <c r="E66" s="45">
        <v>76</v>
      </c>
      <c r="F66" s="46">
        <f t="shared" si="0"/>
        <v>333.7</v>
      </c>
      <c r="G66" s="47">
        <v>333.7</v>
      </c>
      <c r="H66" s="48">
        <f t="shared" si="1"/>
        <v>83.424999999999997</v>
      </c>
      <c r="I66" s="49">
        <v>83.424999999999997</v>
      </c>
      <c r="J66" s="46">
        <f t="shared" si="2"/>
        <v>42.900000000000006</v>
      </c>
      <c r="K66" s="47">
        <v>42.900000000000006</v>
      </c>
      <c r="L66" s="48">
        <f t="shared" si="3"/>
        <v>18.315089407371207</v>
      </c>
      <c r="M66" s="49">
        <v>18.315089407371179</v>
      </c>
      <c r="N66" s="48">
        <f t="shared" si="4"/>
        <v>82.4</v>
      </c>
      <c r="O66" s="49">
        <v>82.4</v>
      </c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x14ac:dyDescent="0.25">
      <c r="A67" s="4">
        <v>30</v>
      </c>
      <c r="B67" s="45">
        <v>98.6</v>
      </c>
      <c r="C67" s="45">
        <v>93.5</v>
      </c>
      <c r="D67" s="45">
        <v>106.2</v>
      </c>
      <c r="E67" s="45">
        <v>92.8</v>
      </c>
      <c r="F67" s="46">
        <f t="shared" si="0"/>
        <v>391.1</v>
      </c>
      <c r="G67" s="47">
        <v>391.1</v>
      </c>
      <c r="H67" s="48">
        <f t="shared" si="1"/>
        <v>97.775000000000006</v>
      </c>
      <c r="I67" s="49">
        <v>97.775000000000006</v>
      </c>
      <c r="J67" s="46">
        <f t="shared" si="2"/>
        <v>13.400000000000006</v>
      </c>
      <c r="K67" s="47">
        <v>13.400000000000006</v>
      </c>
      <c r="L67" s="48">
        <f t="shared" si="3"/>
        <v>6.1829739338498495</v>
      </c>
      <c r="M67" s="49">
        <v>6.1829739338498504</v>
      </c>
      <c r="N67" s="48">
        <f t="shared" si="4"/>
        <v>96.05</v>
      </c>
      <c r="O67" s="49">
        <v>96.05</v>
      </c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x14ac:dyDescent="0.25">
      <c r="A68" s="4">
        <v>31</v>
      </c>
      <c r="B68" s="45">
        <v>99.1</v>
      </c>
      <c r="C68" s="45">
        <v>99.6</v>
      </c>
      <c r="D68" s="45">
        <v>83.6</v>
      </c>
      <c r="E68" s="45">
        <v>106.5</v>
      </c>
      <c r="F68" s="46">
        <f t="shared" si="0"/>
        <v>388.79999999999995</v>
      </c>
      <c r="G68" s="47">
        <v>388.79999999999995</v>
      </c>
      <c r="H68" s="48">
        <f t="shared" si="1"/>
        <v>97.199999999999989</v>
      </c>
      <c r="I68" s="49">
        <v>97.199999999999989</v>
      </c>
      <c r="J68" s="46">
        <f t="shared" si="2"/>
        <v>22.900000000000006</v>
      </c>
      <c r="K68" s="47">
        <v>22.900000000000006</v>
      </c>
      <c r="L68" s="48">
        <f t="shared" si="3"/>
        <v>9.6750538327529068</v>
      </c>
      <c r="M68" s="49">
        <v>9.6750538327529068</v>
      </c>
      <c r="N68" s="48">
        <f t="shared" si="4"/>
        <v>99.35</v>
      </c>
      <c r="O68" s="49">
        <v>99.35</v>
      </c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x14ac:dyDescent="0.25">
      <c r="A69" s="4">
        <v>32</v>
      </c>
      <c r="B69" s="45">
        <v>90.5</v>
      </c>
      <c r="C69" s="45"/>
      <c r="D69" s="45">
        <v>82.6</v>
      </c>
      <c r="E69" s="45">
        <v>86</v>
      </c>
      <c r="F69" s="46">
        <f t="shared" si="0"/>
        <v>259.10000000000002</v>
      </c>
      <c r="G69" s="47">
        <v>259.10000000000002</v>
      </c>
      <c r="H69" s="48">
        <f t="shared" si="1"/>
        <v>86.366666666666674</v>
      </c>
      <c r="I69" s="49">
        <v>86.366666666666674</v>
      </c>
      <c r="J69" s="46">
        <f t="shared" si="2"/>
        <v>7.9000000000000057</v>
      </c>
      <c r="K69" s="47">
        <v>7.9000000000000057</v>
      </c>
      <c r="L69" s="48">
        <f t="shared" si="3"/>
        <v>3.9627431576287351</v>
      </c>
      <c r="M69" s="49">
        <v>3.9627431576287346</v>
      </c>
      <c r="N69" s="48">
        <f t="shared" si="4"/>
        <v>86</v>
      </c>
      <c r="O69" s="49">
        <v>86</v>
      </c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x14ac:dyDescent="0.25">
      <c r="A70" s="4">
        <v>33</v>
      </c>
      <c r="B70" s="45">
        <v>106.7</v>
      </c>
      <c r="C70" s="45">
        <v>107.9</v>
      </c>
      <c r="D70" s="45">
        <v>109.9</v>
      </c>
      <c r="E70" s="45">
        <v>108.8</v>
      </c>
      <c r="F70" s="46">
        <f t="shared" si="0"/>
        <v>433.3</v>
      </c>
      <c r="G70" s="47">
        <v>433.3</v>
      </c>
      <c r="H70" s="48">
        <f t="shared" si="1"/>
        <v>108.325</v>
      </c>
      <c r="I70" s="49">
        <v>108.325</v>
      </c>
      <c r="J70" s="46">
        <f t="shared" si="2"/>
        <v>3.2000000000000028</v>
      </c>
      <c r="K70" s="47">
        <v>3.2000000000000028</v>
      </c>
      <c r="L70" s="48">
        <f t="shared" si="3"/>
        <v>1.3573871960498229</v>
      </c>
      <c r="M70" s="49">
        <v>1.3573871960498203</v>
      </c>
      <c r="N70" s="48">
        <f t="shared" si="4"/>
        <v>108.35</v>
      </c>
      <c r="O70" s="49">
        <v>108.35</v>
      </c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x14ac:dyDescent="0.25">
      <c r="A71" s="4">
        <v>34</v>
      </c>
      <c r="B71" s="45">
        <v>87.4</v>
      </c>
      <c r="C71" s="45">
        <v>95</v>
      </c>
      <c r="D71" s="45">
        <v>108.5</v>
      </c>
      <c r="E71" s="45">
        <v>96.7</v>
      </c>
      <c r="F71" s="46">
        <f t="shared" si="0"/>
        <v>387.59999999999997</v>
      </c>
      <c r="G71" s="47">
        <v>387.59999999999997</v>
      </c>
      <c r="H71" s="48">
        <f t="shared" si="1"/>
        <v>96.899999999999991</v>
      </c>
      <c r="I71" s="49">
        <v>96.899999999999991</v>
      </c>
      <c r="J71" s="46">
        <f t="shared" si="2"/>
        <v>21.099999999999994</v>
      </c>
      <c r="K71" s="47">
        <v>21.099999999999994</v>
      </c>
      <c r="L71" s="48">
        <f t="shared" si="3"/>
        <v>8.7265877256424407</v>
      </c>
      <c r="M71" s="49">
        <v>8.7265877256424407</v>
      </c>
      <c r="N71" s="48">
        <f t="shared" si="4"/>
        <v>95.85</v>
      </c>
      <c r="O71" s="49">
        <v>95.85</v>
      </c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x14ac:dyDescent="0.25">
      <c r="A72" s="4">
        <v>35</v>
      </c>
      <c r="B72" s="45"/>
      <c r="C72" s="45">
        <v>78.400000000000006</v>
      </c>
      <c r="D72" s="45">
        <v>112.8</v>
      </c>
      <c r="E72" s="45"/>
      <c r="F72" s="46">
        <f t="shared" si="0"/>
        <v>191.2</v>
      </c>
      <c r="G72" s="47">
        <v>191.2</v>
      </c>
      <c r="H72" s="48">
        <f t="shared" si="1"/>
        <v>95.6</v>
      </c>
      <c r="I72" s="49">
        <v>95.6</v>
      </c>
      <c r="J72" s="46">
        <f t="shared" si="2"/>
        <v>34.399999999999991</v>
      </c>
      <c r="K72" s="47">
        <v>34.399999999999991</v>
      </c>
      <c r="L72" s="48">
        <f t="shared" si="3"/>
        <v>24.324473272817315</v>
      </c>
      <c r="M72" s="49">
        <v>24.324473272817233</v>
      </c>
      <c r="N72" s="48">
        <f t="shared" si="4"/>
        <v>95.6</v>
      </c>
      <c r="O72" s="49">
        <v>95.6</v>
      </c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x14ac:dyDescent="0.25">
      <c r="A73" s="42"/>
      <c r="B73" s="42"/>
      <c r="C73" s="42"/>
      <c r="D73" s="42"/>
      <c r="E73" s="37" t="s">
        <v>28</v>
      </c>
      <c r="F73" s="42">
        <f>COUNT(F38:F72)</f>
        <v>35</v>
      </c>
      <c r="G73" s="37" t="s">
        <v>28</v>
      </c>
      <c r="H73" s="42">
        <f>COUNT(H38:H72)</f>
        <v>29</v>
      </c>
      <c r="I73" s="37" t="s">
        <v>28</v>
      </c>
      <c r="J73" s="42">
        <f>COUNT(J38:J72)</f>
        <v>35</v>
      </c>
      <c r="K73" s="37" t="s">
        <v>28</v>
      </c>
      <c r="L73" s="42">
        <f>COUNT(L38:L72)</f>
        <v>29</v>
      </c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x14ac:dyDescent="0.25">
      <c r="A75" s="42" t="s">
        <v>50</v>
      </c>
      <c r="B75" s="42"/>
      <c r="C75" s="42"/>
      <c r="D75" s="42"/>
      <c r="E75" s="42"/>
      <c r="F75" s="42"/>
      <c r="G75" s="42" t="s">
        <v>51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x14ac:dyDescent="0.25">
      <c r="A76" s="42"/>
      <c r="B76" s="42"/>
      <c r="C76" s="42"/>
      <c r="D76" s="42" t="s">
        <v>46</v>
      </c>
      <c r="E76" s="42"/>
      <c r="F76" s="42"/>
      <c r="G76" s="42"/>
      <c r="H76" s="42"/>
      <c r="I76" s="42"/>
      <c r="J76" s="42" t="s">
        <v>46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45" x14ac:dyDescent="0.25">
      <c r="A77" s="50" t="s">
        <v>47</v>
      </c>
      <c r="B77" s="50" t="s">
        <v>49</v>
      </c>
      <c r="C77" s="50" t="s">
        <v>48</v>
      </c>
      <c r="D77" s="50" t="s">
        <v>48</v>
      </c>
      <c r="E77" s="42"/>
      <c r="F77" s="42"/>
      <c r="G77" s="50" t="s">
        <v>47</v>
      </c>
      <c r="H77" s="50" t="s">
        <v>49</v>
      </c>
      <c r="I77" s="50" t="s">
        <v>48</v>
      </c>
      <c r="J77" s="50" t="s">
        <v>48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x14ac:dyDescent="0.25">
      <c r="A78" s="51">
        <v>1</v>
      </c>
      <c r="B78" s="51">
        <v>5045</v>
      </c>
      <c r="C78" s="46"/>
      <c r="D78" s="41"/>
      <c r="E78" s="42"/>
      <c r="F78" s="42"/>
      <c r="G78" s="51">
        <v>1</v>
      </c>
      <c r="H78" s="51"/>
      <c r="I78" s="46"/>
      <c r="J78" s="41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x14ac:dyDescent="0.25">
      <c r="A79" s="51">
        <v>2</v>
      </c>
      <c r="B79" s="51">
        <v>4350</v>
      </c>
      <c r="C79" s="46">
        <f t="shared" ref="C79:C93" si="5">ABS(B79-B78)</f>
        <v>695</v>
      </c>
      <c r="D79" s="41">
        <v>695</v>
      </c>
      <c r="E79" s="42"/>
      <c r="F79" s="42"/>
      <c r="G79" s="51">
        <v>2</v>
      </c>
      <c r="H79" s="51">
        <v>5045</v>
      </c>
      <c r="I79" s="46"/>
      <c r="J79" s="41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x14ac:dyDescent="0.25">
      <c r="A80" s="51">
        <v>3</v>
      </c>
      <c r="B80" s="51">
        <v>4350</v>
      </c>
      <c r="C80" s="46">
        <f t="shared" si="5"/>
        <v>0</v>
      </c>
      <c r="D80" s="41">
        <v>0</v>
      </c>
      <c r="E80" s="42"/>
      <c r="F80" s="42"/>
      <c r="G80" s="51">
        <v>3</v>
      </c>
      <c r="H80" s="51">
        <v>4350</v>
      </c>
      <c r="I80" s="46"/>
      <c r="J80" s="41">
        <v>695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x14ac:dyDescent="0.25">
      <c r="A81" s="51">
        <v>4</v>
      </c>
      <c r="B81" s="51">
        <v>3975</v>
      </c>
      <c r="C81" s="46">
        <f t="shared" si="5"/>
        <v>375</v>
      </c>
      <c r="D81" s="41">
        <v>375</v>
      </c>
      <c r="E81" s="42"/>
      <c r="F81" s="42"/>
      <c r="G81" s="51">
        <v>4</v>
      </c>
      <c r="H81" s="51">
        <v>4350</v>
      </c>
      <c r="I81" s="46"/>
      <c r="J81" s="41">
        <v>0</v>
      </c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x14ac:dyDescent="0.25">
      <c r="A82" s="51">
        <v>5</v>
      </c>
      <c r="B82" s="51">
        <v>4290</v>
      </c>
      <c r="C82" s="46">
        <f t="shared" si="5"/>
        <v>315</v>
      </c>
      <c r="D82" s="41">
        <v>315</v>
      </c>
      <c r="E82" s="42"/>
      <c r="F82" s="42"/>
      <c r="G82" s="51">
        <v>5</v>
      </c>
      <c r="H82" s="51"/>
      <c r="I82" s="46"/>
      <c r="J82" s="41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x14ac:dyDescent="0.25">
      <c r="A83" s="51">
        <v>6</v>
      </c>
      <c r="B83" s="51">
        <v>4430</v>
      </c>
      <c r="C83" s="46">
        <f t="shared" si="5"/>
        <v>140</v>
      </c>
      <c r="D83" s="41">
        <v>140</v>
      </c>
      <c r="E83" s="42"/>
      <c r="F83" s="42"/>
      <c r="G83" s="51">
        <v>6</v>
      </c>
      <c r="H83" s="51">
        <v>3975</v>
      </c>
      <c r="I83" s="46"/>
      <c r="J83" s="41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x14ac:dyDescent="0.25">
      <c r="A84" s="51">
        <v>7</v>
      </c>
      <c r="B84" s="51">
        <v>4485</v>
      </c>
      <c r="C84" s="46">
        <f t="shared" si="5"/>
        <v>55</v>
      </c>
      <c r="D84" s="41">
        <v>55</v>
      </c>
      <c r="E84" s="42"/>
      <c r="F84" s="42"/>
      <c r="G84" s="51">
        <v>7</v>
      </c>
      <c r="H84" s="51"/>
      <c r="I84" s="46"/>
      <c r="J84" s="41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x14ac:dyDescent="0.25">
      <c r="A85" s="51">
        <v>8</v>
      </c>
      <c r="B85" s="51">
        <v>4285</v>
      </c>
      <c r="C85" s="46">
        <f t="shared" si="5"/>
        <v>200</v>
      </c>
      <c r="D85" s="41">
        <v>200</v>
      </c>
      <c r="E85" s="42"/>
      <c r="F85" s="42"/>
      <c r="G85" s="51">
        <v>8</v>
      </c>
      <c r="H85" s="51">
        <v>4290</v>
      </c>
      <c r="I85" s="46"/>
      <c r="J85" s="41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x14ac:dyDescent="0.25">
      <c r="A86" s="51">
        <v>9</v>
      </c>
      <c r="B86" s="51">
        <v>3980</v>
      </c>
      <c r="C86" s="46">
        <f t="shared" si="5"/>
        <v>305</v>
      </c>
      <c r="D86" s="41">
        <v>305</v>
      </c>
      <c r="E86" s="42"/>
      <c r="F86" s="42"/>
      <c r="G86" s="51">
        <v>9</v>
      </c>
      <c r="H86" s="51">
        <v>4430</v>
      </c>
      <c r="I86" s="46"/>
      <c r="J86" s="41">
        <v>140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x14ac:dyDescent="0.25">
      <c r="A87" s="51">
        <v>10</v>
      </c>
      <c r="B87" s="51">
        <v>3925</v>
      </c>
      <c r="C87" s="46">
        <f t="shared" si="5"/>
        <v>55</v>
      </c>
      <c r="D87" s="41">
        <v>55</v>
      </c>
      <c r="E87" s="42"/>
      <c r="F87" s="42"/>
      <c r="G87" s="51">
        <v>10</v>
      </c>
      <c r="H87" s="51">
        <v>4485</v>
      </c>
      <c r="I87" s="46"/>
      <c r="J87" s="41">
        <v>55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x14ac:dyDescent="0.25">
      <c r="A88" s="51">
        <v>11</v>
      </c>
      <c r="B88" s="51">
        <v>3645</v>
      </c>
      <c r="C88" s="46">
        <f t="shared" si="5"/>
        <v>280</v>
      </c>
      <c r="D88" s="41">
        <v>280</v>
      </c>
      <c r="E88" s="42"/>
      <c r="F88" s="42"/>
      <c r="G88" s="51">
        <v>11</v>
      </c>
      <c r="H88" s="51"/>
      <c r="I88" s="46"/>
      <c r="J88" s="41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x14ac:dyDescent="0.25">
      <c r="A89" s="51">
        <v>12</v>
      </c>
      <c r="B89" s="51">
        <v>3760</v>
      </c>
      <c r="C89" s="46">
        <f t="shared" si="5"/>
        <v>115</v>
      </c>
      <c r="D89" s="41">
        <v>115</v>
      </c>
      <c r="E89" s="42"/>
      <c r="F89" s="42"/>
      <c r="G89" s="51">
        <v>12</v>
      </c>
      <c r="H89" s="51"/>
      <c r="I89" s="46"/>
      <c r="J89" s="41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x14ac:dyDescent="0.25">
      <c r="A90" s="51">
        <v>13</v>
      </c>
      <c r="B90" s="51">
        <v>3300</v>
      </c>
      <c r="C90" s="46">
        <f t="shared" si="5"/>
        <v>460</v>
      </c>
      <c r="D90" s="41">
        <v>460</v>
      </c>
      <c r="E90" s="42"/>
      <c r="F90" s="42"/>
      <c r="G90" s="51">
        <v>13</v>
      </c>
      <c r="H90" s="51">
        <v>4285</v>
      </c>
      <c r="I90" s="46"/>
      <c r="J90" s="41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x14ac:dyDescent="0.25">
      <c r="A91" s="51">
        <v>14</v>
      </c>
      <c r="B91" s="51">
        <v>3685</v>
      </c>
      <c r="C91" s="46">
        <f t="shared" si="5"/>
        <v>385</v>
      </c>
      <c r="D91" s="41">
        <v>385</v>
      </c>
      <c r="E91" s="42"/>
      <c r="F91" s="42"/>
      <c r="G91" s="51">
        <v>14</v>
      </c>
      <c r="H91" s="51">
        <v>3980</v>
      </c>
      <c r="I91" s="46"/>
      <c r="J91" s="41">
        <v>305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x14ac:dyDescent="0.25">
      <c r="A92" s="51">
        <v>15</v>
      </c>
      <c r="B92" s="51">
        <v>3463</v>
      </c>
      <c r="C92" s="46">
        <f t="shared" si="5"/>
        <v>222</v>
      </c>
      <c r="D92" s="41">
        <v>222</v>
      </c>
      <c r="E92" s="42"/>
      <c r="F92" s="42"/>
      <c r="G92" s="51">
        <v>15</v>
      </c>
      <c r="H92" s="51">
        <v>3925</v>
      </c>
      <c r="I92" s="46"/>
      <c r="J92" s="41">
        <v>55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.75" thickBot="1" x14ac:dyDescent="0.3">
      <c r="A93" s="51">
        <v>16</v>
      </c>
      <c r="B93" s="52">
        <v>5200</v>
      </c>
      <c r="C93" s="53">
        <f t="shared" si="5"/>
        <v>1737</v>
      </c>
      <c r="D93" s="54">
        <v>1737</v>
      </c>
      <c r="E93" s="42"/>
      <c r="F93" s="42"/>
      <c r="G93" s="51">
        <v>16</v>
      </c>
      <c r="H93" s="51">
        <v>3645</v>
      </c>
      <c r="I93" s="46"/>
      <c r="J93" s="41">
        <v>280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.75" thickBot="1" x14ac:dyDescent="0.3">
      <c r="A94" s="42"/>
      <c r="B94" s="55">
        <f>AVERAGE(B78:B93)</f>
        <v>4135.5</v>
      </c>
      <c r="C94" s="56">
        <f>AVERAGE(C78:C93)</f>
        <v>355.93333333333334</v>
      </c>
      <c r="D94" s="55">
        <v>355.93333333333334</v>
      </c>
      <c r="E94" s="42"/>
      <c r="F94" s="42"/>
      <c r="G94" s="51">
        <v>17</v>
      </c>
      <c r="H94" s="51">
        <v>3760</v>
      </c>
      <c r="I94" s="46"/>
      <c r="J94" s="41">
        <v>115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.75" thickBot="1" x14ac:dyDescent="0.3">
      <c r="A95" s="42"/>
      <c r="B95" s="42"/>
      <c r="C95" s="42"/>
      <c r="D95" s="55">
        <v>280</v>
      </c>
      <c r="E95" s="42"/>
      <c r="F95" s="42"/>
      <c r="G95" s="51">
        <v>18</v>
      </c>
      <c r="H95" s="51">
        <v>3300</v>
      </c>
      <c r="I95" s="46"/>
      <c r="J95" s="41">
        <v>460</v>
      </c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x14ac:dyDescent="0.25">
      <c r="A96" s="42"/>
      <c r="B96" s="42"/>
      <c r="C96" s="42"/>
      <c r="D96" s="42"/>
      <c r="E96" s="42"/>
      <c r="F96" s="42"/>
      <c r="G96" s="51">
        <v>19</v>
      </c>
      <c r="H96" s="51">
        <v>3685</v>
      </c>
      <c r="I96" s="46"/>
      <c r="J96" s="41">
        <v>385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x14ac:dyDescent="0.25">
      <c r="A97" s="42"/>
      <c r="B97" s="42"/>
      <c r="C97" s="42"/>
      <c r="D97" s="42"/>
      <c r="E97" s="42"/>
      <c r="F97" s="42"/>
      <c r="G97" s="51">
        <v>20</v>
      </c>
      <c r="H97" s="51">
        <v>3463</v>
      </c>
      <c r="I97" s="46"/>
      <c r="J97" s="41">
        <v>222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.75" thickBot="1" x14ac:dyDescent="0.3">
      <c r="A98" s="42"/>
      <c r="B98" s="42"/>
      <c r="C98" s="42"/>
      <c r="D98" s="42"/>
      <c r="E98" s="42"/>
      <c r="F98" s="42"/>
      <c r="G98" s="51">
        <v>21</v>
      </c>
      <c r="H98" s="52">
        <v>5200</v>
      </c>
      <c r="I98" s="53"/>
      <c r="J98" s="54">
        <v>1737</v>
      </c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.75" thickBot="1" x14ac:dyDescent="0.3">
      <c r="A99" s="42"/>
      <c r="B99" s="42"/>
      <c r="C99" s="42"/>
      <c r="D99" s="42"/>
      <c r="E99" s="42"/>
      <c r="F99" s="42"/>
      <c r="G99" s="42"/>
      <c r="H99" s="55">
        <f>AVERAGE(H78:H98)</f>
        <v>4135.5</v>
      </c>
      <c r="I99" s="56" t="e">
        <f>AVERAGE(I78:I98)</f>
        <v>#DIV/0!</v>
      </c>
      <c r="J99" s="55">
        <v>370.75</v>
      </c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.75" thickBo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55">
        <v>251</v>
      </c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.75" thickBot="1" x14ac:dyDescent="0.3">
      <c r="A101" s="42" t="s">
        <v>52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6.5" thickBot="1" x14ac:dyDescent="0.3">
      <c r="A102" s="22" t="s">
        <v>19</v>
      </c>
      <c r="B102" s="22" t="s">
        <v>20</v>
      </c>
      <c r="C102" s="22" t="s">
        <v>21</v>
      </c>
      <c r="D102" s="22" t="s">
        <v>22</v>
      </c>
      <c r="E102" s="22" t="s">
        <v>23</v>
      </c>
      <c r="F102" s="22" t="s">
        <v>53</v>
      </c>
      <c r="G102" s="22" t="s">
        <v>54</v>
      </c>
      <c r="H102" s="22" t="s">
        <v>55</v>
      </c>
      <c r="I102" s="22" t="s">
        <v>56</v>
      </c>
      <c r="J102" s="22" t="s">
        <v>57</v>
      </c>
      <c r="K102" s="22" t="s">
        <v>58</v>
      </c>
      <c r="L102" s="22" t="s">
        <v>59</v>
      </c>
      <c r="M102" s="22" t="s">
        <v>60</v>
      </c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x14ac:dyDescent="0.25">
      <c r="A103" s="4">
        <v>1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x14ac:dyDescent="0.25">
      <c r="A104" s="4">
        <v>2</v>
      </c>
      <c r="B104" s="45"/>
      <c r="C104" s="45">
        <v>90.2</v>
      </c>
      <c r="D104" s="45">
        <v>113.8</v>
      </c>
      <c r="E104" s="45"/>
      <c r="F104" s="45">
        <v>111.8</v>
      </c>
      <c r="G104" s="45">
        <v>104.4</v>
      </c>
      <c r="H104" s="45"/>
      <c r="I104" s="45"/>
      <c r="J104" s="45">
        <v>105.6</v>
      </c>
      <c r="K104" s="45">
        <v>113.5</v>
      </c>
      <c r="L104" s="45">
        <v>107.1</v>
      </c>
      <c r="M104" s="45">
        <v>101.2</v>
      </c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x14ac:dyDescent="0.25">
      <c r="A105" s="4">
        <v>3</v>
      </c>
      <c r="B105" s="45"/>
      <c r="C105" s="45">
        <v>105.6</v>
      </c>
      <c r="D105" s="45">
        <v>98.8</v>
      </c>
      <c r="E105" s="45"/>
      <c r="F105" s="45">
        <v>109.3</v>
      </c>
      <c r="G105" s="45">
        <v>113.5</v>
      </c>
      <c r="H105" s="45"/>
      <c r="I105" s="45"/>
      <c r="J105" s="45">
        <v>112.4</v>
      </c>
      <c r="K105" s="45">
        <v>109.3</v>
      </c>
      <c r="L105" s="45">
        <v>104</v>
      </c>
      <c r="M105" s="45">
        <v>101.3</v>
      </c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x14ac:dyDescent="0.25">
      <c r="A106" s="4">
        <v>4</v>
      </c>
      <c r="B106" s="45"/>
      <c r="C106" s="45">
        <v>104</v>
      </c>
      <c r="D106" s="45">
        <v>84.5</v>
      </c>
      <c r="E106" s="45"/>
      <c r="F106" s="45">
        <v>98.9</v>
      </c>
      <c r="G106" s="45">
        <v>97</v>
      </c>
      <c r="H106" s="45"/>
      <c r="I106" s="45"/>
      <c r="J106" s="45">
        <v>104.3</v>
      </c>
      <c r="K106" s="45">
        <v>112.7</v>
      </c>
      <c r="L106" s="45">
        <v>112</v>
      </c>
      <c r="M106" s="45">
        <v>100.6</v>
      </c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x14ac:dyDescent="0.25">
      <c r="A107" s="4">
        <v>5</v>
      </c>
      <c r="B107" s="45"/>
      <c r="C107" s="45">
        <v>112.4</v>
      </c>
      <c r="D107" s="45">
        <v>86.2</v>
      </c>
      <c r="E107" s="45"/>
      <c r="F107" s="45">
        <v>85.5</v>
      </c>
      <c r="G107" s="45">
        <v>106.5</v>
      </c>
      <c r="H107" s="45"/>
      <c r="I107" s="45"/>
      <c r="J107" s="45">
        <v>104.3</v>
      </c>
      <c r="K107" s="45">
        <v>111.2</v>
      </c>
      <c r="L107" s="45">
        <v>108.7</v>
      </c>
      <c r="M107" s="45">
        <v>113.6</v>
      </c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x14ac:dyDescent="0.25">
      <c r="A108" s="4">
        <v>6</v>
      </c>
      <c r="B108" s="45"/>
      <c r="C108" s="45">
        <v>96.6</v>
      </c>
      <c r="D108" s="45">
        <v>99.9</v>
      </c>
      <c r="E108" s="45"/>
      <c r="F108" s="45">
        <v>112.9</v>
      </c>
      <c r="G108" s="45">
        <v>96.8</v>
      </c>
      <c r="H108" s="45"/>
      <c r="I108" s="45"/>
      <c r="J108" s="45">
        <v>101.3</v>
      </c>
      <c r="K108" s="45">
        <v>100.4</v>
      </c>
      <c r="L108" s="45">
        <v>95.1</v>
      </c>
      <c r="M108" s="45">
        <v>106.7</v>
      </c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x14ac:dyDescent="0.25">
      <c r="A109" s="4">
        <v>7</v>
      </c>
      <c r="B109" s="45"/>
      <c r="C109" s="45">
        <v>91.7</v>
      </c>
      <c r="D109" s="45">
        <v>101.3</v>
      </c>
      <c r="E109" s="45"/>
      <c r="F109" s="45">
        <v>107.1</v>
      </c>
      <c r="G109" s="45">
        <v>101.2</v>
      </c>
      <c r="H109" s="45"/>
      <c r="I109" s="45"/>
      <c r="J109" s="45">
        <v>105.1</v>
      </c>
      <c r="K109" s="45">
        <v>116.9</v>
      </c>
      <c r="L109" s="45">
        <v>109.2</v>
      </c>
      <c r="M109" s="45">
        <v>110</v>
      </c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x14ac:dyDescent="0.25">
      <c r="A110" s="4">
        <v>8</v>
      </c>
      <c r="B110" s="45"/>
      <c r="C110" s="45">
        <v>112</v>
      </c>
      <c r="D110" s="45">
        <v>97.9</v>
      </c>
      <c r="E110" s="45"/>
      <c r="F110" s="45">
        <v>109</v>
      </c>
      <c r="G110" s="45">
        <v>95.2</v>
      </c>
      <c r="H110" s="45"/>
      <c r="I110" s="45"/>
      <c r="J110" s="45">
        <v>104.5</v>
      </c>
      <c r="K110" s="45">
        <v>112.9</v>
      </c>
      <c r="L110" s="45">
        <v>105.9</v>
      </c>
      <c r="M110" s="45">
        <v>109.9</v>
      </c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x14ac:dyDescent="0.25">
      <c r="A111" s="4">
        <v>9</v>
      </c>
      <c r="B111" s="45"/>
      <c r="C111" s="45">
        <v>91.8</v>
      </c>
      <c r="D111" s="45">
        <v>98</v>
      </c>
      <c r="E111" s="45"/>
      <c r="F111" s="45">
        <v>98.1</v>
      </c>
      <c r="G111" s="45">
        <v>79.2</v>
      </c>
      <c r="H111" s="45"/>
      <c r="I111" s="45"/>
      <c r="J111" s="45">
        <v>108.5</v>
      </c>
      <c r="K111" s="45">
        <v>108.8</v>
      </c>
      <c r="L111" s="45">
        <v>106.7</v>
      </c>
      <c r="M111" s="45">
        <v>107.9</v>
      </c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x14ac:dyDescent="0.25">
      <c r="A112" s="4">
        <v>10</v>
      </c>
      <c r="B112" s="45"/>
      <c r="C112" s="45">
        <v>94.9</v>
      </c>
      <c r="D112" s="45">
        <v>87.1</v>
      </c>
      <c r="E112" s="45"/>
      <c r="F112" s="45">
        <v>104.3</v>
      </c>
      <c r="G112" s="45">
        <v>112.7</v>
      </c>
      <c r="H112" s="45"/>
      <c r="I112" s="45"/>
      <c r="J112" s="45">
        <v>106.5</v>
      </c>
      <c r="K112" s="45">
        <v>106.2</v>
      </c>
      <c r="L112" s="45">
        <v>106.2</v>
      </c>
      <c r="M112" s="45">
        <v>98.8</v>
      </c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x14ac:dyDescent="0.25">
      <c r="A113" s="4">
        <v>11</v>
      </c>
      <c r="B113" s="45"/>
      <c r="C113" s="45">
        <v>101.1</v>
      </c>
      <c r="D113" s="45">
        <v>104</v>
      </c>
      <c r="E113" s="45"/>
      <c r="F113" s="45">
        <v>101.1</v>
      </c>
      <c r="G113" s="45">
        <v>102.7</v>
      </c>
      <c r="H113" s="45"/>
      <c r="I113" s="45"/>
      <c r="J113" s="45">
        <v>86.2</v>
      </c>
      <c r="K113" s="45">
        <v>85.5</v>
      </c>
      <c r="L113" s="45">
        <v>106.5</v>
      </c>
      <c r="M113" s="45">
        <v>84.5</v>
      </c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x14ac:dyDescent="0.25">
      <c r="A114" s="4">
        <v>12</v>
      </c>
      <c r="B114" s="45"/>
      <c r="C114" s="45">
        <v>100.6</v>
      </c>
      <c r="D114" s="45">
        <v>83.3</v>
      </c>
      <c r="E114" s="45"/>
      <c r="F114" s="45">
        <v>96.6</v>
      </c>
      <c r="G114" s="45">
        <v>88.5</v>
      </c>
      <c r="H114" s="45"/>
      <c r="I114" s="45"/>
      <c r="J114" s="45">
        <v>97.9</v>
      </c>
      <c r="K114" s="45">
        <v>109</v>
      </c>
      <c r="L114" s="45">
        <v>95.2</v>
      </c>
      <c r="M114" s="45">
        <v>98.9</v>
      </c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x14ac:dyDescent="0.25">
      <c r="A115" s="4">
        <v>13</v>
      </c>
      <c r="B115" s="45"/>
      <c r="C115" s="45">
        <v>80.5</v>
      </c>
      <c r="D115" s="45">
        <v>95</v>
      </c>
      <c r="E115" s="45"/>
      <c r="F115" s="45">
        <v>98.3</v>
      </c>
      <c r="G115" s="45">
        <v>113.6</v>
      </c>
      <c r="H115" s="45"/>
      <c r="I115" s="45"/>
      <c r="J115" s="45">
        <v>83.3</v>
      </c>
      <c r="K115" s="45">
        <v>96.6</v>
      </c>
      <c r="L115" s="45">
        <v>88.5</v>
      </c>
      <c r="M115" s="45">
        <v>97</v>
      </c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x14ac:dyDescent="0.25">
      <c r="A116" s="4">
        <v>14</v>
      </c>
      <c r="B116" s="45"/>
      <c r="C116" s="45">
        <v>89.2</v>
      </c>
      <c r="D116" s="45">
        <v>93.9</v>
      </c>
      <c r="E116" s="45"/>
      <c r="F116" s="45">
        <v>98.5</v>
      </c>
      <c r="G116" s="45">
        <v>106.7</v>
      </c>
      <c r="H116" s="45"/>
      <c r="I116" s="45"/>
      <c r="J116" s="45">
        <v>95</v>
      </c>
      <c r="K116" s="45">
        <v>98.3</v>
      </c>
      <c r="L116" s="45">
        <v>94.9</v>
      </c>
      <c r="M116" s="45">
        <v>99.9</v>
      </c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x14ac:dyDescent="0.25">
      <c r="A117" s="4">
        <v>15</v>
      </c>
      <c r="B117" s="45"/>
      <c r="C117" s="45">
        <v>96.7</v>
      </c>
      <c r="D117" s="45">
        <v>96.8</v>
      </c>
      <c r="E117" s="45"/>
      <c r="F117" s="45">
        <v>106.2</v>
      </c>
      <c r="G117" s="45">
        <v>90</v>
      </c>
      <c r="H117" s="45"/>
      <c r="I117" s="45"/>
      <c r="J117" s="45">
        <v>89.2</v>
      </c>
      <c r="K117" s="45">
        <v>93.9</v>
      </c>
      <c r="L117" s="45">
        <v>98.5</v>
      </c>
      <c r="M117" s="45">
        <v>96.8</v>
      </c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x14ac:dyDescent="0.25">
      <c r="A118" s="4">
        <v>16</v>
      </c>
      <c r="B118" s="45"/>
      <c r="C118" s="45">
        <v>74.2</v>
      </c>
      <c r="D118" s="45">
        <v>104.3</v>
      </c>
      <c r="E118" s="45"/>
      <c r="F118" s="45">
        <v>111.2</v>
      </c>
      <c r="G118" s="45">
        <v>108.7</v>
      </c>
      <c r="H118" s="45"/>
      <c r="I118" s="45"/>
      <c r="J118" s="45">
        <v>96.7</v>
      </c>
      <c r="K118" s="45">
        <v>96.8</v>
      </c>
      <c r="L118" s="45">
        <v>87.1</v>
      </c>
      <c r="M118" s="45">
        <v>90</v>
      </c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x14ac:dyDescent="0.25">
      <c r="A119" s="4">
        <v>17</v>
      </c>
      <c r="B119" s="45"/>
      <c r="C119" s="45">
        <v>100.8</v>
      </c>
      <c r="D119" s="45">
        <v>106</v>
      </c>
      <c r="E119" s="45"/>
      <c r="F119" s="45">
        <v>101.5</v>
      </c>
      <c r="G119" s="45">
        <v>108.8</v>
      </c>
      <c r="H119" s="45"/>
      <c r="I119" s="45"/>
      <c r="J119" s="45">
        <v>92</v>
      </c>
      <c r="K119" s="45">
        <v>92.5</v>
      </c>
      <c r="L119" s="45">
        <v>95</v>
      </c>
      <c r="M119" s="45">
        <v>96.6</v>
      </c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x14ac:dyDescent="0.25">
      <c r="A120" s="4">
        <v>18</v>
      </c>
      <c r="B120" s="45"/>
      <c r="C120" s="45">
        <v>96.7</v>
      </c>
      <c r="D120" s="45">
        <v>101.3</v>
      </c>
      <c r="E120" s="45"/>
      <c r="F120" s="45">
        <v>100.4</v>
      </c>
      <c r="G120" s="45">
        <v>95.1</v>
      </c>
      <c r="H120" s="45"/>
      <c r="I120" s="45"/>
      <c r="J120" s="45">
        <v>90.5</v>
      </c>
      <c r="K120" s="45">
        <v>96.7</v>
      </c>
      <c r="L120" s="45">
        <v>82.6</v>
      </c>
      <c r="M120" s="45">
        <v>86</v>
      </c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x14ac:dyDescent="0.25">
      <c r="A121" s="4">
        <v>19</v>
      </c>
      <c r="B121" s="45"/>
      <c r="C121" s="45">
        <v>105.1</v>
      </c>
      <c r="D121" s="45">
        <v>92</v>
      </c>
      <c r="E121" s="45"/>
      <c r="F121" s="45">
        <v>92.5</v>
      </c>
      <c r="G121" s="45">
        <v>95</v>
      </c>
      <c r="H121" s="45"/>
      <c r="I121" s="45"/>
      <c r="J121" s="45">
        <v>101.1</v>
      </c>
      <c r="K121" s="45">
        <v>104</v>
      </c>
      <c r="L121" s="45">
        <v>101.1</v>
      </c>
      <c r="M121" s="45">
        <v>102.7</v>
      </c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x14ac:dyDescent="0.25">
      <c r="A122" s="4">
        <v>20</v>
      </c>
      <c r="B122" s="45"/>
      <c r="C122" s="45">
        <v>104.5</v>
      </c>
      <c r="D122" s="45">
        <v>94.5</v>
      </c>
      <c r="E122" s="45"/>
      <c r="F122" s="45">
        <v>91.3</v>
      </c>
      <c r="G122" s="45">
        <v>82.7</v>
      </c>
      <c r="H122" s="45"/>
      <c r="I122" s="45"/>
      <c r="J122" s="45">
        <v>100.8</v>
      </c>
      <c r="K122" s="45">
        <v>106</v>
      </c>
      <c r="L122" s="45">
        <v>101.5</v>
      </c>
      <c r="M122" s="45">
        <v>108.8</v>
      </c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x14ac:dyDescent="0.25">
      <c r="A123" s="4">
        <v>21</v>
      </c>
      <c r="B123" s="45"/>
      <c r="C123" s="45">
        <v>110.1</v>
      </c>
      <c r="D123" s="45">
        <v>110.7</v>
      </c>
      <c r="E123" s="45"/>
      <c r="F123" s="45">
        <v>104</v>
      </c>
      <c r="G123" s="45">
        <v>115.6</v>
      </c>
      <c r="H123" s="45"/>
      <c r="I123" s="45"/>
      <c r="J123" s="45">
        <v>110.1</v>
      </c>
      <c r="K123" s="45">
        <v>110.7</v>
      </c>
      <c r="L123" s="45">
        <v>104</v>
      </c>
      <c r="M123" s="45">
        <v>115.6</v>
      </c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x14ac:dyDescent="0.25">
      <c r="A124" s="4">
        <v>22</v>
      </c>
      <c r="B124" s="45"/>
      <c r="C124" s="45">
        <v>116.9</v>
      </c>
      <c r="D124" s="45">
        <v>86.3</v>
      </c>
      <c r="E124" s="45"/>
      <c r="F124" s="45">
        <v>96.4</v>
      </c>
      <c r="G124" s="45">
        <v>99.3</v>
      </c>
      <c r="H124" s="45"/>
      <c r="I124" s="45"/>
      <c r="J124" s="45">
        <v>112.2</v>
      </c>
      <c r="K124" s="45">
        <v>110.5</v>
      </c>
      <c r="L124" s="45">
        <v>112.8</v>
      </c>
      <c r="M124" s="45">
        <v>109.2</v>
      </c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x14ac:dyDescent="0.25">
      <c r="A125" s="4">
        <v>23</v>
      </c>
      <c r="B125" s="45"/>
      <c r="C125" s="45">
        <v>78.900000000000006</v>
      </c>
      <c r="D125" s="45">
        <v>91.4</v>
      </c>
      <c r="E125" s="45"/>
      <c r="F125" s="45">
        <v>96.5</v>
      </c>
      <c r="G125" s="45">
        <v>109.2</v>
      </c>
      <c r="H125" s="45"/>
      <c r="I125" s="45"/>
      <c r="J125" s="45">
        <v>94.5</v>
      </c>
      <c r="K125" s="45">
        <v>91.3</v>
      </c>
      <c r="L125" s="45">
        <v>82.7</v>
      </c>
      <c r="M125" s="45">
        <v>91.7</v>
      </c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x14ac:dyDescent="0.25">
      <c r="A126" s="4">
        <v>24</v>
      </c>
      <c r="B126" s="45"/>
      <c r="C126" s="45">
        <v>112.2</v>
      </c>
      <c r="D126" s="45">
        <v>110.5</v>
      </c>
      <c r="E126" s="45"/>
      <c r="F126" s="45">
        <v>98.3</v>
      </c>
      <c r="G126" s="45">
        <v>109.2</v>
      </c>
      <c r="H126" s="45"/>
      <c r="I126" s="45"/>
      <c r="J126" s="45">
        <v>86.3</v>
      </c>
      <c r="K126" s="45">
        <v>96.4</v>
      </c>
      <c r="L126" s="45">
        <v>99.3</v>
      </c>
      <c r="M126" s="45">
        <v>80.5</v>
      </c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x14ac:dyDescent="0.25">
      <c r="A127" s="4">
        <v>25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x14ac:dyDescent="0.25">
      <c r="A128" s="4">
        <v>26</v>
      </c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x14ac:dyDescent="0.25">
      <c r="A129" s="4">
        <v>27</v>
      </c>
      <c r="B129" s="45"/>
      <c r="C129" s="45">
        <v>88.8</v>
      </c>
      <c r="D129" s="45">
        <v>105.9</v>
      </c>
      <c r="E129" s="45"/>
      <c r="F129" s="45">
        <v>86.3</v>
      </c>
      <c r="G129" s="45">
        <v>76</v>
      </c>
      <c r="H129" s="45"/>
      <c r="I129" s="45"/>
      <c r="J129" s="45">
        <v>88.8</v>
      </c>
      <c r="K129" s="45">
        <v>74.2</v>
      </c>
      <c r="L129" s="45">
        <v>86.3</v>
      </c>
      <c r="M129" s="45">
        <v>76</v>
      </c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x14ac:dyDescent="0.25">
      <c r="A130" s="4">
        <v>28</v>
      </c>
      <c r="B130" s="45"/>
      <c r="C130" s="45">
        <v>98.6</v>
      </c>
      <c r="D130" s="45">
        <v>93.5</v>
      </c>
      <c r="E130" s="45"/>
      <c r="F130" s="45">
        <v>106.2</v>
      </c>
      <c r="G130" s="45">
        <v>92.8</v>
      </c>
      <c r="H130" s="45"/>
      <c r="I130" s="45"/>
      <c r="J130" s="45">
        <v>113.8</v>
      </c>
      <c r="K130" s="45">
        <v>111.8</v>
      </c>
      <c r="L130" s="45">
        <v>104.4</v>
      </c>
      <c r="M130" s="45">
        <v>112.7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x14ac:dyDescent="0.25">
      <c r="A131" s="4">
        <v>29</v>
      </c>
      <c r="B131" s="45"/>
      <c r="C131" s="45">
        <v>99.1</v>
      </c>
      <c r="D131" s="45">
        <v>99.6</v>
      </c>
      <c r="E131" s="45"/>
      <c r="F131" s="45">
        <v>83.6</v>
      </c>
      <c r="G131" s="45">
        <v>106.5</v>
      </c>
      <c r="H131" s="45"/>
      <c r="I131" s="45"/>
      <c r="J131" s="45">
        <v>98.6</v>
      </c>
      <c r="K131" s="45">
        <v>93.5</v>
      </c>
      <c r="L131" s="45">
        <v>95</v>
      </c>
      <c r="M131" s="45">
        <v>92.8</v>
      </c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x14ac:dyDescent="0.25">
      <c r="A132" s="4">
        <v>30</v>
      </c>
      <c r="B132" s="45"/>
      <c r="C132" s="45">
        <v>90.5</v>
      </c>
      <c r="D132" s="45">
        <v>110</v>
      </c>
      <c r="E132" s="45"/>
      <c r="F132" s="45">
        <v>82.6</v>
      </c>
      <c r="G132" s="45">
        <v>86</v>
      </c>
      <c r="H132" s="45"/>
      <c r="I132" s="45"/>
      <c r="J132" s="45">
        <v>99.1</v>
      </c>
      <c r="K132" s="45">
        <v>99.6</v>
      </c>
      <c r="L132" s="45">
        <v>83.6</v>
      </c>
      <c r="M132" s="45">
        <v>96.7</v>
      </c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x14ac:dyDescent="0.25">
      <c r="A133" s="4">
        <v>31</v>
      </c>
      <c r="B133" s="45"/>
      <c r="C133" s="45">
        <v>106.7</v>
      </c>
      <c r="D133" s="45">
        <v>107.9</v>
      </c>
      <c r="E133" s="45"/>
      <c r="F133" s="45">
        <v>109.9</v>
      </c>
      <c r="G133" s="45">
        <v>108.8</v>
      </c>
      <c r="H133" s="45"/>
      <c r="I133" s="45"/>
      <c r="J133" s="45">
        <v>78.400000000000006</v>
      </c>
      <c r="K133" s="45">
        <v>98.3</v>
      </c>
      <c r="L133" s="45">
        <v>81.099999999999994</v>
      </c>
      <c r="M133" s="45">
        <v>87.4</v>
      </c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x14ac:dyDescent="0.25">
      <c r="A134" s="4">
        <v>32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x14ac:dyDescent="0.25">
      <c r="A135" s="4">
        <v>33</v>
      </c>
      <c r="B135" s="45"/>
      <c r="C135" s="45">
        <v>87.4</v>
      </c>
      <c r="D135" s="45">
        <v>95</v>
      </c>
      <c r="E135" s="45"/>
      <c r="F135" s="45">
        <v>108.5</v>
      </c>
      <c r="G135" s="45">
        <v>96.7</v>
      </c>
      <c r="H135" s="45"/>
      <c r="I135" s="45"/>
      <c r="J135" s="45">
        <v>78.900000000000006</v>
      </c>
      <c r="K135" s="45">
        <v>91.4</v>
      </c>
      <c r="L135" s="45">
        <v>96.5</v>
      </c>
      <c r="M135" s="45">
        <v>90.2</v>
      </c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x14ac:dyDescent="0.25">
      <c r="A136" s="4">
        <v>34</v>
      </c>
      <c r="B136" s="45"/>
      <c r="C136" s="45">
        <v>112.7</v>
      </c>
      <c r="D136" s="45">
        <v>78.400000000000006</v>
      </c>
      <c r="E136" s="45"/>
      <c r="F136" s="45">
        <v>112.8</v>
      </c>
      <c r="G136" s="45">
        <v>81.099999999999994</v>
      </c>
      <c r="H136" s="45"/>
      <c r="I136" s="45"/>
      <c r="J136" s="45">
        <v>91.8</v>
      </c>
      <c r="K136" s="45">
        <v>98</v>
      </c>
      <c r="L136" s="45">
        <v>98.1</v>
      </c>
      <c r="M136" s="45">
        <v>79</v>
      </c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.75" thickBot="1" x14ac:dyDescent="0.3">
      <c r="A137" s="4">
        <v>35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6.5" thickBot="1" x14ac:dyDescent="0.3">
      <c r="A138" s="22" t="s">
        <v>44</v>
      </c>
      <c r="B138" s="46">
        <f t="shared" ref="B138:M138" si="6">SUM(B103:B137)</f>
        <v>0</v>
      </c>
      <c r="C138" s="46">
        <f t="shared" si="6"/>
        <v>2950.4999999999995</v>
      </c>
      <c r="D138" s="46">
        <f t="shared" si="6"/>
        <v>2927.8</v>
      </c>
      <c r="E138" s="46">
        <f t="shared" si="6"/>
        <v>0</v>
      </c>
      <c r="F138" s="46">
        <f t="shared" si="6"/>
        <v>3019.6000000000004</v>
      </c>
      <c r="G138" s="46">
        <f t="shared" si="6"/>
        <v>2979.5</v>
      </c>
      <c r="H138" s="46">
        <f t="shared" si="6"/>
        <v>0</v>
      </c>
      <c r="I138" s="46">
        <f t="shared" si="6"/>
        <v>0</v>
      </c>
      <c r="J138" s="46">
        <f t="shared" si="6"/>
        <v>2937.7000000000007</v>
      </c>
      <c r="K138" s="46">
        <f t="shared" si="6"/>
        <v>3046.9000000000005</v>
      </c>
      <c r="L138" s="46">
        <f t="shared" si="6"/>
        <v>2949.6</v>
      </c>
      <c r="M138" s="46">
        <f t="shared" si="6"/>
        <v>2942.9999999999995</v>
      </c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6.5" thickBot="1" x14ac:dyDescent="0.3">
      <c r="A139" s="22" t="s">
        <v>44</v>
      </c>
      <c r="B139" s="47"/>
      <c r="C139" s="47">
        <v>2950.4999999999995</v>
      </c>
      <c r="D139" s="47">
        <v>2927.8</v>
      </c>
      <c r="E139" s="47"/>
      <c r="F139" s="47">
        <v>3019.6000000000004</v>
      </c>
      <c r="G139" s="47">
        <v>2979.5</v>
      </c>
      <c r="H139" s="47"/>
      <c r="I139" s="47"/>
      <c r="J139" s="47">
        <v>2937.7000000000007</v>
      </c>
      <c r="K139" s="47">
        <v>3046.9000000000005</v>
      </c>
      <c r="L139" s="47">
        <v>2949.6</v>
      </c>
      <c r="M139" s="47">
        <v>2942.9999999999995</v>
      </c>
      <c r="N139" s="42" t="s">
        <v>46</v>
      </c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6.5" thickBot="1" x14ac:dyDescent="0.3">
      <c r="A140" s="22" t="s">
        <v>40</v>
      </c>
      <c r="B140" s="48" t="e">
        <f t="shared" ref="B140:M140" si="7">AVERAGE(B103:B137)</f>
        <v>#DIV/0!</v>
      </c>
      <c r="C140" s="48">
        <f t="shared" si="7"/>
        <v>98.34999999999998</v>
      </c>
      <c r="D140" s="48">
        <f t="shared" si="7"/>
        <v>97.593333333333334</v>
      </c>
      <c r="E140" s="48" t="e">
        <f t="shared" si="7"/>
        <v>#DIV/0!</v>
      </c>
      <c r="F140" s="48">
        <f t="shared" si="7"/>
        <v>100.65333333333335</v>
      </c>
      <c r="G140" s="48">
        <f t="shared" si="7"/>
        <v>99.316666666666663</v>
      </c>
      <c r="H140" s="48" t="e">
        <f t="shared" si="7"/>
        <v>#DIV/0!</v>
      </c>
      <c r="I140" s="48" t="e">
        <f t="shared" si="7"/>
        <v>#DIV/0!</v>
      </c>
      <c r="J140" s="48">
        <f t="shared" si="7"/>
        <v>97.92333333333336</v>
      </c>
      <c r="K140" s="48">
        <f t="shared" si="7"/>
        <v>101.56333333333335</v>
      </c>
      <c r="L140" s="48">
        <f t="shared" si="7"/>
        <v>98.32</v>
      </c>
      <c r="M140" s="48">
        <f t="shared" si="7"/>
        <v>98.09999999999998</v>
      </c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6.5" thickBot="1" x14ac:dyDescent="0.3">
      <c r="A141" s="22" t="s">
        <v>40</v>
      </c>
      <c r="B141" s="49"/>
      <c r="C141" s="49">
        <v>98.34999999999998</v>
      </c>
      <c r="D141" s="49">
        <v>97.593333333333334</v>
      </c>
      <c r="E141" s="49"/>
      <c r="F141" s="49">
        <v>100.65333333333335</v>
      </c>
      <c r="G141" s="49">
        <v>99.316666666666663</v>
      </c>
      <c r="H141" s="49"/>
      <c r="I141" s="49"/>
      <c r="J141" s="49">
        <v>97.92333333333336</v>
      </c>
      <c r="K141" s="49">
        <v>101.56333333333335</v>
      </c>
      <c r="L141" s="49">
        <v>98.32</v>
      </c>
      <c r="M141" s="49">
        <v>98.09999999999998</v>
      </c>
      <c r="N141" s="42" t="s">
        <v>46</v>
      </c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6.5" thickBot="1" x14ac:dyDescent="0.3">
      <c r="A142" s="22" t="s">
        <v>41</v>
      </c>
      <c r="B142" s="46">
        <f t="shared" ref="B142:M142" si="8">ABS(MAX(B103:B137)-MIN(B103:B137))</f>
        <v>0</v>
      </c>
      <c r="C142" s="46">
        <f t="shared" si="8"/>
        <v>42.7</v>
      </c>
      <c r="D142" s="46">
        <f t="shared" si="8"/>
        <v>35.399999999999991</v>
      </c>
      <c r="E142" s="46">
        <f t="shared" si="8"/>
        <v>0</v>
      </c>
      <c r="F142" s="46">
        <f t="shared" si="8"/>
        <v>30.300000000000011</v>
      </c>
      <c r="G142" s="46">
        <f t="shared" si="8"/>
        <v>39.599999999999994</v>
      </c>
      <c r="H142" s="46">
        <f t="shared" si="8"/>
        <v>0</v>
      </c>
      <c r="I142" s="46">
        <f t="shared" si="8"/>
        <v>0</v>
      </c>
      <c r="J142" s="46">
        <f t="shared" si="8"/>
        <v>35.399999999999991</v>
      </c>
      <c r="K142" s="46">
        <f t="shared" si="8"/>
        <v>42.7</v>
      </c>
      <c r="L142" s="46">
        <f t="shared" si="8"/>
        <v>31.700000000000003</v>
      </c>
      <c r="M142" s="46">
        <f t="shared" si="8"/>
        <v>39.599999999999994</v>
      </c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6.5" thickBot="1" x14ac:dyDescent="0.3">
      <c r="A143" s="22" t="s">
        <v>41</v>
      </c>
      <c r="B143" s="47"/>
      <c r="C143" s="47">
        <v>42.7</v>
      </c>
      <c r="D143" s="47">
        <v>35.399999999999991</v>
      </c>
      <c r="E143" s="47"/>
      <c r="F143" s="47">
        <v>30.300000000000011</v>
      </c>
      <c r="G143" s="47">
        <v>39.599999999999994</v>
      </c>
      <c r="H143" s="47"/>
      <c r="I143" s="47"/>
      <c r="J143" s="47">
        <v>35.399999999999991</v>
      </c>
      <c r="K143" s="47">
        <v>42.7</v>
      </c>
      <c r="L143" s="47">
        <v>31.700000000000003</v>
      </c>
      <c r="M143" s="47">
        <v>39.599999999999994</v>
      </c>
      <c r="N143" s="42" t="s">
        <v>46</v>
      </c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.75" thickBot="1" x14ac:dyDescent="0.3">
      <c r="A144" s="38" t="s">
        <v>42</v>
      </c>
      <c r="B144" s="48" t="e">
        <f t="shared" ref="B144:M144" si="9">STDEV(B103:B137)</f>
        <v>#DIV/0!</v>
      </c>
      <c r="C144" s="48">
        <f t="shared" si="9"/>
        <v>10.71742860307789</v>
      </c>
      <c r="D144" s="48">
        <f t="shared" si="9"/>
        <v>9.0223451853538688</v>
      </c>
      <c r="E144" s="48" t="e">
        <f t="shared" si="9"/>
        <v>#DIV/0!</v>
      </c>
      <c r="F144" s="48">
        <f t="shared" si="9"/>
        <v>8.7818281551808148</v>
      </c>
      <c r="G144" s="48">
        <f t="shared" si="9"/>
        <v>11.084443380588546</v>
      </c>
      <c r="H144" s="48" t="e">
        <f t="shared" si="9"/>
        <v>#DIV/0!</v>
      </c>
      <c r="I144" s="48" t="e">
        <f t="shared" si="9"/>
        <v>#DIV/0!</v>
      </c>
      <c r="J144" s="48">
        <f t="shared" si="9"/>
        <v>9.8330787031127311</v>
      </c>
      <c r="K144" s="48">
        <f t="shared" si="9"/>
        <v>9.7627541101930841</v>
      </c>
      <c r="L144" s="48">
        <f t="shared" si="9"/>
        <v>9.2946925901197837</v>
      </c>
      <c r="M144" s="48">
        <f t="shared" si="9"/>
        <v>10.688150060891804</v>
      </c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.75" thickBot="1" x14ac:dyDescent="0.3">
      <c r="A145" s="38" t="s">
        <v>42</v>
      </c>
      <c r="B145" s="49"/>
      <c r="C145" s="49">
        <v>10.717428603077746</v>
      </c>
      <c r="D145" s="49">
        <v>9.0223451853538705</v>
      </c>
      <c r="E145" s="49"/>
      <c r="F145" s="49">
        <v>8.7818281551808184</v>
      </c>
      <c r="G145" s="49">
        <v>11.084443380588459</v>
      </c>
      <c r="H145" s="49"/>
      <c r="I145" s="49"/>
      <c r="J145" s="49">
        <v>9.8330787031127294</v>
      </c>
      <c r="K145" s="49">
        <v>9.7627541101930877</v>
      </c>
      <c r="L145" s="49">
        <v>9.2946925901197837</v>
      </c>
      <c r="M145" s="49">
        <v>10.688150060891646</v>
      </c>
      <c r="N145" s="42" t="s">
        <v>46</v>
      </c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.75" thickBot="1" x14ac:dyDescent="0.3">
      <c r="A146" s="38" t="s">
        <v>65</v>
      </c>
      <c r="B146" s="48" t="e">
        <f t="shared" ref="B146:M146" si="10">MEDIAN(B103:B137)</f>
        <v>#NUM!</v>
      </c>
      <c r="C146" s="48">
        <f t="shared" si="10"/>
        <v>98.85</v>
      </c>
      <c r="D146" s="48">
        <f t="shared" si="10"/>
        <v>97.95</v>
      </c>
      <c r="E146" s="48" t="e">
        <f t="shared" si="10"/>
        <v>#NUM!</v>
      </c>
      <c r="F146" s="48">
        <f t="shared" si="10"/>
        <v>100.75</v>
      </c>
      <c r="G146" s="48">
        <f t="shared" si="10"/>
        <v>100.25</v>
      </c>
      <c r="H146" s="48" t="e">
        <f t="shared" si="10"/>
        <v>#NUM!</v>
      </c>
      <c r="I146" s="48" t="e">
        <f t="shared" si="10"/>
        <v>#NUM!</v>
      </c>
      <c r="J146" s="48">
        <f t="shared" si="10"/>
        <v>98.85</v>
      </c>
      <c r="K146" s="48">
        <f t="shared" si="10"/>
        <v>100</v>
      </c>
      <c r="L146" s="48">
        <f t="shared" si="10"/>
        <v>98.9</v>
      </c>
      <c r="M146" s="48">
        <f t="shared" si="10"/>
        <v>98.85</v>
      </c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.75" thickBot="1" x14ac:dyDescent="0.3">
      <c r="A147" s="38" t="s">
        <v>65</v>
      </c>
      <c r="B147" s="49"/>
      <c r="C147" s="49">
        <v>98.85</v>
      </c>
      <c r="D147" s="49">
        <v>97.95</v>
      </c>
      <c r="E147" s="49"/>
      <c r="F147" s="49">
        <v>100.75</v>
      </c>
      <c r="G147" s="49">
        <v>100.25</v>
      </c>
      <c r="H147" s="49"/>
      <c r="I147" s="49"/>
      <c r="J147" s="49">
        <v>98.85</v>
      </c>
      <c r="K147" s="49">
        <v>100</v>
      </c>
      <c r="L147" s="49">
        <v>98.9</v>
      </c>
      <c r="M147" s="49">
        <v>98.85</v>
      </c>
      <c r="N147" s="42" t="s">
        <v>46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.75" thickBot="1" x14ac:dyDescent="0.3">
      <c r="A148" s="38" t="s">
        <v>66</v>
      </c>
      <c r="B148" s="48">
        <f>MODE(B103:M137)</f>
        <v>104</v>
      </c>
      <c r="C148" s="48"/>
      <c r="D148" s="48"/>
      <c r="E148" s="48"/>
      <c r="F148" s="48"/>
      <c r="G148" s="48"/>
      <c r="H148" s="48"/>
      <c r="I148" s="66" t="s">
        <v>67</v>
      </c>
      <c r="J148" s="66"/>
      <c r="K148" s="66"/>
      <c r="L148" s="66"/>
      <c r="M148" s="66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.75" thickBot="1" x14ac:dyDescent="0.3">
      <c r="A149" s="38" t="s">
        <v>66</v>
      </c>
      <c r="B149" s="49"/>
      <c r="C149" s="49"/>
      <c r="D149" s="49"/>
      <c r="E149" s="49"/>
      <c r="F149" s="49"/>
      <c r="G149" s="49"/>
      <c r="H149" s="49"/>
      <c r="I149" s="66" t="s">
        <v>68</v>
      </c>
      <c r="J149" s="66"/>
      <c r="K149" s="66"/>
      <c r="L149" s="66"/>
      <c r="M149" s="66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x14ac:dyDescent="0.25">
      <c r="A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x14ac:dyDescent="0.25">
      <c r="A151" s="42"/>
      <c r="B151" s="42"/>
      <c r="C151" s="42"/>
      <c r="D151" s="42"/>
      <c r="E151" s="42"/>
      <c r="F151" s="42"/>
      <c r="G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.75" thickBot="1" x14ac:dyDescent="0.3">
      <c r="A153" s="42" t="s">
        <v>63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.75" thickBot="1" x14ac:dyDescent="0.3">
      <c r="A154" s="40" t="s">
        <v>62</v>
      </c>
      <c r="B154" s="45">
        <v>1</v>
      </c>
      <c r="C154" s="45">
        <v>2</v>
      </c>
      <c r="D154" s="45">
        <v>3</v>
      </c>
      <c r="E154" s="45">
        <v>4</v>
      </c>
      <c r="F154" s="45">
        <v>5</v>
      </c>
      <c r="G154" s="45">
        <v>6</v>
      </c>
      <c r="H154" s="45">
        <v>7</v>
      </c>
      <c r="I154" s="45">
        <v>8</v>
      </c>
      <c r="J154" s="45">
        <v>9</v>
      </c>
      <c r="K154" s="45">
        <v>10</v>
      </c>
      <c r="L154" s="45">
        <v>11</v>
      </c>
      <c r="M154" s="45">
        <v>12</v>
      </c>
      <c r="N154" s="45">
        <v>13</v>
      </c>
      <c r="O154" s="45">
        <v>14</v>
      </c>
      <c r="P154" s="45">
        <v>15</v>
      </c>
      <c r="Q154" s="45">
        <v>16</v>
      </c>
      <c r="R154" s="45">
        <v>17</v>
      </c>
      <c r="S154" s="45">
        <v>18</v>
      </c>
      <c r="T154" s="45">
        <v>19</v>
      </c>
      <c r="U154" s="45">
        <v>20</v>
      </c>
      <c r="V154" s="45">
        <v>21</v>
      </c>
      <c r="W154" s="42"/>
      <c r="X154" s="42"/>
      <c r="Y154" s="42"/>
    </row>
    <row r="155" spans="1:25" ht="15.75" thickBot="1" x14ac:dyDescent="0.3">
      <c r="A155" s="38" t="s">
        <v>61</v>
      </c>
      <c r="B155" s="51"/>
      <c r="C155" s="51">
        <v>5045</v>
      </c>
      <c r="D155" s="51">
        <v>4350</v>
      </c>
      <c r="E155" s="51">
        <v>4350</v>
      </c>
      <c r="F155" s="51"/>
      <c r="G155" s="51">
        <v>3975</v>
      </c>
      <c r="H155" s="51"/>
      <c r="I155" s="51">
        <v>4290</v>
      </c>
      <c r="J155" s="51">
        <v>4430</v>
      </c>
      <c r="K155" s="51">
        <v>4485</v>
      </c>
      <c r="L155" s="51"/>
      <c r="M155" s="51"/>
      <c r="N155" s="51">
        <v>4285</v>
      </c>
      <c r="O155" s="51">
        <v>3980</v>
      </c>
      <c r="P155" s="51">
        <v>3925</v>
      </c>
      <c r="Q155" s="51">
        <v>3645</v>
      </c>
      <c r="R155" s="51">
        <v>3760</v>
      </c>
      <c r="S155" s="51">
        <v>3300</v>
      </c>
      <c r="T155" s="51">
        <v>3685</v>
      </c>
      <c r="U155" s="51">
        <v>3463</v>
      </c>
      <c r="V155" s="51">
        <v>5200</v>
      </c>
      <c r="W155" s="42"/>
      <c r="X155" s="42"/>
      <c r="Y155" s="42"/>
    </row>
    <row r="156" spans="1:25" ht="15.75" thickBot="1" x14ac:dyDescent="0.3">
      <c r="A156" s="38" t="s">
        <v>64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56"/>
      <c r="X156" s="42"/>
      <c r="Y156" s="42"/>
    </row>
    <row r="157" spans="1:25" ht="15.75" thickBot="1" x14ac:dyDescent="0.3">
      <c r="A157" s="38" t="s">
        <v>64</v>
      </c>
      <c r="B157" s="41"/>
      <c r="C157" s="41"/>
      <c r="D157" s="41">
        <v>695</v>
      </c>
      <c r="E157" s="41">
        <v>0</v>
      </c>
      <c r="F157" s="41"/>
      <c r="G157" s="41"/>
      <c r="H157" s="41"/>
      <c r="I157" s="41"/>
      <c r="J157" s="41">
        <v>140</v>
      </c>
      <c r="K157" s="41">
        <v>55</v>
      </c>
      <c r="L157" s="41"/>
      <c r="M157" s="41"/>
      <c r="N157" s="41"/>
      <c r="O157" s="41">
        <v>305</v>
      </c>
      <c r="P157" s="41">
        <v>55</v>
      </c>
      <c r="Q157" s="41">
        <v>280</v>
      </c>
      <c r="R157" s="41">
        <v>115</v>
      </c>
      <c r="S157" s="41">
        <v>460</v>
      </c>
      <c r="T157" s="41">
        <v>385</v>
      </c>
      <c r="U157" s="41">
        <v>222</v>
      </c>
      <c r="V157" s="41">
        <v>1737</v>
      </c>
      <c r="W157" s="55">
        <v>370.75</v>
      </c>
      <c r="X157" s="42" t="s">
        <v>46</v>
      </c>
      <c r="Y157" s="42"/>
    </row>
    <row r="158" spans="1:25" ht="15.75" thickBot="1" x14ac:dyDescent="0.3">
      <c r="A158" s="57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55">
        <v>251</v>
      </c>
      <c r="X158" s="42"/>
      <c r="Y158" s="42"/>
    </row>
    <row r="159" spans="1:25" ht="30" x14ac:dyDescent="0.25">
      <c r="A159" s="57" t="s">
        <v>69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x14ac:dyDescent="0.25">
      <c r="A160" s="57" t="e">
        <f>MODE(B160)</f>
        <v>#N/A</v>
      </c>
      <c r="B160" s="42">
        <v>3</v>
      </c>
      <c r="C160" s="42" t="s">
        <v>70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x14ac:dyDescent="0.25">
      <c r="A161" s="57">
        <f>MODE(B161:J161)</f>
        <v>3</v>
      </c>
      <c r="B161" s="42">
        <v>3</v>
      </c>
      <c r="C161" s="42">
        <v>3</v>
      </c>
      <c r="D161" s="42">
        <v>3</v>
      </c>
      <c r="E161" s="42">
        <v>2</v>
      </c>
      <c r="F161" s="42">
        <v>2</v>
      </c>
      <c r="G161" s="42">
        <v>2</v>
      </c>
      <c r="H161" s="42">
        <v>5</v>
      </c>
      <c r="I161" s="42">
        <v>5</v>
      </c>
      <c r="J161" s="42">
        <v>5</v>
      </c>
      <c r="K161" s="42" t="s">
        <v>74</v>
      </c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x14ac:dyDescent="0.25">
      <c r="A162" s="39" t="e">
        <f>MODE(B162:J162)</f>
        <v>#N/A</v>
      </c>
      <c r="B162">
        <v>1.5</v>
      </c>
      <c r="C162">
        <v>2</v>
      </c>
      <c r="D162">
        <v>3.5</v>
      </c>
      <c r="E162">
        <v>1.8</v>
      </c>
      <c r="F162">
        <v>3.3</v>
      </c>
      <c r="G162">
        <v>4.0999999999999996</v>
      </c>
      <c r="H162">
        <v>2.6</v>
      </c>
      <c r="I162">
        <v>1.3</v>
      </c>
      <c r="J162">
        <v>2.4500000000000002</v>
      </c>
    </row>
    <row r="163" spans="1:25" x14ac:dyDescent="0.25">
      <c r="A163" s="39"/>
    </row>
    <row r="164" spans="1:25" x14ac:dyDescent="0.25">
      <c r="A164" s="67" t="s">
        <v>71</v>
      </c>
    </row>
    <row r="165" spans="1:25" x14ac:dyDescent="0.25">
      <c r="A165" s="39">
        <f>GEOMEAN(B164:I165)</f>
        <v>105.63698525738668</v>
      </c>
      <c r="B165" s="45">
        <v>90.2</v>
      </c>
      <c r="C165" s="45">
        <v>113.8</v>
      </c>
      <c r="D165" s="45">
        <v>111.8</v>
      </c>
      <c r="E165" s="45">
        <v>104.4</v>
      </c>
      <c r="F165" s="45">
        <v>105.6</v>
      </c>
      <c r="G165" s="45">
        <v>98.8</v>
      </c>
      <c r="H165" s="45">
        <v>109.3</v>
      </c>
      <c r="I165" s="45">
        <v>113.5</v>
      </c>
    </row>
    <row r="166" spans="1:25" x14ac:dyDescent="0.25">
      <c r="A166" s="39" t="e">
        <f>GEOMEAN(B165:I166)</f>
        <v>#NUM!</v>
      </c>
      <c r="B166" s="45">
        <v>104.3</v>
      </c>
      <c r="C166" s="45">
        <v>111.2</v>
      </c>
      <c r="D166" s="45">
        <v>-108.7</v>
      </c>
      <c r="E166" s="45">
        <v>113.6</v>
      </c>
      <c r="F166" s="45">
        <v>78.400000000000006</v>
      </c>
      <c r="G166" s="45">
        <v>98.3</v>
      </c>
      <c r="H166" s="45">
        <v>81.099999999999994</v>
      </c>
      <c r="I166" s="45">
        <v>87.4</v>
      </c>
      <c r="J166" t="s">
        <v>72</v>
      </c>
    </row>
    <row r="167" spans="1:25" x14ac:dyDescent="0.25">
      <c r="A167" s="39" t="e">
        <f>GEOMEAN(B166:I167)</f>
        <v>#NUM!</v>
      </c>
      <c r="B167" s="45">
        <v>104.3</v>
      </c>
      <c r="C167" s="45">
        <v>0</v>
      </c>
      <c r="D167" s="45">
        <v>108.7</v>
      </c>
      <c r="E167" s="45">
        <v>113.6</v>
      </c>
      <c r="F167" s="45">
        <v>78.400000000000006</v>
      </c>
      <c r="G167" s="45">
        <v>98.3</v>
      </c>
      <c r="H167" s="45">
        <v>81.099999999999994</v>
      </c>
      <c r="I167" s="45">
        <v>87.4</v>
      </c>
      <c r="J167" t="s">
        <v>73</v>
      </c>
    </row>
    <row r="168" spans="1:25" x14ac:dyDescent="0.25">
      <c r="A168" s="39"/>
    </row>
    <row r="169" spans="1:25" x14ac:dyDescent="0.25">
      <c r="A169" s="39"/>
    </row>
    <row r="170" spans="1:25" x14ac:dyDescent="0.25">
      <c r="A170" s="39"/>
    </row>
    <row r="171" spans="1:25" x14ac:dyDescent="0.25">
      <c r="A171" s="39"/>
    </row>
    <row r="172" spans="1:25" x14ac:dyDescent="0.25">
      <c r="A172" s="39"/>
    </row>
    <row r="173" spans="1:25" x14ac:dyDescent="0.25">
      <c r="A173" s="39"/>
    </row>
    <row r="174" spans="1:25" x14ac:dyDescent="0.25">
      <c r="A174" s="39"/>
    </row>
    <row r="175" spans="1:25" x14ac:dyDescent="0.25">
      <c r="A175" s="39"/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76"/>
  <sheetViews>
    <sheetView topLeftCell="D1" workbookViewId="0">
      <selection activeCell="J38" sqref="J38"/>
    </sheetView>
  </sheetViews>
  <sheetFormatPr defaultRowHeight="15" x14ac:dyDescent="0.25"/>
  <cols>
    <col min="9" max="9" width="5.7109375" customWidth="1"/>
  </cols>
  <sheetData>
    <row r="2" spans="1:17" ht="15.75" thickBot="1" x14ac:dyDescent="0.3">
      <c r="A2" t="s">
        <v>75</v>
      </c>
    </row>
    <row r="3" spans="1:17" ht="16.5" thickBot="1" x14ac:dyDescent="0.3">
      <c r="A3" s="22" t="s">
        <v>19</v>
      </c>
      <c r="B3" s="22" t="s">
        <v>20</v>
      </c>
      <c r="C3" s="22" t="s">
        <v>21</v>
      </c>
      <c r="D3" s="22" t="s">
        <v>22</v>
      </c>
      <c r="E3" s="22" t="s">
        <v>23</v>
      </c>
      <c r="F3" s="22" t="s">
        <v>53</v>
      </c>
      <c r="G3" s="22" t="s">
        <v>54</v>
      </c>
      <c r="H3" s="22" t="s">
        <v>55</v>
      </c>
      <c r="J3" s="22" t="s">
        <v>19</v>
      </c>
      <c r="K3" s="22" t="s">
        <v>20</v>
      </c>
      <c r="L3" s="22" t="s">
        <v>21</v>
      </c>
      <c r="M3" s="22" t="s">
        <v>22</v>
      </c>
      <c r="N3" s="22" t="s">
        <v>23</v>
      </c>
      <c r="O3" s="22" t="s">
        <v>53</v>
      </c>
      <c r="P3" s="22" t="s">
        <v>54</v>
      </c>
      <c r="Q3" s="22" t="s">
        <v>55</v>
      </c>
    </row>
    <row r="4" spans="1:17" x14ac:dyDescent="0.25">
      <c r="A4" s="4">
        <v>1</v>
      </c>
      <c r="B4" s="45"/>
      <c r="C4" s="45"/>
      <c r="D4" s="45"/>
      <c r="E4" s="45"/>
      <c r="F4" s="45"/>
      <c r="G4" s="45"/>
      <c r="H4" s="45"/>
      <c r="J4" s="4">
        <v>1</v>
      </c>
      <c r="K4" s="45"/>
      <c r="L4" s="45"/>
      <c r="M4" s="45"/>
      <c r="N4" s="45"/>
      <c r="O4" s="45"/>
      <c r="P4" s="45"/>
      <c r="Q4" s="45"/>
    </row>
    <row r="5" spans="1:17" x14ac:dyDescent="0.25">
      <c r="A5" s="4">
        <v>2</v>
      </c>
      <c r="B5" s="45"/>
      <c r="C5" s="45"/>
      <c r="D5" s="45"/>
      <c r="E5" s="45"/>
      <c r="F5" s="45"/>
      <c r="G5" s="45"/>
      <c r="H5" s="45"/>
      <c r="J5" s="4">
        <v>2</v>
      </c>
      <c r="K5" s="45"/>
      <c r="L5" s="45"/>
      <c r="M5" s="45"/>
      <c r="N5" s="45"/>
      <c r="O5" s="45"/>
      <c r="P5" s="45"/>
      <c r="Q5" s="45"/>
    </row>
    <row r="6" spans="1:17" x14ac:dyDescent="0.25">
      <c r="A6" s="4">
        <v>3</v>
      </c>
      <c r="B6" s="45"/>
      <c r="C6" s="45">
        <v>105.6</v>
      </c>
      <c r="D6" s="45">
        <v>98.8</v>
      </c>
      <c r="E6" s="45"/>
      <c r="F6" s="45">
        <v>109.3</v>
      </c>
      <c r="G6" s="45">
        <v>113.5</v>
      </c>
      <c r="H6" s="45"/>
      <c r="J6" s="4">
        <v>3</v>
      </c>
      <c r="K6" s="45"/>
      <c r="L6" s="45"/>
      <c r="M6" s="45"/>
      <c r="N6" s="45"/>
      <c r="O6" s="45"/>
      <c r="P6" s="45"/>
      <c r="Q6" s="45"/>
    </row>
    <row r="7" spans="1:17" x14ac:dyDescent="0.25">
      <c r="A7" s="4">
        <v>4</v>
      </c>
      <c r="B7" s="45"/>
      <c r="C7" s="45">
        <v>104</v>
      </c>
      <c r="D7" s="45">
        <v>84.5</v>
      </c>
      <c r="E7" s="45"/>
      <c r="F7" s="45">
        <v>98.9</v>
      </c>
      <c r="G7" s="45">
        <v>97</v>
      </c>
      <c r="H7" s="45"/>
      <c r="J7" s="4">
        <v>4</v>
      </c>
      <c r="K7" s="45"/>
      <c r="L7" s="45"/>
      <c r="M7" s="45"/>
      <c r="N7" s="45"/>
      <c r="O7" s="45"/>
      <c r="P7" s="45"/>
      <c r="Q7" s="45"/>
    </row>
    <row r="8" spans="1:17" x14ac:dyDescent="0.25">
      <c r="A8" s="4">
        <v>5</v>
      </c>
      <c r="B8" s="45"/>
      <c r="C8" s="45">
        <v>112.4</v>
      </c>
      <c r="D8" s="45">
        <v>86.2</v>
      </c>
      <c r="E8" s="45"/>
      <c r="F8" s="45">
        <v>85.5</v>
      </c>
      <c r="G8" s="45">
        <v>106.5</v>
      </c>
      <c r="H8" s="45"/>
      <c r="J8" s="4">
        <v>5</v>
      </c>
      <c r="K8" s="45"/>
      <c r="L8" s="45"/>
      <c r="M8" s="45"/>
      <c r="N8" s="45"/>
      <c r="O8" s="45"/>
      <c r="P8" s="45"/>
      <c r="Q8" s="45"/>
    </row>
    <row r="9" spans="1:17" x14ac:dyDescent="0.25">
      <c r="A9" s="4">
        <v>6</v>
      </c>
      <c r="B9" s="45"/>
      <c r="C9" s="45">
        <v>96.6</v>
      </c>
      <c r="D9" s="45">
        <v>99.9</v>
      </c>
      <c r="E9" s="45"/>
      <c r="F9" s="45">
        <v>112.9</v>
      </c>
      <c r="G9" s="45">
        <v>96.8</v>
      </c>
      <c r="H9" s="45"/>
      <c r="J9" s="4">
        <v>6</v>
      </c>
      <c r="K9" s="45"/>
      <c r="L9" s="45"/>
      <c r="M9" s="45"/>
      <c r="N9" s="45"/>
      <c r="O9" s="45"/>
      <c r="P9" s="45"/>
      <c r="Q9" s="45"/>
    </row>
    <row r="10" spans="1:17" x14ac:dyDescent="0.25">
      <c r="A10" s="4">
        <v>7</v>
      </c>
      <c r="B10" s="45"/>
      <c r="C10" s="45">
        <v>91.7</v>
      </c>
      <c r="D10" s="45">
        <v>101.3</v>
      </c>
      <c r="E10" s="45"/>
      <c r="F10" s="45">
        <v>107.1</v>
      </c>
      <c r="G10" s="45">
        <v>101.2</v>
      </c>
      <c r="H10" s="45"/>
      <c r="J10" s="4">
        <v>7</v>
      </c>
      <c r="K10" s="45"/>
      <c r="L10" s="45"/>
      <c r="M10" s="45"/>
      <c r="N10" s="45"/>
      <c r="O10" s="45"/>
      <c r="P10" s="45"/>
      <c r="Q10" s="45"/>
    </row>
    <row r="11" spans="1:17" x14ac:dyDescent="0.25">
      <c r="A11" s="4">
        <v>8</v>
      </c>
      <c r="B11" s="45"/>
      <c r="C11" s="45">
        <v>112</v>
      </c>
      <c r="D11" s="45">
        <v>97.9</v>
      </c>
      <c r="E11" s="45"/>
      <c r="F11" s="45">
        <v>109</v>
      </c>
      <c r="G11" s="45">
        <v>95.2</v>
      </c>
      <c r="H11" s="45"/>
      <c r="J11" s="4">
        <v>8</v>
      </c>
      <c r="K11" s="45"/>
      <c r="L11" s="45"/>
      <c r="M11" s="45"/>
      <c r="N11" s="45"/>
      <c r="O11" s="45"/>
      <c r="P11" s="45"/>
      <c r="Q11" s="45"/>
    </row>
    <row r="12" spans="1:17" x14ac:dyDescent="0.25">
      <c r="A12" s="4">
        <v>9</v>
      </c>
      <c r="B12" s="45"/>
      <c r="C12" s="45">
        <v>91.8</v>
      </c>
      <c r="D12" s="45">
        <v>98</v>
      </c>
      <c r="E12" s="45"/>
      <c r="F12" s="45">
        <v>98.1</v>
      </c>
      <c r="G12" s="45">
        <v>79.2</v>
      </c>
      <c r="H12" s="45"/>
      <c r="J12" s="4">
        <v>9</v>
      </c>
      <c r="K12" s="45"/>
      <c r="L12" s="45"/>
      <c r="M12" s="45"/>
      <c r="N12" s="45"/>
      <c r="O12" s="45"/>
      <c r="P12" s="45"/>
      <c r="Q12" s="45"/>
    </row>
    <row r="13" spans="1:17" x14ac:dyDescent="0.25">
      <c r="A13" s="4">
        <v>10</v>
      </c>
      <c r="B13" s="45"/>
      <c r="C13" s="45">
        <v>94.9</v>
      </c>
      <c r="D13" s="45">
        <v>87.1</v>
      </c>
      <c r="E13" s="45"/>
      <c r="F13" s="45">
        <v>104.3</v>
      </c>
      <c r="G13" s="45">
        <v>112.7</v>
      </c>
      <c r="H13" s="45"/>
      <c r="J13" s="4">
        <v>10</v>
      </c>
      <c r="K13" s="45"/>
      <c r="L13" s="45"/>
      <c r="M13" s="45"/>
      <c r="N13" s="45"/>
      <c r="O13" s="45"/>
      <c r="P13" s="45"/>
      <c r="Q13" s="45"/>
    </row>
    <row r="14" spans="1:17" x14ac:dyDescent="0.25">
      <c r="A14" s="4">
        <v>11</v>
      </c>
      <c r="B14" s="45"/>
      <c r="C14" s="45">
        <v>101.1</v>
      </c>
      <c r="D14" s="45">
        <v>104</v>
      </c>
      <c r="E14" s="45"/>
      <c r="F14" s="45">
        <v>101.1</v>
      </c>
      <c r="G14" s="45">
        <v>102.7</v>
      </c>
      <c r="H14" s="45"/>
      <c r="J14" s="4">
        <v>11</v>
      </c>
      <c r="K14" s="45"/>
      <c r="L14" s="45"/>
      <c r="M14" s="45"/>
      <c r="N14" s="45"/>
      <c r="O14" s="45"/>
      <c r="P14" s="45"/>
      <c r="Q14" s="45"/>
    </row>
    <row r="15" spans="1:17" x14ac:dyDescent="0.25">
      <c r="A15" s="4">
        <v>12</v>
      </c>
      <c r="B15" s="45"/>
      <c r="C15" s="45">
        <v>100.6</v>
      </c>
      <c r="D15" s="45">
        <v>83.3</v>
      </c>
      <c r="E15" s="45"/>
      <c r="F15" s="45">
        <v>96.6</v>
      </c>
      <c r="G15" s="45">
        <v>88.5</v>
      </c>
      <c r="H15" s="45"/>
      <c r="J15" s="4">
        <v>12</v>
      </c>
      <c r="K15" s="45"/>
      <c r="L15" s="45"/>
      <c r="M15" s="45"/>
      <c r="N15" s="45"/>
      <c r="O15" s="45"/>
      <c r="P15" s="45"/>
      <c r="Q15" s="45"/>
    </row>
    <row r="16" spans="1:17" x14ac:dyDescent="0.25">
      <c r="A16" s="4">
        <v>13</v>
      </c>
      <c r="B16" s="45"/>
      <c r="C16" s="45">
        <v>80.5</v>
      </c>
      <c r="D16" s="45">
        <v>95</v>
      </c>
      <c r="E16" s="45"/>
      <c r="F16" s="45">
        <v>98.3</v>
      </c>
      <c r="G16" s="45">
        <v>113.6</v>
      </c>
      <c r="H16" s="45"/>
      <c r="J16" s="4">
        <v>13</v>
      </c>
      <c r="K16" s="45"/>
      <c r="L16" s="45"/>
      <c r="M16" s="45"/>
      <c r="N16" s="45"/>
      <c r="O16" s="45"/>
      <c r="P16" s="45"/>
      <c r="Q16" s="45"/>
    </row>
    <row r="17" spans="1:17" x14ac:dyDescent="0.25">
      <c r="A17" s="4">
        <v>14</v>
      </c>
      <c r="B17" s="45"/>
      <c r="C17" s="45">
        <v>89.2</v>
      </c>
      <c r="D17" s="45">
        <v>93.9</v>
      </c>
      <c r="E17" s="45"/>
      <c r="F17" s="45">
        <v>98.5</v>
      </c>
      <c r="G17" s="45">
        <v>106.7</v>
      </c>
      <c r="H17" s="45"/>
      <c r="J17" s="4">
        <v>14</v>
      </c>
      <c r="K17" s="45"/>
      <c r="L17" s="45"/>
      <c r="M17" s="45"/>
      <c r="N17" s="45"/>
      <c r="O17" s="45"/>
      <c r="P17" s="45"/>
      <c r="Q17" s="45"/>
    </row>
    <row r="18" spans="1:17" x14ac:dyDescent="0.25">
      <c r="A18" s="4">
        <v>15</v>
      </c>
      <c r="B18" s="45"/>
      <c r="C18" s="45">
        <v>96.7</v>
      </c>
      <c r="D18" s="45">
        <v>96.8</v>
      </c>
      <c r="E18" s="45"/>
      <c r="F18" s="45">
        <v>106.2</v>
      </c>
      <c r="G18" s="45">
        <v>90</v>
      </c>
      <c r="H18" s="45"/>
      <c r="J18" s="4">
        <v>15</v>
      </c>
      <c r="K18" s="45"/>
      <c r="L18" s="45"/>
      <c r="M18" s="45"/>
      <c r="N18" s="45"/>
      <c r="O18" s="45"/>
      <c r="P18" s="45"/>
      <c r="Q18" s="45"/>
    </row>
    <row r="19" spans="1:17" x14ac:dyDescent="0.25">
      <c r="A19" s="4">
        <v>16</v>
      </c>
      <c r="B19" s="45"/>
      <c r="C19" s="45">
        <v>74.2</v>
      </c>
      <c r="D19" s="45">
        <v>104.3</v>
      </c>
      <c r="E19" s="45"/>
      <c r="F19" s="45">
        <v>111.2</v>
      </c>
      <c r="G19" s="45">
        <v>108.7</v>
      </c>
      <c r="H19" s="45"/>
      <c r="J19" s="4">
        <v>16</v>
      </c>
      <c r="K19" s="45"/>
      <c r="L19" s="45"/>
      <c r="M19" s="45"/>
      <c r="N19" s="45"/>
      <c r="O19" s="45"/>
      <c r="P19" s="45"/>
      <c r="Q19" s="45"/>
    </row>
    <row r="20" spans="1:17" x14ac:dyDescent="0.25">
      <c r="A20" s="4">
        <v>17</v>
      </c>
      <c r="B20" s="45"/>
      <c r="C20" s="45">
        <v>100.8</v>
      </c>
      <c r="D20" s="45">
        <v>106</v>
      </c>
      <c r="E20" s="45"/>
      <c r="F20" s="45">
        <v>101.5</v>
      </c>
      <c r="G20" s="45">
        <v>108.8</v>
      </c>
      <c r="H20" s="45"/>
      <c r="J20" s="4">
        <v>17</v>
      </c>
      <c r="K20" s="45"/>
      <c r="L20" s="45"/>
      <c r="M20" s="45"/>
      <c r="N20" s="45"/>
      <c r="O20" s="45"/>
      <c r="P20" s="45"/>
      <c r="Q20" s="45"/>
    </row>
    <row r="21" spans="1:17" x14ac:dyDescent="0.25">
      <c r="A21" s="4">
        <v>18</v>
      </c>
      <c r="B21" s="45"/>
      <c r="C21" s="45">
        <v>96.7</v>
      </c>
      <c r="D21" s="45">
        <v>101.3</v>
      </c>
      <c r="E21" s="45"/>
      <c r="F21" s="45">
        <v>100.4</v>
      </c>
      <c r="G21" s="45">
        <v>95.1</v>
      </c>
      <c r="H21" s="45"/>
      <c r="J21" s="4">
        <v>18</v>
      </c>
      <c r="K21" s="45"/>
      <c r="L21" s="45"/>
      <c r="M21" s="45"/>
      <c r="N21" s="45"/>
      <c r="O21" s="45"/>
      <c r="P21" s="45"/>
      <c r="Q21" s="45"/>
    </row>
    <row r="22" spans="1:17" x14ac:dyDescent="0.25">
      <c r="A22" s="4">
        <v>19</v>
      </c>
      <c r="B22" s="45"/>
      <c r="C22" s="45">
        <v>105.1</v>
      </c>
      <c r="D22" s="45">
        <v>92</v>
      </c>
      <c r="E22" s="45"/>
      <c r="F22" s="45">
        <v>92.5</v>
      </c>
      <c r="G22" s="45">
        <v>95</v>
      </c>
      <c r="H22" s="45"/>
      <c r="J22" s="4">
        <v>19</v>
      </c>
      <c r="K22" s="45"/>
      <c r="L22" s="45"/>
      <c r="M22" s="45"/>
      <c r="N22" s="45"/>
      <c r="O22" s="45"/>
      <c r="P22" s="45"/>
      <c r="Q22" s="45"/>
    </row>
    <row r="23" spans="1:17" x14ac:dyDescent="0.25">
      <c r="A23" s="4">
        <v>20</v>
      </c>
      <c r="B23" s="45"/>
      <c r="C23" s="45">
        <v>104.5</v>
      </c>
      <c r="D23" s="45">
        <v>94.5</v>
      </c>
      <c r="E23" s="45"/>
      <c r="F23" s="45">
        <v>91.3</v>
      </c>
      <c r="G23" s="45">
        <v>82.7</v>
      </c>
      <c r="H23" s="45"/>
      <c r="J23" s="4">
        <v>20</v>
      </c>
      <c r="K23" s="45"/>
      <c r="L23" s="45"/>
      <c r="M23" s="45"/>
      <c r="N23" s="45"/>
      <c r="O23" s="45"/>
      <c r="P23" s="45"/>
      <c r="Q23" s="45"/>
    </row>
    <row r="24" spans="1:17" x14ac:dyDescent="0.25">
      <c r="A24" s="4">
        <v>21</v>
      </c>
      <c r="B24" s="45"/>
      <c r="C24" s="45">
        <v>110.1</v>
      </c>
      <c r="D24" s="45">
        <v>110.7</v>
      </c>
      <c r="E24" s="45"/>
      <c r="F24" s="45">
        <v>104</v>
      </c>
      <c r="G24" s="45">
        <v>115.6</v>
      </c>
      <c r="H24" s="45"/>
      <c r="J24" s="4">
        <v>21</v>
      </c>
      <c r="K24" s="45"/>
      <c r="L24" s="45"/>
      <c r="M24" s="45"/>
      <c r="N24" s="45"/>
      <c r="O24" s="45"/>
      <c r="P24" s="45"/>
      <c r="Q24" s="45"/>
    </row>
    <row r="25" spans="1:17" x14ac:dyDescent="0.25">
      <c r="A25" s="4">
        <v>22</v>
      </c>
      <c r="B25" s="45"/>
      <c r="C25" s="45">
        <v>116.9</v>
      </c>
      <c r="D25" s="45">
        <v>86.3</v>
      </c>
      <c r="E25" s="45"/>
      <c r="F25" s="45">
        <v>96.4</v>
      </c>
      <c r="G25" s="45">
        <v>99.3</v>
      </c>
      <c r="H25" s="45"/>
      <c r="J25" s="4">
        <v>22</v>
      </c>
      <c r="K25" s="45"/>
      <c r="L25" s="45"/>
      <c r="M25" s="45"/>
      <c r="N25" s="45"/>
      <c r="O25" s="45"/>
      <c r="P25" s="45"/>
      <c r="Q25" s="45"/>
    </row>
    <row r="26" spans="1:17" x14ac:dyDescent="0.25">
      <c r="A26" s="4">
        <v>23</v>
      </c>
      <c r="B26" s="45"/>
      <c r="C26" s="45">
        <v>78.900000000000006</v>
      </c>
      <c r="D26" s="45">
        <v>91.4</v>
      </c>
      <c r="E26" s="45"/>
      <c r="F26" s="45">
        <v>96.5</v>
      </c>
      <c r="G26" s="45">
        <v>109.2</v>
      </c>
      <c r="H26" s="45"/>
      <c r="J26" s="4">
        <v>23</v>
      </c>
      <c r="K26" s="45"/>
      <c r="L26" s="45"/>
      <c r="M26" s="45"/>
      <c r="N26" s="45"/>
      <c r="O26" s="45"/>
      <c r="P26" s="45"/>
      <c r="Q26" s="45"/>
    </row>
    <row r="27" spans="1:17" x14ac:dyDescent="0.25">
      <c r="A27" s="4">
        <v>24</v>
      </c>
      <c r="B27" s="45"/>
      <c r="C27" s="45">
        <v>112.2</v>
      </c>
      <c r="D27" s="45">
        <v>110.5</v>
      </c>
      <c r="E27" s="45"/>
      <c r="F27" s="45">
        <v>98.3</v>
      </c>
      <c r="G27" s="45">
        <v>109.2</v>
      </c>
      <c r="H27" s="45"/>
      <c r="J27" s="4">
        <v>24</v>
      </c>
      <c r="K27" s="45"/>
      <c r="L27" s="45"/>
      <c r="M27" s="45"/>
      <c r="N27" s="45"/>
      <c r="O27" s="45"/>
      <c r="P27" s="45"/>
      <c r="Q27" s="45"/>
    </row>
    <row r="28" spans="1:17" x14ac:dyDescent="0.25">
      <c r="A28" s="4">
        <v>25</v>
      </c>
      <c r="B28" s="45"/>
      <c r="C28" s="45"/>
      <c r="D28" s="45"/>
      <c r="E28" s="45"/>
      <c r="F28" s="45"/>
      <c r="G28" s="45"/>
      <c r="H28" s="45"/>
      <c r="J28" s="4">
        <v>25</v>
      </c>
      <c r="K28" s="45"/>
      <c r="L28" s="45"/>
      <c r="M28" s="45"/>
      <c r="N28" s="45"/>
      <c r="O28" s="45"/>
      <c r="P28" s="45"/>
      <c r="Q28" s="45"/>
    </row>
    <row r="29" spans="1:17" x14ac:dyDescent="0.25">
      <c r="A29" s="4">
        <v>26</v>
      </c>
      <c r="B29" s="45"/>
      <c r="C29" s="45"/>
      <c r="D29" s="45"/>
      <c r="E29" s="45"/>
      <c r="F29" s="45"/>
      <c r="G29" s="45"/>
      <c r="H29" s="45"/>
      <c r="J29" s="4">
        <v>26</v>
      </c>
      <c r="K29" s="45"/>
      <c r="L29" s="45"/>
      <c r="M29" s="45"/>
      <c r="N29" s="45"/>
      <c r="O29" s="45"/>
      <c r="P29" s="45"/>
      <c r="Q29" s="45"/>
    </row>
    <row r="30" spans="1:17" x14ac:dyDescent="0.25">
      <c r="A30" s="4">
        <v>27</v>
      </c>
      <c r="B30" s="45"/>
      <c r="C30" s="45">
        <v>88.8</v>
      </c>
      <c r="D30" s="45">
        <v>105.9</v>
      </c>
      <c r="E30" s="45"/>
      <c r="F30" s="45">
        <v>86.3</v>
      </c>
      <c r="G30" s="45">
        <v>76</v>
      </c>
      <c r="H30" s="45"/>
      <c r="J30" s="4">
        <v>27</v>
      </c>
      <c r="K30" s="45"/>
      <c r="L30" s="45"/>
      <c r="M30" s="45"/>
      <c r="N30" s="45"/>
      <c r="O30" s="45"/>
      <c r="P30" s="45"/>
      <c r="Q30" s="45"/>
    </row>
    <row r="31" spans="1:17" x14ac:dyDescent="0.25">
      <c r="A31" s="4">
        <v>28</v>
      </c>
      <c r="B31" s="45"/>
      <c r="C31" s="45">
        <v>98.6</v>
      </c>
      <c r="D31" s="45">
        <v>93.5</v>
      </c>
      <c r="E31" s="45"/>
      <c r="F31" s="45">
        <v>106.2</v>
      </c>
      <c r="G31" s="45">
        <v>92.8</v>
      </c>
      <c r="H31" s="45"/>
      <c r="J31" s="4">
        <v>28</v>
      </c>
      <c r="K31" s="45"/>
      <c r="L31" s="45"/>
      <c r="M31" s="45"/>
      <c r="N31" s="45"/>
      <c r="O31" s="45"/>
      <c r="P31" s="45"/>
      <c r="Q31" s="45"/>
    </row>
    <row r="32" spans="1:17" x14ac:dyDescent="0.25">
      <c r="A32" s="4">
        <v>29</v>
      </c>
      <c r="B32" s="45"/>
      <c r="C32" s="45">
        <v>99.1</v>
      </c>
      <c r="D32" s="45">
        <v>99.6</v>
      </c>
      <c r="E32" s="45"/>
      <c r="F32" s="45">
        <v>83.6</v>
      </c>
      <c r="G32" s="45">
        <v>106.5</v>
      </c>
      <c r="H32" s="45"/>
      <c r="J32" s="4">
        <v>29</v>
      </c>
      <c r="K32" s="45"/>
      <c r="L32" s="45"/>
      <c r="M32" s="45"/>
      <c r="N32" s="45"/>
      <c r="O32" s="45"/>
      <c r="P32" s="45"/>
      <c r="Q32" s="45"/>
    </row>
    <row r="33" spans="1:17" x14ac:dyDescent="0.25">
      <c r="A33" s="4">
        <v>30</v>
      </c>
      <c r="B33" s="45"/>
      <c r="C33" s="45">
        <v>90.5</v>
      </c>
      <c r="D33" s="45">
        <v>110</v>
      </c>
      <c r="E33" s="45"/>
      <c r="F33" s="45">
        <v>82.6</v>
      </c>
      <c r="G33" s="45">
        <v>86</v>
      </c>
      <c r="H33" s="45"/>
      <c r="J33" s="4">
        <v>30</v>
      </c>
      <c r="K33" s="45"/>
      <c r="L33" s="45"/>
      <c r="M33" s="45"/>
      <c r="N33" s="45"/>
      <c r="O33" s="45"/>
      <c r="P33" s="45"/>
      <c r="Q33" s="45"/>
    </row>
    <row r="34" spans="1:17" x14ac:dyDescent="0.25">
      <c r="A34" s="4">
        <v>31</v>
      </c>
      <c r="B34" s="45"/>
      <c r="C34" s="45">
        <v>106.7</v>
      </c>
      <c r="D34" s="45">
        <v>107.9</v>
      </c>
      <c r="E34" s="45"/>
      <c r="F34" s="45">
        <v>109.9</v>
      </c>
      <c r="G34" s="45">
        <v>108.8</v>
      </c>
      <c r="H34" s="45"/>
      <c r="J34" s="4">
        <v>31</v>
      </c>
      <c r="K34" s="45"/>
      <c r="L34" s="45"/>
      <c r="M34" s="45"/>
      <c r="N34" s="45"/>
      <c r="O34" s="45"/>
      <c r="P34" s="45"/>
      <c r="Q34" s="45"/>
    </row>
    <row r="35" spans="1:17" x14ac:dyDescent="0.25">
      <c r="A35" s="4">
        <v>32</v>
      </c>
      <c r="B35" s="45"/>
      <c r="C35" s="45"/>
      <c r="D35" s="45"/>
      <c r="E35" s="45"/>
      <c r="F35" s="45"/>
      <c r="G35" s="45"/>
      <c r="H35" s="45"/>
      <c r="J35" s="4">
        <v>32</v>
      </c>
      <c r="K35" s="45"/>
      <c r="L35" s="45"/>
      <c r="M35" s="45"/>
      <c r="N35" s="45"/>
      <c r="O35" s="45"/>
      <c r="P35" s="45"/>
      <c r="Q35" s="45"/>
    </row>
    <row r="36" spans="1:17" x14ac:dyDescent="0.25">
      <c r="A36" s="4">
        <v>33</v>
      </c>
      <c r="B36" s="45"/>
      <c r="C36" s="45">
        <v>87.4</v>
      </c>
      <c r="D36" s="45">
        <v>95</v>
      </c>
      <c r="E36" s="45"/>
      <c r="F36" s="45">
        <v>108.5</v>
      </c>
      <c r="G36" s="45">
        <v>96.7</v>
      </c>
      <c r="H36" s="45"/>
      <c r="J36" s="4">
        <v>33</v>
      </c>
      <c r="K36" s="45"/>
      <c r="L36" s="45"/>
      <c r="M36" s="45"/>
      <c r="N36" s="45"/>
      <c r="O36" s="45"/>
      <c r="P36" s="45"/>
      <c r="Q36" s="45"/>
    </row>
    <row r="37" spans="1:17" x14ac:dyDescent="0.25">
      <c r="A37" s="4">
        <v>34</v>
      </c>
      <c r="B37" s="45"/>
      <c r="C37" s="45">
        <v>112.7</v>
      </c>
      <c r="D37" s="45">
        <v>78.400000000000006</v>
      </c>
      <c r="E37" s="45"/>
      <c r="F37" s="45">
        <v>112.8</v>
      </c>
      <c r="G37" s="45">
        <v>81.099999999999994</v>
      </c>
      <c r="H37" s="45"/>
      <c r="J37" s="4">
        <v>34</v>
      </c>
      <c r="K37" s="45"/>
      <c r="L37" s="45"/>
      <c r="M37" s="45"/>
      <c r="N37" s="45"/>
      <c r="O37" s="45"/>
      <c r="P37" s="45"/>
      <c r="Q37" s="45"/>
    </row>
    <row r="38" spans="1:17" x14ac:dyDescent="0.25">
      <c r="A38" s="4">
        <v>35</v>
      </c>
      <c r="B38" s="45"/>
      <c r="C38" s="45"/>
      <c r="D38" s="45"/>
      <c r="E38" s="45"/>
      <c r="F38" s="45"/>
      <c r="G38" s="45"/>
      <c r="H38" s="45"/>
      <c r="J38" s="4">
        <v>35</v>
      </c>
      <c r="K38" s="45"/>
      <c r="L38" s="45"/>
      <c r="M38" s="45"/>
      <c r="N38" s="45"/>
      <c r="O38" s="45"/>
      <c r="P38" s="45"/>
      <c r="Q38" s="45"/>
    </row>
    <row r="40" spans="1:17" ht="15.75" thickBot="1" x14ac:dyDescent="0.3"/>
    <row r="41" spans="1:17" ht="16.5" thickBot="1" x14ac:dyDescent="0.3">
      <c r="A41" s="22" t="s">
        <v>19</v>
      </c>
      <c r="B41" s="22" t="s">
        <v>20</v>
      </c>
      <c r="C41" s="22" t="s">
        <v>21</v>
      </c>
      <c r="D41" s="22" t="s">
        <v>22</v>
      </c>
      <c r="E41" s="22" t="s">
        <v>23</v>
      </c>
      <c r="F41" s="22" t="s">
        <v>53</v>
      </c>
      <c r="G41" s="22" t="s">
        <v>54</v>
      </c>
      <c r="H41" s="22" t="s">
        <v>55</v>
      </c>
      <c r="J41" s="22" t="s">
        <v>19</v>
      </c>
      <c r="K41" s="22" t="s">
        <v>20</v>
      </c>
      <c r="L41" s="22" t="s">
        <v>21</v>
      </c>
      <c r="M41" s="22" t="s">
        <v>22</v>
      </c>
      <c r="N41" s="22" t="s">
        <v>23</v>
      </c>
      <c r="O41" s="22" t="s">
        <v>53</v>
      </c>
      <c r="P41" s="22" t="s">
        <v>54</v>
      </c>
      <c r="Q41" s="22" t="s">
        <v>55</v>
      </c>
    </row>
    <row r="42" spans="1:17" x14ac:dyDescent="0.25">
      <c r="A42" s="4">
        <v>1</v>
      </c>
      <c r="B42" s="45"/>
      <c r="C42" s="45"/>
      <c r="D42" s="45"/>
      <c r="E42" s="45"/>
      <c r="F42" s="45"/>
      <c r="G42" s="45"/>
      <c r="H42" s="45"/>
      <c r="J42" s="4">
        <v>1</v>
      </c>
      <c r="K42" s="45"/>
      <c r="L42" s="45"/>
      <c r="M42" s="45"/>
      <c r="N42" s="45"/>
      <c r="O42" s="45"/>
      <c r="P42" s="45"/>
      <c r="Q42" s="45"/>
    </row>
    <row r="43" spans="1:17" x14ac:dyDescent="0.25">
      <c r="A43" s="4">
        <v>2</v>
      </c>
      <c r="B43" s="45"/>
      <c r="C43" s="45"/>
      <c r="D43" s="45"/>
      <c r="E43" s="45"/>
      <c r="F43" s="45"/>
      <c r="G43" s="45"/>
      <c r="H43" s="45"/>
      <c r="J43" s="4">
        <v>2</v>
      </c>
      <c r="K43" s="45"/>
      <c r="L43" s="45"/>
      <c r="M43" s="45"/>
      <c r="N43" s="45"/>
      <c r="O43" s="45"/>
      <c r="P43" s="45"/>
      <c r="Q43" s="45"/>
    </row>
    <row r="44" spans="1:17" x14ac:dyDescent="0.25">
      <c r="A44" s="4">
        <v>3</v>
      </c>
      <c r="B44" s="45"/>
      <c r="C44" s="45">
        <v>105.6</v>
      </c>
      <c r="D44" s="45">
        <v>98.8</v>
      </c>
      <c r="E44" s="45"/>
      <c r="F44" s="45">
        <v>109.3</v>
      </c>
      <c r="G44" s="45">
        <v>113.5</v>
      </c>
      <c r="H44" s="45"/>
      <c r="J44" s="4">
        <v>3</v>
      </c>
      <c r="K44" s="45"/>
      <c r="L44" s="45"/>
      <c r="M44" s="45"/>
      <c r="N44" s="45"/>
      <c r="O44" s="45"/>
      <c r="P44" s="45"/>
      <c r="Q44" s="45"/>
    </row>
    <row r="45" spans="1:17" x14ac:dyDescent="0.25">
      <c r="A45" s="4">
        <v>4</v>
      </c>
      <c r="B45" s="45"/>
      <c r="C45" s="45">
        <v>104</v>
      </c>
      <c r="D45" s="45">
        <v>84.5</v>
      </c>
      <c r="E45" s="45"/>
      <c r="F45" s="45">
        <v>98.9</v>
      </c>
      <c r="G45" s="45">
        <v>97</v>
      </c>
      <c r="H45" s="45"/>
      <c r="J45" s="4">
        <v>4</v>
      </c>
      <c r="K45" s="45"/>
      <c r="L45" s="45"/>
      <c r="M45" s="45"/>
      <c r="N45" s="45"/>
      <c r="O45" s="45"/>
      <c r="P45" s="45"/>
      <c r="Q45" s="45"/>
    </row>
    <row r="46" spans="1:17" x14ac:dyDescent="0.25">
      <c r="A46" s="4">
        <v>5</v>
      </c>
      <c r="B46" s="45"/>
      <c r="C46" s="45">
        <v>112.4</v>
      </c>
      <c r="D46" s="45">
        <v>86.2</v>
      </c>
      <c r="E46" s="45"/>
      <c r="F46" s="45">
        <v>85.5</v>
      </c>
      <c r="G46" s="45">
        <v>106.5</v>
      </c>
      <c r="H46" s="45"/>
      <c r="J46" s="4">
        <v>5</v>
      </c>
      <c r="K46" s="45"/>
      <c r="L46" s="45"/>
      <c r="M46" s="45"/>
      <c r="N46" s="45"/>
      <c r="O46" s="45"/>
      <c r="P46" s="45"/>
      <c r="Q46" s="45"/>
    </row>
    <row r="47" spans="1:17" x14ac:dyDescent="0.25">
      <c r="A47" s="4">
        <v>6</v>
      </c>
      <c r="B47" s="45"/>
      <c r="C47" s="45">
        <v>96.6</v>
      </c>
      <c r="D47" s="45">
        <v>99.9</v>
      </c>
      <c r="E47" s="45"/>
      <c r="F47" s="45">
        <v>112.9</v>
      </c>
      <c r="G47" s="45">
        <v>96.8</v>
      </c>
      <c r="H47" s="45"/>
      <c r="J47" s="4">
        <v>6</v>
      </c>
      <c r="K47" s="45"/>
      <c r="L47" s="45"/>
      <c r="M47" s="45"/>
      <c r="N47" s="45"/>
      <c r="O47" s="45"/>
      <c r="P47" s="45"/>
      <c r="Q47" s="45"/>
    </row>
    <row r="48" spans="1:17" x14ac:dyDescent="0.25">
      <c r="A48" s="4">
        <v>7</v>
      </c>
      <c r="B48" s="45"/>
      <c r="C48" s="45">
        <v>91.7</v>
      </c>
      <c r="D48" s="45">
        <v>101.3</v>
      </c>
      <c r="E48" s="45"/>
      <c r="F48" s="45">
        <v>107.1</v>
      </c>
      <c r="G48" s="45">
        <v>101.2</v>
      </c>
      <c r="H48" s="45"/>
      <c r="J48" s="4">
        <v>7</v>
      </c>
      <c r="K48" s="45"/>
      <c r="L48" s="45"/>
      <c r="M48" s="45"/>
      <c r="N48" s="45"/>
      <c r="O48" s="45"/>
      <c r="P48" s="45"/>
      <c r="Q48" s="45"/>
    </row>
    <row r="49" spans="1:17" x14ac:dyDescent="0.25">
      <c r="A49" s="4">
        <v>8</v>
      </c>
      <c r="B49" s="45"/>
      <c r="C49" s="45">
        <v>112</v>
      </c>
      <c r="D49" s="45">
        <v>97.9</v>
      </c>
      <c r="E49" s="45"/>
      <c r="F49" s="45">
        <v>109</v>
      </c>
      <c r="G49" s="45">
        <v>95.2</v>
      </c>
      <c r="H49" s="45"/>
      <c r="J49" s="4">
        <v>8</v>
      </c>
      <c r="K49" s="45"/>
      <c r="L49" s="45"/>
      <c r="M49" s="45"/>
      <c r="N49" s="45"/>
      <c r="O49" s="45"/>
      <c r="P49" s="45"/>
      <c r="Q49" s="45"/>
    </row>
    <row r="50" spans="1:17" x14ac:dyDescent="0.25">
      <c r="A50" s="4">
        <v>9</v>
      </c>
      <c r="B50" s="45"/>
      <c r="C50" s="45">
        <v>91.8</v>
      </c>
      <c r="D50" s="45">
        <v>98</v>
      </c>
      <c r="E50" s="45"/>
      <c r="F50" s="45">
        <v>98.1</v>
      </c>
      <c r="G50" s="45">
        <v>79.2</v>
      </c>
      <c r="H50" s="45"/>
      <c r="J50" s="4">
        <v>9</v>
      </c>
      <c r="K50" s="45"/>
      <c r="L50" s="45"/>
      <c r="M50" s="45"/>
      <c r="N50" s="45"/>
      <c r="O50" s="45"/>
      <c r="P50" s="45"/>
      <c r="Q50" s="45"/>
    </row>
    <row r="51" spans="1:17" x14ac:dyDescent="0.25">
      <c r="A51" s="4">
        <v>10</v>
      </c>
      <c r="B51" s="45"/>
      <c r="C51" s="45">
        <v>94.9</v>
      </c>
      <c r="D51" s="45">
        <v>87.1</v>
      </c>
      <c r="E51" s="45"/>
      <c r="F51" s="45">
        <v>104.3</v>
      </c>
      <c r="G51" s="45">
        <v>112.7</v>
      </c>
      <c r="H51" s="45"/>
      <c r="J51" s="4">
        <v>10</v>
      </c>
      <c r="K51" s="45"/>
      <c r="L51" s="45"/>
      <c r="M51" s="45"/>
      <c r="N51" s="45"/>
      <c r="O51" s="45"/>
      <c r="P51" s="45"/>
      <c r="Q51" s="45"/>
    </row>
    <row r="52" spans="1:17" x14ac:dyDescent="0.25">
      <c r="A52" s="4">
        <v>11</v>
      </c>
      <c r="B52" s="45"/>
      <c r="C52" s="45">
        <v>101.1</v>
      </c>
      <c r="D52" s="45">
        <v>104</v>
      </c>
      <c r="E52" s="45"/>
      <c r="F52" s="45">
        <v>101.1</v>
      </c>
      <c r="G52" s="45">
        <v>102.7</v>
      </c>
      <c r="H52" s="45"/>
      <c r="J52" s="4">
        <v>11</v>
      </c>
      <c r="K52" s="45"/>
      <c r="L52" s="45"/>
      <c r="M52" s="45"/>
      <c r="N52" s="45"/>
      <c r="O52" s="45"/>
      <c r="P52" s="45"/>
      <c r="Q52" s="45"/>
    </row>
    <row r="53" spans="1:17" x14ac:dyDescent="0.25">
      <c r="A53" s="4">
        <v>12</v>
      </c>
      <c r="B53" s="45"/>
      <c r="C53" s="45">
        <v>100.6</v>
      </c>
      <c r="D53" s="45">
        <v>83.3</v>
      </c>
      <c r="E53" s="45"/>
      <c r="F53" s="45">
        <v>96.6</v>
      </c>
      <c r="G53" s="45">
        <v>88.5</v>
      </c>
      <c r="H53" s="45"/>
      <c r="J53" s="4">
        <v>12</v>
      </c>
      <c r="K53" s="45"/>
      <c r="L53" s="45"/>
      <c r="M53" s="45"/>
      <c r="N53" s="45"/>
      <c r="O53" s="45"/>
      <c r="P53" s="45"/>
      <c r="Q53" s="45"/>
    </row>
    <row r="54" spans="1:17" x14ac:dyDescent="0.25">
      <c r="A54" s="4">
        <v>13</v>
      </c>
      <c r="B54" s="45"/>
      <c r="C54" s="45">
        <v>80.5</v>
      </c>
      <c r="D54" s="45">
        <v>95</v>
      </c>
      <c r="E54" s="45"/>
      <c r="F54" s="45">
        <v>98.3</v>
      </c>
      <c r="G54" s="45">
        <v>113.6</v>
      </c>
      <c r="H54" s="45"/>
      <c r="J54" s="4">
        <v>13</v>
      </c>
      <c r="K54" s="45"/>
      <c r="L54" s="45"/>
      <c r="M54" s="45"/>
      <c r="N54" s="45"/>
      <c r="O54" s="45"/>
      <c r="P54" s="45"/>
      <c r="Q54" s="45"/>
    </row>
    <row r="55" spans="1:17" x14ac:dyDescent="0.25">
      <c r="A55" s="4">
        <v>14</v>
      </c>
      <c r="B55" s="45"/>
      <c r="C55" s="45">
        <v>89.2</v>
      </c>
      <c r="D55" s="45">
        <v>93.9</v>
      </c>
      <c r="E55" s="45"/>
      <c r="F55" s="45">
        <v>98.5</v>
      </c>
      <c r="G55" s="45">
        <v>106.7</v>
      </c>
      <c r="H55" s="45"/>
      <c r="J55" s="4">
        <v>14</v>
      </c>
      <c r="K55" s="45"/>
      <c r="L55" s="45"/>
      <c r="M55" s="45"/>
      <c r="N55" s="45"/>
      <c r="O55" s="45"/>
      <c r="P55" s="45"/>
      <c r="Q55" s="45"/>
    </row>
    <row r="56" spans="1:17" x14ac:dyDescent="0.25">
      <c r="A56" s="4">
        <v>15</v>
      </c>
      <c r="B56" s="45"/>
      <c r="C56" s="45">
        <v>96.7</v>
      </c>
      <c r="D56" s="45">
        <v>96.8</v>
      </c>
      <c r="E56" s="45"/>
      <c r="F56" s="45">
        <v>106.2</v>
      </c>
      <c r="G56" s="45">
        <v>90</v>
      </c>
      <c r="H56" s="45"/>
      <c r="J56" s="4">
        <v>15</v>
      </c>
      <c r="K56" s="45"/>
      <c r="L56" s="45"/>
      <c r="M56" s="45"/>
      <c r="N56" s="45"/>
      <c r="O56" s="45"/>
      <c r="P56" s="45"/>
      <c r="Q56" s="45"/>
    </row>
    <row r="57" spans="1:17" x14ac:dyDescent="0.25">
      <c r="A57" s="4">
        <v>16</v>
      </c>
      <c r="B57" s="45"/>
      <c r="C57" s="45">
        <v>74.2</v>
      </c>
      <c r="D57" s="45">
        <v>104.3</v>
      </c>
      <c r="E57" s="45"/>
      <c r="F57" s="45">
        <v>111.2</v>
      </c>
      <c r="G57" s="45">
        <v>108.7</v>
      </c>
      <c r="H57" s="45"/>
      <c r="J57" s="4">
        <v>16</v>
      </c>
      <c r="K57" s="45"/>
      <c r="L57" s="45"/>
      <c r="M57" s="45"/>
      <c r="N57" s="45"/>
      <c r="O57" s="45"/>
      <c r="P57" s="45"/>
      <c r="Q57" s="45"/>
    </row>
    <row r="58" spans="1:17" x14ac:dyDescent="0.25">
      <c r="A58" s="4">
        <v>17</v>
      </c>
      <c r="B58" s="45"/>
      <c r="C58" s="45">
        <v>100.8</v>
      </c>
      <c r="D58" s="45">
        <v>106</v>
      </c>
      <c r="E58" s="45"/>
      <c r="F58" s="45">
        <v>101.5</v>
      </c>
      <c r="G58" s="45">
        <v>108.8</v>
      </c>
      <c r="H58" s="45"/>
      <c r="J58" s="4">
        <v>17</v>
      </c>
      <c r="K58" s="45"/>
      <c r="L58" s="45"/>
      <c r="M58" s="45"/>
      <c r="N58" s="45"/>
      <c r="O58" s="45"/>
      <c r="P58" s="45"/>
      <c r="Q58" s="45"/>
    </row>
    <row r="59" spans="1:17" x14ac:dyDescent="0.25">
      <c r="A59" s="4">
        <v>18</v>
      </c>
      <c r="B59" s="45"/>
      <c r="C59" s="45">
        <v>96.7</v>
      </c>
      <c r="D59" s="45">
        <v>101.3</v>
      </c>
      <c r="E59" s="45"/>
      <c r="F59" s="45">
        <v>100.4</v>
      </c>
      <c r="G59" s="45">
        <v>95.1</v>
      </c>
      <c r="H59" s="45"/>
      <c r="J59" s="4">
        <v>18</v>
      </c>
      <c r="K59" s="45"/>
      <c r="L59" s="45"/>
      <c r="M59" s="45"/>
      <c r="N59" s="45"/>
      <c r="O59" s="45"/>
      <c r="P59" s="45"/>
      <c r="Q59" s="45"/>
    </row>
    <row r="60" spans="1:17" x14ac:dyDescent="0.25">
      <c r="A60" s="4">
        <v>19</v>
      </c>
      <c r="B60" s="45"/>
      <c r="C60" s="45">
        <v>105.1</v>
      </c>
      <c r="D60" s="45">
        <v>92</v>
      </c>
      <c r="E60" s="45"/>
      <c r="F60" s="45">
        <v>92.5</v>
      </c>
      <c r="G60" s="45">
        <v>95</v>
      </c>
      <c r="H60" s="45"/>
      <c r="J60" s="4">
        <v>19</v>
      </c>
      <c r="K60" s="45"/>
      <c r="L60" s="45"/>
      <c r="M60" s="45"/>
      <c r="N60" s="45"/>
      <c r="O60" s="45"/>
      <c r="P60" s="45"/>
      <c r="Q60" s="45"/>
    </row>
    <row r="61" spans="1:17" x14ac:dyDescent="0.25">
      <c r="A61" s="4">
        <v>20</v>
      </c>
      <c r="B61" s="45"/>
      <c r="C61" s="45">
        <v>104.5</v>
      </c>
      <c r="D61" s="45">
        <v>94.5</v>
      </c>
      <c r="E61" s="45"/>
      <c r="F61" s="45">
        <v>91.3</v>
      </c>
      <c r="G61" s="45">
        <v>82.7</v>
      </c>
      <c r="H61" s="45"/>
      <c r="J61" s="4">
        <v>20</v>
      </c>
      <c r="K61" s="45"/>
      <c r="L61" s="45"/>
      <c r="M61" s="45"/>
      <c r="N61" s="45"/>
      <c r="O61" s="45"/>
      <c r="P61" s="45"/>
      <c r="Q61" s="45"/>
    </row>
    <row r="62" spans="1:17" x14ac:dyDescent="0.25">
      <c r="A62" s="4">
        <v>21</v>
      </c>
      <c r="B62" s="45"/>
      <c r="C62" s="45">
        <v>110.1</v>
      </c>
      <c r="D62" s="45">
        <v>110.7</v>
      </c>
      <c r="E62" s="45"/>
      <c r="F62" s="45">
        <v>104</v>
      </c>
      <c r="G62" s="45">
        <v>115.6</v>
      </c>
      <c r="H62" s="45"/>
      <c r="J62" s="4">
        <v>21</v>
      </c>
      <c r="K62" s="45"/>
      <c r="L62" s="45"/>
      <c r="M62" s="45"/>
      <c r="N62" s="45"/>
      <c r="O62" s="45"/>
      <c r="P62" s="45"/>
      <c r="Q62" s="45"/>
    </row>
    <row r="63" spans="1:17" x14ac:dyDescent="0.25">
      <c r="A63" s="4">
        <v>22</v>
      </c>
      <c r="B63" s="45"/>
      <c r="C63" s="45">
        <v>116.9</v>
      </c>
      <c r="D63" s="45">
        <v>86.3</v>
      </c>
      <c r="E63" s="45"/>
      <c r="F63" s="45">
        <v>96.4</v>
      </c>
      <c r="G63" s="45">
        <v>99.3</v>
      </c>
      <c r="H63" s="45"/>
      <c r="J63" s="4">
        <v>22</v>
      </c>
      <c r="K63" s="45"/>
      <c r="L63" s="45"/>
      <c r="M63" s="45"/>
      <c r="N63" s="45"/>
      <c r="O63" s="45"/>
      <c r="P63" s="45"/>
      <c r="Q63" s="45"/>
    </row>
    <row r="64" spans="1:17" x14ac:dyDescent="0.25">
      <c r="A64" s="4">
        <v>23</v>
      </c>
      <c r="B64" s="45"/>
      <c r="C64" s="45">
        <v>78.900000000000006</v>
      </c>
      <c r="D64" s="45">
        <v>91.4</v>
      </c>
      <c r="E64" s="45"/>
      <c r="F64" s="45">
        <v>96.5</v>
      </c>
      <c r="G64" s="45">
        <v>109.2</v>
      </c>
      <c r="H64" s="45"/>
      <c r="J64" s="4">
        <v>23</v>
      </c>
      <c r="K64" s="45"/>
      <c r="L64" s="45"/>
      <c r="M64" s="45"/>
      <c r="N64" s="45"/>
      <c r="O64" s="45"/>
      <c r="P64" s="45"/>
      <c r="Q64" s="45"/>
    </row>
    <row r="65" spans="1:17" x14ac:dyDescent="0.25">
      <c r="A65" s="4">
        <v>24</v>
      </c>
      <c r="B65" s="45"/>
      <c r="C65" s="45">
        <v>112.2</v>
      </c>
      <c r="D65" s="45">
        <v>110.5</v>
      </c>
      <c r="E65" s="45"/>
      <c r="F65" s="45">
        <v>98.3</v>
      </c>
      <c r="G65" s="45">
        <v>109.2</v>
      </c>
      <c r="H65" s="45"/>
      <c r="J65" s="4">
        <v>24</v>
      </c>
      <c r="K65" s="45"/>
      <c r="L65" s="45"/>
      <c r="M65" s="45"/>
      <c r="N65" s="45"/>
      <c r="O65" s="45"/>
      <c r="P65" s="45"/>
      <c r="Q65" s="45"/>
    </row>
    <row r="66" spans="1:17" x14ac:dyDescent="0.25">
      <c r="A66" s="4">
        <v>25</v>
      </c>
      <c r="B66" s="45"/>
      <c r="C66" s="45"/>
      <c r="D66" s="45"/>
      <c r="E66" s="45"/>
      <c r="F66" s="45"/>
      <c r="G66" s="45"/>
      <c r="H66" s="45"/>
      <c r="J66" s="4">
        <v>25</v>
      </c>
      <c r="K66" s="45"/>
      <c r="L66" s="45"/>
      <c r="M66" s="45"/>
      <c r="N66" s="45"/>
      <c r="O66" s="45"/>
      <c r="P66" s="45"/>
      <c r="Q66" s="45"/>
    </row>
    <row r="67" spans="1:17" x14ac:dyDescent="0.25">
      <c r="A67" s="4">
        <v>26</v>
      </c>
      <c r="B67" s="45"/>
      <c r="C67" s="45"/>
      <c r="D67" s="45"/>
      <c r="E67" s="45"/>
      <c r="F67" s="45"/>
      <c r="G67" s="45"/>
      <c r="H67" s="45"/>
      <c r="J67" s="4">
        <v>26</v>
      </c>
      <c r="K67" s="45"/>
      <c r="L67" s="45"/>
      <c r="M67" s="45"/>
      <c r="N67" s="45"/>
      <c r="O67" s="45"/>
      <c r="P67" s="45"/>
      <c r="Q67" s="45"/>
    </row>
    <row r="68" spans="1:17" x14ac:dyDescent="0.25">
      <c r="A68" s="4">
        <v>27</v>
      </c>
      <c r="B68" s="45"/>
      <c r="C68" s="45">
        <v>88.8</v>
      </c>
      <c r="D68" s="45">
        <v>105.9</v>
      </c>
      <c r="E68" s="45"/>
      <c r="F68" s="45">
        <v>86.3</v>
      </c>
      <c r="G68" s="45">
        <v>76</v>
      </c>
      <c r="H68" s="45"/>
      <c r="J68" s="4">
        <v>27</v>
      </c>
      <c r="K68" s="45"/>
      <c r="L68" s="45"/>
      <c r="M68" s="45"/>
      <c r="N68" s="45"/>
      <c r="O68" s="45"/>
      <c r="P68" s="45"/>
      <c r="Q68" s="45"/>
    </row>
    <row r="69" spans="1:17" x14ac:dyDescent="0.25">
      <c r="A69" s="4">
        <v>28</v>
      </c>
      <c r="B69" s="45"/>
      <c r="C69" s="45">
        <v>98.6</v>
      </c>
      <c r="D69" s="45">
        <v>93.5</v>
      </c>
      <c r="E69" s="45"/>
      <c r="F69" s="45">
        <v>106.2</v>
      </c>
      <c r="G69" s="45">
        <v>92.8</v>
      </c>
      <c r="H69" s="45"/>
      <c r="J69" s="4">
        <v>28</v>
      </c>
      <c r="K69" s="45"/>
      <c r="L69" s="45"/>
      <c r="M69" s="45"/>
      <c r="N69" s="45"/>
      <c r="O69" s="45"/>
      <c r="P69" s="45"/>
      <c r="Q69" s="45"/>
    </row>
    <row r="70" spans="1:17" x14ac:dyDescent="0.25">
      <c r="A70" s="4">
        <v>29</v>
      </c>
      <c r="B70" s="45"/>
      <c r="C70" s="45">
        <v>99.1</v>
      </c>
      <c r="D70" s="45">
        <v>99.6</v>
      </c>
      <c r="E70" s="45"/>
      <c r="F70" s="45">
        <v>83.6</v>
      </c>
      <c r="G70" s="45">
        <v>106.5</v>
      </c>
      <c r="H70" s="45"/>
      <c r="J70" s="4">
        <v>29</v>
      </c>
      <c r="K70" s="45"/>
      <c r="L70" s="45"/>
      <c r="M70" s="45"/>
      <c r="N70" s="45"/>
      <c r="O70" s="45"/>
      <c r="P70" s="45"/>
      <c r="Q70" s="45"/>
    </row>
    <row r="71" spans="1:17" x14ac:dyDescent="0.25">
      <c r="A71" s="4">
        <v>30</v>
      </c>
      <c r="B71" s="45"/>
      <c r="C71" s="45">
        <v>90.5</v>
      </c>
      <c r="D71" s="45">
        <v>110</v>
      </c>
      <c r="E71" s="45"/>
      <c r="F71" s="45">
        <v>82.6</v>
      </c>
      <c r="G71" s="45">
        <v>86</v>
      </c>
      <c r="H71" s="45"/>
      <c r="J71" s="4">
        <v>30</v>
      </c>
      <c r="K71" s="45"/>
      <c r="L71" s="45"/>
      <c r="M71" s="45"/>
      <c r="N71" s="45"/>
      <c r="O71" s="45"/>
      <c r="P71" s="45"/>
      <c r="Q71" s="45"/>
    </row>
    <row r="72" spans="1:17" x14ac:dyDescent="0.25">
      <c r="A72" s="4">
        <v>31</v>
      </c>
      <c r="B72" s="45"/>
      <c r="C72" s="45">
        <v>106.7</v>
      </c>
      <c r="D72" s="45">
        <v>107.9</v>
      </c>
      <c r="E72" s="45"/>
      <c r="F72" s="45">
        <v>109.9</v>
      </c>
      <c r="G72" s="45">
        <v>108.8</v>
      </c>
      <c r="H72" s="45"/>
      <c r="J72" s="4">
        <v>31</v>
      </c>
      <c r="K72" s="45"/>
      <c r="L72" s="45"/>
      <c r="M72" s="45"/>
      <c r="N72" s="45"/>
      <c r="O72" s="45"/>
      <c r="P72" s="45"/>
      <c r="Q72" s="45"/>
    </row>
    <row r="73" spans="1:17" x14ac:dyDescent="0.25">
      <c r="A73" s="4">
        <v>32</v>
      </c>
      <c r="B73" s="45"/>
      <c r="C73" s="45"/>
      <c r="D73" s="45"/>
      <c r="E73" s="45"/>
      <c r="F73" s="45"/>
      <c r="G73" s="45"/>
      <c r="H73" s="45"/>
      <c r="J73" s="4">
        <v>32</v>
      </c>
      <c r="K73" s="45"/>
      <c r="L73" s="45"/>
      <c r="M73" s="45"/>
      <c r="N73" s="45"/>
      <c r="O73" s="45"/>
      <c r="P73" s="45"/>
      <c r="Q73" s="45"/>
    </row>
    <row r="74" spans="1:17" x14ac:dyDescent="0.25">
      <c r="A74" s="4">
        <v>33</v>
      </c>
      <c r="B74" s="45"/>
      <c r="C74" s="45">
        <v>87.4</v>
      </c>
      <c r="D74" s="45">
        <v>95</v>
      </c>
      <c r="E74" s="45"/>
      <c r="F74" s="45">
        <v>108.5</v>
      </c>
      <c r="G74" s="45">
        <v>96.7</v>
      </c>
      <c r="H74" s="45"/>
      <c r="J74" s="4">
        <v>33</v>
      </c>
      <c r="K74" s="45"/>
      <c r="L74" s="45"/>
      <c r="M74" s="45"/>
      <c r="N74" s="45"/>
      <c r="O74" s="45"/>
      <c r="P74" s="45"/>
      <c r="Q74" s="45"/>
    </row>
    <row r="75" spans="1:17" x14ac:dyDescent="0.25">
      <c r="A75" s="4">
        <v>34</v>
      </c>
      <c r="B75" s="45"/>
      <c r="C75" s="45">
        <v>112.7</v>
      </c>
      <c r="D75" s="45">
        <v>78.400000000000006</v>
      </c>
      <c r="E75" s="45"/>
      <c r="F75" s="45">
        <v>112.8</v>
      </c>
      <c r="G75" s="45">
        <v>81.099999999999994</v>
      </c>
      <c r="H75" s="45"/>
      <c r="J75" s="4">
        <v>34</v>
      </c>
      <c r="K75" s="45"/>
      <c r="L75" s="45"/>
      <c r="M75" s="45"/>
      <c r="N75" s="45"/>
      <c r="O75" s="45"/>
      <c r="P75" s="45"/>
      <c r="Q75" s="45"/>
    </row>
    <row r="76" spans="1:17" x14ac:dyDescent="0.25">
      <c r="A76" s="4">
        <v>35</v>
      </c>
      <c r="B76" s="45"/>
      <c r="C76" s="45"/>
      <c r="D76" s="45"/>
      <c r="E76" s="45"/>
      <c r="F76" s="45"/>
      <c r="G76" s="45"/>
      <c r="H76" s="45"/>
      <c r="J76" s="4">
        <v>35</v>
      </c>
      <c r="K76" s="45"/>
      <c r="L76" s="45"/>
      <c r="M76" s="45"/>
      <c r="N76" s="45"/>
      <c r="O76" s="45"/>
      <c r="P76" s="45"/>
      <c r="Q76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L14" sqref="L14"/>
    </sheetView>
  </sheetViews>
  <sheetFormatPr defaultRowHeight="15" x14ac:dyDescent="0.25"/>
  <cols>
    <col min="1" max="1" width="6.85546875" customWidth="1"/>
    <col min="2" max="2" width="12.7109375" customWidth="1"/>
    <col min="3" max="10" width="10.7109375" customWidth="1"/>
  </cols>
  <sheetData>
    <row r="1" spans="1:10" ht="15.75" thickBot="1" x14ac:dyDescent="0.3">
      <c r="A1" s="78" t="s">
        <v>85</v>
      </c>
      <c r="B1" s="95" t="s">
        <v>86</v>
      </c>
      <c r="C1" s="95"/>
      <c r="D1" s="95"/>
      <c r="E1" s="95"/>
      <c r="F1" s="95"/>
      <c r="G1" s="95"/>
      <c r="H1" s="95"/>
      <c r="I1" s="95"/>
      <c r="J1" s="79" t="s">
        <v>87</v>
      </c>
    </row>
    <row r="2" spans="1:10" x14ac:dyDescent="0.25">
      <c r="A2" s="80"/>
      <c r="B2" s="80"/>
      <c r="C2" s="80" t="s">
        <v>88</v>
      </c>
      <c r="D2" s="80"/>
      <c r="E2" s="80"/>
      <c r="F2" s="80"/>
      <c r="G2" s="80"/>
      <c r="H2" s="80"/>
      <c r="I2" s="80"/>
      <c r="J2" s="80"/>
    </row>
    <row r="3" spans="1:10" x14ac:dyDescent="0.25">
      <c r="A3" s="81"/>
      <c r="B3" s="81"/>
      <c r="C3" s="81" t="s">
        <v>89</v>
      </c>
      <c r="D3" s="81" t="s">
        <v>90</v>
      </c>
      <c r="E3" s="81" t="s">
        <v>91</v>
      </c>
      <c r="F3" s="81" t="s">
        <v>92</v>
      </c>
      <c r="G3" s="81" t="s">
        <v>93</v>
      </c>
      <c r="H3" s="81" t="s">
        <v>94</v>
      </c>
      <c r="I3" s="81" t="s">
        <v>95</v>
      </c>
      <c r="J3" s="81" t="s">
        <v>96</v>
      </c>
    </row>
    <row r="4" spans="1:10" x14ac:dyDescent="0.25">
      <c r="A4" s="81" t="s">
        <v>97</v>
      </c>
      <c r="B4" s="81" t="s">
        <v>98</v>
      </c>
      <c r="C4" s="81" t="s">
        <v>99</v>
      </c>
      <c r="D4" s="81" t="s">
        <v>99</v>
      </c>
      <c r="E4" s="81" t="s">
        <v>100</v>
      </c>
      <c r="F4" s="81" t="s">
        <v>100</v>
      </c>
      <c r="G4" s="81" t="s">
        <v>101</v>
      </c>
      <c r="H4" s="81" t="s">
        <v>102</v>
      </c>
      <c r="I4" s="81" t="s">
        <v>103</v>
      </c>
      <c r="J4" s="81" t="s">
        <v>104</v>
      </c>
    </row>
    <row r="5" spans="1:10" ht="15.75" thickBot="1" x14ac:dyDescent="0.3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2" t="s">
        <v>110</v>
      </c>
      <c r="G5" s="82" t="s">
        <v>111</v>
      </c>
      <c r="H5" s="82" t="s">
        <v>112</v>
      </c>
      <c r="I5" s="82" t="s">
        <v>113</v>
      </c>
      <c r="J5" s="82" t="s">
        <v>114</v>
      </c>
    </row>
    <row r="6" spans="1:10" x14ac:dyDescent="0.25">
      <c r="A6" s="83">
        <v>1</v>
      </c>
      <c r="B6" s="84" t="s">
        <v>115</v>
      </c>
      <c r="C6" s="85">
        <v>1.6</v>
      </c>
      <c r="D6" s="85">
        <v>3</v>
      </c>
      <c r="E6" s="85">
        <v>1.9</v>
      </c>
      <c r="F6" s="85">
        <v>1.25</v>
      </c>
      <c r="G6" s="85">
        <v>3.5</v>
      </c>
      <c r="H6" s="85">
        <v>1.5</v>
      </c>
      <c r="I6" s="85">
        <v>6</v>
      </c>
      <c r="J6" s="86">
        <v>2.1</v>
      </c>
    </row>
    <row r="7" spans="1:10" x14ac:dyDescent="0.25">
      <c r="A7" s="87">
        <v>2</v>
      </c>
      <c r="B7" s="88" t="s">
        <v>116</v>
      </c>
      <c r="C7" s="89">
        <v>2</v>
      </c>
      <c r="D7" s="89">
        <v>3.8</v>
      </c>
      <c r="E7" s="89">
        <v>2.4</v>
      </c>
      <c r="F7" s="89">
        <v>1.6</v>
      </c>
      <c r="G7" s="89">
        <v>4.4000000000000004</v>
      </c>
      <c r="H7" s="89">
        <v>1.5</v>
      </c>
      <c r="I7" s="89">
        <v>8</v>
      </c>
      <c r="J7" s="90">
        <v>2.5</v>
      </c>
    </row>
    <row r="8" spans="1:10" x14ac:dyDescent="0.25">
      <c r="A8" s="83">
        <v>3</v>
      </c>
      <c r="B8" s="84" t="s">
        <v>117</v>
      </c>
      <c r="C8" s="85">
        <v>2.5</v>
      </c>
      <c r="D8" s="85">
        <v>4.5</v>
      </c>
      <c r="E8" s="85">
        <v>2.9</v>
      </c>
      <c r="F8" s="85">
        <v>2.0499999999999998</v>
      </c>
      <c r="G8" s="85">
        <v>5.4</v>
      </c>
      <c r="H8" s="85">
        <v>2</v>
      </c>
      <c r="I8" s="85">
        <v>10</v>
      </c>
      <c r="J8" s="86">
        <v>3</v>
      </c>
    </row>
    <row r="9" spans="1:10" x14ac:dyDescent="0.25">
      <c r="A9" s="87">
        <v>4</v>
      </c>
      <c r="B9" s="88" t="s">
        <v>118</v>
      </c>
      <c r="C9" s="89">
        <v>3</v>
      </c>
      <c r="D9" s="89">
        <v>5.5</v>
      </c>
      <c r="E9" s="89">
        <v>3.5</v>
      </c>
      <c r="F9" s="89">
        <v>2.5</v>
      </c>
      <c r="G9" s="89">
        <v>6</v>
      </c>
      <c r="H9" s="89">
        <v>2.5</v>
      </c>
      <c r="I9" s="89">
        <v>12</v>
      </c>
      <c r="J9" s="90">
        <v>4</v>
      </c>
    </row>
    <row r="10" spans="1:10" x14ac:dyDescent="0.25">
      <c r="A10" s="83">
        <v>5</v>
      </c>
      <c r="B10" s="84" t="s">
        <v>119</v>
      </c>
      <c r="C10" s="85">
        <v>4</v>
      </c>
      <c r="D10" s="85">
        <v>7</v>
      </c>
      <c r="E10" s="85">
        <v>5</v>
      </c>
      <c r="F10" s="85">
        <v>3.3</v>
      </c>
      <c r="G10" s="85">
        <v>8</v>
      </c>
      <c r="H10" s="85">
        <v>3</v>
      </c>
      <c r="I10" s="85">
        <v>14</v>
      </c>
      <c r="J10" s="86">
        <v>5</v>
      </c>
    </row>
    <row r="11" spans="1:10" x14ac:dyDescent="0.25">
      <c r="A11" s="87">
        <v>6</v>
      </c>
      <c r="B11" s="88" t="s">
        <v>120</v>
      </c>
      <c r="C11" s="89">
        <v>5</v>
      </c>
      <c r="D11" s="89">
        <v>8.5</v>
      </c>
      <c r="E11" s="89">
        <v>6</v>
      </c>
      <c r="F11" s="89">
        <v>4.2</v>
      </c>
      <c r="G11" s="89">
        <v>9.5</v>
      </c>
      <c r="H11" s="89">
        <v>4</v>
      </c>
      <c r="I11" s="89">
        <v>16</v>
      </c>
      <c r="J11" s="90">
        <v>6</v>
      </c>
    </row>
    <row r="12" spans="1:10" x14ac:dyDescent="0.25">
      <c r="A12" s="83">
        <v>7</v>
      </c>
      <c r="B12" s="84" t="s">
        <v>121</v>
      </c>
      <c r="C12" s="85">
        <v>6</v>
      </c>
      <c r="D12" s="85">
        <v>10</v>
      </c>
      <c r="E12" s="85">
        <v>7</v>
      </c>
      <c r="F12" s="85">
        <v>5</v>
      </c>
      <c r="G12" s="85">
        <v>11</v>
      </c>
      <c r="H12" s="85">
        <v>5</v>
      </c>
      <c r="I12" s="85">
        <v>18</v>
      </c>
      <c r="J12" s="86">
        <v>7</v>
      </c>
    </row>
    <row r="13" spans="1:10" x14ac:dyDescent="0.25">
      <c r="A13" s="87">
        <v>8</v>
      </c>
      <c r="B13" s="88" t="s">
        <v>122</v>
      </c>
      <c r="C13" s="89">
        <v>8</v>
      </c>
      <c r="D13" s="89">
        <v>13</v>
      </c>
      <c r="E13" s="89">
        <v>9</v>
      </c>
      <c r="F13" s="89">
        <v>6.75</v>
      </c>
      <c r="G13" s="89">
        <v>14</v>
      </c>
      <c r="H13" s="89">
        <v>6</v>
      </c>
      <c r="I13" s="89">
        <v>22</v>
      </c>
      <c r="J13" s="90">
        <v>9</v>
      </c>
    </row>
    <row r="14" spans="1:10" x14ac:dyDescent="0.25">
      <c r="A14" s="83">
        <v>9</v>
      </c>
      <c r="B14" s="84" t="s">
        <v>123</v>
      </c>
      <c r="C14" s="85">
        <v>10</v>
      </c>
      <c r="D14" s="85">
        <v>16</v>
      </c>
      <c r="E14" s="85">
        <v>11</v>
      </c>
      <c r="F14" s="85">
        <v>8.5</v>
      </c>
      <c r="G14" s="85">
        <v>17</v>
      </c>
      <c r="H14" s="85">
        <v>8</v>
      </c>
      <c r="I14" s="85">
        <v>26</v>
      </c>
      <c r="J14" s="86">
        <v>11</v>
      </c>
    </row>
    <row r="15" spans="1:10" x14ac:dyDescent="0.25">
      <c r="A15" s="87">
        <v>10</v>
      </c>
      <c r="B15" s="88" t="s">
        <v>124</v>
      </c>
      <c r="C15" s="89">
        <v>12</v>
      </c>
      <c r="D15" s="89">
        <v>18</v>
      </c>
      <c r="E15" s="89">
        <v>14</v>
      </c>
      <c r="F15" s="89">
        <v>10.25</v>
      </c>
      <c r="G15" s="89">
        <v>20</v>
      </c>
      <c r="H15" s="89">
        <v>10</v>
      </c>
      <c r="I15" s="89">
        <v>30</v>
      </c>
      <c r="J15" s="90">
        <v>13</v>
      </c>
    </row>
    <row r="16" spans="1:10" x14ac:dyDescent="0.25">
      <c r="A16" s="83">
        <v>11</v>
      </c>
      <c r="B16" s="84" t="s">
        <v>125</v>
      </c>
      <c r="C16" s="85">
        <v>14</v>
      </c>
      <c r="D16" s="85">
        <v>21</v>
      </c>
      <c r="E16" s="85">
        <v>16</v>
      </c>
      <c r="F16" s="85">
        <v>12</v>
      </c>
      <c r="G16" s="85">
        <v>23</v>
      </c>
      <c r="H16" s="85">
        <v>12</v>
      </c>
      <c r="I16" s="85">
        <v>30</v>
      </c>
      <c r="J16" s="86">
        <v>15</v>
      </c>
    </row>
    <row r="17" spans="1:10" x14ac:dyDescent="0.25">
      <c r="A17" s="87">
        <v>12</v>
      </c>
      <c r="B17" s="88" t="s">
        <v>126</v>
      </c>
      <c r="C17" s="89">
        <v>16</v>
      </c>
      <c r="D17" s="89">
        <v>24</v>
      </c>
      <c r="E17" s="89">
        <v>18</v>
      </c>
      <c r="F17" s="89">
        <v>14</v>
      </c>
      <c r="G17" s="89">
        <v>26</v>
      </c>
      <c r="H17" s="89">
        <v>14</v>
      </c>
      <c r="I17" s="89">
        <v>38</v>
      </c>
      <c r="J17" s="90">
        <v>17</v>
      </c>
    </row>
    <row r="18" spans="1:10" x14ac:dyDescent="0.25">
      <c r="A18" s="83">
        <v>13</v>
      </c>
      <c r="B18" s="84" t="s">
        <v>127</v>
      </c>
      <c r="C18" s="85">
        <v>20</v>
      </c>
      <c r="D18" s="85">
        <v>30</v>
      </c>
      <c r="E18" s="85">
        <v>22</v>
      </c>
      <c r="F18" s="85">
        <v>17.5</v>
      </c>
      <c r="G18" s="85">
        <v>32</v>
      </c>
      <c r="H18" s="85">
        <v>17</v>
      </c>
      <c r="I18" s="85">
        <v>46</v>
      </c>
      <c r="J18" s="86">
        <v>21</v>
      </c>
    </row>
    <row r="19" spans="1:10" x14ac:dyDescent="0.25">
      <c r="A19" s="87">
        <v>14</v>
      </c>
      <c r="B19" s="88" t="s">
        <v>128</v>
      </c>
      <c r="C19" s="89">
        <v>24</v>
      </c>
      <c r="D19" s="89">
        <v>36</v>
      </c>
      <c r="E19" s="89">
        <v>26</v>
      </c>
      <c r="F19" s="89">
        <v>21</v>
      </c>
      <c r="G19" s="89">
        <v>38</v>
      </c>
      <c r="H19" s="89">
        <v>19</v>
      </c>
      <c r="I19" s="89">
        <v>60</v>
      </c>
      <c r="J19" s="90">
        <v>25</v>
      </c>
    </row>
    <row r="20" spans="1:10" x14ac:dyDescent="0.25">
      <c r="A20" s="83">
        <v>15</v>
      </c>
      <c r="B20" s="84" t="s">
        <v>129</v>
      </c>
      <c r="C20" s="85">
        <v>30</v>
      </c>
      <c r="D20" s="85">
        <v>45</v>
      </c>
      <c r="E20" s="85">
        <v>32</v>
      </c>
      <c r="F20" s="85">
        <v>26.5</v>
      </c>
      <c r="G20" s="85">
        <v>47.5</v>
      </c>
      <c r="H20" s="85">
        <v>22</v>
      </c>
      <c r="I20" s="85">
        <v>72</v>
      </c>
      <c r="J20" s="86">
        <v>32</v>
      </c>
    </row>
    <row r="21" spans="1:10" x14ac:dyDescent="0.25">
      <c r="A21" s="87">
        <v>16</v>
      </c>
      <c r="B21" s="88" t="s">
        <v>130</v>
      </c>
      <c r="C21" s="89">
        <v>36</v>
      </c>
      <c r="D21" s="89">
        <v>54</v>
      </c>
      <c r="E21" s="89">
        <v>37.5</v>
      </c>
      <c r="F21" s="89">
        <v>32</v>
      </c>
      <c r="G21" s="89">
        <v>56.5</v>
      </c>
      <c r="H21" s="89">
        <v>27</v>
      </c>
      <c r="I21" s="89">
        <v>84</v>
      </c>
      <c r="J21" s="90">
        <v>38</v>
      </c>
    </row>
    <row r="22" spans="1:10" x14ac:dyDescent="0.25">
      <c r="A22" s="83">
        <v>17</v>
      </c>
      <c r="B22" s="84" t="s">
        <v>131</v>
      </c>
      <c r="C22" s="85">
        <v>42</v>
      </c>
      <c r="D22" s="85">
        <v>63</v>
      </c>
      <c r="E22" s="85">
        <v>44</v>
      </c>
      <c r="F22" s="85">
        <v>37.5</v>
      </c>
      <c r="G22" s="85">
        <v>66</v>
      </c>
      <c r="H22" s="85">
        <v>32</v>
      </c>
      <c r="I22" s="85">
        <v>96</v>
      </c>
      <c r="J22" s="86">
        <v>44</v>
      </c>
    </row>
    <row r="23" spans="1:10" ht="15.75" thickBot="1" x14ac:dyDescent="0.3">
      <c r="A23" s="91">
        <v>18</v>
      </c>
      <c r="B23" s="92" t="s">
        <v>132</v>
      </c>
      <c r="C23" s="93">
        <v>48</v>
      </c>
      <c r="D23" s="93">
        <v>72</v>
      </c>
      <c r="E23" s="93">
        <v>50</v>
      </c>
      <c r="F23" s="93">
        <v>43</v>
      </c>
      <c r="G23" s="93">
        <v>75</v>
      </c>
      <c r="H23" s="93">
        <v>36</v>
      </c>
      <c r="I23" s="93">
        <v>108</v>
      </c>
      <c r="J23" s="94">
        <v>50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Swee Ngee</dc:creator>
  <cp:lastModifiedBy>Swee Ngee Heng</cp:lastModifiedBy>
  <dcterms:created xsi:type="dcterms:W3CDTF">2014-09-24T14:34:32Z</dcterms:created>
  <dcterms:modified xsi:type="dcterms:W3CDTF">2018-06-29T03:34:42Z</dcterms:modified>
</cp:coreProperties>
</file>