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.) MATLAB R2017b\10.) sports functions\NFL stats\"/>
    </mc:Choice>
  </mc:AlternateContent>
  <xr:revisionPtr revIDLastSave="0" documentId="13_ncr:1_{FF70C459-8BB0-480A-A77C-02D9B4AB53F8}" xr6:coauthVersionLast="45" xr6:coauthVersionMax="45" xr10:uidLastSave="{00000000-0000-0000-0000-000000000000}"/>
  <bookViews>
    <workbookView xWindow="13200" yWindow="1950" windowWidth="12375" windowHeight="12345" xr2:uid="{35626ADD-6859-4CBC-8AE2-B77D62882D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E18" i="1"/>
  <c r="N15" i="1" l="1"/>
  <c r="N16" i="1"/>
  <c r="N17" i="1"/>
  <c r="M15" i="1"/>
  <c r="M16" i="1"/>
  <c r="M17" i="1"/>
  <c r="M18" i="1"/>
  <c r="L15" i="1"/>
  <c r="L16" i="1"/>
  <c r="L17" i="1"/>
  <c r="L18" i="1"/>
  <c r="K15" i="1"/>
  <c r="K16" i="1"/>
  <c r="K17" i="1"/>
  <c r="K18" i="1"/>
  <c r="J15" i="1"/>
  <c r="J16" i="1"/>
  <c r="J17" i="1"/>
  <c r="J18" i="1"/>
  <c r="N18" i="1" s="1"/>
  <c r="J2" i="1"/>
  <c r="M2" i="1"/>
  <c r="L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L3" i="1"/>
  <c r="L4" i="1"/>
  <c r="L5" i="1"/>
  <c r="L6" i="1"/>
  <c r="L7" i="1"/>
  <c r="L8" i="1"/>
  <c r="L9" i="1"/>
  <c r="L10" i="1"/>
  <c r="L11" i="1"/>
  <c r="L12" i="1"/>
  <c r="L13" i="1"/>
  <c r="L14" i="1"/>
  <c r="K3" i="1"/>
  <c r="K4" i="1"/>
  <c r="K5" i="1"/>
  <c r="K6" i="1"/>
  <c r="K7" i="1"/>
  <c r="K8" i="1"/>
  <c r="K9" i="1"/>
  <c r="K10" i="1"/>
  <c r="K11" i="1"/>
  <c r="K12" i="1"/>
  <c r="K13" i="1"/>
  <c r="K14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N2" i="1" l="1"/>
</calcChain>
</file>

<file path=xl/sharedStrings.xml><?xml version="1.0" encoding="utf-8"?>
<sst xmlns="http://schemas.openxmlformats.org/spreadsheetml/2006/main" count="47" uniqueCount="17">
  <si>
    <t>Year</t>
  </si>
  <si>
    <t>Age</t>
  </si>
  <si>
    <t>TD</t>
  </si>
  <si>
    <t>Team</t>
  </si>
  <si>
    <t>League</t>
  </si>
  <si>
    <t>COM</t>
  </si>
  <si>
    <t>ATT</t>
  </si>
  <si>
    <t>YD</t>
  </si>
  <si>
    <t>INT</t>
  </si>
  <si>
    <t>COM RATING</t>
  </si>
  <si>
    <t>YD RATING</t>
  </si>
  <si>
    <t>TD RATING</t>
  </si>
  <si>
    <t>INT RATING</t>
  </si>
  <si>
    <t>QB RATING</t>
  </si>
  <si>
    <t>Career</t>
  </si>
  <si>
    <t>NYG</t>
  </si>
  <si>
    <t>NFC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</si>
</sst>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rgb="FF000000"/>
      <name val="Calibri Light"/>
      <family val="2"/>
      <scheme val="major"/>
    </font>
    <font>
      <b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CE08-2447-4370-8340-33F2EFA0BFCE}">
  <dimension ref="A1:N26"/>
  <sheetViews>
    <sheetView tabSelected="1" workbookViewId="0">
      <selection activeCell="C21" sqref="C21"/>
    </sheetView>
  </sheetViews>
  <sheetFormatPr defaultColWidth="11.7109375" defaultRowHeight="21" x14ac:dyDescent="0.35"/>
  <cols>
    <col min="1" max="16384" width="11.7109375" style="1"/>
  </cols>
  <sheetData>
    <row r="1" spans="1:14" ht="42.75" thickBot="1" x14ac:dyDescent="0.4">
      <c r="A1" s="24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2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20" t="s">
        <v>13</v>
      </c>
    </row>
    <row r="2" spans="1:14" ht="21.75" thickTop="1" x14ac:dyDescent="0.35">
      <c r="A2" s="25">
        <v>2004</v>
      </c>
      <c r="B2" s="5">
        <v>23</v>
      </c>
      <c r="C2" s="6" t="s">
        <v>15</v>
      </c>
      <c r="D2" s="7" t="s">
        <v>16</v>
      </c>
      <c r="E2" s="5">
        <v>95</v>
      </c>
      <c r="F2" s="5">
        <v>197</v>
      </c>
      <c r="G2" s="5">
        <v>1043</v>
      </c>
      <c r="H2" s="5">
        <v>6</v>
      </c>
      <c r="I2" s="5">
        <v>9</v>
      </c>
      <c r="J2" s="8">
        <f>IF((E2/F2-0.3)*5&gt;2.375,2.375,IF((E2/F2-0.3)*5&lt;0,0,(E2/F2-0.3)*5))</f>
        <v>0.91116751269035534</v>
      </c>
      <c r="K2" s="8">
        <f>IF((G2/F2-3)*0.25&gt;2.375,2.375,IF((G2/F2-3)*0.25&lt;0,0,(G2/F2-3)*0.25))</f>
        <v>0.57360406091370564</v>
      </c>
      <c r="L2" s="8">
        <f>IF((H2/F2)*20&gt;2.375,2.375,(H2/F2)*20)</f>
        <v>0.6091370558375635</v>
      </c>
      <c r="M2" s="8">
        <f>IF(2.375-(I2/F2)*25&lt;0,0,2.375-(I2/F2)*25)</f>
        <v>1.2328680203045685</v>
      </c>
      <c r="N2" s="21">
        <f>(J2+K2+L2+M2)/6*100</f>
        <v>55.446277495769877</v>
      </c>
    </row>
    <row r="3" spans="1:14" x14ac:dyDescent="0.35">
      <c r="A3" s="26">
        <v>2005</v>
      </c>
      <c r="B3" s="3">
        <v>24</v>
      </c>
      <c r="C3" s="6" t="s">
        <v>15</v>
      </c>
      <c r="D3" s="7" t="s">
        <v>16</v>
      </c>
      <c r="E3" s="3">
        <v>294</v>
      </c>
      <c r="F3" s="3">
        <v>557</v>
      </c>
      <c r="G3" s="3">
        <v>3762</v>
      </c>
      <c r="H3" s="3">
        <v>24</v>
      </c>
      <c r="I3" s="3">
        <v>17</v>
      </c>
      <c r="J3" s="4">
        <f t="shared" ref="J3:J18" si="0">IF((E3/F3-0.3)*5&gt;2.375,2.375,IF((E3/F3-0.3)*5&lt;0,0,(E3/F3-0.3)*5))</f>
        <v>1.1391382405745063</v>
      </c>
      <c r="K3" s="4">
        <f t="shared" ref="K3:K18" si="1">IF((G3/F3-3)*0.25&gt;2.375,2.375,IF((G3/F3-3)*0.25&lt;0,0,(G3/F3-3)*0.25))</f>
        <v>0.93850987432675037</v>
      </c>
      <c r="L3" s="4">
        <f t="shared" ref="L3:L18" si="2">IF((H3/F3)*20&gt;2.375,2.375,(H3/F3)*20)</f>
        <v>0.86175942549371642</v>
      </c>
      <c r="M3" s="4">
        <f t="shared" ref="M3:M18" si="3">IF(2.375-(I3/F3)*25&lt;0,0,2.375-(I3/F3)*25)</f>
        <v>1.6119838420107722</v>
      </c>
      <c r="N3" s="22">
        <f t="shared" ref="N3:N18" si="4">(J3+K3+L3+M3)/6*100</f>
        <v>75.856523040095752</v>
      </c>
    </row>
    <row r="4" spans="1:14" x14ac:dyDescent="0.35">
      <c r="A4" s="26">
        <v>2006</v>
      </c>
      <c r="B4" s="3">
        <v>25</v>
      </c>
      <c r="C4" s="6" t="s">
        <v>15</v>
      </c>
      <c r="D4" s="7" t="s">
        <v>16</v>
      </c>
      <c r="E4" s="3">
        <v>301</v>
      </c>
      <c r="F4" s="3">
        <v>522</v>
      </c>
      <c r="G4" s="3">
        <v>3244</v>
      </c>
      <c r="H4" s="3">
        <v>24</v>
      </c>
      <c r="I4" s="3">
        <v>18</v>
      </c>
      <c r="J4" s="4">
        <f t="shared" si="0"/>
        <v>1.3831417624521072</v>
      </c>
      <c r="K4" s="4">
        <f t="shared" si="1"/>
        <v>0.80363984674329503</v>
      </c>
      <c r="L4" s="4">
        <f t="shared" si="2"/>
        <v>0.91954022988505746</v>
      </c>
      <c r="M4" s="4">
        <f t="shared" si="3"/>
        <v>1.5129310344827587</v>
      </c>
      <c r="N4" s="22">
        <f t="shared" si="4"/>
        <v>76.987547892720315</v>
      </c>
    </row>
    <row r="5" spans="1:14" x14ac:dyDescent="0.35">
      <c r="A5" s="26">
        <v>2007</v>
      </c>
      <c r="B5" s="3">
        <v>26</v>
      </c>
      <c r="C5" s="6" t="s">
        <v>15</v>
      </c>
      <c r="D5" s="7" t="s">
        <v>16</v>
      </c>
      <c r="E5" s="3">
        <v>297</v>
      </c>
      <c r="F5" s="3">
        <v>529</v>
      </c>
      <c r="G5" s="3">
        <v>3336</v>
      </c>
      <c r="H5" s="3">
        <v>23</v>
      </c>
      <c r="I5" s="3">
        <v>20</v>
      </c>
      <c r="J5" s="4">
        <f t="shared" si="0"/>
        <v>1.3071833648393196</v>
      </c>
      <c r="K5" s="4">
        <f t="shared" si="1"/>
        <v>0.82655954631379958</v>
      </c>
      <c r="L5" s="4">
        <f t="shared" si="2"/>
        <v>0.86956521739130432</v>
      </c>
      <c r="M5" s="4">
        <f t="shared" si="3"/>
        <v>1.4298204158790169</v>
      </c>
      <c r="N5" s="22">
        <f t="shared" si="4"/>
        <v>73.88547574039066</v>
      </c>
    </row>
    <row r="6" spans="1:14" x14ac:dyDescent="0.35">
      <c r="A6" s="26">
        <v>2008</v>
      </c>
      <c r="B6" s="3">
        <v>27</v>
      </c>
      <c r="C6" s="6" t="s">
        <v>15</v>
      </c>
      <c r="D6" s="7" t="s">
        <v>16</v>
      </c>
      <c r="E6" s="3">
        <v>289</v>
      </c>
      <c r="F6" s="3">
        <v>479</v>
      </c>
      <c r="G6" s="3">
        <v>3238</v>
      </c>
      <c r="H6" s="3">
        <v>21</v>
      </c>
      <c r="I6" s="3">
        <v>10</v>
      </c>
      <c r="J6" s="4">
        <f t="shared" si="0"/>
        <v>1.5167014613778704</v>
      </c>
      <c r="K6" s="4">
        <f t="shared" si="1"/>
        <v>0.9399791231732777</v>
      </c>
      <c r="L6" s="4">
        <f t="shared" si="2"/>
        <v>0.87682672233820469</v>
      </c>
      <c r="M6" s="4">
        <f t="shared" si="3"/>
        <v>1.8530793319415448</v>
      </c>
      <c r="N6" s="22">
        <f t="shared" si="4"/>
        <v>86.443110647181626</v>
      </c>
    </row>
    <row r="7" spans="1:14" x14ac:dyDescent="0.35">
      <c r="A7" s="26">
        <v>2009</v>
      </c>
      <c r="B7" s="3">
        <v>28</v>
      </c>
      <c r="C7" s="6" t="s">
        <v>15</v>
      </c>
      <c r="D7" s="7" t="s">
        <v>16</v>
      </c>
      <c r="E7" s="3">
        <v>317</v>
      </c>
      <c r="F7" s="3">
        <v>509</v>
      </c>
      <c r="G7" s="3">
        <v>4021</v>
      </c>
      <c r="H7" s="3">
        <v>27</v>
      </c>
      <c r="I7" s="3">
        <v>14</v>
      </c>
      <c r="J7" s="4">
        <f t="shared" si="0"/>
        <v>1.6139489194499022</v>
      </c>
      <c r="K7" s="4">
        <f t="shared" si="1"/>
        <v>1.224950884086444</v>
      </c>
      <c r="L7" s="4">
        <f t="shared" si="2"/>
        <v>1.0609037328094302</v>
      </c>
      <c r="M7" s="4">
        <f t="shared" si="3"/>
        <v>1.68737721021611</v>
      </c>
      <c r="N7" s="22">
        <f t="shared" si="4"/>
        <v>93.119679109364768</v>
      </c>
    </row>
    <row r="8" spans="1:14" x14ac:dyDescent="0.35">
      <c r="A8" s="26">
        <v>2010</v>
      </c>
      <c r="B8" s="3">
        <v>29</v>
      </c>
      <c r="C8" s="6" t="s">
        <v>15</v>
      </c>
      <c r="D8" s="7" t="s">
        <v>16</v>
      </c>
      <c r="E8" s="3">
        <v>339</v>
      </c>
      <c r="F8" s="3">
        <v>539</v>
      </c>
      <c r="G8" s="3">
        <v>4002</v>
      </c>
      <c r="H8" s="3">
        <v>31</v>
      </c>
      <c r="I8" s="3">
        <v>25</v>
      </c>
      <c r="J8" s="4">
        <f t="shared" si="0"/>
        <v>1.644712430426716</v>
      </c>
      <c r="K8" s="4">
        <f t="shared" si="1"/>
        <v>1.1062152133580705</v>
      </c>
      <c r="L8" s="4">
        <f t="shared" si="2"/>
        <v>1.1502782931354361</v>
      </c>
      <c r="M8" s="4">
        <f t="shared" si="3"/>
        <v>1.2154452690166977</v>
      </c>
      <c r="N8" s="22">
        <f t="shared" si="4"/>
        <v>85.277520098948671</v>
      </c>
    </row>
    <row r="9" spans="1:14" x14ac:dyDescent="0.35">
      <c r="A9" s="26">
        <v>2011</v>
      </c>
      <c r="B9" s="3">
        <v>30</v>
      </c>
      <c r="C9" s="6" t="s">
        <v>15</v>
      </c>
      <c r="D9" s="7" t="s">
        <v>16</v>
      </c>
      <c r="E9" s="3">
        <v>359</v>
      </c>
      <c r="F9" s="3">
        <v>589</v>
      </c>
      <c r="G9" s="3">
        <v>4933</v>
      </c>
      <c r="H9" s="3">
        <v>29</v>
      </c>
      <c r="I9" s="3">
        <v>16</v>
      </c>
      <c r="J9" s="4">
        <f t="shared" si="0"/>
        <v>1.5475382003395586</v>
      </c>
      <c r="K9" s="4">
        <f t="shared" si="1"/>
        <v>1.3438030560271645</v>
      </c>
      <c r="L9" s="4">
        <f t="shared" si="2"/>
        <v>0.98471986417657043</v>
      </c>
      <c r="M9" s="4">
        <f t="shared" si="3"/>
        <v>1.6958828522920204</v>
      </c>
      <c r="N9" s="22">
        <f t="shared" si="4"/>
        <v>92.865732880588553</v>
      </c>
    </row>
    <row r="10" spans="1:14" x14ac:dyDescent="0.35">
      <c r="A10" s="26">
        <v>2012</v>
      </c>
      <c r="B10" s="3">
        <v>31</v>
      </c>
      <c r="C10" s="6" t="s">
        <v>15</v>
      </c>
      <c r="D10" s="7" t="s">
        <v>16</v>
      </c>
      <c r="E10" s="3">
        <v>321</v>
      </c>
      <c r="F10" s="3">
        <v>536</v>
      </c>
      <c r="G10" s="3">
        <v>3948</v>
      </c>
      <c r="H10" s="3">
        <v>26</v>
      </c>
      <c r="I10" s="3">
        <v>15</v>
      </c>
      <c r="J10" s="4">
        <f t="shared" si="0"/>
        <v>1.4944029850746268</v>
      </c>
      <c r="K10" s="4">
        <f t="shared" si="1"/>
        <v>1.0914179104477613</v>
      </c>
      <c r="L10" s="4">
        <f t="shared" si="2"/>
        <v>0.97014925373134331</v>
      </c>
      <c r="M10" s="4">
        <f t="shared" si="3"/>
        <v>1.6753731343283582</v>
      </c>
      <c r="N10" s="22">
        <f t="shared" si="4"/>
        <v>87.189054726368155</v>
      </c>
    </row>
    <row r="11" spans="1:14" x14ac:dyDescent="0.35">
      <c r="A11" s="26">
        <v>2013</v>
      </c>
      <c r="B11" s="3">
        <v>32</v>
      </c>
      <c r="C11" s="6" t="s">
        <v>15</v>
      </c>
      <c r="D11" s="7" t="s">
        <v>16</v>
      </c>
      <c r="E11" s="3">
        <v>317</v>
      </c>
      <c r="F11" s="3">
        <v>551</v>
      </c>
      <c r="G11" s="3">
        <v>3818</v>
      </c>
      <c r="H11" s="3">
        <v>18</v>
      </c>
      <c r="I11" s="3">
        <v>27</v>
      </c>
      <c r="J11" s="4">
        <f t="shared" si="0"/>
        <v>1.3765880217785844</v>
      </c>
      <c r="K11" s="4">
        <f t="shared" si="1"/>
        <v>0.98230490018148831</v>
      </c>
      <c r="L11" s="4">
        <f t="shared" si="2"/>
        <v>0.65335753176043554</v>
      </c>
      <c r="M11" s="4">
        <f t="shared" si="3"/>
        <v>1.1499546279491832</v>
      </c>
      <c r="N11" s="22">
        <f t="shared" si="4"/>
        <v>69.370084694494864</v>
      </c>
    </row>
    <row r="12" spans="1:14" x14ac:dyDescent="0.35">
      <c r="A12" s="26">
        <v>2014</v>
      </c>
      <c r="B12" s="3">
        <v>33</v>
      </c>
      <c r="C12" s="6" t="s">
        <v>15</v>
      </c>
      <c r="D12" s="7" t="s">
        <v>16</v>
      </c>
      <c r="E12" s="3">
        <v>379</v>
      </c>
      <c r="F12" s="3">
        <v>601</v>
      </c>
      <c r="G12" s="3">
        <v>4410</v>
      </c>
      <c r="H12" s="3">
        <v>30</v>
      </c>
      <c r="I12" s="3">
        <v>14</v>
      </c>
      <c r="J12" s="4">
        <f t="shared" si="0"/>
        <v>1.6530782029950084</v>
      </c>
      <c r="K12" s="4">
        <f t="shared" si="1"/>
        <v>1.0844425956738768</v>
      </c>
      <c r="L12" s="4">
        <f t="shared" si="2"/>
        <v>0.99833610648918469</v>
      </c>
      <c r="M12" s="4">
        <f t="shared" si="3"/>
        <v>1.7926372712146423</v>
      </c>
      <c r="N12" s="22">
        <f t="shared" si="4"/>
        <v>92.141569606211874</v>
      </c>
    </row>
    <row r="13" spans="1:14" x14ac:dyDescent="0.35">
      <c r="A13" s="26">
        <v>2015</v>
      </c>
      <c r="B13" s="3">
        <v>34</v>
      </c>
      <c r="C13" s="6" t="s">
        <v>15</v>
      </c>
      <c r="D13" s="7" t="s">
        <v>16</v>
      </c>
      <c r="E13" s="3">
        <v>387</v>
      </c>
      <c r="F13" s="3">
        <v>618</v>
      </c>
      <c r="G13" s="3">
        <v>4432</v>
      </c>
      <c r="H13" s="3">
        <v>35</v>
      </c>
      <c r="I13" s="3">
        <v>14</v>
      </c>
      <c r="J13" s="4">
        <f t="shared" si="0"/>
        <v>1.6310679611650489</v>
      </c>
      <c r="K13" s="4">
        <f t="shared" si="1"/>
        <v>1.0428802588996764</v>
      </c>
      <c r="L13" s="4">
        <f t="shared" si="2"/>
        <v>1.1326860841423949</v>
      </c>
      <c r="M13" s="4">
        <f t="shared" si="3"/>
        <v>1.8086569579288025</v>
      </c>
      <c r="N13" s="22">
        <f t="shared" si="4"/>
        <v>93.588187702265373</v>
      </c>
    </row>
    <row r="14" spans="1:14" x14ac:dyDescent="0.35">
      <c r="A14" s="26">
        <v>2016</v>
      </c>
      <c r="B14" s="3">
        <v>35</v>
      </c>
      <c r="C14" s="6" t="s">
        <v>15</v>
      </c>
      <c r="D14" s="7" t="s">
        <v>16</v>
      </c>
      <c r="E14" s="3">
        <v>377</v>
      </c>
      <c r="F14" s="3">
        <v>598</v>
      </c>
      <c r="G14" s="3">
        <v>4027</v>
      </c>
      <c r="H14" s="3">
        <v>26</v>
      </c>
      <c r="I14" s="3">
        <v>16</v>
      </c>
      <c r="J14" s="4">
        <f t="shared" si="0"/>
        <v>1.6521739130434785</v>
      </c>
      <c r="K14" s="4">
        <f t="shared" si="1"/>
        <v>0.93352842809364556</v>
      </c>
      <c r="L14" s="4">
        <f t="shared" si="2"/>
        <v>0.86956521739130432</v>
      </c>
      <c r="M14" s="4">
        <f t="shared" si="3"/>
        <v>1.7061036789297659</v>
      </c>
      <c r="N14" s="22">
        <f t="shared" si="4"/>
        <v>86.02285395763657</v>
      </c>
    </row>
    <row r="15" spans="1:14" x14ac:dyDescent="0.35">
      <c r="A15" s="26">
        <v>2017</v>
      </c>
      <c r="B15" s="3">
        <v>36</v>
      </c>
      <c r="C15" s="6" t="s">
        <v>15</v>
      </c>
      <c r="D15" s="7" t="s">
        <v>16</v>
      </c>
      <c r="E15" s="3">
        <v>352</v>
      </c>
      <c r="F15" s="3">
        <v>571</v>
      </c>
      <c r="G15" s="3">
        <v>3468</v>
      </c>
      <c r="H15" s="3">
        <v>19</v>
      </c>
      <c r="I15" s="3">
        <v>13</v>
      </c>
      <c r="J15" s="4">
        <f t="shared" si="0"/>
        <v>1.5823117338003503</v>
      </c>
      <c r="K15" s="4">
        <f t="shared" si="1"/>
        <v>0.76838879159369533</v>
      </c>
      <c r="L15" s="4">
        <f t="shared" si="2"/>
        <v>0.66549912434325742</v>
      </c>
      <c r="M15" s="4">
        <f t="shared" si="3"/>
        <v>1.8058231173380035</v>
      </c>
      <c r="N15" s="22">
        <f t="shared" si="4"/>
        <v>80.367046117921774</v>
      </c>
    </row>
    <row r="16" spans="1:14" x14ac:dyDescent="0.35">
      <c r="A16" s="26">
        <v>2018</v>
      </c>
      <c r="B16" s="3">
        <v>37</v>
      </c>
      <c r="C16" s="6" t="s">
        <v>15</v>
      </c>
      <c r="D16" s="7" t="s">
        <v>16</v>
      </c>
      <c r="E16" s="3">
        <v>380</v>
      </c>
      <c r="F16" s="3">
        <v>576</v>
      </c>
      <c r="G16" s="3">
        <v>4299</v>
      </c>
      <c r="H16" s="3">
        <v>21</v>
      </c>
      <c r="I16" s="3">
        <v>11</v>
      </c>
      <c r="J16" s="4">
        <f t="shared" si="0"/>
        <v>1.7986111111111112</v>
      </c>
      <c r="K16" s="4">
        <f t="shared" si="1"/>
        <v>1.1158854166666667</v>
      </c>
      <c r="L16" s="4">
        <f t="shared" si="2"/>
        <v>0.72916666666666674</v>
      </c>
      <c r="M16" s="4">
        <f t="shared" si="3"/>
        <v>1.8975694444444444</v>
      </c>
      <c r="N16" s="22">
        <f t="shared" si="4"/>
        <v>92.353877314814824</v>
      </c>
    </row>
    <row r="17" spans="1:14" ht="21.75" thickBot="1" x14ac:dyDescent="0.4">
      <c r="A17" s="27">
        <v>2019</v>
      </c>
      <c r="B17" s="16">
        <v>38</v>
      </c>
      <c r="C17" s="15" t="s">
        <v>15</v>
      </c>
      <c r="D17" s="18" t="s">
        <v>16</v>
      </c>
      <c r="E17" s="16">
        <v>91</v>
      </c>
      <c r="F17" s="16">
        <v>147</v>
      </c>
      <c r="G17" s="16">
        <v>1042</v>
      </c>
      <c r="H17" s="16">
        <v>6</v>
      </c>
      <c r="I17" s="16">
        <v>5</v>
      </c>
      <c r="J17" s="17">
        <f t="shared" si="0"/>
        <v>1.5952380952380953</v>
      </c>
      <c r="K17" s="17">
        <f t="shared" si="1"/>
        <v>1.022108843537415</v>
      </c>
      <c r="L17" s="17">
        <f t="shared" si="2"/>
        <v>0.81632653061224481</v>
      </c>
      <c r="M17" s="17">
        <f t="shared" si="3"/>
        <v>1.5246598639455782</v>
      </c>
      <c r="N17" s="23">
        <f t="shared" si="4"/>
        <v>82.638888888888886</v>
      </c>
    </row>
    <row r="18" spans="1:14" ht="21.75" thickTop="1" x14ac:dyDescent="0.35">
      <c r="A18" s="30" t="s">
        <v>14</v>
      </c>
      <c r="B18" s="31"/>
      <c r="C18" s="31"/>
      <c r="D18" s="32"/>
      <c r="E18" s="19">
        <f>SUM(E2:E17)</f>
        <v>4895</v>
      </c>
      <c r="F18" s="19">
        <f t="shared" ref="F18:I18" si="5">SUM(F2:F17)</f>
        <v>8119</v>
      </c>
      <c r="G18" s="19">
        <f t="shared" si="5"/>
        <v>57023</v>
      </c>
      <c r="H18" s="19">
        <f t="shared" si="5"/>
        <v>366</v>
      </c>
      <c r="I18" s="19">
        <f t="shared" si="5"/>
        <v>244</v>
      </c>
      <c r="J18" s="28">
        <f t="shared" si="0"/>
        <v>1.514533809582461</v>
      </c>
      <c r="K18" s="28">
        <f t="shared" si="1"/>
        <v>1.0058504741963297</v>
      </c>
      <c r="L18" s="28">
        <f t="shared" si="2"/>
        <v>0.90158886562384533</v>
      </c>
      <c r="M18" s="28">
        <f t="shared" si="3"/>
        <v>1.6236759453134622</v>
      </c>
      <c r="N18" s="29">
        <f t="shared" si="4"/>
        <v>84.09415157860164</v>
      </c>
    </row>
    <row r="19" spans="1:14" x14ac:dyDescent="0.35">
      <c r="A19" s="11"/>
      <c r="B19" s="12"/>
      <c r="C19" s="11"/>
      <c r="D19" s="11"/>
      <c r="E19" s="12"/>
      <c r="F19" s="12"/>
      <c r="G19" s="12"/>
      <c r="H19" s="12"/>
      <c r="I19" s="12"/>
      <c r="J19" s="13"/>
      <c r="K19" s="13"/>
      <c r="L19" s="13"/>
      <c r="M19" s="13"/>
      <c r="N19" s="14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</sheetData>
  <mergeCells count="1"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Barnett</dc:creator>
  <cp:lastModifiedBy>Christopher Barnett</cp:lastModifiedBy>
  <dcterms:created xsi:type="dcterms:W3CDTF">2020-10-20T15:18:51Z</dcterms:created>
  <dcterms:modified xsi:type="dcterms:W3CDTF">2020-10-21T00:57:34Z</dcterms:modified>
</cp:coreProperties>
</file>