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 Dodhia\Documents\University\Fifth Year\Group Project\Python Scripts\"/>
    </mc:Choice>
  </mc:AlternateContent>
  <xr:revisionPtr revIDLastSave="239" documentId="8_{11A4F54A-B987-4996-B6EA-4718F3CC28E4}" xr6:coauthVersionLast="47" xr6:coauthVersionMax="47" xr10:uidLastSave="{E6A786AB-D200-4D75-A1F8-AABEAC4A65A4}"/>
  <bookViews>
    <workbookView xWindow="4370" yWindow="810" windowWidth="14400" windowHeight="7270" xr2:uid="{7D12F7EF-7898-4DF0-A7D1-8BE1FE74562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K7" i="1"/>
  <c r="M7" i="1"/>
  <c r="L7" i="1"/>
  <c r="J7" i="1"/>
  <c r="I7" i="1"/>
  <c r="H7" i="1"/>
  <c r="D7" i="1"/>
  <c r="D6" i="1"/>
  <c r="G7" i="1"/>
  <c r="F7" i="1"/>
  <c r="C5" i="1"/>
  <c r="C6" i="1"/>
  <c r="C7" i="1"/>
  <c r="M6" i="1"/>
  <c r="L6" i="1"/>
  <c r="K6" i="1"/>
  <c r="J6" i="1"/>
  <c r="I6" i="1"/>
  <c r="H6" i="1"/>
  <c r="F6" i="1"/>
  <c r="G6" i="1"/>
  <c r="M5" i="1"/>
  <c r="L5" i="1"/>
  <c r="K5" i="1"/>
  <c r="J5" i="1"/>
  <c r="I5" i="1"/>
  <c r="H5" i="1"/>
  <c r="D5" i="1"/>
  <c r="F5" i="1"/>
  <c r="G5" i="1"/>
  <c r="M4" i="1"/>
  <c r="L4" i="1"/>
  <c r="K4" i="1"/>
  <c r="J4" i="1"/>
  <c r="I4" i="1"/>
  <c r="H4" i="1"/>
  <c r="D4" i="1"/>
  <c r="F4" i="1"/>
  <c r="G4" i="1"/>
  <c r="D3" i="1"/>
  <c r="M3" i="1"/>
  <c r="L3" i="1"/>
  <c r="K3" i="1"/>
  <c r="J3" i="1"/>
  <c r="I3" i="1"/>
  <c r="F3" i="1"/>
  <c r="G3" i="1"/>
  <c r="K2" i="1"/>
  <c r="L2" i="1"/>
  <c r="M2" i="1"/>
  <c r="J2" i="1"/>
  <c r="I2" i="1"/>
  <c r="D2" i="1"/>
  <c r="F2" i="1"/>
  <c r="C4" i="1"/>
  <c r="C3" i="1"/>
  <c r="C2" i="1"/>
</calcChain>
</file>

<file path=xl/sharedStrings.xml><?xml version="1.0" encoding="utf-8"?>
<sst xmlns="http://schemas.openxmlformats.org/spreadsheetml/2006/main" count="13" uniqueCount="13">
  <si>
    <t>Half Span</t>
  </si>
  <si>
    <t>Root Chord</t>
  </si>
  <si>
    <t>Tip Chord</t>
  </si>
  <si>
    <t>Weight</t>
  </si>
  <si>
    <t>Deflection</t>
  </si>
  <si>
    <t>CompressiveStress</t>
  </si>
  <si>
    <t>TensileStress</t>
  </si>
  <si>
    <t>Ix</t>
  </si>
  <si>
    <t>Iy</t>
  </si>
  <si>
    <t>Iz</t>
  </si>
  <si>
    <t>Ixy</t>
  </si>
  <si>
    <t>Iyz</t>
  </si>
  <si>
    <t>Ixz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</si>
</sst>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8624-B5C9-47B1-9105-21FA925C8C78}">
  <dimension ref="A1:M7"/>
  <sheetViews>
    <sheetView tabSelected="1" workbookViewId="0">
      <selection activeCell="O7" sqref="O7"/>
    </sheetView>
  </sheetViews>
  <sheetFormatPr defaultRowHeight="14.45"/>
  <cols>
    <col min="5" max="5" width="11.7109375" customWidth="1"/>
    <col min="6" max="7" width="18.7109375" customWidth="1"/>
    <col min="8" max="8" width="14.140625" customWidth="1"/>
    <col min="9" max="10" width="9.28515625" bestFit="1" customWidth="1"/>
    <col min="11" max="12" width="9.28515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40</v>
      </c>
      <c r="B2">
        <v>12.6</v>
      </c>
      <c r="C2">
        <f t="shared" ref="C2:C7" si="0">8.4</f>
        <v>8.4</v>
      </c>
      <c r="D2">
        <f>1811*2</f>
        <v>3622</v>
      </c>
      <c r="E2">
        <v>2.097</v>
      </c>
      <c r="F2">
        <f>1.818*10^7</f>
        <v>18180000</v>
      </c>
      <c r="G2">
        <f>3.008*10^8</f>
        <v>300800000</v>
      </c>
      <c r="H2" s="1">
        <f>2420160</f>
        <v>2420160</v>
      </c>
      <c r="I2">
        <f>2589780</f>
        <v>2589780</v>
      </c>
      <c r="J2">
        <f>177178</f>
        <v>177178</v>
      </c>
      <c r="K2">
        <f>34.3927</f>
        <v>34.392699999999998</v>
      </c>
      <c r="L2">
        <f>-639.485</f>
        <v>-639.48500000000001</v>
      </c>
      <c r="M2">
        <f>129704</f>
        <v>129704</v>
      </c>
    </row>
    <row r="3" spans="1:13">
      <c r="A3">
        <v>37</v>
      </c>
      <c r="B3">
        <v>12.6</v>
      </c>
      <c r="C3">
        <f t="shared" si="0"/>
        <v>8.4</v>
      </c>
      <c r="D3">
        <f>1676*2</f>
        <v>3352</v>
      </c>
      <c r="E3">
        <v>1.581</v>
      </c>
      <c r="F3">
        <f>1.54*10^7</f>
        <v>15400000</v>
      </c>
      <c r="G3">
        <f>2.689*10^8</f>
        <v>268900000</v>
      </c>
      <c r="H3" s="1">
        <v>1919140</v>
      </c>
      <c r="I3">
        <f xml:space="preserve"> 2076080</f>
        <v>2076080</v>
      </c>
      <c r="J3">
        <f xml:space="preserve"> 163938</f>
        <v>163938</v>
      </c>
      <c r="K3">
        <f>31.8494</f>
        <v>31.849399999999999</v>
      </c>
      <c r="L3">
        <f>-548.076</f>
        <v>-548.07600000000002</v>
      </c>
      <c r="M3">
        <f>111080</f>
        <v>111080</v>
      </c>
    </row>
    <row r="4" spans="1:13">
      <c r="A4">
        <v>35</v>
      </c>
      <c r="B4">
        <v>12.6</v>
      </c>
      <c r="C4">
        <f t="shared" si="0"/>
        <v>8.4</v>
      </c>
      <c r="D4">
        <f>1586*2</f>
        <v>3172</v>
      </c>
      <c r="E4">
        <v>1.296</v>
      </c>
      <c r="F4">
        <f>1.399*10^7</f>
        <v>13990000</v>
      </c>
      <c r="G4">
        <f>2.484*10^8</f>
        <v>248400000</v>
      </c>
      <c r="H4">
        <f>1626860</f>
        <v>1626860</v>
      </c>
      <c r="I4">
        <f>1775350</f>
        <v>1775350</v>
      </c>
      <c r="J4">
        <f>155112</f>
        <v>155112</v>
      </c>
      <c r="K4">
        <f>30.1543</f>
        <v>30.154299999999999</v>
      </c>
      <c r="L4">
        <f>-491.052</f>
        <v>-491.05200000000002</v>
      </c>
      <c r="M4">
        <f>99466.6</f>
        <v>99466.6</v>
      </c>
    </row>
    <row r="5" spans="1:13">
      <c r="A5">
        <v>33</v>
      </c>
      <c r="B5">
        <v>12.6</v>
      </c>
      <c r="C5">
        <f t="shared" si="0"/>
        <v>8.4</v>
      </c>
      <c r="D5">
        <f>1496*2</f>
        <v>2992</v>
      </c>
      <c r="E5">
        <v>1.052</v>
      </c>
      <c r="F5">
        <f>1.275*10^7</f>
        <v>12750000</v>
      </c>
      <c r="G5">
        <f>2.285*10^8</f>
        <v>228500000</v>
      </c>
      <c r="H5">
        <f>1365890</f>
        <v>1365890</v>
      </c>
      <c r="I5">
        <f>1505940</f>
        <v>1505940</v>
      </c>
      <c r="J5">
        <f>146286</f>
        <v>146286</v>
      </c>
      <c r="K5">
        <f>28.4596</f>
        <v>28.459599999999998</v>
      </c>
      <c r="L5">
        <f>-437.16</f>
        <v>-437.16</v>
      </c>
      <c r="M5">
        <f>88494.2</f>
        <v>88494.2</v>
      </c>
    </row>
    <row r="6" spans="1:13">
      <c r="A6">
        <v>30</v>
      </c>
      <c r="B6">
        <v>12.6</v>
      </c>
      <c r="C6">
        <f t="shared" si="0"/>
        <v>8.4</v>
      </c>
      <c r="D6">
        <f>1361*2</f>
        <v>2722</v>
      </c>
      <c r="E6">
        <v>0.75509999999999999</v>
      </c>
      <c r="F6">
        <f>1.072*10^7</f>
        <v>10720000</v>
      </c>
      <c r="G6">
        <f>1.996*10^8</f>
        <v>199600000</v>
      </c>
      <c r="H6">
        <f>1029270</f>
        <v>1029270</v>
      </c>
      <c r="I6">
        <f>1156640</f>
        <v>1156640</v>
      </c>
      <c r="J6">
        <f>133049</f>
        <v>133049</v>
      </c>
      <c r="K6">
        <f>25.9188</f>
        <v>25.918800000000001</v>
      </c>
      <c r="L6">
        <f>-362.196</f>
        <v>-362.19600000000003</v>
      </c>
      <c r="M6">
        <f>73238.6</f>
        <v>73238.600000000006</v>
      </c>
    </row>
    <row r="7" spans="1:13">
      <c r="A7">
        <v>20</v>
      </c>
      <c r="B7">
        <v>12.6</v>
      </c>
      <c r="C7">
        <f t="shared" si="0"/>
        <v>8.4</v>
      </c>
      <c r="D7">
        <f>911*2</f>
        <v>1822</v>
      </c>
      <c r="E7">
        <v>2.2179999999999998E-2</v>
      </c>
      <c r="F7">
        <f>5.942*10^6</f>
        <v>5942000</v>
      </c>
      <c r="G7">
        <f>1.351*10^8</f>
        <v>135100000</v>
      </c>
      <c r="H7">
        <f>310232</f>
        <v>310232</v>
      </c>
      <c r="I7">
        <f>395391</f>
        <v>395391</v>
      </c>
      <c r="J7">
        <f>88948.3</f>
        <v>88948.3</v>
      </c>
      <c r="K7">
        <f>17.4658</f>
        <v>17.465800000000002</v>
      </c>
      <c r="L7">
        <f xml:space="preserve"> -163.216</f>
        <v>-163.21600000000001</v>
      </c>
      <c r="M7">
        <f>32811.7</f>
        <v>32811.699999999997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Tanika Dodhia</dc:creator>
  <cp:keywords/>
  <dc:description/>
  <cp:lastModifiedBy>Tanika Dodhia [mn18tnd]</cp:lastModifiedBy>
  <cp:revision/>
  <dcterms:created xsi:type="dcterms:W3CDTF">2023-04-25T22:37:23Z</dcterms:created>
  <dcterms:modified xsi:type="dcterms:W3CDTF">2023-05-02T21:55:18Z</dcterms:modified>
  <cp:category/>
  <cp:contentStatus/>
</cp:coreProperties>
</file>