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T35\Desktop\"/>
    </mc:Choice>
  </mc:AlternateContent>
  <bookViews>
    <workbookView xWindow="0" yWindow="0" windowWidth="23040" windowHeight="9396"/>
  </bookViews>
  <sheets>
    <sheet name="FILE1" sheetId="1" r:id="rId1"/>
    <sheet name="FILE2" sheetId="2" r:id="rId2"/>
    <sheet name="FILE3" sheetId="3" r:id="rId3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3" i="1"/>
  <c r="N18" i="1"/>
  <c r="N19" i="1"/>
  <c r="N20" i="1"/>
  <c r="N21" i="1"/>
  <c r="N22" i="1"/>
  <c r="N23" i="1"/>
  <c r="N24" i="1"/>
  <c r="N25" i="1"/>
  <c r="N26" i="1"/>
  <c r="N27" i="1"/>
  <c r="N17" i="1"/>
  <c r="M18" i="1"/>
  <c r="M19" i="1"/>
  <c r="M20" i="1"/>
  <c r="M21" i="1"/>
  <c r="M22" i="1"/>
  <c r="M23" i="1"/>
  <c r="M24" i="1"/>
  <c r="M25" i="1"/>
  <c r="M26" i="1"/>
  <c r="M27" i="1"/>
  <c r="M17" i="1"/>
  <c r="L18" i="1"/>
  <c r="L19" i="1"/>
  <c r="L20" i="1"/>
  <c r="L21" i="1"/>
  <c r="L22" i="1"/>
  <c r="L23" i="1"/>
  <c r="L24" i="1"/>
  <c r="L25" i="1"/>
  <c r="L26" i="1"/>
  <c r="L27" i="1"/>
  <c r="L17" i="1"/>
  <c r="K18" i="1"/>
  <c r="K19" i="1"/>
  <c r="K20" i="1"/>
  <c r="K21" i="1"/>
  <c r="K22" i="1"/>
  <c r="K23" i="1"/>
  <c r="K24" i="1"/>
  <c r="K25" i="1"/>
  <c r="K26" i="1"/>
  <c r="K27" i="1"/>
  <c r="K17" i="1"/>
  <c r="I18" i="1"/>
  <c r="I19" i="1"/>
  <c r="I20" i="1"/>
  <c r="I21" i="1"/>
  <c r="I22" i="1"/>
  <c r="I23" i="1"/>
  <c r="I24" i="1"/>
  <c r="I25" i="1"/>
  <c r="I26" i="1"/>
  <c r="I27" i="1"/>
  <c r="I17" i="1"/>
  <c r="G18" i="1"/>
  <c r="G19" i="1"/>
  <c r="G20" i="1"/>
  <c r="G21" i="1"/>
  <c r="G22" i="1"/>
  <c r="G23" i="1"/>
  <c r="G24" i="1"/>
  <c r="G25" i="1"/>
  <c r="G26" i="1"/>
  <c r="G27" i="1"/>
  <c r="G17" i="1"/>
  <c r="F18" i="1"/>
  <c r="F19" i="1"/>
  <c r="F20" i="1"/>
  <c r="F21" i="1"/>
  <c r="F22" i="1"/>
  <c r="F23" i="1"/>
  <c r="F24" i="1"/>
  <c r="F25" i="1"/>
  <c r="F26" i="1"/>
  <c r="F27" i="1"/>
  <c r="F17" i="1"/>
  <c r="E18" i="1"/>
  <c r="E19" i="1"/>
  <c r="E20" i="1"/>
  <c r="E21" i="1"/>
  <c r="E22" i="1"/>
  <c r="E23" i="1"/>
  <c r="E24" i="1"/>
  <c r="E25" i="1"/>
  <c r="E26" i="1"/>
  <c r="E27" i="1"/>
  <c r="E17" i="1"/>
  <c r="D18" i="1"/>
  <c r="D19" i="1"/>
  <c r="D20" i="1"/>
  <c r="D21" i="1"/>
  <c r="D22" i="1"/>
  <c r="D23" i="1"/>
  <c r="D24" i="1"/>
  <c r="D25" i="1"/>
  <c r="D26" i="1"/>
  <c r="D27" i="1"/>
  <c r="D17" i="1"/>
  <c r="C18" i="1"/>
  <c r="C19" i="1"/>
  <c r="C20" i="1"/>
  <c r="C21" i="1"/>
  <c r="C22" i="1"/>
  <c r="C23" i="1"/>
  <c r="C24" i="1"/>
  <c r="C25" i="1"/>
  <c r="C26" i="1"/>
  <c r="C27" i="1"/>
  <c r="C17" i="1"/>
  <c r="I4" i="1"/>
  <c r="I5" i="1"/>
  <c r="I6" i="1"/>
  <c r="I7" i="1"/>
  <c r="I8" i="1"/>
  <c r="I9" i="1"/>
  <c r="I10" i="1"/>
  <c r="I11" i="1"/>
  <c r="I12" i="1"/>
  <c r="I13" i="1"/>
  <c r="I3" i="1"/>
  <c r="M4" i="1"/>
  <c r="M5" i="1"/>
  <c r="M6" i="1"/>
  <c r="M7" i="1"/>
  <c r="M8" i="1"/>
  <c r="M9" i="1"/>
  <c r="M10" i="1"/>
  <c r="M11" i="1"/>
  <c r="M12" i="1"/>
  <c r="M13" i="1"/>
  <c r="M3" i="1"/>
  <c r="L4" i="1"/>
  <c r="L5" i="1"/>
  <c r="L6" i="1"/>
  <c r="L7" i="1"/>
  <c r="L8" i="1"/>
  <c r="L9" i="1"/>
  <c r="L10" i="1"/>
  <c r="L11" i="1"/>
  <c r="L12" i="1"/>
  <c r="L13" i="1"/>
  <c r="L3" i="1"/>
  <c r="K4" i="1"/>
  <c r="K5" i="1"/>
  <c r="K6" i="1"/>
  <c r="K7" i="1"/>
  <c r="K8" i="1"/>
  <c r="K9" i="1"/>
  <c r="K10" i="1"/>
  <c r="K11" i="1"/>
  <c r="K12" i="1"/>
  <c r="K13" i="1"/>
  <c r="K3" i="1"/>
  <c r="J4" i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<sst xmlns="http://schemas.openxmlformats.org/spreadsheetml/2006/main" count="30" uniqueCount="19">
  <si>
    <t>Z</t>
  </si>
  <si>
    <t>S(z)</t>
  </si>
  <si>
    <t>S'(z)</t>
  </si>
  <si>
    <t>S''(z)</t>
  </si>
  <si>
    <t>Полумульда по падению пласта</t>
  </si>
  <si>
    <t>F(z)</t>
  </si>
  <si>
    <t>F'(z)</t>
  </si>
  <si>
    <t>Полумульда по восстанию пласта</t>
  </si>
  <si>
    <t>ηz</t>
  </si>
  <si>
    <r>
      <t>L</t>
    </r>
    <r>
      <rPr>
        <sz val="11"/>
        <color theme="1"/>
        <rFont val="Calibri"/>
        <family val="2"/>
      </rPr>
      <t>²1</t>
    </r>
  </si>
  <si>
    <r>
      <t>L</t>
    </r>
    <r>
      <rPr>
        <sz val="11"/>
        <color theme="1"/>
        <rFont val="Calibri"/>
        <family val="2"/>
      </rPr>
      <t>²2</t>
    </r>
  </si>
  <si>
    <t>L1</t>
  </si>
  <si>
    <t>L2</t>
  </si>
  <si>
    <r>
      <rPr>
        <sz val="11"/>
        <color theme="1"/>
        <rFont val="GreekC"/>
      </rPr>
      <t>i</t>
    </r>
    <r>
      <rPr>
        <sz val="11"/>
        <color theme="1"/>
        <rFont val="Calibri"/>
        <family val="2"/>
      </rPr>
      <t>z</t>
    </r>
  </si>
  <si>
    <t>Kz</t>
  </si>
  <si>
    <r>
      <rPr>
        <sz val="11"/>
        <color theme="1"/>
        <rFont val="GreekC"/>
      </rPr>
      <t>x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по восстанию пласта</t>
    </r>
  </si>
  <si>
    <r>
      <rPr>
        <sz val="11"/>
        <color theme="1"/>
        <rFont val="GreekC"/>
      </rPr>
      <t xml:space="preserve">   x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по падению пласта</t>
    </r>
  </si>
  <si>
    <r>
      <rPr>
        <sz val="11"/>
        <color theme="1"/>
        <rFont val="GreekC"/>
      </rPr>
      <t>e</t>
    </r>
    <r>
      <rPr>
        <sz val="11"/>
        <color theme="1"/>
        <rFont val="Calibri"/>
        <family val="2"/>
        <scheme val="minor"/>
      </rPr>
      <t xml:space="preserve"> по падению пласта</t>
    </r>
  </si>
  <si>
    <r>
      <rPr>
        <sz val="11"/>
        <color theme="1"/>
        <rFont val="GreekC"/>
      </rPr>
      <t>e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по восстанию пласта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</si>
</sst>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GreekC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5" sqref="B5"/>
    </sheetView>
  </sheetViews>
  <sheetFormatPr defaultColWidth="11.5546875" defaultRowHeight="14.4"/>
  <cols>
    <col min="1" max="1" width="8.5546875" customWidth="1"/>
    <col min="2" max="2" width="8.44140625" customWidth="1"/>
    <col min="3" max="3" width="7.88671875" customWidth="1"/>
    <col min="4" max="4" width="7.44140625" customWidth="1"/>
    <col min="5" max="5" width="13.6640625" customWidth="1"/>
    <col min="6" max="6" width="16.33203125" customWidth="1"/>
    <col min="7" max="7" width="13" customWidth="1"/>
    <col min="8" max="8" width="17.6640625" customWidth="1"/>
    <col min="9" max="9" width="8.33203125" customWidth="1"/>
    <col min="10" max="10" width="8.44140625" customWidth="1"/>
    <col min="11" max="11" width="5.44140625" customWidth="1"/>
    <col min="12" max="12" width="6.109375" customWidth="1"/>
    <col min="13" max="13" width="6" customWidth="1"/>
  </cols>
  <sheetData>
    <row r="1" spans="1:14" ht="16.5" customHeight="1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/>
      <c r="G1" s="13" t="s">
        <v>7</v>
      </c>
      <c r="H1" s="13"/>
      <c r="I1" s="8" t="s">
        <v>8</v>
      </c>
      <c r="J1" s="9" t="s">
        <v>13</v>
      </c>
      <c r="K1" s="10"/>
      <c r="L1" s="10"/>
      <c r="M1" s="10"/>
      <c r="N1" s="8" t="s">
        <v>8</v>
      </c>
    </row>
    <row r="2" spans="1:14">
      <c r="A2" s="12"/>
      <c r="B2" s="12"/>
      <c r="C2" s="12"/>
      <c r="D2" s="12"/>
      <c r="E2" s="1" t="s">
        <v>5</v>
      </c>
      <c r="F2" s="1" t="s">
        <v>6</v>
      </c>
      <c r="G2" s="1" t="s">
        <v>5</v>
      </c>
      <c r="H2" s="1" t="s">
        <v>6</v>
      </c>
      <c r="I2" s="8"/>
      <c r="J2" s="1" t="s">
        <v>9</v>
      </c>
      <c r="K2" s="4" t="s">
        <v>10</v>
      </c>
      <c r="L2" s="4" t="s">
        <v>11</v>
      </c>
      <c r="M2" s="4" t="s">
        <v>12</v>
      </c>
      <c r="N2" s="8"/>
    </row>
    <row r="3" spans="1:14">
      <c r="A3" s="2">
        <v>0</v>
      </c>
      <c r="B3" s="2">
        <v>1</v>
      </c>
      <c r="C3" s="2">
        <v>0</v>
      </c>
      <c r="D3" s="2">
        <v>-4.3</v>
      </c>
      <c r="E3" s="2">
        <v>2</v>
      </c>
      <c r="F3" s="2">
        <v>-4.3</v>
      </c>
      <c r="G3" s="2">
        <v>2</v>
      </c>
      <c r="H3" s="2">
        <v>-4.3</v>
      </c>
      <c r="I3" s="6">
        <f>0.5171*B3*1000</f>
        <v>517.1</v>
      </c>
      <c r="J3" s="5">
        <f>(1000*0.5171*C3)/270</f>
        <v>0</v>
      </c>
      <c r="K3" s="5">
        <f>(1000*0.5171*C3)/240</f>
        <v>0</v>
      </c>
      <c r="L3" s="5">
        <f>(1000*0.5171*C3)/230</f>
        <v>0</v>
      </c>
      <c r="M3" s="5">
        <f>(1000*0.5171*C3)/200</f>
        <v>0</v>
      </c>
      <c r="N3" s="6">
        <f>0.6*B3*1000</f>
        <v>600</v>
      </c>
    </row>
    <row r="4" spans="1:14">
      <c r="A4" s="2">
        <v>0.1</v>
      </c>
      <c r="B4" s="2">
        <v>0.98</v>
      </c>
      <c r="C4" s="2">
        <v>0.47</v>
      </c>
      <c r="D4" s="2">
        <v>-5</v>
      </c>
      <c r="E4" s="2">
        <v>2.42</v>
      </c>
      <c r="F4" s="2">
        <v>-4.0999999999999996</v>
      </c>
      <c r="G4" s="2">
        <v>1.43</v>
      </c>
      <c r="H4" s="2">
        <v>-6</v>
      </c>
      <c r="I4" s="6">
        <f t="shared" ref="I4:I13" si="0">0.5171*B4*1000</f>
        <v>506.75800000000004</v>
      </c>
      <c r="J4" s="5">
        <f t="shared" ref="J4:J13" si="1">(1000*0.5171*C4)/270</f>
        <v>0.90013703703703707</v>
      </c>
      <c r="K4" s="5">
        <f t="shared" ref="K4:K13" si="2">(1000*0.5171*C4)/240</f>
        <v>1.0126541666666666</v>
      </c>
      <c r="L4" s="5">
        <f t="shared" ref="L4:L13" si="3">(1000*0.5171*C4)/230</f>
        <v>1.0566826086956522</v>
      </c>
      <c r="M4" s="5">
        <f t="shared" ref="M4:M13" si="4">(1000*0.5171*C4)/200</f>
        <v>1.215185</v>
      </c>
      <c r="N4" s="6">
        <f t="shared" ref="N4:N13" si="5">0.6*B4*1000</f>
        <v>588</v>
      </c>
    </row>
    <row r="5" spans="1:14">
      <c r="A5" s="2">
        <v>0.2</v>
      </c>
      <c r="B5" s="2">
        <v>0.9</v>
      </c>
      <c r="C5" s="2">
        <v>1.02</v>
      </c>
      <c r="D5" s="2">
        <v>-6.1</v>
      </c>
      <c r="E5" s="2">
        <v>2.2000000000000002</v>
      </c>
      <c r="F5" s="3">
        <v>-4</v>
      </c>
      <c r="G5" s="2">
        <v>0.79</v>
      </c>
      <c r="H5" s="3">
        <v>-8.1</v>
      </c>
      <c r="I5" s="6">
        <f t="shared" si="0"/>
        <v>465.39000000000004</v>
      </c>
      <c r="J5" s="5">
        <f t="shared" si="1"/>
        <v>1.9534888888888888</v>
      </c>
      <c r="K5" s="5">
        <f t="shared" si="2"/>
        <v>2.1976749999999998</v>
      </c>
      <c r="L5" s="5">
        <f t="shared" si="3"/>
        <v>2.2932260869565217</v>
      </c>
      <c r="M5" s="5">
        <f t="shared" si="4"/>
        <v>2.6372100000000001</v>
      </c>
      <c r="N5" s="6">
        <f t="shared" si="5"/>
        <v>540</v>
      </c>
    </row>
    <row r="6" spans="1:14">
      <c r="A6" s="2">
        <v>0.3</v>
      </c>
      <c r="B6" s="2">
        <v>0.77</v>
      </c>
      <c r="C6" s="2">
        <v>1.61</v>
      </c>
      <c r="D6" s="2">
        <v>-5.3</v>
      </c>
      <c r="E6" s="2">
        <v>3.16</v>
      </c>
      <c r="F6" s="2">
        <v>-2</v>
      </c>
      <c r="G6" s="2">
        <v>-0.06</v>
      </c>
      <c r="H6" s="2">
        <v>-8.5</v>
      </c>
      <c r="I6" s="6">
        <f t="shared" si="0"/>
        <v>398.16699999999997</v>
      </c>
      <c r="J6" s="5">
        <f t="shared" si="1"/>
        <v>3.0834481481481482</v>
      </c>
      <c r="K6" s="5">
        <f t="shared" si="2"/>
        <v>3.468879166666667</v>
      </c>
      <c r="L6" s="5">
        <f t="shared" si="3"/>
        <v>3.6197000000000004</v>
      </c>
      <c r="M6" s="5">
        <f t="shared" si="4"/>
        <v>4.162655</v>
      </c>
      <c r="N6" s="6">
        <f t="shared" si="5"/>
        <v>461.99999999999994</v>
      </c>
    </row>
    <row r="7" spans="1:14">
      <c r="A7" s="2">
        <v>0.4</v>
      </c>
      <c r="B7" s="2">
        <v>0.57999999999999996</v>
      </c>
      <c r="C7" s="2">
        <v>1.98</v>
      </c>
      <c r="D7" s="2">
        <v>-1.8</v>
      </c>
      <c r="E7" s="2">
        <v>3.15</v>
      </c>
      <c r="F7" s="2">
        <v>2.2000000000000002</v>
      </c>
      <c r="G7" s="2">
        <v>-0.8</v>
      </c>
      <c r="H7" s="2">
        <v>-5.8</v>
      </c>
      <c r="I7" s="6">
        <f t="shared" si="0"/>
        <v>299.91799999999995</v>
      </c>
      <c r="J7" s="5">
        <f t="shared" si="1"/>
        <v>3.7920666666666669</v>
      </c>
      <c r="K7" s="5">
        <f t="shared" si="2"/>
        <v>4.2660749999999998</v>
      </c>
      <c r="L7" s="5">
        <f t="shared" si="3"/>
        <v>4.4515565217391311</v>
      </c>
      <c r="M7" s="5">
        <f t="shared" si="4"/>
        <v>5.1192900000000003</v>
      </c>
      <c r="N7" s="6">
        <f t="shared" si="5"/>
        <v>348</v>
      </c>
    </row>
    <row r="8" spans="1:14">
      <c r="A8" s="2">
        <v>0.5</v>
      </c>
      <c r="B8" s="2">
        <v>0.39</v>
      </c>
      <c r="C8" s="2">
        <v>1.92</v>
      </c>
      <c r="D8" s="2">
        <v>2.9</v>
      </c>
      <c r="E8" s="2">
        <v>2.71</v>
      </c>
      <c r="F8" s="2">
        <v>6.7</v>
      </c>
      <c r="G8" s="2">
        <v>-1.1299999999999999</v>
      </c>
      <c r="H8" s="2">
        <v>-1</v>
      </c>
      <c r="I8" s="6">
        <f t="shared" si="0"/>
        <v>201.66900000000001</v>
      </c>
      <c r="J8" s="5">
        <f t="shared" si="1"/>
        <v>3.6771555555555557</v>
      </c>
      <c r="K8" s="5">
        <f t="shared" si="2"/>
        <v>4.1368</v>
      </c>
      <c r="L8" s="5">
        <f t="shared" si="3"/>
        <v>4.3166608695652178</v>
      </c>
      <c r="M8" s="5">
        <f t="shared" si="4"/>
        <v>4.9641599999999997</v>
      </c>
      <c r="N8" s="6">
        <f t="shared" si="5"/>
        <v>234</v>
      </c>
    </row>
    <row r="9" spans="1:14">
      <c r="A9" s="2">
        <v>0.6</v>
      </c>
      <c r="B9" s="2">
        <v>0.22</v>
      </c>
      <c r="C9" s="2">
        <v>1.46</v>
      </c>
      <c r="D9" s="2">
        <v>5.7</v>
      </c>
      <c r="E9" s="2">
        <v>1.91</v>
      </c>
      <c r="F9" s="2">
        <v>8.6</v>
      </c>
      <c r="G9" s="2">
        <v>-1</v>
      </c>
      <c r="H9" s="2">
        <v>2.8</v>
      </c>
      <c r="I9" s="6">
        <f t="shared" si="0"/>
        <v>113.762</v>
      </c>
      <c r="J9" s="5">
        <f t="shared" si="1"/>
        <v>2.7961703703703704</v>
      </c>
      <c r="K9" s="5">
        <f t="shared" si="2"/>
        <v>3.1456916666666666</v>
      </c>
      <c r="L9" s="5">
        <f t="shared" si="3"/>
        <v>3.2824608695652175</v>
      </c>
      <c r="M9" s="5">
        <f t="shared" si="4"/>
        <v>3.7748300000000001</v>
      </c>
      <c r="N9" s="6">
        <f t="shared" si="5"/>
        <v>132</v>
      </c>
    </row>
    <row r="10" spans="1:14">
      <c r="A10" s="2">
        <v>0.7</v>
      </c>
      <c r="B10" s="2">
        <v>0.1</v>
      </c>
      <c r="C10" s="2">
        <v>0.87</v>
      </c>
      <c r="D10" s="2">
        <v>5.6</v>
      </c>
      <c r="E10" s="2">
        <v>1.07</v>
      </c>
      <c r="F10" s="2">
        <v>7.3</v>
      </c>
      <c r="G10" s="2">
        <v>-0.66</v>
      </c>
      <c r="H10" s="2">
        <v>3.8</v>
      </c>
      <c r="I10" s="6">
        <f t="shared" si="0"/>
        <v>51.710000000000008</v>
      </c>
      <c r="J10" s="5">
        <f t="shared" si="1"/>
        <v>1.6662111111111111</v>
      </c>
      <c r="K10" s="5">
        <f t="shared" si="2"/>
        <v>1.8744875000000001</v>
      </c>
      <c r="L10" s="5">
        <f t="shared" si="3"/>
        <v>1.9559869565217392</v>
      </c>
      <c r="M10" s="5">
        <f t="shared" si="4"/>
        <v>2.2493850000000002</v>
      </c>
      <c r="N10" s="6">
        <f t="shared" si="5"/>
        <v>60</v>
      </c>
    </row>
    <row r="11" spans="1:14">
      <c r="A11" s="2">
        <v>0.8</v>
      </c>
      <c r="B11" s="2">
        <v>0.04</v>
      </c>
      <c r="C11" s="2">
        <v>0.42</v>
      </c>
      <c r="D11" s="2">
        <v>3.7</v>
      </c>
      <c r="E11" s="2">
        <v>0.5</v>
      </c>
      <c r="F11" s="2">
        <v>4.5</v>
      </c>
      <c r="G11" s="2">
        <v>-0.34</v>
      </c>
      <c r="H11" s="2">
        <v>2.9</v>
      </c>
      <c r="I11" s="6">
        <f t="shared" si="0"/>
        <v>20.684000000000001</v>
      </c>
      <c r="J11" s="5">
        <f t="shared" si="1"/>
        <v>0.80437777777777775</v>
      </c>
      <c r="K11" s="5">
        <f t="shared" si="2"/>
        <v>0.90492499999999998</v>
      </c>
      <c r="L11" s="5">
        <f t="shared" si="3"/>
        <v>0.94426956521739125</v>
      </c>
      <c r="M11" s="5">
        <f t="shared" si="4"/>
        <v>1.0859099999999999</v>
      </c>
      <c r="N11" s="6">
        <f t="shared" si="5"/>
        <v>24</v>
      </c>
    </row>
    <row r="12" spans="1:14">
      <c r="A12" s="2">
        <v>0.9</v>
      </c>
      <c r="B12" s="2">
        <v>0.01</v>
      </c>
      <c r="C12" s="2">
        <v>0.15</v>
      </c>
      <c r="D12" s="2">
        <v>1.5</v>
      </c>
      <c r="E12" s="2">
        <v>0.18</v>
      </c>
      <c r="F12" s="2">
        <v>1.8</v>
      </c>
      <c r="G12" s="2">
        <v>-0.13</v>
      </c>
      <c r="H12" s="2">
        <v>1.2</v>
      </c>
      <c r="I12" s="6">
        <f t="shared" si="0"/>
        <v>5.1710000000000003</v>
      </c>
      <c r="J12" s="5">
        <f t="shared" si="1"/>
        <v>0.28727777777777774</v>
      </c>
      <c r="K12" s="5">
        <f t="shared" si="2"/>
        <v>0.32318750000000002</v>
      </c>
      <c r="L12" s="5">
        <f t="shared" si="3"/>
        <v>0.3372391304347826</v>
      </c>
      <c r="M12" s="5">
        <f t="shared" si="4"/>
        <v>0.38782499999999998</v>
      </c>
      <c r="N12" s="6">
        <f t="shared" si="5"/>
        <v>6</v>
      </c>
    </row>
    <row r="13" spans="1:14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6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6">
        <f t="shared" si="5"/>
        <v>0</v>
      </c>
    </row>
    <row r="15" spans="1:14">
      <c r="C15" s="9" t="s">
        <v>14</v>
      </c>
      <c r="D15" s="10"/>
      <c r="E15" s="10"/>
      <c r="F15" s="10"/>
      <c r="G15" s="11" t="s">
        <v>16</v>
      </c>
      <c r="H15" s="11"/>
      <c r="I15" s="11" t="s">
        <v>15</v>
      </c>
      <c r="J15" s="11"/>
      <c r="K15" s="13" t="s">
        <v>17</v>
      </c>
      <c r="L15" s="13"/>
      <c r="M15" s="13" t="s">
        <v>18</v>
      </c>
      <c r="N15" s="13"/>
    </row>
    <row r="16" spans="1:14">
      <c r="C16" s="1" t="s">
        <v>9</v>
      </c>
      <c r="D16" s="4" t="s">
        <v>10</v>
      </c>
      <c r="E16" s="4" t="s">
        <v>11</v>
      </c>
      <c r="F16" s="4" t="s">
        <v>12</v>
      </c>
      <c r="G16" s="11"/>
      <c r="H16" s="11"/>
      <c r="I16" s="12"/>
      <c r="J16" s="12"/>
      <c r="K16" s="1" t="s">
        <v>9</v>
      </c>
      <c r="L16" s="4" t="s">
        <v>10</v>
      </c>
      <c r="M16" s="4" t="s">
        <v>11</v>
      </c>
      <c r="N16" s="4" t="s">
        <v>12</v>
      </c>
    </row>
    <row r="17" spans="3:14">
      <c r="C17" s="7">
        <f>(0.5171*1000*D3)/(270*270)</f>
        <v>-3.0501097393689988E-2</v>
      </c>
      <c r="D17" s="7">
        <f>(0.5171*1000*D3)/(240*240)</f>
        <v>-3.860295138888889E-2</v>
      </c>
      <c r="E17" s="7">
        <f>(0.5171*1000*D3)/(230*230)</f>
        <v>-4.2032703213610592E-2</v>
      </c>
      <c r="F17" s="7">
        <f>(0.5171*1000*D3)/40000</f>
        <v>-5.5588250000000006E-2</v>
      </c>
      <c r="G17" s="14">
        <f>0.15*0.5171*E3*1000</f>
        <v>155.13</v>
      </c>
      <c r="H17" s="14"/>
      <c r="I17" s="14">
        <f>0.15*0.5171*G3*1000</f>
        <v>155.13</v>
      </c>
      <c r="J17" s="14"/>
      <c r="K17" s="5">
        <f>(0.15*0.5171*F3*1000)/270</f>
        <v>-1.2352944444444445</v>
      </c>
      <c r="L17" s="5">
        <f>(1000*0.511*0.15*F3)/240</f>
        <v>-1.3733124999999999</v>
      </c>
      <c r="M17" s="5">
        <f>(0.15*0.5171*1000*H3)/230</f>
        <v>-1.4501282608695651</v>
      </c>
      <c r="N17" s="5">
        <f>(0.5171*0.15*1000*H3)/200</f>
        <v>-1.6676474999999999</v>
      </c>
    </row>
    <row r="18" spans="3:14">
      <c r="C18" s="7">
        <f t="shared" ref="C18:C27" si="6">(0.5171*1000*D4)/(270*270)</f>
        <v>-3.5466392318244173E-2</v>
      </c>
      <c r="D18" s="7">
        <f t="shared" ref="D18:D27" si="7">(0.5171*1000*D4)/(240*240)</f>
        <v>-4.4887152777777779E-2</v>
      </c>
      <c r="E18" s="7">
        <f t="shared" ref="E18:E27" si="8">(0.5171*1000*D4)/(230*230)</f>
        <v>-4.8875236294896034E-2</v>
      </c>
      <c r="F18" s="7">
        <f t="shared" ref="F18:F27" si="9">(0.5171*1000*D4)/40000</f>
        <v>-6.4637500000000001E-2</v>
      </c>
      <c r="G18" s="14">
        <f t="shared" ref="G18:G27" si="10">0.15*0.5171*E4*1000</f>
        <v>187.7073</v>
      </c>
      <c r="H18" s="14"/>
      <c r="I18" s="14">
        <f t="shared" ref="I18:I27" si="11">0.15*0.5171*G4*1000</f>
        <v>110.91794999999999</v>
      </c>
      <c r="J18" s="14"/>
      <c r="K18" s="5">
        <f t="shared" ref="K18:K27" si="12">(0.15*0.5171*F4*1000)/270</f>
        <v>-1.1778388888888889</v>
      </c>
      <c r="L18" s="5">
        <f t="shared" ref="L18:L27" si="13">(1000*0.511*0.15*F4)/240</f>
        <v>-1.3094374999999998</v>
      </c>
      <c r="M18" s="5">
        <f t="shared" ref="M18:M27" si="14">(0.15*0.5171*1000*H4)/230</f>
        <v>-2.0234347826086956</v>
      </c>
      <c r="N18" s="5">
        <f t="shared" ref="N18:N27" si="15">(0.5171*0.15*1000*H4)/200</f>
        <v>-2.3269500000000001</v>
      </c>
    </row>
    <row r="19" spans="3:14">
      <c r="C19" s="7">
        <f t="shared" si="6"/>
        <v>-4.3268998628257886E-2</v>
      </c>
      <c r="D19" s="7">
        <f t="shared" si="7"/>
        <v>-5.4762326388888886E-2</v>
      </c>
      <c r="E19" s="7">
        <f t="shared" si="8"/>
        <v>-5.9627788279773157E-2</v>
      </c>
      <c r="F19" s="7">
        <f t="shared" si="9"/>
        <v>-7.8857750000000004E-2</v>
      </c>
      <c r="G19" s="14">
        <f t="shared" si="10"/>
        <v>170.643</v>
      </c>
      <c r="H19" s="14"/>
      <c r="I19" s="14">
        <f t="shared" si="11"/>
        <v>61.276350000000001</v>
      </c>
      <c r="J19" s="14"/>
      <c r="K19" s="5">
        <f t="shared" si="12"/>
        <v>-1.149111111111111</v>
      </c>
      <c r="L19" s="5">
        <f t="shared" si="13"/>
        <v>-1.2774999999999999</v>
      </c>
      <c r="M19" s="5">
        <f t="shared" si="14"/>
        <v>-2.7316369565217387</v>
      </c>
      <c r="N19" s="5">
        <f t="shared" si="15"/>
        <v>-3.1413824999999997</v>
      </c>
    </row>
    <row r="20" spans="3:14">
      <c r="C20" s="7">
        <f t="shared" si="6"/>
        <v>-3.7594375857338824E-2</v>
      </c>
      <c r="D20" s="7">
        <f t="shared" si="7"/>
        <v>-4.7580381944444444E-2</v>
      </c>
      <c r="E20" s="7">
        <f t="shared" si="8"/>
        <v>-5.1807750472589793E-2</v>
      </c>
      <c r="F20" s="7">
        <f t="shared" si="9"/>
        <v>-6.851575E-2</v>
      </c>
      <c r="G20" s="14">
        <f t="shared" si="10"/>
        <v>245.1054</v>
      </c>
      <c r="H20" s="14"/>
      <c r="I20" s="14">
        <f t="shared" si="11"/>
        <v>-4.6539000000000001</v>
      </c>
      <c r="J20" s="14"/>
      <c r="K20" s="5">
        <f t="shared" si="12"/>
        <v>-0.57455555555555549</v>
      </c>
      <c r="L20" s="5">
        <f t="shared" si="13"/>
        <v>-0.63874999999999993</v>
      </c>
      <c r="M20" s="5">
        <f t="shared" si="14"/>
        <v>-2.8665326086956524</v>
      </c>
      <c r="N20" s="5">
        <f t="shared" si="15"/>
        <v>-3.2965125</v>
      </c>
    </row>
    <row r="21" spans="3:14">
      <c r="C21" s="7">
        <f t="shared" si="6"/>
        <v>-1.2767901234567903E-2</v>
      </c>
      <c r="D21" s="7">
        <f t="shared" si="7"/>
        <v>-1.6159375E-2</v>
      </c>
      <c r="E21" s="7">
        <f t="shared" si="8"/>
        <v>-1.7595085066162572E-2</v>
      </c>
      <c r="F21" s="7">
        <f t="shared" si="9"/>
        <v>-2.3269500000000002E-2</v>
      </c>
      <c r="G21" s="14">
        <f t="shared" si="10"/>
        <v>244.32974999999999</v>
      </c>
      <c r="H21" s="14"/>
      <c r="I21" s="14">
        <f t="shared" si="11"/>
        <v>-62.051999999999992</v>
      </c>
      <c r="J21" s="14"/>
      <c r="K21" s="5">
        <f t="shared" si="12"/>
        <v>0.63201111111111108</v>
      </c>
      <c r="L21" s="5">
        <f t="shared" si="13"/>
        <v>0.70262499999999994</v>
      </c>
      <c r="M21" s="5">
        <f t="shared" si="14"/>
        <v>-1.9559869565217389</v>
      </c>
      <c r="N21" s="5">
        <f t="shared" si="15"/>
        <v>-2.2493849999999997</v>
      </c>
    </row>
    <row r="22" spans="3:14">
      <c r="C22" s="7">
        <f t="shared" si="6"/>
        <v>2.0570507544581618E-2</v>
      </c>
      <c r="D22" s="7">
        <f t="shared" si="7"/>
        <v>2.6034548611111111E-2</v>
      </c>
      <c r="E22" s="7">
        <f t="shared" si="8"/>
        <v>2.8347637051039695E-2</v>
      </c>
      <c r="F22" s="7">
        <f t="shared" si="9"/>
        <v>3.7489749999999995E-2</v>
      </c>
      <c r="G22" s="14">
        <f t="shared" si="10"/>
        <v>210.20114999999998</v>
      </c>
      <c r="H22" s="14"/>
      <c r="I22" s="14">
        <f t="shared" si="11"/>
        <v>-87.648449999999983</v>
      </c>
      <c r="J22" s="14"/>
      <c r="K22" s="5">
        <f t="shared" si="12"/>
        <v>1.9247611111111114</v>
      </c>
      <c r="L22" s="5">
        <f t="shared" si="13"/>
        <v>2.1398124999999997</v>
      </c>
      <c r="M22" s="5">
        <f t="shared" si="14"/>
        <v>-0.3372391304347826</v>
      </c>
      <c r="N22" s="5">
        <f t="shared" si="15"/>
        <v>-0.38782499999999998</v>
      </c>
    </row>
    <row r="23" spans="3:14">
      <c r="C23" s="7">
        <f t="shared" si="6"/>
        <v>4.0431687242798359E-2</v>
      </c>
      <c r="D23" s="7">
        <f t="shared" si="7"/>
        <v>5.1171354166666669E-2</v>
      </c>
      <c r="E23" s="7">
        <f t="shared" si="8"/>
        <v>5.5717769376181482E-2</v>
      </c>
      <c r="F23" s="7">
        <f t="shared" si="9"/>
        <v>7.3686750000000009E-2</v>
      </c>
      <c r="G23" s="14">
        <f t="shared" si="10"/>
        <v>148.14914999999999</v>
      </c>
      <c r="H23" s="14"/>
      <c r="I23" s="14">
        <f t="shared" si="11"/>
        <v>-77.564999999999998</v>
      </c>
      <c r="J23" s="14"/>
      <c r="K23" s="5">
        <f t="shared" si="12"/>
        <v>2.4705888888888889</v>
      </c>
      <c r="L23" s="5">
        <f t="shared" si="13"/>
        <v>2.7466249999999999</v>
      </c>
      <c r="M23" s="5">
        <f t="shared" si="14"/>
        <v>0.94426956521739125</v>
      </c>
      <c r="N23" s="5">
        <f t="shared" si="15"/>
        <v>1.0859099999999999</v>
      </c>
    </row>
    <row r="24" spans="3:14">
      <c r="C24" s="7">
        <f t="shared" si="6"/>
        <v>3.9722359396433468E-2</v>
      </c>
      <c r="D24" s="7">
        <f t="shared" si="7"/>
        <v>5.0273611111111109E-2</v>
      </c>
      <c r="E24" s="7">
        <f t="shared" si="8"/>
        <v>5.4740264650283546E-2</v>
      </c>
      <c r="F24" s="7">
        <f t="shared" si="9"/>
        <v>7.2394E-2</v>
      </c>
      <c r="G24" s="14">
        <f t="shared" si="10"/>
        <v>82.994550000000004</v>
      </c>
      <c r="H24" s="14"/>
      <c r="I24" s="14">
        <f t="shared" si="11"/>
        <v>-51.192900000000002</v>
      </c>
      <c r="J24" s="14"/>
      <c r="K24" s="5">
        <f t="shared" si="12"/>
        <v>2.0971277777777777</v>
      </c>
      <c r="L24" s="5">
        <f t="shared" si="13"/>
        <v>2.3314374999999998</v>
      </c>
      <c r="M24" s="5">
        <f t="shared" si="14"/>
        <v>1.2815086956521737</v>
      </c>
      <c r="N24" s="5">
        <f t="shared" si="15"/>
        <v>1.4737349999999998</v>
      </c>
    </row>
    <row r="25" spans="3:14">
      <c r="C25" s="7">
        <f t="shared" si="6"/>
        <v>2.624513031550069E-2</v>
      </c>
      <c r="D25" s="7">
        <f t="shared" si="7"/>
        <v>3.321649305555556E-2</v>
      </c>
      <c r="E25" s="7">
        <f t="shared" si="8"/>
        <v>3.6167674858223066E-2</v>
      </c>
      <c r="F25" s="7">
        <f t="shared" si="9"/>
        <v>4.7831750000000006E-2</v>
      </c>
      <c r="G25" s="14">
        <f t="shared" si="10"/>
        <v>38.782499999999999</v>
      </c>
      <c r="H25" s="14"/>
      <c r="I25" s="14">
        <f t="shared" si="11"/>
        <v>-26.3721</v>
      </c>
      <c r="J25" s="14"/>
      <c r="K25" s="5">
        <f t="shared" si="12"/>
        <v>1.2927499999999998</v>
      </c>
      <c r="L25" s="5">
        <f t="shared" si="13"/>
        <v>1.4371874999999998</v>
      </c>
      <c r="M25" s="5">
        <f t="shared" si="14"/>
        <v>0.97799347826086946</v>
      </c>
      <c r="N25" s="5">
        <f t="shared" si="15"/>
        <v>1.1246924999999999</v>
      </c>
    </row>
    <row r="26" spans="3:14">
      <c r="C26" s="7">
        <f t="shared" si="6"/>
        <v>1.0639917695473252E-2</v>
      </c>
      <c r="D26" s="7">
        <f t="shared" si="7"/>
        <v>1.3466145833333335E-2</v>
      </c>
      <c r="E26" s="7">
        <f t="shared" si="8"/>
        <v>1.466257088846881E-2</v>
      </c>
      <c r="F26" s="7">
        <f t="shared" si="9"/>
        <v>1.9391250000000002E-2</v>
      </c>
      <c r="G26" s="14">
        <f t="shared" si="10"/>
        <v>13.961699999999999</v>
      </c>
      <c r="H26" s="14"/>
      <c r="I26" s="14">
        <f t="shared" si="11"/>
        <v>-10.083449999999999</v>
      </c>
      <c r="J26" s="14"/>
      <c r="K26" s="5">
        <f t="shared" si="12"/>
        <v>0.5171</v>
      </c>
      <c r="L26" s="5">
        <f t="shared" si="13"/>
        <v>0.57487500000000002</v>
      </c>
      <c r="M26" s="5">
        <f t="shared" si="14"/>
        <v>0.40468695652173908</v>
      </c>
      <c r="N26" s="5">
        <f t="shared" si="15"/>
        <v>0.46538999999999997</v>
      </c>
    </row>
    <row r="27" spans="3:14">
      <c r="C27" s="7">
        <f t="shared" si="6"/>
        <v>0</v>
      </c>
      <c r="D27" s="7">
        <f t="shared" si="7"/>
        <v>0</v>
      </c>
      <c r="E27" s="7">
        <f t="shared" si="8"/>
        <v>0</v>
      </c>
      <c r="F27" s="7">
        <f t="shared" si="9"/>
        <v>0</v>
      </c>
      <c r="G27" s="14">
        <f t="shared" si="10"/>
        <v>0</v>
      </c>
      <c r="H27" s="14"/>
      <c r="I27" s="14">
        <f t="shared" si="11"/>
        <v>0</v>
      </c>
      <c r="J27" s="14"/>
      <c r="K27" s="5">
        <f t="shared" si="12"/>
        <v>0</v>
      </c>
      <c r="L27" s="5">
        <f t="shared" si="13"/>
        <v>0</v>
      </c>
      <c r="M27" s="5">
        <f t="shared" si="14"/>
        <v>0</v>
      </c>
      <c r="N27" s="5">
        <f t="shared" si="15"/>
        <v>0</v>
      </c>
    </row>
  </sheetData>
  <mergeCells count="38">
    <mergeCell ref="G23:H23"/>
    <mergeCell ref="G24:H24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G17:H17"/>
    <mergeCell ref="G1:H1"/>
    <mergeCell ref="I1:I2"/>
    <mergeCell ref="J1:M1"/>
    <mergeCell ref="G25:H25"/>
    <mergeCell ref="G26:H26"/>
    <mergeCell ref="G27:H27"/>
    <mergeCell ref="G18:H18"/>
    <mergeCell ref="G19:H19"/>
    <mergeCell ref="G20:H20"/>
    <mergeCell ref="G21:H21"/>
    <mergeCell ref="G22:H22"/>
    <mergeCell ref="G16:H16"/>
    <mergeCell ref="N1:N2"/>
    <mergeCell ref="C15:F15"/>
    <mergeCell ref="G15:H15"/>
    <mergeCell ref="I15:J15"/>
    <mergeCell ref="A1:A2"/>
    <mergeCell ref="B1:B2"/>
    <mergeCell ref="C1:C2"/>
    <mergeCell ref="D1:D2"/>
    <mergeCell ref="E1:F1"/>
    <mergeCell ref="K15:L15"/>
    <mergeCell ref="M15:N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FILE1</vt:lpstr>
      <vt:lpstr>FILE2</vt:lpstr>
      <vt:lpstr>FILE3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AKILIUM</dc:creator>
  <cp:lastModifiedBy>GAT35</cp:lastModifiedBy>
  <dcterms:created xsi:type="dcterms:W3CDTF">2015-04-10T16:14:53Z</dcterms:created>
  <dcterms:modified xsi:type="dcterms:W3CDTF">2015-05-08T12:34:11Z</dcterms:modified>
</cp:coreProperties>
</file>