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eleworX\Downloads\Downloads\TeleworX\IPT\Runbook\Field Force Management\"/>
    </mc:Choice>
  </mc:AlternateContent>
  <bookViews>
    <workbookView xWindow="0" yWindow="0" windowWidth="20490" windowHeight="7755" firstSheet="1" activeTab="3"/>
  </bookViews>
  <sheets>
    <sheet name="Cover" sheetId="8" r:id="rId1"/>
    <sheet name="Model Instructions" sheetId="3" r:id="rId2"/>
    <sheet name="Revision Control" sheetId="4" r:id="rId3"/>
    <sheet name="Dimensioning Model" sheetId="9" r:id="rId4"/>
    <sheet name="Configurations" sheetId="10" r:id="rId5"/>
  </sheets>
  <externalReferences>
    <externalReference r:id="rId6"/>
  </externalReferences>
  <definedNames>
    <definedName name="AnalysisPeriod" localSheetId="3">'[1]Input Dashboard'!$K$9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0" i="9" l="1"/>
  <c r="Q19" i="9" l="1"/>
  <c r="N37" i="9" l="1"/>
  <c r="N39" i="9"/>
  <c r="N40" i="9"/>
  <c r="N35" i="9"/>
  <c r="N38" i="9"/>
  <c r="N36" i="9"/>
  <c r="N34" i="9"/>
  <c r="N27" i="9"/>
  <c r="N47" i="9"/>
  <c r="N54" i="9"/>
  <c r="AD54" i="9" s="1"/>
  <c r="AD34" i="9" l="1"/>
  <c r="AJ34" i="9" s="1"/>
  <c r="AD39" i="9"/>
  <c r="AJ39" i="9" s="1"/>
  <c r="AD38" i="9"/>
  <c r="AJ38" i="9"/>
  <c r="AD36" i="9"/>
  <c r="AJ36" i="9" s="1"/>
  <c r="AD35" i="9"/>
  <c r="AJ35" i="9" s="1"/>
  <c r="AD40" i="9"/>
  <c r="AJ40" i="9"/>
  <c r="AD37" i="9"/>
  <c r="AJ37" i="9" s="1"/>
  <c r="AD47" i="9"/>
  <c r="AJ47" i="9" s="1"/>
  <c r="AD27" i="9"/>
  <c r="AJ54" i="9"/>
  <c r="AJ27" i="9" l="1"/>
  <c r="AJ42" i="9"/>
  <c r="AJ49" i="9"/>
  <c r="AJ56" i="9"/>
  <c r="AJ29" i="9" l="1"/>
  <c r="AZ12" i="9" l="1"/>
  <c r="N68" i="9" s="1"/>
  <c r="N71" i="9"/>
  <c r="N70" i="9"/>
  <c r="N69" i="9"/>
  <c r="N78" i="9" s="1"/>
  <c r="N82" i="9" s="1"/>
  <c r="N63" i="9"/>
</calcChain>
</file>

<file path=xl/sharedStrings.xml><?xml version="1.0" encoding="utf-8"?>
<sst xmlns="http://schemas.openxmlformats.org/spreadsheetml/2006/main" count="118" uniqueCount="79">
  <si>
    <t>Revision Control</t>
  </si>
  <si>
    <t>Version N°</t>
  </si>
  <si>
    <t>Issue Date</t>
  </si>
  <si>
    <t>Status</t>
  </si>
  <si>
    <t>Reasons for Change</t>
  </si>
  <si>
    <r>
      <rPr>
        <b/>
        <sz val="10"/>
        <color theme="3"/>
        <rFont val="Segoe UI"/>
        <family val="2"/>
      </rPr>
      <t xml:space="preserve">- Revision Control </t>
    </r>
    <r>
      <rPr>
        <sz val="10"/>
        <color theme="3"/>
        <rFont val="Segoe UI"/>
        <family val="2"/>
      </rPr>
      <t>sheet allows to maintain a record of changes made on the document.</t>
    </r>
  </si>
  <si>
    <t>Template Instructions</t>
  </si>
  <si>
    <r>
      <t xml:space="preserve">This template allows users to represent a </t>
    </r>
    <r>
      <rPr>
        <i/>
        <sz val="10"/>
        <color theme="3"/>
        <rFont val="Segoe UI"/>
        <family val="2"/>
      </rPr>
      <t>&lt;Method of Engagement Name&gt;</t>
    </r>
    <r>
      <rPr>
        <sz val="10"/>
        <color theme="3"/>
        <rFont val="Segoe UI"/>
        <family val="2"/>
      </rPr>
      <t xml:space="preserve"> . The elements are:</t>
    </r>
  </si>
  <si>
    <t>1. Network Characteristics</t>
  </si>
  <si>
    <t>Number of RAN Sites</t>
  </si>
  <si>
    <t>(#)</t>
  </si>
  <si>
    <t>Number of Regions</t>
  </si>
  <si>
    <t>INPUTS</t>
  </si>
  <si>
    <t>3. Type of Configuration</t>
  </si>
  <si>
    <t>(Type)</t>
  </si>
  <si>
    <t>Tier-2 FM (RAN)</t>
  </si>
  <si>
    <t>Tier-2 FM (TX)</t>
  </si>
  <si>
    <t>Tier-2 FM (CORE)</t>
  </si>
  <si>
    <t>Tier-2 FM + PM</t>
  </si>
  <si>
    <t>Tier-2 FM + PM + OSS</t>
  </si>
  <si>
    <t>Tier 2</t>
  </si>
  <si>
    <t>Management Team</t>
  </si>
  <si>
    <t>Yes</t>
  </si>
  <si>
    <t>Config1</t>
  </si>
  <si>
    <t>Config 2</t>
  </si>
  <si>
    <t>Config 3</t>
  </si>
  <si>
    <t>Group</t>
  </si>
  <si>
    <t>No</t>
  </si>
  <si>
    <t>Number of Core Sites</t>
  </si>
  <si>
    <t>Proposed Value</t>
  </si>
  <si>
    <t>Custom Value</t>
  </si>
  <si>
    <t>Blue cell means editable value</t>
  </si>
  <si>
    <t>Grey cell means calculated value</t>
  </si>
  <si>
    <t>Along the model:</t>
  </si>
  <si>
    <t>Staff Summary</t>
  </si>
  <si>
    <t>Total</t>
  </si>
  <si>
    <t>Total Staff</t>
  </si>
  <si>
    <t>Configuration type</t>
  </si>
  <si>
    <t>STAFF DIMENSIONING MODEL</t>
  </si>
  <si>
    <t>PHYSICAL RESOURCES DIMENSIONING MODEL</t>
  </si>
  <si>
    <t>Office Space</t>
  </si>
  <si>
    <t>Desks</t>
  </si>
  <si>
    <t>Chairs</t>
  </si>
  <si>
    <t>OFFICE EQUIPMENT</t>
  </si>
  <si>
    <t>Routing &amp; Switching</t>
  </si>
  <si>
    <t>FACILITIES</t>
  </si>
  <si>
    <t>One PC per Staff Member + Meeting Rooms (8)</t>
  </si>
  <si>
    <t>2. Work Shift</t>
  </si>
  <si>
    <t>Miscellaneous Operators</t>
  </si>
  <si>
    <t>Required Facilities</t>
  </si>
  <si>
    <t>Required Equipment</t>
  </si>
  <si>
    <t>Staff p/ Shift</t>
  </si>
  <si>
    <t>Total  Staff</t>
  </si>
  <si>
    <t>Laptops</t>
  </si>
  <si>
    <t>Docking Equipment</t>
  </si>
  <si>
    <t>One PC per Staff Member</t>
  </si>
  <si>
    <t>(sq. m)</t>
  </si>
  <si>
    <t># of required ports</t>
  </si>
  <si>
    <t>One per desktop + 2 per MR</t>
  </si>
  <si>
    <t>(Screen+Keyboard) per Desk</t>
  </si>
  <si>
    <t># of Port p/ SW Equipment</t>
  </si>
  <si>
    <t>Total # of Routers</t>
  </si>
  <si>
    <t>Total # of Switches</t>
  </si>
  <si>
    <t>Number of Work Shifts</t>
  </si>
  <si>
    <t>3.7m2 per person (11m3 per person w/3m heigth)</t>
  </si>
  <si>
    <r>
      <rPr>
        <b/>
        <sz val="10"/>
        <color theme="3"/>
        <rFont val="Segoe UI"/>
        <family val="2"/>
      </rPr>
      <t xml:space="preserve">- </t>
    </r>
    <r>
      <rPr>
        <b/>
        <i/>
        <sz val="10"/>
        <color theme="3"/>
        <rFont val="Segoe UI"/>
        <family val="2"/>
      </rPr>
      <t>Dimensioning Model</t>
    </r>
    <r>
      <rPr>
        <sz val="10"/>
        <color theme="3"/>
        <rFont val="Segoe UI"/>
        <family val="2"/>
      </rPr>
      <t xml:space="preserve"> tab includes the Dimensioning model for Staff and Facilities.</t>
    </r>
  </si>
  <si>
    <r>
      <rPr>
        <b/>
        <sz val="10"/>
        <color theme="3"/>
        <rFont val="Segoe UI"/>
        <family val="2"/>
      </rPr>
      <t xml:space="preserve">- </t>
    </r>
    <r>
      <rPr>
        <b/>
        <i/>
        <sz val="10"/>
        <color theme="3"/>
        <rFont val="Segoe UI"/>
        <family val="2"/>
      </rPr>
      <t xml:space="preserve">Configurations </t>
    </r>
    <r>
      <rPr>
        <sz val="10"/>
        <color theme="3"/>
        <rFont val="Segoe UI"/>
        <family val="2"/>
      </rPr>
      <t>tab includes the pre-determined Standard configurations.</t>
    </r>
  </si>
  <si>
    <t>Done</t>
  </si>
  <si>
    <t>Initial version released</t>
  </si>
  <si>
    <t>Service Support Tier 2 + Performance</t>
  </si>
  <si>
    <t>Service Support Tier 2</t>
  </si>
  <si>
    <t xml:space="preserve">Runbook - Field Maintenance Dimensioning </t>
  </si>
  <si>
    <t>August, 2020</t>
  </si>
  <si>
    <t>Field Maintenance Dimensioning</t>
  </si>
  <si>
    <t>Configuration 1</t>
  </si>
  <si>
    <t>Field Techs</t>
  </si>
  <si>
    <t>Dispatcher-Coordinator</t>
  </si>
  <si>
    <t>Field Manager</t>
  </si>
  <si>
    <t>Field Technicians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</si>
</sst>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6" x14ac:knownFonts="1">
    <font>
      <sz val="11"/>
      <color theme="1"/>
      <name val="Calibri"/>
      <family val="2"/>
      <scheme val="minor"/>
    </font>
    <font>
      <sz val="18"/>
      <color rgb="FF00206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sz val="10"/>
      <color theme="3"/>
      <name val="Segoe UI"/>
      <family val="2"/>
    </font>
    <font>
      <b/>
      <sz val="10"/>
      <color theme="3"/>
      <name val="Segoe UI"/>
      <family val="2"/>
    </font>
    <font>
      <b/>
      <i/>
      <sz val="20"/>
      <color theme="0"/>
      <name val="Calibri"/>
      <family val="2"/>
      <scheme val="minor"/>
    </font>
    <font>
      <i/>
      <sz val="10"/>
      <color theme="3"/>
      <name val="Segoe UI"/>
      <family val="2"/>
    </font>
    <font>
      <b/>
      <i/>
      <sz val="10"/>
      <color theme="3"/>
      <name val="Segoe UI"/>
      <family val="2"/>
    </font>
    <font>
      <sz val="10"/>
      <color theme="1"/>
      <name val="Segoe UI"/>
      <family val="2"/>
    </font>
    <font>
      <sz val="10"/>
      <color theme="1" tint="0.249977111117893"/>
      <name val="Segoe UI"/>
      <family val="2"/>
    </font>
    <font>
      <i/>
      <sz val="10"/>
      <color theme="1" tint="0.249977111117893"/>
      <name val="Segoe UI"/>
      <family val="2"/>
    </font>
    <font>
      <sz val="11"/>
      <color theme="3"/>
      <name val="Calibri"/>
      <family val="2"/>
      <scheme val="minor"/>
    </font>
    <font>
      <b/>
      <i/>
      <sz val="10"/>
      <color theme="1" tint="0.249977111117893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i/>
      <sz val="10"/>
      <color theme="4" tint="-0.499984740745262"/>
      <name val="Segoe UI"/>
      <family val="2"/>
    </font>
    <font>
      <b/>
      <sz val="11"/>
      <color theme="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theme="0" tint="-0.249977111117893"/>
      </bottom>
      <diagonal/>
    </border>
    <border>
      <left style="dotted">
        <color theme="4" tint="0.79998168889431442"/>
      </left>
      <right/>
      <top style="dotted">
        <color theme="4" tint="0.79998168889431442"/>
      </top>
      <bottom style="dotted">
        <color theme="4" tint="0.79998168889431442"/>
      </bottom>
      <diagonal/>
    </border>
    <border>
      <left/>
      <right/>
      <top style="dotted">
        <color theme="4" tint="0.79998168889431442"/>
      </top>
      <bottom style="dotted">
        <color theme="4" tint="0.79998168889431442"/>
      </bottom>
      <diagonal/>
    </border>
    <border>
      <left/>
      <right style="dotted">
        <color theme="4" tint="0.79998168889431442"/>
      </right>
      <top style="dotted">
        <color theme="4" tint="0.79998168889431442"/>
      </top>
      <bottom style="dotted">
        <color theme="4" tint="0.79998168889431442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dotted">
        <color theme="4" tint="0.7999816888943144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tted">
        <color theme="0" tint="-0.249977111117893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/>
      <right style="thin">
        <color rgb="FF002060"/>
      </right>
      <top/>
      <bottom/>
      <diagonal/>
    </border>
    <border>
      <left style="dotted">
        <color theme="4" tint="0.59999389629810485"/>
      </left>
      <right style="dotted">
        <color theme="0" tint="-0.249977111117893"/>
      </right>
      <top style="dotted">
        <color theme="4" tint="0.59999389629810485"/>
      </top>
      <bottom style="dotted">
        <color theme="4" tint="0.59999389629810485"/>
      </bottom>
      <diagonal/>
    </border>
    <border>
      <left style="dotted">
        <color theme="0" tint="-0.14999847407452621"/>
      </left>
      <right style="dotted">
        <color theme="0" tint="-0.14999847407452621"/>
      </right>
      <top style="dotted">
        <color theme="0" tint="-0.14999847407452621"/>
      </top>
      <bottom style="dotted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theme="0" tint="-0.249977111117893"/>
      </left>
      <right/>
      <top style="dotted">
        <color theme="0" tint="-0.249977111117893"/>
      </top>
      <bottom style="dotted">
        <color theme="0" tint="-0.249977111117893"/>
      </bottom>
      <diagonal/>
    </border>
    <border>
      <left/>
      <right/>
      <top style="dotted">
        <color theme="0" tint="-0.249977111117893"/>
      </top>
      <bottom style="dotted">
        <color theme="0" tint="-0.249977111117893"/>
      </bottom>
      <diagonal/>
    </border>
    <border>
      <left/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</borders>
  <cellStyleXfs count="5">
    <xf numFmtId="0" fontId="0" fillId="0" borderId="0"/>
    <xf numFmtId="0" fontId="3" fillId="0" borderId="0"/>
    <xf numFmtId="0" fontId="8" fillId="0" borderId="0"/>
    <xf numFmtId="9" fontId="3" fillId="0" borderId="0" applyFont="0" applyFill="0" applyBorder="0" applyAlignment="0" applyProtection="0"/>
    <xf numFmtId="0" fontId="4" fillId="0" borderId="0"/>
  </cellStyleXfs>
  <cellXfs count="87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2" xfId="0" applyBorder="1"/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0" borderId="0" xfId="1"/>
    <xf numFmtId="0" fontId="2" fillId="2" borderId="0" xfId="1" applyFont="1" applyFill="1"/>
    <xf numFmtId="0" fontId="9" fillId="2" borderId="0" xfId="2" applyFont="1" applyFill="1" applyAlignment="1">
      <alignment horizontal="left" vertical="center"/>
    </xf>
    <xf numFmtId="17" fontId="10" fillId="2" borderId="0" xfId="1" quotePrefix="1" applyNumberFormat="1" applyFont="1" applyFill="1"/>
    <xf numFmtId="0" fontId="11" fillId="0" borderId="0" xfId="0" applyFont="1"/>
    <xf numFmtId="0" fontId="11" fillId="0" borderId="0" xfId="0" quotePrefix="1" applyFont="1"/>
    <xf numFmtId="0" fontId="11" fillId="0" borderId="0" xfId="0" quotePrefix="1" applyFont="1" applyAlignment="1">
      <alignment horizontal="left"/>
    </xf>
    <xf numFmtId="0" fontId="11" fillId="0" borderId="0" xfId="0" quotePrefix="1" applyFont="1" applyAlignment="1">
      <alignment wrapText="1"/>
    </xf>
    <xf numFmtId="0" fontId="12" fillId="0" borderId="3" xfId="0" applyFont="1" applyBorder="1"/>
    <xf numFmtId="0" fontId="16" fillId="0" borderId="3" xfId="0" applyFont="1" applyBorder="1"/>
    <xf numFmtId="0" fontId="16" fillId="0" borderId="3" xfId="0" applyFont="1" applyBorder="1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Border="1"/>
    <xf numFmtId="0" fontId="18" fillId="0" borderId="0" xfId="0" applyFont="1" applyFill="1" applyBorder="1" applyAlignment="1">
      <alignment horizontal="right"/>
    </xf>
    <xf numFmtId="0" fontId="19" fillId="0" borderId="0" xfId="0" applyFont="1" applyFill="1"/>
    <xf numFmtId="0" fontId="16" fillId="0" borderId="0" xfId="0" applyFont="1" applyFill="1"/>
    <xf numFmtId="0" fontId="11" fillId="0" borderId="0" xfId="0" applyFont="1" applyFill="1"/>
    <xf numFmtId="0" fontId="18" fillId="0" borderId="0" xfId="0" applyFont="1" applyFill="1" applyBorder="1" applyAlignment="1">
      <alignment horizontal="center"/>
    </xf>
    <xf numFmtId="0" fontId="11" fillId="0" borderId="0" xfId="0" applyFont="1" applyFill="1" applyAlignment="1"/>
    <xf numFmtId="0" fontId="17" fillId="0" borderId="3" xfId="0" applyFont="1" applyBorder="1"/>
    <xf numFmtId="0" fontId="12" fillId="0" borderId="0" xfId="0" applyFont="1" applyBorder="1"/>
    <xf numFmtId="0" fontId="16" fillId="0" borderId="0" xfId="0" applyFont="1" applyBorder="1"/>
    <xf numFmtId="0" fontId="16" fillId="0" borderId="0" xfId="0" applyFon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7" xfId="0" applyBorder="1"/>
    <xf numFmtId="0" fontId="15" fillId="0" borderId="7" xfId="0" applyFont="1" applyBorder="1"/>
    <xf numFmtId="0" fontId="22" fillId="2" borderId="9" xfId="0" applyFont="1" applyFill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2" fillId="2" borderId="12" xfId="0" applyFont="1" applyFill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2" fillId="0" borderId="0" xfId="0" applyFont="1"/>
    <xf numFmtId="0" fontId="19" fillId="0" borderId="0" xfId="0" applyFont="1"/>
    <xf numFmtId="0" fontId="11" fillId="0" borderId="0" xfId="0" applyFont="1" applyBorder="1" applyAlignment="1">
      <alignment horizontal="right"/>
    </xf>
    <xf numFmtId="0" fontId="0" fillId="0" borderId="14" xfId="0" applyBorder="1"/>
    <xf numFmtId="0" fontId="0" fillId="0" borderId="0" xfId="0" applyBorder="1"/>
    <xf numFmtId="0" fontId="14" fillId="0" borderId="0" xfId="0" applyFont="1" applyFill="1" applyBorder="1" applyAlignment="1">
      <alignment horizontal="center"/>
    </xf>
    <xf numFmtId="0" fontId="14" fillId="0" borderId="14" xfId="0" applyFont="1" applyFill="1" applyBorder="1" applyAlignment="1">
      <alignment horizontal="center"/>
    </xf>
    <xf numFmtId="164" fontId="16" fillId="3" borderId="15" xfId="3" applyNumberFormat="1" applyFont="1" applyFill="1" applyBorder="1" applyAlignment="1"/>
    <xf numFmtId="1" fontId="18" fillId="4" borderId="16" xfId="3" applyNumberFormat="1" applyFont="1" applyFill="1" applyBorder="1" applyAlignment="1"/>
    <xf numFmtId="0" fontId="19" fillId="0" borderId="0" xfId="0" applyFont="1" applyFill="1" applyBorder="1"/>
    <xf numFmtId="0" fontId="11" fillId="0" borderId="0" xfId="0" applyFont="1" applyFill="1" applyBorder="1"/>
    <xf numFmtId="0" fontId="0" fillId="0" borderId="17" xfId="0" applyBorder="1"/>
    <xf numFmtId="0" fontId="0" fillId="0" borderId="18" xfId="0" applyBorder="1"/>
    <xf numFmtId="0" fontId="12" fillId="0" borderId="18" xfId="0" applyFont="1" applyBorder="1"/>
    <xf numFmtId="0" fontId="16" fillId="0" borderId="18" xfId="0" applyFont="1" applyBorder="1" applyAlignment="1">
      <alignment horizontal="right"/>
    </xf>
    <xf numFmtId="0" fontId="0" fillId="0" borderId="19" xfId="0" applyBorder="1"/>
    <xf numFmtId="0" fontId="17" fillId="0" borderId="20" xfId="0" applyFont="1" applyBorder="1"/>
    <xf numFmtId="0" fontId="0" fillId="0" borderId="21" xfId="0" applyBorder="1"/>
    <xf numFmtId="0" fontId="19" fillId="0" borderId="20" xfId="0" applyFont="1" applyFill="1" applyBorder="1"/>
    <xf numFmtId="0" fontId="16" fillId="0" borderId="20" xfId="0" applyFont="1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0" xfId="0" applyBorder="1" applyAlignment="1">
      <alignment horizontal="center"/>
    </xf>
    <xf numFmtId="0" fontId="25" fillId="0" borderId="0" xfId="0" applyFont="1"/>
    <xf numFmtId="0" fontId="18" fillId="0" borderId="0" xfId="0" applyFont="1" applyFill="1" applyBorder="1" applyAlignment="1">
      <alignment horizontal="left"/>
    </xf>
    <xf numFmtId="0" fontId="24" fillId="0" borderId="0" xfId="0" applyFont="1"/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13" fillId="2" borderId="0" xfId="1" applyFont="1" applyFill="1" applyAlignment="1">
      <alignment horizontal="left"/>
    </xf>
    <xf numFmtId="0" fontId="7" fillId="2" borderId="0" xfId="1" applyFont="1" applyFill="1" applyAlignment="1">
      <alignment horizontal="left"/>
    </xf>
    <xf numFmtId="0" fontId="11" fillId="0" borderId="0" xfId="0" quotePrefix="1" applyFont="1" applyAlignment="1">
      <alignment horizontal="left" wrapText="1"/>
    </xf>
    <xf numFmtId="0" fontId="18" fillId="4" borderId="24" xfId="0" applyNumberFormat="1" applyFont="1" applyFill="1" applyBorder="1" applyAlignment="1">
      <alignment horizontal="center"/>
    </xf>
    <xf numFmtId="0" fontId="18" fillId="4" borderId="25" xfId="0" applyNumberFormat="1" applyFont="1" applyFill="1" applyBorder="1" applyAlignment="1">
      <alignment horizontal="center"/>
    </xf>
    <xf numFmtId="0" fontId="18" fillId="4" borderId="26" xfId="0" applyNumberFormat="1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20" fillId="4" borderId="13" xfId="0" applyNumberFormat="1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0" fontId="18" fillId="4" borderId="13" xfId="0" applyNumberFormat="1" applyFont="1" applyFill="1" applyBorder="1" applyAlignment="1">
      <alignment horizontal="center"/>
    </xf>
    <xf numFmtId="0" fontId="17" fillId="3" borderId="4" xfId="0" applyFont="1" applyFill="1" applyBorder="1" applyAlignment="1" applyProtection="1">
      <alignment horizontal="center"/>
      <protection locked="0"/>
    </xf>
    <xf numFmtId="0" fontId="17" fillId="3" borderId="5" xfId="0" applyFont="1" applyFill="1" applyBorder="1" applyAlignment="1" applyProtection="1">
      <alignment horizontal="center"/>
      <protection locked="0"/>
    </xf>
    <xf numFmtId="0" fontId="17" fillId="3" borderId="6" xfId="0" applyFont="1" applyFill="1" applyBorder="1" applyAlignment="1" applyProtection="1">
      <alignment horizontal="center"/>
      <protection locked="0"/>
    </xf>
    <xf numFmtId="0" fontId="23" fillId="0" borderId="8" xfId="0" applyFont="1" applyFill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20" fillId="4" borderId="24" xfId="0" applyNumberFormat="1" applyFont="1" applyFill="1" applyBorder="1" applyAlignment="1">
      <alignment horizontal="center"/>
    </xf>
    <xf numFmtId="0" fontId="20" fillId="4" borderId="25" xfId="0" applyNumberFormat="1" applyFont="1" applyFill="1" applyBorder="1" applyAlignment="1">
      <alignment horizontal="center"/>
    </xf>
    <xf numFmtId="0" fontId="20" fillId="4" borderId="26" xfId="0" applyNumberFormat="1" applyFont="1" applyFill="1" applyBorder="1" applyAlignment="1">
      <alignment horizontal="center"/>
    </xf>
  </cellXfs>
  <cellStyles count="5">
    <cellStyle name="Normal" xfId="0" builtinId="0"/>
    <cellStyle name="Normal 2" xfId="4"/>
    <cellStyle name="Normal 2 2" xfId="1"/>
    <cellStyle name="Normal 2 2 2" xfId="2"/>
    <cellStyle name="Porcentaje" xfId="3" builtinId="5"/>
  </cellStyles>
  <dxfs count="22">
    <dxf>
      <fill>
        <patternFill>
          <bgColor theme="0" tint="-4.9989318521683403E-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('Dimensioning Model'!$B$24,'Dimensioning Model'!$B$44,'Dimensioning Model'!$B$51)</c:f>
              <c:strCache>
                <c:ptCount val="3"/>
                <c:pt idx="0">
                  <c:v>Field Technicians</c:v>
                </c:pt>
                <c:pt idx="1">
                  <c:v>Miscellaneous Operators</c:v>
                </c:pt>
                <c:pt idx="2">
                  <c:v>Management Team</c:v>
                </c:pt>
              </c:strCache>
            </c:strRef>
          </c:cat>
          <c:val>
            <c:numRef>
              <c:f>('Dimensioning Model'!$AJ$29,'Dimensioning Model'!$AJ$42,'Dimensioning Model'!$AJ$49,'Dimensioning Model'!$AJ$56)</c:f>
              <c:numCache>
                <c:formatCode>General</c:formatCode>
                <c:ptCount val="3"/>
                <c:pt idx="0">
                  <c:v>8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23-473B-9DF5-C5CFEB059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834736"/>
        <c:axId val="480380504"/>
      </c:barChart>
      <c:catAx>
        <c:axId val="48783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0380504"/>
        <c:crosses val="autoZero"/>
        <c:auto val="1"/>
        <c:lblAlgn val="ctr"/>
        <c:lblOffset val="100"/>
        <c:noMultiLvlLbl val="0"/>
      </c:catAx>
      <c:valAx>
        <c:axId val="48038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783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228600</xdr:colOff>
      <xdr:row>7</xdr:row>
      <xdr:rowOff>156593</xdr:rowOff>
    </xdr:from>
    <xdr:to>
      <xdr:col>8</xdr:col>
      <xdr:colOff>428625</xdr:colOff>
      <xdr:row>11</xdr:row>
      <xdr:rowOff>41621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 bright="70000" contrast="-70000"/>
        </a:blip>
        <a:stretch>
          <a:fillRect/>
        </a:stretch>
      </xdr:blipFill>
      <xdr:spPr>
        <a:xfrm>
          <a:off x="4162425" y="1632968"/>
          <a:ext cx="781050" cy="7994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228600</xdr:colOff>
      <xdr:row>0</xdr:row>
      <xdr:rowOff>47626</xdr:rowOff>
    </xdr:from>
    <xdr:to>
      <xdr:col>3</xdr:col>
      <xdr:colOff>1190625</xdr:colOff>
      <xdr:row>1</xdr:row>
      <xdr:rowOff>7753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43350" y="47626"/>
          <a:ext cx="962025" cy="4459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38100</xdr:rowOff>
    </xdr:from>
    <xdr:to>
      <xdr:col>3</xdr:col>
      <xdr:colOff>1276350</xdr:colOff>
      <xdr:row>0</xdr:row>
      <xdr:rowOff>484002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9075" y="38100"/>
          <a:ext cx="962025" cy="4459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0</xdr:row>
      <xdr:rowOff>38100</xdr:rowOff>
    </xdr:from>
    <xdr:to>
      <xdr:col>25</xdr:col>
      <xdr:colOff>190500</xdr:colOff>
      <xdr:row>1</xdr:row>
      <xdr:rowOff>425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0" y="38100"/>
          <a:ext cx="990600" cy="445902"/>
        </a:xfrm>
        <a:prstGeom prst="rect">
          <a:avLst/>
        </a:prstGeom>
      </xdr:spPr>
    </xdr:pic>
    <xdr:clientData/>
  </xdr:twoCellAnchor>
  <xdr:twoCellAnchor>
    <xdr:from>
      <xdr:col>28</xdr:col>
      <xdr:colOff>66676</xdr:colOff>
      <xdr:row>6</xdr:row>
      <xdr:rowOff>142875</xdr:rowOff>
    </xdr:from>
    <xdr:to>
      <xdr:col>49</xdr:col>
      <xdr:colOff>95250</xdr:colOff>
      <xdr:row>20</xdr:row>
      <xdr:rowOff>180974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leworX/Downloads/Downloads/TeleworX/NEOM/20190703%20NEOM%20Connectivity%20Business%20Model_v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structions"/>
      <sheetName val="Input Dashboard"/>
      <sheetName val="Fixed Operator_Financial"/>
      <sheetName val="Mobile Operator_Financial"/>
      <sheetName val="TowerCo_Financial"/>
      <sheetName val="InfraCo_Financial"/>
      <sheetName val="Inputs &amp; Assumptions"/>
      <sheetName val="Link Budget"/>
      <sheetName val="NEOM Assets"/>
      <sheetName val="CapEx"/>
      <sheetName val="OpEx"/>
      <sheetName val="Revenue Model"/>
      <sheetName val="Sheet1"/>
    </sheetNames>
    <sheetDataSet>
      <sheetData sheetId="0" refreshError="1"/>
      <sheetData sheetId="1" refreshError="1"/>
      <sheetData sheetId="2">
        <row r="9">
          <cell r="K9">
            <v>10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12"/>
  <sheetViews>
    <sheetView showGridLines="0" workbookViewId="0">
      <selection activeCell="B11" sqref="B11"/>
    </sheetView>
  </sheetViews>
  <sheetFormatPr baseColWidth="10" defaultColWidth="11.42578125" defaultRowHeight="15" x14ac:dyDescent="0.25"/>
  <cols>
    <col min="1" max="1" width="4.5703125" style="6" customWidth="1"/>
    <col min="2" max="2" width="10.85546875" style="6" bestFit="1" customWidth="1"/>
    <col min="3" max="46" width="8.7109375" style="6" customWidth="1"/>
    <col min="47" max="16384" width="11.42578125" style="6"/>
  </cols>
  <sheetData>
    <row r="5" spans="1:15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ht="26.25" x14ac:dyDescent="0.4">
      <c r="A6" s="7"/>
      <c r="B6" s="69" t="s">
        <v>71</v>
      </c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"/>
    </row>
    <row r="7" spans="1:15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 ht="21" x14ac:dyDescent="0.25">
      <c r="A8" s="7"/>
      <c r="B8" s="8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ht="21" x14ac:dyDescent="0.35">
      <c r="A10" s="7"/>
      <c r="B10" s="9" t="s">
        <v>72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</sheetData>
  <mergeCells count="1">
    <mergeCell ref="B6:N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15"/>
  <sheetViews>
    <sheetView showGridLines="0" workbookViewId="0">
      <pane ySplit="1" topLeftCell="A2" activePane="bottomLeft" state="frozen"/>
      <selection pane="bottomLeft" activeCell="B8" sqref="B8"/>
    </sheetView>
  </sheetViews>
  <sheetFormatPr baseColWidth="10" defaultColWidth="11.42578125" defaultRowHeight="15" x14ac:dyDescent="0.25"/>
  <cols>
    <col min="1" max="1" width="2.5703125" customWidth="1"/>
    <col min="2" max="2" width="10.42578125" customWidth="1"/>
    <col min="3" max="5" width="26.5703125" customWidth="1"/>
    <col min="6" max="32" width="17.140625" customWidth="1"/>
  </cols>
  <sheetData>
    <row r="1" spans="2:56" s="3" customFormat="1" ht="38.25" customHeight="1" x14ac:dyDescent="0.25">
      <c r="B1" s="2" t="s">
        <v>6</v>
      </c>
    </row>
    <row r="3" spans="2:56" x14ac:dyDescent="0.25">
      <c r="B3" s="71" t="s">
        <v>7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</row>
    <row r="5" spans="2:56" x14ac:dyDescent="0.25">
      <c r="B5" s="12" t="s">
        <v>5</v>
      </c>
    </row>
    <row r="6" spans="2:56" x14ac:dyDescent="0.25">
      <c r="B6" s="12" t="s">
        <v>65</v>
      </c>
    </row>
    <row r="7" spans="2:56" x14ac:dyDescent="0.25">
      <c r="B7" s="12" t="s">
        <v>66</v>
      </c>
    </row>
    <row r="9" spans="2:56" x14ac:dyDescent="0.25"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</row>
    <row r="10" spans="2:56" s="10" customFormat="1" ht="14.25" x14ac:dyDescent="0.25">
      <c r="B10" s="10" t="s">
        <v>33</v>
      </c>
    </row>
    <row r="11" spans="2:56" s="10" customFormat="1" ht="14.25" x14ac:dyDescent="0.25"/>
    <row r="12" spans="2:56" s="10" customFormat="1" x14ac:dyDescent="0.25">
      <c r="B12" s="45"/>
      <c r="C12" s="10" t="s">
        <v>31</v>
      </c>
      <c r="E12"/>
      <c r="F12"/>
      <c r="G12"/>
      <c r="H12"/>
      <c r="I12"/>
      <c r="J12"/>
      <c r="K12"/>
      <c r="L12"/>
    </row>
    <row r="13" spans="2:56" s="10" customFormat="1" x14ac:dyDescent="0.25">
      <c r="E13"/>
      <c r="F13"/>
      <c r="G13"/>
      <c r="H13"/>
      <c r="I13"/>
      <c r="J13"/>
      <c r="K13"/>
      <c r="L13"/>
    </row>
    <row r="14" spans="2:56" s="10" customFormat="1" x14ac:dyDescent="0.25">
      <c r="B14" s="46"/>
      <c r="C14" s="10" t="s">
        <v>32</v>
      </c>
      <c r="E14"/>
      <c r="F14"/>
      <c r="G14"/>
      <c r="H14"/>
      <c r="I14"/>
      <c r="J14"/>
      <c r="K14"/>
      <c r="L14"/>
    </row>
    <row r="15" spans="2:56" x14ac:dyDescent="0.25">
      <c r="B15" s="11"/>
    </row>
  </sheetData>
  <mergeCells count="1">
    <mergeCell ref="B3:BA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showGridLines="0" workbookViewId="0">
      <pane ySplit="1" topLeftCell="A2" activePane="bottomLeft" state="frozen"/>
      <selection pane="bottomLeft" activeCell="C5" sqref="C5"/>
    </sheetView>
  </sheetViews>
  <sheetFormatPr baseColWidth="10" defaultColWidth="11.42578125" defaultRowHeight="15" x14ac:dyDescent="0.25"/>
  <cols>
    <col min="1" max="1" width="2.5703125" customWidth="1"/>
    <col min="2" max="5" width="26.5703125" customWidth="1"/>
    <col min="6" max="32" width="17.140625" customWidth="1"/>
  </cols>
  <sheetData>
    <row r="1" spans="2:5" s="3" customFormat="1" ht="38.25" customHeight="1" x14ac:dyDescent="0.25">
      <c r="B1" s="2" t="s">
        <v>0</v>
      </c>
    </row>
    <row r="3" spans="2:5" x14ac:dyDescent="0.25">
      <c r="B3" s="4" t="s">
        <v>1</v>
      </c>
      <c r="C3" s="4" t="s">
        <v>2</v>
      </c>
      <c r="D3" s="4" t="s">
        <v>3</v>
      </c>
      <c r="E3" s="4" t="s">
        <v>4</v>
      </c>
    </row>
    <row r="4" spans="2:5" x14ac:dyDescent="0.25">
      <c r="B4" s="5">
        <v>1</v>
      </c>
      <c r="C4" s="65">
        <v>44066</v>
      </c>
      <c r="D4" s="5" t="s">
        <v>67</v>
      </c>
      <c r="E4" s="66" t="s">
        <v>68</v>
      </c>
    </row>
    <row r="5" spans="2:5" x14ac:dyDescent="0.25">
      <c r="B5" s="5"/>
      <c r="C5" s="5"/>
      <c r="D5" s="5"/>
      <c r="E5" s="5"/>
    </row>
    <row r="6" spans="2:5" x14ac:dyDescent="0.25">
      <c r="B6" s="5"/>
      <c r="C6" s="5"/>
      <c r="D6" s="5"/>
      <c r="E6" s="5"/>
    </row>
    <row r="7" spans="2:5" x14ac:dyDescent="0.25">
      <c r="B7" s="5"/>
      <c r="C7" s="5"/>
      <c r="D7" s="5"/>
      <c r="E7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G82"/>
  <sheetViews>
    <sheetView showGridLines="0" tabSelected="1" zoomScaleNormal="100" workbookViewId="0">
      <pane ySplit="1" topLeftCell="A2" activePane="bottomLeft" state="frozen"/>
      <selection pane="bottomLeft" activeCell="N63" sqref="N63:R63"/>
    </sheetView>
  </sheetViews>
  <sheetFormatPr baseColWidth="10" defaultColWidth="3" defaultRowHeight="15" x14ac:dyDescent="0.25"/>
  <cols>
    <col min="13" max="13" width="7" customWidth="1"/>
    <col min="16" max="18" width="3.140625" customWidth="1"/>
    <col min="30" max="34" width="3" customWidth="1"/>
  </cols>
  <sheetData>
    <row r="1" spans="2:57" s="3" customFormat="1" ht="38.25" customHeight="1" x14ac:dyDescent="0.25">
      <c r="B1" s="2" t="s">
        <v>73</v>
      </c>
    </row>
    <row r="2" spans="2:57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2:57" x14ac:dyDescent="0.25">
      <c r="B3" s="33" t="s">
        <v>12</v>
      </c>
      <c r="C3" s="30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</row>
    <row r="4" spans="2:5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61"/>
      <c r="AC4" s="61"/>
      <c r="AD4" s="61"/>
      <c r="AE4" s="61"/>
      <c r="AF4" s="61"/>
      <c r="AG4" s="61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</row>
    <row r="5" spans="2:57" x14ac:dyDescent="0.25">
      <c r="B5" s="14" t="s">
        <v>8</v>
      </c>
      <c r="C5" s="15"/>
      <c r="D5" s="15"/>
      <c r="E5" s="15"/>
      <c r="F5" s="15"/>
      <c r="G5" s="15"/>
      <c r="H5" s="15"/>
      <c r="I5" s="15"/>
      <c r="J5" s="15"/>
      <c r="K5" s="15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"/>
      <c r="AC5" s="1"/>
      <c r="AD5" s="1"/>
      <c r="AE5" s="1"/>
      <c r="AF5" s="1"/>
      <c r="AG5" s="1"/>
    </row>
    <row r="6" spans="2:57" x14ac:dyDescent="0.25">
      <c r="B6" s="17"/>
      <c r="C6" s="17"/>
      <c r="D6" s="17"/>
      <c r="E6" s="17"/>
      <c r="F6" s="17"/>
      <c r="G6" s="17"/>
      <c r="H6" s="17"/>
      <c r="I6" s="17"/>
      <c r="J6" s="17"/>
      <c r="K6" s="18"/>
      <c r="L6" s="18"/>
      <c r="M6" s="17"/>
      <c r="N6" s="17"/>
      <c r="O6" s="17"/>
      <c r="P6" s="18"/>
      <c r="Q6" s="18"/>
      <c r="R6" s="18"/>
      <c r="S6" s="17"/>
      <c r="T6" s="19"/>
      <c r="U6" s="19"/>
      <c r="V6" s="19"/>
      <c r="W6" s="19"/>
      <c r="X6" s="19"/>
      <c r="Y6" s="19"/>
      <c r="Z6" s="19"/>
      <c r="AB6" s="49"/>
      <c r="AC6" s="50"/>
      <c r="AD6" s="50"/>
      <c r="AE6" s="50"/>
      <c r="AF6" s="50"/>
      <c r="AG6" s="50"/>
      <c r="AH6" s="50"/>
      <c r="AI6" s="50"/>
      <c r="AJ6" s="50"/>
      <c r="AK6" s="50"/>
      <c r="AL6" s="51" t="s">
        <v>34</v>
      </c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2"/>
      <c r="BA6" s="52"/>
      <c r="BB6" s="50"/>
      <c r="BC6" s="50"/>
      <c r="BD6" s="50"/>
      <c r="BE6" s="53"/>
    </row>
    <row r="7" spans="2:57" x14ac:dyDescent="0.25">
      <c r="B7" s="25" t="s">
        <v>9</v>
      </c>
      <c r="C7" s="25"/>
      <c r="D7" s="25"/>
      <c r="E7" s="25"/>
      <c r="F7" s="25"/>
      <c r="G7" s="17"/>
      <c r="H7" s="17"/>
      <c r="I7" s="17"/>
      <c r="J7" s="17"/>
      <c r="K7" s="20" t="s">
        <v>10</v>
      </c>
      <c r="L7" s="79">
        <v>400</v>
      </c>
      <c r="M7" s="80"/>
      <c r="N7" s="80"/>
      <c r="O7" s="80"/>
      <c r="P7" s="81"/>
      <c r="Q7" s="18"/>
      <c r="R7" s="18"/>
      <c r="S7" s="17"/>
      <c r="T7" s="19"/>
      <c r="U7" s="17"/>
      <c r="V7" s="21"/>
      <c r="W7" s="21"/>
      <c r="X7" s="21"/>
      <c r="Y7" s="21"/>
      <c r="Z7" s="21"/>
      <c r="AB7" s="54"/>
      <c r="AC7" s="19"/>
      <c r="AD7" s="19"/>
      <c r="AE7" s="29"/>
      <c r="AF7" s="29"/>
      <c r="AG7" s="27"/>
      <c r="AH7" s="27"/>
      <c r="AI7" s="27"/>
      <c r="AJ7" s="42"/>
      <c r="AK7" s="29"/>
      <c r="AL7" s="29"/>
      <c r="AM7" s="29"/>
      <c r="AN7" s="29"/>
      <c r="AO7" s="27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42"/>
      <c r="BA7" s="42"/>
      <c r="BB7" s="42"/>
      <c r="BC7" s="42"/>
      <c r="BD7" s="42"/>
      <c r="BE7" s="55"/>
    </row>
    <row r="8" spans="2:57" x14ac:dyDescent="0.25">
      <c r="B8" s="22"/>
      <c r="C8" s="22"/>
      <c r="D8" s="22"/>
      <c r="E8" s="22"/>
      <c r="F8" s="22"/>
      <c r="G8" s="17"/>
      <c r="H8" s="17"/>
      <c r="I8" s="17"/>
      <c r="J8" s="17"/>
      <c r="K8" s="18"/>
      <c r="L8" s="18"/>
      <c r="M8" s="17"/>
      <c r="N8" s="17"/>
      <c r="O8" s="17"/>
      <c r="P8" s="18"/>
      <c r="Q8" s="18"/>
      <c r="R8" s="18"/>
      <c r="S8" s="17"/>
      <c r="T8" s="19"/>
      <c r="U8" s="21"/>
      <c r="V8" s="21"/>
      <c r="W8" s="21"/>
      <c r="X8" s="21"/>
      <c r="Y8" s="21"/>
      <c r="Z8" s="21"/>
      <c r="AB8" s="56"/>
      <c r="AC8" s="28"/>
      <c r="AD8" s="19"/>
      <c r="AE8" s="19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42"/>
      <c r="BA8" s="42"/>
      <c r="BB8" s="42"/>
      <c r="BC8" s="42"/>
      <c r="BD8" s="42"/>
      <c r="BE8" s="55"/>
    </row>
    <row r="9" spans="2:57" x14ac:dyDescent="0.25">
      <c r="B9" s="23" t="s">
        <v>11</v>
      </c>
      <c r="C9" s="22"/>
      <c r="D9" s="22"/>
      <c r="E9" s="22"/>
      <c r="F9" s="22"/>
      <c r="G9" s="17"/>
      <c r="H9" s="17"/>
      <c r="I9" s="17"/>
      <c r="J9" s="24"/>
      <c r="K9" s="20" t="s">
        <v>10</v>
      </c>
      <c r="L9" s="79">
        <v>2</v>
      </c>
      <c r="M9" s="80"/>
      <c r="N9" s="80"/>
      <c r="O9" s="80"/>
      <c r="P9" s="81"/>
      <c r="Q9" s="18"/>
      <c r="R9" s="18"/>
      <c r="S9" s="17"/>
      <c r="T9" s="19"/>
      <c r="U9" s="17"/>
      <c r="V9" s="17"/>
      <c r="W9" s="17"/>
      <c r="X9" s="17"/>
      <c r="Y9" s="17"/>
      <c r="Z9" s="17"/>
      <c r="AB9" s="56"/>
      <c r="AC9" s="47"/>
      <c r="AD9" s="19"/>
      <c r="AE9" s="19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42"/>
      <c r="BA9" s="42"/>
      <c r="BB9" s="42"/>
      <c r="BC9" s="42"/>
      <c r="BD9" s="42"/>
      <c r="BE9" s="55"/>
    </row>
    <row r="10" spans="2:57" x14ac:dyDescent="0.25">
      <c r="B10" s="22"/>
      <c r="C10" s="22"/>
      <c r="D10" s="22"/>
      <c r="E10" s="22"/>
      <c r="F10" s="22"/>
      <c r="G10" s="17"/>
      <c r="H10" s="17"/>
      <c r="I10" s="17"/>
      <c r="J10" s="17"/>
      <c r="K10" s="18"/>
      <c r="L10" s="18"/>
      <c r="M10" s="17"/>
      <c r="N10" s="17"/>
      <c r="O10" s="17"/>
      <c r="P10" s="18"/>
      <c r="Q10" s="18"/>
      <c r="R10" s="18"/>
      <c r="S10" s="17"/>
      <c r="AB10" s="57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42"/>
      <c r="BA10" s="42"/>
      <c r="BB10" s="42"/>
      <c r="BC10" s="42"/>
      <c r="BD10" s="42"/>
      <c r="BE10" s="55"/>
    </row>
    <row r="11" spans="2:57" x14ac:dyDescent="0.25">
      <c r="B11" s="23" t="s">
        <v>28</v>
      </c>
      <c r="C11" s="22"/>
      <c r="D11" s="22"/>
      <c r="E11" s="22"/>
      <c r="F11" s="22"/>
      <c r="G11" s="17"/>
      <c r="H11" s="17"/>
      <c r="I11" s="17"/>
      <c r="J11" s="24"/>
      <c r="K11" s="20" t="s">
        <v>10</v>
      </c>
      <c r="L11" s="79">
        <v>1</v>
      </c>
      <c r="M11" s="80"/>
      <c r="N11" s="80"/>
      <c r="O11" s="80"/>
      <c r="P11" s="81"/>
      <c r="Q11" s="18"/>
      <c r="R11" s="18"/>
      <c r="S11" s="17"/>
      <c r="AB11" s="58"/>
      <c r="AC11" s="42"/>
      <c r="AD11" s="42"/>
      <c r="AE11" s="42"/>
      <c r="AF11" s="42"/>
      <c r="AG11" s="42"/>
      <c r="AH11" s="42"/>
      <c r="AI11" s="42"/>
      <c r="AJ11" s="42"/>
      <c r="AK11" s="42"/>
      <c r="AL11" s="48"/>
      <c r="AM11" s="42"/>
      <c r="AN11" s="28"/>
      <c r="AO11" s="28"/>
      <c r="AP11" s="28"/>
      <c r="AQ11" s="42"/>
      <c r="AR11" s="42"/>
      <c r="AS11" s="42"/>
      <c r="AT11" s="42"/>
      <c r="AU11" s="42"/>
      <c r="AV11" s="42"/>
      <c r="AW11" s="42"/>
      <c r="AX11" s="28"/>
      <c r="AY11" s="28"/>
      <c r="AZ11" s="83" t="s">
        <v>36</v>
      </c>
      <c r="BA11" s="83"/>
      <c r="BB11" s="83"/>
      <c r="BC11" s="83"/>
      <c r="BD11" s="83"/>
      <c r="BE11" s="55"/>
    </row>
    <row r="12" spans="2:57" x14ac:dyDescent="0.25">
      <c r="B12" s="22"/>
      <c r="C12" s="22"/>
      <c r="D12" s="22"/>
      <c r="E12" s="22"/>
      <c r="F12" s="22"/>
      <c r="G12" s="17"/>
      <c r="H12" s="17"/>
      <c r="I12" s="17"/>
      <c r="J12" s="17"/>
      <c r="K12" s="18"/>
      <c r="L12" s="18"/>
      <c r="M12" s="17"/>
      <c r="N12" s="17"/>
      <c r="O12" s="17"/>
      <c r="P12" s="18"/>
      <c r="Q12" s="18"/>
      <c r="R12" s="18"/>
      <c r="S12" s="17"/>
      <c r="AB12" s="58"/>
      <c r="AC12" s="42"/>
      <c r="AD12" s="42"/>
      <c r="AE12" s="42"/>
      <c r="AF12" s="42"/>
      <c r="AG12" s="42"/>
      <c r="AH12" s="42"/>
      <c r="AI12" s="42"/>
      <c r="AJ12" s="42"/>
      <c r="AK12" s="42"/>
      <c r="AL12" s="28"/>
      <c r="AM12" s="42"/>
      <c r="AN12" s="28"/>
      <c r="AO12" s="28"/>
      <c r="AP12" s="28"/>
      <c r="AQ12" s="42"/>
      <c r="AR12" s="42"/>
      <c r="AS12" s="42"/>
      <c r="AT12" s="42"/>
      <c r="AU12" s="42"/>
      <c r="AV12" s="42"/>
      <c r="AW12" s="42"/>
      <c r="AX12" s="42"/>
      <c r="AY12" s="28"/>
      <c r="AZ12" s="76">
        <f>AJ29+AJ49+AJ56</f>
        <v>10</v>
      </c>
      <c r="BA12" s="76"/>
      <c r="BB12" s="76"/>
      <c r="BC12" s="76"/>
      <c r="BD12" s="76"/>
      <c r="BE12" s="55"/>
    </row>
    <row r="13" spans="2:57" hidden="1" x14ac:dyDescent="0.25">
      <c r="B13" s="14" t="s">
        <v>47</v>
      </c>
      <c r="C13" s="15"/>
      <c r="D13" s="15"/>
      <c r="E13" s="15"/>
      <c r="F13" s="15"/>
      <c r="G13" s="15"/>
      <c r="H13" s="15"/>
      <c r="I13" s="15"/>
      <c r="J13" s="15"/>
      <c r="K13" s="16"/>
      <c r="L13" s="16"/>
      <c r="M13" s="16"/>
      <c r="N13" s="16"/>
      <c r="O13" s="16"/>
      <c r="P13" s="16"/>
      <c r="Q13" s="16"/>
      <c r="R13" s="16"/>
      <c r="S13" s="26"/>
      <c r="T13" s="26"/>
      <c r="U13" s="26"/>
      <c r="V13" s="26"/>
      <c r="W13" s="26"/>
      <c r="X13" s="26"/>
      <c r="Y13" s="26"/>
      <c r="Z13" s="26"/>
      <c r="AA13" s="26"/>
      <c r="AB13" s="58"/>
      <c r="AC13" s="42"/>
      <c r="AD13" s="42"/>
      <c r="AE13" s="42"/>
      <c r="AF13" s="42"/>
      <c r="AG13" s="42"/>
      <c r="AH13" s="42"/>
      <c r="AI13" s="42"/>
      <c r="AJ13" s="42"/>
      <c r="AK13" s="42"/>
      <c r="AL13" s="28"/>
      <c r="AM13" s="42"/>
      <c r="AN13" s="28"/>
      <c r="AO13" s="28"/>
      <c r="AP13" s="28"/>
      <c r="AQ13" s="42"/>
      <c r="AR13" s="42"/>
      <c r="AS13" s="42"/>
      <c r="AT13" s="42"/>
      <c r="AU13" s="42"/>
      <c r="AV13" s="42"/>
      <c r="AW13" s="42"/>
      <c r="AX13" s="42"/>
      <c r="AY13" s="28"/>
      <c r="BE13" s="55"/>
    </row>
    <row r="14" spans="2:57" hidden="1" x14ac:dyDescent="0.25">
      <c r="B14" s="27"/>
      <c r="C14" s="28"/>
      <c r="D14" s="28"/>
      <c r="E14" s="28"/>
      <c r="F14" s="28"/>
      <c r="G14" s="28"/>
      <c r="H14" s="28"/>
      <c r="I14" s="28"/>
      <c r="J14" s="28"/>
      <c r="K14" s="29"/>
      <c r="L14" s="29"/>
      <c r="M14" s="29"/>
      <c r="N14" s="29"/>
      <c r="O14" s="29"/>
      <c r="P14" s="29"/>
      <c r="Q14" s="29"/>
      <c r="R14" s="29"/>
      <c r="S14" s="19"/>
      <c r="T14" s="19"/>
      <c r="U14" s="19"/>
      <c r="V14" s="19"/>
      <c r="W14" s="19"/>
      <c r="X14" s="19"/>
      <c r="Y14" s="19"/>
      <c r="Z14" s="19"/>
      <c r="AB14" s="54"/>
      <c r="AC14" s="42"/>
      <c r="AD14" s="42"/>
      <c r="AE14" s="42"/>
      <c r="AF14" s="42"/>
      <c r="AG14" s="42"/>
      <c r="AH14" s="42"/>
      <c r="AI14" s="42"/>
      <c r="AJ14" s="42"/>
      <c r="AK14" s="42"/>
      <c r="AL14" s="28"/>
      <c r="AM14" s="42"/>
      <c r="AN14" s="28"/>
      <c r="AO14" s="28"/>
      <c r="AP14" s="28"/>
      <c r="AQ14" s="42"/>
      <c r="AR14" s="42"/>
      <c r="AS14" s="42"/>
      <c r="AT14" s="42"/>
      <c r="AU14" s="42"/>
      <c r="AV14" s="42"/>
      <c r="AW14" s="42"/>
      <c r="AX14" s="42"/>
      <c r="AY14" s="28"/>
      <c r="AZ14" s="42"/>
      <c r="BA14" s="42"/>
      <c r="BB14" s="42"/>
      <c r="BC14" s="42"/>
      <c r="BD14" s="42"/>
      <c r="BE14" s="55"/>
    </row>
    <row r="15" spans="2:57" hidden="1" x14ac:dyDescent="0.25">
      <c r="B15" s="25" t="s">
        <v>63</v>
      </c>
      <c r="C15" s="25"/>
      <c r="D15" s="25"/>
      <c r="E15" s="25"/>
      <c r="F15" s="25"/>
      <c r="G15" s="17"/>
      <c r="H15" s="17"/>
      <c r="I15" s="17"/>
      <c r="J15" s="17"/>
      <c r="K15" s="20" t="s">
        <v>10</v>
      </c>
      <c r="L15" s="79">
        <v>2</v>
      </c>
      <c r="M15" s="80"/>
      <c r="N15" s="80"/>
      <c r="O15" s="80"/>
      <c r="P15" s="81"/>
      <c r="Q15" s="18"/>
      <c r="R15" s="18"/>
      <c r="S15" s="17"/>
      <c r="T15" s="19"/>
      <c r="U15" s="17"/>
      <c r="V15" s="21"/>
      <c r="W15" s="21"/>
      <c r="X15" s="21"/>
      <c r="Y15" s="21"/>
      <c r="Z15" s="21"/>
      <c r="AB15" s="54"/>
      <c r="AC15" s="42"/>
      <c r="AD15" s="42"/>
      <c r="AE15" s="42"/>
      <c r="AF15" s="42"/>
      <c r="AG15" s="42"/>
      <c r="AH15" s="42"/>
      <c r="AI15" s="42"/>
      <c r="AJ15" s="42"/>
      <c r="AK15" s="42"/>
      <c r="AL15" s="28"/>
      <c r="AM15" s="42"/>
      <c r="AN15" s="19"/>
      <c r="AO15" s="19"/>
      <c r="AP15" s="19"/>
      <c r="AQ15" s="42"/>
      <c r="AR15" s="42"/>
      <c r="AS15" s="42"/>
      <c r="AT15" s="42"/>
      <c r="AU15" s="42"/>
      <c r="AV15" s="42"/>
      <c r="AW15" s="42"/>
      <c r="AX15" s="42"/>
      <c r="AY15" s="19"/>
      <c r="AZ15" s="42"/>
      <c r="BA15" s="42"/>
      <c r="BB15" s="42"/>
      <c r="BC15" s="42"/>
      <c r="BD15" s="42"/>
      <c r="BE15" s="55"/>
    </row>
    <row r="16" spans="2:57" x14ac:dyDescent="0.25">
      <c r="AB16" s="56"/>
      <c r="AC16" s="42"/>
      <c r="AD16" s="42"/>
      <c r="AE16" s="42"/>
      <c r="AF16" s="42"/>
      <c r="AG16" s="42"/>
      <c r="AH16" s="42"/>
      <c r="AI16" s="42"/>
      <c r="AJ16" s="42"/>
      <c r="AK16" s="42"/>
      <c r="AL16" s="19"/>
      <c r="AM16" s="42"/>
      <c r="AN16" s="19"/>
      <c r="AO16" s="19"/>
      <c r="AP16" s="19"/>
      <c r="AQ16" s="42"/>
      <c r="AR16" s="42"/>
      <c r="AS16" s="42"/>
      <c r="AT16" s="42"/>
      <c r="AU16" s="42"/>
      <c r="AV16" s="42"/>
      <c r="AW16" s="42"/>
      <c r="AX16" s="42"/>
      <c r="AY16" s="19"/>
      <c r="AZ16" s="42"/>
      <c r="BA16" s="42"/>
      <c r="BB16" s="42"/>
      <c r="BC16" s="42"/>
      <c r="BD16" s="42"/>
      <c r="BE16" s="55"/>
    </row>
    <row r="17" spans="2:57" x14ac:dyDescent="0.25">
      <c r="B17" s="14" t="s">
        <v>13</v>
      </c>
      <c r="C17" s="15"/>
      <c r="D17" s="15"/>
      <c r="E17" s="15"/>
      <c r="F17" s="15"/>
      <c r="G17" s="15"/>
      <c r="H17" s="15"/>
      <c r="I17" s="15"/>
      <c r="J17" s="15"/>
      <c r="K17" s="16"/>
      <c r="L17" s="16"/>
      <c r="M17" s="16"/>
      <c r="N17" s="16"/>
      <c r="O17" s="16"/>
      <c r="P17" s="16"/>
      <c r="Q17" s="16"/>
      <c r="R17" s="16"/>
      <c r="S17" s="26"/>
      <c r="T17" s="26"/>
      <c r="U17" s="26"/>
      <c r="V17" s="26"/>
      <c r="W17" s="26"/>
      <c r="X17" s="26"/>
      <c r="Y17" s="26"/>
      <c r="Z17" s="26"/>
      <c r="AA17" s="26"/>
      <c r="AB17" s="58"/>
      <c r="AC17" s="42"/>
      <c r="AD17" s="42"/>
      <c r="AE17" s="42"/>
      <c r="AF17" s="42"/>
      <c r="AG17" s="42"/>
      <c r="AH17" s="42"/>
      <c r="AI17" s="42"/>
      <c r="AJ17" s="42"/>
      <c r="AK17" s="42"/>
      <c r="AL17" s="19"/>
      <c r="AM17" s="28"/>
      <c r="AN17" s="28"/>
      <c r="AO17" s="28"/>
      <c r="AP17" s="28"/>
      <c r="AQ17" s="42"/>
      <c r="AR17" s="42"/>
      <c r="AS17" s="42"/>
      <c r="AT17" s="42"/>
      <c r="AU17" s="42"/>
      <c r="AV17" s="42"/>
      <c r="AW17" s="42"/>
      <c r="AX17" s="42"/>
      <c r="AY17" s="28"/>
      <c r="AZ17" s="42"/>
      <c r="BA17" s="42"/>
      <c r="BB17" s="42"/>
      <c r="BC17" s="42"/>
      <c r="BD17" s="42"/>
      <c r="BE17" s="55"/>
    </row>
    <row r="18" spans="2:57" x14ac:dyDescent="0.25">
      <c r="AB18" s="54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55"/>
    </row>
    <row r="19" spans="2:57" x14ac:dyDescent="0.25">
      <c r="B19" s="23" t="s">
        <v>37</v>
      </c>
      <c r="C19" s="22"/>
      <c r="D19" s="22"/>
      <c r="E19" s="22"/>
      <c r="F19" s="22"/>
      <c r="G19" s="17"/>
      <c r="H19" s="17"/>
      <c r="I19" s="17"/>
      <c r="J19" s="24"/>
      <c r="K19" s="20" t="s">
        <v>14</v>
      </c>
      <c r="L19" s="79" t="s">
        <v>74</v>
      </c>
      <c r="M19" s="80"/>
      <c r="N19" s="80"/>
      <c r="O19" s="80"/>
      <c r="P19" s="81"/>
      <c r="Q19" s="38">
        <f>IF(OR(L19="Configuration 1",L19="Custom"),2,IF(L19="Configuration 2",3,IF(L19="Configuration 3",4)))</f>
        <v>2</v>
      </c>
      <c r="AB19" s="58"/>
      <c r="AC19" s="42"/>
      <c r="AD19" s="42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42"/>
      <c r="BA19" s="42"/>
      <c r="BB19" s="42"/>
      <c r="BC19" s="42"/>
      <c r="BD19" s="42"/>
      <c r="BE19" s="55"/>
    </row>
    <row r="20" spans="2:57" x14ac:dyDescent="0.25">
      <c r="AB20" s="58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55"/>
    </row>
    <row r="21" spans="2:57" x14ac:dyDescent="0.25">
      <c r="AB21" s="59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60"/>
    </row>
    <row r="22" spans="2:57" x14ac:dyDescent="0.25">
      <c r="B22" s="33" t="s">
        <v>38</v>
      </c>
      <c r="C22" s="30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</row>
    <row r="24" spans="2:57" x14ac:dyDescent="0.25">
      <c r="B24" s="14" t="s">
        <v>78</v>
      </c>
      <c r="C24" s="15"/>
      <c r="D24" s="15"/>
      <c r="E24" s="15"/>
      <c r="F24" s="15"/>
      <c r="G24" s="15"/>
      <c r="H24" s="15"/>
      <c r="I24" s="15"/>
      <c r="J24" s="15"/>
      <c r="K24" s="15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</row>
    <row r="26" spans="2:57" x14ac:dyDescent="0.25">
      <c r="N26" s="82" t="s">
        <v>29</v>
      </c>
      <c r="O26" s="82"/>
      <c r="P26" s="82"/>
      <c r="Q26" s="82"/>
      <c r="R26" s="82"/>
      <c r="U26" s="77" t="s">
        <v>30</v>
      </c>
      <c r="V26" s="77"/>
      <c r="W26" s="77"/>
      <c r="X26" s="77"/>
      <c r="Y26" s="77"/>
      <c r="AA26" s="41"/>
      <c r="AB26" s="42"/>
      <c r="AD26" s="77" t="s">
        <v>51</v>
      </c>
      <c r="AE26" s="77"/>
      <c r="AF26" s="77"/>
      <c r="AG26" s="77"/>
      <c r="AH26" s="77"/>
      <c r="AJ26" s="77" t="s">
        <v>52</v>
      </c>
      <c r="AK26" s="77"/>
      <c r="AL26" s="77"/>
      <c r="AM26" s="77"/>
      <c r="AN26" s="77"/>
    </row>
    <row r="27" spans="2:57" x14ac:dyDescent="0.25">
      <c r="D27" s="23" t="s">
        <v>75</v>
      </c>
      <c r="N27" s="79" t="str">
        <f>VLOOKUP(D27,Configurations!$B$2:$E$5,$Q$19,FALSE)</f>
        <v>Yes</v>
      </c>
      <c r="O27" s="80"/>
      <c r="P27" s="80"/>
      <c r="Q27" s="80"/>
      <c r="R27" s="81"/>
      <c r="U27" s="79" t="s">
        <v>22</v>
      </c>
      <c r="V27" s="80"/>
      <c r="W27" s="80"/>
      <c r="X27" s="80"/>
      <c r="Y27" s="81"/>
      <c r="AA27" s="41"/>
      <c r="AB27" s="42"/>
      <c r="AD27" s="78">
        <f>IF(IF($L$19&lt;&gt;"Custom",N27,U27)="No","--",(ROUNDUP($L$7/50,0)))</f>
        <v>8</v>
      </c>
      <c r="AE27" s="78"/>
      <c r="AF27" s="78"/>
      <c r="AG27" s="78"/>
      <c r="AH27" s="78"/>
      <c r="AJ27" s="78">
        <f>IF(IF($L$19&lt;&gt;"Custom",N27,U27)="No","--",AD27)</f>
        <v>8</v>
      </c>
      <c r="AK27" s="78"/>
      <c r="AL27" s="78"/>
      <c r="AM27" s="78"/>
      <c r="AN27" s="78"/>
    </row>
    <row r="28" spans="2:57" x14ac:dyDescent="0.25"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</row>
    <row r="29" spans="2:57" x14ac:dyDescent="0.25">
      <c r="AH29" s="23" t="s">
        <v>35</v>
      </c>
      <c r="AJ29" s="76">
        <f>SUM(AJ27:AN27)</f>
        <v>8</v>
      </c>
      <c r="AK29" s="76"/>
      <c r="AL29" s="76"/>
      <c r="AM29" s="76"/>
      <c r="AN29" s="76"/>
    </row>
    <row r="30" spans="2:57" x14ac:dyDescent="0.25">
      <c r="D30" s="23"/>
    </row>
    <row r="31" spans="2:57" hidden="1" x14ac:dyDescent="0.25">
      <c r="B31" s="14" t="s">
        <v>20</v>
      </c>
      <c r="C31" s="15"/>
      <c r="D31" s="15"/>
      <c r="E31" s="15"/>
      <c r="F31" s="15"/>
      <c r="G31" s="15"/>
      <c r="H31" s="15"/>
      <c r="I31" s="15"/>
      <c r="J31" s="15"/>
      <c r="K31" s="15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</row>
    <row r="32" spans="2:57" hidden="1" x14ac:dyDescent="0.25">
      <c r="B32" s="27"/>
      <c r="C32" s="28"/>
      <c r="D32" s="28"/>
      <c r="E32" s="28"/>
      <c r="F32" s="28"/>
      <c r="G32" s="28"/>
      <c r="H32" s="28"/>
      <c r="I32" s="28"/>
      <c r="J32" s="28"/>
      <c r="K32" s="28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</row>
    <row r="33" spans="2:59" hidden="1" x14ac:dyDescent="0.25">
      <c r="D33" s="23"/>
      <c r="N33" s="82" t="s">
        <v>29</v>
      </c>
      <c r="O33" s="82"/>
      <c r="P33" s="82"/>
      <c r="Q33" s="82"/>
      <c r="R33" s="82"/>
      <c r="U33" s="77" t="s">
        <v>30</v>
      </c>
      <c r="V33" s="77"/>
      <c r="W33" s="77"/>
      <c r="X33" s="77"/>
      <c r="Y33" s="77"/>
      <c r="AA33" s="41"/>
      <c r="AB33" s="39"/>
      <c r="AC33" s="39"/>
      <c r="AD33" s="75" t="s">
        <v>51</v>
      </c>
      <c r="AE33" s="75"/>
      <c r="AF33" s="75"/>
      <c r="AG33" s="75"/>
      <c r="AH33" s="75"/>
      <c r="AJ33" s="75" t="s">
        <v>52</v>
      </c>
      <c r="AK33" s="75"/>
      <c r="AL33" s="75"/>
      <c r="AM33" s="75"/>
      <c r="AN33" s="75"/>
    </row>
    <row r="34" spans="2:59" hidden="1" x14ac:dyDescent="0.25">
      <c r="D34" s="23" t="s">
        <v>15</v>
      </c>
      <c r="N34" s="79" t="e">
        <f>VLOOKUP(D34,Configurations!$B$2:$E$5,$Q$19,FALSE)</f>
        <v>#N/A</v>
      </c>
      <c r="O34" s="80"/>
      <c r="P34" s="80"/>
      <c r="Q34" s="80"/>
      <c r="R34" s="81"/>
      <c r="U34" s="79" t="s">
        <v>22</v>
      </c>
      <c r="V34" s="80"/>
      <c r="W34" s="80"/>
      <c r="X34" s="80"/>
      <c r="Y34" s="81"/>
      <c r="AA34" s="41"/>
      <c r="AD34" s="72" t="e">
        <f>IF(IF($L$19&lt;&gt;"Custom",N34,U34)="No","--",(ROUNDUP($L$7/900,0)))</f>
        <v>#N/A</v>
      </c>
      <c r="AE34" s="73"/>
      <c r="AF34" s="73"/>
      <c r="AG34" s="73"/>
      <c r="AH34" s="74"/>
      <c r="AJ34" s="72" t="e">
        <f>IF(IF($L$19&lt;&gt;"Custom",N34,U34)="No","--",AD34*$L$15)</f>
        <v>#N/A</v>
      </c>
      <c r="AK34" s="73"/>
      <c r="AL34" s="73"/>
      <c r="AM34" s="73"/>
      <c r="AN34" s="74"/>
    </row>
    <row r="35" spans="2:59" hidden="1" x14ac:dyDescent="0.25">
      <c r="D35" s="23" t="s">
        <v>16</v>
      </c>
      <c r="N35" s="79" t="e">
        <f>VLOOKUP(D35,Configurations!$B$2:$E$5,$Q$19,FALSE)</f>
        <v>#N/A</v>
      </c>
      <c r="O35" s="80"/>
      <c r="P35" s="80"/>
      <c r="Q35" s="80"/>
      <c r="R35" s="81"/>
      <c r="U35" s="79" t="s">
        <v>22</v>
      </c>
      <c r="V35" s="80"/>
      <c r="W35" s="80"/>
      <c r="X35" s="80"/>
      <c r="Y35" s="81"/>
      <c r="AA35" s="41"/>
      <c r="AD35" s="72" t="e">
        <f>IF(IF($L$19&lt;&gt;"Custom",N35,U35)="No","--",(ROUNDUP($L$7/900,0)))</f>
        <v>#N/A</v>
      </c>
      <c r="AE35" s="73"/>
      <c r="AF35" s="73"/>
      <c r="AG35" s="73"/>
      <c r="AH35" s="74"/>
      <c r="AJ35" s="72" t="e">
        <f>IF(IF($L$19&lt;&gt;"Custom",N35,U35)="No","--",AD35*$L$15)</f>
        <v>#N/A</v>
      </c>
      <c r="AK35" s="73"/>
      <c r="AL35" s="73"/>
      <c r="AM35" s="73"/>
      <c r="AN35" s="74"/>
    </row>
    <row r="36" spans="2:59" hidden="1" x14ac:dyDescent="0.25">
      <c r="D36" s="23" t="s">
        <v>17</v>
      </c>
      <c r="N36" s="79" t="e">
        <f>VLOOKUP(D36,Configurations!$B$2:$E$5,$Q$19,FALSE)</f>
        <v>#N/A</v>
      </c>
      <c r="O36" s="80"/>
      <c r="P36" s="80"/>
      <c r="Q36" s="80"/>
      <c r="R36" s="81"/>
      <c r="U36" s="79" t="s">
        <v>22</v>
      </c>
      <c r="V36" s="80"/>
      <c r="W36" s="80"/>
      <c r="X36" s="80"/>
      <c r="Y36" s="81"/>
      <c r="AA36" s="41"/>
      <c r="AD36" s="72" t="e">
        <f>IF(IF($L$19&lt;&gt;"Custom",N36,U36)="No","--",(ROUNDUP($L$11/6,0)))</f>
        <v>#N/A</v>
      </c>
      <c r="AE36" s="73"/>
      <c r="AF36" s="73"/>
      <c r="AG36" s="73"/>
      <c r="AH36" s="74"/>
      <c r="AJ36" s="72" t="e">
        <f>IF(IF($L$19&lt;&gt;"Custom",N36,U36)="No","--",AD36*$L$15)</f>
        <v>#N/A</v>
      </c>
      <c r="AK36" s="73"/>
      <c r="AL36" s="73"/>
      <c r="AM36" s="73"/>
      <c r="AN36" s="74"/>
    </row>
    <row r="37" spans="2:59" hidden="1" x14ac:dyDescent="0.25">
      <c r="D37" s="23" t="s">
        <v>18</v>
      </c>
      <c r="N37" s="79" t="e">
        <f>VLOOKUP(D37,Configurations!$B$2:$E$5,$Q$19,FALSE)</f>
        <v>#N/A</v>
      </c>
      <c r="O37" s="80"/>
      <c r="P37" s="80"/>
      <c r="Q37" s="80"/>
      <c r="R37" s="81"/>
      <c r="U37" s="79" t="s">
        <v>22</v>
      </c>
      <c r="V37" s="80"/>
      <c r="W37" s="80"/>
      <c r="X37" s="80"/>
      <c r="Y37" s="81"/>
      <c r="AA37" s="41"/>
      <c r="AD37" s="72" t="e">
        <f>IF(IF($L$19&lt;&gt;"Custom",N37,U37)="No","--",(ROUNDUP($L$7/750,0)))</f>
        <v>#N/A</v>
      </c>
      <c r="AE37" s="73"/>
      <c r="AF37" s="73"/>
      <c r="AG37" s="73"/>
      <c r="AH37" s="74"/>
      <c r="AJ37" s="72" t="e">
        <f t="shared" ref="AJ37:AJ38" si="0">IF(IF($L$19&lt;&gt;"Custom",N37,U37)="No","--",AD37*$L$15)</f>
        <v>#N/A</v>
      </c>
      <c r="AK37" s="73"/>
      <c r="AL37" s="73"/>
      <c r="AM37" s="73"/>
      <c r="AN37" s="74"/>
    </row>
    <row r="38" spans="2:59" hidden="1" x14ac:dyDescent="0.25">
      <c r="D38" s="23" t="s">
        <v>19</v>
      </c>
      <c r="N38" s="79" t="e">
        <f>VLOOKUP(D38,Configurations!$B$2:$E$5,$Q$19,FALSE)</f>
        <v>#N/A</v>
      </c>
      <c r="O38" s="80"/>
      <c r="P38" s="80"/>
      <c r="Q38" s="80"/>
      <c r="R38" s="81"/>
      <c r="U38" s="79" t="s">
        <v>22</v>
      </c>
      <c r="V38" s="80"/>
      <c r="W38" s="80"/>
      <c r="X38" s="80"/>
      <c r="Y38" s="81"/>
      <c r="AA38" s="41"/>
      <c r="AD38" s="72" t="e">
        <f>IF(IF($L$19&lt;&gt;"Custom",N38,U38)="No","--",(ROUNDUP($L$7/600,0)))</f>
        <v>#N/A</v>
      </c>
      <c r="AE38" s="73"/>
      <c r="AF38" s="73"/>
      <c r="AG38" s="73"/>
      <c r="AH38" s="74"/>
      <c r="AJ38" s="72" t="e">
        <f t="shared" si="0"/>
        <v>#N/A</v>
      </c>
      <c r="AK38" s="73"/>
      <c r="AL38" s="73"/>
      <c r="AM38" s="73"/>
      <c r="AN38" s="74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</row>
    <row r="39" spans="2:59" hidden="1" x14ac:dyDescent="0.25">
      <c r="D39" s="23" t="s">
        <v>70</v>
      </c>
      <c r="N39" s="79" t="e">
        <f>VLOOKUP(D39,Configurations!$B$2:$E$5,$Q$19,FALSE)</f>
        <v>#N/A</v>
      </c>
      <c r="O39" s="80"/>
      <c r="P39" s="80"/>
      <c r="Q39" s="80"/>
      <c r="R39" s="81"/>
      <c r="U39" s="79" t="s">
        <v>22</v>
      </c>
      <c r="V39" s="80"/>
      <c r="W39" s="80"/>
      <c r="X39" s="80"/>
      <c r="Y39" s="81"/>
      <c r="AA39" s="41"/>
      <c r="AD39" s="72" t="e">
        <f>IF(IF($L$19&lt;&gt;"Custom",N39,U39)="No","--",2)</f>
        <v>#N/A</v>
      </c>
      <c r="AE39" s="73"/>
      <c r="AF39" s="73"/>
      <c r="AG39" s="73"/>
      <c r="AH39" s="74"/>
      <c r="AJ39" s="72" t="e">
        <f t="shared" ref="AJ39" si="1">IF(IF($L$19&lt;&gt;"Custom",N39,U39)="No","--",AD39*$L$15)</f>
        <v>#N/A</v>
      </c>
      <c r="AK39" s="73"/>
      <c r="AL39" s="73"/>
      <c r="AM39" s="73"/>
      <c r="AN39" s="74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</row>
    <row r="40" spans="2:59" hidden="1" x14ac:dyDescent="0.25">
      <c r="D40" s="23" t="s">
        <v>69</v>
      </c>
      <c r="N40" s="79" t="e">
        <f>VLOOKUP(D40,Configurations!$B$2:$E$5,$Q$19,FALSE)</f>
        <v>#N/A</v>
      </c>
      <c r="O40" s="80"/>
      <c r="P40" s="80"/>
      <c r="Q40" s="80"/>
      <c r="R40" s="81"/>
      <c r="U40" s="79" t="s">
        <v>22</v>
      </c>
      <c r="V40" s="80"/>
      <c r="W40" s="80"/>
      <c r="X40" s="80"/>
      <c r="Y40" s="81"/>
      <c r="AA40" s="41"/>
      <c r="AD40" s="72" t="e">
        <f>IF(IF($L$19&lt;&gt;"Custom",N40,U40)="No","--",2)</f>
        <v>#N/A</v>
      </c>
      <c r="AE40" s="73"/>
      <c r="AF40" s="73"/>
      <c r="AG40" s="73"/>
      <c r="AH40" s="74"/>
      <c r="AJ40" s="72" t="e">
        <f t="shared" ref="AJ40" si="2">IF(IF($L$19&lt;&gt;"Custom",N40,U40)="No","--",AD40*$L$15)</f>
        <v>#N/A</v>
      </c>
      <c r="AK40" s="73"/>
      <c r="AL40" s="73"/>
      <c r="AM40" s="73"/>
      <c r="AN40" s="74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G40" s="29"/>
    </row>
    <row r="41" spans="2:59" hidden="1" x14ac:dyDescent="0.25">
      <c r="D41" s="23"/>
    </row>
    <row r="42" spans="2:59" hidden="1" x14ac:dyDescent="0.25">
      <c r="D42" s="23"/>
      <c r="AH42" s="23" t="s">
        <v>35</v>
      </c>
      <c r="AJ42" s="84" t="e">
        <f>SUM(AJ34:AN40)</f>
        <v>#N/A</v>
      </c>
      <c r="AK42" s="85"/>
      <c r="AL42" s="85"/>
      <c r="AM42" s="85"/>
      <c r="AN42" s="86"/>
    </row>
    <row r="43" spans="2:59" x14ac:dyDescent="0.25">
      <c r="D43" s="23"/>
    </row>
    <row r="44" spans="2:59" x14ac:dyDescent="0.25">
      <c r="B44" s="14" t="s">
        <v>48</v>
      </c>
      <c r="C44" s="15"/>
      <c r="D44" s="15"/>
      <c r="E44" s="15"/>
      <c r="F44" s="15"/>
      <c r="G44" s="15"/>
      <c r="H44" s="15"/>
      <c r="I44" s="15"/>
      <c r="J44" s="15"/>
      <c r="K44" s="15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</row>
    <row r="45" spans="2:59" x14ac:dyDescent="0.25">
      <c r="B45" s="27"/>
      <c r="C45" s="28"/>
      <c r="D45" s="28"/>
      <c r="E45" s="28"/>
      <c r="F45" s="28"/>
      <c r="G45" s="28"/>
      <c r="H45" s="28"/>
      <c r="I45" s="28"/>
      <c r="J45" s="28"/>
      <c r="K45" s="28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</row>
    <row r="46" spans="2:59" x14ac:dyDescent="0.25">
      <c r="B46" s="27"/>
      <c r="C46" s="28"/>
      <c r="D46" s="28"/>
      <c r="E46" s="28"/>
      <c r="F46" s="28"/>
      <c r="G46" s="28"/>
      <c r="H46" s="28"/>
      <c r="I46" s="28"/>
      <c r="J46" s="28"/>
      <c r="K46" s="28"/>
      <c r="L46" s="29"/>
      <c r="M46" s="29"/>
      <c r="N46" s="82" t="s">
        <v>29</v>
      </c>
      <c r="O46" s="82"/>
      <c r="P46" s="82"/>
      <c r="Q46" s="82"/>
      <c r="R46" s="82"/>
      <c r="U46" s="77" t="s">
        <v>30</v>
      </c>
      <c r="V46" s="77"/>
      <c r="W46" s="77"/>
      <c r="X46" s="77"/>
      <c r="Y46" s="77"/>
      <c r="Z46" s="43"/>
      <c r="AA46" s="44"/>
      <c r="AB46" s="40"/>
      <c r="AC46" s="40"/>
      <c r="AD46" s="77" t="s">
        <v>51</v>
      </c>
      <c r="AE46" s="77"/>
      <c r="AF46" s="77"/>
      <c r="AG46" s="77"/>
      <c r="AH46" s="77"/>
      <c r="AJ46" s="77" t="s">
        <v>52</v>
      </c>
      <c r="AK46" s="77"/>
      <c r="AL46" s="77"/>
      <c r="AM46" s="77"/>
      <c r="AN46" s="77"/>
    </row>
    <row r="47" spans="2:59" x14ac:dyDescent="0.25">
      <c r="D47" s="23" t="s">
        <v>76</v>
      </c>
      <c r="N47" s="79" t="str">
        <f>VLOOKUP(D47,Configurations!$B$2:$E$5,$Q$19,FALSE)</f>
        <v>Yes</v>
      </c>
      <c r="O47" s="80"/>
      <c r="P47" s="80"/>
      <c r="Q47" s="80"/>
      <c r="R47" s="81"/>
      <c r="U47" s="79" t="s">
        <v>22</v>
      </c>
      <c r="V47" s="80"/>
      <c r="W47" s="80"/>
      <c r="X47" s="80"/>
      <c r="Y47" s="81"/>
      <c r="AA47" s="41"/>
      <c r="AD47" s="78">
        <f>IF(IF($L$19&lt;&gt;"Custom",N47,U47)="No","--",(ROUNDUP($L$7/500,0)))</f>
        <v>1</v>
      </c>
      <c r="AE47" s="78"/>
      <c r="AF47" s="78"/>
      <c r="AG47" s="78"/>
      <c r="AH47" s="78"/>
      <c r="AJ47" s="78">
        <f>IF(IF($L$19&lt;&gt;"Custom",N47,U47)="No","--",AD47)</f>
        <v>1</v>
      </c>
      <c r="AK47" s="78"/>
      <c r="AL47" s="78"/>
      <c r="AM47" s="78"/>
      <c r="AN47" s="78"/>
    </row>
    <row r="48" spans="2:59" x14ac:dyDescent="0.25">
      <c r="D48" s="23"/>
    </row>
    <row r="49" spans="2:57" x14ac:dyDescent="0.25">
      <c r="D49" s="23"/>
      <c r="AH49" s="23" t="s">
        <v>35</v>
      </c>
      <c r="AJ49" s="76">
        <f>SUM(AJ47:AN47)</f>
        <v>1</v>
      </c>
      <c r="AK49" s="76"/>
      <c r="AL49" s="76"/>
      <c r="AM49" s="76"/>
      <c r="AN49" s="76"/>
    </row>
    <row r="50" spans="2:57" x14ac:dyDescent="0.25">
      <c r="D50" s="23"/>
    </row>
    <row r="51" spans="2:57" x14ac:dyDescent="0.25">
      <c r="B51" s="14" t="s">
        <v>21</v>
      </c>
      <c r="C51" s="15"/>
      <c r="D51" s="15"/>
      <c r="E51" s="15"/>
      <c r="F51" s="15"/>
      <c r="G51" s="15"/>
      <c r="H51" s="15"/>
      <c r="I51" s="15"/>
      <c r="J51" s="15"/>
      <c r="K51" s="15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</row>
    <row r="52" spans="2:57" x14ac:dyDescent="0.25">
      <c r="B52" s="27"/>
      <c r="C52" s="28"/>
      <c r="D52" s="28"/>
      <c r="E52" s="28"/>
      <c r="F52" s="28"/>
      <c r="G52" s="28"/>
      <c r="H52" s="28"/>
      <c r="I52" s="28"/>
      <c r="J52" s="28"/>
      <c r="K52" s="28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</row>
    <row r="53" spans="2:57" x14ac:dyDescent="0.25">
      <c r="B53" s="27"/>
      <c r="C53" s="28"/>
      <c r="D53" s="28"/>
      <c r="E53" s="28"/>
      <c r="F53" s="28"/>
      <c r="G53" s="28"/>
      <c r="H53" s="28"/>
      <c r="I53" s="28"/>
      <c r="J53" s="28"/>
      <c r="K53" s="28"/>
      <c r="L53" s="29"/>
      <c r="M53" s="29"/>
      <c r="N53" s="82" t="s">
        <v>29</v>
      </c>
      <c r="O53" s="82"/>
      <c r="P53" s="82"/>
      <c r="Q53" s="82"/>
      <c r="R53" s="82"/>
      <c r="U53" s="77" t="s">
        <v>30</v>
      </c>
      <c r="V53" s="77"/>
      <c r="W53" s="77"/>
      <c r="X53" s="77"/>
      <c r="Y53" s="77"/>
      <c r="Z53" s="43"/>
      <c r="AA53" s="44"/>
      <c r="AB53" s="40"/>
      <c r="AC53" s="40"/>
      <c r="AD53" s="77" t="s">
        <v>51</v>
      </c>
      <c r="AE53" s="77"/>
      <c r="AF53" s="77"/>
      <c r="AG53" s="77"/>
      <c r="AH53" s="77"/>
      <c r="AI53" s="29"/>
      <c r="AJ53" s="77" t="s">
        <v>52</v>
      </c>
      <c r="AK53" s="77"/>
      <c r="AL53" s="77"/>
      <c r="AM53" s="77"/>
      <c r="AN53" s="77"/>
    </row>
    <row r="54" spans="2:57" x14ac:dyDescent="0.25">
      <c r="D54" s="23" t="s">
        <v>77</v>
      </c>
      <c r="N54" s="79" t="str">
        <f>VLOOKUP(D54,Configurations!$B$2:$E$5,$Q$19,FALSE)</f>
        <v>Yes</v>
      </c>
      <c r="O54" s="80"/>
      <c r="P54" s="80"/>
      <c r="Q54" s="80"/>
      <c r="R54" s="81"/>
      <c r="U54" s="79" t="s">
        <v>22</v>
      </c>
      <c r="V54" s="80"/>
      <c r="W54" s="80"/>
      <c r="X54" s="80"/>
      <c r="Y54" s="81"/>
      <c r="AA54" s="41"/>
      <c r="AD54" s="78">
        <f t="shared" ref="AD54" si="3">IF(IF($L$19&lt;&gt;"Custom",N54,U54)="No","--",1)</f>
        <v>1</v>
      </c>
      <c r="AE54" s="78"/>
      <c r="AF54" s="78"/>
      <c r="AG54" s="78"/>
      <c r="AH54" s="78"/>
      <c r="AJ54" s="78">
        <f>IF(IF($L$19&lt;&gt;"Custom",N54,U54)="No","--",AD54)</f>
        <v>1</v>
      </c>
      <c r="AK54" s="78"/>
      <c r="AL54" s="78"/>
      <c r="AM54" s="78"/>
      <c r="AN54" s="78"/>
    </row>
    <row r="56" spans="2:57" x14ac:dyDescent="0.25">
      <c r="AH56" s="23" t="s">
        <v>35</v>
      </c>
      <c r="AJ56" s="76">
        <f>SUM(AJ54:AN54)</f>
        <v>1</v>
      </c>
      <c r="AK56" s="76"/>
      <c r="AL56" s="76"/>
      <c r="AM56" s="76"/>
      <c r="AN56" s="76"/>
    </row>
    <row r="58" spans="2:57" x14ac:dyDescent="0.25">
      <c r="B58" s="33" t="s">
        <v>39</v>
      </c>
      <c r="C58" s="30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2"/>
      <c r="AI58" s="32"/>
      <c r="AJ58" s="32"/>
      <c r="AK58" s="32"/>
      <c r="AL58" s="32"/>
      <c r="AM58" s="32"/>
      <c r="AN58" s="32"/>
    </row>
    <row r="60" spans="2:57" x14ac:dyDescent="0.25">
      <c r="B60" s="14" t="s">
        <v>45</v>
      </c>
      <c r="C60" s="15"/>
      <c r="D60" s="15"/>
      <c r="E60" s="15"/>
      <c r="F60" s="15"/>
      <c r="G60" s="15"/>
      <c r="H60" s="15"/>
      <c r="I60" s="15"/>
      <c r="J60" s="15"/>
      <c r="K60" s="15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</row>
    <row r="62" spans="2:57" x14ac:dyDescent="0.25">
      <c r="N62" s="82" t="s">
        <v>49</v>
      </c>
      <c r="O62" s="82"/>
      <c r="P62" s="82"/>
      <c r="Q62" s="82"/>
      <c r="R62" s="82"/>
    </row>
    <row r="63" spans="2:57" x14ac:dyDescent="0.25">
      <c r="C63" s="23"/>
      <c r="D63" s="23" t="s">
        <v>40</v>
      </c>
      <c r="L63" s="63" t="s">
        <v>56</v>
      </c>
      <c r="N63" s="78">
        <f>(AJ29+AJ49+AJ56)*3.7</f>
        <v>37</v>
      </c>
      <c r="O63" s="78"/>
      <c r="P63" s="78"/>
      <c r="Q63" s="78"/>
      <c r="R63" s="78"/>
      <c r="U63" s="62" t="s">
        <v>64</v>
      </c>
    </row>
    <row r="64" spans="2:57" x14ac:dyDescent="0.25">
      <c r="D64" s="23"/>
    </row>
    <row r="65" spans="2:57" x14ac:dyDescent="0.25">
      <c r="B65" s="14" t="s">
        <v>43</v>
      </c>
      <c r="C65" s="15"/>
      <c r="D65" s="15"/>
      <c r="E65" s="15"/>
      <c r="F65" s="15"/>
      <c r="G65" s="15"/>
      <c r="H65" s="15"/>
      <c r="I65" s="15"/>
      <c r="J65" s="15"/>
      <c r="K65" s="15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</row>
    <row r="66" spans="2:57" x14ac:dyDescent="0.25"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</row>
    <row r="67" spans="2:57" x14ac:dyDescent="0.25">
      <c r="N67" s="82" t="s">
        <v>50</v>
      </c>
      <c r="O67" s="82"/>
      <c r="P67" s="82"/>
      <c r="Q67" s="82"/>
      <c r="R67" s="82"/>
    </row>
    <row r="68" spans="2:57" x14ac:dyDescent="0.25">
      <c r="C68" s="23"/>
      <c r="D68" s="23" t="s">
        <v>53</v>
      </c>
      <c r="N68" s="78">
        <f>$AZ$12</f>
        <v>10</v>
      </c>
      <c r="O68" s="78"/>
      <c r="P68" s="78"/>
      <c r="Q68" s="78"/>
      <c r="R68" s="78"/>
      <c r="U68" s="62" t="s">
        <v>55</v>
      </c>
    </row>
    <row r="69" spans="2:57" x14ac:dyDescent="0.25">
      <c r="D69" s="23" t="s">
        <v>41</v>
      </c>
      <c r="E69" s="23"/>
      <c r="N69" s="78">
        <f>(AJ29+AJ49+AJ56)</f>
        <v>10</v>
      </c>
      <c r="O69" s="78"/>
      <c r="P69" s="78"/>
      <c r="Q69" s="78"/>
      <c r="R69" s="78"/>
      <c r="U69" s="62" t="s">
        <v>55</v>
      </c>
    </row>
    <row r="70" spans="2:57" x14ac:dyDescent="0.25">
      <c r="C70" s="23"/>
      <c r="D70" s="23" t="s">
        <v>54</v>
      </c>
      <c r="N70" s="78">
        <f>(AJ29+AJ49+AJ56)</f>
        <v>10</v>
      </c>
      <c r="O70" s="78"/>
      <c r="P70" s="78"/>
      <c r="Q70" s="78"/>
      <c r="R70" s="78"/>
      <c r="U70" s="62" t="s">
        <v>59</v>
      </c>
    </row>
    <row r="71" spans="2:57" x14ac:dyDescent="0.25">
      <c r="D71" s="23" t="s">
        <v>42</v>
      </c>
      <c r="E71" s="23"/>
      <c r="N71" s="78">
        <f>(AJ29+AJ49+AJ56)</f>
        <v>10</v>
      </c>
      <c r="O71" s="78"/>
      <c r="P71" s="78"/>
      <c r="Q71" s="78"/>
      <c r="R71" s="78"/>
      <c r="U71" s="62" t="s">
        <v>46</v>
      </c>
    </row>
    <row r="73" spans="2:57" x14ac:dyDescent="0.25">
      <c r="B73" s="14" t="s">
        <v>44</v>
      </c>
      <c r="C73" s="15"/>
      <c r="D73" s="15"/>
      <c r="E73" s="15"/>
      <c r="F73" s="15"/>
      <c r="G73" s="15"/>
      <c r="H73" s="15"/>
      <c r="I73" s="15"/>
      <c r="J73" s="15"/>
      <c r="K73" s="15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</row>
    <row r="75" spans="2:57" x14ac:dyDescent="0.25">
      <c r="D75" s="23" t="s">
        <v>60</v>
      </c>
      <c r="N75" s="79">
        <v>20</v>
      </c>
      <c r="O75" s="80"/>
      <c r="P75" s="80"/>
      <c r="Q75" s="80"/>
      <c r="R75" s="81"/>
    </row>
    <row r="78" spans="2:57" x14ac:dyDescent="0.25">
      <c r="D78" s="23" t="s">
        <v>57</v>
      </c>
      <c r="N78" s="78">
        <f>$N$69</f>
        <v>10</v>
      </c>
      <c r="O78" s="78"/>
      <c r="P78" s="78"/>
      <c r="Q78" s="78"/>
      <c r="R78" s="78"/>
      <c r="U78" s="62" t="s">
        <v>58</v>
      </c>
    </row>
    <row r="80" spans="2:57" x14ac:dyDescent="0.25">
      <c r="D80" s="23" t="s">
        <v>61</v>
      </c>
      <c r="N80" s="76">
        <f>2</f>
        <v>2</v>
      </c>
      <c r="O80" s="76"/>
      <c r="P80" s="76"/>
      <c r="Q80" s="76"/>
      <c r="R80" s="76"/>
    </row>
    <row r="81" spans="4:18" x14ac:dyDescent="0.25">
      <c r="N81" s="64"/>
      <c r="O81" s="64"/>
      <c r="P81" s="64"/>
      <c r="Q81" s="64"/>
      <c r="R81" s="64"/>
    </row>
    <row r="82" spans="4:18" x14ac:dyDescent="0.25">
      <c r="D82" s="23" t="s">
        <v>62</v>
      </c>
      <c r="N82" s="76">
        <f>ROUNDUP($N$78/($N$75-4),0)</f>
        <v>1</v>
      </c>
      <c r="O82" s="76"/>
      <c r="P82" s="76"/>
      <c r="Q82" s="76"/>
      <c r="R82" s="76"/>
    </row>
  </sheetData>
  <mergeCells count="78">
    <mergeCell ref="N40:R40"/>
    <mergeCell ref="N39:R39"/>
    <mergeCell ref="N38:R38"/>
    <mergeCell ref="N37:R37"/>
    <mergeCell ref="AZ11:BD11"/>
    <mergeCell ref="AJ42:AN42"/>
    <mergeCell ref="AJ40:AN40"/>
    <mergeCell ref="AJ39:AN39"/>
    <mergeCell ref="AJ38:AN38"/>
    <mergeCell ref="AJ37:AN37"/>
    <mergeCell ref="AJ36:AN36"/>
    <mergeCell ref="AD40:AH40"/>
    <mergeCell ref="AD39:AH39"/>
    <mergeCell ref="U26:Y26"/>
    <mergeCell ref="U27:Y27"/>
    <mergeCell ref="AD26:AH26"/>
    <mergeCell ref="AD27:AH27"/>
    <mergeCell ref="U33:Y33"/>
    <mergeCell ref="U34:Y34"/>
    <mergeCell ref="N53:R53"/>
    <mergeCell ref="N71:R71"/>
    <mergeCell ref="AJ49:AN49"/>
    <mergeCell ref="N82:R82"/>
    <mergeCell ref="AJ56:AN56"/>
    <mergeCell ref="N70:R70"/>
    <mergeCell ref="N80:R80"/>
    <mergeCell ref="N75:R75"/>
    <mergeCell ref="N78:R78"/>
    <mergeCell ref="N67:R67"/>
    <mergeCell ref="N62:R62"/>
    <mergeCell ref="N63:R63"/>
    <mergeCell ref="N54:R54"/>
    <mergeCell ref="AJ53:AN53"/>
    <mergeCell ref="N68:R68"/>
    <mergeCell ref="N69:R69"/>
    <mergeCell ref="N46:R46"/>
    <mergeCell ref="AJ54:AN54"/>
    <mergeCell ref="AJ46:AN46"/>
    <mergeCell ref="AJ47:AN47"/>
    <mergeCell ref="L7:P7"/>
    <mergeCell ref="L9:P9"/>
    <mergeCell ref="L15:P15"/>
    <mergeCell ref="L19:P19"/>
    <mergeCell ref="N35:R35"/>
    <mergeCell ref="N27:R27"/>
    <mergeCell ref="N26:R26"/>
    <mergeCell ref="N33:R33"/>
    <mergeCell ref="N34:R34"/>
    <mergeCell ref="L11:P11"/>
    <mergeCell ref="N36:R36"/>
    <mergeCell ref="N47:R47"/>
    <mergeCell ref="AD53:AH53"/>
    <mergeCell ref="AD54:AH54"/>
    <mergeCell ref="U35:Y35"/>
    <mergeCell ref="U53:Y53"/>
    <mergeCell ref="U37:Y37"/>
    <mergeCell ref="U38:Y38"/>
    <mergeCell ref="U46:Y46"/>
    <mergeCell ref="U47:Y47"/>
    <mergeCell ref="U36:Y36"/>
    <mergeCell ref="U54:Y54"/>
    <mergeCell ref="AD47:AH47"/>
    <mergeCell ref="U40:Y40"/>
    <mergeCell ref="U39:Y39"/>
    <mergeCell ref="AD34:AH34"/>
    <mergeCell ref="AD33:AH33"/>
    <mergeCell ref="AZ12:BD12"/>
    <mergeCell ref="AD35:AH35"/>
    <mergeCell ref="AD46:AH46"/>
    <mergeCell ref="AD36:AH36"/>
    <mergeCell ref="AD37:AH37"/>
    <mergeCell ref="AD38:AH38"/>
    <mergeCell ref="AJ26:AN26"/>
    <mergeCell ref="AJ27:AN27"/>
    <mergeCell ref="AJ29:AN29"/>
    <mergeCell ref="AJ33:AN33"/>
    <mergeCell ref="AJ34:AN34"/>
    <mergeCell ref="AJ35:AN35"/>
  </mergeCells>
  <conditionalFormatting sqref="N27:R27 N54:R54">
    <cfRule type="expression" dxfId="21" priority="67">
      <formula>$L$19="Custom"</formula>
    </cfRule>
    <cfRule type="expression" dxfId="20" priority="68">
      <formula>$L$19&lt;&gt;"Custom"</formula>
    </cfRule>
  </conditionalFormatting>
  <conditionalFormatting sqref="N34:R38">
    <cfRule type="expression" dxfId="19" priority="63">
      <formula>$L$19="Custom"</formula>
    </cfRule>
    <cfRule type="expression" dxfId="18" priority="64">
      <formula>$L$19&lt;&gt;"Custom"</formula>
    </cfRule>
  </conditionalFormatting>
  <conditionalFormatting sqref="N47:R47">
    <cfRule type="expression" dxfId="17" priority="61">
      <formula>$L$19="Custom"</formula>
    </cfRule>
    <cfRule type="expression" dxfId="16" priority="62">
      <formula>$L$19&lt;&gt;"Custom"</formula>
    </cfRule>
  </conditionalFormatting>
  <conditionalFormatting sqref="U27:Y27 U54:Y54">
    <cfRule type="expression" dxfId="15" priority="55">
      <formula>$L$19="Custom"</formula>
    </cfRule>
    <cfRule type="expression" dxfId="14" priority="56">
      <formula>$L$19&lt;&gt;"Custom"</formula>
    </cfRule>
  </conditionalFormatting>
  <conditionalFormatting sqref="U34:Y38">
    <cfRule type="expression" dxfId="13" priority="51">
      <formula>$L$19="Custom"</formula>
    </cfRule>
    <cfRule type="expression" dxfId="12" priority="52">
      <formula>$L$19&lt;&gt;"Custom"</formula>
    </cfRule>
  </conditionalFormatting>
  <conditionalFormatting sqref="U47:Y47">
    <cfRule type="expression" dxfId="11" priority="49">
      <formula>$L$19="Custom"</formula>
    </cfRule>
    <cfRule type="expression" dxfId="10" priority="50">
      <formula>$L$19&lt;&gt;"Custom"</formula>
    </cfRule>
  </conditionalFormatting>
  <conditionalFormatting sqref="N75:R75">
    <cfRule type="expression" dxfId="9" priority="37">
      <formula>$L$19="Custom"</formula>
    </cfRule>
    <cfRule type="expression" dxfId="8" priority="38">
      <formula>$L$19&lt;&gt;"Custom"</formula>
    </cfRule>
  </conditionalFormatting>
  <conditionalFormatting sqref="N39:R39">
    <cfRule type="expression" dxfId="7" priority="11">
      <formula>$L$19="Custom"</formula>
    </cfRule>
    <cfRule type="expression" dxfId="6" priority="12">
      <formula>$L$19&lt;&gt;"Custom"</formula>
    </cfRule>
  </conditionalFormatting>
  <conditionalFormatting sqref="U39:Y39">
    <cfRule type="expression" dxfId="5" priority="9">
      <formula>$L$19="Custom"</formula>
    </cfRule>
    <cfRule type="expression" dxfId="4" priority="10">
      <formula>$L$19&lt;&gt;"Custom"</formula>
    </cfRule>
  </conditionalFormatting>
  <conditionalFormatting sqref="N40:R40">
    <cfRule type="expression" dxfId="3" priority="7">
      <formula>$L$19="Custom"</formula>
    </cfRule>
    <cfRule type="expression" dxfId="2" priority="8">
      <formula>$L$19&lt;&gt;"Custom"</formula>
    </cfRule>
  </conditionalFormatting>
  <conditionalFormatting sqref="U40:Y40">
    <cfRule type="expression" dxfId="1" priority="5">
      <formula>$L$19="Custom"</formula>
    </cfRule>
    <cfRule type="expression" dxfId="0" priority="6">
      <formula>$L$19&lt;&gt;"Custom"</formula>
    </cfRule>
  </conditionalFormatting>
  <dataValidations count="4">
    <dataValidation type="list" allowBlank="1" showInputMessage="1" showErrorMessage="1" sqref="L15:P15">
      <formula1>"2,3,4,5,6,7,8"</formula1>
    </dataValidation>
    <dataValidation type="list" allowBlank="1" showInputMessage="1" showErrorMessage="1" sqref="L19:P19">
      <formula1>"Configuration 1,Configuration 2,Configuration 3,Custom"</formula1>
    </dataValidation>
    <dataValidation type="list" allowBlank="1" showInputMessage="1" showErrorMessage="1" sqref="U47:Y47 U27:Y27 U34:Y40 U54:Y54">
      <formula1>"Yes,No"</formula1>
    </dataValidation>
    <dataValidation type="list" allowBlank="1" showInputMessage="1" showErrorMessage="1" sqref="N75:R75">
      <formula1>"10,15,20,25"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workbookViewId="0"/>
  </sheetViews>
  <sheetFormatPr baseColWidth="10" defaultColWidth="11.42578125" defaultRowHeight="15" x14ac:dyDescent="0.25"/>
  <cols>
    <col min="2" max="2" width="34.28515625" bestFit="1" customWidth="1"/>
  </cols>
  <sheetData>
    <row r="2" spans="2:5" x14ac:dyDescent="0.25">
      <c r="B2" s="34" t="s">
        <v>26</v>
      </c>
      <c r="C2" s="36" t="s">
        <v>23</v>
      </c>
      <c r="D2" s="36" t="s">
        <v>24</v>
      </c>
      <c r="E2" s="36" t="s">
        <v>25</v>
      </c>
    </row>
    <row r="3" spans="2:5" x14ac:dyDescent="0.25">
      <c r="B3" s="35" t="s">
        <v>75</v>
      </c>
      <c r="C3" s="37" t="s">
        <v>22</v>
      </c>
      <c r="D3" s="37" t="s">
        <v>22</v>
      </c>
      <c r="E3" s="37" t="s">
        <v>22</v>
      </c>
    </row>
    <row r="4" spans="2:5" x14ac:dyDescent="0.25">
      <c r="B4" s="35" t="s">
        <v>76</v>
      </c>
      <c r="C4" s="37" t="s">
        <v>22</v>
      </c>
      <c r="D4" s="37" t="s">
        <v>27</v>
      </c>
      <c r="E4" s="37" t="s">
        <v>22</v>
      </c>
    </row>
    <row r="5" spans="2:5" x14ac:dyDescent="0.25">
      <c r="B5" s="68" t="s">
        <v>77</v>
      </c>
      <c r="C5" s="67" t="s">
        <v>22</v>
      </c>
      <c r="D5" s="37" t="s">
        <v>22</v>
      </c>
      <c r="E5" s="3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Cover</vt:lpstr>
      <vt:lpstr>Model Instructions</vt:lpstr>
      <vt:lpstr>Revision Control</vt:lpstr>
      <vt:lpstr>Dimensioning Model</vt:lpstr>
      <vt:lpstr>Configurations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TeleworX</dc:creator>
  <cp:lastModifiedBy>TeleworX</cp:lastModifiedBy>
  <dcterms:created xsi:type="dcterms:W3CDTF">2020-02-24T17:00:18Z</dcterms:created>
  <dcterms:modified xsi:type="dcterms:W3CDTF">2020-11-02T19:46:51Z</dcterms:modified>
</cp:coreProperties>
</file>