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15eef906823eb0/Área de Trabalho/Excel Project/"/>
    </mc:Choice>
  </mc:AlternateContent>
  <xr:revisionPtr revIDLastSave="22" documentId="13_ncr:1_{E4CFCB44-648D-445B-9BFC-EE7079FD2C47}" xr6:coauthVersionLast="45" xr6:coauthVersionMax="45" xr10:uidLastSave="{5278A1B6-C987-4882-9C01-744D95141DEC}"/>
  <bookViews>
    <workbookView xWindow="-19310" yWindow="-110" windowWidth="19420" windowHeight="10420" xr2:uid="{C8DDFDB2-FD6A-491F-8DAE-DDB1BF82F6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41" i="1"/>
  <c r="C36" i="1" l="1"/>
  <c r="B37" i="1" s="1"/>
  <c r="C27" i="1"/>
  <c r="D27" i="1" s="1"/>
  <c r="C19" i="1"/>
  <c r="D19" i="1" s="1"/>
  <c r="C11" i="1"/>
  <c r="D11" i="1" s="1"/>
  <c r="C3" i="1"/>
  <c r="B12" i="1" l="1"/>
  <c r="B28" i="1"/>
  <c r="D36" i="1"/>
  <c r="B20" i="1"/>
  <c r="C20" i="1" s="1"/>
  <c r="B21" i="1" s="1"/>
  <c r="C37" i="1"/>
  <c r="D37" i="1" s="1"/>
  <c r="B38" i="1"/>
  <c r="C12" i="1"/>
  <c r="B13" i="1" s="1"/>
  <c r="B4" i="1"/>
  <c r="D3" i="1"/>
  <c r="C28" i="1" l="1"/>
  <c r="C38" i="1"/>
  <c r="D28" i="1"/>
  <c r="B29" i="1"/>
  <c r="C21" i="1"/>
  <c r="D20" i="1"/>
  <c r="C13" i="1"/>
  <c r="D12" i="1"/>
  <c r="C4" i="1"/>
  <c r="D4" i="1" s="1"/>
  <c r="B39" i="1" l="1"/>
  <c r="D38" i="1"/>
  <c r="C29" i="1"/>
  <c r="D21" i="1"/>
  <c r="B22" i="1"/>
  <c r="B14" i="1"/>
  <c r="D13" i="1"/>
  <c r="B5" i="1"/>
  <c r="C5" i="1" l="1"/>
  <c r="C39" i="1"/>
  <c r="D29" i="1"/>
  <c r="B30" i="1"/>
  <c r="C22" i="1"/>
  <c r="C14" i="1"/>
  <c r="B6" i="1"/>
  <c r="D5" i="1"/>
  <c r="C6" i="1" l="1"/>
  <c r="D39" i="1"/>
  <c r="B40" i="1"/>
  <c r="C30" i="1"/>
  <c r="D22" i="1"/>
  <c r="B23" i="1"/>
  <c r="B15" i="1"/>
  <c r="D14" i="1"/>
  <c r="D6" i="1"/>
  <c r="B7" i="1"/>
  <c r="C7" i="1" l="1"/>
  <c r="G2" i="1" s="1"/>
  <c r="G6" i="1" s="1"/>
  <c r="C40" i="1"/>
  <c r="D30" i="1"/>
  <c r="B31" i="1"/>
  <c r="C23" i="1"/>
  <c r="D23" i="1" s="1"/>
  <c r="C15" i="1"/>
  <c r="D15" i="1" s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G18" i="1" l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G22" i="1"/>
  <c r="G30" i="1"/>
  <c r="H2" i="1"/>
  <c r="H22" i="1" s="1"/>
  <c r="G19" i="1"/>
  <c r="G37" i="1"/>
  <c r="G11" i="1"/>
  <c r="G27" i="1"/>
  <c r="G36" i="1"/>
  <c r="G3" i="1"/>
  <c r="G20" i="1"/>
  <c r="G4" i="1"/>
  <c r="G28" i="1"/>
  <c r="G12" i="1"/>
  <c r="G38" i="1"/>
  <c r="G21" i="1"/>
  <c r="G13" i="1"/>
  <c r="G29" i="1"/>
  <c r="G5" i="1"/>
  <c r="G39" i="1"/>
  <c r="G14" i="1"/>
  <c r="D7" i="1"/>
  <c r="D40" i="1"/>
  <c r="G35" i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C31" i="1"/>
  <c r="G23" i="1"/>
  <c r="G15" i="1"/>
  <c r="G7" i="1" l="1"/>
  <c r="H7" i="1"/>
  <c r="I2" i="1"/>
  <c r="I7" i="1" s="1"/>
  <c r="H11" i="1"/>
  <c r="H19" i="1"/>
  <c r="H37" i="1"/>
  <c r="H27" i="1"/>
  <c r="H36" i="1"/>
  <c r="H28" i="1"/>
  <c r="H3" i="1"/>
  <c r="H12" i="1"/>
  <c r="I12" i="1" s="1"/>
  <c r="H20" i="1"/>
  <c r="H4" i="1"/>
  <c r="H21" i="1"/>
  <c r="H38" i="1"/>
  <c r="H5" i="1"/>
  <c r="H13" i="1"/>
  <c r="I13" i="1" s="1"/>
  <c r="H29" i="1"/>
  <c r="H6" i="1"/>
  <c r="H14" i="1"/>
  <c r="I14" i="1" s="1"/>
  <c r="H39" i="1"/>
  <c r="H30" i="1"/>
  <c r="H15" i="1"/>
  <c r="I15" i="1" s="1"/>
  <c r="G40" i="1"/>
  <c r="G41" i="1" s="1"/>
  <c r="D31" i="1"/>
  <c r="G26" i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I22" i="1"/>
  <c r="H23" i="1"/>
  <c r="I23" i="1" s="1"/>
  <c r="H40" i="1" l="1"/>
  <c r="H41" i="1" s="1"/>
  <c r="G31" i="1"/>
  <c r="G32" i="1" s="1"/>
  <c r="H31" i="1"/>
  <c r="H32" i="1" s="1"/>
  <c r="I31" i="1"/>
  <c r="J31" i="1"/>
  <c r="J38" i="1"/>
  <c r="J2" i="1"/>
  <c r="I37" i="1"/>
  <c r="I11" i="1"/>
  <c r="I27" i="1"/>
  <c r="I19" i="1"/>
  <c r="I28" i="1"/>
  <c r="I3" i="1"/>
  <c r="I36" i="1"/>
  <c r="I4" i="1"/>
  <c r="I20" i="1"/>
  <c r="I38" i="1"/>
  <c r="I29" i="1"/>
  <c r="I21" i="1"/>
  <c r="I5" i="1"/>
  <c r="I6" i="1"/>
  <c r="I39" i="1"/>
  <c r="I30" i="1"/>
  <c r="J23" i="1"/>
  <c r="I40" i="1" l="1"/>
  <c r="I41" i="1" s="1"/>
  <c r="I32" i="1"/>
  <c r="J19" i="1"/>
  <c r="K2" i="1"/>
  <c r="J11" i="1"/>
  <c r="J27" i="1"/>
  <c r="J36" i="1"/>
  <c r="J3" i="1"/>
  <c r="J4" i="1"/>
  <c r="J12" i="1"/>
  <c r="J28" i="1"/>
  <c r="J20" i="1"/>
  <c r="J13" i="1"/>
  <c r="J21" i="1"/>
  <c r="J5" i="1"/>
  <c r="J29" i="1"/>
  <c r="J6" i="1"/>
  <c r="J14" i="1"/>
  <c r="J39" i="1"/>
  <c r="J30" i="1"/>
  <c r="J15" i="1"/>
  <c r="J7" i="1"/>
  <c r="J22" i="1"/>
  <c r="J40" i="1"/>
  <c r="J37" i="1"/>
  <c r="K23" i="1"/>
  <c r="J32" i="1" l="1"/>
  <c r="J41" i="1"/>
  <c r="L2" i="1"/>
  <c r="K27" i="1"/>
  <c r="K32" i="1" s="1"/>
  <c r="K11" i="1"/>
  <c r="K37" i="1"/>
  <c r="K28" i="1"/>
  <c r="K3" i="1"/>
  <c r="K36" i="1"/>
  <c r="K19" i="1"/>
  <c r="K4" i="1"/>
  <c r="K12" i="1"/>
  <c r="K13" i="1"/>
  <c r="K20" i="1"/>
  <c r="K38" i="1"/>
  <c r="L38" i="1" s="1"/>
  <c r="K5" i="1"/>
  <c r="K29" i="1"/>
  <c r="K39" i="1"/>
  <c r="K6" i="1"/>
  <c r="K21" i="1"/>
  <c r="K14" i="1"/>
  <c r="K15" i="1"/>
  <c r="K30" i="1"/>
  <c r="K7" i="1"/>
  <c r="K40" i="1"/>
  <c r="K31" i="1"/>
  <c r="K22" i="1"/>
  <c r="K41" i="1" l="1"/>
  <c r="M2" i="1"/>
  <c r="L37" i="1"/>
  <c r="L11" i="1"/>
  <c r="L27" i="1"/>
  <c r="L36" i="1"/>
  <c r="L19" i="1"/>
  <c r="L28" i="1"/>
  <c r="L3" i="1"/>
  <c r="L12" i="1"/>
  <c r="L4" i="1"/>
  <c r="L13" i="1"/>
  <c r="L20" i="1"/>
  <c r="L29" i="1"/>
  <c r="L5" i="1"/>
  <c r="L6" i="1"/>
  <c r="L39" i="1"/>
  <c r="L14" i="1"/>
  <c r="L30" i="1"/>
  <c r="L21" i="1"/>
  <c r="L40" i="1"/>
  <c r="M40" i="1" s="1"/>
  <c r="L7" i="1"/>
  <c r="L31" i="1"/>
  <c r="L22" i="1"/>
  <c r="L15" i="1"/>
  <c r="L23" i="1"/>
  <c r="L32" i="1" l="1"/>
  <c r="L41" i="1"/>
  <c r="N2" i="1"/>
  <c r="M27" i="1"/>
  <c r="M32" i="1" s="1"/>
  <c r="M37" i="1"/>
  <c r="M3" i="1"/>
  <c r="M28" i="1"/>
  <c r="M4" i="1"/>
  <c r="M13" i="1"/>
  <c r="M19" i="1"/>
  <c r="M12" i="1"/>
  <c r="M38" i="1"/>
  <c r="M5" i="1"/>
  <c r="M29" i="1"/>
  <c r="M20" i="1"/>
  <c r="N20" i="1" s="1"/>
  <c r="M14" i="1"/>
  <c r="M39" i="1"/>
  <c r="M6" i="1"/>
  <c r="M30" i="1"/>
  <c r="M15" i="1"/>
  <c r="M7" i="1"/>
  <c r="M21" i="1"/>
  <c r="M31" i="1"/>
  <c r="M22" i="1"/>
  <c r="N22" i="1" s="1"/>
  <c r="M11" i="1"/>
  <c r="M23" i="1"/>
  <c r="M36" i="1"/>
  <c r="M41" i="1" l="1"/>
  <c r="O2" i="1"/>
  <c r="N37" i="1"/>
  <c r="N27" i="1"/>
  <c r="N32" i="1" s="1"/>
  <c r="N3" i="1"/>
  <c r="N28" i="1"/>
  <c r="N4" i="1"/>
  <c r="N13" i="1"/>
  <c r="N38" i="1"/>
  <c r="N12" i="1"/>
  <c r="N19" i="1"/>
  <c r="N5" i="1"/>
  <c r="N29" i="1"/>
  <c r="N39" i="1"/>
  <c r="N14" i="1"/>
  <c r="N6" i="1"/>
  <c r="N30" i="1"/>
  <c r="N15" i="1"/>
  <c r="N7" i="1"/>
  <c r="N40" i="1"/>
  <c r="N21" i="1"/>
  <c r="O21" i="1" s="1"/>
  <c r="N31" i="1"/>
  <c r="N11" i="1"/>
  <c r="N36" i="1"/>
  <c r="N41" i="1" s="1"/>
  <c r="N23" i="1"/>
  <c r="O23" i="1" s="1"/>
  <c r="O39" i="1"/>
  <c r="O37" i="1"/>
  <c r="O22" i="1"/>
  <c r="P2" i="1" l="1"/>
  <c r="O27" i="1"/>
  <c r="O28" i="1"/>
  <c r="O3" i="1"/>
  <c r="O4" i="1"/>
  <c r="O13" i="1"/>
  <c r="O38" i="1"/>
  <c r="O29" i="1"/>
  <c r="O5" i="1"/>
  <c r="O19" i="1"/>
  <c r="O12" i="1"/>
  <c r="O6" i="1"/>
  <c r="O20" i="1"/>
  <c r="P20" i="1" s="1"/>
  <c r="O14" i="1"/>
  <c r="O15" i="1"/>
  <c r="O30" i="1"/>
  <c r="O40" i="1"/>
  <c r="O7" i="1"/>
  <c r="O31" i="1"/>
  <c r="O11" i="1"/>
  <c r="O36" i="1"/>
  <c r="O32" i="1" l="1"/>
  <c r="O41" i="1"/>
  <c r="Q2" i="1"/>
  <c r="Q20" i="1" s="1"/>
  <c r="P11" i="1"/>
  <c r="P27" i="1"/>
  <c r="P36" i="1"/>
  <c r="P3" i="1"/>
  <c r="P4" i="1"/>
  <c r="P28" i="1"/>
  <c r="P38" i="1"/>
  <c r="P13" i="1"/>
  <c r="P5" i="1"/>
  <c r="P29" i="1"/>
  <c r="P6" i="1"/>
  <c r="P39" i="1"/>
  <c r="P19" i="1"/>
  <c r="P12" i="1"/>
  <c r="P30" i="1"/>
  <c r="P15" i="1"/>
  <c r="P40" i="1"/>
  <c r="P7" i="1"/>
  <c r="P31" i="1"/>
  <c r="P22" i="1"/>
  <c r="P23" i="1"/>
  <c r="Q23" i="1" s="1"/>
  <c r="P37" i="1"/>
  <c r="P14" i="1"/>
  <c r="P21" i="1"/>
  <c r="Q21" i="1" s="1"/>
  <c r="P41" i="1" l="1"/>
  <c r="P32" i="1"/>
  <c r="R2" i="1"/>
  <c r="R21" i="1" s="1"/>
  <c r="Q27" i="1"/>
  <c r="Q11" i="1"/>
  <c r="Q3" i="1"/>
  <c r="Q36" i="1"/>
  <c r="Q28" i="1"/>
  <c r="Q4" i="1"/>
  <c r="Q5" i="1"/>
  <c r="Q13" i="1"/>
  <c r="Q38" i="1"/>
  <c r="Q29" i="1"/>
  <c r="Q39" i="1"/>
  <c r="Q6" i="1"/>
  <c r="Q14" i="1"/>
  <c r="Q12" i="1"/>
  <c r="Q30" i="1"/>
  <c r="Q15" i="1"/>
  <c r="R15" i="1" s="1"/>
  <c r="Q19" i="1"/>
  <c r="Q7" i="1"/>
  <c r="Q40" i="1"/>
  <c r="Q31" i="1"/>
  <c r="Q22" i="1"/>
  <c r="Q37" i="1"/>
  <c r="Q32" i="1" l="1"/>
  <c r="Q41" i="1"/>
  <c r="R40" i="1"/>
  <c r="R39" i="1"/>
  <c r="S2" i="1"/>
  <c r="S15" i="1" s="1"/>
  <c r="R27" i="1"/>
  <c r="R11" i="1"/>
  <c r="R3" i="1"/>
  <c r="R28" i="1"/>
  <c r="R37" i="1"/>
  <c r="R36" i="1"/>
  <c r="R41" i="1" s="1"/>
  <c r="R4" i="1"/>
  <c r="R5" i="1"/>
  <c r="R38" i="1"/>
  <c r="S38" i="1" s="1"/>
  <c r="R29" i="1"/>
  <c r="R14" i="1"/>
  <c r="R13" i="1"/>
  <c r="S13" i="1" s="1"/>
  <c r="R6" i="1"/>
  <c r="R30" i="1"/>
  <c r="R19" i="1"/>
  <c r="S19" i="1" s="1"/>
  <c r="R12" i="1"/>
  <c r="R7" i="1"/>
  <c r="R31" i="1"/>
  <c r="R22" i="1"/>
  <c r="S22" i="1" s="1"/>
  <c r="R23" i="1"/>
  <c r="S23" i="1" s="1"/>
  <c r="R20" i="1"/>
  <c r="S20" i="1" s="1"/>
  <c r="R32" i="1" l="1"/>
  <c r="T2" i="1"/>
  <c r="T38" i="1" s="1"/>
  <c r="S27" i="1"/>
  <c r="S3" i="1"/>
  <c r="S11" i="1"/>
  <c r="T11" i="1" s="1"/>
  <c r="S36" i="1"/>
  <c r="S4" i="1"/>
  <c r="S28" i="1"/>
  <c r="S37" i="1"/>
  <c r="S29" i="1"/>
  <c r="S5" i="1"/>
  <c r="S14" i="1"/>
  <c r="T14" i="1" s="1"/>
  <c r="S6" i="1"/>
  <c r="S30" i="1"/>
  <c r="S39" i="1"/>
  <c r="T39" i="1" s="1"/>
  <c r="S12" i="1"/>
  <c r="S7" i="1"/>
  <c r="S40" i="1"/>
  <c r="S31" i="1"/>
  <c r="S21" i="1"/>
  <c r="T21" i="1" s="1"/>
  <c r="S32" i="1" l="1"/>
  <c r="S41" i="1"/>
  <c r="U2" i="1"/>
  <c r="T27" i="1"/>
  <c r="T32" i="1" s="1"/>
  <c r="T3" i="1"/>
  <c r="T28" i="1"/>
  <c r="T4" i="1"/>
  <c r="T37" i="1"/>
  <c r="T36" i="1"/>
  <c r="T5" i="1"/>
  <c r="T29" i="1"/>
  <c r="T6" i="1"/>
  <c r="T30" i="1"/>
  <c r="T12" i="1"/>
  <c r="U12" i="1" s="1"/>
  <c r="T20" i="1"/>
  <c r="U20" i="1" s="1"/>
  <c r="T40" i="1"/>
  <c r="U40" i="1" s="1"/>
  <c r="T7" i="1"/>
  <c r="T31" i="1"/>
  <c r="T22" i="1"/>
  <c r="T13" i="1"/>
  <c r="U13" i="1" s="1"/>
  <c r="T15" i="1"/>
  <c r="U21" i="1"/>
  <c r="U14" i="1"/>
  <c r="T23" i="1"/>
  <c r="U23" i="1" s="1"/>
  <c r="T19" i="1"/>
  <c r="U19" i="1" s="1"/>
  <c r="V2" i="1" l="1"/>
  <c r="U27" i="1"/>
  <c r="U3" i="1"/>
  <c r="U11" i="1"/>
  <c r="U4" i="1"/>
  <c r="U28" i="1"/>
  <c r="U29" i="1"/>
  <c r="U5" i="1"/>
  <c r="U37" i="1"/>
  <c r="V37" i="1" s="1"/>
  <c r="U6" i="1"/>
  <c r="U30" i="1"/>
  <c r="U15" i="1"/>
  <c r="U7" i="1"/>
  <c r="U31" i="1"/>
  <c r="U22" i="1"/>
  <c r="V21" i="1"/>
  <c r="V12" i="1"/>
  <c r="U38" i="1"/>
  <c r="V19" i="1"/>
  <c r="U36" i="1"/>
  <c r="U41" i="1" s="1"/>
  <c r="T41" i="1"/>
  <c r="U39" i="1"/>
  <c r="U32" i="1" l="1"/>
  <c r="W2" i="1"/>
  <c r="W21" i="1" s="1"/>
  <c r="V27" i="1"/>
  <c r="V32" i="1" s="1"/>
  <c r="V3" i="1"/>
  <c r="V28" i="1"/>
  <c r="V4" i="1"/>
  <c r="V5" i="1"/>
  <c r="V36" i="1"/>
  <c r="V29" i="1"/>
  <c r="V6" i="1"/>
  <c r="V30" i="1"/>
  <c r="V7" i="1"/>
  <c r="V31" i="1"/>
  <c r="V39" i="1"/>
  <c r="W39" i="1" s="1"/>
  <c r="V40" i="1"/>
  <c r="W40" i="1" s="1"/>
  <c r="V23" i="1"/>
  <c r="W23" i="1" s="1"/>
  <c r="V15" i="1"/>
  <c r="W15" i="1" s="1"/>
  <c r="V11" i="1"/>
  <c r="W11" i="1" s="1"/>
  <c r="V20" i="1"/>
  <c r="W20" i="1" s="1"/>
  <c r="W19" i="1"/>
  <c r="V38" i="1"/>
  <c r="W38" i="1" s="1"/>
  <c r="V22" i="1"/>
  <c r="W22" i="1" s="1"/>
  <c r="V14" i="1"/>
  <c r="W14" i="1" s="1"/>
  <c r="W12" i="1"/>
  <c r="V13" i="1"/>
  <c r="W13" i="1" s="1"/>
  <c r="W36" i="1" l="1"/>
  <c r="V41" i="1"/>
  <c r="W27" i="1"/>
  <c r="W3" i="1"/>
  <c r="W4" i="1"/>
  <c r="W28" i="1"/>
  <c r="W5" i="1"/>
  <c r="W29" i="1"/>
  <c r="W37" i="1"/>
  <c r="W6" i="1"/>
  <c r="W30" i="1"/>
  <c r="W7" i="1"/>
  <c r="W31" i="1"/>
  <c r="W32" i="1" l="1"/>
  <c r="W41" i="1"/>
</calcChain>
</file>

<file path=xl/sharedStrings.xml><?xml version="1.0" encoding="utf-8"?>
<sst xmlns="http://schemas.openxmlformats.org/spreadsheetml/2006/main" count="52" uniqueCount="15">
  <si>
    <t>Activity</t>
  </si>
  <si>
    <t>Start Date</t>
  </si>
  <si>
    <t>Final Date</t>
  </si>
  <si>
    <t>Feed</t>
  </si>
  <si>
    <t>Engineering</t>
  </si>
  <si>
    <t>Procurement</t>
  </si>
  <si>
    <t>Construction</t>
  </si>
  <si>
    <t>Installation</t>
  </si>
  <si>
    <t>Total Days</t>
  </si>
  <si>
    <t>Gantt - 1) Accumulated View</t>
  </si>
  <si>
    <t>Gantt - 2) Regular View</t>
  </si>
  <si>
    <t>Gantt - 3) Gantt View</t>
  </si>
  <si>
    <t>POC - 1) Accumulated View</t>
  </si>
  <si>
    <t>Weightage</t>
  </si>
  <si>
    <t>POC - 2) Monthly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</si>
</sst>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/yy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2" borderId="0" xfId="0" applyFill="1"/>
    <xf numFmtId="164" fontId="0" fillId="2" borderId="0" xfId="0" applyNumberFormat="1" applyFill="1"/>
    <xf numFmtId="165" fontId="0" fillId="0" borderId="0" xfId="1" applyNumberFormat="1" applyFont="1"/>
    <xf numFmtId="9" fontId="0" fillId="0" borderId="0" xfId="2" applyFont="1"/>
    <xf numFmtId="9" fontId="0" fillId="0" borderId="0" xfId="1" applyNumberFormat="1" applyFont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4"/>
      </font>
      <fill>
        <patternFill>
          <bgColor theme="4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Estimated Percentage 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Monthly Estimate 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Sheet1!$G$41:$W$41</c:f>
              <c:numCache>
                <c:formatCode>0%</c:formatCode>
                <c:ptCount val="17"/>
                <c:pt idx="0">
                  <c:v>0</c:v>
                </c:pt>
                <c:pt idx="1">
                  <c:v>2.4444444444444446E-2</c:v>
                </c:pt>
                <c:pt idx="2">
                  <c:v>3.1111111111111114E-2</c:v>
                </c:pt>
                <c:pt idx="3">
                  <c:v>3.4444444444444444E-2</c:v>
                </c:pt>
                <c:pt idx="4">
                  <c:v>9.9999999999999985E-3</c:v>
                </c:pt>
                <c:pt idx="5">
                  <c:v>1.8181818181818184E-2</c:v>
                </c:pt>
                <c:pt idx="6">
                  <c:v>7.7922077922077934E-2</c:v>
                </c:pt>
                <c:pt idx="7">
                  <c:v>0.1126720690753388</c:v>
                </c:pt>
                <c:pt idx="8">
                  <c:v>5.716408931667788E-2</c:v>
                </c:pt>
                <c:pt idx="9">
                  <c:v>3.269754768392371E-2</c:v>
                </c:pt>
                <c:pt idx="10">
                  <c:v>3.3787465940054495E-2</c:v>
                </c:pt>
                <c:pt idx="11">
                  <c:v>0.1414475476839237</c:v>
                </c:pt>
                <c:pt idx="12">
                  <c:v>0.15003746594005452</c:v>
                </c:pt>
                <c:pt idx="13">
                  <c:v>0.14942325158946412</c:v>
                </c:pt>
                <c:pt idx="14">
                  <c:v>0.12666666666666668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6-47E8-BAA9-CD25F8AC8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283855"/>
        <c:axId val="965455615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Sheet1!$G$26:$W$26</c:f>
              <c:numCache>
                <c:formatCode>mm/yy</c:formatCode>
                <c:ptCount val="17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  <c:pt idx="15">
                  <c:v>44621</c:v>
                </c:pt>
                <c:pt idx="16">
                  <c:v>44652</c:v>
                </c:pt>
              </c:numCache>
            </c:numRef>
          </c:cat>
          <c:val>
            <c:numRef>
              <c:f>Sheet1!$G$32:$W$32</c:f>
              <c:numCache>
                <c:formatCode>0%</c:formatCode>
                <c:ptCount val="17"/>
                <c:pt idx="0">
                  <c:v>0</c:v>
                </c:pt>
                <c:pt idx="1">
                  <c:v>2.4444444444444446E-2</c:v>
                </c:pt>
                <c:pt idx="2">
                  <c:v>5.5555555555555559E-2</c:v>
                </c:pt>
                <c:pt idx="3">
                  <c:v>9.0000000000000011E-2</c:v>
                </c:pt>
                <c:pt idx="4">
                  <c:v>0.1</c:v>
                </c:pt>
                <c:pt idx="5">
                  <c:v>0.11818181818181819</c:v>
                </c:pt>
                <c:pt idx="6">
                  <c:v>0.19610389610389611</c:v>
                </c:pt>
                <c:pt idx="7">
                  <c:v>0.30877596517923495</c:v>
                </c:pt>
                <c:pt idx="8">
                  <c:v>0.36594005449591283</c:v>
                </c:pt>
                <c:pt idx="9">
                  <c:v>0.39863760217983657</c:v>
                </c:pt>
                <c:pt idx="10">
                  <c:v>0.43242506811989107</c:v>
                </c:pt>
                <c:pt idx="11">
                  <c:v>0.57387261580381477</c:v>
                </c:pt>
                <c:pt idx="12">
                  <c:v>0.72391008174386928</c:v>
                </c:pt>
                <c:pt idx="13">
                  <c:v>0.87333333333333341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7E8-BAA9-CD25F8AC8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250975"/>
        <c:axId val="844268527"/>
      </c:lineChart>
      <c:dateAx>
        <c:axId val="963250975"/>
        <c:scaling>
          <c:orientation val="minMax"/>
        </c:scaling>
        <c:delete val="0"/>
        <c:axPos val="b"/>
        <c:numFmt formatCode="mm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68527"/>
        <c:crosses val="autoZero"/>
        <c:auto val="1"/>
        <c:lblOffset val="100"/>
        <c:baseTimeUnit val="months"/>
      </c:dateAx>
      <c:valAx>
        <c:axId val="844268527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50975"/>
        <c:crosses val="autoZero"/>
        <c:crossBetween val="between"/>
      </c:valAx>
      <c:valAx>
        <c:axId val="965455615"/>
        <c:scaling>
          <c:orientation val="minMax"/>
          <c:max val="0.30000000000000004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83855"/>
        <c:crosses val="max"/>
        <c:crossBetween val="between"/>
      </c:valAx>
      <c:catAx>
        <c:axId val="958283855"/>
        <c:scaling>
          <c:orientation val="minMax"/>
        </c:scaling>
        <c:delete val="1"/>
        <c:axPos val="b"/>
        <c:majorTickMark val="out"/>
        <c:minorTickMark val="none"/>
        <c:tickLblPos val="nextTo"/>
        <c:crossAx val="965455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593725</xdr:colOff>
      <xdr:row>43</xdr:row>
      <xdr:rowOff>15875</xdr:rowOff>
    </xdr:from>
    <xdr:to>
      <xdr:col>13</xdr:col>
      <xdr:colOff>104775</xdr:colOff>
      <xdr:row>57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E8225-4C6C-4354-8C56-EF9D45B36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D3A2F-9698-45C9-9BBC-C35ABE154BC4}">
  <dimension ref="A1:W41"/>
  <sheetViews>
    <sheetView tabSelected="1" workbookViewId="0">
      <selection activeCell="A24" sqref="A24:XFD24"/>
    </sheetView>
  </sheetViews>
  <sheetFormatPr defaultRowHeight="15" x14ac:dyDescent="0.25"/>
  <cols>
    <col min="1" max="1" width="12.5703125" bestFit="1" customWidth="1"/>
    <col min="2" max="3" width="11" bestFit="1" customWidth="1"/>
    <col min="4" max="4" width="10" bestFit="1" customWidth="1"/>
    <col min="5" max="5" width="10" customWidth="1"/>
    <col min="6" max="6" width="2.85546875" customWidth="1"/>
    <col min="7" max="23" width="6" bestFit="1" customWidth="1"/>
  </cols>
  <sheetData>
    <row r="1" spans="1:23" x14ac:dyDescent="0.25">
      <c r="A1" t="s">
        <v>9</v>
      </c>
    </row>
    <row r="2" spans="1:23" s="3" customFormat="1" x14ac:dyDescent="0.25">
      <c r="A2" s="3" t="s">
        <v>0</v>
      </c>
      <c r="B2" s="3" t="s">
        <v>1</v>
      </c>
      <c r="C2" s="3" t="s">
        <v>2</v>
      </c>
      <c r="D2" s="3" t="s">
        <v>8</v>
      </c>
      <c r="G2" s="4">
        <f>EDATE(DATE(YEAR(MIN(B3:C7)),MONTH(MIN(B3:C7)),1),-1)</f>
        <v>44166</v>
      </c>
      <c r="H2" s="4">
        <f>EDATE(G2,1)</f>
        <v>44197</v>
      </c>
      <c r="I2" s="4">
        <f t="shared" ref="I2:W2" si="0">EDATE(H2,1)</f>
        <v>44228</v>
      </c>
      <c r="J2" s="4">
        <f t="shared" si="0"/>
        <v>44256</v>
      </c>
      <c r="K2" s="4">
        <f t="shared" si="0"/>
        <v>44287</v>
      </c>
      <c r="L2" s="4">
        <f t="shared" si="0"/>
        <v>44317</v>
      </c>
      <c r="M2" s="4">
        <f t="shared" si="0"/>
        <v>44348</v>
      </c>
      <c r="N2" s="4">
        <f t="shared" si="0"/>
        <v>44378</v>
      </c>
      <c r="O2" s="4">
        <f t="shared" si="0"/>
        <v>44409</v>
      </c>
      <c r="P2" s="4">
        <f t="shared" si="0"/>
        <v>44440</v>
      </c>
      <c r="Q2" s="4">
        <f t="shared" si="0"/>
        <v>44470</v>
      </c>
      <c r="R2" s="4">
        <f t="shared" si="0"/>
        <v>44501</v>
      </c>
      <c r="S2" s="4">
        <f t="shared" si="0"/>
        <v>44531</v>
      </c>
      <c r="T2" s="4">
        <f t="shared" si="0"/>
        <v>44562</v>
      </c>
      <c r="U2" s="4">
        <f t="shared" si="0"/>
        <v>44593</v>
      </c>
      <c r="V2" s="4">
        <f t="shared" si="0"/>
        <v>44621</v>
      </c>
      <c r="W2" s="4">
        <f t="shared" si="0"/>
        <v>44652</v>
      </c>
    </row>
    <row r="3" spans="1:23" x14ac:dyDescent="0.25">
      <c r="A3" t="s">
        <v>3</v>
      </c>
      <c r="B3" s="1">
        <v>44206</v>
      </c>
      <c r="C3" s="1">
        <f>EDATE(B3,3)</f>
        <v>44296</v>
      </c>
      <c r="D3" s="2">
        <f>C3-B3</f>
        <v>90</v>
      </c>
      <c r="E3" s="2"/>
      <c r="G3" s="5">
        <f xml:space="preserve">
IF(
IF(
     EDATE(G$2,1)&gt;$B3,
     EDATE(G$2,1)-$B3,
     0
)&gt;$D3,
$D3,
IF(
     EDATE(G$2,1)&gt;$B3,
     EDATE(G$2,1)-$B3,
     0
))</f>
        <v>0</v>
      </c>
      <c r="H3" s="5">
        <f t="shared" ref="H3:W7" si="1" xml:space="preserve">
IF(
IF(
     EDATE(H$2,1)&gt;$B3,
     EDATE(H$2,1)-$B3,
     0
)&gt;$D3,
$D3,
IF(
     EDATE(H$2,1)&gt;$B3,
     EDATE(H$2,1)-$B3,
     0
))</f>
        <v>22</v>
      </c>
      <c r="I3" s="5">
        <f t="shared" si="1"/>
        <v>50</v>
      </c>
      <c r="J3" s="5">
        <f t="shared" si="1"/>
        <v>81</v>
      </c>
      <c r="K3" s="5">
        <f t="shared" si="1"/>
        <v>90</v>
      </c>
      <c r="L3" s="5">
        <f t="shared" si="1"/>
        <v>90</v>
      </c>
      <c r="M3" s="5">
        <f t="shared" si="1"/>
        <v>90</v>
      </c>
      <c r="N3" s="5">
        <f t="shared" si="1"/>
        <v>90</v>
      </c>
      <c r="O3" s="5">
        <f t="shared" si="1"/>
        <v>90</v>
      </c>
      <c r="P3" s="5">
        <f t="shared" si="1"/>
        <v>90</v>
      </c>
      <c r="Q3" s="5">
        <f t="shared" si="1"/>
        <v>90</v>
      </c>
      <c r="R3" s="5">
        <f t="shared" si="1"/>
        <v>90</v>
      </c>
      <c r="S3" s="5">
        <f t="shared" si="1"/>
        <v>90</v>
      </c>
      <c r="T3" s="5">
        <f t="shared" si="1"/>
        <v>90</v>
      </c>
      <c r="U3" s="5">
        <f t="shared" si="1"/>
        <v>90</v>
      </c>
      <c r="V3" s="5">
        <f t="shared" si="1"/>
        <v>90</v>
      </c>
      <c r="W3" s="5">
        <f t="shared" si="1"/>
        <v>90</v>
      </c>
    </row>
    <row r="4" spans="1:23" x14ac:dyDescent="0.25">
      <c r="A4" t="s">
        <v>4</v>
      </c>
      <c r="B4" s="1">
        <f>C3+45</f>
        <v>44341</v>
      </c>
      <c r="C4" s="1">
        <f>B4+77</f>
        <v>44418</v>
      </c>
      <c r="D4" s="2">
        <f t="shared" ref="D4:D7" si="2">C4-B4</f>
        <v>77</v>
      </c>
      <c r="E4" s="2"/>
      <c r="G4" s="5">
        <f t="shared" ref="G4:G7" si="3" xml:space="preserve">
IF(
IF(
     EDATE(G$2,1)&gt;$B4,
     EDATE(G$2,1)-$B4,
     0
)&gt;$D4,
$D4,
IF(
     EDATE(G$2,1)&gt;$B4,
     EDATE(G$2,1)-$B4,
     0
))</f>
        <v>0</v>
      </c>
      <c r="H4" s="5">
        <f t="shared" si="1"/>
        <v>0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7</v>
      </c>
      <c r="M4" s="5">
        <f t="shared" si="1"/>
        <v>37</v>
      </c>
      <c r="N4" s="5">
        <f t="shared" si="1"/>
        <v>68</v>
      </c>
      <c r="O4" s="5">
        <f t="shared" si="1"/>
        <v>77</v>
      </c>
      <c r="P4" s="5">
        <f t="shared" si="1"/>
        <v>77</v>
      </c>
      <c r="Q4" s="5">
        <f t="shared" si="1"/>
        <v>77</v>
      </c>
      <c r="R4" s="5">
        <f t="shared" si="1"/>
        <v>77</v>
      </c>
      <c r="S4" s="5">
        <f t="shared" si="1"/>
        <v>77</v>
      </c>
      <c r="T4" s="5">
        <f t="shared" si="1"/>
        <v>77</v>
      </c>
      <c r="U4" s="5">
        <f t="shared" si="1"/>
        <v>77</v>
      </c>
      <c r="V4" s="5">
        <f t="shared" si="1"/>
        <v>77</v>
      </c>
      <c r="W4" s="5">
        <f t="shared" si="1"/>
        <v>77</v>
      </c>
    </row>
    <row r="5" spans="1:23" x14ac:dyDescent="0.25">
      <c r="A5" t="s">
        <v>5</v>
      </c>
      <c r="B5" s="1">
        <f>B4+(C4-B4)/2</f>
        <v>44379.5</v>
      </c>
      <c r="C5" s="1">
        <f>EDATE(B5,6)</f>
        <v>44563</v>
      </c>
      <c r="D5" s="2">
        <f t="shared" si="2"/>
        <v>183.5</v>
      </c>
      <c r="E5" s="2"/>
      <c r="G5" s="5">
        <f t="shared" si="3"/>
        <v>0</v>
      </c>
      <c r="H5" s="5">
        <f t="shared" si="1"/>
        <v>0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>
        <f t="shared" si="1"/>
        <v>29.5</v>
      </c>
      <c r="O5" s="5">
        <f t="shared" si="1"/>
        <v>60.5</v>
      </c>
      <c r="P5" s="5">
        <f t="shared" si="1"/>
        <v>90.5</v>
      </c>
      <c r="Q5" s="5">
        <f t="shared" si="1"/>
        <v>121.5</v>
      </c>
      <c r="R5" s="5">
        <f t="shared" si="1"/>
        <v>151.5</v>
      </c>
      <c r="S5" s="5">
        <f t="shared" si="1"/>
        <v>182.5</v>
      </c>
      <c r="T5" s="5">
        <f t="shared" si="1"/>
        <v>183.5</v>
      </c>
      <c r="U5" s="5">
        <f t="shared" si="1"/>
        <v>183.5</v>
      </c>
      <c r="V5" s="5">
        <f t="shared" si="1"/>
        <v>183.5</v>
      </c>
      <c r="W5" s="5">
        <f t="shared" si="1"/>
        <v>183.5</v>
      </c>
    </row>
    <row r="6" spans="1:23" x14ac:dyDescent="0.25">
      <c r="A6" t="s">
        <v>6</v>
      </c>
      <c r="B6" s="1">
        <f>EDATE(C5,-2)</f>
        <v>44502</v>
      </c>
      <c r="C6" s="1">
        <f>B6+80</f>
        <v>44582</v>
      </c>
      <c r="D6" s="2">
        <f t="shared" si="2"/>
        <v>80</v>
      </c>
      <c r="E6" s="2"/>
      <c r="G6" s="5">
        <f t="shared" si="3"/>
        <v>0</v>
      </c>
      <c r="H6" s="5">
        <f t="shared" si="1"/>
        <v>0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>
        <f t="shared" si="1"/>
        <v>0</v>
      </c>
      <c r="O6" s="5">
        <f t="shared" si="1"/>
        <v>0</v>
      </c>
      <c r="P6" s="5">
        <f t="shared" si="1"/>
        <v>0</v>
      </c>
      <c r="Q6" s="5">
        <f t="shared" si="1"/>
        <v>0</v>
      </c>
      <c r="R6" s="5">
        <f t="shared" si="1"/>
        <v>29</v>
      </c>
      <c r="S6" s="5">
        <f t="shared" si="1"/>
        <v>60</v>
      </c>
      <c r="T6" s="5">
        <f t="shared" si="1"/>
        <v>80</v>
      </c>
      <c r="U6" s="5">
        <f t="shared" si="1"/>
        <v>80</v>
      </c>
      <c r="V6" s="5">
        <f t="shared" si="1"/>
        <v>80</v>
      </c>
      <c r="W6" s="5">
        <f t="shared" si="1"/>
        <v>80</v>
      </c>
    </row>
    <row r="7" spans="1:23" x14ac:dyDescent="0.25">
      <c r="A7" t="s">
        <v>7</v>
      </c>
      <c r="B7" s="1">
        <f>C6</f>
        <v>44582</v>
      </c>
      <c r="C7" s="1">
        <f>B7+30</f>
        <v>44612</v>
      </c>
      <c r="D7" s="2">
        <f t="shared" si="2"/>
        <v>30</v>
      </c>
      <c r="E7" s="2"/>
      <c r="G7" s="5">
        <f t="shared" si="3"/>
        <v>0</v>
      </c>
      <c r="H7" s="5">
        <f t="shared" si="1"/>
        <v>0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>
        <f t="shared" si="1"/>
        <v>0</v>
      </c>
      <c r="O7" s="5">
        <f t="shared" si="1"/>
        <v>0</v>
      </c>
      <c r="P7" s="5">
        <f t="shared" si="1"/>
        <v>0</v>
      </c>
      <c r="Q7" s="5">
        <f t="shared" si="1"/>
        <v>0</v>
      </c>
      <c r="R7" s="5">
        <f t="shared" si="1"/>
        <v>0</v>
      </c>
      <c r="S7" s="5">
        <f t="shared" si="1"/>
        <v>0</v>
      </c>
      <c r="T7" s="5">
        <f t="shared" si="1"/>
        <v>11</v>
      </c>
      <c r="U7" s="5">
        <f t="shared" si="1"/>
        <v>30</v>
      </c>
      <c r="V7" s="5">
        <f t="shared" si="1"/>
        <v>30</v>
      </c>
      <c r="W7" s="5">
        <f t="shared" si="1"/>
        <v>30</v>
      </c>
    </row>
    <row r="9" spans="1:23" x14ac:dyDescent="0.25">
      <c r="A9" t="s">
        <v>10</v>
      </c>
    </row>
    <row r="10" spans="1:23" s="3" customFormat="1" x14ac:dyDescent="0.25">
      <c r="A10" s="3" t="s">
        <v>0</v>
      </c>
      <c r="B10" s="3" t="s">
        <v>1</v>
      </c>
      <c r="C10" s="3" t="s">
        <v>2</v>
      </c>
      <c r="D10" s="3" t="s">
        <v>8</v>
      </c>
      <c r="G10" s="4">
        <f>EDATE(DATE(YEAR(MIN(B11:C15)),MONTH(MIN(B11:C15)),1),-1)</f>
        <v>44166</v>
      </c>
      <c r="H10" s="4">
        <f>EDATE(G10,1)</f>
        <v>44197</v>
      </c>
      <c r="I10" s="4">
        <f t="shared" ref="I10:W10" si="4">EDATE(H10,1)</f>
        <v>44228</v>
      </c>
      <c r="J10" s="4">
        <f t="shared" si="4"/>
        <v>44256</v>
      </c>
      <c r="K10" s="4">
        <f t="shared" si="4"/>
        <v>44287</v>
      </c>
      <c r="L10" s="4">
        <f t="shared" si="4"/>
        <v>44317</v>
      </c>
      <c r="M10" s="4">
        <f t="shared" si="4"/>
        <v>44348</v>
      </c>
      <c r="N10" s="4">
        <f t="shared" si="4"/>
        <v>44378</v>
      </c>
      <c r="O10" s="4">
        <f t="shared" si="4"/>
        <v>44409</v>
      </c>
      <c r="P10" s="4">
        <f t="shared" si="4"/>
        <v>44440</v>
      </c>
      <c r="Q10" s="4">
        <f t="shared" si="4"/>
        <v>44470</v>
      </c>
      <c r="R10" s="4">
        <f t="shared" si="4"/>
        <v>44501</v>
      </c>
      <c r="S10" s="4">
        <f t="shared" si="4"/>
        <v>44531</v>
      </c>
      <c r="T10" s="4">
        <f t="shared" si="4"/>
        <v>44562</v>
      </c>
      <c r="U10" s="4">
        <f t="shared" si="4"/>
        <v>44593</v>
      </c>
      <c r="V10" s="4">
        <f t="shared" si="4"/>
        <v>44621</v>
      </c>
      <c r="W10" s="4">
        <f t="shared" si="4"/>
        <v>44652</v>
      </c>
    </row>
    <row r="11" spans="1:23" x14ac:dyDescent="0.25">
      <c r="A11" t="s">
        <v>3</v>
      </c>
      <c r="B11" s="1">
        <v>44206</v>
      </c>
      <c r="C11" s="1">
        <f>EDATE(B11,3)</f>
        <v>44296</v>
      </c>
      <c r="D11" s="2">
        <f>C11-B11</f>
        <v>90</v>
      </c>
      <c r="E11" s="2"/>
      <c r="G11" s="5">
        <f xml:space="preserve">
IF(
IF(
     EDATE(G$2,1)&gt;$B11,
     EDATE(G$2,1)-$B11,
     0
)&gt;$D11,
$D11,
IF(
     EDATE(G$2,1)&gt;$B11,
     EDATE(G$2,1)-$B11,
     0
))</f>
        <v>0</v>
      </c>
      <c r="H11" s="5">
        <f>IF(IF(EDATE(H$2,1)&gt;$B11,EDATE(H$2,1)-$B11,0)&gt;$D11,$D11,IF(EDATE(H$2,1)&gt;$B11,EDATE(H$2,1)-$B11,0))-SUM($G11:G11)</f>
        <v>22</v>
      </c>
      <c r="I11" s="5">
        <f>IF(IF(EDATE(I$2,1)&gt;$B11,EDATE(I$2,1)-$B11,0)&gt;$D11,$D11,IF(EDATE(I$2,1)&gt;$B11,EDATE(I$2,1)-$B11,0))-SUM($G11:H11)</f>
        <v>28</v>
      </c>
      <c r="J11" s="5">
        <f>IF(IF(EDATE(J$2,1)&gt;$B11,EDATE(J$2,1)-$B11,0)&gt;$D11,$D11,IF(EDATE(J$2,1)&gt;$B11,EDATE(J$2,1)-$B11,0))-SUM($G11:I11)</f>
        <v>31</v>
      </c>
      <c r="K11" s="5">
        <f>IF(IF(EDATE(K$2,1)&gt;$B11,EDATE(K$2,1)-$B11,0)&gt;$D11,$D11,IF(EDATE(K$2,1)&gt;$B11,EDATE(K$2,1)-$B11,0))-SUM($G11:J11)</f>
        <v>9</v>
      </c>
      <c r="L11" s="5">
        <f>IF(IF(EDATE(L$2,1)&gt;$B11,EDATE(L$2,1)-$B11,0)&gt;$D11,$D11,IF(EDATE(L$2,1)&gt;$B11,EDATE(L$2,1)-$B11,0))-SUM($G11:K11)</f>
        <v>0</v>
      </c>
      <c r="M11" s="5">
        <f>IF(IF(EDATE(M$2,1)&gt;$B11,EDATE(M$2,1)-$B11,0)&gt;$D11,$D11,IF(EDATE(M$2,1)&gt;$B11,EDATE(M$2,1)-$B11,0))-SUM($G11:L11)</f>
        <v>0</v>
      </c>
      <c r="N11" s="5">
        <f>IF(IF(EDATE(N$2,1)&gt;$B11,EDATE(N$2,1)-$B11,0)&gt;$D11,$D11,IF(EDATE(N$2,1)&gt;$B11,EDATE(N$2,1)-$B11,0))-SUM($G11:M11)</f>
        <v>0</v>
      </c>
      <c r="O11" s="5">
        <f>IF(IF(EDATE(O$2,1)&gt;$B11,EDATE(O$2,1)-$B11,0)&gt;$D11,$D11,IF(EDATE(O$2,1)&gt;$B11,EDATE(O$2,1)-$B11,0))-SUM($G11:N11)</f>
        <v>0</v>
      </c>
      <c r="P11" s="5">
        <f>IF(IF(EDATE(P$2,1)&gt;$B11,EDATE(P$2,1)-$B11,0)&gt;$D11,$D11,IF(EDATE(P$2,1)&gt;$B11,EDATE(P$2,1)-$B11,0))-SUM($G11:O11)</f>
        <v>0</v>
      </c>
      <c r="Q11" s="5">
        <f>IF(IF(EDATE(Q$2,1)&gt;$B11,EDATE(Q$2,1)-$B11,0)&gt;$D11,$D11,IF(EDATE(Q$2,1)&gt;$B11,EDATE(Q$2,1)-$B11,0))-SUM($G11:P11)</f>
        <v>0</v>
      </c>
      <c r="R11" s="5">
        <f>IF(IF(EDATE(R$2,1)&gt;$B11,EDATE(R$2,1)-$B11,0)&gt;$D11,$D11,IF(EDATE(R$2,1)&gt;$B11,EDATE(R$2,1)-$B11,0))-SUM($G11:Q11)</f>
        <v>0</v>
      </c>
      <c r="S11" s="5">
        <f>IF(IF(EDATE(S$2,1)&gt;$B11,EDATE(S$2,1)-$B11,0)&gt;$D11,$D11,IF(EDATE(S$2,1)&gt;$B11,EDATE(S$2,1)-$B11,0))-SUM($G11:R11)</f>
        <v>0</v>
      </c>
      <c r="T11" s="5">
        <f>IF(IF(EDATE(T$2,1)&gt;$B11,EDATE(T$2,1)-$B11,0)&gt;$D11,$D11,IF(EDATE(T$2,1)&gt;$B11,EDATE(T$2,1)-$B11,0))-SUM($G11:S11)</f>
        <v>0</v>
      </c>
      <c r="U11" s="5">
        <f>IF(IF(EDATE(U$2,1)&gt;$B11,EDATE(U$2,1)-$B11,0)&gt;$D11,$D11,IF(EDATE(U$2,1)&gt;$B11,EDATE(U$2,1)-$B11,0))-SUM($G11:T11)</f>
        <v>0</v>
      </c>
      <c r="V11" s="5">
        <f>IF(IF(EDATE(V$2,1)&gt;$B11,EDATE(V$2,1)-$B11,0)&gt;$D11,$D11,IF(EDATE(V$2,1)&gt;$B11,EDATE(V$2,1)-$B11,0))-SUM($G11:U11)</f>
        <v>0</v>
      </c>
      <c r="W11" s="5">
        <f>IF(IF(EDATE(W$2,1)&gt;$B11,EDATE(W$2,1)-$B11,0)&gt;$D11,$D11,IF(EDATE(W$2,1)&gt;$B11,EDATE(W$2,1)-$B11,0))-SUM($G11:V11)</f>
        <v>0</v>
      </c>
    </row>
    <row r="12" spans="1:23" x14ac:dyDescent="0.25">
      <c r="A12" t="s">
        <v>4</v>
      </c>
      <c r="B12" s="1">
        <f>C11+45</f>
        <v>44341</v>
      </c>
      <c r="C12" s="1">
        <f>B12+77</f>
        <v>44418</v>
      </c>
      <c r="D12" s="2">
        <f t="shared" ref="D12:D15" si="5">C12-B12</f>
        <v>77</v>
      </c>
      <c r="E12" s="2"/>
      <c r="G12" s="5">
        <f t="shared" ref="G12:G15" si="6" xml:space="preserve">
IF(
IF(
     EDATE(G$2,1)&gt;$B12,
     EDATE(G$2,1)-$B12,
     0
)&gt;$D12,
$D12,
IF(
     EDATE(G$2,1)&gt;$B12,
     EDATE(G$2,1)-$B12,
     0
))</f>
        <v>0</v>
      </c>
      <c r="H12" s="5">
        <f>IF(IF(EDATE(H$2,1)&gt;$B12,EDATE(H$2,1)-$B12,0)&gt;$D12,$D12,IF(EDATE(H$2,1)&gt;$B12,EDATE(H$2,1)-$B12,0))-SUM($G12:G12)</f>
        <v>0</v>
      </c>
      <c r="I12" s="5">
        <f>IF(IF(EDATE(I$2,1)&gt;$B12,EDATE(I$2,1)-$B12,0)&gt;$D12,$D12,IF(EDATE(I$2,1)&gt;$B12,EDATE(I$2,1)-$B12,0))-SUM($G12:H12)</f>
        <v>0</v>
      </c>
      <c r="J12" s="5">
        <f>IF(IF(EDATE(J$2,1)&gt;$B12,EDATE(J$2,1)-$B12,0)&gt;$D12,$D12,IF(EDATE(J$2,1)&gt;$B12,EDATE(J$2,1)-$B12,0))-SUM($G12:I12)</f>
        <v>0</v>
      </c>
      <c r="K12" s="5">
        <f>IF(IF(EDATE(K$2,1)&gt;$B12,EDATE(K$2,1)-$B12,0)&gt;$D12,$D12,IF(EDATE(K$2,1)&gt;$B12,EDATE(K$2,1)-$B12,0))-SUM($G12:J12)</f>
        <v>0</v>
      </c>
      <c r="L12" s="5">
        <f>IF(IF(EDATE(L$2,1)&gt;$B12,EDATE(L$2,1)-$B12,0)&gt;$D12,$D12,IF(EDATE(L$2,1)&gt;$B12,EDATE(L$2,1)-$B12,0))-SUM($G12:K12)</f>
        <v>7</v>
      </c>
      <c r="M12" s="5">
        <f>IF(IF(EDATE(M$2,1)&gt;$B12,EDATE(M$2,1)-$B12,0)&gt;$D12,$D12,IF(EDATE(M$2,1)&gt;$B12,EDATE(M$2,1)-$B12,0))-SUM($G12:L12)</f>
        <v>30</v>
      </c>
      <c r="N12" s="5">
        <f>IF(IF(EDATE(N$2,1)&gt;$B12,EDATE(N$2,1)-$B12,0)&gt;$D12,$D12,IF(EDATE(N$2,1)&gt;$B12,EDATE(N$2,1)-$B12,0))-SUM($G12:M12)</f>
        <v>31</v>
      </c>
      <c r="O12" s="5">
        <f>IF(IF(EDATE(O$2,1)&gt;$B12,EDATE(O$2,1)-$B12,0)&gt;$D12,$D12,IF(EDATE(O$2,1)&gt;$B12,EDATE(O$2,1)-$B12,0))-SUM($G12:N12)</f>
        <v>9</v>
      </c>
      <c r="P12" s="5">
        <f>IF(IF(EDATE(P$2,1)&gt;$B12,EDATE(P$2,1)-$B12,0)&gt;$D12,$D12,IF(EDATE(P$2,1)&gt;$B12,EDATE(P$2,1)-$B12,0))-SUM($G12:O12)</f>
        <v>0</v>
      </c>
      <c r="Q12" s="5">
        <f>IF(IF(EDATE(Q$2,1)&gt;$B12,EDATE(Q$2,1)-$B12,0)&gt;$D12,$D12,IF(EDATE(Q$2,1)&gt;$B12,EDATE(Q$2,1)-$B12,0))-SUM($G12:P12)</f>
        <v>0</v>
      </c>
      <c r="R12" s="5">
        <f>IF(IF(EDATE(R$2,1)&gt;$B12,EDATE(R$2,1)-$B12,0)&gt;$D12,$D12,IF(EDATE(R$2,1)&gt;$B12,EDATE(R$2,1)-$B12,0))-SUM($G12:Q12)</f>
        <v>0</v>
      </c>
      <c r="S12" s="5">
        <f>IF(IF(EDATE(S$2,1)&gt;$B12,EDATE(S$2,1)-$B12,0)&gt;$D12,$D12,IF(EDATE(S$2,1)&gt;$B12,EDATE(S$2,1)-$B12,0))-SUM($G12:R12)</f>
        <v>0</v>
      </c>
      <c r="T12" s="5">
        <f>IF(IF(EDATE(T$2,1)&gt;$B12,EDATE(T$2,1)-$B12,0)&gt;$D12,$D12,IF(EDATE(T$2,1)&gt;$B12,EDATE(T$2,1)-$B12,0))-SUM($G12:S12)</f>
        <v>0</v>
      </c>
      <c r="U12" s="5">
        <f>IF(IF(EDATE(U$2,1)&gt;$B12,EDATE(U$2,1)-$B12,0)&gt;$D12,$D12,IF(EDATE(U$2,1)&gt;$B12,EDATE(U$2,1)-$B12,0))-SUM($G12:T12)</f>
        <v>0</v>
      </c>
      <c r="V12" s="5">
        <f>IF(IF(EDATE(V$2,1)&gt;$B12,EDATE(V$2,1)-$B12,0)&gt;$D12,$D12,IF(EDATE(V$2,1)&gt;$B12,EDATE(V$2,1)-$B12,0))-SUM($G12:U12)</f>
        <v>0</v>
      </c>
      <c r="W12" s="5">
        <f>IF(IF(EDATE(W$2,1)&gt;$B12,EDATE(W$2,1)-$B12,0)&gt;$D12,$D12,IF(EDATE(W$2,1)&gt;$B12,EDATE(W$2,1)-$B12,0))-SUM($G12:V12)</f>
        <v>0</v>
      </c>
    </row>
    <row r="13" spans="1:23" x14ac:dyDescent="0.25">
      <c r="A13" t="s">
        <v>5</v>
      </c>
      <c r="B13" s="1">
        <f>B12+(C12-B12)/2</f>
        <v>44379.5</v>
      </c>
      <c r="C13" s="1">
        <f>EDATE(B13,6)</f>
        <v>44563</v>
      </c>
      <c r="D13" s="2">
        <f t="shared" si="5"/>
        <v>183.5</v>
      </c>
      <c r="E13" s="2"/>
      <c r="G13" s="5">
        <f t="shared" si="6"/>
        <v>0</v>
      </c>
      <c r="H13" s="5">
        <f>IF(IF(EDATE(H$2,1)&gt;$B13,EDATE(H$2,1)-$B13,0)&gt;$D13,$D13,IF(EDATE(H$2,1)&gt;$B13,EDATE(H$2,1)-$B13,0))-SUM($G13:G13)</f>
        <v>0</v>
      </c>
      <c r="I13" s="5">
        <f>IF(IF(EDATE(I$2,1)&gt;$B13,EDATE(I$2,1)-$B13,0)&gt;$D13,$D13,IF(EDATE(I$2,1)&gt;$B13,EDATE(I$2,1)-$B13,0))-SUM($G13:H13)</f>
        <v>0</v>
      </c>
      <c r="J13" s="5">
        <f>IF(IF(EDATE(J$2,1)&gt;$B13,EDATE(J$2,1)-$B13,0)&gt;$D13,$D13,IF(EDATE(J$2,1)&gt;$B13,EDATE(J$2,1)-$B13,0))-SUM($G13:I13)</f>
        <v>0</v>
      </c>
      <c r="K13" s="5">
        <f>IF(IF(EDATE(K$2,1)&gt;$B13,EDATE(K$2,1)-$B13,0)&gt;$D13,$D13,IF(EDATE(K$2,1)&gt;$B13,EDATE(K$2,1)-$B13,0))-SUM($G13:J13)</f>
        <v>0</v>
      </c>
      <c r="L13" s="5">
        <f>IF(IF(EDATE(L$2,1)&gt;$B13,EDATE(L$2,1)-$B13,0)&gt;$D13,$D13,IF(EDATE(L$2,1)&gt;$B13,EDATE(L$2,1)-$B13,0))-SUM($G13:K13)</f>
        <v>0</v>
      </c>
      <c r="M13" s="5">
        <f>IF(IF(EDATE(M$2,1)&gt;$B13,EDATE(M$2,1)-$B13,0)&gt;$D13,$D13,IF(EDATE(M$2,1)&gt;$B13,EDATE(M$2,1)-$B13,0))-SUM($G13:L13)</f>
        <v>0</v>
      </c>
      <c r="N13" s="5">
        <f>IF(IF(EDATE(N$2,1)&gt;$B13,EDATE(N$2,1)-$B13,0)&gt;$D13,$D13,IF(EDATE(N$2,1)&gt;$B13,EDATE(N$2,1)-$B13,0))-SUM($G13:M13)</f>
        <v>29.5</v>
      </c>
      <c r="O13" s="5">
        <f>IF(IF(EDATE(O$2,1)&gt;$B13,EDATE(O$2,1)-$B13,0)&gt;$D13,$D13,IF(EDATE(O$2,1)&gt;$B13,EDATE(O$2,1)-$B13,0))-SUM($G13:N13)</f>
        <v>31</v>
      </c>
      <c r="P13" s="5">
        <f>IF(IF(EDATE(P$2,1)&gt;$B13,EDATE(P$2,1)-$B13,0)&gt;$D13,$D13,IF(EDATE(P$2,1)&gt;$B13,EDATE(P$2,1)-$B13,0))-SUM($G13:O13)</f>
        <v>30</v>
      </c>
      <c r="Q13" s="5">
        <f>IF(IF(EDATE(Q$2,1)&gt;$B13,EDATE(Q$2,1)-$B13,0)&gt;$D13,$D13,IF(EDATE(Q$2,1)&gt;$B13,EDATE(Q$2,1)-$B13,0))-SUM($G13:P13)</f>
        <v>31</v>
      </c>
      <c r="R13" s="5">
        <f>IF(IF(EDATE(R$2,1)&gt;$B13,EDATE(R$2,1)-$B13,0)&gt;$D13,$D13,IF(EDATE(R$2,1)&gt;$B13,EDATE(R$2,1)-$B13,0))-SUM($G13:Q13)</f>
        <v>30</v>
      </c>
      <c r="S13" s="5">
        <f>IF(IF(EDATE(S$2,1)&gt;$B13,EDATE(S$2,1)-$B13,0)&gt;$D13,$D13,IF(EDATE(S$2,1)&gt;$B13,EDATE(S$2,1)-$B13,0))-SUM($G13:R13)</f>
        <v>31</v>
      </c>
      <c r="T13" s="5">
        <f>IF(IF(EDATE(T$2,1)&gt;$B13,EDATE(T$2,1)-$B13,0)&gt;$D13,$D13,IF(EDATE(T$2,1)&gt;$B13,EDATE(T$2,1)-$B13,0))-SUM($G13:S13)</f>
        <v>1</v>
      </c>
      <c r="U13" s="5">
        <f>IF(IF(EDATE(U$2,1)&gt;$B13,EDATE(U$2,1)-$B13,0)&gt;$D13,$D13,IF(EDATE(U$2,1)&gt;$B13,EDATE(U$2,1)-$B13,0))-SUM($G13:T13)</f>
        <v>0</v>
      </c>
      <c r="V13" s="5">
        <f>IF(IF(EDATE(V$2,1)&gt;$B13,EDATE(V$2,1)-$B13,0)&gt;$D13,$D13,IF(EDATE(V$2,1)&gt;$B13,EDATE(V$2,1)-$B13,0))-SUM($G13:U13)</f>
        <v>0</v>
      </c>
      <c r="W13" s="5">
        <f>IF(IF(EDATE(W$2,1)&gt;$B13,EDATE(W$2,1)-$B13,0)&gt;$D13,$D13,IF(EDATE(W$2,1)&gt;$B13,EDATE(W$2,1)-$B13,0))-SUM($G13:V13)</f>
        <v>0</v>
      </c>
    </row>
    <row r="14" spans="1:23" x14ac:dyDescent="0.25">
      <c r="A14" t="s">
        <v>6</v>
      </c>
      <c r="B14" s="1">
        <f>EDATE(C13,-2)</f>
        <v>44502</v>
      </c>
      <c r="C14" s="1">
        <f>B14+80</f>
        <v>44582</v>
      </c>
      <c r="D14" s="2">
        <f t="shared" si="5"/>
        <v>80</v>
      </c>
      <c r="E14" s="2"/>
      <c r="G14" s="5">
        <f t="shared" si="6"/>
        <v>0</v>
      </c>
      <c r="H14" s="5">
        <f>IF(IF(EDATE(H$2,1)&gt;$B14,EDATE(H$2,1)-$B14,0)&gt;$D14,$D14,IF(EDATE(H$2,1)&gt;$B14,EDATE(H$2,1)-$B14,0))-SUM($G14:G14)</f>
        <v>0</v>
      </c>
      <c r="I14" s="5">
        <f>IF(IF(EDATE(I$2,1)&gt;$B14,EDATE(I$2,1)-$B14,0)&gt;$D14,$D14,IF(EDATE(I$2,1)&gt;$B14,EDATE(I$2,1)-$B14,0))-SUM($G14:H14)</f>
        <v>0</v>
      </c>
      <c r="J14" s="5">
        <f>IF(IF(EDATE(J$2,1)&gt;$B14,EDATE(J$2,1)-$B14,0)&gt;$D14,$D14,IF(EDATE(J$2,1)&gt;$B14,EDATE(J$2,1)-$B14,0))-SUM($G14:I14)</f>
        <v>0</v>
      </c>
      <c r="K14" s="5">
        <f>IF(IF(EDATE(K$2,1)&gt;$B14,EDATE(K$2,1)-$B14,0)&gt;$D14,$D14,IF(EDATE(K$2,1)&gt;$B14,EDATE(K$2,1)-$B14,0))-SUM($G14:J14)</f>
        <v>0</v>
      </c>
      <c r="L14" s="5">
        <f>IF(IF(EDATE(L$2,1)&gt;$B14,EDATE(L$2,1)-$B14,0)&gt;$D14,$D14,IF(EDATE(L$2,1)&gt;$B14,EDATE(L$2,1)-$B14,0))-SUM($G14:K14)</f>
        <v>0</v>
      </c>
      <c r="M14" s="5">
        <f>IF(IF(EDATE(M$2,1)&gt;$B14,EDATE(M$2,1)-$B14,0)&gt;$D14,$D14,IF(EDATE(M$2,1)&gt;$B14,EDATE(M$2,1)-$B14,0))-SUM($G14:L14)</f>
        <v>0</v>
      </c>
      <c r="N14" s="5">
        <f>IF(IF(EDATE(N$2,1)&gt;$B14,EDATE(N$2,1)-$B14,0)&gt;$D14,$D14,IF(EDATE(N$2,1)&gt;$B14,EDATE(N$2,1)-$B14,0))-SUM($G14:M14)</f>
        <v>0</v>
      </c>
      <c r="O14" s="5">
        <f>IF(IF(EDATE(O$2,1)&gt;$B14,EDATE(O$2,1)-$B14,0)&gt;$D14,$D14,IF(EDATE(O$2,1)&gt;$B14,EDATE(O$2,1)-$B14,0))-SUM($G14:N14)</f>
        <v>0</v>
      </c>
      <c r="P14" s="5">
        <f>IF(IF(EDATE(P$2,1)&gt;$B14,EDATE(P$2,1)-$B14,0)&gt;$D14,$D14,IF(EDATE(P$2,1)&gt;$B14,EDATE(P$2,1)-$B14,0))-SUM($G14:O14)</f>
        <v>0</v>
      </c>
      <c r="Q14" s="5">
        <f>IF(IF(EDATE(Q$2,1)&gt;$B14,EDATE(Q$2,1)-$B14,0)&gt;$D14,$D14,IF(EDATE(Q$2,1)&gt;$B14,EDATE(Q$2,1)-$B14,0))-SUM($G14:P14)</f>
        <v>0</v>
      </c>
      <c r="R14" s="5">
        <f>IF(IF(EDATE(R$2,1)&gt;$B14,EDATE(R$2,1)-$B14,0)&gt;$D14,$D14,IF(EDATE(R$2,1)&gt;$B14,EDATE(R$2,1)-$B14,0))-SUM($G14:Q14)</f>
        <v>29</v>
      </c>
      <c r="S14" s="5">
        <f>IF(IF(EDATE(S$2,1)&gt;$B14,EDATE(S$2,1)-$B14,0)&gt;$D14,$D14,IF(EDATE(S$2,1)&gt;$B14,EDATE(S$2,1)-$B14,0))-SUM($G14:R14)</f>
        <v>31</v>
      </c>
      <c r="T14" s="5">
        <f>IF(IF(EDATE(T$2,1)&gt;$B14,EDATE(T$2,1)-$B14,0)&gt;$D14,$D14,IF(EDATE(T$2,1)&gt;$B14,EDATE(T$2,1)-$B14,0))-SUM($G14:S14)</f>
        <v>20</v>
      </c>
      <c r="U14" s="5">
        <f>IF(IF(EDATE(U$2,1)&gt;$B14,EDATE(U$2,1)-$B14,0)&gt;$D14,$D14,IF(EDATE(U$2,1)&gt;$B14,EDATE(U$2,1)-$B14,0))-SUM($G14:T14)</f>
        <v>0</v>
      </c>
      <c r="V14" s="5">
        <f>IF(IF(EDATE(V$2,1)&gt;$B14,EDATE(V$2,1)-$B14,0)&gt;$D14,$D14,IF(EDATE(V$2,1)&gt;$B14,EDATE(V$2,1)-$B14,0))-SUM($G14:U14)</f>
        <v>0</v>
      </c>
      <c r="W14" s="5">
        <f>IF(IF(EDATE(W$2,1)&gt;$B14,EDATE(W$2,1)-$B14,0)&gt;$D14,$D14,IF(EDATE(W$2,1)&gt;$B14,EDATE(W$2,1)-$B14,0))-SUM($G14:V14)</f>
        <v>0</v>
      </c>
    </row>
    <row r="15" spans="1:23" x14ac:dyDescent="0.25">
      <c r="A15" t="s">
        <v>7</v>
      </c>
      <c r="B15" s="1">
        <f>C14</f>
        <v>44582</v>
      </c>
      <c r="C15" s="1">
        <f>B15+30</f>
        <v>44612</v>
      </c>
      <c r="D15" s="2">
        <f t="shared" si="5"/>
        <v>30</v>
      </c>
      <c r="E15" s="2"/>
      <c r="G15" s="5">
        <f t="shared" si="6"/>
        <v>0</v>
      </c>
      <c r="H15" s="5">
        <f>IF(IF(EDATE(H$2,1)&gt;$B15,EDATE(H$2,1)-$B15,0)&gt;$D15,$D15,IF(EDATE(H$2,1)&gt;$B15,EDATE(H$2,1)-$B15,0))-SUM($G15:G15)</f>
        <v>0</v>
      </c>
      <c r="I15" s="5">
        <f>IF(IF(EDATE(I$2,1)&gt;$B15,EDATE(I$2,1)-$B15,0)&gt;$D15,$D15,IF(EDATE(I$2,1)&gt;$B15,EDATE(I$2,1)-$B15,0))-SUM($G15:H15)</f>
        <v>0</v>
      </c>
      <c r="J15" s="5">
        <f>IF(IF(EDATE(J$2,1)&gt;$B15,EDATE(J$2,1)-$B15,0)&gt;$D15,$D15,IF(EDATE(J$2,1)&gt;$B15,EDATE(J$2,1)-$B15,0))-SUM($G15:I15)</f>
        <v>0</v>
      </c>
      <c r="K15" s="5">
        <f>IF(IF(EDATE(K$2,1)&gt;$B15,EDATE(K$2,1)-$B15,0)&gt;$D15,$D15,IF(EDATE(K$2,1)&gt;$B15,EDATE(K$2,1)-$B15,0))-SUM($G15:J15)</f>
        <v>0</v>
      </c>
      <c r="L15" s="5">
        <f>IF(IF(EDATE(L$2,1)&gt;$B15,EDATE(L$2,1)-$B15,0)&gt;$D15,$D15,IF(EDATE(L$2,1)&gt;$B15,EDATE(L$2,1)-$B15,0))-SUM($G15:K15)</f>
        <v>0</v>
      </c>
      <c r="M15" s="5">
        <f>IF(IF(EDATE(M$2,1)&gt;$B15,EDATE(M$2,1)-$B15,0)&gt;$D15,$D15,IF(EDATE(M$2,1)&gt;$B15,EDATE(M$2,1)-$B15,0))-SUM($G15:L15)</f>
        <v>0</v>
      </c>
      <c r="N15" s="5">
        <f>IF(IF(EDATE(N$2,1)&gt;$B15,EDATE(N$2,1)-$B15,0)&gt;$D15,$D15,IF(EDATE(N$2,1)&gt;$B15,EDATE(N$2,1)-$B15,0))-SUM($G15:M15)</f>
        <v>0</v>
      </c>
      <c r="O15" s="5">
        <f>IF(IF(EDATE(O$2,1)&gt;$B15,EDATE(O$2,1)-$B15,0)&gt;$D15,$D15,IF(EDATE(O$2,1)&gt;$B15,EDATE(O$2,1)-$B15,0))-SUM($G15:N15)</f>
        <v>0</v>
      </c>
      <c r="P15" s="5">
        <f>IF(IF(EDATE(P$2,1)&gt;$B15,EDATE(P$2,1)-$B15,0)&gt;$D15,$D15,IF(EDATE(P$2,1)&gt;$B15,EDATE(P$2,1)-$B15,0))-SUM($G15:O15)</f>
        <v>0</v>
      </c>
      <c r="Q15" s="5">
        <f>IF(IF(EDATE(Q$2,1)&gt;$B15,EDATE(Q$2,1)-$B15,0)&gt;$D15,$D15,IF(EDATE(Q$2,1)&gt;$B15,EDATE(Q$2,1)-$B15,0))-SUM($G15:P15)</f>
        <v>0</v>
      </c>
      <c r="R15" s="5">
        <f>IF(IF(EDATE(R$2,1)&gt;$B15,EDATE(R$2,1)-$B15,0)&gt;$D15,$D15,IF(EDATE(R$2,1)&gt;$B15,EDATE(R$2,1)-$B15,0))-SUM($G15:Q15)</f>
        <v>0</v>
      </c>
      <c r="S15" s="5">
        <f>IF(IF(EDATE(S$2,1)&gt;$B15,EDATE(S$2,1)-$B15,0)&gt;$D15,$D15,IF(EDATE(S$2,1)&gt;$B15,EDATE(S$2,1)-$B15,0))-SUM($G15:R15)</f>
        <v>0</v>
      </c>
      <c r="T15" s="5">
        <f>IF(IF(EDATE(T$2,1)&gt;$B15,EDATE(T$2,1)-$B15,0)&gt;$D15,$D15,IF(EDATE(T$2,1)&gt;$B15,EDATE(T$2,1)-$B15,0))-SUM($G15:S15)</f>
        <v>11</v>
      </c>
      <c r="U15" s="5">
        <f>IF(IF(EDATE(U$2,1)&gt;$B15,EDATE(U$2,1)-$B15,0)&gt;$D15,$D15,IF(EDATE(U$2,1)&gt;$B15,EDATE(U$2,1)-$B15,0))-SUM($G15:T15)</f>
        <v>19</v>
      </c>
      <c r="V15" s="5">
        <f>IF(IF(EDATE(V$2,1)&gt;$B15,EDATE(V$2,1)-$B15,0)&gt;$D15,$D15,IF(EDATE(V$2,1)&gt;$B15,EDATE(V$2,1)-$B15,0))-SUM($G15:U15)</f>
        <v>0</v>
      </c>
      <c r="W15" s="5">
        <f>IF(IF(EDATE(W$2,1)&gt;$B15,EDATE(W$2,1)-$B15,0)&gt;$D15,$D15,IF(EDATE(W$2,1)&gt;$B15,EDATE(W$2,1)-$B15,0))-SUM($G15:V15)</f>
        <v>0</v>
      </c>
    </row>
    <row r="17" spans="1:23" x14ac:dyDescent="0.25">
      <c r="A17" t="s">
        <v>11</v>
      </c>
    </row>
    <row r="18" spans="1:23" s="3" customFormat="1" x14ac:dyDescent="0.25">
      <c r="A18" s="3" t="s">
        <v>0</v>
      </c>
      <c r="B18" s="3" t="s">
        <v>1</v>
      </c>
      <c r="C18" s="3" t="s">
        <v>2</v>
      </c>
      <c r="D18" s="3" t="s">
        <v>8</v>
      </c>
      <c r="G18" s="4">
        <f>EDATE(DATE(YEAR(MIN(B19:C23)),MONTH(MIN(B19:C23)),1),-1)</f>
        <v>44166</v>
      </c>
      <c r="H18" s="4">
        <f>EDATE(G18,1)</f>
        <v>44197</v>
      </c>
      <c r="I18" s="4">
        <f t="shared" ref="I18:W18" si="7">EDATE(H18,1)</f>
        <v>44228</v>
      </c>
      <c r="J18" s="4">
        <f t="shared" si="7"/>
        <v>44256</v>
      </c>
      <c r="K18" s="4">
        <f t="shared" si="7"/>
        <v>44287</v>
      </c>
      <c r="L18" s="4">
        <f t="shared" si="7"/>
        <v>44317</v>
      </c>
      <c r="M18" s="4">
        <f t="shared" si="7"/>
        <v>44348</v>
      </c>
      <c r="N18" s="4">
        <f t="shared" si="7"/>
        <v>44378</v>
      </c>
      <c r="O18" s="4">
        <f t="shared" si="7"/>
        <v>44409</v>
      </c>
      <c r="P18" s="4">
        <f t="shared" si="7"/>
        <v>44440</v>
      </c>
      <c r="Q18" s="4">
        <f t="shared" si="7"/>
        <v>44470</v>
      </c>
      <c r="R18" s="4">
        <f t="shared" si="7"/>
        <v>44501</v>
      </c>
      <c r="S18" s="4">
        <f t="shared" si="7"/>
        <v>44531</v>
      </c>
      <c r="T18" s="4">
        <f t="shared" si="7"/>
        <v>44562</v>
      </c>
      <c r="U18" s="4">
        <f t="shared" si="7"/>
        <v>44593</v>
      </c>
      <c r="V18" s="4">
        <f t="shared" si="7"/>
        <v>44621</v>
      </c>
      <c r="W18" s="4">
        <f t="shared" si="7"/>
        <v>44652</v>
      </c>
    </row>
    <row r="19" spans="1:23" x14ac:dyDescent="0.25">
      <c r="A19" t="s">
        <v>3</v>
      </c>
      <c r="B19" s="1">
        <v>44206</v>
      </c>
      <c r="C19" s="1">
        <f>EDATE(B19,3)</f>
        <v>44296</v>
      </c>
      <c r="D19" s="2">
        <f>C19-B19</f>
        <v>90</v>
      </c>
      <c r="E19" s="2"/>
      <c r="G19" s="5">
        <f xml:space="preserve">
IF(
IF(
     EDATE(G$2,1)&gt;$B19,
     EDATE(G$2,1)-$B19,
     0
)&gt;$D19,
$D19,
IF(
     EDATE(G$2,1)&gt;$B19,
     EDATE(G$2,1)-$B19,
     0
))</f>
        <v>0</v>
      </c>
      <c r="H19" s="5">
        <f>IF(IF(EDATE(H$2,1)&gt;$B19,EDATE(H$2,1)-$B19,0)&gt;$D19,$D19,IF(EDATE(H$2,1)&gt;$B19,EDATE(H$2,1)-$B19,0))-SUM($G19:G19)</f>
        <v>22</v>
      </c>
      <c r="I19" s="5">
        <f>IF(IF(EDATE(I$2,1)&gt;$B19,EDATE(I$2,1)-$B19,0)&gt;$D19,$D19,IF(EDATE(I$2,1)&gt;$B19,EDATE(I$2,1)-$B19,0))-SUM($G19:H19)</f>
        <v>28</v>
      </c>
      <c r="J19" s="5">
        <f>IF(IF(EDATE(J$2,1)&gt;$B19,EDATE(J$2,1)-$B19,0)&gt;$D19,$D19,IF(EDATE(J$2,1)&gt;$B19,EDATE(J$2,1)-$B19,0))-SUM($G19:I19)</f>
        <v>31</v>
      </c>
      <c r="K19" s="5">
        <f>IF(IF(EDATE(K$2,1)&gt;$B19,EDATE(K$2,1)-$B19,0)&gt;$D19,$D19,IF(EDATE(K$2,1)&gt;$B19,EDATE(K$2,1)-$B19,0))-SUM($G19:J19)</f>
        <v>9</v>
      </c>
      <c r="L19" s="5">
        <f>IF(IF(EDATE(L$2,1)&gt;$B19,EDATE(L$2,1)-$B19,0)&gt;$D19,$D19,IF(EDATE(L$2,1)&gt;$B19,EDATE(L$2,1)-$B19,0))-SUM($G19:K19)</f>
        <v>0</v>
      </c>
      <c r="M19" s="5">
        <f>IF(IF(EDATE(M$2,1)&gt;$B19,EDATE(M$2,1)-$B19,0)&gt;$D19,$D19,IF(EDATE(M$2,1)&gt;$B19,EDATE(M$2,1)-$B19,0))-SUM($G19:L19)</f>
        <v>0</v>
      </c>
      <c r="N19" s="5">
        <f>IF(IF(EDATE(N$2,1)&gt;$B19,EDATE(N$2,1)-$B19,0)&gt;$D19,$D19,IF(EDATE(N$2,1)&gt;$B19,EDATE(N$2,1)-$B19,0))-SUM($G19:M19)</f>
        <v>0</v>
      </c>
      <c r="O19" s="5">
        <f>IF(IF(EDATE(O$2,1)&gt;$B19,EDATE(O$2,1)-$B19,0)&gt;$D19,$D19,IF(EDATE(O$2,1)&gt;$B19,EDATE(O$2,1)-$B19,0))-SUM($G19:N19)</f>
        <v>0</v>
      </c>
      <c r="P19" s="5">
        <f>IF(IF(EDATE(P$2,1)&gt;$B19,EDATE(P$2,1)-$B19,0)&gt;$D19,$D19,IF(EDATE(P$2,1)&gt;$B19,EDATE(P$2,1)-$B19,0))-SUM($G19:O19)</f>
        <v>0</v>
      </c>
      <c r="Q19" s="5">
        <f>IF(IF(EDATE(Q$2,1)&gt;$B19,EDATE(Q$2,1)-$B19,0)&gt;$D19,$D19,IF(EDATE(Q$2,1)&gt;$B19,EDATE(Q$2,1)-$B19,0))-SUM($G19:P19)</f>
        <v>0</v>
      </c>
      <c r="R19" s="5">
        <f>IF(IF(EDATE(R$2,1)&gt;$B19,EDATE(R$2,1)-$B19,0)&gt;$D19,$D19,IF(EDATE(R$2,1)&gt;$B19,EDATE(R$2,1)-$B19,0))-SUM($G19:Q19)</f>
        <v>0</v>
      </c>
      <c r="S19" s="5">
        <f>IF(IF(EDATE(S$2,1)&gt;$B19,EDATE(S$2,1)-$B19,0)&gt;$D19,$D19,IF(EDATE(S$2,1)&gt;$B19,EDATE(S$2,1)-$B19,0))-SUM($G19:R19)</f>
        <v>0</v>
      </c>
      <c r="T19" s="5">
        <f>IF(IF(EDATE(T$2,1)&gt;$B19,EDATE(T$2,1)-$B19,0)&gt;$D19,$D19,IF(EDATE(T$2,1)&gt;$B19,EDATE(T$2,1)-$B19,0))-SUM($G19:S19)</f>
        <v>0</v>
      </c>
      <c r="U19" s="5">
        <f>IF(IF(EDATE(U$2,1)&gt;$B19,EDATE(U$2,1)-$B19,0)&gt;$D19,$D19,IF(EDATE(U$2,1)&gt;$B19,EDATE(U$2,1)-$B19,0))-SUM($G19:T19)</f>
        <v>0</v>
      </c>
      <c r="V19" s="5">
        <f>IF(IF(EDATE(V$2,1)&gt;$B19,EDATE(V$2,1)-$B19,0)&gt;$D19,$D19,IF(EDATE(V$2,1)&gt;$B19,EDATE(V$2,1)-$B19,0))-SUM($G19:U19)</f>
        <v>0</v>
      </c>
      <c r="W19" s="5">
        <f>IF(IF(EDATE(W$2,1)&gt;$B19,EDATE(W$2,1)-$B19,0)&gt;$D19,$D19,IF(EDATE(W$2,1)&gt;$B19,EDATE(W$2,1)-$B19,0))-SUM($G19:V19)</f>
        <v>0</v>
      </c>
    </row>
    <row r="20" spans="1:23" x14ac:dyDescent="0.25">
      <c r="A20" t="s">
        <v>4</v>
      </c>
      <c r="B20" s="1">
        <f>C19+45</f>
        <v>44341</v>
      </c>
      <c r="C20" s="1">
        <f>B20+77</f>
        <v>44418</v>
      </c>
      <c r="D20" s="2">
        <f t="shared" ref="D20:D23" si="8">C20-B20</f>
        <v>77</v>
      </c>
      <c r="E20" s="2"/>
      <c r="G20" s="5">
        <f t="shared" ref="G20:G23" si="9" xml:space="preserve">
IF(
IF(
     EDATE(G$2,1)&gt;$B20,
     EDATE(G$2,1)-$B20,
     0
)&gt;$D20,
$D20,
IF(
     EDATE(G$2,1)&gt;$B20,
     EDATE(G$2,1)-$B20,
     0
))</f>
        <v>0</v>
      </c>
      <c r="H20" s="5">
        <f>IF(IF(EDATE(H$2,1)&gt;$B20,EDATE(H$2,1)-$B20,0)&gt;$D20,$D20,IF(EDATE(H$2,1)&gt;$B20,EDATE(H$2,1)-$B20,0))-SUM($G20:G20)</f>
        <v>0</v>
      </c>
      <c r="I20" s="5">
        <f>IF(IF(EDATE(I$2,1)&gt;$B20,EDATE(I$2,1)-$B20,0)&gt;$D20,$D20,IF(EDATE(I$2,1)&gt;$B20,EDATE(I$2,1)-$B20,0))-SUM($G20:H20)</f>
        <v>0</v>
      </c>
      <c r="J20" s="5">
        <f>IF(IF(EDATE(J$2,1)&gt;$B20,EDATE(J$2,1)-$B20,0)&gt;$D20,$D20,IF(EDATE(J$2,1)&gt;$B20,EDATE(J$2,1)-$B20,0))-SUM($G20:I20)</f>
        <v>0</v>
      </c>
      <c r="K20" s="5">
        <f>IF(IF(EDATE(K$2,1)&gt;$B20,EDATE(K$2,1)-$B20,0)&gt;$D20,$D20,IF(EDATE(K$2,1)&gt;$B20,EDATE(K$2,1)-$B20,0))-SUM($G20:J20)</f>
        <v>0</v>
      </c>
      <c r="L20" s="5">
        <f>IF(IF(EDATE(L$2,1)&gt;$B20,EDATE(L$2,1)-$B20,0)&gt;$D20,$D20,IF(EDATE(L$2,1)&gt;$B20,EDATE(L$2,1)-$B20,0))-SUM($G20:K20)</f>
        <v>7</v>
      </c>
      <c r="M20" s="5">
        <f>IF(IF(EDATE(M$2,1)&gt;$B20,EDATE(M$2,1)-$B20,0)&gt;$D20,$D20,IF(EDATE(M$2,1)&gt;$B20,EDATE(M$2,1)-$B20,0))-SUM($G20:L20)</f>
        <v>30</v>
      </c>
      <c r="N20" s="5">
        <f>IF(IF(EDATE(N$2,1)&gt;$B20,EDATE(N$2,1)-$B20,0)&gt;$D20,$D20,IF(EDATE(N$2,1)&gt;$B20,EDATE(N$2,1)-$B20,0))-SUM($G20:M20)</f>
        <v>31</v>
      </c>
      <c r="O20" s="5">
        <f>IF(IF(EDATE(O$2,1)&gt;$B20,EDATE(O$2,1)-$B20,0)&gt;$D20,$D20,IF(EDATE(O$2,1)&gt;$B20,EDATE(O$2,1)-$B20,0))-SUM($G20:N20)</f>
        <v>9</v>
      </c>
      <c r="P20" s="5">
        <f>IF(IF(EDATE(P$2,1)&gt;$B20,EDATE(P$2,1)-$B20,0)&gt;$D20,$D20,IF(EDATE(P$2,1)&gt;$B20,EDATE(P$2,1)-$B20,0))-SUM($G20:O20)</f>
        <v>0</v>
      </c>
      <c r="Q20" s="5">
        <f>IF(IF(EDATE(Q$2,1)&gt;$B20,EDATE(Q$2,1)-$B20,0)&gt;$D20,$D20,IF(EDATE(Q$2,1)&gt;$B20,EDATE(Q$2,1)-$B20,0))-SUM($G20:P20)</f>
        <v>0</v>
      </c>
      <c r="R20" s="5">
        <f>IF(IF(EDATE(R$2,1)&gt;$B20,EDATE(R$2,1)-$B20,0)&gt;$D20,$D20,IF(EDATE(R$2,1)&gt;$B20,EDATE(R$2,1)-$B20,0))-SUM($G20:Q20)</f>
        <v>0</v>
      </c>
      <c r="S20" s="5">
        <f>IF(IF(EDATE(S$2,1)&gt;$B20,EDATE(S$2,1)-$B20,0)&gt;$D20,$D20,IF(EDATE(S$2,1)&gt;$B20,EDATE(S$2,1)-$B20,0))-SUM($G20:R20)</f>
        <v>0</v>
      </c>
      <c r="T20" s="5">
        <f>IF(IF(EDATE(T$2,1)&gt;$B20,EDATE(T$2,1)-$B20,0)&gt;$D20,$D20,IF(EDATE(T$2,1)&gt;$B20,EDATE(T$2,1)-$B20,0))-SUM($G20:S20)</f>
        <v>0</v>
      </c>
      <c r="U20" s="5">
        <f>IF(IF(EDATE(U$2,1)&gt;$B20,EDATE(U$2,1)-$B20,0)&gt;$D20,$D20,IF(EDATE(U$2,1)&gt;$B20,EDATE(U$2,1)-$B20,0))-SUM($G20:T20)</f>
        <v>0</v>
      </c>
      <c r="V20" s="5">
        <f>IF(IF(EDATE(V$2,1)&gt;$B20,EDATE(V$2,1)-$B20,0)&gt;$D20,$D20,IF(EDATE(V$2,1)&gt;$B20,EDATE(V$2,1)-$B20,0))-SUM($G20:U20)</f>
        <v>0</v>
      </c>
      <c r="W20" s="5">
        <f>IF(IF(EDATE(W$2,1)&gt;$B20,EDATE(W$2,1)-$B20,0)&gt;$D20,$D20,IF(EDATE(W$2,1)&gt;$B20,EDATE(W$2,1)-$B20,0))-SUM($G20:V20)</f>
        <v>0</v>
      </c>
    </row>
    <row r="21" spans="1:23" x14ac:dyDescent="0.25">
      <c r="A21" t="s">
        <v>5</v>
      </c>
      <c r="B21" s="1">
        <f>B20+(C20-B20)/2</f>
        <v>44379.5</v>
      </c>
      <c r="C21" s="1">
        <f>EDATE(B21,6)</f>
        <v>44563</v>
      </c>
      <c r="D21" s="2">
        <f t="shared" si="8"/>
        <v>183.5</v>
      </c>
      <c r="E21" s="2"/>
      <c r="G21" s="5">
        <f t="shared" si="9"/>
        <v>0</v>
      </c>
      <c r="H21" s="5">
        <f>IF(IF(EDATE(H$2,1)&gt;$B21,EDATE(H$2,1)-$B21,0)&gt;$D21,$D21,IF(EDATE(H$2,1)&gt;$B21,EDATE(H$2,1)-$B21,0))-SUM($G21:G21)</f>
        <v>0</v>
      </c>
      <c r="I21" s="5">
        <f>IF(IF(EDATE(I$2,1)&gt;$B21,EDATE(I$2,1)-$B21,0)&gt;$D21,$D21,IF(EDATE(I$2,1)&gt;$B21,EDATE(I$2,1)-$B21,0))-SUM($G21:H21)</f>
        <v>0</v>
      </c>
      <c r="J21" s="5">
        <f>IF(IF(EDATE(J$2,1)&gt;$B21,EDATE(J$2,1)-$B21,0)&gt;$D21,$D21,IF(EDATE(J$2,1)&gt;$B21,EDATE(J$2,1)-$B21,0))-SUM($G21:I21)</f>
        <v>0</v>
      </c>
      <c r="K21" s="5">
        <f>IF(IF(EDATE(K$2,1)&gt;$B21,EDATE(K$2,1)-$B21,0)&gt;$D21,$D21,IF(EDATE(K$2,1)&gt;$B21,EDATE(K$2,1)-$B21,0))-SUM($G21:J21)</f>
        <v>0</v>
      </c>
      <c r="L21" s="5">
        <f>IF(IF(EDATE(L$2,1)&gt;$B21,EDATE(L$2,1)-$B21,0)&gt;$D21,$D21,IF(EDATE(L$2,1)&gt;$B21,EDATE(L$2,1)-$B21,0))-SUM($G21:K21)</f>
        <v>0</v>
      </c>
      <c r="M21" s="5">
        <f>IF(IF(EDATE(M$2,1)&gt;$B21,EDATE(M$2,1)-$B21,0)&gt;$D21,$D21,IF(EDATE(M$2,1)&gt;$B21,EDATE(M$2,1)-$B21,0))-SUM($G21:L21)</f>
        <v>0</v>
      </c>
      <c r="N21" s="5">
        <f>IF(IF(EDATE(N$2,1)&gt;$B21,EDATE(N$2,1)-$B21,0)&gt;$D21,$D21,IF(EDATE(N$2,1)&gt;$B21,EDATE(N$2,1)-$B21,0))-SUM($G21:M21)</f>
        <v>29.5</v>
      </c>
      <c r="O21" s="5">
        <f>IF(IF(EDATE(O$2,1)&gt;$B21,EDATE(O$2,1)-$B21,0)&gt;$D21,$D21,IF(EDATE(O$2,1)&gt;$B21,EDATE(O$2,1)-$B21,0))-SUM($G21:N21)</f>
        <v>31</v>
      </c>
      <c r="P21" s="5">
        <f>IF(IF(EDATE(P$2,1)&gt;$B21,EDATE(P$2,1)-$B21,0)&gt;$D21,$D21,IF(EDATE(P$2,1)&gt;$B21,EDATE(P$2,1)-$B21,0))-SUM($G21:O21)</f>
        <v>30</v>
      </c>
      <c r="Q21" s="5">
        <f>IF(IF(EDATE(Q$2,1)&gt;$B21,EDATE(Q$2,1)-$B21,0)&gt;$D21,$D21,IF(EDATE(Q$2,1)&gt;$B21,EDATE(Q$2,1)-$B21,0))-SUM($G21:P21)</f>
        <v>31</v>
      </c>
      <c r="R21" s="5">
        <f>IF(IF(EDATE(R$2,1)&gt;$B21,EDATE(R$2,1)-$B21,0)&gt;$D21,$D21,IF(EDATE(R$2,1)&gt;$B21,EDATE(R$2,1)-$B21,0))-SUM($G21:Q21)</f>
        <v>30</v>
      </c>
      <c r="S21" s="5">
        <f>IF(IF(EDATE(S$2,1)&gt;$B21,EDATE(S$2,1)-$B21,0)&gt;$D21,$D21,IF(EDATE(S$2,1)&gt;$B21,EDATE(S$2,1)-$B21,0))-SUM($G21:R21)</f>
        <v>31</v>
      </c>
      <c r="T21" s="5">
        <f>IF(IF(EDATE(T$2,1)&gt;$B21,EDATE(T$2,1)-$B21,0)&gt;$D21,$D21,IF(EDATE(T$2,1)&gt;$B21,EDATE(T$2,1)-$B21,0))-SUM($G21:S21)</f>
        <v>1</v>
      </c>
      <c r="U21" s="5">
        <f>IF(IF(EDATE(U$2,1)&gt;$B21,EDATE(U$2,1)-$B21,0)&gt;$D21,$D21,IF(EDATE(U$2,1)&gt;$B21,EDATE(U$2,1)-$B21,0))-SUM($G21:T21)</f>
        <v>0</v>
      </c>
      <c r="V21" s="5">
        <f>IF(IF(EDATE(V$2,1)&gt;$B21,EDATE(V$2,1)-$B21,0)&gt;$D21,$D21,IF(EDATE(V$2,1)&gt;$B21,EDATE(V$2,1)-$B21,0))-SUM($G21:U21)</f>
        <v>0</v>
      </c>
      <c r="W21" s="5">
        <f>IF(IF(EDATE(W$2,1)&gt;$B21,EDATE(W$2,1)-$B21,0)&gt;$D21,$D21,IF(EDATE(W$2,1)&gt;$B21,EDATE(W$2,1)-$B21,0))-SUM($G21:V21)</f>
        <v>0</v>
      </c>
    </row>
    <row r="22" spans="1:23" x14ac:dyDescent="0.25">
      <c r="A22" t="s">
        <v>6</v>
      </c>
      <c r="B22" s="1">
        <f>EDATE(C21,-2)</f>
        <v>44502</v>
      </c>
      <c r="C22" s="1">
        <f>B22+80</f>
        <v>44582</v>
      </c>
      <c r="D22" s="2">
        <f t="shared" si="8"/>
        <v>80</v>
      </c>
      <c r="E22" s="2"/>
      <c r="G22" s="5">
        <f t="shared" si="9"/>
        <v>0</v>
      </c>
      <c r="H22" s="5">
        <f>IF(IF(EDATE(H$2,1)&gt;$B22,EDATE(H$2,1)-$B22,0)&gt;$D22,$D22,IF(EDATE(H$2,1)&gt;$B22,EDATE(H$2,1)-$B22,0))-SUM($G22:G22)</f>
        <v>0</v>
      </c>
      <c r="I22" s="5">
        <f>IF(IF(EDATE(I$2,1)&gt;$B22,EDATE(I$2,1)-$B22,0)&gt;$D22,$D22,IF(EDATE(I$2,1)&gt;$B22,EDATE(I$2,1)-$B22,0))-SUM($G22:H22)</f>
        <v>0</v>
      </c>
      <c r="J22" s="5">
        <f>IF(IF(EDATE(J$2,1)&gt;$B22,EDATE(J$2,1)-$B22,0)&gt;$D22,$D22,IF(EDATE(J$2,1)&gt;$B22,EDATE(J$2,1)-$B22,0))-SUM($G22:I22)</f>
        <v>0</v>
      </c>
      <c r="K22" s="5">
        <f>IF(IF(EDATE(K$2,1)&gt;$B22,EDATE(K$2,1)-$B22,0)&gt;$D22,$D22,IF(EDATE(K$2,1)&gt;$B22,EDATE(K$2,1)-$B22,0))-SUM($G22:J22)</f>
        <v>0</v>
      </c>
      <c r="L22" s="5">
        <f>IF(IF(EDATE(L$2,1)&gt;$B22,EDATE(L$2,1)-$B22,0)&gt;$D22,$D22,IF(EDATE(L$2,1)&gt;$B22,EDATE(L$2,1)-$B22,0))-SUM($G22:K22)</f>
        <v>0</v>
      </c>
      <c r="M22" s="5">
        <f>IF(IF(EDATE(M$2,1)&gt;$B22,EDATE(M$2,1)-$B22,0)&gt;$D22,$D22,IF(EDATE(M$2,1)&gt;$B22,EDATE(M$2,1)-$B22,0))-SUM($G22:L22)</f>
        <v>0</v>
      </c>
      <c r="N22" s="5">
        <f>IF(IF(EDATE(N$2,1)&gt;$B22,EDATE(N$2,1)-$B22,0)&gt;$D22,$D22,IF(EDATE(N$2,1)&gt;$B22,EDATE(N$2,1)-$B22,0))-SUM($G22:M22)</f>
        <v>0</v>
      </c>
      <c r="O22" s="5">
        <f>IF(IF(EDATE(O$2,1)&gt;$B22,EDATE(O$2,1)-$B22,0)&gt;$D22,$D22,IF(EDATE(O$2,1)&gt;$B22,EDATE(O$2,1)-$B22,0))-SUM($G22:N22)</f>
        <v>0</v>
      </c>
      <c r="P22" s="5">
        <f>IF(IF(EDATE(P$2,1)&gt;$B22,EDATE(P$2,1)-$B22,0)&gt;$D22,$D22,IF(EDATE(P$2,1)&gt;$B22,EDATE(P$2,1)-$B22,0))-SUM($G22:O22)</f>
        <v>0</v>
      </c>
      <c r="Q22" s="5">
        <f>IF(IF(EDATE(Q$2,1)&gt;$B22,EDATE(Q$2,1)-$B22,0)&gt;$D22,$D22,IF(EDATE(Q$2,1)&gt;$B22,EDATE(Q$2,1)-$B22,0))-SUM($G22:P22)</f>
        <v>0</v>
      </c>
      <c r="R22" s="5">
        <f>IF(IF(EDATE(R$2,1)&gt;$B22,EDATE(R$2,1)-$B22,0)&gt;$D22,$D22,IF(EDATE(R$2,1)&gt;$B22,EDATE(R$2,1)-$B22,0))-SUM($G22:Q22)</f>
        <v>29</v>
      </c>
      <c r="S22" s="5">
        <f>IF(IF(EDATE(S$2,1)&gt;$B22,EDATE(S$2,1)-$B22,0)&gt;$D22,$D22,IF(EDATE(S$2,1)&gt;$B22,EDATE(S$2,1)-$B22,0))-SUM($G22:R22)</f>
        <v>31</v>
      </c>
      <c r="T22" s="5">
        <f>IF(IF(EDATE(T$2,1)&gt;$B22,EDATE(T$2,1)-$B22,0)&gt;$D22,$D22,IF(EDATE(T$2,1)&gt;$B22,EDATE(T$2,1)-$B22,0))-SUM($G22:S22)</f>
        <v>20</v>
      </c>
      <c r="U22" s="5">
        <f>IF(IF(EDATE(U$2,1)&gt;$B22,EDATE(U$2,1)-$B22,0)&gt;$D22,$D22,IF(EDATE(U$2,1)&gt;$B22,EDATE(U$2,1)-$B22,0))-SUM($G22:T22)</f>
        <v>0</v>
      </c>
      <c r="V22" s="5">
        <f>IF(IF(EDATE(V$2,1)&gt;$B22,EDATE(V$2,1)-$B22,0)&gt;$D22,$D22,IF(EDATE(V$2,1)&gt;$B22,EDATE(V$2,1)-$B22,0))-SUM($G22:U22)</f>
        <v>0</v>
      </c>
      <c r="W22" s="5">
        <f>IF(IF(EDATE(W$2,1)&gt;$B22,EDATE(W$2,1)-$B22,0)&gt;$D22,$D22,IF(EDATE(W$2,1)&gt;$B22,EDATE(W$2,1)-$B22,0))-SUM($G22:V22)</f>
        <v>0</v>
      </c>
    </row>
    <row r="23" spans="1:23" x14ac:dyDescent="0.25">
      <c r="A23" t="s">
        <v>7</v>
      </c>
      <c r="B23" s="1">
        <f>C22</f>
        <v>44582</v>
      </c>
      <c r="C23" s="1">
        <f>B23+30</f>
        <v>44612</v>
      </c>
      <c r="D23" s="2">
        <f t="shared" si="8"/>
        <v>30</v>
      </c>
      <c r="E23" s="2"/>
      <c r="G23" s="5">
        <f t="shared" si="9"/>
        <v>0</v>
      </c>
      <c r="H23" s="5">
        <f>IF(IF(EDATE(H$2,1)&gt;$B23,EDATE(H$2,1)-$B23,0)&gt;$D23,$D23,IF(EDATE(H$2,1)&gt;$B23,EDATE(H$2,1)-$B23,0))-SUM($G23:G23)</f>
        <v>0</v>
      </c>
      <c r="I23" s="5">
        <f>IF(IF(EDATE(I$2,1)&gt;$B23,EDATE(I$2,1)-$B23,0)&gt;$D23,$D23,IF(EDATE(I$2,1)&gt;$B23,EDATE(I$2,1)-$B23,0))-SUM($G23:H23)</f>
        <v>0</v>
      </c>
      <c r="J23" s="5">
        <f>IF(IF(EDATE(J$2,1)&gt;$B23,EDATE(J$2,1)-$B23,0)&gt;$D23,$D23,IF(EDATE(J$2,1)&gt;$B23,EDATE(J$2,1)-$B23,0))-SUM($G23:I23)</f>
        <v>0</v>
      </c>
      <c r="K23" s="5">
        <f>IF(IF(EDATE(K$2,1)&gt;$B23,EDATE(K$2,1)-$B23,0)&gt;$D23,$D23,IF(EDATE(K$2,1)&gt;$B23,EDATE(K$2,1)-$B23,0))-SUM($G23:J23)</f>
        <v>0</v>
      </c>
      <c r="L23" s="5">
        <f>IF(IF(EDATE(L$2,1)&gt;$B23,EDATE(L$2,1)-$B23,0)&gt;$D23,$D23,IF(EDATE(L$2,1)&gt;$B23,EDATE(L$2,1)-$B23,0))-SUM($G23:K23)</f>
        <v>0</v>
      </c>
      <c r="M23" s="5">
        <f>IF(IF(EDATE(M$2,1)&gt;$B23,EDATE(M$2,1)-$B23,0)&gt;$D23,$D23,IF(EDATE(M$2,1)&gt;$B23,EDATE(M$2,1)-$B23,0))-SUM($G23:L23)</f>
        <v>0</v>
      </c>
      <c r="N23" s="5">
        <f>IF(IF(EDATE(N$2,1)&gt;$B23,EDATE(N$2,1)-$B23,0)&gt;$D23,$D23,IF(EDATE(N$2,1)&gt;$B23,EDATE(N$2,1)-$B23,0))-SUM($G23:M23)</f>
        <v>0</v>
      </c>
      <c r="O23" s="5">
        <f>IF(IF(EDATE(O$2,1)&gt;$B23,EDATE(O$2,1)-$B23,0)&gt;$D23,$D23,IF(EDATE(O$2,1)&gt;$B23,EDATE(O$2,1)-$B23,0))-SUM($G23:N23)</f>
        <v>0</v>
      </c>
      <c r="P23" s="5">
        <f>IF(IF(EDATE(P$2,1)&gt;$B23,EDATE(P$2,1)-$B23,0)&gt;$D23,$D23,IF(EDATE(P$2,1)&gt;$B23,EDATE(P$2,1)-$B23,0))-SUM($G23:O23)</f>
        <v>0</v>
      </c>
      <c r="Q23" s="5">
        <f>IF(IF(EDATE(Q$2,1)&gt;$B23,EDATE(Q$2,1)-$B23,0)&gt;$D23,$D23,IF(EDATE(Q$2,1)&gt;$B23,EDATE(Q$2,1)-$B23,0))-SUM($G23:P23)</f>
        <v>0</v>
      </c>
      <c r="R23" s="5">
        <f>IF(IF(EDATE(R$2,1)&gt;$B23,EDATE(R$2,1)-$B23,0)&gt;$D23,$D23,IF(EDATE(R$2,1)&gt;$B23,EDATE(R$2,1)-$B23,0))-SUM($G23:Q23)</f>
        <v>0</v>
      </c>
      <c r="S23" s="5">
        <f>IF(IF(EDATE(S$2,1)&gt;$B23,EDATE(S$2,1)-$B23,0)&gt;$D23,$D23,IF(EDATE(S$2,1)&gt;$B23,EDATE(S$2,1)-$B23,0))-SUM($G23:R23)</f>
        <v>0</v>
      </c>
      <c r="T23" s="5">
        <f>IF(IF(EDATE(T$2,1)&gt;$B23,EDATE(T$2,1)-$B23,0)&gt;$D23,$D23,IF(EDATE(T$2,1)&gt;$B23,EDATE(T$2,1)-$B23,0))-SUM($G23:S23)</f>
        <v>11</v>
      </c>
      <c r="U23" s="5">
        <f>IF(IF(EDATE(U$2,1)&gt;$B23,EDATE(U$2,1)-$B23,0)&gt;$D23,$D23,IF(EDATE(U$2,1)&gt;$B23,EDATE(U$2,1)-$B23,0))-SUM($G23:T23)</f>
        <v>19</v>
      </c>
      <c r="V23" s="5">
        <f>IF(IF(EDATE(V$2,1)&gt;$B23,EDATE(V$2,1)-$B23,0)&gt;$D23,$D23,IF(EDATE(V$2,1)&gt;$B23,EDATE(V$2,1)-$B23,0))-SUM($G23:U23)</f>
        <v>0</v>
      </c>
      <c r="W23" s="5">
        <f>IF(IF(EDATE(W$2,1)&gt;$B23,EDATE(W$2,1)-$B23,0)&gt;$D23,$D23,IF(EDATE(W$2,1)&gt;$B23,EDATE(W$2,1)-$B23,0))-SUM($G23:V23)</f>
        <v>0</v>
      </c>
    </row>
    <row r="25" spans="1:23" x14ac:dyDescent="0.25">
      <c r="A25" t="s">
        <v>12</v>
      </c>
    </row>
    <row r="26" spans="1:23" s="3" customFormat="1" x14ac:dyDescent="0.25">
      <c r="A26" s="3" t="s">
        <v>0</v>
      </c>
      <c r="B26" s="3" t="s">
        <v>1</v>
      </c>
      <c r="C26" s="3" t="s">
        <v>2</v>
      </c>
      <c r="D26" s="3" t="s">
        <v>8</v>
      </c>
      <c r="E26" s="3" t="s">
        <v>13</v>
      </c>
      <c r="G26" s="4">
        <f>EDATE(DATE(YEAR(MIN(B27:C31)),MONTH(MIN(B27:C31)),1),-1)</f>
        <v>44166</v>
      </c>
      <c r="H26" s="4">
        <f>EDATE(G26,1)</f>
        <v>44197</v>
      </c>
      <c r="I26" s="4">
        <f t="shared" ref="I26:W26" si="10">EDATE(H26,1)</f>
        <v>44228</v>
      </c>
      <c r="J26" s="4">
        <f t="shared" si="10"/>
        <v>44256</v>
      </c>
      <c r="K26" s="4">
        <f t="shared" si="10"/>
        <v>44287</v>
      </c>
      <c r="L26" s="4">
        <f t="shared" si="10"/>
        <v>44317</v>
      </c>
      <c r="M26" s="4">
        <f t="shared" si="10"/>
        <v>44348</v>
      </c>
      <c r="N26" s="4">
        <f t="shared" si="10"/>
        <v>44378</v>
      </c>
      <c r="O26" s="4">
        <f t="shared" si="10"/>
        <v>44409</v>
      </c>
      <c r="P26" s="4">
        <f t="shared" si="10"/>
        <v>44440</v>
      </c>
      <c r="Q26" s="4">
        <f t="shared" si="10"/>
        <v>44470</v>
      </c>
      <c r="R26" s="4">
        <f t="shared" si="10"/>
        <v>44501</v>
      </c>
      <c r="S26" s="4">
        <f t="shared" si="10"/>
        <v>44531</v>
      </c>
      <c r="T26" s="4">
        <f t="shared" si="10"/>
        <v>44562</v>
      </c>
      <c r="U26" s="4">
        <f t="shared" si="10"/>
        <v>44593</v>
      </c>
      <c r="V26" s="4">
        <f t="shared" si="10"/>
        <v>44621</v>
      </c>
      <c r="W26" s="4">
        <f t="shared" si="10"/>
        <v>44652</v>
      </c>
    </row>
    <row r="27" spans="1:23" x14ac:dyDescent="0.25">
      <c r="A27" t="s">
        <v>3</v>
      </c>
      <c r="B27" s="1">
        <v>44206</v>
      </c>
      <c r="C27" s="1">
        <f>EDATE(B27,3)</f>
        <v>44296</v>
      </c>
      <c r="D27" s="2">
        <f>C27-B27</f>
        <v>90</v>
      </c>
      <c r="E27" s="7">
        <v>0.1</v>
      </c>
      <c r="G27" s="6">
        <f>IF(IF(EDATE(G$2,1)&gt;$B27,EDATE(G$2,1)-$B27,0)&gt;$D27,$D27,IF(EDATE(G$2,1)&gt;$B27,EDATE(G$2,1)-$B27,0))/$D27</f>
        <v>0</v>
      </c>
      <c r="H27" s="6">
        <f t="shared" ref="H27:W31" si="11">IF(IF(EDATE(H$2,1)&gt;$B27,EDATE(H$2,1)-$B27,0)&gt;$D27,$D27,IF(EDATE(H$2,1)&gt;$B27,EDATE(H$2,1)-$B27,0))/$D27</f>
        <v>0.24444444444444444</v>
      </c>
      <c r="I27" s="6">
        <f t="shared" si="11"/>
        <v>0.55555555555555558</v>
      </c>
      <c r="J27" s="6">
        <f t="shared" si="11"/>
        <v>0.9</v>
      </c>
      <c r="K27" s="6">
        <f t="shared" si="11"/>
        <v>1</v>
      </c>
      <c r="L27" s="6">
        <f t="shared" si="11"/>
        <v>1</v>
      </c>
      <c r="M27" s="6">
        <f t="shared" si="11"/>
        <v>1</v>
      </c>
      <c r="N27" s="6">
        <f t="shared" si="11"/>
        <v>1</v>
      </c>
      <c r="O27" s="6">
        <f t="shared" si="11"/>
        <v>1</v>
      </c>
      <c r="P27" s="6">
        <f t="shared" si="11"/>
        <v>1</v>
      </c>
      <c r="Q27" s="6">
        <f t="shared" si="11"/>
        <v>1</v>
      </c>
      <c r="R27" s="6">
        <f t="shared" si="11"/>
        <v>1</v>
      </c>
      <c r="S27" s="6">
        <f t="shared" si="11"/>
        <v>1</v>
      </c>
      <c r="T27" s="6">
        <f t="shared" si="11"/>
        <v>1</v>
      </c>
      <c r="U27" s="6">
        <f t="shared" si="11"/>
        <v>1</v>
      </c>
      <c r="V27" s="6">
        <f t="shared" si="11"/>
        <v>1</v>
      </c>
      <c r="W27" s="6">
        <f t="shared" si="11"/>
        <v>1</v>
      </c>
    </row>
    <row r="28" spans="1:23" x14ac:dyDescent="0.25">
      <c r="A28" t="s">
        <v>4</v>
      </c>
      <c r="B28" s="1">
        <f>C27+45</f>
        <v>44341</v>
      </c>
      <c r="C28" s="1">
        <f>B28+77</f>
        <v>44418</v>
      </c>
      <c r="D28" s="2">
        <f t="shared" ref="D28:D31" si="12">C28-B28</f>
        <v>77</v>
      </c>
      <c r="E28" s="7">
        <v>0.2</v>
      </c>
      <c r="G28" s="6">
        <f t="shared" ref="G28:G31" si="13">IF(IF(EDATE(G$2,1)&gt;$B28,EDATE(G$2,1)-$B28,0)&gt;$D28,$D28,IF(EDATE(G$2,1)&gt;$B28,EDATE(G$2,1)-$B28,0))/$D28</f>
        <v>0</v>
      </c>
      <c r="H28" s="6">
        <f t="shared" si="11"/>
        <v>0</v>
      </c>
      <c r="I28" s="6">
        <f t="shared" si="11"/>
        <v>0</v>
      </c>
      <c r="J28" s="6">
        <f t="shared" si="11"/>
        <v>0</v>
      </c>
      <c r="K28" s="6">
        <f t="shared" si="11"/>
        <v>0</v>
      </c>
      <c r="L28" s="6">
        <f t="shared" si="11"/>
        <v>9.0909090909090912E-2</v>
      </c>
      <c r="M28" s="6">
        <f t="shared" si="11"/>
        <v>0.48051948051948051</v>
      </c>
      <c r="N28" s="6">
        <f t="shared" si="11"/>
        <v>0.88311688311688308</v>
      </c>
      <c r="O28" s="6">
        <f t="shared" si="11"/>
        <v>1</v>
      </c>
      <c r="P28" s="6">
        <f t="shared" si="11"/>
        <v>1</v>
      </c>
      <c r="Q28" s="6">
        <f t="shared" si="11"/>
        <v>1</v>
      </c>
      <c r="R28" s="6">
        <f t="shared" si="11"/>
        <v>1</v>
      </c>
      <c r="S28" s="6">
        <f t="shared" si="11"/>
        <v>1</v>
      </c>
      <c r="T28" s="6">
        <f t="shared" si="11"/>
        <v>1</v>
      </c>
      <c r="U28" s="6">
        <f t="shared" si="11"/>
        <v>1</v>
      </c>
      <c r="V28" s="6">
        <f t="shared" si="11"/>
        <v>1</v>
      </c>
      <c r="W28" s="6">
        <f t="shared" si="11"/>
        <v>1</v>
      </c>
    </row>
    <row r="29" spans="1:23" x14ac:dyDescent="0.25">
      <c r="A29" t="s">
        <v>5</v>
      </c>
      <c r="B29" s="1">
        <f>B28+(C28-B28)/2</f>
        <v>44379.5</v>
      </c>
      <c r="C29" s="1">
        <f>EDATE(B29,6)</f>
        <v>44563</v>
      </c>
      <c r="D29" s="2">
        <f t="shared" si="12"/>
        <v>183.5</v>
      </c>
      <c r="E29" s="7">
        <v>0.2</v>
      </c>
      <c r="G29" s="6">
        <f t="shared" si="13"/>
        <v>0</v>
      </c>
      <c r="H29" s="6">
        <f t="shared" si="11"/>
        <v>0</v>
      </c>
      <c r="I29" s="6">
        <f t="shared" si="11"/>
        <v>0</v>
      </c>
      <c r="J29" s="6">
        <f t="shared" si="11"/>
        <v>0</v>
      </c>
      <c r="K29" s="6">
        <f t="shared" si="11"/>
        <v>0</v>
      </c>
      <c r="L29" s="6">
        <f t="shared" si="11"/>
        <v>0</v>
      </c>
      <c r="M29" s="6">
        <f t="shared" si="11"/>
        <v>0</v>
      </c>
      <c r="N29" s="6">
        <f t="shared" si="11"/>
        <v>0.16076294277929154</v>
      </c>
      <c r="O29" s="6">
        <f t="shared" si="11"/>
        <v>0.32970027247956402</v>
      </c>
      <c r="P29" s="6">
        <f t="shared" si="11"/>
        <v>0.49318801089918257</v>
      </c>
      <c r="Q29" s="6">
        <f t="shared" si="11"/>
        <v>0.66212534059945505</v>
      </c>
      <c r="R29" s="6">
        <f t="shared" si="11"/>
        <v>0.82561307901907355</v>
      </c>
      <c r="S29" s="6">
        <f t="shared" si="11"/>
        <v>0.99455040871934608</v>
      </c>
      <c r="T29" s="6">
        <f t="shared" si="11"/>
        <v>1</v>
      </c>
      <c r="U29" s="6">
        <f t="shared" si="11"/>
        <v>1</v>
      </c>
      <c r="V29" s="6">
        <f t="shared" si="11"/>
        <v>1</v>
      </c>
      <c r="W29" s="6">
        <f t="shared" si="11"/>
        <v>1</v>
      </c>
    </row>
    <row r="30" spans="1:23" x14ac:dyDescent="0.25">
      <c r="A30" t="s">
        <v>6</v>
      </c>
      <c r="B30" s="1">
        <f>EDATE(C29,-2)</f>
        <v>44502</v>
      </c>
      <c r="C30" s="1">
        <f>B30+80</f>
        <v>44582</v>
      </c>
      <c r="D30" s="2">
        <f t="shared" si="12"/>
        <v>80</v>
      </c>
      <c r="E30" s="7">
        <v>0.3</v>
      </c>
      <c r="G30" s="6">
        <f t="shared" si="13"/>
        <v>0</v>
      </c>
      <c r="H30" s="6">
        <f t="shared" si="11"/>
        <v>0</v>
      </c>
      <c r="I30" s="6">
        <f t="shared" si="11"/>
        <v>0</v>
      </c>
      <c r="J30" s="6">
        <f t="shared" si="11"/>
        <v>0</v>
      </c>
      <c r="K30" s="6">
        <f t="shared" si="11"/>
        <v>0</v>
      </c>
      <c r="L30" s="6">
        <f t="shared" si="11"/>
        <v>0</v>
      </c>
      <c r="M30" s="6">
        <f t="shared" si="11"/>
        <v>0</v>
      </c>
      <c r="N30" s="6">
        <f t="shared" si="11"/>
        <v>0</v>
      </c>
      <c r="O30" s="6">
        <f t="shared" si="11"/>
        <v>0</v>
      </c>
      <c r="P30" s="6">
        <f t="shared" si="11"/>
        <v>0</v>
      </c>
      <c r="Q30" s="6">
        <f t="shared" si="11"/>
        <v>0</v>
      </c>
      <c r="R30" s="6">
        <f t="shared" si="11"/>
        <v>0.36249999999999999</v>
      </c>
      <c r="S30" s="6">
        <f t="shared" si="11"/>
        <v>0.75</v>
      </c>
      <c r="T30" s="6">
        <f t="shared" si="11"/>
        <v>1</v>
      </c>
      <c r="U30" s="6">
        <f t="shared" si="11"/>
        <v>1</v>
      </c>
      <c r="V30" s="6">
        <f t="shared" si="11"/>
        <v>1</v>
      </c>
      <c r="W30" s="6">
        <f t="shared" si="11"/>
        <v>1</v>
      </c>
    </row>
    <row r="31" spans="1:23" x14ac:dyDescent="0.25">
      <c r="A31" t="s">
        <v>7</v>
      </c>
      <c r="B31" s="1">
        <f>C30</f>
        <v>44582</v>
      </c>
      <c r="C31" s="1">
        <f>B31+30</f>
        <v>44612</v>
      </c>
      <c r="D31" s="2">
        <f t="shared" si="12"/>
        <v>30</v>
      </c>
      <c r="E31" s="7">
        <v>0.2</v>
      </c>
      <c r="G31" s="6">
        <f t="shared" si="13"/>
        <v>0</v>
      </c>
      <c r="H31" s="6">
        <f t="shared" si="11"/>
        <v>0</v>
      </c>
      <c r="I31" s="6">
        <f t="shared" si="11"/>
        <v>0</v>
      </c>
      <c r="J31" s="6">
        <f t="shared" si="11"/>
        <v>0</v>
      </c>
      <c r="K31" s="6">
        <f t="shared" si="11"/>
        <v>0</v>
      </c>
      <c r="L31" s="6">
        <f t="shared" si="11"/>
        <v>0</v>
      </c>
      <c r="M31" s="6">
        <f t="shared" si="11"/>
        <v>0</v>
      </c>
      <c r="N31" s="6">
        <f t="shared" si="11"/>
        <v>0</v>
      </c>
      <c r="O31" s="6">
        <f t="shared" si="11"/>
        <v>0</v>
      </c>
      <c r="P31" s="6">
        <f t="shared" si="11"/>
        <v>0</v>
      </c>
      <c r="Q31" s="6">
        <f t="shared" si="11"/>
        <v>0</v>
      </c>
      <c r="R31" s="6">
        <f t="shared" si="11"/>
        <v>0</v>
      </c>
      <c r="S31" s="6">
        <f t="shared" si="11"/>
        <v>0</v>
      </c>
      <c r="T31" s="6">
        <f t="shared" si="11"/>
        <v>0.36666666666666664</v>
      </c>
      <c r="U31" s="6">
        <f t="shared" si="11"/>
        <v>1</v>
      </c>
      <c r="V31" s="6">
        <f t="shared" si="11"/>
        <v>1</v>
      </c>
      <c r="W31" s="6">
        <f t="shared" si="11"/>
        <v>1</v>
      </c>
    </row>
    <row r="32" spans="1:23" x14ac:dyDescent="0.25">
      <c r="E32" s="8">
        <f>SUM(E27:E31)</f>
        <v>1</v>
      </c>
      <c r="G32" s="6">
        <f>SUMPRODUCT($E$27:$E$31,G$27:G$31)</f>
        <v>0</v>
      </c>
      <c r="H32" s="6">
        <f>SUMPRODUCT($E$27:$E$31,H$27:H$31)</f>
        <v>2.4444444444444446E-2</v>
      </c>
      <c r="I32" s="6">
        <f>SUMPRODUCT($E$27:$E$31,I$27:I$31)</f>
        <v>5.5555555555555559E-2</v>
      </c>
      <c r="J32" s="6">
        <f>SUMPRODUCT($E$27:$E$31,J$27:J$31)</f>
        <v>9.0000000000000011E-2</v>
      </c>
      <c r="K32" s="6">
        <f>SUMPRODUCT($E$27:$E$31,K$27:K$31)</f>
        <v>0.1</v>
      </c>
      <c r="L32" s="6">
        <f>SUMPRODUCT($E$27:$E$31,L$27:L$31)</f>
        <v>0.11818181818181819</v>
      </c>
      <c r="M32" s="6">
        <f>SUMPRODUCT($E$27:$E$31,M$27:M$31)</f>
        <v>0.19610389610389611</v>
      </c>
      <c r="N32" s="6">
        <f>SUMPRODUCT($E$27:$E$31,N$27:N$31)</f>
        <v>0.30877596517923495</v>
      </c>
      <c r="O32" s="6">
        <f>SUMPRODUCT($E$27:$E$31,O$27:O$31)</f>
        <v>0.36594005449591283</v>
      </c>
      <c r="P32" s="6">
        <f>SUMPRODUCT($E$27:$E$31,P$27:P$31)</f>
        <v>0.39863760217983657</v>
      </c>
      <c r="Q32" s="6">
        <f>SUMPRODUCT($E$27:$E$31,Q$27:Q$31)</f>
        <v>0.43242506811989107</v>
      </c>
      <c r="R32" s="6">
        <f>SUMPRODUCT($E$27:$E$31,R$27:R$31)</f>
        <v>0.57387261580381477</v>
      </c>
      <c r="S32" s="6">
        <f>SUMPRODUCT($E$27:$E$31,S$27:S$31)</f>
        <v>0.72391008174386928</v>
      </c>
      <c r="T32" s="6">
        <f>SUMPRODUCT($E$27:$E$31,T$27:T$31)</f>
        <v>0.87333333333333341</v>
      </c>
      <c r="U32" s="6">
        <f>SUMPRODUCT($E$27:$E$31,U$27:U$31)</f>
        <v>1</v>
      </c>
      <c r="V32" s="6">
        <f>SUMPRODUCT($E$27:$E$31,V$27:V$31)</f>
        <v>1</v>
      </c>
      <c r="W32" s="6">
        <f>SUMPRODUCT($E$27:$E$31,W$27:W$31)</f>
        <v>1</v>
      </c>
    </row>
    <row r="34" spans="1:23" x14ac:dyDescent="0.25">
      <c r="A34" t="s">
        <v>14</v>
      </c>
    </row>
    <row r="35" spans="1:23" s="3" customFormat="1" x14ac:dyDescent="0.25">
      <c r="A35" s="3" t="s">
        <v>0</v>
      </c>
      <c r="B35" s="3" t="s">
        <v>1</v>
      </c>
      <c r="C35" s="3" t="s">
        <v>2</v>
      </c>
      <c r="D35" s="3" t="s">
        <v>8</v>
      </c>
      <c r="E35" s="3" t="s">
        <v>13</v>
      </c>
      <c r="G35" s="4">
        <f>EDATE(DATE(YEAR(MIN(B36:C40)),MONTH(MIN(B36:C40)),1),-1)</f>
        <v>44166</v>
      </c>
      <c r="H35" s="4">
        <f>EDATE(G35,1)</f>
        <v>44197</v>
      </c>
      <c r="I35" s="4">
        <f t="shared" ref="I35:W35" si="14">EDATE(H35,1)</f>
        <v>44228</v>
      </c>
      <c r="J35" s="4">
        <f t="shared" si="14"/>
        <v>44256</v>
      </c>
      <c r="K35" s="4">
        <f t="shared" si="14"/>
        <v>44287</v>
      </c>
      <c r="L35" s="4">
        <f t="shared" si="14"/>
        <v>44317</v>
      </c>
      <c r="M35" s="4">
        <f t="shared" si="14"/>
        <v>44348</v>
      </c>
      <c r="N35" s="4">
        <f t="shared" si="14"/>
        <v>44378</v>
      </c>
      <c r="O35" s="4">
        <f t="shared" si="14"/>
        <v>44409</v>
      </c>
      <c r="P35" s="4">
        <f t="shared" si="14"/>
        <v>44440</v>
      </c>
      <c r="Q35" s="4">
        <f t="shared" si="14"/>
        <v>44470</v>
      </c>
      <c r="R35" s="4">
        <f t="shared" si="14"/>
        <v>44501</v>
      </c>
      <c r="S35" s="4">
        <f t="shared" si="14"/>
        <v>44531</v>
      </c>
      <c r="T35" s="4">
        <f t="shared" si="14"/>
        <v>44562</v>
      </c>
      <c r="U35" s="4">
        <f t="shared" si="14"/>
        <v>44593</v>
      </c>
      <c r="V35" s="4">
        <f t="shared" si="14"/>
        <v>44621</v>
      </c>
      <c r="W35" s="4">
        <f t="shared" si="14"/>
        <v>44652</v>
      </c>
    </row>
    <row r="36" spans="1:23" x14ac:dyDescent="0.25">
      <c r="A36" t="s">
        <v>3</v>
      </c>
      <c r="B36" s="1">
        <v>44206</v>
      </c>
      <c r="C36" s="1">
        <f>EDATE(B36,3)</f>
        <v>44296</v>
      </c>
      <c r="D36" s="2">
        <f>C36-B36</f>
        <v>90</v>
      </c>
      <c r="E36" s="7">
        <v>0.1</v>
      </c>
      <c r="G36" s="6">
        <f>IF(IF(EDATE(G$2,1)&gt;$B36,EDATE(G$2,1)-$B36,0)&gt;$D36,$D36,IF(EDATE(G$2,1)&gt;$B36,EDATE(G$2,1)-$B36,0))/$D36</f>
        <v>0</v>
      </c>
      <c r="H36" s="6">
        <f>IF(IF(EDATE(H$2,1)&gt;$B36,EDATE(H$2,1)-$B36,0)&gt;$D36,$D36,IF(EDATE(H$2,1)&gt;$B36,EDATE(H$2,1)-$B36,0))/$D36-SUM($G36:G36)</f>
        <v>0.24444444444444444</v>
      </c>
      <c r="I36" s="6">
        <f>IF(IF(EDATE(I$2,1)&gt;$B36,EDATE(I$2,1)-$B36,0)&gt;$D36,$D36,IF(EDATE(I$2,1)&gt;$B36,EDATE(I$2,1)-$B36,0))/$D36-SUM($G36:H36)</f>
        <v>0.31111111111111112</v>
      </c>
      <c r="J36" s="6">
        <f>IF(IF(EDATE(J$2,1)&gt;$B36,EDATE(J$2,1)-$B36,0)&gt;$D36,$D36,IF(EDATE(J$2,1)&gt;$B36,EDATE(J$2,1)-$B36,0))/$D36-SUM($G36:I36)</f>
        <v>0.34444444444444444</v>
      </c>
      <c r="K36" s="6">
        <f>IF(IF(EDATE(K$2,1)&gt;$B36,EDATE(K$2,1)-$B36,0)&gt;$D36,$D36,IF(EDATE(K$2,1)&gt;$B36,EDATE(K$2,1)-$B36,0))/$D36-SUM($G36:J36)</f>
        <v>9.9999999999999978E-2</v>
      </c>
      <c r="L36" s="6">
        <f>IF(IF(EDATE(L$2,1)&gt;$B36,EDATE(L$2,1)-$B36,0)&gt;$D36,$D36,IF(EDATE(L$2,1)&gt;$B36,EDATE(L$2,1)-$B36,0))/$D36-SUM($G36:K36)</f>
        <v>0</v>
      </c>
      <c r="M36" s="6">
        <f>IF(IF(EDATE(M$2,1)&gt;$B36,EDATE(M$2,1)-$B36,0)&gt;$D36,$D36,IF(EDATE(M$2,1)&gt;$B36,EDATE(M$2,1)-$B36,0))/$D36-SUM($G36:L36)</f>
        <v>0</v>
      </c>
      <c r="N36" s="6">
        <f>IF(IF(EDATE(N$2,1)&gt;$B36,EDATE(N$2,1)-$B36,0)&gt;$D36,$D36,IF(EDATE(N$2,1)&gt;$B36,EDATE(N$2,1)-$B36,0))/$D36-SUM($G36:M36)</f>
        <v>0</v>
      </c>
      <c r="O36" s="6">
        <f>IF(IF(EDATE(O$2,1)&gt;$B36,EDATE(O$2,1)-$B36,0)&gt;$D36,$D36,IF(EDATE(O$2,1)&gt;$B36,EDATE(O$2,1)-$B36,0))/$D36-SUM($G36:N36)</f>
        <v>0</v>
      </c>
      <c r="P36" s="6">
        <f>IF(IF(EDATE(P$2,1)&gt;$B36,EDATE(P$2,1)-$B36,0)&gt;$D36,$D36,IF(EDATE(P$2,1)&gt;$B36,EDATE(P$2,1)-$B36,0))/$D36-SUM($G36:O36)</f>
        <v>0</v>
      </c>
      <c r="Q36" s="6">
        <f>IF(IF(EDATE(Q$2,1)&gt;$B36,EDATE(Q$2,1)-$B36,0)&gt;$D36,$D36,IF(EDATE(Q$2,1)&gt;$B36,EDATE(Q$2,1)-$B36,0))/$D36-SUM($G36:P36)</f>
        <v>0</v>
      </c>
      <c r="R36" s="6">
        <f>IF(IF(EDATE(R$2,1)&gt;$B36,EDATE(R$2,1)-$B36,0)&gt;$D36,$D36,IF(EDATE(R$2,1)&gt;$B36,EDATE(R$2,1)-$B36,0))/$D36-SUM($G36:Q36)</f>
        <v>0</v>
      </c>
      <c r="S36" s="6">
        <f>IF(IF(EDATE(S$2,1)&gt;$B36,EDATE(S$2,1)-$B36,0)&gt;$D36,$D36,IF(EDATE(S$2,1)&gt;$B36,EDATE(S$2,1)-$B36,0))/$D36-SUM($G36:R36)</f>
        <v>0</v>
      </c>
      <c r="T36" s="6">
        <f>IF(IF(EDATE(T$2,1)&gt;$B36,EDATE(T$2,1)-$B36,0)&gt;$D36,$D36,IF(EDATE(T$2,1)&gt;$B36,EDATE(T$2,1)-$B36,0))/$D36-SUM($G36:S36)</f>
        <v>0</v>
      </c>
      <c r="U36" s="6">
        <f>IF(IF(EDATE(U$2,1)&gt;$B36,EDATE(U$2,1)-$B36,0)&gt;$D36,$D36,IF(EDATE(U$2,1)&gt;$B36,EDATE(U$2,1)-$B36,0))/$D36-SUM($G36:T36)</f>
        <v>0</v>
      </c>
      <c r="V36" s="6">
        <f>IF(IF(EDATE(V$2,1)&gt;$B36,EDATE(V$2,1)-$B36,0)&gt;$D36,$D36,IF(EDATE(V$2,1)&gt;$B36,EDATE(V$2,1)-$B36,0))/$D36-SUM($G36:U36)</f>
        <v>0</v>
      </c>
      <c r="W36" s="6">
        <f>IF(IF(EDATE(W$2,1)&gt;$B36,EDATE(W$2,1)-$B36,0)&gt;$D36,$D36,IF(EDATE(W$2,1)&gt;$B36,EDATE(W$2,1)-$B36,0))/$D36-SUM($G36:V36)</f>
        <v>0</v>
      </c>
    </row>
    <row r="37" spans="1:23" x14ac:dyDescent="0.25">
      <c r="A37" t="s">
        <v>4</v>
      </c>
      <c r="B37" s="1">
        <f>C36+45</f>
        <v>44341</v>
      </c>
      <c r="C37" s="1">
        <f>B37+77</f>
        <v>44418</v>
      </c>
      <c r="D37" s="2">
        <f t="shared" ref="D37:D40" si="15">C37-B37</f>
        <v>77</v>
      </c>
      <c r="E37" s="7">
        <v>0.2</v>
      </c>
      <c r="G37" s="6">
        <f t="shared" ref="G37:G40" si="16">IF(IF(EDATE(G$2,1)&gt;$B37,EDATE(G$2,1)-$B37,0)&gt;$D37,$D37,IF(EDATE(G$2,1)&gt;$B37,EDATE(G$2,1)-$B37,0))/$D37</f>
        <v>0</v>
      </c>
      <c r="H37" s="6">
        <f>IF(IF(EDATE(H$2,1)&gt;$B37,EDATE(H$2,1)-$B37,0)&gt;$D37,$D37,IF(EDATE(H$2,1)&gt;$B37,EDATE(H$2,1)-$B37,0))/$D37-SUM($G37:G37)</f>
        <v>0</v>
      </c>
      <c r="I37" s="6">
        <f>IF(IF(EDATE(I$2,1)&gt;$B37,EDATE(I$2,1)-$B37,0)&gt;$D37,$D37,IF(EDATE(I$2,1)&gt;$B37,EDATE(I$2,1)-$B37,0))/$D37-SUM($G37:H37)</f>
        <v>0</v>
      </c>
      <c r="J37" s="6">
        <f>IF(IF(EDATE(J$2,1)&gt;$B37,EDATE(J$2,1)-$B37,0)&gt;$D37,$D37,IF(EDATE(J$2,1)&gt;$B37,EDATE(J$2,1)-$B37,0))/$D37-SUM($G37:I37)</f>
        <v>0</v>
      </c>
      <c r="K37" s="6">
        <f>IF(IF(EDATE(K$2,1)&gt;$B37,EDATE(K$2,1)-$B37,0)&gt;$D37,$D37,IF(EDATE(K$2,1)&gt;$B37,EDATE(K$2,1)-$B37,0))/$D37-SUM($G37:J37)</f>
        <v>0</v>
      </c>
      <c r="L37" s="6">
        <f>IF(IF(EDATE(L$2,1)&gt;$B37,EDATE(L$2,1)-$B37,0)&gt;$D37,$D37,IF(EDATE(L$2,1)&gt;$B37,EDATE(L$2,1)-$B37,0))/$D37-SUM($G37:K37)</f>
        <v>9.0909090909090912E-2</v>
      </c>
      <c r="M37" s="6">
        <f>IF(IF(EDATE(M$2,1)&gt;$B37,EDATE(M$2,1)-$B37,0)&gt;$D37,$D37,IF(EDATE(M$2,1)&gt;$B37,EDATE(M$2,1)-$B37,0))/$D37-SUM($G37:L37)</f>
        <v>0.38961038961038963</v>
      </c>
      <c r="N37" s="6">
        <f>IF(IF(EDATE(N$2,1)&gt;$B37,EDATE(N$2,1)-$B37,0)&gt;$D37,$D37,IF(EDATE(N$2,1)&gt;$B37,EDATE(N$2,1)-$B37,0))/$D37-SUM($G37:M37)</f>
        <v>0.40259740259740251</v>
      </c>
      <c r="O37" s="6">
        <f>IF(IF(EDATE(O$2,1)&gt;$B37,EDATE(O$2,1)-$B37,0)&gt;$D37,$D37,IF(EDATE(O$2,1)&gt;$B37,EDATE(O$2,1)-$B37,0))/$D37-SUM($G37:N37)</f>
        <v>0.11688311688311692</v>
      </c>
      <c r="P37" s="6">
        <f>IF(IF(EDATE(P$2,1)&gt;$B37,EDATE(P$2,1)-$B37,0)&gt;$D37,$D37,IF(EDATE(P$2,1)&gt;$B37,EDATE(P$2,1)-$B37,0))/$D37-SUM($G37:O37)</f>
        <v>0</v>
      </c>
      <c r="Q37" s="6">
        <f>IF(IF(EDATE(Q$2,1)&gt;$B37,EDATE(Q$2,1)-$B37,0)&gt;$D37,$D37,IF(EDATE(Q$2,1)&gt;$B37,EDATE(Q$2,1)-$B37,0))/$D37-SUM($G37:P37)</f>
        <v>0</v>
      </c>
      <c r="R37" s="6">
        <f>IF(IF(EDATE(R$2,1)&gt;$B37,EDATE(R$2,1)-$B37,0)&gt;$D37,$D37,IF(EDATE(R$2,1)&gt;$B37,EDATE(R$2,1)-$B37,0))/$D37-SUM($G37:Q37)</f>
        <v>0</v>
      </c>
      <c r="S37" s="6">
        <f>IF(IF(EDATE(S$2,1)&gt;$B37,EDATE(S$2,1)-$B37,0)&gt;$D37,$D37,IF(EDATE(S$2,1)&gt;$B37,EDATE(S$2,1)-$B37,0))/$D37-SUM($G37:R37)</f>
        <v>0</v>
      </c>
      <c r="T37" s="6">
        <f>IF(IF(EDATE(T$2,1)&gt;$B37,EDATE(T$2,1)-$B37,0)&gt;$D37,$D37,IF(EDATE(T$2,1)&gt;$B37,EDATE(T$2,1)-$B37,0))/$D37-SUM($G37:S37)</f>
        <v>0</v>
      </c>
      <c r="U37" s="6">
        <f>IF(IF(EDATE(U$2,1)&gt;$B37,EDATE(U$2,1)-$B37,0)&gt;$D37,$D37,IF(EDATE(U$2,1)&gt;$B37,EDATE(U$2,1)-$B37,0))/$D37-SUM($G37:T37)</f>
        <v>0</v>
      </c>
      <c r="V37" s="6">
        <f>IF(IF(EDATE(V$2,1)&gt;$B37,EDATE(V$2,1)-$B37,0)&gt;$D37,$D37,IF(EDATE(V$2,1)&gt;$B37,EDATE(V$2,1)-$B37,0))/$D37-SUM($G37:U37)</f>
        <v>0</v>
      </c>
      <c r="W37" s="6">
        <f>IF(IF(EDATE(W$2,1)&gt;$B37,EDATE(W$2,1)-$B37,0)&gt;$D37,$D37,IF(EDATE(W$2,1)&gt;$B37,EDATE(W$2,1)-$B37,0))/$D37-SUM($G37:V37)</f>
        <v>0</v>
      </c>
    </row>
    <row r="38" spans="1:23" x14ac:dyDescent="0.25">
      <c r="A38" t="s">
        <v>5</v>
      </c>
      <c r="B38" s="1">
        <f>B37+(C37-B37)/2</f>
        <v>44379.5</v>
      </c>
      <c r="C38" s="1">
        <f>EDATE(B38,6)</f>
        <v>44563</v>
      </c>
      <c r="D38" s="2">
        <f t="shared" si="15"/>
        <v>183.5</v>
      </c>
      <c r="E38" s="7">
        <v>0.2</v>
      </c>
      <c r="G38" s="6">
        <f t="shared" si="16"/>
        <v>0</v>
      </c>
      <c r="H38" s="6">
        <f>IF(IF(EDATE(H$2,1)&gt;$B38,EDATE(H$2,1)-$B38,0)&gt;$D38,$D38,IF(EDATE(H$2,1)&gt;$B38,EDATE(H$2,1)-$B38,0))/$D38-SUM($G38:G38)</f>
        <v>0</v>
      </c>
      <c r="I38" s="6">
        <f>IF(IF(EDATE(I$2,1)&gt;$B38,EDATE(I$2,1)-$B38,0)&gt;$D38,$D38,IF(EDATE(I$2,1)&gt;$B38,EDATE(I$2,1)-$B38,0))/$D38-SUM($G38:H38)</f>
        <v>0</v>
      </c>
      <c r="J38" s="6">
        <f>IF(IF(EDATE(J$2,1)&gt;$B38,EDATE(J$2,1)-$B38,0)&gt;$D38,$D38,IF(EDATE(J$2,1)&gt;$B38,EDATE(J$2,1)-$B38,0))/$D38-SUM($G38:I38)</f>
        <v>0</v>
      </c>
      <c r="K38" s="6">
        <f>IF(IF(EDATE(K$2,1)&gt;$B38,EDATE(K$2,1)-$B38,0)&gt;$D38,$D38,IF(EDATE(K$2,1)&gt;$B38,EDATE(K$2,1)-$B38,0))/$D38-SUM($G38:J38)</f>
        <v>0</v>
      </c>
      <c r="L38" s="6">
        <f>IF(IF(EDATE(L$2,1)&gt;$B38,EDATE(L$2,1)-$B38,0)&gt;$D38,$D38,IF(EDATE(L$2,1)&gt;$B38,EDATE(L$2,1)-$B38,0))/$D38-SUM($G38:K38)</f>
        <v>0</v>
      </c>
      <c r="M38" s="6">
        <f>IF(IF(EDATE(M$2,1)&gt;$B38,EDATE(M$2,1)-$B38,0)&gt;$D38,$D38,IF(EDATE(M$2,1)&gt;$B38,EDATE(M$2,1)-$B38,0))/$D38-SUM($G38:L38)</f>
        <v>0</v>
      </c>
      <c r="N38" s="6">
        <f>IF(IF(EDATE(N$2,1)&gt;$B38,EDATE(N$2,1)-$B38,0)&gt;$D38,$D38,IF(EDATE(N$2,1)&gt;$B38,EDATE(N$2,1)-$B38,0))/$D38-SUM($G38:M38)</f>
        <v>0.16076294277929154</v>
      </c>
      <c r="O38" s="6">
        <f>IF(IF(EDATE(O$2,1)&gt;$B38,EDATE(O$2,1)-$B38,0)&gt;$D38,$D38,IF(EDATE(O$2,1)&gt;$B38,EDATE(O$2,1)-$B38,0))/$D38-SUM($G38:N38)</f>
        <v>0.16893732970027248</v>
      </c>
      <c r="P38" s="6">
        <f>IF(IF(EDATE(P$2,1)&gt;$B38,EDATE(P$2,1)-$B38,0)&gt;$D38,$D38,IF(EDATE(P$2,1)&gt;$B38,EDATE(P$2,1)-$B38,0))/$D38-SUM($G38:O38)</f>
        <v>0.16348773841961856</v>
      </c>
      <c r="Q38" s="6">
        <f>IF(IF(EDATE(Q$2,1)&gt;$B38,EDATE(Q$2,1)-$B38,0)&gt;$D38,$D38,IF(EDATE(Q$2,1)&gt;$B38,EDATE(Q$2,1)-$B38,0))/$D38-SUM($G38:P38)</f>
        <v>0.16893732970027248</v>
      </c>
      <c r="R38" s="6">
        <f>IF(IF(EDATE(R$2,1)&gt;$B38,EDATE(R$2,1)-$B38,0)&gt;$D38,$D38,IF(EDATE(R$2,1)&gt;$B38,EDATE(R$2,1)-$B38,0))/$D38-SUM($G38:Q38)</f>
        <v>0.1634877384196185</v>
      </c>
      <c r="S38" s="6">
        <f>IF(IF(EDATE(S$2,1)&gt;$B38,EDATE(S$2,1)-$B38,0)&gt;$D38,$D38,IF(EDATE(S$2,1)&gt;$B38,EDATE(S$2,1)-$B38,0))/$D38-SUM($G38:R38)</f>
        <v>0.16893732970027253</v>
      </c>
      <c r="T38" s="6">
        <f>IF(IF(EDATE(T$2,1)&gt;$B38,EDATE(T$2,1)-$B38,0)&gt;$D38,$D38,IF(EDATE(T$2,1)&gt;$B38,EDATE(T$2,1)-$B38,0))/$D38-SUM($G38:S38)</f>
        <v>5.4495912806539204E-3</v>
      </c>
      <c r="U38" s="6">
        <f>IF(IF(EDATE(U$2,1)&gt;$B38,EDATE(U$2,1)-$B38,0)&gt;$D38,$D38,IF(EDATE(U$2,1)&gt;$B38,EDATE(U$2,1)-$B38,0))/$D38-SUM($G38:T38)</f>
        <v>0</v>
      </c>
      <c r="V38" s="6">
        <f>IF(IF(EDATE(V$2,1)&gt;$B38,EDATE(V$2,1)-$B38,0)&gt;$D38,$D38,IF(EDATE(V$2,1)&gt;$B38,EDATE(V$2,1)-$B38,0))/$D38-SUM($G38:U38)</f>
        <v>0</v>
      </c>
      <c r="W38" s="6">
        <f>IF(IF(EDATE(W$2,1)&gt;$B38,EDATE(W$2,1)-$B38,0)&gt;$D38,$D38,IF(EDATE(W$2,1)&gt;$B38,EDATE(W$2,1)-$B38,0))/$D38-SUM($G38:V38)</f>
        <v>0</v>
      </c>
    </row>
    <row r="39" spans="1:23" x14ac:dyDescent="0.25">
      <c r="A39" t="s">
        <v>6</v>
      </c>
      <c r="B39" s="1">
        <f>EDATE(C38,-2)</f>
        <v>44502</v>
      </c>
      <c r="C39" s="1">
        <f>B39+80</f>
        <v>44582</v>
      </c>
      <c r="D39" s="2">
        <f t="shared" si="15"/>
        <v>80</v>
      </c>
      <c r="E39" s="7">
        <v>0.3</v>
      </c>
      <c r="G39" s="6">
        <f t="shared" si="16"/>
        <v>0</v>
      </c>
      <c r="H39" s="6">
        <f>IF(IF(EDATE(H$2,1)&gt;$B39,EDATE(H$2,1)-$B39,0)&gt;$D39,$D39,IF(EDATE(H$2,1)&gt;$B39,EDATE(H$2,1)-$B39,0))/$D39-SUM($G39:G39)</f>
        <v>0</v>
      </c>
      <c r="I39" s="6">
        <f>IF(IF(EDATE(I$2,1)&gt;$B39,EDATE(I$2,1)-$B39,0)&gt;$D39,$D39,IF(EDATE(I$2,1)&gt;$B39,EDATE(I$2,1)-$B39,0))/$D39-SUM($G39:H39)</f>
        <v>0</v>
      </c>
      <c r="J39" s="6">
        <f>IF(IF(EDATE(J$2,1)&gt;$B39,EDATE(J$2,1)-$B39,0)&gt;$D39,$D39,IF(EDATE(J$2,1)&gt;$B39,EDATE(J$2,1)-$B39,0))/$D39-SUM($G39:I39)</f>
        <v>0</v>
      </c>
      <c r="K39" s="6">
        <f>IF(IF(EDATE(K$2,1)&gt;$B39,EDATE(K$2,1)-$B39,0)&gt;$D39,$D39,IF(EDATE(K$2,1)&gt;$B39,EDATE(K$2,1)-$B39,0))/$D39-SUM($G39:J39)</f>
        <v>0</v>
      </c>
      <c r="L39" s="6">
        <f>IF(IF(EDATE(L$2,1)&gt;$B39,EDATE(L$2,1)-$B39,0)&gt;$D39,$D39,IF(EDATE(L$2,1)&gt;$B39,EDATE(L$2,1)-$B39,0))/$D39-SUM($G39:K39)</f>
        <v>0</v>
      </c>
      <c r="M39" s="6">
        <f>IF(IF(EDATE(M$2,1)&gt;$B39,EDATE(M$2,1)-$B39,0)&gt;$D39,$D39,IF(EDATE(M$2,1)&gt;$B39,EDATE(M$2,1)-$B39,0))/$D39-SUM($G39:L39)</f>
        <v>0</v>
      </c>
      <c r="N39" s="6">
        <f>IF(IF(EDATE(N$2,1)&gt;$B39,EDATE(N$2,1)-$B39,0)&gt;$D39,$D39,IF(EDATE(N$2,1)&gt;$B39,EDATE(N$2,1)-$B39,0))/$D39-SUM($G39:M39)</f>
        <v>0</v>
      </c>
      <c r="O39" s="6">
        <f>IF(IF(EDATE(O$2,1)&gt;$B39,EDATE(O$2,1)-$B39,0)&gt;$D39,$D39,IF(EDATE(O$2,1)&gt;$B39,EDATE(O$2,1)-$B39,0))/$D39-SUM($G39:N39)</f>
        <v>0</v>
      </c>
      <c r="P39" s="6">
        <f>IF(IF(EDATE(P$2,1)&gt;$B39,EDATE(P$2,1)-$B39,0)&gt;$D39,$D39,IF(EDATE(P$2,1)&gt;$B39,EDATE(P$2,1)-$B39,0))/$D39-SUM($G39:O39)</f>
        <v>0</v>
      </c>
      <c r="Q39" s="6">
        <f>IF(IF(EDATE(Q$2,1)&gt;$B39,EDATE(Q$2,1)-$B39,0)&gt;$D39,$D39,IF(EDATE(Q$2,1)&gt;$B39,EDATE(Q$2,1)-$B39,0))/$D39-SUM($G39:P39)</f>
        <v>0</v>
      </c>
      <c r="R39" s="6">
        <f>IF(IF(EDATE(R$2,1)&gt;$B39,EDATE(R$2,1)-$B39,0)&gt;$D39,$D39,IF(EDATE(R$2,1)&gt;$B39,EDATE(R$2,1)-$B39,0))/$D39-SUM($G39:Q39)</f>
        <v>0.36249999999999999</v>
      </c>
      <c r="S39" s="6">
        <f>IF(IF(EDATE(S$2,1)&gt;$B39,EDATE(S$2,1)-$B39,0)&gt;$D39,$D39,IF(EDATE(S$2,1)&gt;$B39,EDATE(S$2,1)-$B39,0))/$D39-SUM($G39:R39)</f>
        <v>0.38750000000000001</v>
      </c>
      <c r="T39" s="6">
        <f>IF(IF(EDATE(T$2,1)&gt;$B39,EDATE(T$2,1)-$B39,0)&gt;$D39,$D39,IF(EDATE(T$2,1)&gt;$B39,EDATE(T$2,1)-$B39,0))/$D39-SUM($G39:S39)</f>
        <v>0.25</v>
      </c>
      <c r="U39" s="6">
        <f>IF(IF(EDATE(U$2,1)&gt;$B39,EDATE(U$2,1)-$B39,0)&gt;$D39,$D39,IF(EDATE(U$2,1)&gt;$B39,EDATE(U$2,1)-$B39,0))/$D39-SUM($G39:T39)</f>
        <v>0</v>
      </c>
      <c r="V39" s="6">
        <f>IF(IF(EDATE(V$2,1)&gt;$B39,EDATE(V$2,1)-$B39,0)&gt;$D39,$D39,IF(EDATE(V$2,1)&gt;$B39,EDATE(V$2,1)-$B39,0))/$D39-SUM($G39:U39)</f>
        <v>0</v>
      </c>
      <c r="W39" s="6">
        <f>IF(IF(EDATE(W$2,1)&gt;$B39,EDATE(W$2,1)-$B39,0)&gt;$D39,$D39,IF(EDATE(W$2,1)&gt;$B39,EDATE(W$2,1)-$B39,0))/$D39-SUM($G39:V39)</f>
        <v>0</v>
      </c>
    </row>
    <row r="40" spans="1:23" x14ac:dyDescent="0.25">
      <c r="A40" t="s">
        <v>7</v>
      </c>
      <c r="B40" s="1">
        <f>C39</f>
        <v>44582</v>
      </c>
      <c r="C40" s="1">
        <f>B40+30</f>
        <v>44612</v>
      </c>
      <c r="D40" s="2">
        <f t="shared" si="15"/>
        <v>30</v>
      </c>
      <c r="E40" s="7">
        <v>0.2</v>
      </c>
      <c r="G40" s="6">
        <f t="shared" si="16"/>
        <v>0</v>
      </c>
      <c r="H40" s="6">
        <f>IF(IF(EDATE(H$2,1)&gt;$B40,EDATE(H$2,1)-$B40,0)&gt;$D40,$D40,IF(EDATE(H$2,1)&gt;$B40,EDATE(H$2,1)-$B40,0))/$D40-SUM($G40:G40)</f>
        <v>0</v>
      </c>
      <c r="I40" s="6">
        <f>IF(IF(EDATE(I$2,1)&gt;$B40,EDATE(I$2,1)-$B40,0)&gt;$D40,$D40,IF(EDATE(I$2,1)&gt;$B40,EDATE(I$2,1)-$B40,0))/$D40-SUM($G40:H40)</f>
        <v>0</v>
      </c>
      <c r="J40" s="6">
        <f>IF(IF(EDATE(J$2,1)&gt;$B40,EDATE(J$2,1)-$B40,0)&gt;$D40,$D40,IF(EDATE(J$2,1)&gt;$B40,EDATE(J$2,1)-$B40,0))/$D40-SUM($G40:I40)</f>
        <v>0</v>
      </c>
      <c r="K40" s="6">
        <f>IF(IF(EDATE(K$2,1)&gt;$B40,EDATE(K$2,1)-$B40,0)&gt;$D40,$D40,IF(EDATE(K$2,1)&gt;$B40,EDATE(K$2,1)-$B40,0))/$D40-SUM($G40:J40)</f>
        <v>0</v>
      </c>
      <c r="L40" s="6">
        <f>IF(IF(EDATE(L$2,1)&gt;$B40,EDATE(L$2,1)-$B40,0)&gt;$D40,$D40,IF(EDATE(L$2,1)&gt;$B40,EDATE(L$2,1)-$B40,0))/$D40-SUM($G40:K40)</f>
        <v>0</v>
      </c>
      <c r="M40" s="6">
        <f>IF(IF(EDATE(M$2,1)&gt;$B40,EDATE(M$2,1)-$B40,0)&gt;$D40,$D40,IF(EDATE(M$2,1)&gt;$B40,EDATE(M$2,1)-$B40,0))/$D40-SUM($G40:L40)</f>
        <v>0</v>
      </c>
      <c r="N40" s="6">
        <f>IF(IF(EDATE(N$2,1)&gt;$B40,EDATE(N$2,1)-$B40,0)&gt;$D40,$D40,IF(EDATE(N$2,1)&gt;$B40,EDATE(N$2,1)-$B40,0))/$D40-SUM($G40:M40)</f>
        <v>0</v>
      </c>
      <c r="O40" s="6">
        <f>IF(IF(EDATE(O$2,1)&gt;$B40,EDATE(O$2,1)-$B40,0)&gt;$D40,$D40,IF(EDATE(O$2,1)&gt;$B40,EDATE(O$2,1)-$B40,0))/$D40-SUM($G40:N40)</f>
        <v>0</v>
      </c>
      <c r="P40" s="6">
        <f>IF(IF(EDATE(P$2,1)&gt;$B40,EDATE(P$2,1)-$B40,0)&gt;$D40,$D40,IF(EDATE(P$2,1)&gt;$B40,EDATE(P$2,1)-$B40,0))/$D40-SUM($G40:O40)</f>
        <v>0</v>
      </c>
      <c r="Q40" s="6">
        <f>IF(IF(EDATE(Q$2,1)&gt;$B40,EDATE(Q$2,1)-$B40,0)&gt;$D40,$D40,IF(EDATE(Q$2,1)&gt;$B40,EDATE(Q$2,1)-$B40,0))/$D40-SUM($G40:P40)</f>
        <v>0</v>
      </c>
      <c r="R40" s="6">
        <f>IF(IF(EDATE(R$2,1)&gt;$B40,EDATE(R$2,1)-$B40,0)&gt;$D40,$D40,IF(EDATE(R$2,1)&gt;$B40,EDATE(R$2,1)-$B40,0))/$D40-SUM($G40:Q40)</f>
        <v>0</v>
      </c>
      <c r="S40" s="6">
        <f>IF(IF(EDATE(S$2,1)&gt;$B40,EDATE(S$2,1)-$B40,0)&gt;$D40,$D40,IF(EDATE(S$2,1)&gt;$B40,EDATE(S$2,1)-$B40,0))/$D40-SUM($G40:R40)</f>
        <v>0</v>
      </c>
      <c r="T40" s="6">
        <f>IF(IF(EDATE(T$2,1)&gt;$B40,EDATE(T$2,1)-$B40,0)&gt;$D40,$D40,IF(EDATE(T$2,1)&gt;$B40,EDATE(T$2,1)-$B40,0))/$D40-SUM($G40:S40)</f>
        <v>0.36666666666666664</v>
      </c>
      <c r="U40" s="6">
        <f>IF(IF(EDATE(U$2,1)&gt;$B40,EDATE(U$2,1)-$B40,0)&gt;$D40,$D40,IF(EDATE(U$2,1)&gt;$B40,EDATE(U$2,1)-$B40,0))/$D40-SUM($G40:T40)</f>
        <v>0.6333333333333333</v>
      </c>
      <c r="V40" s="6">
        <f>IF(IF(EDATE(V$2,1)&gt;$B40,EDATE(V$2,1)-$B40,0)&gt;$D40,$D40,IF(EDATE(V$2,1)&gt;$B40,EDATE(V$2,1)-$B40,0))/$D40-SUM($G40:U40)</f>
        <v>0</v>
      </c>
      <c r="W40" s="6">
        <f>IF(IF(EDATE(W$2,1)&gt;$B40,EDATE(W$2,1)-$B40,0)&gt;$D40,$D40,IF(EDATE(W$2,1)&gt;$B40,EDATE(W$2,1)-$B40,0))/$D40-SUM($G40:V40)</f>
        <v>0</v>
      </c>
    </row>
    <row r="41" spans="1:23" x14ac:dyDescent="0.25">
      <c r="E41" s="8">
        <f>SUM(E36:E40)</f>
        <v>1</v>
      </c>
      <c r="G41" s="6">
        <f>SUMPRODUCT($E$36:$E$40,G$36:G$40)</f>
        <v>0</v>
      </c>
      <c r="H41" s="6">
        <f>SUMPRODUCT($E$36:$E$40,H$36:H$40)</f>
        <v>2.4444444444444446E-2</v>
      </c>
      <c r="I41" s="6">
        <f>SUMPRODUCT($E$36:$E$40,I$36:I$40)</f>
        <v>3.1111111111111114E-2</v>
      </c>
      <c r="J41" s="6">
        <f>SUMPRODUCT($E$36:$E$40,J$36:J$40)</f>
        <v>3.4444444444444444E-2</v>
      </c>
      <c r="K41" s="6">
        <f>SUMPRODUCT($E$36:$E$40,K$36:K$40)</f>
        <v>9.9999999999999985E-3</v>
      </c>
      <c r="L41" s="6">
        <f>SUMPRODUCT($E$36:$E$40,L$36:L$40)</f>
        <v>1.8181818181818184E-2</v>
      </c>
      <c r="M41" s="6">
        <f>SUMPRODUCT($E$36:$E$40,M$36:M$40)</f>
        <v>7.7922077922077934E-2</v>
      </c>
      <c r="N41" s="6">
        <f>SUMPRODUCT($E$36:$E$40,N$36:N$40)</f>
        <v>0.1126720690753388</v>
      </c>
      <c r="O41" s="6">
        <f>SUMPRODUCT($E$36:$E$40,O$36:O$40)</f>
        <v>5.716408931667788E-2</v>
      </c>
      <c r="P41" s="6">
        <f>SUMPRODUCT($E$36:$E$40,P$36:P$40)</f>
        <v>3.269754768392371E-2</v>
      </c>
      <c r="Q41" s="6">
        <f>SUMPRODUCT($E$36:$E$40,Q$36:Q$40)</f>
        <v>3.3787465940054495E-2</v>
      </c>
      <c r="R41" s="6">
        <f>SUMPRODUCT($E$36:$E$40,R$36:R$40)</f>
        <v>0.1414475476839237</v>
      </c>
      <c r="S41" s="6">
        <f>SUMPRODUCT($E$36:$E$40,S$36:S$40)</f>
        <v>0.15003746594005452</v>
      </c>
      <c r="T41" s="6">
        <f>SUMPRODUCT($E$36:$E$40,T$36:T$40)</f>
        <v>0.14942325158946412</v>
      </c>
      <c r="U41" s="6">
        <f>SUMPRODUCT($E$36:$E$40,U$36:U$40)</f>
        <v>0.12666666666666668</v>
      </c>
      <c r="V41" s="6">
        <f>SUMPRODUCT($E$36:$E$40,V$36:V$40)</f>
        <v>0</v>
      </c>
      <c r="W41" s="6">
        <f>SUMPRODUCT($E$36:$E$40,W$36:W$40)</f>
        <v>0</v>
      </c>
    </row>
  </sheetData>
  <conditionalFormatting sqref="G19:W23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X450LC</dc:creator>
  <cp:lastModifiedBy>Marcio Fleming</cp:lastModifiedBy>
  <dcterms:created xsi:type="dcterms:W3CDTF">2020-06-27T08:28:35Z</dcterms:created>
  <dcterms:modified xsi:type="dcterms:W3CDTF">2020-06-27T13:19:53Z</dcterms:modified>
</cp:coreProperties>
</file>