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mc:AlternateContent xmlns:mc="http://schemas.openxmlformats.org/markup-compatibility/2006">
    <mc:Choice Requires="x15">
      <x15ac:absPath xmlns:x15ac="http://schemas.microsoft.com/office/spreadsheetml/2010/11/ac" url="C:\Users\LENOVO\Downloads\SAR\WPR\"/>
    </mc:Choice>
  </mc:AlternateContent>
  <xr:revisionPtr revIDLastSave="0" documentId="13_ncr:1_{F007C36A-611B-45BC-9379-13A13B6D47CE}" xr6:coauthVersionLast="47" xr6:coauthVersionMax="47" xr10:uidLastSave="{00000000-0000-0000-0000-000000000000}"/>
  <bookViews>
    <workbookView xWindow="-108" yWindow="-108" windowWidth="23256" windowHeight="12456" tabRatio="959" firstSheet="10" activeTab="21" xr2:uid="{00000000-000D-0000-FFFF-FFFF00000000}"/>
  </bookViews>
  <sheets>
    <sheet name="Weekly Progress Report" sheetId="1" r:id="rId1"/>
    <sheet name="General Information" sheetId="21" r:id="rId2"/>
    <sheet name="Progress" sheetId="31" r:id="rId3"/>
    <sheet name="Weekly Photos" sheetId="34" r:id="rId4"/>
    <sheet name="Quality-Stat" sheetId="38" r:id="rId5"/>
    <sheet name="Quality." sheetId="68" r:id="rId6"/>
    <sheet name="HSE-Stat" sheetId="20" r:id="rId7"/>
    <sheet name="HSE." sheetId="67" r:id="rId8"/>
    <sheet name="Major Quantities" sheetId="25" r:id="rId9"/>
    <sheet name="Invoice Log" sheetId="12" r:id="rId10"/>
    <sheet name="Invoice Amount FIR" sheetId="39" r:id="rId11"/>
    <sheet name="FIR Summary" sheetId="74" r:id="rId12"/>
    <sheet name="CCO" sheetId="23" r:id="rId13"/>
    <sheet name="Procurement" sheetId="64" r:id="rId14"/>
    <sheet name="Manpower" sheetId="6" r:id="rId15"/>
    <sheet name="Issues" sheetId="24" r:id="rId16"/>
    <sheet name="Risk Register" sheetId="72" r:id="rId17"/>
    <sheet name="Milestones" sheetId="19" r:id="rId18"/>
    <sheet name="Schedule" sheetId="27" r:id="rId19"/>
    <sheet name="EV-Chart Data" sheetId="2" r:id="rId20"/>
    <sheet name="Physical-Chart Data" sheetId="11" r:id="rId21"/>
    <sheet name="Testing" sheetId="32" r:id="rId22"/>
    <sheet name="Conclusion" sheetId="6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_____________ccr1" localSheetId="11" hidden="1">{#N/A,#N/A,TRUE,"Cover";#N/A,#N/A,TRUE,"Conts";#N/A,#N/A,TRUE,"VOS";#N/A,#N/A,TRUE,"Warrington";#N/A,#N/A,TRUE,"Widnes"}</definedName>
    <definedName name="_____________ccr1" localSheetId="7" hidden="1">{#N/A,#N/A,TRUE,"Cover";#N/A,#N/A,TRUE,"Conts";#N/A,#N/A,TRUE,"VOS";#N/A,#N/A,TRUE,"Warrington";#N/A,#N/A,TRUE,"Widnes"}</definedName>
    <definedName name="_____________ccr1" localSheetId="10" hidden="1">{#N/A,#N/A,TRUE,"Cover";#N/A,#N/A,TRUE,"Conts";#N/A,#N/A,TRUE,"VOS";#N/A,#N/A,TRUE,"Warrington";#N/A,#N/A,TRUE,"Widnes"}</definedName>
    <definedName name="_____________ccr1" localSheetId="13" hidden="1">{#N/A,#N/A,TRUE,"Cover";#N/A,#N/A,TRUE,"Conts";#N/A,#N/A,TRUE,"VOS";#N/A,#N/A,TRUE,"Warrington";#N/A,#N/A,TRUE,"Widnes"}</definedName>
    <definedName name="_____________ccr1" localSheetId="5" hidden="1">{#N/A,#N/A,TRUE,"Cover";#N/A,#N/A,TRUE,"Conts";#N/A,#N/A,TRUE,"VOS";#N/A,#N/A,TRUE,"Warrington";#N/A,#N/A,TRUE,"Widnes"}</definedName>
    <definedName name="_____________ccr1" localSheetId="16" hidden="1">{#N/A,#N/A,TRUE,"Cover";#N/A,#N/A,TRUE,"Conts";#N/A,#N/A,TRUE,"VOS";#N/A,#N/A,TRUE,"Warrington";#N/A,#N/A,TRUE,"Widnes"}</definedName>
    <definedName name="_____________ccr1" hidden="1">{#N/A,#N/A,TRUE,"Cover";#N/A,#N/A,TRUE,"Conts";#N/A,#N/A,TRUE,"VOS";#N/A,#N/A,TRUE,"Warrington";#N/A,#N/A,TRUE,"Widnes"}</definedName>
    <definedName name="___________ccr1" localSheetId="11" hidden="1">{#N/A,#N/A,TRUE,"Cover";#N/A,#N/A,TRUE,"Conts";#N/A,#N/A,TRUE,"VOS";#N/A,#N/A,TRUE,"Warrington";#N/A,#N/A,TRUE,"Widnes"}</definedName>
    <definedName name="___________ccr1" localSheetId="7" hidden="1">{#N/A,#N/A,TRUE,"Cover";#N/A,#N/A,TRUE,"Conts";#N/A,#N/A,TRUE,"VOS";#N/A,#N/A,TRUE,"Warrington";#N/A,#N/A,TRUE,"Widnes"}</definedName>
    <definedName name="___________ccr1" localSheetId="10" hidden="1">{#N/A,#N/A,TRUE,"Cover";#N/A,#N/A,TRUE,"Conts";#N/A,#N/A,TRUE,"VOS";#N/A,#N/A,TRUE,"Warrington";#N/A,#N/A,TRUE,"Widnes"}</definedName>
    <definedName name="___________ccr1" localSheetId="13" hidden="1">{#N/A,#N/A,TRUE,"Cover";#N/A,#N/A,TRUE,"Conts";#N/A,#N/A,TRUE,"VOS";#N/A,#N/A,TRUE,"Warrington";#N/A,#N/A,TRUE,"Widnes"}</definedName>
    <definedName name="___________ccr1" localSheetId="5" hidden="1">{#N/A,#N/A,TRUE,"Cover";#N/A,#N/A,TRUE,"Conts";#N/A,#N/A,TRUE,"VOS";#N/A,#N/A,TRUE,"Warrington";#N/A,#N/A,TRUE,"Widnes"}</definedName>
    <definedName name="___________ccr1" localSheetId="16" hidden="1">{#N/A,#N/A,TRUE,"Cover";#N/A,#N/A,TRUE,"Conts";#N/A,#N/A,TRUE,"VOS";#N/A,#N/A,TRUE,"Warrington";#N/A,#N/A,TRUE,"Widnes"}</definedName>
    <definedName name="___________ccr1" hidden="1">{#N/A,#N/A,TRUE,"Cover";#N/A,#N/A,TRUE,"Conts";#N/A,#N/A,TRUE,"VOS";#N/A,#N/A,TRUE,"Warrington";#N/A,#N/A,TRUE,"Widnes"}</definedName>
    <definedName name="__________ccr1" localSheetId="11" hidden="1">{#N/A,#N/A,TRUE,"Cover";#N/A,#N/A,TRUE,"Conts";#N/A,#N/A,TRUE,"VOS";#N/A,#N/A,TRUE,"Warrington";#N/A,#N/A,TRUE,"Widnes"}</definedName>
    <definedName name="__________ccr1" localSheetId="7" hidden="1">{#N/A,#N/A,TRUE,"Cover";#N/A,#N/A,TRUE,"Conts";#N/A,#N/A,TRUE,"VOS";#N/A,#N/A,TRUE,"Warrington";#N/A,#N/A,TRUE,"Widnes"}</definedName>
    <definedName name="__________ccr1" localSheetId="10" hidden="1">{#N/A,#N/A,TRUE,"Cover";#N/A,#N/A,TRUE,"Conts";#N/A,#N/A,TRUE,"VOS";#N/A,#N/A,TRUE,"Warrington";#N/A,#N/A,TRUE,"Widnes"}</definedName>
    <definedName name="__________ccr1" localSheetId="13" hidden="1">{#N/A,#N/A,TRUE,"Cover";#N/A,#N/A,TRUE,"Conts";#N/A,#N/A,TRUE,"VOS";#N/A,#N/A,TRUE,"Warrington";#N/A,#N/A,TRUE,"Widnes"}</definedName>
    <definedName name="__________ccr1" localSheetId="5" hidden="1">{#N/A,#N/A,TRUE,"Cover";#N/A,#N/A,TRUE,"Conts";#N/A,#N/A,TRUE,"VOS";#N/A,#N/A,TRUE,"Warrington";#N/A,#N/A,TRUE,"Widnes"}</definedName>
    <definedName name="__________ccr1" localSheetId="16" hidden="1">{#N/A,#N/A,TRUE,"Cover";#N/A,#N/A,TRUE,"Conts";#N/A,#N/A,TRUE,"VOS";#N/A,#N/A,TRUE,"Warrington";#N/A,#N/A,TRUE,"Widnes"}</definedName>
    <definedName name="__________ccr1" hidden="1">{#N/A,#N/A,TRUE,"Cover";#N/A,#N/A,TRUE,"Conts";#N/A,#N/A,TRUE,"VOS";#N/A,#N/A,TRUE,"Warrington";#N/A,#N/A,TRUE,"Widnes"}</definedName>
    <definedName name="_________ccr1" localSheetId="11" hidden="1">{#N/A,#N/A,TRUE,"Cover";#N/A,#N/A,TRUE,"Conts";#N/A,#N/A,TRUE,"VOS";#N/A,#N/A,TRUE,"Warrington";#N/A,#N/A,TRUE,"Widnes"}</definedName>
    <definedName name="_________ccr1" localSheetId="7" hidden="1">{#N/A,#N/A,TRUE,"Cover";#N/A,#N/A,TRUE,"Conts";#N/A,#N/A,TRUE,"VOS";#N/A,#N/A,TRUE,"Warrington";#N/A,#N/A,TRUE,"Widnes"}</definedName>
    <definedName name="_________ccr1" localSheetId="10" hidden="1">{#N/A,#N/A,TRUE,"Cover";#N/A,#N/A,TRUE,"Conts";#N/A,#N/A,TRUE,"VOS";#N/A,#N/A,TRUE,"Warrington";#N/A,#N/A,TRUE,"Widnes"}</definedName>
    <definedName name="_________ccr1" localSheetId="13" hidden="1">{#N/A,#N/A,TRUE,"Cover";#N/A,#N/A,TRUE,"Conts";#N/A,#N/A,TRUE,"VOS";#N/A,#N/A,TRUE,"Warrington";#N/A,#N/A,TRUE,"Widnes"}</definedName>
    <definedName name="_________ccr1" localSheetId="5" hidden="1">{#N/A,#N/A,TRUE,"Cover";#N/A,#N/A,TRUE,"Conts";#N/A,#N/A,TRUE,"VOS";#N/A,#N/A,TRUE,"Warrington";#N/A,#N/A,TRUE,"Widnes"}</definedName>
    <definedName name="_________ccr1" localSheetId="16" hidden="1">{#N/A,#N/A,TRUE,"Cover";#N/A,#N/A,TRUE,"Conts";#N/A,#N/A,TRUE,"VOS";#N/A,#N/A,TRUE,"Warrington";#N/A,#N/A,TRUE,"Widnes"}</definedName>
    <definedName name="_________ccr1" hidden="1">{#N/A,#N/A,TRUE,"Cover";#N/A,#N/A,TRUE,"Conts";#N/A,#N/A,TRUE,"VOS";#N/A,#N/A,TRUE,"Warrington";#N/A,#N/A,TRUE,"Widnes"}</definedName>
    <definedName name="________ccr1" localSheetId="11" hidden="1">{#N/A,#N/A,TRUE,"Cover";#N/A,#N/A,TRUE,"Conts";#N/A,#N/A,TRUE,"VOS";#N/A,#N/A,TRUE,"Warrington";#N/A,#N/A,TRUE,"Widnes"}</definedName>
    <definedName name="________ccr1" localSheetId="7" hidden="1">{#N/A,#N/A,TRUE,"Cover";#N/A,#N/A,TRUE,"Conts";#N/A,#N/A,TRUE,"VOS";#N/A,#N/A,TRUE,"Warrington";#N/A,#N/A,TRUE,"Widnes"}</definedName>
    <definedName name="________ccr1" localSheetId="10" hidden="1">{#N/A,#N/A,TRUE,"Cover";#N/A,#N/A,TRUE,"Conts";#N/A,#N/A,TRUE,"VOS";#N/A,#N/A,TRUE,"Warrington";#N/A,#N/A,TRUE,"Widnes"}</definedName>
    <definedName name="________ccr1" localSheetId="13" hidden="1">{#N/A,#N/A,TRUE,"Cover";#N/A,#N/A,TRUE,"Conts";#N/A,#N/A,TRUE,"VOS";#N/A,#N/A,TRUE,"Warrington";#N/A,#N/A,TRUE,"Widnes"}</definedName>
    <definedName name="________ccr1" localSheetId="5" hidden="1">{#N/A,#N/A,TRUE,"Cover";#N/A,#N/A,TRUE,"Conts";#N/A,#N/A,TRUE,"VOS";#N/A,#N/A,TRUE,"Warrington";#N/A,#N/A,TRUE,"Widnes"}</definedName>
    <definedName name="________ccr1" localSheetId="16" hidden="1">{#N/A,#N/A,TRUE,"Cover";#N/A,#N/A,TRUE,"Conts";#N/A,#N/A,TRUE,"VOS";#N/A,#N/A,TRUE,"Warrington";#N/A,#N/A,TRUE,"Widnes"}</definedName>
    <definedName name="________ccr1" hidden="1">{#N/A,#N/A,TRUE,"Cover";#N/A,#N/A,TRUE,"Conts";#N/A,#N/A,TRUE,"VOS";#N/A,#N/A,TRUE,"Warrington";#N/A,#N/A,TRUE,"Widnes"}</definedName>
    <definedName name="_______ccr1" localSheetId="11" hidden="1">{#N/A,#N/A,TRUE,"Cover";#N/A,#N/A,TRUE,"Conts";#N/A,#N/A,TRUE,"VOS";#N/A,#N/A,TRUE,"Warrington";#N/A,#N/A,TRUE,"Widnes"}</definedName>
    <definedName name="_______ccr1" localSheetId="7" hidden="1">{#N/A,#N/A,TRUE,"Cover";#N/A,#N/A,TRUE,"Conts";#N/A,#N/A,TRUE,"VOS";#N/A,#N/A,TRUE,"Warrington";#N/A,#N/A,TRUE,"Widnes"}</definedName>
    <definedName name="_______ccr1" localSheetId="10" hidden="1">{#N/A,#N/A,TRUE,"Cover";#N/A,#N/A,TRUE,"Conts";#N/A,#N/A,TRUE,"VOS";#N/A,#N/A,TRUE,"Warrington";#N/A,#N/A,TRUE,"Widnes"}</definedName>
    <definedName name="_______ccr1" localSheetId="13" hidden="1">{#N/A,#N/A,TRUE,"Cover";#N/A,#N/A,TRUE,"Conts";#N/A,#N/A,TRUE,"VOS";#N/A,#N/A,TRUE,"Warrington";#N/A,#N/A,TRUE,"Widnes"}</definedName>
    <definedName name="_______ccr1" localSheetId="5" hidden="1">{#N/A,#N/A,TRUE,"Cover";#N/A,#N/A,TRUE,"Conts";#N/A,#N/A,TRUE,"VOS";#N/A,#N/A,TRUE,"Warrington";#N/A,#N/A,TRUE,"Widnes"}</definedName>
    <definedName name="_______ccr1" localSheetId="16" hidden="1">{#N/A,#N/A,TRUE,"Cover";#N/A,#N/A,TRUE,"Conts";#N/A,#N/A,TRUE,"VOS";#N/A,#N/A,TRUE,"Warrington";#N/A,#N/A,TRUE,"Widnes"}</definedName>
    <definedName name="_______ccr1" hidden="1">{#N/A,#N/A,TRUE,"Cover";#N/A,#N/A,TRUE,"Conts";#N/A,#N/A,TRUE,"VOS";#N/A,#N/A,TRUE,"Warrington";#N/A,#N/A,TRUE,"Widnes"}</definedName>
    <definedName name="______ccr1" localSheetId="11" hidden="1">{#N/A,#N/A,TRUE,"Cover";#N/A,#N/A,TRUE,"Conts";#N/A,#N/A,TRUE,"VOS";#N/A,#N/A,TRUE,"Warrington";#N/A,#N/A,TRUE,"Widnes"}</definedName>
    <definedName name="______ccr1" localSheetId="7" hidden="1">{#N/A,#N/A,TRUE,"Cover";#N/A,#N/A,TRUE,"Conts";#N/A,#N/A,TRUE,"VOS";#N/A,#N/A,TRUE,"Warrington";#N/A,#N/A,TRUE,"Widnes"}</definedName>
    <definedName name="______ccr1" localSheetId="10" hidden="1">{#N/A,#N/A,TRUE,"Cover";#N/A,#N/A,TRUE,"Conts";#N/A,#N/A,TRUE,"VOS";#N/A,#N/A,TRUE,"Warrington";#N/A,#N/A,TRUE,"Widnes"}</definedName>
    <definedName name="______ccr1" localSheetId="13" hidden="1">{#N/A,#N/A,TRUE,"Cover";#N/A,#N/A,TRUE,"Conts";#N/A,#N/A,TRUE,"VOS";#N/A,#N/A,TRUE,"Warrington";#N/A,#N/A,TRUE,"Widnes"}</definedName>
    <definedName name="______ccr1" localSheetId="5" hidden="1">{#N/A,#N/A,TRUE,"Cover";#N/A,#N/A,TRUE,"Conts";#N/A,#N/A,TRUE,"VOS";#N/A,#N/A,TRUE,"Warrington";#N/A,#N/A,TRUE,"Widnes"}</definedName>
    <definedName name="______ccr1" localSheetId="16" hidden="1">{#N/A,#N/A,TRUE,"Cover";#N/A,#N/A,TRUE,"Conts";#N/A,#N/A,TRUE,"VOS";#N/A,#N/A,TRUE,"Warrington";#N/A,#N/A,TRUE,"Widnes"}</definedName>
    <definedName name="______ccr1" hidden="1">{#N/A,#N/A,TRUE,"Cover";#N/A,#N/A,TRUE,"Conts";#N/A,#N/A,TRUE,"VOS";#N/A,#N/A,TRUE,"Warrington";#N/A,#N/A,TRUE,"Widnes"}</definedName>
    <definedName name="_____ab1" localSheetId="11"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3" hidden="1">{#N/A,#N/A,FALSE,"SumD";#N/A,#N/A,FALSE,"ElecD";#N/A,#N/A,FALSE,"MechD";#N/A,#N/A,FALSE,"GeotD";#N/A,#N/A,FALSE,"PrcsD";#N/A,#N/A,FALSE,"TunnD";#N/A,#N/A,FALSE,"CivlD";#N/A,#N/A,FALSE,"NtwkD";#N/A,#N/A,FALSE,"EstgD";#N/A,#N/A,FALSE,"PEngD"}</definedName>
    <definedName name="_____ab1" localSheetId="5" hidden="1">{#N/A,#N/A,FALSE,"SumD";#N/A,#N/A,FALSE,"ElecD";#N/A,#N/A,FALSE,"MechD";#N/A,#N/A,FALSE,"GeotD";#N/A,#N/A,FALSE,"PrcsD";#N/A,#N/A,FALSE,"TunnD";#N/A,#N/A,FALSE,"CivlD";#N/A,#N/A,FALSE,"NtwkD";#N/A,#N/A,FALSE,"EstgD";#N/A,#N/A,FALSE,"PEngD"}</definedName>
    <definedName name="_____ab1" localSheetId="16"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3"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16"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11" hidden="1">{#N/A,#N/A,TRUE,"Cover";#N/A,#N/A,TRUE,"Conts";#N/A,#N/A,TRUE,"VOS";#N/A,#N/A,TRUE,"Warrington";#N/A,#N/A,TRUE,"Widnes"}</definedName>
    <definedName name="_____ccr1" localSheetId="7" hidden="1">{#N/A,#N/A,TRUE,"Cover";#N/A,#N/A,TRUE,"Conts";#N/A,#N/A,TRUE,"VOS";#N/A,#N/A,TRUE,"Warrington";#N/A,#N/A,TRUE,"Widnes"}</definedName>
    <definedName name="_____ccr1" localSheetId="10" hidden="1">{#N/A,#N/A,TRUE,"Cover";#N/A,#N/A,TRUE,"Conts";#N/A,#N/A,TRUE,"VOS";#N/A,#N/A,TRUE,"Warrington";#N/A,#N/A,TRUE,"Widnes"}</definedName>
    <definedName name="_____ccr1" localSheetId="13" hidden="1">{#N/A,#N/A,TRUE,"Cover";#N/A,#N/A,TRUE,"Conts";#N/A,#N/A,TRUE,"VOS";#N/A,#N/A,TRUE,"Warrington";#N/A,#N/A,TRUE,"Widnes"}</definedName>
    <definedName name="_____ccr1" localSheetId="5" hidden="1">{#N/A,#N/A,TRUE,"Cover";#N/A,#N/A,TRUE,"Conts";#N/A,#N/A,TRUE,"VOS";#N/A,#N/A,TRUE,"Warrington";#N/A,#N/A,TRUE,"Widnes"}</definedName>
    <definedName name="_____ccr1" localSheetId="16" hidden="1">{#N/A,#N/A,TRUE,"Cover";#N/A,#N/A,TRUE,"Conts";#N/A,#N/A,TRUE,"VOS";#N/A,#N/A,TRUE,"Warrington";#N/A,#N/A,TRUE,"Widnes"}</definedName>
    <definedName name="_____ccr1" hidden="1">{#N/A,#N/A,TRUE,"Cover";#N/A,#N/A,TRUE,"Conts";#N/A,#N/A,TRUE,"VOS";#N/A,#N/A,TRUE,"Warrington";#N/A,#N/A,TRUE,"Widnes"}</definedName>
    <definedName name="_____old3" localSheetId="11"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3" hidden="1">{#N/A,#N/A,FALSE,"Summary";#N/A,#N/A,FALSE,"3TJ";#N/A,#N/A,FALSE,"3TN";#N/A,#N/A,FALSE,"3TP";#N/A,#N/A,FALSE,"3SJ";#N/A,#N/A,FALSE,"3CJ";#N/A,#N/A,FALSE,"3CN";#N/A,#N/A,FALSE,"3CP";#N/A,#N/A,FALSE,"3A"}</definedName>
    <definedName name="_____old3" localSheetId="5" hidden="1">{#N/A,#N/A,FALSE,"Summary";#N/A,#N/A,FALSE,"3TJ";#N/A,#N/A,FALSE,"3TN";#N/A,#N/A,FALSE,"3TP";#N/A,#N/A,FALSE,"3SJ";#N/A,#N/A,FALSE,"3CJ";#N/A,#N/A,FALSE,"3CN";#N/A,#N/A,FALSE,"3CP";#N/A,#N/A,FALSE,"3A"}</definedName>
    <definedName name="_____old3" localSheetId="16"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3"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16"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3"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16"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11"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3" hidden="1">{#N/A,#N/A,FALSE,"SumD";#N/A,#N/A,FALSE,"ElecD";#N/A,#N/A,FALSE,"MechD";#N/A,#N/A,FALSE,"GeotD";#N/A,#N/A,FALSE,"PrcsD";#N/A,#N/A,FALSE,"TunnD";#N/A,#N/A,FALSE,"CivlD";#N/A,#N/A,FALSE,"NtwkD";#N/A,#N/A,FALSE,"EstgD";#N/A,#N/A,FALSE,"PEngD"}</definedName>
    <definedName name="____ab1" localSheetId="5" hidden="1">{#N/A,#N/A,FALSE,"SumD";#N/A,#N/A,FALSE,"ElecD";#N/A,#N/A,FALSE,"MechD";#N/A,#N/A,FALSE,"GeotD";#N/A,#N/A,FALSE,"PrcsD";#N/A,#N/A,FALSE,"TunnD";#N/A,#N/A,FALSE,"CivlD";#N/A,#N/A,FALSE,"NtwkD";#N/A,#N/A,FALSE,"EstgD";#N/A,#N/A,FALSE,"PEngD"}</definedName>
    <definedName name="____ab1" localSheetId="16"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3"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16"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11" hidden="1">{#N/A,#N/A,TRUE,"Cover";#N/A,#N/A,TRUE,"Conts";#N/A,#N/A,TRUE,"VOS";#N/A,#N/A,TRUE,"Warrington";#N/A,#N/A,TRUE,"Widnes"}</definedName>
    <definedName name="____ccr1" localSheetId="7" hidden="1">{#N/A,#N/A,TRUE,"Cover";#N/A,#N/A,TRUE,"Conts";#N/A,#N/A,TRUE,"VOS";#N/A,#N/A,TRUE,"Warrington";#N/A,#N/A,TRUE,"Widnes"}</definedName>
    <definedName name="____ccr1" localSheetId="10" hidden="1">{#N/A,#N/A,TRUE,"Cover";#N/A,#N/A,TRUE,"Conts";#N/A,#N/A,TRUE,"VOS";#N/A,#N/A,TRUE,"Warrington";#N/A,#N/A,TRUE,"Widnes"}</definedName>
    <definedName name="____ccr1" localSheetId="13" hidden="1">{#N/A,#N/A,TRUE,"Cover";#N/A,#N/A,TRUE,"Conts";#N/A,#N/A,TRUE,"VOS";#N/A,#N/A,TRUE,"Warrington";#N/A,#N/A,TRUE,"Widnes"}</definedName>
    <definedName name="____ccr1" localSheetId="5" hidden="1">{#N/A,#N/A,TRUE,"Cover";#N/A,#N/A,TRUE,"Conts";#N/A,#N/A,TRUE,"VOS";#N/A,#N/A,TRUE,"Warrington";#N/A,#N/A,TRUE,"Widnes"}</definedName>
    <definedName name="____ccr1" localSheetId="16" hidden="1">{#N/A,#N/A,TRUE,"Cover";#N/A,#N/A,TRUE,"Conts";#N/A,#N/A,TRUE,"VOS";#N/A,#N/A,TRUE,"Warrington";#N/A,#N/A,TRUE,"Widnes"}</definedName>
    <definedName name="____ccr1" hidden="1">{#N/A,#N/A,TRUE,"Cover";#N/A,#N/A,TRUE,"Conts";#N/A,#N/A,TRUE,"VOS";#N/A,#N/A,TRUE,"Warrington";#N/A,#N/A,TRUE,"Widnes"}</definedName>
    <definedName name="____ccr2" localSheetId="11" hidden="1">{#N/A,#N/A,TRUE,"Cover";#N/A,#N/A,TRUE,"Conts";#N/A,#N/A,TRUE,"VOS";#N/A,#N/A,TRUE,"Warrington";#N/A,#N/A,TRUE,"Widnes"}</definedName>
    <definedName name="____ccr2" localSheetId="7" hidden="1">{#N/A,#N/A,TRUE,"Cover";#N/A,#N/A,TRUE,"Conts";#N/A,#N/A,TRUE,"VOS";#N/A,#N/A,TRUE,"Warrington";#N/A,#N/A,TRUE,"Widnes"}</definedName>
    <definedName name="____ccr2" localSheetId="10" hidden="1">{#N/A,#N/A,TRUE,"Cover";#N/A,#N/A,TRUE,"Conts";#N/A,#N/A,TRUE,"VOS";#N/A,#N/A,TRUE,"Warrington";#N/A,#N/A,TRUE,"Widnes"}</definedName>
    <definedName name="____ccr2" localSheetId="13" hidden="1">{#N/A,#N/A,TRUE,"Cover";#N/A,#N/A,TRUE,"Conts";#N/A,#N/A,TRUE,"VOS";#N/A,#N/A,TRUE,"Warrington";#N/A,#N/A,TRUE,"Widnes"}</definedName>
    <definedName name="____ccr2" localSheetId="5" hidden="1">{#N/A,#N/A,TRUE,"Cover";#N/A,#N/A,TRUE,"Conts";#N/A,#N/A,TRUE,"VOS";#N/A,#N/A,TRUE,"Warrington";#N/A,#N/A,TRUE,"Widnes"}</definedName>
    <definedName name="____ccr2" localSheetId="16" hidden="1">{#N/A,#N/A,TRUE,"Cover";#N/A,#N/A,TRUE,"Conts";#N/A,#N/A,TRUE,"VOS";#N/A,#N/A,TRUE,"Warrington";#N/A,#N/A,TRUE,"Widnes"}</definedName>
    <definedName name="____ccr2" hidden="1">{#N/A,#N/A,TRUE,"Cover";#N/A,#N/A,TRUE,"Conts";#N/A,#N/A,TRUE,"VOS";#N/A,#N/A,TRUE,"Warrington";#N/A,#N/A,TRUE,"Widnes"}</definedName>
    <definedName name="____old3" localSheetId="11"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3" hidden="1">{#N/A,#N/A,FALSE,"Summary";#N/A,#N/A,FALSE,"3TJ";#N/A,#N/A,FALSE,"3TN";#N/A,#N/A,FALSE,"3TP";#N/A,#N/A,FALSE,"3SJ";#N/A,#N/A,FALSE,"3CJ";#N/A,#N/A,FALSE,"3CN";#N/A,#N/A,FALSE,"3CP";#N/A,#N/A,FALSE,"3A"}</definedName>
    <definedName name="____old3" localSheetId="5" hidden="1">{#N/A,#N/A,FALSE,"Summary";#N/A,#N/A,FALSE,"3TJ";#N/A,#N/A,FALSE,"3TN";#N/A,#N/A,FALSE,"3TP";#N/A,#N/A,FALSE,"3SJ";#N/A,#N/A,FALSE,"3CJ";#N/A,#N/A,FALSE,"3CN";#N/A,#N/A,FALSE,"3CP";#N/A,#N/A,FALSE,"3A"}</definedName>
    <definedName name="____old3" localSheetId="16"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3"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16"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3"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16"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11"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3" hidden="1">{#N/A,#N/A,FALSE,"SumD";#N/A,#N/A,FALSE,"ElecD";#N/A,#N/A,FALSE,"MechD";#N/A,#N/A,FALSE,"GeotD";#N/A,#N/A,FALSE,"PrcsD";#N/A,#N/A,FALSE,"TunnD";#N/A,#N/A,FALSE,"CivlD";#N/A,#N/A,FALSE,"NtwkD";#N/A,#N/A,FALSE,"EstgD";#N/A,#N/A,FALSE,"PEngD"}</definedName>
    <definedName name="___ab1" localSheetId="5" hidden="1">{#N/A,#N/A,FALSE,"SumD";#N/A,#N/A,FALSE,"ElecD";#N/A,#N/A,FALSE,"MechD";#N/A,#N/A,FALSE,"GeotD";#N/A,#N/A,FALSE,"PrcsD";#N/A,#N/A,FALSE,"TunnD";#N/A,#N/A,FALSE,"CivlD";#N/A,#N/A,FALSE,"NtwkD";#N/A,#N/A,FALSE,"EstgD";#N/A,#N/A,FALSE,"PEngD"}</definedName>
    <definedName name="___ab1" localSheetId="16"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3"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16"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11" hidden="1">{#N/A,#N/A,TRUE,"Cover";#N/A,#N/A,TRUE,"Conts";#N/A,#N/A,TRUE,"VOS";#N/A,#N/A,TRUE,"Warrington";#N/A,#N/A,TRUE,"Widnes"}</definedName>
    <definedName name="___ccr1" localSheetId="7" hidden="1">{#N/A,#N/A,TRUE,"Cover";#N/A,#N/A,TRUE,"Conts";#N/A,#N/A,TRUE,"VOS";#N/A,#N/A,TRUE,"Warrington";#N/A,#N/A,TRUE,"Widnes"}</definedName>
    <definedName name="___ccr1" localSheetId="10" hidden="1">{#N/A,#N/A,TRUE,"Cover";#N/A,#N/A,TRUE,"Conts";#N/A,#N/A,TRUE,"VOS";#N/A,#N/A,TRUE,"Warrington";#N/A,#N/A,TRUE,"Widnes"}</definedName>
    <definedName name="___ccr1" localSheetId="13" hidden="1">{#N/A,#N/A,TRUE,"Cover";#N/A,#N/A,TRUE,"Conts";#N/A,#N/A,TRUE,"VOS";#N/A,#N/A,TRUE,"Warrington";#N/A,#N/A,TRUE,"Widnes"}</definedName>
    <definedName name="___ccr1" localSheetId="5" hidden="1">{#N/A,#N/A,TRUE,"Cover";#N/A,#N/A,TRUE,"Conts";#N/A,#N/A,TRUE,"VOS";#N/A,#N/A,TRUE,"Warrington";#N/A,#N/A,TRUE,"Widnes"}</definedName>
    <definedName name="___ccr1" localSheetId="16" hidden="1">{#N/A,#N/A,TRUE,"Cover";#N/A,#N/A,TRUE,"Conts";#N/A,#N/A,TRUE,"VOS";#N/A,#N/A,TRUE,"Warrington";#N/A,#N/A,TRUE,"Widnes"}</definedName>
    <definedName name="___ccr1" hidden="1">{#N/A,#N/A,TRUE,"Cover";#N/A,#N/A,TRUE,"Conts";#N/A,#N/A,TRUE,"VOS";#N/A,#N/A,TRUE,"Warrington";#N/A,#N/A,TRUE,"Widnes"}</definedName>
    <definedName name="___ccr2" localSheetId="11" hidden="1">{#N/A,#N/A,TRUE,"Cover";#N/A,#N/A,TRUE,"Conts";#N/A,#N/A,TRUE,"VOS";#N/A,#N/A,TRUE,"Warrington";#N/A,#N/A,TRUE,"Widnes"}</definedName>
    <definedName name="___ccr2" localSheetId="7" hidden="1">{#N/A,#N/A,TRUE,"Cover";#N/A,#N/A,TRUE,"Conts";#N/A,#N/A,TRUE,"VOS";#N/A,#N/A,TRUE,"Warrington";#N/A,#N/A,TRUE,"Widnes"}</definedName>
    <definedName name="___ccr2" localSheetId="10" hidden="1">{#N/A,#N/A,TRUE,"Cover";#N/A,#N/A,TRUE,"Conts";#N/A,#N/A,TRUE,"VOS";#N/A,#N/A,TRUE,"Warrington";#N/A,#N/A,TRUE,"Widnes"}</definedName>
    <definedName name="___ccr2" localSheetId="13" hidden="1">{#N/A,#N/A,TRUE,"Cover";#N/A,#N/A,TRUE,"Conts";#N/A,#N/A,TRUE,"VOS";#N/A,#N/A,TRUE,"Warrington";#N/A,#N/A,TRUE,"Widnes"}</definedName>
    <definedName name="___ccr2" localSheetId="5" hidden="1">{#N/A,#N/A,TRUE,"Cover";#N/A,#N/A,TRUE,"Conts";#N/A,#N/A,TRUE,"VOS";#N/A,#N/A,TRUE,"Warrington";#N/A,#N/A,TRUE,"Widnes"}</definedName>
    <definedName name="___ccr2" localSheetId="16" hidden="1">{#N/A,#N/A,TRUE,"Cover";#N/A,#N/A,TRUE,"Conts";#N/A,#N/A,TRUE,"VOS";#N/A,#N/A,TRUE,"Warrington";#N/A,#N/A,TRUE,"Widnes"}</definedName>
    <definedName name="___ccr2" hidden="1">{#N/A,#N/A,TRUE,"Cover";#N/A,#N/A,TRUE,"Conts";#N/A,#N/A,TRUE,"VOS";#N/A,#N/A,TRUE,"Warrington";#N/A,#N/A,TRUE,"Widnes"}</definedName>
    <definedName name="___old3" localSheetId="11"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3" hidden="1">{#N/A,#N/A,FALSE,"Summary";#N/A,#N/A,FALSE,"3TJ";#N/A,#N/A,FALSE,"3TN";#N/A,#N/A,FALSE,"3TP";#N/A,#N/A,FALSE,"3SJ";#N/A,#N/A,FALSE,"3CJ";#N/A,#N/A,FALSE,"3CN";#N/A,#N/A,FALSE,"3CP";#N/A,#N/A,FALSE,"3A"}</definedName>
    <definedName name="___old3" localSheetId="5" hidden="1">{#N/A,#N/A,FALSE,"Summary";#N/A,#N/A,FALSE,"3TJ";#N/A,#N/A,FALSE,"3TN";#N/A,#N/A,FALSE,"3TP";#N/A,#N/A,FALSE,"3SJ";#N/A,#N/A,FALSE,"3CJ";#N/A,#N/A,FALSE,"3CN";#N/A,#N/A,FALSE,"3CP";#N/A,#N/A,FALSE,"3A"}</definedName>
    <definedName name="___old3" localSheetId="16"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3"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16"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3"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16"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11" hidden="1">[1]SUM!#REF!</definedName>
    <definedName name="__123Graph_A" hidden="1">[1]SUM!#REF!</definedName>
    <definedName name="__123Graph_ACURRENT" localSheetId="11" hidden="1">[2]FitOutConfCentre!#REF!</definedName>
    <definedName name="__123Graph_ACURRENT" hidden="1">[2]FitOutConfCentre!#REF!</definedName>
    <definedName name="__123Graph_B" localSheetId="11" hidden="1">[3]SUM!#REF!</definedName>
    <definedName name="__123Graph_B" hidden="1">[3]SUM!#REF!</definedName>
    <definedName name="__ccr1" localSheetId="11" hidden="1">{#N/A,#N/A,TRUE,"Cover";#N/A,#N/A,TRUE,"Conts";#N/A,#N/A,TRUE,"VOS";#N/A,#N/A,TRUE,"Warrington";#N/A,#N/A,TRUE,"Widnes"}</definedName>
    <definedName name="__ccr1" localSheetId="7" hidden="1">{#N/A,#N/A,TRUE,"Cover";#N/A,#N/A,TRUE,"Conts";#N/A,#N/A,TRUE,"VOS";#N/A,#N/A,TRUE,"Warrington";#N/A,#N/A,TRUE,"Widnes"}</definedName>
    <definedName name="__ccr1" localSheetId="10" hidden="1">{#N/A,#N/A,TRUE,"Cover";#N/A,#N/A,TRUE,"Conts";#N/A,#N/A,TRUE,"VOS";#N/A,#N/A,TRUE,"Warrington";#N/A,#N/A,TRUE,"Widnes"}</definedName>
    <definedName name="__ccr1" localSheetId="13" hidden="1">{#N/A,#N/A,TRUE,"Cover";#N/A,#N/A,TRUE,"Conts";#N/A,#N/A,TRUE,"VOS";#N/A,#N/A,TRUE,"Warrington";#N/A,#N/A,TRUE,"Widnes"}</definedName>
    <definedName name="__ccr1" localSheetId="5" hidden="1">{#N/A,#N/A,TRUE,"Cover";#N/A,#N/A,TRUE,"Conts";#N/A,#N/A,TRUE,"VOS";#N/A,#N/A,TRUE,"Warrington";#N/A,#N/A,TRUE,"Widnes"}</definedName>
    <definedName name="__ccr1" localSheetId="16" hidden="1">{#N/A,#N/A,TRUE,"Cover";#N/A,#N/A,TRUE,"Conts";#N/A,#N/A,TRUE,"VOS";#N/A,#N/A,TRUE,"Warrington";#N/A,#N/A,TRUE,"Widnes"}</definedName>
    <definedName name="__ccr1" hidden="1">{#N/A,#N/A,TRUE,"Cover";#N/A,#N/A,TRUE,"Conts";#N/A,#N/A,TRUE,"VOS";#N/A,#N/A,TRUE,"Warrington";#N/A,#N/A,TRUE,"Widnes"}</definedName>
    <definedName name="_1B.05.M.010.0010" localSheetId="11">#REF!</definedName>
    <definedName name="_1B.05.M.010.0010" localSheetId="5">#REF!</definedName>
    <definedName name="_1B.05.M.010.0010">#REF!</definedName>
    <definedName name="_1B.05.M.010.0050" localSheetId="11">#REF!</definedName>
    <definedName name="_1B.05.M.010.0050">#REF!</definedName>
    <definedName name="_1B.05.M.0100.0010" localSheetId="11">#REF!</definedName>
    <definedName name="_1B.05.M.0100.0010">#REF!</definedName>
    <definedName name="_1B.05.M.020.0010" localSheetId="11">#REF!</definedName>
    <definedName name="_1B.05.M.020.0010">#REF!</definedName>
    <definedName name="_1B.05.M.020.0020" localSheetId="11">#REF!</definedName>
    <definedName name="_1B.05.M.020.0020">#REF!</definedName>
    <definedName name="_1B.05.M.020.0030" localSheetId="11">#REF!</definedName>
    <definedName name="_1B.05.M.020.0030">#REF!</definedName>
    <definedName name="_1B.05.M.020.0040" localSheetId="11">#REF!</definedName>
    <definedName name="_1B.05.M.020.0040">#REF!</definedName>
    <definedName name="_1B.05.M.030.0010" localSheetId="11">#REF!</definedName>
    <definedName name="_1B.05.M.030.0010">#REF!</definedName>
    <definedName name="_1B.05.M.030.0020" localSheetId="11">#REF!</definedName>
    <definedName name="_1B.05.M.030.0020">#REF!</definedName>
    <definedName name="_1B.05.M.040.0010" localSheetId="11">#REF!</definedName>
    <definedName name="_1B.05.M.040.0010">#REF!</definedName>
    <definedName name="_1B.05.M.050.0010" localSheetId="11">#REF!</definedName>
    <definedName name="_1B.05.M.050.0010">#REF!</definedName>
    <definedName name="_1B.05.M.050.0020" localSheetId="11">#REF!</definedName>
    <definedName name="_1B.05.M.050.0020">#REF!</definedName>
    <definedName name="_1B.05.M.050.0030" localSheetId="11">#REF!</definedName>
    <definedName name="_1B.05.M.050.0030">#REF!</definedName>
    <definedName name="_1B.05.M.060.0020" localSheetId="11">#REF!</definedName>
    <definedName name="_1B.05.M.060.0020">#REF!</definedName>
    <definedName name="_1B.05.M.060.0100" localSheetId="11">#REF!</definedName>
    <definedName name="_1B.05.M.060.0100">#REF!</definedName>
    <definedName name="_1B.05.M.070.0010" localSheetId="11">#REF!</definedName>
    <definedName name="_1B.05.M.070.0010">#REF!</definedName>
    <definedName name="_1B.05.M.070.0020" localSheetId="11">#REF!</definedName>
    <definedName name="_1B.05.M.070.0020">#REF!</definedName>
    <definedName name="_1B.05.M.070.0030" localSheetId="11">#REF!</definedName>
    <definedName name="_1B.05.M.070.0030">#REF!</definedName>
    <definedName name="_1B.05.M.070.0040" localSheetId="11">#REF!</definedName>
    <definedName name="_1B.05.M.070.0040">#REF!</definedName>
    <definedName name="_1B.05.M.070.0050" localSheetId="11">#REF!</definedName>
    <definedName name="_1B.05.M.070.0050">#REF!</definedName>
    <definedName name="_1B.05.M.080.0010" localSheetId="11">#REF!</definedName>
    <definedName name="_1B.05.M.080.0010">#REF!</definedName>
    <definedName name="_1B.05.M.090.0010" localSheetId="11">#REF!</definedName>
    <definedName name="_1B.05.M.090.0010">#REF!</definedName>
    <definedName name="_1B.09.P.010.0010" localSheetId="11">#REF!</definedName>
    <definedName name="_1B.09.P.010.0010">#REF!</definedName>
    <definedName name="_1B.09.P.010.0020" localSheetId="11">#REF!</definedName>
    <definedName name="_1B.09.P.010.0020">#REF!</definedName>
    <definedName name="_1B.09.P.010.0030" localSheetId="11">#REF!</definedName>
    <definedName name="_1B.09.P.010.0030">#REF!</definedName>
    <definedName name="_1B.09.P.010.0040" localSheetId="11">#REF!</definedName>
    <definedName name="_1B.09.P.010.0040">#REF!</definedName>
    <definedName name="_1B.09.P.010.0050" localSheetId="11">#REF!</definedName>
    <definedName name="_1B.09.P.010.0050">#REF!</definedName>
    <definedName name="_1B.09.P.010.0060" localSheetId="11">#REF!</definedName>
    <definedName name="_1B.09.P.010.0060">#REF!</definedName>
    <definedName name="_1B.09.P.010.0070" localSheetId="11">#REF!</definedName>
    <definedName name="_1B.09.P.010.0070">#REF!</definedName>
    <definedName name="_1B.09.P.020.0010" localSheetId="11">#REF!</definedName>
    <definedName name="_1B.09.P.020.0010">#REF!</definedName>
    <definedName name="_1B.09.P.020.0020" localSheetId="11">#REF!</definedName>
    <definedName name="_1B.09.P.020.0020">#REF!</definedName>
    <definedName name="_1B.09.P.020.0030" localSheetId="11">#REF!</definedName>
    <definedName name="_1B.09.P.020.0030">#REF!</definedName>
    <definedName name="_1B.09.P.020.0040" localSheetId="11">#REF!</definedName>
    <definedName name="_1B.09.P.020.0040">#REF!</definedName>
    <definedName name="_1B.09.P.020.0050" localSheetId="11">#REF!</definedName>
    <definedName name="_1B.09.P.020.0050">#REF!</definedName>
    <definedName name="_1B.09.P.020.0060" localSheetId="11">#REF!</definedName>
    <definedName name="_1B.09.P.020.0060">#REF!</definedName>
    <definedName name="_1B.09.P.020.0070" localSheetId="11">#REF!</definedName>
    <definedName name="_1B.09.P.020.0070">#REF!</definedName>
    <definedName name="_1B.09.P.020.0080" localSheetId="11">#REF!</definedName>
    <definedName name="_1B.09.P.020.0080">#REF!</definedName>
    <definedName name="_1B.09.P.020.0090" localSheetId="11">#REF!</definedName>
    <definedName name="_1B.09.P.020.0090">#REF!</definedName>
    <definedName name="_1B.09.P.020.0100" localSheetId="11">#REF!</definedName>
    <definedName name="_1B.09.P.020.0100">#REF!</definedName>
    <definedName name="_1B.09.P.020.0110" localSheetId="11">#REF!</definedName>
    <definedName name="_1B.09.P.020.0110">#REF!</definedName>
    <definedName name="_1B.09.P.020.0120" localSheetId="11">#REF!</definedName>
    <definedName name="_1B.09.P.020.0120">#REF!</definedName>
    <definedName name="_1B.09.P.020.0130" localSheetId="11">#REF!</definedName>
    <definedName name="_1B.09.P.020.0130">#REF!</definedName>
    <definedName name="_1B.09.P.020.0140" localSheetId="11">#REF!</definedName>
    <definedName name="_1B.09.P.020.0140">#REF!</definedName>
    <definedName name="_1B.09.P.020.0150" localSheetId="11">#REF!</definedName>
    <definedName name="_1B.09.P.020.0150">#REF!</definedName>
    <definedName name="_1B.09.P.030.0010" localSheetId="11">#REF!</definedName>
    <definedName name="_1B.09.P.030.0010">#REF!</definedName>
    <definedName name="_1B.09.P.030.0020" localSheetId="11">#REF!</definedName>
    <definedName name="_1B.09.P.030.0020">#REF!</definedName>
    <definedName name="_1B.09.P.030.0030" localSheetId="11">#REF!</definedName>
    <definedName name="_1B.09.P.030.0030">#REF!</definedName>
    <definedName name="_1B.09.P.030.0040" localSheetId="11">#REF!</definedName>
    <definedName name="_1B.09.P.030.0040">#REF!</definedName>
    <definedName name="_1B.09.P.030.0050" localSheetId="11">#REF!</definedName>
    <definedName name="_1B.09.P.030.0050">#REF!</definedName>
    <definedName name="_1B.09.P.030.0060" localSheetId="11">#REF!</definedName>
    <definedName name="_1B.09.P.030.0060">#REF!</definedName>
    <definedName name="_1B.09.P.040.0010" localSheetId="11">#REF!</definedName>
    <definedName name="_1B.09.P.040.0010">#REF!</definedName>
    <definedName name="_1B.09.P.040.0020" localSheetId="11">#REF!</definedName>
    <definedName name="_1B.09.P.040.0020">#REF!</definedName>
    <definedName name="_1B.09.P.040.0030" localSheetId="11">#REF!</definedName>
    <definedName name="_1B.09.P.040.0030">#REF!</definedName>
    <definedName name="_1B.09.P.050.0010" localSheetId="11">#REF!</definedName>
    <definedName name="_1B.09.P.050.0010">#REF!</definedName>
    <definedName name="_1B.09.P.050.0020" localSheetId="11">#REF!</definedName>
    <definedName name="_1B.09.P.050.0020">#REF!</definedName>
    <definedName name="_1B.09.P.060.0010" localSheetId="11">#REF!</definedName>
    <definedName name="_1B.09.P.060.0010">#REF!</definedName>
    <definedName name="_1B.09.P.060.0020" localSheetId="11">#REF!</definedName>
    <definedName name="_1B.09.P.060.0020">#REF!</definedName>
    <definedName name="_1B.09.P.060.0030" localSheetId="11">#REF!</definedName>
    <definedName name="_1B.09.P.060.0030">#REF!</definedName>
    <definedName name="_1B.09.P.060.0040" localSheetId="11">#REF!</definedName>
    <definedName name="_1B.09.P.060.0040">#REF!</definedName>
    <definedName name="_1B.09.P.060.0050" localSheetId="11">#REF!</definedName>
    <definedName name="_1B.09.P.060.0050">#REF!</definedName>
    <definedName name="_1B.09.P.060.0060" localSheetId="11">#REF!</definedName>
    <definedName name="_1B.09.P.060.0060">#REF!</definedName>
    <definedName name="_1B.09.P.060.0070" localSheetId="11">#REF!</definedName>
    <definedName name="_1B.09.P.060.0070">#REF!</definedName>
    <definedName name="_1B.09.P.060.0080" localSheetId="11">#REF!</definedName>
    <definedName name="_1B.09.P.060.0080">#REF!</definedName>
    <definedName name="_1B.09.P.060.0090" localSheetId="11">#REF!</definedName>
    <definedName name="_1B.09.P.060.0090">#REF!</definedName>
    <definedName name="_1B.09.P.060.0100" localSheetId="11">#REF!</definedName>
    <definedName name="_1B.09.P.060.0100">#REF!</definedName>
    <definedName name="_1B.09.P.060.0110" localSheetId="11">#REF!</definedName>
    <definedName name="_1B.09.P.060.0110">#REF!</definedName>
    <definedName name="_1B.09.P.070.0010" localSheetId="11">#REF!</definedName>
    <definedName name="_1B.09.P.070.0010">#REF!</definedName>
    <definedName name="_1B.09.P.070.0020" localSheetId="11">#REF!</definedName>
    <definedName name="_1B.09.P.070.0020">#REF!</definedName>
    <definedName name="_1B.09.P.070.0030" localSheetId="11">#REF!</definedName>
    <definedName name="_1B.09.P.070.0030">#REF!</definedName>
    <definedName name="_1B.09.P.080.0010" localSheetId="11">#REF!</definedName>
    <definedName name="_1B.09.P.080.0010">#REF!</definedName>
    <definedName name="_1B.09.R.010.0010" localSheetId="11">#REF!</definedName>
    <definedName name="_1B.09.R.010.0010">#REF!</definedName>
    <definedName name="_1B.09.R.010.0020" localSheetId="11">#REF!</definedName>
    <definedName name="_1B.09.R.010.0020">#REF!</definedName>
    <definedName name="_1B.09.R.010.0030" localSheetId="11">#REF!</definedName>
    <definedName name="_1B.09.R.010.0030">#REF!</definedName>
    <definedName name="_1B.09.R.010.0040" localSheetId="11">#REF!</definedName>
    <definedName name="_1B.09.R.010.0040">#REF!</definedName>
    <definedName name="_1B.09.R.010.0050" localSheetId="11">#REF!</definedName>
    <definedName name="_1B.09.R.010.0050">#REF!</definedName>
    <definedName name="_1B.09.R.010.0060" localSheetId="11">#REF!</definedName>
    <definedName name="_1B.09.R.010.0060">#REF!</definedName>
    <definedName name="_1B.09.R.010.0070" localSheetId="11">#REF!</definedName>
    <definedName name="_1B.09.R.010.0070">#REF!</definedName>
    <definedName name="_1B.09.R.010.0080" localSheetId="11">#REF!</definedName>
    <definedName name="_1B.09.R.010.0080">#REF!</definedName>
    <definedName name="_1B.09.R.010.0090" localSheetId="11">#REF!</definedName>
    <definedName name="_1B.09.R.010.0090">#REF!</definedName>
    <definedName name="_1B.09.R.010.0100" localSheetId="11">#REF!</definedName>
    <definedName name="_1B.09.R.010.0100">#REF!</definedName>
    <definedName name="_1B.09.R.010.0120" localSheetId="11">#REF!</definedName>
    <definedName name="_1B.09.R.010.0120">#REF!</definedName>
    <definedName name="_1B.09.R.010.0130" localSheetId="11">#REF!</definedName>
    <definedName name="_1B.09.R.010.0130">#REF!</definedName>
    <definedName name="_1B.09.R.010.0140" localSheetId="11">#REF!</definedName>
    <definedName name="_1B.09.R.010.0140">#REF!</definedName>
    <definedName name="_1B.09.R.010.0150" localSheetId="11">#REF!</definedName>
    <definedName name="_1B.09.R.010.0150">#REF!</definedName>
    <definedName name="_1B.09.R.010.0160" localSheetId="11">#REF!</definedName>
    <definedName name="_1B.09.R.010.0160">#REF!</definedName>
    <definedName name="_1B.09.R.020.0010" localSheetId="11">#REF!</definedName>
    <definedName name="_1B.09.R.020.0010">#REF!</definedName>
    <definedName name="_1B.09.R.020.0020" localSheetId="11">#REF!</definedName>
    <definedName name="_1B.09.R.020.0020">#REF!</definedName>
    <definedName name="_1B.09.R.020.0030" localSheetId="11">#REF!</definedName>
    <definedName name="_1B.09.R.020.0030">#REF!</definedName>
    <definedName name="_1B.09.R.020.0040" localSheetId="11">#REF!</definedName>
    <definedName name="_1B.09.R.020.0040">#REF!</definedName>
    <definedName name="_1B.09.R.020.0050" localSheetId="11">#REF!</definedName>
    <definedName name="_1B.09.R.020.0050">#REF!</definedName>
    <definedName name="_1B.09.R.020.0060" localSheetId="11">#REF!</definedName>
    <definedName name="_1B.09.R.020.0060">#REF!</definedName>
    <definedName name="_1B.09.R.020.0070" localSheetId="11">#REF!</definedName>
    <definedName name="_1B.09.R.020.0070">#REF!</definedName>
    <definedName name="_1B.09.R.020.0080" localSheetId="11">#REF!</definedName>
    <definedName name="_1B.09.R.020.0080">#REF!</definedName>
    <definedName name="_1B.09.R.020.0090" localSheetId="11">#REF!</definedName>
    <definedName name="_1B.09.R.020.0090">#REF!</definedName>
    <definedName name="_1B.09.R.020.0100" localSheetId="11">#REF!</definedName>
    <definedName name="_1B.09.R.020.0100">#REF!</definedName>
    <definedName name="_1B.09.R.030.0010" localSheetId="11">#REF!</definedName>
    <definedName name="_1B.09.R.030.0010">#REF!</definedName>
    <definedName name="_1B.09.R.040.0010" localSheetId="11">#REF!</definedName>
    <definedName name="_1B.09.R.040.0010">#REF!</definedName>
    <definedName name="_1B.09.R.040.0020" localSheetId="11">#REF!</definedName>
    <definedName name="_1B.09.R.040.0020">#REF!</definedName>
    <definedName name="_1B.09.R.040.0030" localSheetId="11">#REF!</definedName>
    <definedName name="_1B.09.R.040.0030">#REF!</definedName>
    <definedName name="_1B.09.R.040.0040" localSheetId="11">#REF!</definedName>
    <definedName name="_1B.09.R.040.0040">#REF!</definedName>
    <definedName name="_1B.09.R.040.0050" localSheetId="11">#REF!</definedName>
    <definedName name="_1B.09.R.040.0050">#REF!</definedName>
    <definedName name="_1B.09.R.040.0060" localSheetId="11">#REF!</definedName>
    <definedName name="_1B.09.R.040.0060">#REF!</definedName>
    <definedName name="_1B.09.R.040.0070" localSheetId="11">#REF!</definedName>
    <definedName name="_1B.09.R.040.0070">#REF!</definedName>
    <definedName name="_1B.09.R.040.0080" localSheetId="11">#REF!</definedName>
    <definedName name="_1B.09.R.040.0080">#REF!</definedName>
    <definedName name="_1B.09.R.040.0090" localSheetId="11">#REF!</definedName>
    <definedName name="_1B.09.R.040.0090">#REF!</definedName>
    <definedName name="_1B.09.R.040.0100" localSheetId="11">#REF!</definedName>
    <definedName name="_1B.09.R.040.0100">#REF!</definedName>
    <definedName name="_1B.09.R.040.0110" localSheetId="11">#REF!</definedName>
    <definedName name="_1B.09.R.040.0110">#REF!</definedName>
    <definedName name="_1B.09.R.050.0010" localSheetId="11">#REF!</definedName>
    <definedName name="_1B.09.R.050.0010">#REF!</definedName>
    <definedName name="_1B.09.R.060.0010" localSheetId="11">#REF!</definedName>
    <definedName name="_1B.09.R.060.0010">#REF!</definedName>
    <definedName name="_1B.09.R.060.0020" localSheetId="11">#REF!</definedName>
    <definedName name="_1B.09.R.060.0020">#REF!</definedName>
    <definedName name="_1B.09.R.060.0030" localSheetId="11">#REF!</definedName>
    <definedName name="_1B.09.R.060.0030">#REF!</definedName>
    <definedName name="_1B.09.R.070.0010" localSheetId="11">#REF!</definedName>
    <definedName name="_1B.09.R.070.0010">#REF!</definedName>
    <definedName name="_1B.09.R.080.0010" localSheetId="11">#REF!</definedName>
    <definedName name="_1B.09.R.080.0010">#REF!</definedName>
    <definedName name="_1B.09.R.080.0020" localSheetId="11">#REF!</definedName>
    <definedName name="_1B.09.R.080.0020">#REF!</definedName>
    <definedName name="_1B.09.R.080.0030" localSheetId="11">#REF!</definedName>
    <definedName name="_1B.09.R.080.0030">#REF!</definedName>
    <definedName name="_1B.09.R.080.0040" localSheetId="11">#REF!</definedName>
    <definedName name="_1B.09.R.080.0040">#REF!</definedName>
    <definedName name="_1B.09.R.080.0050" localSheetId="11">#REF!</definedName>
    <definedName name="_1B.09.R.080.0050">#REF!</definedName>
    <definedName name="_1B.09.R.080.0060" localSheetId="11">#REF!</definedName>
    <definedName name="_1B.09.R.080.0060">#REF!</definedName>
    <definedName name="_1B.09.R.080.0070" localSheetId="11">#REF!</definedName>
    <definedName name="_1B.09.R.080.0070">#REF!</definedName>
    <definedName name="_1B.09.R.080.0080" localSheetId="11">#REF!</definedName>
    <definedName name="_1B.09.R.080.0080">#REF!</definedName>
    <definedName name="_1B.09.R.080.0090" localSheetId="11">#REF!</definedName>
    <definedName name="_1B.09.R.080.0090">#REF!</definedName>
    <definedName name="_1B.09.R.080.0100" localSheetId="11">#REF!</definedName>
    <definedName name="_1B.09.R.080.0100">#REF!</definedName>
    <definedName name="_1B.09.R.080.0110" localSheetId="11">#REF!</definedName>
    <definedName name="_1B.09.R.080.0110">#REF!</definedName>
    <definedName name="_1B.09.R.080.0120" localSheetId="11">#REF!</definedName>
    <definedName name="_1B.09.R.080.0120">#REF!</definedName>
    <definedName name="_1B.09.R.090.0010" localSheetId="11">#REF!</definedName>
    <definedName name="_1B.09.R.090.0010">#REF!</definedName>
    <definedName name="_1B.09.U.010.0010" localSheetId="11">#REF!</definedName>
    <definedName name="_1B.09.U.010.0010">#REF!</definedName>
    <definedName name="_1B.09.U.010.0020" localSheetId="11">#REF!</definedName>
    <definedName name="_1B.09.U.010.0020">#REF!</definedName>
    <definedName name="_1B.09.U.020.0010" localSheetId="11">#REF!</definedName>
    <definedName name="_1B.09.U.020.0010">#REF!</definedName>
    <definedName name="_1B.09.U.020.0020" localSheetId="11">#REF!</definedName>
    <definedName name="_1B.09.U.020.0020">#REF!</definedName>
    <definedName name="_1B.09.U.020.0030" localSheetId="11">#REF!</definedName>
    <definedName name="_1B.09.U.020.0030">#REF!</definedName>
    <definedName name="_1B.09.U.020.0040" localSheetId="11">#REF!</definedName>
    <definedName name="_1B.09.U.020.0040">#REF!</definedName>
    <definedName name="_1B.09.U.020.0050" localSheetId="11">#REF!</definedName>
    <definedName name="_1B.09.U.020.0050">#REF!</definedName>
    <definedName name="_1B.09.U.020.0060" localSheetId="11">#REF!</definedName>
    <definedName name="_1B.09.U.020.0060">#REF!</definedName>
    <definedName name="_1B.09.U.020.0070" localSheetId="11">#REF!</definedName>
    <definedName name="_1B.09.U.020.0070">#REF!</definedName>
    <definedName name="_1B.09.U.020.0080" localSheetId="11">#REF!</definedName>
    <definedName name="_1B.09.U.020.0080">#REF!</definedName>
    <definedName name="_1B.09.U.030.0010" localSheetId="11">#REF!</definedName>
    <definedName name="_1B.09.U.030.0010">#REF!</definedName>
    <definedName name="_1B.09.U.030.0020" localSheetId="11">#REF!</definedName>
    <definedName name="_1B.09.U.030.0020">#REF!</definedName>
    <definedName name="_1B.09.U.030.0030" localSheetId="11">#REF!</definedName>
    <definedName name="_1B.09.U.030.0030">#REF!</definedName>
    <definedName name="_1B.09.U.030.0040" localSheetId="11">#REF!</definedName>
    <definedName name="_1B.09.U.030.0040">#REF!</definedName>
    <definedName name="_1B.09.U.040.0010" localSheetId="11">#REF!</definedName>
    <definedName name="_1B.09.U.040.0010">#REF!</definedName>
    <definedName name="_1B.09.U.040.0020" localSheetId="11">#REF!</definedName>
    <definedName name="_1B.09.U.040.0020">#REF!</definedName>
    <definedName name="_1B.09.U.040.0030" localSheetId="11">#REF!</definedName>
    <definedName name="_1B.09.U.040.0030">#REF!</definedName>
    <definedName name="_1B.09.U.040.0040" localSheetId="11">#REF!</definedName>
    <definedName name="_1B.09.U.040.0040">#REF!</definedName>
    <definedName name="_1B.09.U.040.0050" localSheetId="11">#REF!</definedName>
    <definedName name="_1B.09.U.040.0050">#REF!</definedName>
    <definedName name="_1B.09.U.040.0060" localSheetId="11">#REF!</definedName>
    <definedName name="_1B.09.U.040.0060">#REF!</definedName>
    <definedName name="_1B.09.U.040.0070" localSheetId="11">#REF!</definedName>
    <definedName name="_1B.09.U.040.0070">#REF!</definedName>
    <definedName name="_1B.09.U.040.0080" localSheetId="11">#REF!</definedName>
    <definedName name="_1B.09.U.040.0080">#REF!</definedName>
    <definedName name="_1B.09.U.040.0090" localSheetId="11">#REF!</definedName>
    <definedName name="_1B.09.U.040.0090">#REF!</definedName>
    <definedName name="_1B.09.U.040.0110" localSheetId="11">#REF!</definedName>
    <definedName name="_1B.09.U.040.0110">#REF!</definedName>
    <definedName name="_1B.09.U.040.0120" localSheetId="11">#REF!</definedName>
    <definedName name="_1B.09.U.040.0120">#REF!</definedName>
    <definedName name="_1B.09.U.040.0130" localSheetId="11">#REF!</definedName>
    <definedName name="_1B.09.U.040.0130">#REF!</definedName>
    <definedName name="_1B.09.U.040.0140" localSheetId="11">#REF!</definedName>
    <definedName name="_1B.09.U.040.0140">#REF!</definedName>
    <definedName name="_1B.09.U.040.0150" localSheetId="11">#REF!</definedName>
    <definedName name="_1B.09.U.040.0150">#REF!</definedName>
    <definedName name="_1B.09.U.040.0160" localSheetId="11">#REF!</definedName>
    <definedName name="_1B.09.U.040.0160">#REF!</definedName>
    <definedName name="_1B.09.U.040.0170" localSheetId="11">#REF!</definedName>
    <definedName name="_1B.09.U.040.0170">#REF!</definedName>
    <definedName name="_1B.09.U.040.0180" localSheetId="11">#REF!</definedName>
    <definedName name="_1B.09.U.040.0180">#REF!</definedName>
    <definedName name="_1B.09.U.040.0190" localSheetId="11">#REF!</definedName>
    <definedName name="_1B.09.U.040.0190">#REF!</definedName>
    <definedName name="_1B.09.U.040.0200" localSheetId="11">#REF!</definedName>
    <definedName name="_1B.09.U.040.0200">#REF!</definedName>
    <definedName name="_1B.09.U.040.0210" localSheetId="11">#REF!</definedName>
    <definedName name="_1B.09.U.040.0210">#REF!</definedName>
    <definedName name="_1B.09.U.040.0220" localSheetId="11">#REF!</definedName>
    <definedName name="_1B.09.U.040.0220">#REF!</definedName>
    <definedName name="_1B.09.U.040.0230" localSheetId="11">#REF!</definedName>
    <definedName name="_1B.09.U.040.0230">#REF!</definedName>
    <definedName name="_1B.09.U.040.0250" localSheetId="11">#REF!</definedName>
    <definedName name="_1B.09.U.040.0250">#REF!</definedName>
    <definedName name="_1B.09.U.050.0010" localSheetId="11">#REF!</definedName>
    <definedName name="_1B.09.U.050.0010">#REF!</definedName>
    <definedName name="_1B.09.U.050.0020" localSheetId="11">#REF!</definedName>
    <definedName name="_1B.09.U.050.0020">#REF!</definedName>
    <definedName name="_1B.09.U.050.0030" localSheetId="11">#REF!</definedName>
    <definedName name="_1B.09.U.050.0030">#REF!</definedName>
    <definedName name="_1B.09.U.050.0040" localSheetId="11">#REF!</definedName>
    <definedName name="_1B.09.U.050.0040">#REF!</definedName>
    <definedName name="_1B.09.U.050.0050" localSheetId="11">#REF!</definedName>
    <definedName name="_1B.09.U.050.0050">#REF!</definedName>
    <definedName name="_1B.09.U.060.0010" localSheetId="11">#REF!</definedName>
    <definedName name="_1B.09.U.060.0010">#REF!</definedName>
    <definedName name="_1B.09.U.060.0020" localSheetId="11">#REF!</definedName>
    <definedName name="_1B.09.U.060.0020">#REF!</definedName>
    <definedName name="_1B.09.U.060.0030" localSheetId="11">#REF!</definedName>
    <definedName name="_1B.09.U.060.0030">#REF!</definedName>
    <definedName name="_1B.09.U.060.0040" localSheetId="11">#REF!</definedName>
    <definedName name="_1B.09.U.060.0040">#REF!</definedName>
    <definedName name="_1B.09.U.060.0050" localSheetId="11">#REF!</definedName>
    <definedName name="_1B.09.U.060.0050">#REF!</definedName>
    <definedName name="_1B.09.U.060.0060" localSheetId="11">#REF!</definedName>
    <definedName name="_1B.09.U.060.0060">#REF!</definedName>
    <definedName name="_1B.09.U.070.0010" localSheetId="11">#REF!</definedName>
    <definedName name="_1B.09.U.070.0010">#REF!</definedName>
    <definedName name="_1B.09.U.070.0020" localSheetId="11">#REF!</definedName>
    <definedName name="_1B.09.U.070.0020">#REF!</definedName>
    <definedName name="_1B.09.U.070.0030" localSheetId="11">#REF!</definedName>
    <definedName name="_1B.09.U.070.0030">#REF!</definedName>
    <definedName name="_1B.09.U.080.0010" localSheetId="11">#REF!</definedName>
    <definedName name="_1B.09.U.080.0010">#REF!</definedName>
    <definedName name="_1B.09.U.080.0020" localSheetId="11">#REF!</definedName>
    <definedName name="_1B.09.U.080.0020">#REF!</definedName>
    <definedName name="_1B.09.U.080.0030" localSheetId="11">#REF!</definedName>
    <definedName name="_1B.09.U.080.0030">#REF!</definedName>
    <definedName name="_1B.09.U.080.0040" localSheetId="11">#REF!</definedName>
    <definedName name="_1B.09.U.080.0040">#REF!</definedName>
    <definedName name="_1B.09.U.090.0010" localSheetId="11">#REF!</definedName>
    <definedName name="_1B.09.U.090.0010">#REF!</definedName>
    <definedName name="_1B.09.U.090.0020" localSheetId="11">#REF!</definedName>
    <definedName name="_1B.09.U.090.0020">#REF!</definedName>
    <definedName name="_1B.09.U.090.0030" localSheetId="11">#REF!</definedName>
    <definedName name="_1B.09.U.090.0030">#REF!</definedName>
    <definedName name="_1B.09.U.100.0010" localSheetId="11">#REF!</definedName>
    <definedName name="_1B.09.U.100.0010">#REF!</definedName>
    <definedName name="_1B.09.U.100.0020" localSheetId="11">#REF!</definedName>
    <definedName name="_1B.09.U.100.0020">#REF!</definedName>
    <definedName name="_1B.09.U.100.0030" localSheetId="11">#REF!</definedName>
    <definedName name="_1B.09.U.100.0030">#REF!</definedName>
    <definedName name="_1B.09.U.100.0040" localSheetId="11">#REF!</definedName>
    <definedName name="_1B.09.U.100.0040">#REF!</definedName>
    <definedName name="_1B.09.U.110.0010" localSheetId="11">#REF!</definedName>
    <definedName name="_1B.09.U.110.0010">#REF!</definedName>
    <definedName name="_1B.09.U.110.0020" localSheetId="11">#REF!</definedName>
    <definedName name="_1B.09.U.110.0020">#REF!</definedName>
    <definedName name="_1B.09.U.110.0030" localSheetId="11">#REF!</definedName>
    <definedName name="_1B.09.U.110.0030">#REF!</definedName>
    <definedName name="_1B.09.U.110.0040" localSheetId="11">#REF!</definedName>
    <definedName name="_1B.09.U.110.0040">#REF!</definedName>
    <definedName name="_1B.09.U.110.0050" localSheetId="11">#REF!</definedName>
    <definedName name="_1B.09.U.110.0050">#REF!</definedName>
    <definedName name="_1B.09.U.110.0060" localSheetId="11">#REF!</definedName>
    <definedName name="_1B.09.U.110.0060">#REF!</definedName>
    <definedName name="_1B.09.U.110.0070" localSheetId="11">#REF!</definedName>
    <definedName name="_1B.09.U.110.0070">#REF!</definedName>
    <definedName name="_1B.09.U.120.0010" localSheetId="11">#REF!</definedName>
    <definedName name="_1B.09.U.120.0010">#REF!</definedName>
    <definedName name="_1B.09.U.130.0010" localSheetId="11">#REF!</definedName>
    <definedName name="_1B.09.U.130.0010">#REF!</definedName>
    <definedName name="_1B.09.U.130.0020" localSheetId="11">#REF!</definedName>
    <definedName name="_1B.09.U.130.0020">#REF!</definedName>
    <definedName name="_1B.09.U.200.0010" localSheetId="11">#REF!</definedName>
    <definedName name="_1B.09.U.200.0010">#REF!</definedName>
    <definedName name="_1B.09.W.010.0010" localSheetId="11">#REF!</definedName>
    <definedName name="_1B.09.W.010.0010">#REF!</definedName>
    <definedName name="_1B.09.W.010.0020" localSheetId="11">#REF!</definedName>
    <definedName name="_1B.09.W.010.0020">#REF!</definedName>
    <definedName name="_1B.09.W.010.0030" localSheetId="11">#REF!</definedName>
    <definedName name="_1B.09.W.010.0030">#REF!</definedName>
    <definedName name="_1B.09.W.010.0040" localSheetId="11">#REF!</definedName>
    <definedName name="_1B.09.W.010.0040">#REF!</definedName>
    <definedName name="_1B.09.W.010.0050" localSheetId="11">#REF!</definedName>
    <definedName name="_1B.09.W.010.0050">#REF!</definedName>
    <definedName name="_1B.09.W.010.0060" localSheetId="11">#REF!</definedName>
    <definedName name="_1B.09.W.010.0060">#REF!</definedName>
    <definedName name="_1B.09.W.010.0070" localSheetId="11">#REF!</definedName>
    <definedName name="_1B.09.W.010.0070">#REF!</definedName>
    <definedName name="_1B.09.W.010.0080" localSheetId="11">#REF!</definedName>
    <definedName name="_1B.09.W.010.0080">#REF!</definedName>
    <definedName name="_1B.09.W.010.0090" localSheetId="11">#REF!</definedName>
    <definedName name="_1B.09.W.010.0090">#REF!</definedName>
    <definedName name="_1B.09.W.010.0100" localSheetId="11">#REF!</definedName>
    <definedName name="_1B.09.W.010.0100">#REF!</definedName>
    <definedName name="_1B.09.W.010.0110" localSheetId="11">#REF!</definedName>
    <definedName name="_1B.09.W.010.0110">#REF!</definedName>
    <definedName name="_1B.09.W.010.0120" localSheetId="11">#REF!</definedName>
    <definedName name="_1B.09.W.010.0120">#REF!</definedName>
    <definedName name="_1B.09.W.010.0130" localSheetId="11">#REF!</definedName>
    <definedName name="_1B.09.W.010.0130">#REF!</definedName>
    <definedName name="_1B.09.W.010.0140" localSheetId="11">#REF!</definedName>
    <definedName name="_1B.09.W.010.0140">#REF!</definedName>
    <definedName name="_1B.09.W.010.0150" localSheetId="11">#REF!</definedName>
    <definedName name="_1B.09.W.010.0150">#REF!</definedName>
    <definedName name="_1B.09.W.020.0010" localSheetId="11">#REF!</definedName>
    <definedName name="_1B.09.W.020.0010">#REF!</definedName>
    <definedName name="_ab1" localSheetId="11"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3" hidden="1">{#N/A,#N/A,FALSE,"SumD";#N/A,#N/A,FALSE,"ElecD";#N/A,#N/A,FALSE,"MechD";#N/A,#N/A,FALSE,"GeotD";#N/A,#N/A,FALSE,"PrcsD";#N/A,#N/A,FALSE,"TunnD";#N/A,#N/A,FALSE,"CivlD";#N/A,#N/A,FALSE,"NtwkD";#N/A,#N/A,FALSE,"EstgD";#N/A,#N/A,FALSE,"PEngD"}</definedName>
    <definedName name="_ab1" localSheetId="5" hidden="1">{#N/A,#N/A,FALSE,"SumD";#N/A,#N/A,FALSE,"ElecD";#N/A,#N/A,FALSE,"MechD";#N/A,#N/A,FALSE,"GeotD";#N/A,#N/A,FALSE,"PrcsD";#N/A,#N/A,FALSE,"TunnD";#N/A,#N/A,FALSE,"CivlD";#N/A,#N/A,FALSE,"NtwkD";#N/A,#N/A,FALSE,"EstgD";#N/A,#N/A,FALSE,"PEngD"}</definedName>
    <definedName name="_ab1" localSheetId="16"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3"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16"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11" hidden="1">{#N/A,#N/A,TRUE,"Cover";#N/A,#N/A,TRUE,"Conts";#N/A,#N/A,TRUE,"VOS";#N/A,#N/A,TRUE,"Warrington";#N/A,#N/A,TRUE,"Widnes"}</definedName>
    <definedName name="_ccr1" localSheetId="7" hidden="1">{#N/A,#N/A,TRUE,"Cover";#N/A,#N/A,TRUE,"Conts";#N/A,#N/A,TRUE,"VOS";#N/A,#N/A,TRUE,"Warrington";#N/A,#N/A,TRUE,"Widnes"}</definedName>
    <definedName name="_ccr1" localSheetId="10" hidden="1">{#N/A,#N/A,TRUE,"Cover";#N/A,#N/A,TRUE,"Conts";#N/A,#N/A,TRUE,"VOS";#N/A,#N/A,TRUE,"Warrington";#N/A,#N/A,TRUE,"Widnes"}</definedName>
    <definedName name="_ccr1" localSheetId="13" hidden="1">{#N/A,#N/A,TRUE,"Cover";#N/A,#N/A,TRUE,"Conts";#N/A,#N/A,TRUE,"VOS";#N/A,#N/A,TRUE,"Warrington";#N/A,#N/A,TRUE,"Widnes"}</definedName>
    <definedName name="_ccr1" localSheetId="5" hidden="1">{#N/A,#N/A,TRUE,"Cover";#N/A,#N/A,TRUE,"Conts";#N/A,#N/A,TRUE,"VOS";#N/A,#N/A,TRUE,"Warrington";#N/A,#N/A,TRUE,"Widnes"}</definedName>
    <definedName name="_ccr1" localSheetId="16" hidden="1">{#N/A,#N/A,TRUE,"Cover";#N/A,#N/A,TRUE,"Conts";#N/A,#N/A,TRUE,"VOS";#N/A,#N/A,TRUE,"Warrington";#N/A,#N/A,TRUE,"Widnes"}</definedName>
    <definedName name="_ccr1" hidden="1">{#N/A,#N/A,TRUE,"Cover";#N/A,#N/A,TRUE,"Conts";#N/A,#N/A,TRUE,"VOS";#N/A,#N/A,TRUE,"Warrington";#N/A,#N/A,TRUE,"Widnes"}</definedName>
    <definedName name="_ccr2" localSheetId="11" hidden="1">{#N/A,#N/A,TRUE,"Cover";#N/A,#N/A,TRUE,"Conts";#N/A,#N/A,TRUE,"VOS";#N/A,#N/A,TRUE,"Warrington";#N/A,#N/A,TRUE,"Widnes"}</definedName>
    <definedName name="_ccr2" localSheetId="7" hidden="1">{#N/A,#N/A,TRUE,"Cover";#N/A,#N/A,TRUE,"Conts";#N/A,#N/A,TRUE,"VOS";#N/A,#N/A,TRUE,"Warrington";#N/A,#N/A,TRUE,"Widnes"}</definedName>
    <definedName name="_ccr2" localSheetId="10" hidden="1">{#N/A,#N/A,TRUE,"Cover";#N/A,#N/A,TRUE,"Conts";#N/A,#N/A,TRUE,"VOS";#N/A,#N/A,TRUE,"Warrington";#N/A,#N/A,TRUE,"Widnes"}</definedName>
    <definedName name="_ccr2" localSheetId="13" hidden="1">{#N/A,#N/A,TRUE,"Cover";#N/A,#N/A,TRUE,"Conts";#N/A,#N/A,TRUE,"VOS";#N/A,#N/A,TRUE,"Warrington";#N/A,#N/A,TRUE,"Widnes"}</definedName>
    <definedName name="_ccr2" localSheetId="5" hidden="1">{#N/A,#N/A,TRUE,"Cover";#N/A,#N/A,TRUE,"Conts";#N/A,#N/A,TRUE,"VOS";#N/A,#N/A,TRUE,"Warrington";#N/A,#N/A,TRUE,"Widnes"}</definedName>
    <definedName name="_ccr2" localSheetId="16" hidden="1">{#N/A,#N/A,TRUE,"Cover";#N/A,#N/A,TRUE,"Conts";#N/A,#N/A,TRUE,"VOS";#N/A,#N/A,TRUE,"Warrington";#N/A,#N/A,TRUE,"Widnes"}</definedName>
    <definedName name="_ccr2" hidden="1">{#N/A,#N/A,TRUE,"Cover";#N/A,#N/A,TRUE,"Conts";#N/A,#N/A,TRUE,"VOS";#N/A,#N/A,TRUE,"Warrington";#N/A,#N/A,TRUE,"Widnes"}</definedName>
    <definedName name="_Dist_Values" localSheetId="11" hidden="1">#REF!</definedName>
    <definedName name="_Dist_Values" localSheetId="5" hidden="1">#REF!</definedName>
    <definedName name="_Dist_Values" hidden="1">#REF!</definedName>
    <definedName name="_Fill" localSheetId="11" hidden="1">[4]GRSummary!#REF!</definedName>
    <definedName name="_Fill" localSheetId="5" hidden="1">[4]GRSummary!#REF!</definedName>
    <definedName name="_Fill" hidden="1">[4]GRSummary!#REF!</definedName>
    <definedName name="_xlnm._FilterDatabase" localSheetId="11" hidden="1">'FIR Summary'!$A$6:$K$6</definedName>
    <definedName name="_xlnm._FilterDatabase" localSheetId="10" hidden="1">#REF!</definedName>
    <definedName name="_xlnm._FilterDatabase" localSheetId="15" hidden="1">Issues!#REF!</definedName>
    <definedName name="_xlnm._FilterDatabase" localSheetId="13" hidden="1">Procurement!$A$2:$WWC$35</definedName>
    <definedName name="_xlnm._FilterDatabase" localSheetId="2" hidden="1">Progress!$A$5:$R$5</definedName>
    <definedName name="_xlnm._FilterDatabase" localSheetId="5" hidden="1">#REF!</definedName>
    <definedName name="_xlnm._FilterDatabase" hidden="1">#REF!</definedName>
    <definedName name="_jj300" localSheetId="11">#REF!</definedName>
    <definedName name="_jj300" localSheetId="10">#REF!</definedName>
    <definedName name="_jj300">#REF!</definedName>
    <definedName name="_Key1" localSheetId="11" hidden="1">#REF!</definedName>
    <definedName name="_Key1" localSheetId="10" hidden="1">#REF!</definedName>
    <definedName name="_Key1" hidden="1">#REF!</definedName>
    <definedName name="_Key2" localSheetId="11" hidden="1">'[5]LTR-2'!#REF!</definedName>
    <definedName name="_Key2" localSheetId="10" hidden="1">'[5]LTR-2'!#REF!</definedName>
    <definedName name="_Key2" localSheetId="5" hidden="1">'[5]LTR-2'!#REF!</definedName>
    <definedName name="_Key2" hidden="1">'[5]LTR-2'!#REF!</definedName>
    <definedName name="_old3" localSheetId="11"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3" hidden="1">{#N/A,#N/A,FALSE,"Summary";#N/A,#N/A,FALSE,"3TJ";#N/A,#N/A,FALSE,"3TN";#N/A,#N/A,FALSE,"3TP";#N/A,#N/A,FALSE,"3SJ";#N/A,#N/A,FALSE,"3CJ";#N/A,#N/A,FALSE,"3CN";#N/A,#N/A,FALSE,"3CP";#N/A,#N/A,FALSE,"3A"}</definedName>
    <definedName name="_old3" localSheetId="5" hidden="1">{#N/A,#N/A,FALSE,"Summary";#N/A,#N/A,FALSE,"3TJ";#N/A,#N/A,FALSE,"3TN";#N/A,#N/A,FALSE,"3TP";#N/A,#N/A,FALSE,"3SJ";#N/A,#N/A,FALSE,"3CJ";#N/A,#N/A,FALSE,"3CN";#N/A,#N/A,FALSE,"3CP";#N/A,#N/A,FALSE,"3A"}</definedName>
    <definedName name="_old3" localSheetId="16"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3"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16"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3"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16"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11" hidden="1">[6]PriceSummary!#REF!</definedName>
    <definedName name="_Parse_In" hidden="1">[6]PriceSummary!#REF!</definedName>
    <definedName name="_Parse_Out" localSheetId="11" hidden="1">#REF!</definedName>
    <definedName name="_Parse_Out" localSheetId="10" hidden="1">#REF!</definedName>
    <definedName name="_Parse_Out" localSheetId="5" hidden="1">#REF!</definedName>
    <definedName name="_Parse_Out" hidden="1">#REF!</definedName>
    <definedName name="_Regression_Int" hidden="1">1</definedName>
    <definedName name="_Sort" localSheetId="11" hidden="1">#REF!</definedName>
    <definedName name="_Sort" localSheetId="10" hidden="1">#REF!</definedName>
    <definedName name="_Sort" localSheetId="5" hidden="1">#REF!</definedName>
    <definedName name="_Sort" hidden="1">#REF!</definedName>
    <definedName name="_WT" localSheetId="11">#REF!</definedName>
    <definedName name="_WT" localSheetId="10">#REF!</definedName>
    <definedName name="_WT">#REF!</definedName>
    <definedName name="A" localSheetId="11">#REF!</definedName>
    <definedName name="A" localSheetId="10">#REF!</definedName>
    <definedName name="A">#REF!</definedName>
    <definedName name="a\sdasdf" localSheetId="11" hidden="1">{#N/A,#N/A,TRUE,"Cover";#N/A,#N/A,TRUE,"Conts";#N/A,#N/A,TRUE,"VOS";#N/A,#N/A,TRUE,"Warrington";#N/A,#N/A,TRUE,"Widnes"}</definedName>
    <definedName name="a\sdasdf" localSheetId="7" hidden="1">{#N/A,#N/A,TRUE,"Cover";#N/A,#N/A,TRUE,"Conts";#N/A,#N/A,TRUE,"VOS";#N/A,#N/A,TRUE,"Warrington";#N/A,#N/A,TRUE,"Widnes"}</definedName>
    <definedName name="a\sdasdf" localSheetId="10" hidden="1">{#N/A,#N/A,TRUE,"Cover";#N/A,#N/A,TRUE,"Conts";#N/A,#N/A,TRUE,"VOS";#N/A,#N/A,TRUE,"Warrington";#N/A,#N/A,TRUE,"Widnes"}</definedName>
    <definedName name="a\sdasdf" localSheetId="13" hidden="1">{#N/A,#N/A,TRUE,"Cover";#N/A,#N/A,TRUE,"Conts";#N/A,#N/A,TRUE,"VOS";#N/A,#N/A,TRUE,"Warrington";#N/A,#N/A,TRUE,"Widnes"}</definedName>
    <definedName name="a\sdasdf" localSheetId="5" hidden="1">{#N/A,#N/A,TRUE,"Cover";#N/A,#N/A,TRUE,"Conts";#N/A,#N/A,TRUE,"VOS";#N/A,#N/A,TRUE,"Warrington";#N/A,#N/A,TRUE,"Widnes"}</definedName>
    <definedName name="a\sdasdf" localSheetId="16" hidden="1">{#N/A,#N/A,TRUE,"Cover";#N/A,#N/A,TRUE,"Conts";#N/A,#N/A,TRUE,"VOS";#N/A,#N/A,TRUE,"Warrington";#N/A,#N/A,TRUE,"Widnes"}</definedName>
    <definedName name="a\sdasdf" hidden="1">{#N/A,#N/A,TRUE,"Cover";#N/A,#N/A,TRUE,"Conts";#N/A,#N/A,TRUE,"VOS";#N/A,#N/A,TRUE,"Warrington";#N/A,#N/A,TRUE,"Widnes"}</definedName>
    <definedName name="AAA" localSheetId="11" hidden="1">#REF!</definedName>
    <definedName name="AAA" localSheetId="5" hidden="1">#REF!</definedName>
    <definedName name="AAA" hidden="1">#REF!</definedName>
    <definedName name="aaaaaaaa" localSheetId="11" hidden="1">{#N/A,#N/A,TRUE,"Cover";#N/A,#N/A,TRUE,"Conts";#N/A,#N/A,TRUE,"VOS";#N/A,#N/A,TRUE,"Warrington";#N/A,#N/A,TRUE,"Widnes"}</definedName>
    <definedName name="aaaaaaaa" localSheetId="7" hidden="1">{#N/A,#N/A,TRUE,"Cover";#N/A,#N/A,TRUE,"Conts";#N/A,#N/A,TRUE,"VOS";#N/A,#N/A,TRUE,"Warrington";#N/A,#N/A,TRUE,"Widnes"}</definedName>
    <definedName name="aaaaaaaa" localSheetId="10" hidden="1">{#N/A,#N/A,TRUE,"Cover";#N/A,#N/A,TRUE,"Conts";#N/A,#N/A,TRUE,"VOS";#N/A,#N/A,TRUE,"Warrington";#N/A,#N/A,TRUE,"Widnes"}</definedName>
    <definedName name="aaaaaaaa" localSheetId="13" hidden="1">{#N/A,#N/A,TRUE,"Cover";#N/A,#N/A,TRUE,"Conts";#N/A,#N/A,TRUE,"VOS";#N/A,#N/A,TRUE,"Warrington";#N/A,#N/A,TRUE,"Widnes"}</definedName>
    <definedName name="aaaaaaaa" localSheetId="5" hidden="1">{#N/A,#N/A,TRUE,"Cover";#N/A,#N/A,TRUE,"Conts";#N/A,#N/A,TRUE,"VOS";#N/A,#N/A,TRUE,"Warrington";#N/A,#N/A,TRUE,"Widnes"}</definedName>
    <definedName name="aaaaaaaa" localSheetId="16" hidden="1">{#N/A,#N/A,TRUE,"Cover";#N/A,#N/A,TRUE,"Conts";#N/A,#N/A,TRUE,"VOS";#N/A,#N/A,TRUE,"Warrington";#N/A,#N/A,TRUE,"Widnes"}</definedName>
    <definedName name="aaaaaaaa" hidden="1">{#N/A,#N/A,TRUE,"Cover";#N/A,#N/A,TRUE,"Conts";#N/A,#N/A,TRUE,"VOS";#N/A,#N/A,TRUE,"Warrington";#N/A,#N/A,TRUE,"Widnes"}</definedName>
    <definedName name="ACC" localSheetId="11" hidden="1">{#N/A,#N/A,TRUE,"Cover";#N/A,#N/A,TRUE,"Conts";#N/A,#N/A,TRUE,"VOS";#N/A,#N/A,TRUE,"Warrington";#N/A,#N/A,TRUE,"Widnes"}</definedName>
    <definedName name="ACC" localSheetId="7" hidden="1">{#N/A,#N/A,TRUE,"Cover";#N/A,#N/A,TRUE,"Conts";#N/A,#N/A,TRUE,"VOS";#N/A,#N/A,TRUE,"Warrington";#N/A,#N/A,TRUE,"Widnes"}</definedName>
    <definedName name="ACC" localSheetId="10" hidden="1">{#N/A,#N/A,TRUE,"Cover";#N/A,#N/A,TRUE,"Conts";#N/A,#N/A,TRUE,"VOS";#N/A,#N/A,TRUE,"Warrington";#N/A,#N/A,TRUE,"Widnes"}</definedName>
    <definedName name="ACC" localSheetId="13" hidden="1">{#N/A,#N/A,TRUE,"Cover";#N/A,#N/A,TRUE,"Conts";#N/A,#N/A,TRUE,"VOS";#N/A,#N/A,TRUE,"Warrington";#N/A,#N/A,TRUE,"Widnes"}</definedName>
    <definedName name="ACC" localSheetId="5" hidden="1">{#N/A,#N/A,TRUE,"Cover";#N/A,#N/A,TRUE,"Conts";#N/A,#N/A,TRUE,"VOS";#N/A,#N/A,TRUE,"Warrington";#N/A,#N/A,TRUE,"Widnes"}</definedName>
    <definedName name="ACC" localSheetId="16"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11" hidden="1">#REF!</definedName>
    <definedName name="accomation" localSheetId="5" hidden="1">#REF!</definedName>
    <definedName name="accomation" hidden="1">#REF!</definedName>
    <definedName name="ACT" localSheetId="11">[7]WorkBreakDown!#REF!</definedName>
    <definedName name="ACT" localSheetId="5">[7]WorkBreakDown!#REF!</definedName>
    <definedName name="ACT">[7]WorkBreakDown!#REF!</definedName>
    <definedName name="aegrgas" localSheetId="11" hidden="1">{#N/A,#N/A,TRUE,"Cover";#N/A,#N/A,TRUE,"Conts";#N/A,#N/A,TRUE,"VOS";#N/A,#N/A,TRUE,"Warrington";#N/A,#N/A,TRUE,"Widnes"}</definedName>
    <definedName name="aegrgas" localSheetId="7" hidden="1">{#N/A,#N/A,TRUE,"Cover";#N/A,#N/A,TRUE,"Conts";#N/A,#N/A,TRUE,"VOS";#N/A,#N/A,TRUE,"Warrington";#N/A,#N/A,TRUE,"Widnes"}</definedName>
    <definedName name="aegrgas" localSheetId="10" hidden="1">{#N/A,#N/A,TRUE,"Cover";#N/A,#N/A,TRUE,"Conts";#N/A,#N/A,TRUE,"VOS";#N/A,#N/A,TRUE,"Warrington";#N/A,#N/A,TRUE,"Widnes"}</definedName>
    <definedName name="aegrgas" localSheetId="13" hidden="1">{#N/A,#N/A,TRUE,"Cover";#N/A,#N/A,TRUE,"Conts";#N/A,#N/A,TRUE,"VOS";#N/A,#N/A,TRUE,"Warrington";#N/A,#N/A,TRUE,"Widnes"}</definedName>
    <definedName name="aegrgas" localSheetId="5" hidden="1">{#N/A,#N/A,TRUE,"Cover";#N/A,#N/A,TRUE,"Conts";#N/A,#N/A,TRUE,"VOS";#N/A,#N/A,TRUE,"Warrington";#N/A,#N/A,TRUE,"Widnes"}</definedName>
    <definedName name="aegrgas" localSheetId="16" hidden="1">{#N/A,#N/A,TRUE,"Cover";#N/A,#N/A,TRUE,"Conts";#N/A,#N/A,TRUE,"VOS";#N/A,#N/A,TRUE,"Warrington";#N/A,#N/A,TRUE,"Widnes"}</definedName>
    <definedName name="aegrgas" hidden="1">{#N/A,#N/A,TRUE,"Cover";#N/A,#N/A,TRUE,"Conts";#N/A,#N/A,TRUE,"VOS";#N/A,#N/A,TRUE,"Warrington";#N/A,#N/A,TRUE,"Widnes"}</definedName>
    <definedName name="AERAFG" localSheetId="11" hidden="1">{#N/A,#N/A,TRUE,"Cover";#N/A,#N/A,TRUE,"Conts";#N/A,#N/A,TRUE,"VOS";#N/A,#N/A,TRUE,"Warrington";#N/A,#N/A,TRUE,"Widnes"}</definedName>
    <definedName name="AERAFG" localSheetId="7" hidden="1">{#N/A,#N/A,TRUE,"Cover";#N/A,#N/A,TRUE,"Conts";#N/A,#N/A,TRUE,"VOS";#N/A,#N/A,TRUE,"Warrington";#N/A,#N/A,TRUE,"Widnes"}</definedName>
    <definedName name="AERAFG" localSheetId="10" hidden="1">{#N/A,#N/A,TRUE,"Cover";#N/A,#N/A,TRUE,"Conts";#N/A,#N/A,TRUE,"VOS";#N/A,#N/A,TRUE,"Warrington";#N/A,#N/A,TRUE,"Widnes"}</definedName>
    <definedName name="AERAFG" localSheetId="13" hidden="1">{#N/A,#N/A,TRUE,"Cover";#N/A,#N/A,TRUE,"Conts";#N/A,#N/A,TRUE,"VOS";#N/A,#N/A,TRUE,"Warrington";#N/A,#N/A,TRUE,"Widnes"}</definedName>
    <definedName name="AERAFG" localSheetId="5" hidden="1">{#N/A,#N/A,TRUE,"Cover";#N/A,#N/A,TRUE,"Conts";#N/A,#N/A,TRUE,"VOS";#N/A,#N/A,TRUE,"Warrington";#N/A,#N/A,TRUE,"Widnes"}</definedName>
    <definedName name="AERAFG" localSheetId="16" hidden="1">{#N/A,#N/A,TRUE,"Cover";#N/A,#N/A,TRUE,"Conts";#N/A,#N/A,TRUE,"VOS";#N/A,#N/A,TRUE,"Warrington";#N/A,#N/A,TRUE,"Widnes"}</definedName>
    <definedName name="AERAFG" hidden="1">{#N/A,#N/A,TRUE,"Cover";#N/A,#N/A,TRUE,"Conts";#N/A,#N/A,TRUE,"VOS";#N/A,#N/A,TRUE,"Warrington";#N/A,#N/A,TRUE,"Widnes"}</definedName>
    <definedName name="aerte" localSheetId="11" hidden="1">{#N/A,#N/A,TRUE,"Cover";#N/A,#N/A,TRUE,"Conts";#N/A,#N/A,TRUE,"VOS";#N/A,#N/A,TRUE,"Warrington";#N/A,#N/A,TRUE,"Widnes"}</definedName>
    <definedName name="aerte" localSheetId="7" hidden="1">{#N/A,#N/A,TRUE,"Cover";#N/A,#N/A,TRUE,"Conts";#N/A,#N/A,TRUE,"VOS";#N/A,#N/A,TRUE,"Warrington";#N/A,#N/A,TRUE,"Widnes"}</definedName>
    <definedName name="aerte" localSheetId="10" hidden="1">{#N/A,#N/A,TRUE,"Cover";#N/A,#N/A,TRUE,"Conts";#N/A,#N/A,TRUE,"VOS";#N/A,#N/A,TRUE,"Warrington";#N/A,#N/A,TRUE,"Widnes"}</definedName>
    <definedName name="aerte" localSheetId="13" hidden="1">{#N/A,#N/A,TRUE,"Cover";#N/A,#N/A,TRUE,"Conts";#N/A,#N/A,TRUE,"VOS";#N/A,#N/A,TRUE,"Warrington";#N/A,#N/A,TRUE,"Widnes"}</definedName>
    <definedName name="aerte" localSheetId="5" hidden="1">{#N/A,#N/A,TRUE,"Cover";#N/A,#N/A,TRUE,"Conts";#N/A,#N/A,TRUE,"VOS";#N/A,#N/A,TRUE,"Warrington";#N/A,#N/A,TRUE,"Widnes"}</definedName>
    <definedName name="aerte" localSheetId="16" hidden="1">{#N/A,#N/A,TRUE,"Cover";#N/A,#N/A,TRUE,"Conts";#N/A,#N/A,TRUE,"VOS";#N/A,#N/A,TRUE,"Warrington";#N/A,#N/A,TRUE,"Widnes"}</definedName>
    <definedName name="aerte" hidden="1">{#N/A,#N/A,TRUE,"Cover";#N/A,#N/A,TRUE,"Conts";#N/A,#N/A,TRUE,"VOS";#N/A,#N/A,TRUE,"Warrington";#N/A,#N/A,TRUE,"Widnes"}</definedName>
    <definedName name="aertes" localSheetId="11" hidden="1">{#N/A,#N/A,TRUE,"Cover";#N/A,#N/A,TRUE,"Conts";#N/A,#N/A,TRUE,"VOS";#N/A,#N/A,TRUE,"Warrington";#N/A,#N/A,TRUE,"Widnes"}</definedName>
    <definedName name="aertes" localSheetId="7" hidden="1">{#N/A,#N/A,TRUE,"Cover";#N/A,#N/A,TRUE,"Conts";#N/A,#N/A,TRUE,"VOS";#N/A,#N/A,TRUE,"Warrington";#N/A,#N/A,TRUE,"Widnes"}</definedName>
    <definedName name="aertes" localSheetId="10" hidden="1">{#N/A,#N/A,TRUE,"Cover";#N/A,#N/A,TRUE,"Conts";#N/A,#N/A,TRUE,"VOS";#N/A,#N/A,TRUE,"Warrington";#N/A,#N/A,TRUE,"Widnes"}</definedName>
    <definedName name="aertes" localSheetId="13" hidden="1">{#N/A,#N/A,TRUE,"Cover";#N/A,#N/A,TRUE,"Conts";#N/A,#N/A,TRUE,"VOS";#N/A,#N/A,TRUE,"Warrington";#N/A,#N/A,TRUE,"Widnes"}</definedName>
    <definedName name="aertes" localSheetId="5" hidden="1">{#N/A,#N/A,TRUE,"Cover";#N/A,#N/A,TRUE,"Conts";#N/A,#N/A,TRUE,"VOS";#N/A,#N/A,TRUE,"Warrington";#N/A,#N/A,TRUE,"Widnes"}</definedName>
    <definedName name="aertes" localSheetId="16" hidden="1">{#N/A,#N/A,TRUE,"Cover";#N/A,#N/A,TRUE,"Conts";#N/A,#N/A,TRUE,"VOS";#N/A,#N/A,TRUE,"Warrington";#N/A,#N/A,TRUE,"Widnes"}</definedName>
    <definedName name="aertes" hidden="1">{#N/A,#N/A,TRUE,"Cover";#N/A,#N/A,TRUE,"Conts";#N/A,#N/A,TRUE,"VOS";#N/A,#N/A,TRUE,"Warrington";#N/A,#N/A,TRUE,"Widnes"}</definedName>
    <definedName name="aetertryh" localSheetId="11" hidden="1">{#N/A,#N/A,TRUE,"Cover";#N/A,#N/A,TRUE,"Conts";#N/A,#N/A,TRUE,"VOS";#N/A,#N/A,TRUE,"Warrington";#N/A,#N/A,TRUE,"Widnes"}</definedName>
    <definedName name="aetertryh" localSheetId="7" hidden="1">{#N/A,#N/A,TRUE,"Cover";#N/A,#N/A,TRUE,"Conts";#N/A,#N/A,TRUE,"VOS";#N/A,#N/A,TRUE,"Warrington";#N/A,#N/A,TRUE,"Widnes"}</definedName>
    <definedName name="aetertryh" localSheetId="10" hidden="1">{#N/A,#N/A,TRUE,"Cover";#N/A,#N/A,TRUE,"Conts";#N/A,#N/A,TRUE,"VOS";#N/A,#N/A,TRUE,"Warrington";#N/A,#N/A,TRUE,"Widnes"}</definedName>
    <definedName name="aetertryh" localSheetId="13" hidden="1">{#N/A,#N/A,TRUE,"Cover";#N/A,#N/A,TRUE,"Conts";#N/A,#N/A,TRUE,"VOS";#N/A,#N/A,TRUE,"Warrington";#N/A,#N/A,TRUE,"Widnes"}</definedName>
    <definedName name="aetertryh" localSheetId="5" hidden="1">{#N/A,#N/A,TRUE,"Cover";#N/A,#N/A,TRUE,"Conts";#N/A,#N/A,TRUE,"VOS";#N/A,#N/A,TRUE,"Warrington";#N/A,#N/A,TRUE,"Widnes"}</definedName>
    <definedName name="aetertryh" localSheetId="16" hidden="1">{#N/A,#N/A,TRUE,"Cover";#N/A,#N/A,TRUE,"Conts";#N/A,#N/A,TRUE,"VOS";#N/A,#N/A,TRUE,"Warrington";#N/A,#N/A,TRUE,"Widnes"}</definedName>
    <definedName name="aetertryh" hidden="1">{#N/A,#N/A,TRUE,"Cover";#N/A,#N/A,TRUE,"Conts";#N/A,#N/A,TRUE,"VOS";#N/A,#N/A,TRUE,"Warrington";#N/A,#N/A,TRUE,"Widnes"}</definedName>
    <definedName name="anvoice1" localSheetId="11" hidden="1">#REF!</definedName>
    <definedName name="anvoice1" localSheetId="5" hidden="1">#REF!</definedName>
    <definedName name="anvoice1" hidden="1">#REF!</definedName>
    <definedName name="APPO" localSheetId="11" hidden="1">#REF!</definedName>
    <definedName name="APPO" hidden="1">#REF!</definedName>
    <definedName name="appraisal" localSheetId="11" hidden="1">{#N/A,#N/A,TRUE,"Cover";#N/A,#N/A,TRUE,"Conts";#N/A,#N/A,TRUE,"VOS";#N/A,#N/A,TRUE,"Warrington";#N/A,#N/A,TRUE,"Widnes"}</definedName>
    <definedName name="appraisal" localSheetId="7" hidden="1">{#N/A,#N/A,TRUE,"Cover";#N/A,#N/A,TRUE,"Conts";#N/A,#N/A,TRUE,"VOS";#N/A,#N/A,TRUE,"Warrington";#N/A,#N/A,TRUE,"Widnes"}</definedName>
    <definedName name="appraisal" localSheetId="10" hidden="1">{#N/A,#N/A,TRUE,"Cover";#N/A,#N/A,TRUE,"Conts";#N/A,#N/A,TRUE,"VOS";#N/A,#N/A,TRUE,"Warrington";#N/A,#N/A,TRUE,"Widnes"}</definedName>
    <definedName name="appraisal" localSheetId="13" hidden="1">{#N/A,#N/A,TRUE,"Cover";#N/A,#N/A,TRUE,"Conts";#N/A,#N/A,TRUE,"VOS";#N/A,#N/A,TRUE,"Warrington";#N/A,#N/A,TRUE,"Widnes"}</definedName>
    <definedName name="appraisal" localSheetId="5" hidden="1">{#N/A,#N/A,TRUE,"Cover";#N/A,#N/A,TRUE,"Conts";#N/A,#N/A,TRUE,"VOS";#N/A,#N/A,TRUE,"Warrington";#N/A,#N/A,TRUE,"Widnes"}</definedName>
    <definedName name="appraisal" localSheetId="16" hidden="1">{#N/A,#N/A,TRUE,"Cover";#N/A,#N/A,TRUE,"Conts";#N/A,#N/A,TRUE,"VOS";#N/A,#N/A,TRUE,"Warrington";#N/A,#N/A,TRUE,"Widnes"}</definedName>
    <definedName name="appraisal" hidden="1">{#N/A,#N/A,TRUE,"Cover";#N/A,#N/A,TRUE,"Conts";#N/A,#N/A,TRUE,"VOS";#N/A,#N/A,TRUE,"Warrington";#N/A,#N/A,TRUE,"Widnes"}</definedName>
    <definedName name="ARUN" localSheetId="11" hidden="1">#REF!</definedName>
    <definedName name="ARUN" localSheetId="5" hidden="1">#REF!</definedName>
    <definedName name="ARUN" hidden="1">#REF!</definedName>
    <definedName name="asdfsa" localSheetId="11" hidden="1">#REF!</definedName>
    <definedName name="asdfsa" hidden="1">#REF!</definedName>
    <definedName name="asgseg" localSheetId="11" hidden="1">{#N/A,#N/A,TRUE,"Cover";#N/A,#N/A,TRUE,"Conts";#N/A,#N/A,TRUE,"VOS";#N/A,#N/A,TRUE,"Warrington";#N/A,#N/A,TRUE,"Widnes"}</definedName>
    <definedName name="asgseg" localSheetId="7" hidden="1">{#N/A,#N/A,TRUE,"Cover";#N/A,#N/A,TRUE,"Conts";#N/A,#N/A,TRUE,"VOS";#N/A,#N/A,TRUE,"Warrington";#N/A,#N/A,TRUE,"Widnes"}</definedName>
    <definedName name="asgseg" localSheetId="10" hidden="1">{#N/A,#N/A,TRUE,"Cover";#N/A,#N/A,TRUE,"Conts";#N/A,#N/A,TRUE,"VOS";#N/A,#N/A,TRUE,"Warrington";#N/A,#N/A,TRUE,"Widnes"}</definedName>
    <definedName name="asgseg" localSheetId="13" hidden="1">{#N/A,#N/A,TRUE,"Cover";#N/A,#N/A,TRUE,"Conts";#N/A,#N/A,TRUE,"VOS";#N/A,#N/A,TRUE,"Warrington";#N/A,#N/A,TRUE,"Widnes"}</definedName>
    <definedName name="asgseg" localSheetId="5" hidden="1">{#N/A,#N/A,TRUE,"Cover";#N/A,#N/A,TRUE,"Conts";#N/A,#N/A,TRUE,"VOS";#N/A,#N/A,TRUE,"Warrington";#N/A,#N/A,TRUE,"Widnes"}</definedName>
    <definedName name="asgseg" localSheetId="16" hidden="1">{#N/A,#N/A,TRUE,"Cover";#N/A,#N/A,TRUE,"Conts";#N/A,#N/A,TRUE,"VOS";#N/A,#N/A,TRUE,"Warrington";#N/A,#N/A,TRUE,"Widnes"}</definedName>
    <definedName name="asgseg" hidden="1">{#N/A,#N/A,TRUE,"Cover";#N/A,#N/A,TRUE,"Conts";#N/A,#N/A,TRUE,"VOS";#N/A,#N/A,TRUE,"Warrington";#N/A,#N/A,TRUE,"Widnes"}</definedName>
    <definedName name="asrasnrjutu" localSheetId="11" hidden="1">{#N/A,#N/A,TRUE,"Cover";#N/A,#N/A,TRUE,"Conts";#N/A,#N/A,TRUE,"VOS";#N/A,#N/A,TRUE,"Warrington";#N/A,#N/A,TRUE,"Widnes"}</definedName>
    <definedName name="asrasnrjutu" localSheetId="7" hidden="1">{#N/A,#N/A,TRUE,"Cover";#N/A,#N/A,TRUE,"Conts";#N/A,#N/A,TRUE,"VOS";#N/A,#N/A,TRUE,"Warrington";#N/A,#N/A,TRUE,"Widnes"}</definedName>
    <definedName name="asrasnrjutu" localSheetId="10" hidden="1">{#N/A,#N/A,TRUE,"Cover";#N/A,#N/A,TRUE,"Conts";#N/A,#N/A,TRUE,"VOS";#N/A,#N/A,TRUE,"Warrington";#N/A,#N/A,TRUE,"Widnes"}</definedName>
    <definedName name="asrasnrjutu" localSheetId="13" hidden="1">{#N/A,#N/A,TRUE,"Cover";#N/A,#N/A,TRUE,"Conts";#N/A,#N/A,TRUE,"VOS";#N/A,#N/A,TRUE,"Warrington";#N/A,#N/A,TRUE,"Widnes"}</definedName>
    <definedName name="asrasnrjutu" localSheetId="5" hidden="1">{#N/A,#N/A,TRUE,"Cover";#N/A,#N/A,TRUE,"Conts";#N/A,#N/A,TRUE,"VOS";#N/A,#N/A,TRUE,"Warrington";#N/A,#N/A,TRUE,"Widnes"}</definedName>
    <definedName name="asrasnrjutu" localSheetId="16"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11">[9]Lookups!#REF!</definedName>
    <definedName name="Audit_Category" localSheetId="7">[9]Lookups!#REF!</definedName>
    <definedName name="Audit_Category" localSheetId="15">[9]Lookups!#REF!</definedName>
    <definedName name="Audit_Category" localSheetId="5">[9]Lookups!#REF!</definedName>
    <definedName name="Audit_Category" localSheetId="4">[9]Lookups!#REF!</definedName>
    <definedName name="Audit_Category" localSheetId="3">[9]Lookups!#REF!</definedName>
    <definedName name="Audit_Category">[9]Lookups!#REF!</definedName>
    <definedName name="awt" localSheetId="11" hidden="1">{#N/A,#N/A,TRUE,"Cover";#N/A,#N/A,TRUE,"Conts";#N/A,#N/A,TRUE,"VOS";#N/A,#N/A,TRUE,"Warrington";#N/A,#N/A,TRUE,"Widnes"}</definedName>
    <definedName name="awt" localSheetId="7" hidden="1">{#N/A,#N/A,TRUE,"Cover";#N/A,#N/A,TRUE,"Conts";#N/A,#N/A,TRUE,"VOS";#N/A,#N/A,TRUE,"Warrington";#N/A,#N/A,TRUE,"Widnes"}</definedName>
    <definedName name="awt" localSheetId="10" hidden="1">{#N/A,#N/A,TRUE,"Cover";#N/A,#N/A,TRUE,"Conts";#N/A,#N/A,TRUE,"VOS";#N/A,#N/A,TRUE,"Warrington";#N/A,#N/A,TRUE,"Widnes"}</definedName>
    <definedName name="awt" localSheetId="13" hidden="1">{#N/A,#N/A,TRUE,"Cover";#N/A,#N/A,TRUE,"Conts";#N/A,#N/A,TRUE,"VOS";#N/A,#N/A,TRUE,"Warrington";#N/A,#N/A,TRUE,"Widnes"}</definedName>
    <definedName name="awt" localSheetId="5" hidden="1">{#N/A,#N/A,TRUE,"Cover";#N/A,#N/A,TRUE,"Conts";#N/A,#N/A,TRUE,"VOS";#N/A,#N/A,TRUE,"Warrington";#N/A,#N/A,TRUE,"Widnes"}</definedName>
    <definedName name="awt" localSheetId="16" hidden="1">{#N/A,#N/A,TRUE,"Cover";#N/A,#N/A,TRUE,"Conts";#N/A,#N/A,TRUE,"VOS";#N/A,#N/A,TRUE,"Warrington";#N/A,#N/A,TRUE,"Widnes"}</definedName>
    <definedName name="awt" hidden="1">{#N/A,#N/A,TRUE,"Cover";#N/A,#N/A,TRUE,"Conts";#N/A,#N/A,TRUE,"VOS";#N/A,#N/A,TRUE,"Warrington";#N/A,#N/A,TRUE,"Widnes"}</definedName>
    <definedName name="awyawghh" localSheetId="11" hidden="1">{#N/A,#N/A,TRUE,"Cover";#N/A,#N/A,TRUE,"Conts";#N/A,#N/A,TRUE,"VOS";#N/A,#N/A,TRUE,"Warrington";#N/A,#N/A,TRUE,"Widnes"}</definedName>
    <definedName name="awyawghh" localSheetId="7" hidden="1">{#N/A,#N/A,TRUE,"Cover";#N/A,#N/A,TRUE,"Conts";#N/A,#N/A,TRUE,"VOS";#N/A,#N/A,TRUE,"Warrington";#N/A,#N/A,TRUE,"Widnes"}</definedName>
    <definedName name="awyawghh" localSheetId="10" hidden="1">{#N/A,#N/A,TRUE,"Cover";#N/A,#N/A,TRUE,"Conts";#N/A,#N/A,TRUE,"VOS";#N/A,#N/A,TRUE,"Warrington";#N/A,#N/A,TRUE,"Widnes"}</definedName>
    <definedName name="awyawghh" localSheetId="13" hidden="1">{#N/A,#N/A,TRUE,"Cover";#N/A,#N/A,TRUE,"Conts";#N/A,#N/A,TRUE,"VOS";#N/A,#N/A,TRUE,"Warrington";#N/A,#N/A,TRUE,"Widnes"}</definedName>
    <definedName name="awyawghh" localSheetId="5" hidden="1">{#N/A,#N/A,TRUE,"Cover";#N/A,#N/A,TRUE,"Conts";#N/A,#N/A,TRUE,"VOS";#N/A,#N/A,TRUE,"Warrington";#N/A,#N/A,TRUE,"Widnes"}</definedName>
    <definedName name="awyawghh" localSheetId="16" hidden="1">{#N/A,#N/A,TRUE,"Cover";#N/A,#N/A,TRUE,"Conts";#N/A,#N/A,TRUE,"VOS";#N/A,#N/A,TRUE,"Warrington";#N/A,#N/A,TRUE,"Widnes"}</definedName>
    <definedName name="awyawghh" hidden="1">{#N/A,#N/A,TRUE,"Cover";#N/A,#N/A,TRUE,"Conts";#N/A,#N/A,TRUE,"VOS";#N/A,#N/A,TRUE,"Warrington";#N/A,#N/A,TRUE,"Widnes"}</definedName>
    <definedName name="BAB_Control" localSheetId="11" hidden="1">{"'TELEPHONE Nos'!$A$1:$D$55"}</definedName>
    <definedName name="BAB_Control" localSheetId="7" hidden="1">{"'TELEPHONE Nos'!$A$1:$D$55"}</definedName>
    <definedName name="BAB_Control" localSheetId="10" hidden="1">{"'TELEPHONE Nos'!$A$1:$D$55"}</definedName>
    <definedName name="BAB_Control" localSheetId="13" hidden="1">{"'TELEPHONE Nos'!$A$1:$D$55"}</definedName>
    <definedName name="BAB_Control" localSheetId="5" hidden="1">{"'TELEPHONE Nos'!$A$1:$D$55"}</definedName>
    <definedName name="BAB_Control" localSheetId="16" hidden="1">{"'TELEPHONE Nos'!$A$1:$D$55"}</definedName>
    <definedName name="BAB_Control" hidden="1">{"'TELEPHONE Nos'!$A$1:$D$55"}</definedName>
    <definedName name="bb" localSheetId="11" hidden="1">{#N/A,#N/A,TRUE,"Cover";#N/A,#N/A,TRUE,"Conts";#N/A,#N/A,TRUE,"VOS";#N/A,#N/A,TRUE,"Warrington";#N/A,#N/A,TRUE,"Widnes"}</definedName>
    <definedName name="bb" localSheetId="7" hidden="1">{#N/A,#N/A,TRUE,"Cover";#N/A,#N/A,TRUE,"Conts";#N/A,#N/A,TRUE,"VOS";#N/A,#N/A,TRUE,"Warrington";#N/A,#N/A,TRUE,"Widnes"}</definedName>
    <definedName name="bb" localSheetId="10" hidden="1">{#N/A,#N/A,TRUE,"Cover";#N/A,#N/A,TRUE,"Conts";#N/A,#N/A,TRUE,"VOS";#N/A,#N/A,TRUE,"Warrington";#N/A,#N/A,TRUE,"Widnes"}</definedName>
    <definedName name="bb" localSheetId="13" hidden="1">{#N/A,#N/A,TRUE,"Cover";#N/A,#N/A,TRUE,"Conts";#N/A,#N/A,TRUE,"VOS";#N/A,#N/A,TRUE,"Warrington";#N/A,#N/A,TRUE,"Widnes"}</definedName>
    <definedName name="bb" localSheetId="5" hidden="1">{#N/A,#N/A,TRUE,"Cover";#N/A,#N/A,TRUE,"Conts";#N/A,#N/A,TRUE,"VOS";#N/A,#N/A,TRUE,"Warrington";#N/A,#N/A,TRUE,"Widnes"}</definedName>
    <definedName name="bb" localSheetId="16" hidden="1">{#N/A,#N/A,TRUE,"Cover";#N/A,#N/A,TRUE,"Conts";#N/A,#N/A,TRUE,"VOS";#N/A,#N/A,TRUE,"Warrington";#N/A,#N/A,TRUE,"Widnes"}</definedName>
    <definedName name="bb" hidden="1">{#N/A,#N/A,TRUE,"Cover";#N/A,#N/A,TRUE,"Conts";#N/A,#N/A,TRUE,"VOS";#N/A,#N/A,TRUE,"Warrington";#N/A,#N/A,TRUE,"Widnes"}</definedName>
    <definedName name="bbbbbbbbbb" localSheetId="11" hidden="1">#REF!</definedName>
    <definedName name="bbbbbbbbbb" localSheetId="5" hidden="1">#REF!</definedName>
    <definedName name="bbbbbbbbbb" hidden="1">#REF!</definedName>
    <definedName name="BC">[7]WorkBreakDown!$G$4</definedName>
    <definedName name="BCIS" localSheetId="11" hidden="1">{#N/A,#N/A,TRUE,"Cover";#N/A,#N/A,TRUE,"Conts";#N/A,#N/A,TRUE,"VOS";#N/A,#N/A,TRUE,"Warrington";#N/A,#N/A,TRUE,"Widnes"}</definedName>
    <definedName name="BCIS" localSheetId="7" hidden="1">{#N/A,#N/A,TRUE,"Cover";#N/A,#N/A,TRUE,"Conts";#N/A,#N/A,TRUE,"VOS";#N/A,#N/A,TRUE,"Warrington";#N/A,#N/A,TRUE,"Widnes"}</definedName>
    <definedName name="BCIS" localSheetId="10" hidden="1">{#N/A,#N/A,TRUE,"Cover";#N/A,#N/A,TRUE,"Conts";#N/A,#N/A,TRUE,"VOS";#N/A,#N/A,TRUE,"Warrington";#N/A,#N/A,TRUE,"Widnes"}</definedName>
    <definedName name="BCIS" localSheetId="13" hidden="1">{#N/A,#N/A,TRUE,"Cover";#N/A,#N/A,TRUE,"Conts";#N/A,#N/A,TRUE,"VOS";#N/A,#N/A,TRUE,"Warrington";#N/A,#N/A,TRUE,"Widnes"}</definedName>
    <definedName name="BCIS" localSheetId="5" hidden="1">{#N/A,#N/A,TRUE,"Cover";#N/A,#N/A,TRUE,"Conts";#N/A,#N/A,TRUE,"VOS";#N/A,#N/A,TRUE,"Warrington";#N/A,#N/A,TRUE,"Widnes"}</definedName>
    <definedName name="BCIS" localSheetId="16"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11">'[11]Build-up'!#REF!</definedName>
    <definedName name="BUILDER_S__PROFIT__AND__ATTENDANCE" localSheetId="5">'[11]Build-up'!#REF!</definedName>
    <definedName name="BUILDER_S__PROFIT__AND__ATTENDANCE">'[11]Build-up'!#REF!</definedName>
    <definedName name="BuiltIn_Print_Area___0" localSheetId="11">#REF!</definedName>
    <definedName name="BuiltIn_Print_Area___0" localSheetId="10">#REF!</definedName>
    <definedName name="BuiltIn_Print_Area___0" localSheetId="5">#REF!</definedName>
    <definedName name="BuiltIn_Print_Area___0">#REF!</definedName>
    <definedName name="car_park_cash_flow">'[8]Car park lease'!$A$21:$G$161</definedName>
    <definedName name="CARGO" localSheetId="11"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3" hidden="1">{#N/A,#N/A,FALSE,"C3";#N/A,#N/A,FALSE,"D2-17";#N/A,#N/A,FALSE,"C2-17";#N/A,#N/A,FALSE,"C2-CIVIL";#N/A,#N/A,FALSE,"D1-C1 contract";#N/A,#N/A,FALSE,"D1-CIVIL";#N/A,#N/A,FALSE,"C1 hourly";#N/A,#N/A,FALSE,"C1 contract";#N/A,#N/A,FALSE,"D1-C1 hourly"}</definedName>
    <definedName name="CARGO" localSheetId="5" hidden="1">{#N/A,#N/A,FALSE,"C3";#N/A,#N/A,FALSE,"D2-17";#N/A,#N/A,FALSE,"C2-17";#N/A,#N/A,FALSE,"C2-CIVIL";#N/A,#N/A,FALSE,"D1-C1 contract";#N/A,#N/A,FALSE,"D1-CIVIL";#N/A,#N/A,FALSE,"C1 hourly";#N/A,#N/A,FALSE,"C1 contract";#N/A,#N/A,FALSE,"D1-C1 hourly"}</definedName>
    <definedName name="CARGO" localSheetId="16"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11" hidden="1">{#N/A,#N/A,TRUE,"Cover";#N/A,#N/A,TRUE,"Conts";#N/A,#N/A,TRUE,"VOS";#N/A,#N/A,TRUE,"Warrington";#N/A,#N/A,TRUE,"Widnes"}</definedName>
    <definedName name="cashfl" localSheetId="7" hidden="1">{#N/A,#N/A,TRUE,"Cover";#N/A,#N/A,TRUE,"Conts";#N/A,#N/A,TRUE,"VOS";#N/A,#N/A,TRUE,"Warrington";#N/A,#N/A,TRUE,"Widnes"}</definedName>
    <definedName name="cashfl" localSheetId="10" hidden="1">{#N/A,#N/A,TRUE,"Cover";#N/A,#N/A,TRUE,"Conts";#N/A,#N/A,TRUE,"VOS";#N/A,#N/A,TRUE,"Warrington";#N/A,#N/A,TRUE,"Widnes"}</definedName>
    <definedName name="cashfl" localSheetId="13" hidden="1">{#N/A,#N/A,TRUE,"Cover";#N/A,#N/A,TRUE,"Conts";#N/A,#N/A,TRUE,"VOS";#N/A,#N/A,TRUE,"Warrington";#N/A,#N/A,TRUE,"Widnes"}</definedName>
    <definedName name="cashfl" localSheetId="5" hidden="1">{#N/A,#N/A,TRUE,"Cover";#N/A,#N/A,TRUE,"Conts";#N/A,#N/A,TRUE,"VOS";#N/A,#N/A,TRUE,"Warrington";#N/A,#N/A,TRUE,"Widnes"}</definedName>
    <definedName name="cashfl" localSheetId="16" hidden="1">{#N/A,#N/A,TRUE,"Cover";#N/A,#N/A,TRUE,"Conts";#N/A,#N/A,TRUE,"VOS";#N/A,#N/A,TRUE,"Warrington";#N/A,#N/A,TRUE,"Widnes"}</definedName>
    <definedName name="cashfl" hidden="1">{#N/A,#N/A,TRUE,"Cover";#N/A,#N/A,TRUE,"Conts";#N/A,#N/A,TRUE,"VOS";#N/A,#N/A,TRUE,"Warrington";#N/A,#N/A,TRUE,"Widnes"}</definedName>
    <definedName name="cccccc" localSheetId="11" hidden="1">{#N/A,#N/A,TRUE,"Cover";#N/A,#N/A,TRUE,"Conts";#N/A,#N/A,TRUE,"VOS";#N/A,#N/A,TRUE,"Warrington";#N/A,#N/A,TRUE,"Widnes"}</definedName>
    <definedName name="cccccc" localSheetId="7" hidden="1">{#N/A,#N/A,TRUE,"Cover";#N/A,#N/A,TRUE,"Conts";#N/A,#N/A,TRUE,"VOS";#N/A,#N/A,TRUE,"Warrington";#N/A,#N/A,TRUE,"Widnes"}</definedName>
    <definedName name="cccccc" localSheetId="10" hidden="1">{#N/A,#N/A,TRUE,"Cover";#N/A,#N/A,TRUE,"Conts";#N/A,#N/A,TRUE,"VOS";#N/A,#N/A,TRUE,"Warrington";#N/A,#N/A,TRUE,"Widnes"}</definedName>
    <definedName name="cccccc" localSheetId="13" hidden="1">{#N/A,#N/A,TRUE,"Cover";#N/A,#N/A,TRUE,"Conts";#N/A,#N/A,TRUE,"VOS";#N/A,#N/A,TRUE,"Warrington";#N/A,#N/A,TRUE,"Widnes"}</definedName>
    <definedName name="cccccc" localSheetId="5" hidden="1">{#N/A,#N/A,TRUE,"Cover";#N/A,#N/A,TRUE,"Conts";#N/A,#N/A,TRUE,"VOS";#N/A,#N/A,TRUE,"Warrington";#N/A,#N/A,TRUE,"Widnes"}</definedName>
    <definedName name="cccccc" localSheetId="16" hidden="1">{#N/A,#N/A,TRUE,"Cover";#N/A,#N/A,TRUE,"Conts";#N/A,#N/A,TRUE,"VOS";#N/A,#N/A,TRUE,"Warrington";#N/A,#N/A,TRUE,"Widnes"}</definedName>
    <definedName name="cccccc" hidden="1">{#N/A,#N/A,TRUE,"Cover";#N/A,#N/A,TRUE,"Conts";#N/A,#N/A,TRUE,"VOS";#N/A,#N/A,TRUE,"Warrington";#N/A,#N/A,TRUE,"Widnes"}</definedName>
    <definedName name="CCR" localSheetId="11" hidden="1">{#N/A,#N/A,TRUE,"Cover";#N/A,#N/A,TRUE,"Conts";#N/A,#N/A,TRUE,"VOS";#N/A,#N/A,TRUE,"Warrington";#N/A,#N/A,TRUE,"Widnes"}</definedName>
    <definedName name="CCR" localSheetId="7" hidden="1">{#N/A,#N/A,TRUE,"Cover";#N/A,#N/A,TRUE,"Conts";#N/A,#N/A,TRUE,"VOS";#N/A,#N/A,TRUE,"Warrington";#N/A,#N/A,TRUE,"Widnes"}</definedName>
    <definedName name="CCR" localSheetId="10" hidden="1">{#N/A,#N/A,TRUE,"Cover";#N/A,#N/A,TRUE,"Conts";#N/A,#N/A,TRUE,"VOS";#N/A,#N/A,TRUE,"Warrington";#N/A,#N/A,TRUE,"Widnes"}</definedName>
    <definedName name="CCR" localSheetId="13" hidden="1">{#N/A,#N/A,TRUE,"Cover";#N/A,#N/A,TRUE,"Conts";#N/A,#N/A,TRUE,"VOS";#N/A,#N/A,TRUE,"Warrington";#N/A,#N/A,TRUE,"Widnes"}</definedName>
    <definedName name="CCR" localSheetId="5" hidden="1">{#N/A,#N/A,TRUE,"Cover";#N/A,#N/A,TRUE,"Conts";#N/A,#N/A,TRUE,"VOS";#N/A,#N/A,TRUE,"Warrington";#N/A,#N/A,TRUE,"Widnes"}</definedName>
    <definedName name="CCR" localSheetId="16" hidden="1">{#N/A,#N/A,TRUE,"Cover";#N/A,#N/A,TRUE,"Conts";#N/A,#N/A,TRUE,"VOS";#N/A,#N/A,TRUE,"Warrington";#N/A,#N/A,TRUE,"Widnes"}</definedName>
    <definedName name="CCR" hidden="1">{#N/A,#N/A,TRUE,"Cover";#N/A,#N/A,TRUE,"Conts";#N/A,#N/A,TRUE,"VOS";#N/A,#N/A,TRUE,"Warrington";#N/A,#N/A,TRUE,"Widnes"}</definedName>
    <definedName name="CEILING__FINISHES" localSheetId="11">'[11]Build-up'!#REF!</definedName>
    <definedName name="CEILING__FINISHES">'[11]Build-up'!#REF!</definedName>
    <definedName name="CEMP_Category" localSheetId="7">[9]Lookups!#REF!</definedName>
    <definedName name="CEMP_Category" localSheetId="15">[9]Lookups!#REF!</definedName>
    <definedName name="CEMP_Category" localSheetId="5">[9]Lookups!#REF!</definedName>
    <definedName name="CEMP_Category" localSheetId="3">[9]Lookups!#REF!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11" hidden="1">{#N/A,#N/A,TRUE,"Cover";#N/A,#N/A,TRUE,"Conts";#N/A,#N/A,TRUE,"VOS";#N/A,#N/A,TRUE,"Warrington";#N/A,#N/A,TRUE,"Widnes"}</definedName>
    <definedName name="chris" localSheetId="7" hidden="1">{#N/A,#N/A,TRUE,"Cover";#N/A,#N/A,TRUE,"Conts";#N/A,#N/A,TRUE,"VOS";#N/A,#N/A,TRUE,"Warrington";#N/A,#N/A,TRUE,"Widnes"}</definedName>
    <definedName name="chris" localSheetId="10" hidden="1">{#N/A,#N/A,TRUE,"Cover";#N/A,#N/A,TRUE,"Conts";#N/A,#N/A,TRUE,"VOS";#N/A,#N/A,TRUE,"Warrington";#N/A,#N/A,TRUE,"Widnes"}</definedName>
    <definedName name="chris" localSheetId="13" hidden="1">{#N/A,#N/A,TRUE,"Cover";#N/A,#N/A,TRUE,"Conts";#N/A,#N/A,TRUE,"VOS";#N/A,#N/A,TRUE,"Warrington";#N/A,#N/A,TRUE,"Widnes"}</definedName>
    <definedName name="chris" localSheetId="5" hidden="1">{#N/A,#N/A,TRUE,"Cover";#N/A,#N/A,TRUE,"Conts";#N/A,#N/A,TRUE,"VOS";#N/A,#N/A,TRUE,"Warrington";#N/A,#N/A,TRUE,"Widnes"}</definedName>
    <definedName name="chris" localSheetId="16" hidden="1">{#N/A,#N/A,TRUE,"Cover";#N/A,#N/A,TRUE,"Conts";#N/A,#N/A,TRUE,"VOS";#N/A,#N/A,TRUE,"Warrington";#N/A,#N/A,TRUE,"Widnes"}</definedName>
    <definedName name="chris" hidden="1">{#N/A,#N/A,TRUE,"Cover";#N/A,#N/A,TRUE,"Conts";#N/A,#N/A,TRUE,"VOS";#N/A,#N/A,TRUE,"Warrington";#N/A,#N/A,TRUE,"Widnes"}</definedName>
    <definedName name="Comp_ME" localSheetId="11">#REF!</definedName>
    <definedName name="Comp_ME" localSheetId="5">#REF!</definedName>
    <definedName name="Comp_ME">#REF!</definedName>
    <definedName name="complete" localSheetId="11">#REF!</definedName>
    <definedName name="complete" localSheetId="7">#REF!</definedName>
    <definedName name="complete" localSheetId="15">#REF!</definedName>
    <definedName name="complete" localSheetId="5">#REF!</definedName>
    <definedName name="complete" localSheetId="3">#REF!</definedName>
    <definedName name="complete">#REF!</definedName>
    <definedName name="completion_date">[8]Assumptions!$C$46</definedName>
    <definedName name="CON" localSheetId="11" hidden="1">{#N/A,#N/A,TRUE,"Cover";#N/A,#N/A,TRUE,"Conts";#N/A,#N/A,TRUE,"VOS";#N/A,#N/A,TRUE,"Warrington";#N/A,#N/A,TRUE,"Widnes"}</definedName>
    <definedName name="CON" localSheetId="7" hidden="1">{#N/A,#N/A,TRUE,"Cover";#N/A,#N/A,TRUE,"Conts";#N/A,#N/A,TRUE,"VOS";#N/A,#N/A,TRUE,"Warrington";#N/A,#N/A,TRUE,"Widnes"}</definedName>
    <definedName name="CON" localSheetId="10" hidden="1">{#N/A,#N/A,TRUE,"Cover";#N/A,#N/A,TRUE,"Conts";#N/A,#N/A,TRUE,"VOS";#N/A,#N/A,TRUE,"Warrington";#N/A,#N/A,TRUE,"Widnes"}</definedName>
    <definedName name="CON" localSheetId="13" hidden="1">{#N/A,#N/A,TRUE,"Cover";#N/A,#N/A,TRUE,"Conts";#N/A,#N/A,TRUE,"VOS";#N/A,#N/A,TRUE,"Warrington";#N/A,#N/A,TRUE,"Widnes"}</definedName>
    <definedName name="CON" localSheetId="5" hidden="1">{#N/A,#N/A,TRUE,"Cover";#N/A,#N/A,TRUE,"Conts";#N/A,#N/A,TRUE,"VOS";#N/A,#N/A,TRUE,"Warrington";#N/A,#N/A,TRUE,"Widnes"}</definedName>
    <definedName name="CON" localSheetId="16"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11" hidden="1">{#N/A,#N/A,TRUE,"Cover";#N/A,#N/A,TRUE,"Conts";#N/A,#N/A,TRUE,"VOS";#N/A,#N/A,TRUE,"Warrington";#N/A,#N/A,TRUE,"Widnes"}</definedName>
    <definedName name="CONCOURSE" localSheetId="7" hidden="1">{#N/A,#N/A,TRUE,"Cover";#N/A,#N/A,TRUE,"Conts";#N/A,#N/A,TRUE,"VOS";#N/A,#N/A,TRUE,"Warrington";#N/A,#N/A,TRUE,"Widnes"}</definedName>
    <definedName name="CONCOURSE" localSheetId="10" hidden="1">{#N/A,#N/A,TRUE,"Cover";#N/A,#N/A,TRUE,"Conts";#N/A,#N/A,TRUE,"VOS";#N/A,#N/A,TRUE,"Warrington";#N/A,#N/A,TRUE,"Widnes"}</definedName>
    <definedName name="CONCOURSE" localSheetId="13" hidden="1">{#N/A,#N/A,TRUE,"Cover";#N/A,#N/A,TRUE,"Conts";#N/A,#N/A,TRUE,"VOS";#N/A,#N/A,TRUE,"Warrington";#N/A,#N/A,TRUE,"Widnes"}</definedName>
    <definedName name="CONCOURSE" localSheetId="5" hidden="1">{#N/A,#N/A,TRUE,"Cover";#N/A,#N/A,TRUE,"Conts";#N/A,#N/A,TRUE,"VOS";#N/A,#N/A,TRUE,"Warrington";#N/A,#N/A,TRUE,"Widnes"}</definedName>
    <definedName name="CONCOURSE" localSheetId="16"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11">#REF!</definedName>
    <definedName name="_xlnm.Database" localSheetId="10">#REF!</definedName>
    <definedName name="_xlnm.Database" localSheetId="5">#REF!</definedName>
    <definedName name="_xlnm.Database">#REF!</definedName>
    <definedName name="Date">'[16]Fill this out first...'!$D$14</definedName>
    <definedName name="dd" localSheetId="11" hidden="1">{#N/A,#N/A,TRUE,"Cover";#N/A,#N/A,TRUE,"Conts";#N/A,#N/A,TRUE,"VOS";#N/A,#N/A,TRUE,"Warrington";#N/A,#N/A,TRUE,"Widnes"}</definedName>
    <definedName name="dd" localSheetId="7" hidden="1">{#N/A,#N/A,TRUE,"Cover";#N/A,#N/A,TRUE,"Conts";#N/A,#N/A,TRUE,"VOS";#N/A,#N/A,TRUE,"Warrington";#N/A,#N/A,TRUE,"Widnes"}</definedName>
    <definedName name="dd" localSheetId="10" hidden="1">{#N/A,#N/A,TRUE,"Cover";#N/A,#N/A,TRUE,"Conts";#N/A,#N/A,TRUE,"VOS";#N/A,#N/A,TRUE,"Warrington";#N/A,#N/A,TRUE,"Widnes"}</definedName>
    <definedName name="dd" localSheetId="13" hidden="1">{#N/A,#N/A,TRUE,"Cover";#N/A,#N/A,TRUE,"Conts";#N/A,#N/A,TRUE,"VOS";#N/A,#N/A,TRUE,"Warrington";#N/A,#N/A,TRUE,"Widnes"}</definedName>
    <definedName name="dd" localSheetId="5" hidden="1">{#N/A,#N/A,TRUE,"Cover";#N/A,#N/A,TRUE,"Conts";#N/A,#N/A,TRUE,"VOS";#N/A,#N/A,TRUE,"Warrington";#N/A,#N/A,TRUE,"Widnes"}</definedName>
    <definedName name="dd" localSheetId="16" hidden="1">{#N/A,#N/A,TRUE,"Cover";#N/A,#N/A,TRUE,"Conts";#N/A,#N/A,TRUE,"VOS";#N/A,#N/A,TRUE,"Warrington";#N/A,#N/A,TRUE,"Widnes"}</definedName>
    <definedName name="dd" hidden="1">{#N/A,#N/A,TRUE,"Cover";#N/A,#N/A,TRUE,"Conts";#N/A,#N/A,TRUE,"VOS";#N/A,#N/A,TRUE,"Warrington";#N/A,#N/A,TRUE,"Widnes"}</definedName>
    <definedName name="ddddd" localSheetId="11" hidden="1">{#N/A,#N/A,TRUE,"Cover";#N/A,#N/A,TRUE,"Conts";#N/A,#N/A,TRUE,"VOS";#N/A,#N/A,TRUE,"Warrington";#N/A,#N/A,TRUE,"Widnes"}</definedName>
    <definedName name="ddddd" localSheetId="7" hidden="1">{#N/A,#N/A,TRUE,"Cover";#N/A,#N/A,TRUE,"Conts";#N/A,#N/A,TRUE,"VOS";#N/A,#N/A,TRUE,"Warrington";#N/A,#N/A,TRUE,"Widnes"}</definedName>
    <definedName name="ddddd" localSheetId="10" hidden="1">{#N/A,#N/A,TRUE,"Cover";#N/A,#N/A,TRUE,"Conts";#N/A,#N/A,TRUE,"VOS";#N/A,#N/A,TRUE,"Warrington";#N/A,#N/A,TRUE,"Widnes"}</definedName>
    <definedName name="ddddd" localSheetId="13" hidden="1">{#N/A,#N/A,TRUE,"Cover";#N/A,#N/A,TRUE,"Conts";#N/A,#N/A,TRUE,"VOS";#N/A,#N/A,TRUE,"Warrington";#N/A,#N/A,TRUE,"Widnes"}</definedName>
    <definedName name="ddddd" localSheetId="5" hidden="1">{#N/A,#N/A,TRUE,"Cover";#N/A,#N/A,TRUE,"Conts";#N/A,#N/A,TRUE,"VOS";#N/A,#N/A,TRUE,"Warrington";#N/A,#N/A,TRUE,"Widnes"}</definedName>
    <definedName name="ddddd" localSheetId="16" hidden="1">{#N/A,#N/A,TRUE,"Cover";#N/A,#N/A,TRUE,"Conts";#N/A,#N/A,TRUE,"VOS";#N/A,#N/A,TRUE,"Warrington";#N/A,#N/A,TRUE,"Widnes"}</definedName>
    <definedName name="ddddd" hidden="1">{#N/A,#N/A,TRUE,"Cover";#N/A,#N/A,TRUE,"Conts";#N/A,#N/A,TRUE,"VOS";#N/A,#N/A,TRUE,"Warrington";#N/A,#N/A,TRUE,"Widnes"}</definedName>
    <definedName name="DEPTH" localSheetId="11">#REF!</definedName>
    <definedName name="DEPTH" localSheetId="5">#REF!</definedName>
    <definedName name="DEPTH">#REF!</definedName>
    <definedName name="DETAILS" localSheetId="11"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3" hidden="1">{#N/A,#N/A,FALSE,"C3";#N/A,#N/A,FALSE,"D2-17";#N/A,#N/A,FALSE,"C2-17";#N/A,#N/A,FALSE,"C2-CIVIL";#N/A,#N/A,FALSE,"D1-C1 contract";#N/A,#N/A,FALSE,"D1-CIVIL";#N/A,#N/A,FALSE,"C1 hourly";#N/A,#N/A,FALSE,"C1 contract";#N/A,#N/A,FALSE,"D1-C1 hourly"}</definedName>
    <definedName name="DETAILS" localSheetId="5" hidden="1">{#N/A,#N/A,FALSE,"C3";#N/A,#N/A,FALSE,"D2-17";#N/A,#N/A,FALSE,"C2-17";#N/A,#N/A,FALSE,"C2-CIVIL";#N/A,#N/A,FALSE,"D1-C1 contract";#N/A,#N/A,FALSE,"D1-CIVIL";#N/A,#N/A,FALSE,"C1 hourly";#N/A,#N/A,FALSE,"C1 contract";#N/A,#N/A,FALSE,"D1-C1 hourly"}</definedName>
    <definedName name="DETAILS" localSheetId="16"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11" hidden="1">[17]Micro!#REF!</definedName>
    <definedName name="dfde" hidden="1">[17]Micro!#REF!</definedName>
    <definedName name="dfffff" localSheetId="11"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5" hidden="1">{#N/A,#N/A,FALSE,"SumG";#N/A,#N/A,FALSE,"ElecG";#N/A,#N/A,FALSE,"MechG";#N/A,#N/A,FALSE,"GeotG";#N/A,#N/A,FALSE,"PrcsG";#N/A,#N/A,FALSE,"TunnG";#N/A,#N/A,FALSE,"CivlG";#N/A,#N/A,FALSE,"NtwkG";#N/A,#N/A,FALSE,"EstgG";#N/A,#N/A,FALSE,"PEngG"}</definedName>
    <definedName name="dfffff" localSheetId="16"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11" hidden="1">{#N/A,#N/A,TRUE,"Cover";#N/A,#N/A,TRUE,"Conts";#N/A,#N/A,TRUE,"VOS";#N/A,#N/A,TRUE,"Warrington";#N/A,#N/A,TRUE,"Widnes"}</definedName>
    <definedName name="dfgd" localSheetId="7" hidden="1">{#N/A,#N/A,TRUE,"Cover";#N/A,#N/A,TRUE,"Conts";#N/A,#N/A,TRUE,"VOS";#N/A,#N/A,TRUE,"Warrington";#N/A,#N/A,TRUE,"Widnes"}</definedName>
    <definedName name="dfgd" localSheetId="10" hidden="1">{#N/A,#N/A,TRUE,"Cover";#N/A,#N/A,TRUE,"Conts";#N/A,#N/A,TRUE,"VOS";#N/A,#N/A,TRUE,"Warrington";#N/A,#N/A,TRUE,"Widnes"}</definedName>
    <definedName name="dfgd" localSheetId="13" hidden="1">{#N/A,#N/A,TRUE,"Cover";#N/A,#N/A,TRUE,"Conts";#N/A,#N/A,TRUE,"VOS";#N/A,#N/A,TRUE,"Warrington";#N/A,#N/A,TRUE,"Widnes"}</definedName>
    <definedName name="dfgd" localSheetId="5" hidden="1">{#N/A,#N/A,TRUE,"Cover";#N/A,#N/A,TRUE,"Conts";#N/A,#N/A,TRUE,"VOS";#N/A,#N/A,TRUE,"Warrington";#N/A,#N/A,TRUE,"Widnes"}</definedName>
    <definedName name="dfgd" localSheetId="16" hidden="1">{#N/A,#N/A,TRUE,"Cover";#N/A,#N/A,TRUE,"Conts";#N/A,#N/A,TRUE,"VOS";#N/A,#N/A,TRUE,"Warrington";#N/A,#N/A,TRUE,"Widnes"}</definedName>
    <definedName name="dfgd" hidden="1">{#N/A,#N/A,TRUE,"Cover";#N/A,#N/A,TRUE,"Conts";#N/A,#N/A,TRUE,"VOS";#N/A,#N/A,TRUE,"Warrington";#N/A,#N/A,TRUE,"Widnes"}</definedName>
    <definedName name="dgfd" localSheetId="11"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5" hidden="1">{#N/A,#N/A,FALSE,"SumG";#N/A,#N/A,FALSE,"ElecG";#N/A,#N/A,FALSE,"MechG";#N/A,#N/A,FALSE,"GeotG";#N/A,#N/A,FALSE,"PrcsG";#N/A,#N/A,FALSE,"TunnG";#N/A,#N/A,FALSE,"CivlG";#N/A,#N/A,FALSE,"NtwkG";#N/A,#N/A,FALSE,"EstgG";#N/A,#N/A,FALSE,"PEngG"}</definedName>
    <definedName name="dgfd" localSheetId="16"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11" hidden="1">{#N/A,#N/A,TRUE,"Cover";#N/A,#N/A,TRUE,"Conts";#N/A,#N/A,TRUE,"VOS";#N/A,#N/A,TRUE,"Warrington";#N/A,#N/A,TRUE,"Widnes"}</definedName>
    <definedName name="djjii" localSheetId="7" hidden="1">{#N/A,#N/A,TRUE,"Cover";#N/A,#N/A,TRUE,"Conts";#N/A,#N/A,TRUE,"VOS";#N/A,#N/A,TRUE,"Warrington";#N/A,#N/A,TRUE,"Widnes"}</definedName>
    <definedName name="djjii" localSheetId="10" hidden="1">{#N/A,#N/A,TRUE,"Cover";#N/A,#N/A,TRUE,"Conts";#N/A,#N/A,TRUE,"VOS";#N/A,#N/A,TRUE,"Warrington";#N/A,#N/A,TRUE,"Widnes"}</definedName>
    <definedName name="djjii" localSheetId="13" hidden="1">{#N/A,#N/A,TRUE,"Cover";#N/A,#N/A,TRUE,"Conts";#N/A,#N/A,TRUE,"VOS";#N/A,#N/A,TRUE,"Warrington";#N/A,#N/A,TRUE,"Widnes"}</definedName>
    <definedName name="djjii" localSheetId="5" hidden="1">{#N/A,#N/A,TRUE,"Cover";#N/A,#N/A,TRUE,"Conts";#N/A,#N/A,TRUE,"VOS";#N/A,#N/A,TRUE,"Warrington";#N/A,#N/A,TRUE,"Widnes"}</definedName>
    <definedName name="djjii" localSheetId="16" hidden="1">{#N/A,#N/A,TRUE,"Cover";#N/A,#N/A,TRUE,"Conts";#N/A,#N/A,TRUE,"VOS";#N/A,#N/A,TRUE,"Warrington";#N/A,#N/A,TRUE,"Widnes"}</definedName>
    <definedName name="djjii" hidden="1">{#N/A,#N/A,TRUE,"Cover";#N/A,#N/A,TRUE,"Conts";#N/A,#N/A,TRUE,"VOS";#N/A,#N/A,TRUE,"Warrington";#N/A,#N/A,TRUE,"Widnes"}</definedName>
    <definedName name="DRAINAGE" localSheetId="11">'[11]Build-up'!#REF!</definedName>
    <definedName name="DRAINAGE">'[11]Build-up'!#REF!</definedName>
    <definedName name="drytytuyu" localSheetId="11" hidden="1">{#N/A,#N/A,TRUE,"Cover";#N/A,#N/A,TRUE,"Conts";#N/A,#N/A,TRUE,"VOS";#N/A,#N/A,TRUE,"Warrington";#N/A,#N/A,TRUE,"Widnes"}</definedName>
    <definedName name="drytytuyu" localSheetId="7" hidden="1">{#N/A,#N/A,TRUE,"Cover";#N/A,#N/A,TRUE,"Conts";#N/A,#N/A,TRUE,"VOS";#N/A,#N/A,TRUE,"Warrington";#N/A,#N/A,TRUE,"Widnes"}</definedName>
    <definedName name="drytytuyu" localSheetId="10" hidden="1">{#N/A,#N/A,TRUE,"Cover";#N/A,#N/A,TRUE,"Conts";#N/A,#N/A,TRUE,"VOS";#N/A,#N/A,TRUE,"Warrington";#N/A,#N/A,TRUE,"Widnes"}</definedName>
    <definedName name="drytytuyu" localSheetId="13" hidden="1">{#N/A,#N/A,TRUE,"Cover";#N/A,#N/A,TRUE,"Conts";#N/A,#N/A,TRUE,"VOS";#N/A,#N/A,TRUE,"Warrington";#N/A,#N/A,TRUE,"Widnes"}</definedName>
    <definedName name="drytytuyu" localSheetId="5" hidden="1">{#N/A,#N/A,TRUE,"Cover";#N/A,#N/A,TRUE,"Conts";#N/A,#N/A,TRUE,"VOS";#N/A,#N/A,TRUE,"Warrington";#N/A,#N/A,TRUE,"Widnes"}</definedName>
    <definedName name="drytytuyu" localSheetId="16" hidden="1">{#N/A,#N/A,TRUE,"Cover";#N/A,#N/A,TRUE,"Conts";#N/A,#N/A,TRUE,"VOS";#N/A,#N/A,TRUE,"Warrington";#N/A,#N/A,TRUE,"Widnes"}</definedName>
    <definedName name="drytytuyu" hidden="1">{#N/A,#N/A,TRUE,"Cover";#N/A,#N/A,TRUE,"Conts";#N/A,#N/A,TRUE,"VOS";#N/A,#N/A,TRUE,"Warrington";#N/A,#N/A,TRUE,"Widnes"}</definedName>
    <definedName name="dtdry" localSheetId="11" hidden="1">{#N/A,#N/A,TRUE,"Cover";#N/A,#N/A,TRUE,"Conts";#N/A,#N/A,TRUE,"VOS";#N/A,#N/A,TRUE,"Warrington";#N/A,#N/A,TRUE,"Widnes"}</definedName>
    <definedName name="dtdry" localSheetId="7" hidden="1">{#N/A,#N/A,TRUE,"Cover";#N/A,#N/A,TRUE,"Conts";#N/A,#N/A,TRUE,"VOS";#N/A,#N/A,TRUE,"Warrington";#N/A,#N/A,TRUE,"Widnes"}</definedName>
    <definedName name="dtdry" localSheetId="10" hidden="1">{#N/A,#N/A,TRUE,"Cover";#N/A,#N/A,TRUE,"Conts";#N/A,#N/A,TRUE,"VOS";#N/A,#N/A,TRUE,"Warrington";#N/A,#N/A,TRUE,"Widnes"}</definedName>
    <definedName name="dtdry" localSheetId="13" hidden="1">{#N/A,#N/A,TRUE,"Cover";#N/A,#N/A,TRUE,"Conts";#N/A,#N/A,TRUE,"VOS";#N/A,#N/A,TRUE,"Warrington";#N/A,#N/A,TRUE,"Widnes"}</definedName>
    <definedName name="dtdry" localSheetId="5" hidden="1">{#N/A,#N/A,TRUE,"Cover";#N/A,#N/A,TRUE,"Conts";#N/A,#N/A,TRUE,"VOS";#N/A,#N/A,TRUE,"Warrington";#N/A,#N/A,TRUE,"Widnes"}</definedName>
    <definedName name="dtdry" localSheetId="16" hidden="1">{#N/A,#N/A,TRUE,"Cover";#N/A,#N/A,TRUE,"Conts";#N/A,#N/A,TRUE,"VOS";#N/A,#N/A,TRUE,"Warrington";#N/A,#N/A,TRUE,"Widnes"}</definedName>
    <definedName name="dtdry" hidden="1">{#N/A,#N/A,TRUE,"Cover";#N/A,#N/A,TRUE,"Conts";#N/A,#N/A,TRUE,"VOS";#N/A,#N/A,TRUE,"Warrington";#N/A,#N/A,TRUE,"Widnes"}</definedName>
    <definedName name="dturuthju" localSheetId="11" hidden="1">{#N/A,#N/A,TRUE,"Cover";#N/A,#N/A,TRUE,"Conts";#N/A,#N/A,TRUE,"VOS";#N/A,#N/A,TRUE,"Warrington";#N/A,#N/A,TRUE,"Widnes"}</definedName>
    <definedName name="dturuthju" localSheetId="7" hidden="1">{#N/A,#N/A,TRUE,"Cover";#N/A,#N/A,TRUE,"Conts";#N/A,#N/A,TRUE,"VOS";#N/A,#N/A,TRUE,"Warrington";#N/A,#N/A,TRUE,"Widnes"}</definedName>
    <definedName name="dturuthju" localSheetId="10" hidden="1">{#N/A,#N/A,TRUE,"Cover";#N/A,#N/A,TRUE,"Conts";#N/A,#N/A,TRUE,"VOS";#N/A,#N/A,TRUE,"Warrington";#N/A,#N/A,TRUE,"Widnes"}</definedName>
    <definedName name="dturuthju" localSheetId="13" hidden="1">{#N/A,#N/A,TRUE,"Cover";#N/A,#N/A,TRUE,"Conts";#N/A,#N/A,TRUE,"VOS";#N/A,#N/A,TRUE,"Warrington";#N/A,#N/A,TRUE,"Widnes"}</definedName>
    <definedName name="dturuthju" localSheetId="5" hidden="1">{#N/A,#N/A,TRUE,"Cover";#N/A,#N/A,TRUE,"Conts";#N/A,#N/A,TRUE,"VOS";#N/A,#N/A,TRUE,"Warrington";#N/A,#N/A,TRUE,"Widnes"}</definedName>
    <definedName name="dturuthju" localSheetId="16" hidden="1">{#N/A,#N/A,TRUE,"Cover";#N/A,#N/A,TRUE,"Conts";#N/A,#N/A,TRUE,"VOS";#N/A,#N/A,TRUE,"Warrington";#N/A,#N/A,TRUE,"Widnes"}</definedName>
    <definedName name="dturuthju" hidden="1">{#N/A,#N/A,TRUE,"Cover";#N/A,#N/A,TRUE,"Conts";#N/A,#N/A,TRUE,"VOS";#N/A,#N/A,TRUE,"Warrington";#N/A,#N/A,TRUE,"Widnes"}</definedName>
    <definedName name="dueuuiyj" localSheetId="11" hidden="1">{#N/A,#N/A,TRUE,"Cover";#N/A,#N/A,TRUE,"Conts";#N/A,#N/A,TRUE,"VOS";#N/A,#N/A,TRUE,"Warrington";#N/A,#N/A,TRUE,"Widnes"}</definedName>
    <definedName name="dueuuiyj" localSheetId="7" hidden="1">{#N/A,#N/A,TRUE,"Cover";#N/A,#N/A,TRUE,"Conts";#N/A,#N/A,TRUE,"VOS";#N/A,#N/A,TRUE,"Warrington";#N/A,#N/A,TRUE,"Widnes"}</definedName>
    <definedName name="dueuuiyj" localSheetId="10" hidden="1">{#N/A,#N/A,TRUE,"Cover";#N/A,#N/A,TRUE,"Conts";#N/A,#N/A,TRUE,"VOS";#N/A,#N/A,TRUE,"Warrington";#N/A,#N/A,TRUE,"Widnes"}</definedName>
    <definedName name="dueuuiyj" localSheetId="13" hidden="1">{#N/A,#N/A,TRUE,"Cover";#N/A,#N/A,TRUE,"Conts";#N/A,#N/A,TRUE,"VOS";#N/A,#N/A,TRUE,"Warrington";#N/A,#N/A,TRUE,"Widnes"}</definedName>
    <definedName name="dueuuiyj" localSheetId="5" hidden="1">{#N/A,#N/A,TRUE,"Cover";#N/A,#N/A,TRUE,"Conts";#N/A,#N/A,TRUE,"VOS";#N/A,#N/A,TRUE,"Warrington";#N/A,#N/A,TRUE,"Widnes"}</definedName>
    <definedName name="dueuuiyj" localSheetId="16" hidden="1">{#N/A,#N/A,TRUE,"Cover";#N/A,#N/A,TRUE,"Conts";#N/A,#N/A,TRUE,"VOS";#N/A,#N/A,TRUE,"Warrington";#N/A,#N/A,TRUE,"Widnes"}</definedName>
    <definedName name="dueuuiyj" hidden="1">{#N/A,#N/A,TRUE,"Cover";#N/A,#N/A,TRUE,"Conts";#N/A,#N/A,TRUE,"VOS";#N/A,#N/A,TRUE,"Warrington";#N/A,#N/A,TRUE,"Widnes"}</definedName>
    <definedName name="dvbgf" localSheetId="11"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5" hidden="1">{#N/A,#N/A,FALSE,"SumD";#N/A,#N/A,FALSE,"ElecD";#N/A,#N/A,FALSE,"MechD";#N/A,#N/A,FALSE,"GeotD";#N/A,#N/A,FALSE,"PrcsD";#N/A,#N/A,FALSE,"TunnD";#N/A,#N/A,FALSE,"CivlD";#N/A,#N/A,FALSE,"NtwkD";#N/A,#N/A,FALSE,"EstgD";#N/A,#N/A,FALSE,"PEngD"}</definedName>
    <definedName name="dvbgf" localSheetId="16"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11" hidden="1">[2]FitOutConfCentre!#REF!</definedName>
    <definedName name="dwede" hidden="1">[2]FitOutConfCentre!#REF!</definedName>
    <definedName name="dydfugfuj" localSheetId="11" hidden="1">{#N/A,#N/A,TRUE,"Cover";#N/A,#N/A,TRUE,"Conts";#N/A,#N/A,TRUE,"VOS";#N/A,#N/A,TRUE,"Warrington";#N/A,#N/A,TRUE,"Widnes"}</definedName>
    <definedName name="dydfugfuj" localSheetId="7" hidden="1">{#N/A,#N/A,TRUE,"Cover";#N/A,#N/A,TRUE,"Conts";#N/A,#N/A,TRUE,"VOS";#N/A,#N/A,TRUE,"Warrington";#N/A,#N/A,TRUE,"Widnes"}</definedName>
    <definedName name="dydfugfuj" localSheetId="10" hidden="1">{#N/A,#N/A,TRUE,"Cover";#N/A,#N/A,TRUE,"Conts";#N/A,#N/A,TRUE,"VOS";#N/A,#N/A,TRUE,"Warrington";#N/A,#N/A,TRUE,"Widnes"}</definedName>
    <definedName name="dydfugfuj" localSheetId="13" hidden="1">{#N/A,#N/A,TRUE,"Cover";#N/A,#N/A,TRUE,"Conts";#N/A,#N/A,TRUE,"VOS";#N/A,#N/A,TRUE,"Warrington";#N/A,#N/A,TRUE,"Widnes"}</definedName>
    <definedName name="dydfugfuj" localSheetId="5" hidden="1">{#N/A,#N/A,TRUE,"Cover";#N/A,#N/A,TRUE,"Conts";#N/A,#N/A,TRUE,"VOS";#N/A,#N/A,TRUE,"Warrington";#N/A,#N/A,TRUE,"Widnes"}</definedName>
    <definedName name="dydfugfuj" localSheetId="16" hidden="1">{#N/A,#N/A,TRUE,"Cover";#N/A,#N/A,TRUE,"Conts";#N/A,#N/A,TRUE,"VOS";#N/A,#N/A,TRUE,"Warrington";#N/A,#N/A,TRUE,"Widnes"}</definedName>
    <definedName name="dydfugfuj" hidden="1">{#N/A,#N/A,TRUE,"Cover";#N/A,#N/A,TRUE,"Conts";#N/A,#N/A,TRUE,"VOS";#N/A,#N/A,TRUE,"Warrington";#N/A,#N/A,TRUE,"Widnes"}</definedName>
    <definedName name="dyuiuouo" localSheetId="11" hidden="1">{#N/A,#N/A,TRUE,"Cover";#N/A,#N/A,TRUE,"Conts";#N/A,#N/A,TRUE,"VOS";#N/A,#N/A,TRUE,"Warrington";#N/A,#N/A,TRUE,"Widnes"}</definedName>
    <definedName name="dyuiuouo" localSheetId="7" hidden="1">{#N/A,#N/A,TRUE,"Cover";#N/A,#N/A,TRUE,"Conts";#N/A,#N/A,TRUE,"VOS";#N/A,#N/A,TRUE,"Warrington";#N/A,#N/A,TRUE,"Widnes"}</definedName>
    <definedName name="dyuiuouo" localSheetId="10" hidden="1">{#N/A,#N/A,TRUE,"Cover";#N/A,#N/A,TRUE,"Conts";#N/A,#N/A,TRUE,"VOS";#N/A,#N/A,TRUE,"Warrington";#N/A,#N/A,TRUE,"Widnes"}</definedName>
    <definedName name="dyuiuouo" localSheetId="13" hidden="1">{#N/A,#N/A,TRUE,"Cover";#N/A,#N/A,TRUE,"Conts";#N/A,#N/A,TRUE,"VOS";#N/A,#N/A,TRUE,"Warrington";#N/A,#N/A,TRUE,"Widnes"}</definedName>
    <definedName name="dyuiuouo" localSheetId="5" hidden="1">{#N/A,#N/A,TRUE,"Cover";#N/A,#N/A,TRUE,"Conts";#N/A,#N/A,TRUE,"VOS";#N/A,#N/A,TRUE,"Warrington";#N/A,#N/A,TRUE,"Widnes"}</definedName>
    <definedName name="dyuiuouo" localSheetId="16" hidden="1">{#N/A,#N/A,TRUE,"Cover";#N/A,#N/A,TRUE,"Conts";#N/A,#N/A,TRUE,"VOS";#N/A,#N/A,TRUE,"Warrington";#N/A,#N/A,TRUE,"Widnes"}</definedName>
    <definedName name="dyuiuouo" hidden="1">{#N/A,#N/A,TRUE,"Cover";#N/A,#N/A,TRUE,"Conts";#N/A,#N/A,TRUE,"VOS";#N/A,#N/A,TRUE,"Warrington";#N/A,#N/A,TRUE,"Widnes"}</definedName>
    <definedName name="eagrga" localSheetId="11" hidden="1">{#N/A,#N/A,TRUE,"Cover";#N/A,#N/A,TRUE,"Conts";#N/A,#N/A,TRUE,"VOS";#N/A,#N/A,TRUE,"Warrington";#N/A,#N/A,TRUE,"Widnes"}</definedName>
    <definedName name="eagrga" localSheetId="7" hidden="1">{#N/A,#N/A,TRUE,"Cover";#N/A,#N/A,TRUE,"Conts";#N/A,#N/A,TRUE,"VOS";#N/A,#N/A,TRUE,"Warrington";#N/A,#N/A,TRUE,"Widnes"}</definedName>
    <definedName name="eagrga" localSheetId="10" hidden="1">{#N/A,#N/A,TRUE,"Cover";#N/A,#N/A,TRUE,"Conts";#N/A,#N/A,TRUE,"VOS";#N/A,#N/A,TRUE,"Warrington";#N/A,#N/A,TRUE,"Widnes"}</definedName>
    <definedName name="eagrga" localSheetId="13" hidden="1">{#N/A,#N/A,TRUE,"Cover";#N/A,#N/A,TRUE,"Conts";#N/A,#N/A,TRUE,"VOS";#N/A,#N/A,TRUE,"Warrington";#N/A,#N/A,TRUE,"Widnes"}</definedName>
    <definedName name="eagrga" localSheetId="5" hidden="1">{#N/A,#N/A,TRUE,"Cover";#N/A,#N/A,TRUE,"Conts";#N/A,#N/A,TRUE,"VOS";#N/A,#N/A,TRUE,"Warrington";#N/A,#N/A,TRUE,"Widnes"}</definedName>
    <definedName name="eagrga" localSheetId="16" hidden="1">{#N/A,#N/A,TRUE,"Cover";#N/A,#N/A,TRUE,"Conts";#N/A,#N/A,TRUE,"VOS";#N/A,#N/A,TRUE,"Warrington";#N/A,#N/A,TRUE,"Widnes"}</definedName>
    <definedName name="eagrga" hidden="1">{#N/A,#N/A,TRUE,"Cover";#N/A,#N/A,TRUE,"Conts";#N/A,#N/A,TRUE,"VOS";#N/A,#N/A,TRUE,"Warrington";#N/A,#N/A,TRUE,"Widnes"}</definedName>
    <definedName name="ee" localSheetId="11" hidden="1">{#N/A,#N/A,TRUE,"Cover";#N/A,#N/A,TRUE,"Conts";#N/A,#N/A,TRUE,"VOS";#N/A,#N/A,TRUE,"Warrington";#N/A,#N/A,TRUE,"Widnes"}</definedName>
    <definedName name="ee" localSheetId="7" hidden="1">{#N/A,#N/A,TRUE,"Cover";#N/A,#N/A,TRUE,"Conts";#N/A,#N/A,TRUE,"VOS";#N/A,#N/A,TRUE,"Warrington";#N/A,#N/A,TRUE,"Widnes"}</definedName>
    <definedName name="ee" localSheetId="10" hidden="1">{#N/A,#N/A,TRUE,"Cover";#N/A,#N/A,TRUE,"Conts";#N/A,#N/A,TRUE,"VOS";#N/A,#N/A,TRUE,"Warrington";#N/A,#N/A,TRUE,"Widnes"}</definedName>
    <definedName name="ee" localSheetId="13" hidden="1">{#N/A,#N/A,TRUE,"Cover";#N/A,#N/A,TRUE,"Conts";#N/A,#N/A,TRUE,"VOS";#N/A,#N/A,TRUE,"Warrington";#N/A,#N/A,TRUE,"Widnes"}</definedName>
    <definedName name="ee" localSheetId="5" hidden="1">{#N/A,#N/A,TRUE,"Cover";#N/A,#N/A,TRUE,"Conts";#N/A,#N/A,TRUE,"VOS";#N/A,#N/A,TRUE,"Warrington";#N/A,#N/A,TRUE,"Widnes"}</definedName>
    <definedName name="ee" localSheetId="16" hidden="1">{#N/A,#N/A,TRUE,"Cover";#N/A,#N/A,TRUE,"Conts";#N/A,#N/A,TRUE,"VOS";#N/A,#N/A,TRUE,"Warrington";#N/A,#N/A,TRUE,"Widnes"}</definedName>
    <definedName name="ee" hidden="1">{#N/A,#N/A,TRUE,"Cover";#N/A,#N/A,TRUE,"Conts";#N/A,#N/A,TRUE,"VOS";#N/A,#N/A,TRUE,"Warrington";#N/A,#N/A,TRUE,"Widnes"}</definedName>
    <definedName name="eeeee" localSheetId="11" hidden="1">{#N/A,#N/A,TRUE,"Cover";#N/A,#N/A,TRUE,"Conts";#N/A,#N/A,TRUE,"VOS";#N/A,#N/A,TRUE,"Warrington";#N/A,#N/A,TRUE,"Widnes"}</definedName>
    <definedName name="eeeee" localSheetId="7" hidden="1">{#N/A,#N/A,TRUE,"Cover";#N/A,#N/A,TRUE,"Conts";#N/A,#N/A,TRUE,"VOS";#N/A,#N/A,TRUE,"Warrington";#N/A,#N/A,TRUE,"Widnes"}</definedName>
    <definedName name="eeeee" localSheetId="10" hidden="1">{#N/A,#N/A,TRUE,"Cover";#N/A,#N/A,TRUE,"Conts";#N/A,#N/A,TRUE,"VOS";#N/A,#N/A,TRUE,"Warrington";#N/A,#N/A,TRUE,"Widnes"}</definedName>
    <definedName name="eeeee" localSheetId="13" hidden="1">{#N/A,#N/A,TRUE,"Cover";#N/A,#N/A,TRUE,"Conts";#N/A,#N/A,TRUE,"VOS";#N/A,#N/A,TRUE,"Warrington";#N/A,#N/A,TRUE,"Widnes"}</definedName>
    <definedName name="eeeee" localSheetId="5" hidden="1">{#N/A,#N/A,TRUE,"Cover";#N/A,#N/A,TRUE,"Conts";#N/A,#N/A,TRUE,"VOS";#N/A,#N/A,TRUE,"Warrington";#N/A,#N/A,TRUE,"Widnes"}</definedName>
    <definedName name="eeeee" localSheetId="16" hidden="1">{#N/A,#N/A,TRUE,"Cover";#N/A,#N/A,TRUE,"Conts";#N/A,#N/A,TRUE,"VOS";#N/A,#N/A,TRUE,"Warrington";#N/A,#N/A,TRUE,"Widnes"}</definedName>
    <definedName name="eeeee" hidden="1">{#N/A,#N/A,TRUE,"Cover";#N/A,#N/A,TRUE,"Conts";#N/A,#N/A,TRUE,"VOS";#N/A,#N/A,TRUE,"Warrington";#N/A,#N/A,TRUE,"Widnes"}</definedName>
    <definedName name="egag" localSheetId="11" hidden="1">{#N/A,#N/A,TRUE,"Cover";#N/A,#N/A,TRUE,"Conts";#N/A,#N/A,TRUE,"VOS";#N/A,#N/A,TRUE,"Warrington";#N/A,#N/A,TRUE,"Widnes"}</definedName>
    <definedName name="egag" localSheetId="7" hidden="1">{#N/A,#N/A,TRUE,"Cover";#N/A,#N/A,TRUE,"Conts";#N/A,#N/A,TRUE,"VOS";#N/A,#N/A,TRUE,"Warrington";#N/A,#N/A,TRUE,"Widnes"}</definedName>
    <definedName name="egag" localSheetId="10" hidden="1">{#N/A,#N/A,TRUE,"Cover";#N/A,#N/A,TRUE,"Conts";#N/A,#N/A,TRUE,"VOS";#N/A,#N/A,TRUE,"Warrington";#N/A,#N/A,TRUE,"Widnes"}</definedName>
    <definedName name="egag" localSheetId="13" hidden="1">{#N/A,#N/A,TRUE,"Cover";#N/A,#N/A,TRUE,"Conts";#N/A,#N/A,TRUE,"VOS";#N/A,#N/A,TRUE,"Warrington";#N/A,#N/A,TRUE,"Widnes"}</definedName>
    <definedName name="egag" localSheetId="5" hidden="1">{#N/A,#N/A,TRUE,"Cover";#N/A,#N/A,TRUE,"Conts";#N/A,#N/A,TRUE,"VOS";#N/A,#N/A,TRUE,"Warrington";#N/A,#N/A,TRUE,"Widnes"}</definedName>
    <definedName name="egag" localSheetId="16" hidden="1">{#N/A,#N/A,TRUE,"Cover";#N/A,#N/A,TRUE,"Conts";#N/A,#N/A,TRUE,"VOS";#N/A,#N/A,TRUE,"Warrington";#N/A,#N/A,TRUE,"Widnes"}</definedName>
    <definedName name="egag" hidden="1">{#N/A,#N/A,TRUE,"Cover";#N/A,#N/A,TRUE,"Conts";#N/A,#N/A,TRUE,"VOS";#N/A,#N/A,TRUE,"Warrington";#N/A,#N/A,TRUE,"Widnes"}</definedName>
    <definedName name="ELECTRICAL__INSTALLATIONS" localSheetId="11">'[11]Build-up'!#REF!</definedName>
    <definedName name="ELECTRICAL__INSTALLATIONS">'[11]Build-up'!#REF!</definedName>
    <definedName name="EMP_Category" localSheetId="11">[9]Lookups!#REF!</definedName>
    <definedName name="EMP_Category" localSheetId="7">[9]Lookups!#REF!</definedName>
    <definedName name="EMP_Category" localSheetId="15">[9]Lookups!#REF!</definedName>
    <definedName name="EMP_Category" localSheetId="5">[9]Lookups!#REF!</definedName>
    <definedName name="EMP_Category" localSheetId="3">[9]Lookups!#REF!</definedName>
    <definedName name="EMP_Category">[9]Lookups!#REF!</definedName>
    <definedName name="er" localSheetId="11"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5" hidden="1">{#N/A,#N/A,FALSE,"SumG";#N/A,#N/A,FALSE,"ElecG";#N/A,#N/A,FALSE,"MechG";#N/A,#N/A,FALSE,"GeotG";#N/A,#N/A,FALSE,"PrcsG";#N/A,#N/A,FALSE,"TunnG";#N/A,#N/A,FALSE,"CivlG";#N/A,#N/A,FALSE,"NtwkG";#N/A,#N/A,FALSE,"EstgG";#N/A,#N/A,FALSE,"PEngG"}</definedName>
    <definedName name="er" localSheetId="16"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11" hidden="1">{#N/A,#N/A,TRUE,"Cover";#N/A,#N/A,TRUE,"Conts";#N/A,#N/A,TRUE,"VOS";#N/A,#N/A,TRUE,"Warrington";#N/A,#N/A,TRUE,"Widnes"}</definedName>
    <definedName name="ergaghag" localSheetId="7" hidden="1">{#N/A,#N/A,TRUE,"Cover";#N/A,#N/A,TRUE,"Conts";#N/A,#N/A,TRUE,"VOS";#N/A,#N/A,TRUE,"Warrington";#N/A,#N/A,TRUE,"Widnes"}</definedName>
    <definedName name="ergaghag" localSheetId="10" hidden="1">{#N/A,#N/A,TRUE,"Cover";#N/A,#N/A,TRUE,"Conts";#N/A,#N/A,TRUE,"VOS";#N/A,#N/A,TRUE,"Warrington";#N/A,#N/A,TRUE,"Widnes"}</definedName>
    <definedName name="ergaghag" localSheetId="13" hidden="1">{#N/A,#N/A,TRUE,"Cover";#N/A,#N/A,TRUE,"Conts";#N/A,#N/A,TRUE,"VOS";#N/A,#N/A,TRUE,"Warrington";#N/A,#N/A,TRUE,"Widnes"}</definedName>
    <definedName name="ergaghag" localSheetId="5" hidden="1">{#N/A,#N/A,TRUE,"Cover";#N/A,#N/A,TRUE,"Conts";#N/A,#N/A,TRUE,"VOS";#N/A,#N/A,TRUE,"Warrington";#N/A,#N/A,TRUE,"Widnes"}</definedName>
    <definedName name="ergaghag" localSheetId="16" hidden="1">{#N/A,#N/A,TRUE,"Cover";#N/A,#N/A,TRUE,"Conts";#N/A,#N/A,TRUE,"VOS";#N/A,#N/A,TRUE,"Warrington";#N/A,#N/A,TRUE,"Widnes"}</definedName>
    <definedName name="ergaghag" hidden="1">{#N/A,#N/A,TRUE,"Cover";#N/A,#N/A,TRUE,"Conts";#N/A,#N/A,TRUE,"VOS";#N/A,#N/A,TRUE,"Warrington";#N/A,#N/A,TRUE,"Widnes"}</definedName>
    <definedName name="ergega" localSheetId="11" hidden="1">{#N/A,#N/A,TRUE,"Cover";#N/A,#N/A,TRUE,"Conts";#N/A,#N/A,TRUE,"VOS";#N/A,#N/A,TRUE,"Warrington";#N/A,#N/A,TRUE,"Widnes"}</definedName>
    <definedName name="ergega" localSheetId="7" hidden="1">{#N/A,#N/A,TRUE,"Cover";#N/A,#N/A,TRUE,"Conts";#N/A,#N/A,TRUE,"VOS";#N/A,#N/A,TRUE,"Warrington";#N/A,#N/A,TRUE,"Widnes"}</definedName>
    <definedName name="ergega" localSheetId="10" hidden="1">{#N/A,#N/A,TRUE,"Cover";#N/A,#N/A,TRUE,"Conts";#N/A,#N/A,TRUE,"VOS";#N/A,#N/A,TRUE,"Warrington";#N/A,#N/A,TRUE,"Widnes"}</definedName>
    <definedName name="ergega" localSheetId="13" hidden="1">{#N/A,#N/A,TRUE,"Cover";#N/A,#N/A,TRUE,"Conts";#N/A,#N/A,TRUE,"VOS";#N/A,#N/A,TRUE,"Warrington";#N/A,#N/A,TRUE,"Widnes"}</definedName>
    <definedName name="ergega" localSheetId="5" hidden="1">{#N/A,#N/A,TRUE,"Cover";#N/A,#N/A,TRUE,"Conts";#N/A,#N/A,TRUE,"VOS";#N/A,#N/A,TRUE,"Warrington";#N/A,#N/A,TRUE,"Widnes"}</definedName>
    <definedName name="ergega" localSheetId="16" hidden="1">{#N/A,#N/A,TRUE,"Cover";#N/A,#N/A,TRUE,"Conts";#N/A,#N/A,TRUE,"VOS";#N/A,#N/A,TRUE,"Warrington";#N/A,#N/A,TRUE,"Widnes"}</definedName>
    <definedName name="ergega" hidden="1">{#N/A,#N/A,TRUE,"Cover";#N/A,#N/A,TRUE,"Conts";#N/A,#N/A,TRUE,"VOS";#N/A,#N/A,TRUE,"Warrington";#N/A,#N/A,TRUE,"Widnes"}</definedName>
    <definedName name="ergtaeg" localSheetId="11" hidden="1">{#N/A,#N/A,TRUE,"Cover";#N/A,#N/A,TRUE,"Conts";#N/A,#N/A,TRUE,"VOS";#N/A,#N/A,TRUE,"Warrington";#N/A,#N/A,TRUE,"Widnes"}</definedName>
    <definedName name="ergtaeg" localSheetId="7" hidden="1">{#N/A,#N/A,TRUE,"Cover";#N/A,#N/A,TRUE,"Conts";#N/A,#N/A,TRUE,"VOS";#N/A,#N/A,TRUE,"Warrington";#N/A,#N/A,TRUE,"Widnes"}</definedName>
    <definedName name="ergtaeg" localSheetId="10" hidden="1">{#N/A,#N/A,TRUE,"Cover";#N/A,#N/A,TRUE,"Conts";#N/A,#N/A,TRUE,"VOS";#N/A,#N/A,TRUE,"Warrington";#N/A,#N/A,TRUE,"Widnes"}</definedName>
    <definedName name="ergtaeg" localSheetId="13" hidden="1">{#N/A,#N/A,TRUE,"Cover";#N/A,#N/A,TRUE,"Conts";#N/A,#N/A,TRUE,"VOS";#N/A,#N/A,TRUE,"Warrington";#N/A,#N/A,TRUE,"Widnes"}</definedName>
    <definedName name="ergtaeg" localSheetId="5" hidden="1">{#N/A,#N/A,TRUE,"Cover";#N/A,#N/A,TRUE,"Conts";#N/A,#N/A,TRUE,"VOS";#N/A,#N/A,TRUE,"Warrington";#N/A,#N/A,TRUE,"Widnes"}</definedName>
    <definedName name="ergtaeg" localSheetId="16" hidden="1">{#N/A,#N/A,TRUE,"Cover";#N/A,#N/A,TRUE,"Conts";#N/A,#N/A,TRUE,"VOS";#N/A,#N/A,TRUE,"Warrington";#N/A,#N/A,TRUE,"Widnes"}</definedName>
    <definedName name="ergtaeg" hidden="1">{#N/A,#N/A,TRUE,"Cover";#N/A,#N/A,TRUE,"Conts";#N/A,#N/A,TRUE,"VOS";#N/A,#N/A,TRUE,"Warrington";#N/A,#N/A,TRUE,"Widnes"}</definedName>
    <definedName name="ersyy" localSheetId="11" hidden="1">{#N/A,#N/A,TRUE,"Cover";#N/A,#N/A,TRUE,"Conts";#N/A,#N/A,TRUE,"VOS";#N/A,#N/A,TRUE,"Warrington";#N/A,#N/A,TRUE,"Widnes"}</definedName>
    <definedName name="ersyy" localSheetId="7" hidden="1">{#N/A,#N/A,TRUE,"Cover";#N/A,#N/A,TRUE,"Conts";#N/A,#N/A,TRUE,"VOS";#N/A,#N/A,TRUE,"Warrington";#N/A,#N/A,TRUE,"Widnes"}</definedName>
    <definedName name="ersyy" localSheetId="10" hidden="1">{#N/A,#N/A,TRUE,"Cover";#N/A,#N/A,TRUE,"Conts";#N/A,#N/A,TRUE,"VOS";#N/A,#N/A,TRUE,"Warrington";#N/A,#N/A,TRUE,"Widnes"}</definedName>
    <definedName name="ersyy" localSheetId="13" hidden="1">{#N/A,#N/A,TRUE,"Cover";#N/A,#N/A,TRUE,"Conts";#N/A,#N/A,TRUE,"VOS";#N/A,#N/A,TRUE,"Warrington";#N/A,#N/A,TRUE,"Widnes"}</definedName>
    <definedName name="ersyy" localSheetId="5" hidden="1">{#N/A,#N/A,TRUE,"Cover";#N/A,#N/A,TRUE,"Conts";#N/A,#N/A,TRUE,"VOS";#N/A,#N/A,TRUE,"Warrington";#N/A,#N/A,TRUE,"Widnes"}</definedName>
    <definedName name="ersyy" localSheetId="16" hidden="1">{#N/A,#N/A,TRUE,"Cover";#N/A,#N/A,TRUE,"Conts";#N/A,#N/A,TRUE,"VOS";#N/A,#N/A,TRUE,"Warrington";#N/A,#N/A,TRUE,"Widnes"}</definedName>
    <definedName name="ersyy" hidden="1">{#N/A,#N/A,TRUE,"Cover";#N/A,#N/A,TRUE,"Conts";#N/A,#N/A,TRUE,"VOS";#N/A,#N/A,TRUE,"Warrington";#N/A,#N/A,TRUE,"Widnes"}</definedName>
    <definedName name="ertertyry" localSheetId="11" hidden="1">{#N/A,#N/A,TRUE,"Cover";#N/A,#N/A,TRUE,"Conts";#N/A,#N/A,TRUE,"VOS";#N/A,#N/A,TRUE,"Warrington";#N/A,#N/A,TRUE,"Widnes"}</definedName>
    <definedName name="ertertyry" localSheetId="7" hidden="1">{#N/A,#N/A,TRUE,"Cover";#N/A,#N/A,TRUE,"Conts";#N/A,#N/A,TRUE,"VOS";#N/A,#N/A,TRUE,"Warrington";#N/A,#N/A,TRUE,"Widnes"}</definedName>
    <definedName name="ertertyry" localSheetId="10" hidden="1">{#N/A,#N/A,TRUE,"Cover";#N/A,#N/A,TRUE,"Conts";#N/A,#N/A,TRUE,"VOS";#N/A,#N/A,TRUE,"Warrington";#N/A,#N/A,TRUE,"Widnes"}</definedName>
    <definedName name="ertertyry" localSheetId="13" hidden="1">{#N/A,#N/A,TRUE,"Cover";#N/A,#N/A,TRUE,"Conts";#N/A,#N/A,TRUE,"VOS";#N/A,#N/A,TRUE,"Warrington";#N/A,#N/A,TRUE,"Widnes"}</definedName>
    <definedName name="ertertyry" localSheetId="5" hidden="1">{#N/A,#N/A,TRUE,"Cover";#N/A,#N/A,TRUE,"Conts";#N/A,#N/A,TRUE,"VOS";#N/A,#N/A,TRUE,"Warrington";#N/A,#N/A,TRUE,"Widnes"}</definedName>
    <definedName name="ertertyry" localSheetId="16" hidden="1">{#N/A,#N/A,TRUE,"Cover";#N/A,#N/A,TRUE,"Conts";#N/A,#N/A,TRUE,"VOS";#N/A,#N/A,TRUE,"Warrington";#N/A,#N/A,TRUE,"Widnes"}</definedName>
    <definedName name="ertertyry" hidden="1">{#N/A,#N/A,TRUE,"Cover";#N/A,#N/A,TRUE,"Conts";#N/A,#N/A,TRUE,"VOS";#N/A,#N/A,TRUE,"Warrington";#N/A,#N/A,TRUE,"Widnes"}</definedName>
    <definedName name="erterydrutru" localSheetId="11" hidden="1">{#N/A,#N/A,TRUE,"Cover";#N/A,#N/A,TRUE,"Conts";#N/A,#N/A,TRUE,"VOS";#N/A,#N/A,TRUE,"Warrington";#N/A,#N/A,TRUE,"Widnes"}</definedName>
    <definedName name="erterydrutru" localSheetId="7" hidden="1">{#N/A,#N/A,TRUE,"Cover";#N/A,#N/A,TRUE,"Conts";#N/A,#N/A,TRUE,"VOS";#N/A,#N/A,TRUE,"Warrington";#N/A,#N/A,TRUE,"Widnes"}</definedName>
    <definedName name="erterydrutru" localSheetId="10" hidden="1">{#N/A,#N/A,TRUE,"Cover";#N/A,#N/A,TRUE,"Conts";#N/A,#N/A,TRUE,"VOS";#N/A,#N/A,TRUE,"Warrington";#N/A,#N/A,TRUE,"Widnes"}</definedName>
    <definedName name="erterydrutru" localSheetId="13" hidden="1">{#N/A,#N/A,TRUE,"Cover";#N/A,#N/A,TRUE,"Conts";#N/A,#N/A,TRUE,"VOS";#N/A,#N/A,TRUE,"Warrington";#N/A,#N/A,TRUE,"Widnes"}</definedName>
    <definedName name="erterydrutru" localSheetId="5" hidden="1">{#N/A,#N/A,TRUE,"Cover";#N/A,#N/A,TRUE,"Conts";#N/A,#N/A,TRUE,"VOS";#N/A,#N/A,TRUE,"Warrington";#N/A,#N/A,TRUE,"Widnes"}</definedName>
    <definedName name="erterydrutru" localSheetId="16" hidden="1">{#N/A,#N/A,TRUE,"Cover";#N/A,#N/A,TRUE,"Conts";#N/A,#N/A,TRUE,"VOS";#N/A,#N/A,TRUE,"Warrington";#N/A,#N/A,TRUE,"Widnes"}</definedName>
    <definedName name="erterydrutru" hidden="1">{#N/A,#N/A,TRUE,"Cover";#N/A,#N/A,TRUE,"Conts";#N/A,#N/A,TRUE,"VOS";#N/A,#N/A,TRUE,"Warrington";#N/A,#N/A,TRUE,"Widnes"}</definedName>
    <definedName name="erteysry" localSheetId="11" hidden="1">{#N/A,#N/A,TRUE,"Cover";#N/A,#N/A,TRUE,"Conts";#N/A,#N/A,TRUE,"VOS";#N/A,#N/A,TRUE,"Warrington";#N/A,#N/A,TRUE,"Widnes"}</definedName>
    <definedName name="erteysry" localSheetId="7" hidden="1">{#N/A,#N/A,TRUE,"Cover";#N/A,#N/A,TRUE,"Conts";#N/A,#N/A,TRUE,"VOS";#N/A,#N/A,TRUE,"Warrington";#N/A,#N/A,TRUE,"Widnes"}</definedName>
    <definedName name="erteysry" localSheetId="10" hidden="1">{#N/A,#N/A,TRUE,"Cover";#N/A,#N/A,TRUE,"Conts";#N/A,#N/A,TRUE,"VOS";#N/A,#N/A,TRUE,"Warrington";#N/A,#N/A,TRUE,"Widnes"}</definedName>
    <definedName name="erteysry" localSheetId="13" hidden="1">{#N/A,#N/A,TRUE,"Cover";#N/A,#N/A,TRUE,"Conts";#N/A,#N/A,TRUE,"VOS";#N/A,#N/A,TRUE,"Warrington";#N/A,#N/A,TRUE,"Widnes"}</definedName>
    <definedName name="erteysry" localSheetId="5" hidden="1">{#N/A,#N/A,TRUE,"Cover";#N/A,#N/A,TRUE,"Conts";#N/A,#N/A,TRUE,"VOS";#N/A,#N/A,TRUE,"Warrington";#N/A,#N/A,TRUE,"Widnes"}</definedName>
    <definedName name="erteysry" localSheetId="16" hidden="1">{#N/A,#N/A,TRUE,"Cover";#N/A,#N/A,TRUE,"Conts";#N/A,#N/A,TRUE,"VOS";#N/A,#N/A,TRUE,"Warrington";#N/A,#N/A,TRUE,"Widnes"}</definedName>
    <definedName name="erteysry" hidden="1">{#N/A,#N/A,TRUE,"Cover";#N/A,#N/A,TRUE,"Conts";#N/A,#N/A,TRUE,"VOS";#N/A,#N/A,TRUE,"Warrington";#N/A,#N/A,TRUE,"Widnes"}</definedName>
    <definedName name="eryr" localSheetId="11" hidden="1">{#N/A,#N/A,TRUE,"Cover";#N/A,#N/A,TRUE,"Conts";#N/A,#N/A,TRUE,"VOS";#N/A,#N/A,TRUE,"Warrington";#N/A,#N/A,TRUE,"Widnes"}</definedName>
    <definedName name="eryr" localSheetId="7" hidden="1">{#N/A,#N/A,TRUE,"Cover";#N/A,#N/A,TRUE,"Conts";#N/A,#N/A,TRUE,"VOS";#N/A,#N/A,TRUE,"Warrington";#N/A,#N/A,TRUE,"Widnes"}</definedName>
    <definedName name="eryr" localSheetId="10" hidden="1">{#N/A,#N/A,TRUE,"Cover";#N/A,#N/A,TRUE,"Conts";#N/A,#N/A,TRUE,"VOS";#N/A,#N/A,TRUE,"Warrington";#N/A,#N/A,TRUE,"Widnes"}</definedName>
    <definedName name="eryr" localSheetId="13" hidden="1">{#N/A,#N/A,TRUE,"Cover";#N/A,#N/A,TRUE,"Conts";#N/A,#N/A,TRUE,"VOS";#N/A,#N/A,TRUE,"Warrington";#N/A,#N/A,TRUE,"Widnes"}</definedName>
    <definedName name="eryr" localSheetId="5" hidden="1">{#N/A,#N/A,TRUE,"Cover";#N/A,#N/A,TRUE,"Conts";#N/A,#N/A,TRUE,"VOS";#N/A,#N/A,TRUE,"Warrington";#N/A,#N/A,TRUE,"Widnes"}</definedName>
    <definedName name="eryr" localSheetId="16" hidden="1">{#N/A,#N/A,TRUE,"Cover";#N/A,#N/A,TRUE,"Conts";#N/A,#N/A,TRUE,"VOS";#N/A,#N/A,TRUE,"Warrington";#N/A,#N/A,TRUE,"Widnes"}</definedName>
    <definedName name="eryr" hidden="1">{#N/A,#N/A,TRUE,"Cover";#N/A,#N/A,TRUE,"Conts";#N/A,#N/A,TRUE,"VOS";#N/A,#N/A,TRUE,"Warrington";#N/A,#N/A,TRUE,"Widnes"}</definedName>
    <definedName name="eryrutru" localSheetId="11" hidden="1">{#N/A,#N/A,TRUE,"Cover";#N/A,#N/A,TRUE,"Conts";#N/A,#N/A,TRUE,"VOS";#N/A,#N/A,TRUE,"Warrington";#N/A,#N/A,TRUE,"Widnes"}</definedName>
    <definedName name="eryrutru" localSheetId="7" hidden="1">{#N/A,#N/A,TRUE,"Cover";#N/A,#N/A,TRUE,"Conts";#N/A,#N/A,TRUE,"VOS";#N/A,#N/A,TRUE,"Warrington";#N/A,#N/A,TRUE,"Widnes"}</definedName>
    <definedName name="eryrutru" localSheetId="10" hidden="1">{#N/A,#N/A,TRUE,"Cover";#N/A,#N/A,TRUE,"Conts";#N/A,#N/A,TRUE,"VOS";#N/A,#N/A,TRUE,"Warrington";#N/A,#N/A,TRUE,"Widnes"}</definedName>
    <definedName name="eryrutru" localSheetId="13" hidden="1">{#N/A,#N/A,TRUE,"Cover";#N/A,#N/A,TRUE,"Conts";#N/A,#N/A,TRUE,"VOS";#N/A,#N/A,TRUE,"Warrington";#N/A,#N/A,TRUE,"Widnes"}</definedName>
    <definedName name="eryrutru" localSheetId="5" hidden="1">{#N/A,#N/A,TRUE,"Cover";#N/A,#N/A,TRUE,"Conts";#N/A,#N/A,TRUE,"VOS";#N/A,#N/A,TRUE,"Warrington";#N/A,#N/A,TRUE,"Widnes"}</definedName>
    <definedName name="eryrutru" localSheetId="16" hidden="1">{#N/A,#N/A,TRUE,"Cover";#N/A,#N/A,TRUE,"Conts";#N/A,#N/A,TRUE,"VOS";#N/A,#N/A,TRUE,"Warrington";#N/A,#N/A,TRUE,"Widnes"}</definedName>
    <definedName name="eryrutru" hidden="1">{#N/A,#N/A,TRUE,"Cover";#N/A,#N/A,TRUE,"Conts";#N/A,#N/A,TRUE,"VOS";#N/A,#N/A,TRUE,"Warrington";#N/A,#N/A,TRUE,"Widnes"}</definedName>
    <definedName name="erytrh" localSheetId="11" hidden="1">{#N/A,#N/A,TRUE,"Cover";#N/A,#N/A,TRUE,"Conts";#N/A,#N/A,TRUE,"VOS";#N/A,#N/A,TRUE,"Warrington";#N/A,#N/A,TRUE,"Widnes"}</definedName>
    <definedName name="erytrh" localSheetId="7" hidden="1">{#N/A,#N/A,TRUE,"Cover";#N/A,#N/A,TRUE,"Conts";#N/A,#N/A,TRUE,"VOS";#N/A,#N/A,TRUE,"Warrington";#N/A,#N/A,TRUE,"Widnes"}</definedName>
    <definedName name="erytrh" localSheetId="10" hidden="1">{#N/A,#N/A,TRUE,"Cover";#N/A,#N/A,TRUE,"Conts";#N/A,#N/A,TRUE,"VOS";#N/A,#N/A,TRUE,"Warrington";#N/A,#N/A,TRUE,"Widnes"}</definedName>
    <definedName name="erytrh" localSheetId="13" hidden="1">{#N/A,#N/A,TRUE,"Cover";#N/A,#N/A,TRUE,"Conts";#N/A,#N/A,TRUE,"VOS";#N/A,#N/A,TRUE,"Warrington";#N/A,#N/A,TRUE,"Widnes"}</definedName>
    <definedName name="erytrh" localSheetId="5" hidden="1">{#N/A,#N/A,TRUE,"Cover";#N/A,#N/A,TRUE,"Conts";#N/A,#N/A,TRUE,"VOS";#N/A,#N/A,TRUE,"Warrington";#N/A,#N/A,TRUE,"Widnes"}</definedName>
    <definedName name="erytrh" localSheetId="16" hidden="1">{#N/A,#N/A,TRUE,"Cover";#N/A,#N/A,TRUE,"Conts";#N/A,#N/A,TRUE,"VOS";#N/A,#N/A,TRUE,"Warrington";#N/A,#N/A,TRUE,"Widnes"}</definedName>
    <definedName name="erytrh" hidden="1">{#N/A,#N/A,TRUE,"Cover";#N/A,#N/A,TRUE,"Conts";#N/A,#N/A,TRUE,"VOS";#N/A,#N/A,TRUE,"Warrington";#N/A,#N/A,TRUE,"Widnes"}</definedName>
    <definedName name="erytuui" localSheetId="11" hidden="1">{#N/A,#N/A,TRUE,"Cover";#N/A,#N/A,TRUE,"Conts";#N/A,#N/A,TRUE,"VOS";#N/A,#N/A,TRUE,"Warrington";#N/A,#N/A,TRUE,"Widnes"}</definedName>
    <definedName name="erytuui" localSheetId="7" hidden="1">{#N/A,#N/A,TRUE,"Cover";#N/A,#N/A,TRUE,"Conts";#N/A,#N/A,TRUE,"VOS";#N/A,#N/A,TRUE,"Warrington";#N/A,#N/A,TRUE,"Widnes"}</definedName>
    <definedName name="erytuui" localSheetId="10" hidden="1">{#N/A,#N/A,TRUE,"Cover";#N/A,#N/A,TRUE,"Conts";#N/A,#N/A,TRUE,"VOS";#N/A,#N/A,TRUE,"Warrington";#N/A,#N/A,TRUE,"Widnes"}</definedName>
    <definedName name="erytuui" localSheetId="13" hidden="1">{#N/A,#N/A,TRUE,"Cover";#N/A,#N/A,TRUE,"Conts";#N/A,#N/A,TRUE,"VOS";#N/A,#N/A,TRUE,"Warrington";#N/A,#N/A,TRUE,"Widnes"}</definedName>
    <definedName name="erytuui" localSheetId="5" hidden="1">{#N/A,#N/A,TRUE,"Cover";#N/A,#N/A,TRUE,"Conts";#N/A,#N/A,TRUE,"VOS";#N/A,#N/A,TRUE,"Warrington";#N/A,#N/A,TRUE,"Widnes"}</definedName>
    <definedName name="erytuui" localSheetId="16" hidden="1">{#N/A,#N/A,TRUE,"Cover";#N/A,#N/A,TRUE,"Conts";#N/A,#N/A,TRUE,"VOS";#N/A,#N/A,TRUE,"Warrington";#N/A,#N/A,TRUE,"Widnes"}</definedName>
    <definedName name="erytuui" hidden="1">{#N/A,#N/A,TRUE,"Cover";#N/A,#N/A,TRUE,"Conts";#N/A,#N/A,TRUE,"VOS";#N/A,#N/A,TRUE,"Warrington";#N/A,#N/A,TRUE,"Widnes"}</definedName>
    <definedName name="eryytrysy" localSheetId="11" hidden="1">{#N/A,#N/A,TRUE,"Cover";#N/A,#N/A,TRUE,"Conts";#N/A,#N/A,TRUE,"VOS";#N/A,#N/A,TRUE,"Warrington";#N/A,#N/A,TRUE,"Widnes"}</definedName>
    <definedName name="eryytrysy" localSheetId="7" hidden="1">{#N/A,#N/A,TRUE,"Cover";#N/A,#N/A,TRUE,"Conts";#N/A,#N/A,TRUE,"VOS";#N/A,#N/A,TRUE,"Warrington";#N/A,#N/A,TRUE,"Widnes"}</definedName>
    <definedName name="eryytrysy" localSheetId="10" hidden="1">{#N/A,#N/A,TRUE,"Cover";#N/A,#N/A,TRUE,"Conts";#N/A,#N/A,TRUE,"VOS";#N/A,#N/A,TRUE,"Warrington";#N/A,#N/A,TRUE,"Widnes"}</definedName>
    <definedName name="eryytrysy" localSheetId="13" hidden="1">{#N/A,#N/A,TRUE,"Cover";#N/A,#N/A,TRUE,"Conts";#N/A,#N/A,TRUE,"VOS";#N/A,#N/A,TRUE,"Warrington";#N/A,#N/A,TRUE,"Widnes"}</definedName>
    <definedName name="eryytrysy" localSheetId="5" hidden="1">{#N/A,#N/A,TRUE,"Cover";#N/A,#N/A,TRUE,"Conts";#N/A,#N/A,TRUE,"VOS";#N/A,#N/A,TRUE,"Warrington";#N/A,#N/A,TRUE,"Widnes"}</definedName>
    <definedName name="eryytrysy" localSheetId="16" hidden="1">{#N/A,#N/A,TRUE,"Cover";#N/A,#N/A,TRUE,"Conts";#N/A,#N/A,TRUE,"VOS";#N/A,#N/A,TRUE,"Warrington";#N/A,#N/A,TRUE,"Widnes"}</definedName>
    <definedName name="eryytrysy" hidden="1">{#N/A,#N/A,TRUE,"Cover";#N/A,#N/A,TRUE,"Conts";#N/A,#N/A,TRUE,"VOS";#N/A,#N/A,TRUE,"Warrington";#N/A,#N/A,TRUE,"Widnes"}</definedName>
    <definedName name="estetystry" localSheetId="11" hidden="1">{#N/A,#N/A,TRUE,"Cover";#N/A,#N/A,TRUE,"Conts";#N/A,#N/A,TRUE,"VOS";#N/A,#N/A,TRUE,"Warrington";#N/A,#N/A,TRUE,"Widnes"}</definedName>
    <definedName name="estetystry" localSheetId="7" hidden="1">{#N/A,#N/A,TRUE,"Cover";#N/A,#N/A,TRUE,"Conts";#N/A,#N/A,TRUE,"VOS";#N/A,#N/A,TRUE,"Warrington";#N/A,#N/A,TRUE,"Widnes"}</definedName>
    <definedName name="estetystry" localSheetId="10" hidden="1">{#N/A,#N/A,TRUE,"Cover";#N/A,#N/A,TRUE,"Conts";#N/A,#N/A,TRUE,"VOS";#N/A,#N/A,TRUE,"Warrington";#N/A,#N/A,TRUE,"Widnes"}</definedName>
    <definedName name="estetystry" localSheetId="13" hidden="1">{#N/A,#N/A,TRUE,"Cover";#N/A,#N/A,TRUE,"Conts";#N/A,#N/A,TRUE,"VOS";#N/A,#N/A,TRUE,"Warrington";#N/A,#N/A,TRUE,"Widnes"}</definedName>
    <definedName name="estetystry" localSheetId="5" hidden="1">{#N/A,#N/A,TRUE,"Cover";#N/A,#N/A,TRUE,"Conts";#N/A,#N/A,TRUE,"VOS";#N/A,#N/A,TRUE,"Warrington";#N/A,#N/A,TRUE,"Widnes"}</definedName>
    <definedName name="estetystry" localSheetId="16" hidden="1">{#N/A,#N/A,TRUE,"Cover";#N/A,#N/A,TRUE,"Conts";#N/A,#N/A,TRUE,"VOS";#N/A,#N/A,TRUE,"Warrington";#N/A,#N/A,TRUE,"Widnes"}</definedName>
    <definedName name="estetystry" hidden="1">{#N/A,#N/A,TRUE,"Cover";#N/A,#N/A,TRUE,"Conts";#N/A,#N/A,TRUE,"VOS";#N/A,#N/A,TRUE,"Warrington";#N/A,#N/A,TRUE,"Widnes"}</definedName>
    <definedName name="estimateb" localSheetId="11" hidden="1">{#N/A,#N/A,TRUE,"Cover";#N/A,#N/A,TRUE,"Conts";#N/A,#N/A,TRUE,"VOS";#N/A,#N/A,TRUE,"Warrington";#N/A,#N/A,TRUE,"Widnes"}</definedName>
    <definedName name="estimateb" localSheetId="7" hidden="1">{#N/A,#N/A,TRUE,"Cover";#N/A,#N/A,TRUE,"Conts";#N/A,#N/A,TRUE,"VOS";#N/A,#N/A,TRUE,"Warrington";#N/A,#N/A,TRUE,"Widnes"}</definedName>
    <definedName name="estimateb" localSheetId="10" hidden="1">{#N/A,#N/A,TRUE,"Cover";#N/A,#N/A,TRUE,"Conts";#N/A,#N/A,TRUE,"VOS";#N/A,#N/A,TRUE,"Warrington";#N/A,#N/A,TRUE,"Widnes"}</definedName>
    <definedName name="estimateb" localSheetId="13" hidden="1">{#N/A,#N/A,TRUE,"Cover";#N/A,#N/A,TRUE,"Conts";#N/A,#N/A,TRUE,"VOS";#N/A,#N/A,TRUE,"Warrington";#N/A,#N/A,TRUE,"Widnes"}</definedName>
    <definedName name="estimateb" localSheetId="5" hidden="1">{#N/A,#N/A,TRUE,"Cover";#N/A,#N/A,TRUE,"Conts";#N/A,#N/A,TRUE,"VOS";#N/A,#N/A,TRUE,"Warrington";#N/A,#N/A,TRUE,"Widnes"}</definedName>
    <definedName name="estimateb" localSheetId="16" hidden="1">{#N/A,#N/A,TRUE,"Cover";#N/A,#N/A,TRUE,"Conts";#N/A,#N/A,TRUE,"VOS";#N/A,#N/A,TRUE,"Warrington";#N/A,#N/A,TRUE,"Widnes"}</definedName>
    <definedName name="estimateb" hidden="1">{#N/A,#N/A,TRUE,"Cover";#N/A,#N/A,TRUE,"Conts";#N/A,#N/A,TRUE,"VOS";#N/A,#N/A,TRUE,"Warrington";#N/A,#N/A,TRUE,"Widnes"}</definedName>
    <definedName name="etertyr" localSheetId="11" hidden="1">{#N/A,#N/A,TRUE,"Cover";#N/A,#N/A,TRUE,"Conts";#N/A,#N/A,TRUE,"VOS";#N/A,#N/A,TRUE,"Warrington";#N/A,#N/A,TRUE,"Widnes"}</definedName>
    <definedName name="etertyr" localSheetId="7" hidden="1">{#N/A,#N/A,TRUE,"Cover";#N/A,#N/A,TRUE,"Conts";#N/A,#N/A,TRUE,"VOS";#N/A,#N/A,TRUE,"Warrington";#N/A,#N/A,TRUE,"Widnes"}</definedName>
    <definedName name="etertyr" localSheetId="10" hidden="1">{#N/A,#N/A,TRUE,"Cover";#N/A,#N/A,TRUE,"Conts";#N/A,#N/A,TRUE,"VOS";#N/A,#N/A,TRUE,"Warrington";#N/A,#N/A,TRUE,"Widnes"}</definedName>
    <definedName name="etertyr" localSheetId="13" hidden="1">{#N/A,#N/A,TRUE,"Cover";#N/A,#N/A,TRUE,"Conts";#N/A,#N/A,TRUE,"VOS";#N/A,#N/A,TRUE,"Warrington";#N/A,#N/A,TRUE,"Widnes"}</definedName>
    <definedName name="etertyr" localSheetId="5" hidden="1">{#N/A,#N/A,TRUE,"Cover";#N/A,#N/A,TRUE,"Conts";#N/A,#N/A,TRUE,"VOS";#N/A,#N/A,TRUE,"Warrington";#N/A,#N/A,TRUE,"Widnes"}</definedName>
    <definedName name="etertyr" localSheetId="16" hidden="1">{#N/A,#N/A,TRUE,"Cover";#N/A,#N/A,TRUE,"Conts";#N/A,#N/A,TRUE,"VOS";#N/A,#N/A,TRUE,"Warrington";#N/A,#N/A,TRUE,"Widnes"}</definedName>
    <definedName name="etertyr" hidden="1">{#N/A,#N/A,TRUE,"Cover";#N/A,#N/A,TRUE,"Conts";#N/A,#N/A,TRUE,"VOS";#N/A,#N/A,TRUE,"Warrington";#N/A,#N/A,TRUE,"Widnes"}</definedName>
    <definedName name="etetert" localSheetId="11" hidden="1">{#N/A,#N/A,TRUE,"Cover";#N/A,#N/A,TRUE,"Conts";#N/A,#N/A,TRUE,"VOS";#N/A,#N/A,TRUE,"Warrington";#N/A,#N/A,TRUE,"Widnes"}</definedName>
    <definedName name="etetert" localSheetId="7" hidden="1">{#N/A,#N/A,TRUE,"Cover";#N/A,#N/A,TRUE,"Conts";#N/A,#N/A,TRUE,"VOS";#N/A,#N/A,TRUE,"Warrington";#N/A,#N/A,TRUE,"Widnes"}</definedName>
    <definedName name="etetert" localSheetId="10" hidden="1">{#N/A,#N/A,TRUE,"Cover";#N/A,#N/A,TRUE,"Conts";#N/A,#N/A,TRUE,"VOS";#N/A,#N/A,TRUE,"Warrington";#N/A,#N/A,TRUE,"Widnes"}</definedName>
    <definedName name="etetert" localSheetId="13" hidden="1">{#N/A,#N/A,TRUE,"Cover";#N/A,#N/A,TRUE,"Conts";#N/A,#N/A,TRUE,"VOS";#N/A,#N/A,TRUE,"Warrington";#N/A,#N/A,TRUE,"Widnes"}</definedName>
    <definedName name="etetert" localSheetId="5" hidden="1">{#N/A,#N/A,TRUE,"Cover";#N/A,#N/A,TRUE,"Conts";#N/A,#N/A,TRUE,"VOS";#N/A,#N/A,TRUE,"Warrington";#N/A,#N/A,TRUE,"Widnes"}</definedName>
    <definedName name="etetert" localSheetId="16" hidden="1">{#N/A,#N/A,TRUE,"Cover";#N/A,#N/A,TRUE,"Conts";#N/A,#N/A,TRUE,"VOS";#N/A,#N/A,TRUE,"Warrington";#N/A,#N/A,TRUE,"Widnes"}</definedName>
    <definedName name="etetert" hidden="1">{#N/A,#N/A,TRUE,"Cover";#N/A,#N/A,TRUE,"Conts";#N/A,#N/A,TRUE,"VOS";#N/A,#N/A,TRUE,"Warrington";#N/A,#N/A,TRUE,"Widnes"}</definedName>
    <definedName name="etr6str7tuiuo" localSheetId="11" hidden="1">{#N/A,#N/A,TRUE,"Cover";#N/A,#N/A,TRUE,"Conts";#N/A,#N/A,TRUE,"VOS";#N/A,#N/A,TRUE,"Warrington";#N/A,#N/A,TRUE,"Widnes"}</definedName>
    <definedName name="etr6str7tuiuo" localSheetId="7" hidden="1">{#N/A,#N/A,TRUE,"Cover";#N/A,#N/A,TRUE,"Conts";#N/A,#N/A,TRUE,"VOS";#N/A,#N/A,TRUE,"Warrington";#N/A,#N/A,TRUE,"Widnes"}</definedName>
    <definedName name="etr6str7tuiuo" localSheetId="10" hidden="1">{#N/A,#N/A,TRUE,"Cover";#N/A,#N/A,TRUE,"Conts";#N/A,#N/A,TRUE,"VOS";#N/A,#N/A,TRUE,"Warrington";#N/A,#N/A,TRUE,"Widnes"}</definedName>
    <definedName name="etr6str7tuiuo" localSheetId="13" hidden="1">{#N/A,#N/A,TRUE,"Cover";#N/A,#N/A,TRUE,"Conts";#N/A,#N/A,TRUE,"VOS";#N/A,#N/A,TRUE,"Warrington";#N/A,#N/A,TRUE,"Widnes"}</definedName>
    <definedName name="etr6str7tuiuo" localSheetId="5" hidden="1">{#N/A,#N/A,TRUE,"Cover";#N/A,#N/A,TRUE,"Conts";#N/A,#N/A,TRUE,"VOS";#N/A,#N/A,TRUE,"Warrington";#N/A,#N/A,TRUE,"Widnes"}</definedName>
    <definedName name="etr6str7tuiuo" localSheetId="16" hidden="1">{#N/A,#N/A,TRUE,"Cover";#N/A,#N/A,TRUE,"Conts";#N/A,#N/A,TRUE,"VOS";#N/A,#N/A,TRUE,"Warrington";#N/A,#N/A,TRUE,"Widnes"}</definedName>
    <definedName name="etr6str7tuiuo" hidden="1">{#N/A,#N/A,TRUE,"Cover";#N/A,#N/A,TRUE,"Conts";#N/A,#N/A,TRUE,"VOS";#N/A,#N/A,TRUE,"Warrington";#N/A,#N/A,TRUE,"Widnes"}</definedName>
    <definedName name="etretyer" localSheetId="11" hidden="1">{#N/A,#N/A,TRUE,"Cover";#N/A,#N/A,TRUE,"Conts";#N/A,#N/A,TRUE,"VOS";#N/A,#N/A,TRUE,"Warrington";#N/A,#N/A,TRUE,"Widnes"}</definedName>
    <definedName name="etretyer" localSheetId="7" hidden="1">{#N/A,#N/A,TRUE,"Cover";#N/A,#N/A,TRUE,"Conts";#N/A,#N/A,TRUE,"VOS";#N/A,#N/A,TRUE,"Warrington";#N/A,#N/A,TRUE,"Widnes"}</definedName>
    <definedName name="etretyer" localSheetId="10" hidden="1">{#N/A,#N/A,TRUE,"Cover";#N/A,#N/A,TRUE,"Conts";#N/A,#N/A,TRUE,"VOS";#N/A,#N/A,TRUE,"Warrington";#N/A,#N/A,TRUE,"Widnes"}</definedName>
    <definedName name="etretyer" localSheetId="13" hidden="1">{#N/A,#N/A,TRUE,"Cover";#N/A,#N/A,TRUE,"Conts";#N/A,#N/A,TRUE,"VOS";#N/A,#N/A,TRUE,"Warrington";#N/A,#N/A,TRUE,"Widnes"}</definedName>
    <definedName name="etretyer" localSheetId="5" hidden="1">{#N/A,#N/A,TRUE,"Cover";#N/A,#N/A,TRUE,"Conts";#N/A,#N/A,TRUE,"VOS";#N/A,#N/A,TRUE,"Warrington";#N/A,#N/A,TRUE,"Widnes"}</definedName>
    <definedName name="etretyer" localSheetId="16" hidden="1">{#N/A,#N/A,TRUE,"Cover";#N/A,#N/A,TRUE,"Conts";#N/A,#N/A,TRUE,"VOS";#N/A,#N/A,TRUE,"Warrington";#N/A,#N/A,TRUE,"Widnes"}</definedName>
    <definedName name="etretyer" hidden="1">{#N/A,#N/A,TRUE,"Cover";#N/A,#N/A,TRUE,"Conts";#N/A,#N/A,TRUE,"VOS";#N/A,#N/A,TRUE,"Warrington";#N/A,#N/A,TRUE,"Widnes"}</definedName>
    <definedName name="etyegf" localSheetId="11" hidden="1">{#N/A,#N/A,TRUE,"Cover";#N/A,#N/A,TRUE,"Conts";#N/A,#N/A,TRUE,"VOS";#N/A,#N/A,TRUE,"Warrington";#N/A,#N/A,TRUE,"Widnes"}</definedName>
    <definedName name="etyegf" localSheetId="7" hidden="1">{#N/A,#N/A,TRUE,"Cover";#N/A,#N/A,TRUE,"Conts";#N/A,#N/A,TRUE,"VOS";#N/A,#N/A,TRUE,"Warrington";#N/A,#N/A,TRUE,"Widnes"}</definedName>
    <definedName name="etyegf" localSheetId="10" hidden="1">{#N/A,#N/A,TRUE,"Cover";#N/A,#N/A,TRUE,"Conts";#N/A,#N/A,TRUE,"VOS";#N/A,#N/A,TRUE,"Warrington";#N/A,#N/A,TRUE,"Widnes"}</definedName>
    <definedName name="etyegf" localSheetId="13" hidden="1">{#N/A,#N/A,TRUE,"Cover";#N/A,#N/A,TRUE,"Conts";#N/A,#N/A,TRUE,"VOS";#N/A,#N/A,TRUE,"Warrington";#N/A,#N/A,TRUE,"Widnes"}</definedName>
    <definedName name="etyegf" localSheetId="5" hidden="1">{#N/A,#N/A,TRUE,"Cover";#N/A,#N/A,TRUE,"Conts";#N/A,#N/A,TRUE,"VOS";#N/A,#N/A,TRUE,"Warrington";#N/A,#N/A,TRUE,"Widnes"}</definedName>
    <definedName name="etyegf" localSheetId="16" hidden="1">{#N/A,#N/A,TRUE,"Cover";#N/A,#N/A,TRUE,"Conts";#N/A,#N/A,TRUE,"VOS";#N/A,#N/A,TRUE,"Warrington";#N/A,#N/A,TRUE,"Widnes"}</definedName>
    <definedName name="etyegf" hidden="1">{#N/A,#N/A,TRUE,"Cover";#N/A,#N/A,TRUE,"Conts";#N/A,#N/A,TRUE,"VOS";#N/A,#N/A,TRUE,"Warrington";#N/A,#N/A,TRUE,"Widnes"}</definedName>
    <definedName name="etyytr" localSheetId="11" hidden="1">{#N/A,#N/A,TRUE,"Cover";#N/A,#N/A,TRUE,"Conts";#N/A,#N/A,TRUE,"VOS";#N/A,#N/A,TRUE,"Warrington";#N/A,#N/A,TRUE,"Widnes"}</definedName>
    <definedName name="etyytr" localSheetId="7" hidden="1">{#N/A,#N/A,TRUE,"Cover";#N/A,#N/A,TRUE,"Conts";#N/A,#N/A,TRUE,"VOS";#N/A,#N/A,TRUE,"Warrington";#N/A,#N/A,TRUE,"Widnes"}</definedName>
    <definedName name="etyytr" localSheetId="10" hidden="1">{#N/A,#N/A,TRUE,"Cover";#N/A,#N/A,TRUE,"Conts";#N/A,#N/A,TRUE,"VOS";#N/A,#N/A,TRUE,"Warrington";#N/A,#N/A,TRUE,"Widnes"}</definedName>
    <definedName name="etyytr" localSheetId="13" hidden="1">{#N/A,#N/A,TRUE,"Cover";#N/A,#N/A,TRUE,"Conts";#N/A,#N/A,TRUE,"VOS";#N/A,#N/A,TRUE,"Warrington";#N/A,#N/A,TRUE,"Widnes"}</definedName>
    <definedName name="etyytr" localSheetId="5" hidden="1">{#N/A,#N/A,TRUE,"Cover";#N/A,#N/A,TRUE,"Conts";#N/A,#N/A,TRUE,"VOS";#N/A,#N/A,TRUE,"Warrington";#N/A,#N/A,TRUE,"Widnes"}</definedName>
    <definedName name="etyytr" localSheetId="16" hidden="1">{#N/A,#N/A,TRUE,"Cover";#N/A,#N/A,TRUE,"Conts";#N/A,#N/A,TRUE,"VOS";#N/A,#N/A,TRUE,"Warrington";#N/A,#N/A,TRUE,"Widnes"}</definedName>
    <definedName name="etyytr" hidden="1">{#N/A,#N/A,TRUE,"Cover";#N/A,#N/A,TRUE,"Conts";#N/A,#N/A,TRUE,"VOS";#N/A,#N/A,TRUE,"Warrington";#N/A,#N/A,TRUE,"Widnes"}</definedName>
    <definedName name="ewateryryxyz" localSheetId="11" hidden="1">{#N/A,#N/A,TRUE,"Cover";#N/A,#N/A,TRUE,"Conts";#N/A,#N/A,TRUE,"VOS";#N/A,#N/A,TRUE,"Warrington";#N/A,#N/A,TRUE,"Widnes"}</definedName>
    <definedName name="ewateryryxyz" localSheetId="7" hidden="1">{#N/A,#N/A,TRUE,"Cover";#N/A,#N/A,TRUE,"Conts";#N/A,#N/A,TRUE,"VOS";#N/A,#N/A,TRUE,"Warrington";#N/A,#N/A,TRUE,"Widnes"}</definedName>
    <definedName name="ewateryryxyz" localSheetId="10" hidden="1">{#N/A,#N/A,TRUE,"Cover";#N/A,#N/A,TRUE,"Conts";#N/A,#N/A,TRUE,"VOS";#N/A,#N/A,TRUE,"Warrington";#N/A,#N/A,TRUE,"Widnes"}</definedName>
    <definedName name="ewateryryxyz" localSheetId="13" hidden="1">{#N/A,#N/A,TRUE,"Cover";#N/A,#N/A,TRUE,"Conts";#N/A,#N/A,TRUE,"VOS";#N/A,#N/A,TRUE,"Warrington";#N/A,#N/A,TRUE,"Widnes"}</definedName>
    <definedName name="ewateryryxyz" localSheetId="5" hidden="1">{#N/A,#N/A,TRUE,"Cover";#N/A,#N/A,TRUE,"Conts";#N/A,#N/A,TRUE,"VOS";#N/A,#N/A,TRUE,"Warrington";#N/A,#N/A,TRUE,"Widnes"}</definedName>
    <definedName name="ewateryryxyz" localSheetId="16" hidden="1">{#N/A,#N/A,TRUE,"Cover";#N/A,#N/A,TRUE,"Conts";#N/A,#N/A,TRUE,"VOS";#N/A,#N/A,TRUE,"Warrington";#N/A,#N/A,TRUE,"Widnes"}</definedName>
    <definedName name="ewateryryxyz" hidden="1">{#N/A,#N/A,TRUE,"Cover";#N/A,#N/A,TRUE,"Conts";#N/A,#N/A,TRUE,"VOS";#N/A,#N/A,TRUE,"Warrington";#N/A,#N/A,TRUE,"Widnes"}</definedName>
    <definedName name="ewt" localSheetId="11" hidden="1">{#N/A,#N/A,TRUE,"Cover";#N/A,#N/A,TRUE,"Conts";#N/A,#N/A,TRUE,"VOS";#N/A,#N/A,TRUE,"Warrington";#N/A,#N/A,TRUE,"Widnes"}</definedName>
    <definedName name="ewt" localSheetId="7" hidden="1">{#N/A,#N/A,TRUE,"Cover";#N/A,#N/A,TRUE,"Conts";#N/A,#N/A,TRUE,"VOS";#N/A,#N/A,TRUE,"Warrington";#N/A,#N/A,TRUE,"Widnes"}</definedName>
    <definedName name="ewt" localSheetId="10" hidden="1">{#N/A,#N/A,TRUE,"Cover";#N/A,#N/A,TRUE,"Conts";#N/A,#N/A,TRUE,"VOS";#N/A,#N/A,TRUE,"Warrington";#N/A,#N/A,TRUE,"Widnes"}</definedName>
    <definedName name="ewt" localSheetId="13" hidden="1">{#N/A,#N/A,TRUE,"Cover";#N/A,#N/A,TRUE,"Conts";#N/A,#N/A,TRUE,"VOS";#N/A,#N/A,TRUE,"Warrington";#N/A,#N/A,TRUE,"Widnes"}</definedName>
    <definedName name="ewt" localSheetId="5" hidden="1">{#N/A,#N/A,TRUE,"Cover";#N/A,#N/A,TRUE,"Conts";#N/A,#N/A,TRUE,"VOS";#N/A,#N/A,TRUE,"Warrington";#N/A,#N/A,TRUE,"Widnes"}</definedName>
    <definedName name="ewt" localSheetId="16" hidden="1">{#N/A,#N/A,TRUE,"Cover";#N/A,#N/A,TRUE,"Conts";#N/A,#N/A,TRUE,"VOS";#N/A,#N/A,TRUE,"Warrington";#N/A,#N/A,TRUE,"Widnes"}</definedName>
    <definedName name="ewt" hidden="1">{#N/A,#N/A,TRUE,"Cover";#N/A,#N/A,TRUE,"Conts";#N/A,#N/A,TRUE,"VOS";#N/A,#N/A,TRUE,"Warrington";#N/A,#N/A,TRUE,"Widnes"}</definedName>
    <definedName name="ewtateryry" localSheetId="11" hidden="1">{#N/A,#N/A,TRUE,"Cover";#N/A,#N/A,TRUE,"Conts";#N/A,#N/A,TRUE,"VOS";#N/A,#N/A,TRUE,"Warrington";#N/A,#N/A,TRUE,"Widnes"}</definedName>
    <definedName name="ewtateryry" localSheetId="7" hidden="1">{#N/A,#N/A,TRUE,"Cover";#N/A,#N/A,TRUE,"Conts";#N/A,#N/A,TRUE,"VOS";#N/A,#N/A,TRUE,"Warrington";#N/A,#N/A,TRUE,"Widnes"}</definedName>
    <definedName name="ewtateryry" localSheetId="10" hidden="1">{#N/A,#N/A,TRUE,"Cover";#N/A,#N/A,TRUE,"Conts";#N/A,#N/A,TRUE,"VOS";#N/A,#N/A,TRUE,"Warrington";#N/A,#N/A,TRUE,"Widnes"}</definedName>
    <definedName name="ewtateryry" localSheetId="13" hidden="1">{#N/A,#N/A,TRUE,"Cover";#N/A,#N/A,TRUE,"Conts";#N/A,#N/A,TRUE,"VOS";#N/A,#N/A,TRUE,"Warrington";#N/A,#N/A,TRUE,"Widnes"}</definedName>
    <definedName name="ewtateryry" localSheetId="5" hidden="1">{#N/A,#N/A,TRUE,"Cover";#N/A,#N/A,TRUE,"Conts";#N/A,#N/A,TRUE,"VOS";#N/A,#N/A,TRUE,"Warrington";#N/A,#N/A,TRUE,"Widnes"}</definedName>
    <definedName name="ewtateryry" localSheetId="16"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11">'[11]Build-up'!#REF!</definedName>
    <definedName name="EXTERNAL__SERVICES" localSheetId="5">'[11]Build-up'!#REF!</definedName>
    <definedName name="EXTERNAL__SERVICES">'[11]Build-up'!#REF!</definedName>
    <definedName name="EXTERNAL__WALLS" localSheetId="11">'[11]Build-up'!#REF!</definedName>
    <definedName name="EXTERNAL__WALLS" localSheetId="5">'[11]Build-up'!#REF!</definedName>
    <definedName name="EXTERNAL__WALLS">'[11]Build-up'!#REF!</definedName>
    <definedName name="eyy" localSheetId="11" hidden="1">{#N/A,#N/A,TRUE,"Cover";#N/A,#N/A,TRUE,"Conts";#N/A,#N/A,TRUE,"VOS";#N/A,#N/A,TRUE,"Warrington";#N/A,#N/A,TRUE,"Widnes"}</definedName>
    <definedName name="eyy" localSheetId="7" hidden="1">{#N/A,#N/A,TRUE,"Cover";#N/A,#N/A,TRUE,"Conts";#N/A,#N/A,TRUE,"VOS";#N/A,#N/A,TRUE,"Warrington";#N/A,#N/A,TRUE,"Widnes"}</definedName>
    <definedName name="eyy" localSheetId="10" hidden="1">{#N/A,#N/A,TRUE,"Cover";#N/A,#N/A,TRUE,"Conts";#N/A,#N/A,TRUE,"VOS";#N/A,#N/A,TRUE,"Warrington";#N/A,#N/A,TRUE,"Widnes"}</definedName>
    <definedName name="eyy" localSheetId="13" hidden="1">{#N/A,#N/A,TRUE,"Cover";#N/A,#N/A,TRUE,"Conts";#N/A,#N/A,TRUE,"VOS";#N/A,#N/A,TRUE,"Warrington";#N/A,#N/A,TRUE,"Widnes"}</definedName>
    <definedName name="eyy" localSheetId="5" hidden="1">{#N/A,#N/A,TRUE,"Cover";#N/A,#N/A,TRUE,"Conts";#N/A,#N/A,TRUE,"VOS";#N/A,#N/A,TRUE,"Warrington";#N/A,#N/A,TRUE,"Widnes"}</definedName>
    <definedName name="eyy" localSheetId="16" hidden="1">{#N/A,#N/A,TRUE,"Cover";#N/A,#N/A,TRUE,"Conts";#N/A,#N/A,TRUE,"VOS";#N/A,#N/A,TRUE,"Warrington";#N/A,#N/A,TRUE,"Widnes"}</definedName>
    <definedName name="eyy" hidden="1">{#N/A,#N/A,TRUE,"Cover";#N/A,#N/A,TRUE,"Conts";#N/A,#N/A,TRUE,"VOS";#N/A,#N/A,TRUE,"Warrington";#N/A,#N/A,TRUE,"Widnes"}</definedName>
    <definedName name="fdff" localSheetId="11"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5" hidden="1">{#N/A,#N/A,FALSE,"SumG";#N/A,#N/A,FALSE,"ElecG";#N/A,#N/A,FALSE,"MechG";#N/A,#N/A,FALSE,"GeotG";#N/A,#N/A,FALSE,"PrcsG";#N/A,#N/A,FALSE,"TunnG";#N/A,#N/A,FALSE,"CivlG";#N/A,#N/A,FALSE,"NtwkG";#N/A,#N/A,FALSE,"EstgG";#N/A,#N/A,FALSE,"PEngG"}</definedName>
    <definedName name="fdff" localSheetId="16"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11" hidden="1">{#N/A,#N/A,TRUE,"Cover";#N/A,#N/A,TRUE,"Conts";#N/A,#N/A,TRUE,"VOS";#N/A,#N/A,TRUE,"Warrington";#N/A,#N/A,TRUE,"Widnes"}</definedName>
    <definedName name="Fees.1" localSheetId="7" hidden="1">{#N/A,#N/A,TRUE,"Cover";#N/A,#N/A,TRUE,"Conts";#N/A,#N/A,TRUE,"VOS";#N/A,#N/A,TRUE,"Warrington";#N/A,#N/A,TRUE,"Widnes"}</definedName>
    <definedName name="Fees.1" localSheetId="10" hidden="1">{#N/A,#N/A,TRUE,"Cover";#N/A,#N/A,TRUE,"Conts";#N/A,#N/A,TRUE,"VOS";#N/A,#N/A,TRUE,"Warrington";#N/A,#N/A,TRUE,"Widnes"}</definedName>
    <definedName name="Fees.1" localSheetId="13" hidden="1">{#N/A,#N/A,TRUE,"Cover";#N/A,#N/A,TRUE,"Conts";#N/A,#N/A,TRUE,"VOS";#N/A,#N/A,TRUE,"Warrington";#N/A,#N/A,TRUE,"Widnes"}</definedName>
    <definedName name="Fees.1" localSheetId="5" hidden="1">{#N/A,#N/A,TRUE,"Cover";#N/A,#N/A,TRUE,"Conts";#N/A,#N/A,TRUE,"VOS";#N/A,#N/A,TRUE,"Warrington";#N/A,#N/A,TRUE,"Widnes"}</definedName>
    <definedName name="Fees.1" localSheetId="16" hidden="1">{#N/A,#N/A,TRUE,"Cover";#N/A,#N/A,TRUE,"Conts";#N/A,#N/A,TRUE,"VOS";#N/A,#N/A,TRUE,"Warrington";#N/A,#N/A,TRUE,"Widnes"}</definedName>
    <definedName name="Fees.1" hidden="1">{#N/A,#N/A,TRUE,"Cover";#N/A,#N/A,TRUE,"Conts";#N/A,#N/A,TRUE,"VOS";#N/A,#N/A,TRUE,"Warrington";#N/A,#N/A,TRUE,"Widnes"}</definedName>
    <definedName name="fg" localSheetId="11" hidden="1">{#N/A,#N/A,TRUE,"Cover";#N/A,#N/A,TRUE,"Conts";#N/A,#N/A,TRUE,"VOS";#N/A,#N/A,TRUE,"Warrington";#N/A,#N/A,TRUE,"Widnes"}</definedName>
    <definedName name="fg" localSheetId="7" hidden="1">{#N/A,#N/A,TRUE,"Cover";#N/A,#N/A,TRUE,"Conts";#N/A,#N/A,TRUE,"VOS";#N/A,#N/A,TRUE,"Warrington";#N/A,#N/A,TRUE,"Widnes"}</definedName>
    <definedName name="fg" localSheetId="10" hidden="1">{#N/A,#N/A,TRUE,"Cover";#N/A,#N/A,TRUE,"Conts";#N/A,#N/A,TRUE,"VOS";#N/A,#N/A,TRUE,"Warrington";#N/A,#N/A,TRUE,"Widnes"}</definedName>
    <definedName name="fg" localSheetId="13" hidden="1">{#N/A,#N/A,TRUE,"Cover";#N/A,#N/A,TRUE,"Conts";#N/A,#N/A,TRUE,"VOS";#N/A,#N/A,TRUE,"Warrington";#N/A,#N/A,TRUE,"Widnes"}</definedName>
    <definedName name="fg" localSheetId="5" hidden="1">{#N/A,#N/A,TRUE,"Cover";#N/A,#N/A,TRUE,"Conts";#N/A,#N/A,TRUE,"VOS";#N/A,#N/A,TRUE,"Warrington";#N/A,#N/A,TRUE,"Widnes"}</definedName>
    <definedName name="fg" localSheetId="16" hidden="1">{#N/A,#N/A,TRUE,"Cover";#N/A,#N/A,TRUE,"Conts";#N/A,#N/A,TRUE,"VOS";#N/A,#N/A,TRUE,"Warrington";#N/A,#N/A,TRUE,"Widnes"}</definedName>
    <definedName name="fg" hidden="1">{#N/A,#N/A,TRUE,"Cover";#N/A,#N/A,TRUE,"Conts";#N/A,#N/A,TRUE,"VOS";#N/A,#N/A,TRUE,"Warrington";#N/A,#N/A,TRUE,"Widnes"}</definedName>
    <definedName name="fgdfg" localSheetId="11"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5" hidden="1">{#N/A,#N/A,FALSE,"SumD";#N/A,#N/A,FALSE,"ElecD";#N/A,#N/A,FALSE,"MechD";#N/A,#N/A,FALSE,"GeotD";#N/A,#N/A,FALSE,"PrcsD";#N/A,#N/A,FALSE,"TunnD";#N/A,#N/A,FALSE,"CivlD";#N/A,#N/A,FALSE,"NtwkD";#N/A,#N/A,FALSE,"EstgD";#N/A,#N/A,FALSE,"PEngD"}</definedName>
    <definedName name="fgdfg" localSheetId="16"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1"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5" hidden="1">{#N/A,#N/A,FALSE,"SumG";#N/A,#N/A,FALSE,"ElecG";#N/A,#N/A,FALSE,"MechG";#N/A,#N/A,FALSE,"GeotG";#N/A,#N/A,FALSE,"PrcsG";#N/A,#N/A,FALSE,"TunnG";#N/A,#N/A,FALSE,"CivlG";#N/A,#N/A,FALSE,"NtwkG";#N/A,#N/A,FALSE,"EstgG";#N/A,#N/A,FALSE,"PEngG"}</definedName>
    <definedName name="fgfdg" localSheetId="16"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11"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5" hidden="1">{#N/A,#N/A,FALSE,"SumD";#N/A,#N/A,FALSE,"ElecD";#N/A,#N/A,FALSE,"MechD";#N/A,#N/A,FALSE,"GeotD";#N/A,#N/A,FALSE,"PrcsD";#N/A,#N/A,FALSE,"TunnD";#N/A,#N/A,FALSE,"CivlD";#N/A,#N/A,FALSE,"NtwkD";#N/A,#N/A,FALSE,"EstgD";#N/A,#N/A,FALSE,"PEngD"}</definedName>
    <definedName name="fghfg" localSheetId="16"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16"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11" hidden="1">{#N/A,#N/A,TRUE,"Cover";#N/A,#N/A,TRUE,"Conts";#N/A,#N/A,TRUE,"VOS";#N/A,#N/A,TRUE,"Warrington";#N/A,#N/A,TRUE,"Widnes"}</definedName>
    <definedName name="fgjjjkyg" localSheetId="7" hidden="1">{#N/A,#N/A,TRUE,"Cover";#N/A,#N/A,TRUE,"Conts";#N/A,#N/A,TRUE,"VOS";#N/A,#N/A,TRUE,"Warrington";#N/A,#N/A,TRUE,"Widnes"}</definedName>
    <definedName name="fgjjjkyg" localSheetId="10" hidden="1">{#N/A,#N/A,TRUE,"Cover";#N/A,#N/A,TRUE,"Conts";#N/A,#N/A,TRUE,"VOS";#N/A,#N/A,TRUE,"Warrington";#N/A,#N/A,TRUE,"Widnes"}</definedName>
    <definedName name="fgjjjkyg" localSheetId="13" hidden="1">{#N/A,#N/A,TRUE,"Cover";#N/A,#N/A,TRUE,"Conts";#N/A,#N/A,TRUE,"VOS";#N/A,#N/A,TRUE,"Warrington";#N/A,#N/A,TRUE,"Widnes"}</definedName>
    <definedName name="fgjjjkyg" localSheetId="5" hidden="1">{#N/A,#N/A,TRUE,"Cover";#N/A,#N/A,TRUE,"Conts";#N/A,#N/A,TRUE,"VOS";#N/A,#N/A,TRUE,"Warrington";#N/A,#N/A,TRUE,"Widnes"}</definedName>
    <definedName name="fgjjjkyg" localSheetId="16" hidden="1">{#N/A,#N/A,TRUE,"Cover";#N/A,#N/A,TRUE,"Conts";#N/A,#N/A,TRUE,"VOS";#N/A,#N/A,TRUE,"Warrington";#N/A,#N/A,TRUE,"Widnes"}</definedName>
    <definedName name="fgjjjkyg" hidden="1">{#N/A,#N/A,TRUE,"Cover";#N/A,#N/A,TRUE,"Conts";#N/A,#N/A,TRUE,"VOS";#N/A,#N/A,TRUE,"Warrington";#N/A,#N/A,TRUE,"Widnes"}</definedName>
    <definedName name="fhgujguthi" localSheetId="11" hidden="1">{#N/A,#N/A,TRUE,"Cover";#N/A,#N/A,TRUE,"Conts";#N/A,#N/A,TRUE,"VOS";#N/A,#N/A,TRUE,"Warrington";#N/A,#N/A,TRUE,"Widnes"}</definedName>
    <definedName name="fhgujguthi" localSheetId="7" hidden="1">{#N/A,#N/A,TRUE,"Cover";#N/A,#N/A,TRUE,"Conts";#N/A,#N/A,TRUE,"VOS";#N/A,#N/A,TRUE,"Warrington";#N/A,#N/A,TRUE,"Widnes"}</definedName>
    <definedName name="fhgujguthi" localSheetId="10" hidden="1">{#N/A,#N/A,TRUE,"Cover";#N/A,#N/A,TRUE,"Conts";#N/A,#N/A,TRUE,"VOS";#N/A,#N/A,TRUE,"Warrington";#N/A,#N/A,TRUE,"Widnes"}</definedName>
    <definedName name="fhgujguthi" localSheetId="13" hidden="1">{#N/A,#N/A,TRUE,"Cover";#N/A,#N/A,TRUE,"Conts";#N/A,#N/A,TRUE,"VOS";#N/A,#N/A,TRUE,"Warrington";#N/A,#N/A,TRUE,"Widnes"}</definedName>
    <definedName name="fhgujguthi" localSheetId="5" hidden="1">{#N/A,#N/A,TRUE,"Cover";#N/A,#N/A,TRUE,"Conts";#N/A,#N/A,TRUE,"VOS";#N/A,#N/A,TRUE,"Warrington";#N/A,#N/A,TRUE,"Widnes"}</definedName>
    <definedName name="fhgujguthi" localSheetId="16" hidden="1">{#N/A,#N/A,TRUE,"Cover";#N/A,#N/A,TRUE,"Conts";#N/A,#N/A,TRUE,"VOS";#N/A,#N/A,TRUE,"Warrington";#N/A,#N/A,TRUE,"Widnes"}</definedName>
    <definedName name="fhgujguthi" hidden="1">{#N/A,#N/A,TRUE,"Cover";#N/A,#N/A,TRUE,"Conts";#N/A,#N/A,TRUE,"VOS";#N/A,#N/A,TRUE,"Warrington";#N/A,#N/A,TRUE,"Widnes"}</definedName>
    <definedName name="fhjsjs" localSheetId="11" hidden="1">{#N/A,#N/A,TRUE,"Cover";#N/A,#N/A,TRUE,"Conts";#N/A,#N/A,TRUE,"VOS";#N/A,#N/A,TRUE,"Warrington";#N/A,#N/A,TRUE,"Widnes"}</definedName>
    <definedName name="fhjsjs" localSheetId="7" hidden="1">{#N/A,#N/A,TRUE,"Cover";#N/A,#N/A,TRUE,"Conts";#N/A,#N/A,TRUE,"VOS";#N/A,#N/A,TRUE,"Warrington";#N/A,#N/A,TRUE,"Widnes"}</definedName>
    <definedName name="fhjsjs" localSheetId="10" hidden="1">{#N/A,#N/A,TRUE,"Cover";#N/A,#N/A,TRUE,"Conts";#N/A,#N/A,TRUE,"VOS";#N/A,#N/A,TRUE,"Warrington";#N/A,#N/A,TRUE,"Widnes"}</definedName>
    <definedName name="fhjsjs" localSheetId="13" hidden="1">{#N/A,#N/A,TRUE,"Cover";#N/A,#N/A,TRUE,"Conts";#N/A,#N/A,TRUE,"VOS";#N/A,#N/A,TRUE,"Warrington";#N/A,#N/A,TRUE,"Widnes"}</definedName>
    <definedName name="fhjsjs" localSheetId="5" hidden="1">{#N/A,#N/A,TRUE,"Cover";#N/A,#N/A,TRUE,"Conts";#N/A,#N/A,TRUE,"VOS";#N/A,#N/A,TRUE,"Warrington";#N/A,#N/A,TRUE,"Widnes"}</definedName>
    <definedName name="fhjsjs" localSheetId="16" hidden="1">{#N/A,#N/A,TRUE,"Cover";#N/A,#N/A,TRUE,"Conts";#N/A,#N/A,TRUE,"VOS";#N/A,#N/A,TRUE,"Warrington";#N/A,#N/A,TRUE,"Widnes"}</definedName>
    <definedName name="fhjsjs" hidden="1">{#N/A,#N/A,TRUE,"Cover";#N/A,#N/A,TRUE,"Conts";#N/A,#N/A,TRUE,"VOS";#N/A,#N/A,TRUE,"Warrington";#N/A,#N/A,TRUE,"Widnes"}</definedName>
    <definedName name="fkfkvhikkhju" localSheetId="11" hidden="1">{#N/A,#N/A,TRUE,"Cover";#N/A,#N/A,TRUE,"Conts";#N/A,#N/A,TRUE,"VOS";#N/A,#N/A,TRUE,"Warrington";#N/A,#N/A,TRUE,"Widnes"}</definedName>
    <definedName name="fkfkvhikkhju" localSheetId="7" hidden="1">{#N/A,#N/A,TRUE,"Cover";#N/A,#N/A,TRUE,"Conts";#N/A,#N/A,TRUE,"VOS";#N/A,#N/A,TRUE,"Warrington";#N/A,#N/A,TRUE,"Widnes"}</definedName>
    <definedName name="fkfkvhikkhju" localSheetId="10" hidden="1">{#N/A,#N/A,TRUE,"Cover";#N/A,#N/A,TRUE,"Conts";#N/A,#N/A,TRUE,"VOS";#N/A,#N/A,TRUE,"Warrington";#N/A,#N/A,TRUE,"Widnes"}</definedName>
    <definedName name="fkfkvhikkhju" localSheetId="13" hidden="1">{#N/A,#N/A,TRUE,"Cover";#N/A,#N/A,TRUE,"Conts";#N/A,#N/A,TRUE,"VOS";#N/A,#N/A,TRUE,"Warrington";#N/A,#N/A,TRUE,"Widnes"}</definedName>
    <definedName name="fkfkvhikkhju" localSheetId="5" hidden="1">{#N/A,#N/A,TRUE,"Cover";#N/A,#N/A,TRUE,"Conts";#N/A,#N/A,TRUE,"VOS";#N/A,#N/A,TRUE,"Warrington";#N/A,#N/A,TRUE,"Widnes"}</definedName>
    <definedName name="fkfkvhikkhju" localSheetId="16" hidden="1">{#N/A,#N/A,TRUE,"Cover";#N/A,#N/A,TRUE,"Conts";#N/A,#N/A,TRUE,"VOS";#N/A,#N/A,TRUE,"Warrington";#N/A,#N/A,TRUE,"Widnes"}</definedName>
    <definedName name="fkfkvhikkhju" hidden="1">{#N/A,#N/A,TRUE,"Cover";#N/A,#N/A,TRUE,"Conts";#N/A,#N/A,TRUE,"VOS";#N/A,#N/A,TRUE,"Warrington";#N/A,#N/A,TRUE,"Widnes"}</definedName>
    <definedName name="FLOOR__FINISHES" localSheetId="11">'[11]Build-up'!#REF!</definedName>
    <definedName name="FLOOR__FINISHES">'[11]Build-up'!#REF!</definedName>
    <definedName name="FRAME" localSheetId="11">'[11]Build-up'!#REF!</definedName>
    <definedName name="FRAME">'[11]Build-up'!#REF!</definedName>
    <definedName name="frjj" localSheetId="11" hidden="1">{#N/A,#N/A,TRUE,"Cover";#N/A,#N/A,TRUE,"Conts";#N/A,#N/A,TRUE,"VOS";#N/A,#N/A,TRUE,"Warrington";#N/A,#N/A,TRUE,"Widnes"}</definedName>
    <definedName name="frjj" localSheetId="7" hidden="1">{#N/A,#N/A,TRUE,"Cover";#N/A,#N/A,TRUE,"Conts";#N/A,#N/A,TRUE,"VOS";#N/A,#N/A,TRUE,"Warrington";#N/A,#N/A,TRUE,"Widnes"}</definedName>
    <definedName name="frjj" localSheetId="10" hidden="1">{#N/A,#N/A,TRUE,"Cover";#N/A,#N/A,TRUE,"Conts";#N/A,#N/A,TRUE,"VOS";#N/A,#N/A,TRUE,"Warrington";#N/A,#N/A,TRUE,"Widnes"}</definedName>
    <definedName name="frjj" localSheetId="13" hidden="1">{#N/A,#N/A,TRUE,"Cover";#N/A,#N/A,TRUE,"Conts";#N/A,#N/A,TRUE,"VOS";#N/A,#N/A,TRUE,"Warrington";#N/A,#N/A,TRUE,"Widnes"}</definedName>
    <definedName name="frjj" localSheetId="5" hidden="1">{#N/A,#N/A,TRUE,"Cover";#N/A,#N/A,TRUE,"Conts";#N/A,#N/A,TRUE,"VOS";#N/A,#N/A,TRUE,"Warrington";#N/A,#N/A,TRUE,"Widnes"}</definedName>
    <definedName name="frjj" localSheetId="16" hidden="1">{#N/A,#N/A,TRUE,"Cover";#N/A,#N/A,TRUE,"Conts";#N/A,#N/A,TRUE,"VOS";#N/A,#N/A,TRUE,"Warrington";#N/A,#N/A,TRUE,"Widnes"}</definedName>
    <definedName name="frjj" hidden="1">{#N/A,#N/A,TRUE,"Cover";#N/A,#N/A,TRUE,"Conts";#N/A,#N/A,TRUE,"VOS";#N/A,#N/A,TRUE,"Warrington";#N/A,#N/A,TRUE,"Widnes"}</definedName>
    <definedName name="gaeg" localSheetId="11" hidden="1">{#N/A,#N/A,TRUE,"Cover";#N/A,#N/A,TRUE,"Conts";#N/A,#N/A,TRUE,"VOS";#N/A,#N/A,TRUE,"Warrington";#N/A,#N/A,TRUE,"Widnes"}</definedName>
    <definedName name="gaeg" localSheetId="7" hidden="1">{#N/A,#N/A,TRUE,"Cover";#N/A,#N/A,TRUE,"Conts";#N/A,#N/A,TRUE,"VOS";#N/A,#N/A,TRUE,"Warrington";#N/A,#N/A,TRUE,"Widnes"}</definedName>
    <definedName name="gaeg" localSheetId="10" hidden="1">{#N/A,#N/A,TRUE,"Cover";#N/A,#N/A,TRUE,"Conts";#N/A,#N/A,TRUE,"VOS";#N/A,#N/A,TRUE,"Warrington";#N/A,#N/A,TRUE,"Widnes"}</definedName>
    <definedName name="gaeg" localSheetId="13" hidden="1">{#N/A,#N/A,TRUE,"Cover";#N/A,#N/A,TRUE,"Conts";#N/A,#N/A,TRUE,"VOS";#N/A,#N/A,TRUE,"Warrington";#N/A,#N/A,TRUE,"Widnes"}</definedName>
    <definedName name="gaeg" localSheetId="5" hidden="1">{#N/A,#N/A,TRUE,"Cover";#N/A,#N/A,TRUE,"Conts";#N/A,#N/A,TRUE,"VOS";#N/A,#N/A,TRUE,"Warrington";#N/A,#N/A,TRUE,"Widnes"}</definedName>
    <definedName name="gaeg" localSheetId="16" hidden="1">{#N/A,#N/A,TRUE,"Cover";#N/A,#N/A,TRUE,"Conts";#N/A,#N/A,TRUE,"VOS";#N/A,#N/A,TRUE,"Warrington";#N/A,#N/A,TRUE,"Widnes"}</definedName>
    <definedName name="gaeg" hidden="1">{#N/A,#N/A,TRUE,"Cover";#N/A,#N/A,TRUE,"Conts";#N/A,#N/A,TRUE,"VOS";#N/A,#N/A,TRUE,"Warrington";#N/A,#N/A,TRUE,"Widnes"}</definedName>
    <definedName name="gaegg" localSheetId="11" hidden="1">{#N/A,#N/A,TRUE,"Cover";#N/A,#N/A,TRUE,"Conts";#N/A,#N/A,TRUE,"VOS";#N/A,#N/A,TRUE,"Warrington";#N/A,#N/A,TRUE,"Widnes"}</definedName>
    <definedName name="gaegg" localSheetId="7" hidden="1">{#N/A,#N/A,TRUE,"Cover";#N/A,#N/A,TRUE,"Conts";#N/A,#N/A,TRUE,"VOS";#N/A,#N/A,TRUE,"Warrington";#N/A,#N/A,TRUE,"Widnes"}</definedName>
    <definedName name="gaegg" localSheetId="10" hidden="1">{#N/A,#N/A,TRUE,"Cover";#N/A,#N/A,TRUE,"Conts";#N/A,#N/A,TRUE,"VOS";#N/A,#N/A,TRUE,"Warrington";#N/A,#N/A,TRUE,"Widnes"}</definedName>
    <definedName name="gaegg" localSheetId="13" hidden="1">{#N/A,#N/A,TRUE,"Cover";#N/A,#N/A,TRUE,"Conts";#N/A,#N/A,TRUE,"VOS";#N/A,#N/A,TRUE,"Warrington";#N/A,#N/A,TRUE,"Widnes"}</definedName>
    <definedName name="gaegg" localSheetId="5" hidden="1">{#N/A,#N/A,TRUE,"Cover";#N/A,#N/A,TRUE,"Conts";#N/A,#N/A,TRUE,"VOS";#N/A,#N/A,TRUE,"Warrington";#N/A,#N/A,TRUE,"Widnes"}</definedName>
    <definedName name="gaegg" localSheetId="16" hidden="1">{#N/A,#N/A,TRUE,"Cover";#N/A,#N/A,TRUE,"Conts";#N/A,#N/A,TRUE,"VOS";#N/A,#N/A,TRUE,"Warrington";#N/A,#N/A,TRUE,"Widnes"}</definedName>
    <definedName name="gaegg" hidden="1">{#N/A,#N/A,TRUE,"Cover";#N/A,#N/A,TRUE,"Conts";#N/A,#N/A,TRUE,"VOS";#N/A,#N/A,TRUE,"Warrington";#N/A,#N/A,TRUE,"Widnes"}</definedName>
    <definedName name="geag" localSheetId="11" hidden="1">{#N/A,#N/A,TRUE,"Cover";#N/A,#N/A,TRUE,"Conts";#N/A,#N/A,TRUE,"VOS";#N/A,#N/A,TRUE,"Warrington";#N/A,#N/A,TRUE,"Widnes"}</definedName>
    <definedName name="geag" localSheetId="7" hidden="1">{#N/A,#N/A,TRUE,"Cover";#N/A,#N/A,TRUE,"Conts";#N/A,#N/A,TRUE,"VOS";#N/A,#N/A,TRUE,"Warrington";#N/A,#N/A,TRUE,"Widnes"}</definedName>
    <definedName name="geag" localSheetId="10" hidden="1">{#N/A,#N/A,TRUE,"Cover";#N/A,#N/A,TRUE,"Conts";#N/A,#N/A,TRUE,"VOS";#N/A,#N/A,TRUE,"Warrington";#N/A,#N/A,TRUE,"Widnes"}</definedName>
    <definedName name="geag" localSheetId="13" hidden="1">{#N/A,#N/A,TRUE,"Cover";#N/A,#N/A,TRUE,"Conts";#N/A,#N/A,TRUE,"VOS";#N/A,#N/A,TRUE,"Warrington";#N/A,#N/A,TRUE,"Widnes"}</definedName>
    <definedName name="geag" localSheetId="5" hidden="1">{#N/A,#N/A,TRUE,"Cover";#N/A,#N/A,TRUE,"Conts";#N/A,#N/A,TRUE,"VOS";#N/A,#N/A,TRUE,"Warrington";#N/A,#N/A,TRUE,"Widnes"}</definedName>
    <definedName name="geag" localSheetId="16" hidden="1">{#N/A,#N/A,TRUE,"Cover";#N/A,#N/A,TRUE,"Conts";#N/A,#N/A,TRUE,"VOS";#N/A,#N/A,TRUE,"Warrington";#N/A,#N/A,TRUE,"Widnes"}</definedName>
    <definedName name="geag" hidden="1">{#N/A,#N/A,TRUE,"Cover";#N/A,#N/A,TRUE,"Conts";#N/A,#N/A,TRUE,"VOS";#N/A,#N/A,TRUE,"Warrington";#N/A,#N/A,TRUE,"Widnes"}</definedName>
    <definedName name="gerger" localSheetId="11" hidden="1">{#N/A,#N/A,TRUE,"Cover";#N/A,#N/A,TRUE,"Conts";#N/A,#N/A,TRUE,"VOS";#N/A,#N/A,TRUE,"Warrington";#N/A,#N/A,TRUE,"Widnes"}</definedName>
    <definedName name="gerger" localSheetId="7" hidden="1">{#N/A,#N/A,TRUE,"Cover";#N/A,#N/A,TRUE,"Conts";#N/A,#N/A,TRUE,"VOS";#N/A,#N/A,TRUE,"Warrington";#N/A,#N/A,TRUE,"Widnes"}</definedName>
    <definedName name="gerger" localSheetId="10" hidden="1">{#N/A,#N/A,TRUE,"Cover";#N/A,#N/A,TRUE,"Conts";#N/A,#N/A,TRUE,"VOS";#N/A,#N/A,TRUE,"Warrington";#N/A,#N/A,TRUE,"Widnes"}</definedName>
    <definedName name="gerger" localSheetId="13" hidden="1">{#N/A,#N/A,TRUE,"Cover";#N/A,#N/A,TRUE,"Conts";#N/A,#N/A,TRUE,"VOS";#N/A,#N/A,TRUE,"Warrington";#N/A,#N/A,TRUE,"Widnes"}</definedName>
    <definedName name="gerger" localSheetId="5" hidden="1">{#N/A,#N/A,TRUE,"Cover";#N/A,#N/A,TRUE,"Conts";#N/A,#N/A,TRUE,"VOS";#N/A,#N/A,TRUE,"Warrington";#N/A,#N/A,TRUE,"Widnes"}</definedName>
    <definedName name="gerger" localSheetId="16" hidden="1">{#N/A,#N/A,TRUE,"Cover";#N/A,#N/A,TRUE,"Conts";#N/A,#N/A,TRUE,"VOS";#N/A,#N/A,TRUE,"Warrington";#N/A,#N/A,TRUE,"Widnes"}</definedName>
    <definedName name="gerger" hidden="1">{#N/A,#N/A,TRUE,"Cover";#N/A,#N/A,TRUE,"Conts";#N/A,#N/A,TRUE,"VOS";#N/A,#N/A,TRUE,"Warrington";#N/A,#N/A,TRUE,"Widnes"}</definedName>
    <definedName name="gf" localSheetId="11" hidden="1">{#N/A,#N/A,TRUE,"Cover";#N/A,#N/A,TRUE,"Conts";#N/A,#N/A,TRUE,"VOS";#N/A,#N/A,TRUE,"Warrington";#N/A,#N/A,TRUE,"Widnes"}</definedName>
    <definedName name="gf" localSheetId="7" hidden="1">{#N/A,#N/A,TRUE,"Cover";#N/A,#N/A,TRUE,"Conts";#N/A,#N/A,TRUE,"VOS";#N/A,#N/A,TRUE,"Warrington";#N/A,#N/A,TRUE,"Widnes"}</definedName>
    <definedName name="gf" localSheetId="10" hidden="1">{#N/A,#N/A,TRUE,"Cover";#N/A,#N/A,TRUE,"Conts";#N/A,#N/A,TRUE,"VOS";#N/A,#N/A,TRUE,"Warrington";#N/A,#N/A,TRUE,"Widnes"}</definedName>
    <definedName name="gf" localSheetId="13" hidden="1">{#N/A,#N/A,TRUE,"Cover";#N/A,#N/A,TRUE,"Conts";#N/A,#N/A,TRUE,"VOS";#N/A,#N/A,TRUE,"Warrington";#N/A,#N/A,TRUE,"Widnes"}</definedName>
    <definedName name="gf" localSheetId="5" hidden="1">{#N/A,#N/A,TRUE,"Cover";#N/A,#N/A,TRUE,"Conts";#N/A,#N/A,TRUE,"VOS";#N/A,#N/A,TRUE,"Warrington";#N/A,#N/A,TRUE,"Widnes"}</definedName>
    <definedName name="gf" localSheetId="16" hidden="1">{#N/A,#N/A,TRUE,"Cover";#N/A,#N/A,TRUE,"Conts";#N/A,#N/A,TRUE,"VOS";#N/A,#N/A,TRUE,"Warrington";#N/A,#N/A,TRUE,"Widnes"}</definedName>
    <definedName name="gf" hidden="1">{#N/A,#N/A,TRUE,"Cover";#N/A,#N/A,TRUE,"Conts";#N/A,#N/A,TRUE,"VOS";#N/A,#N/A,TRUE,"Warrington";#N/A,#N/A,TRUE,"Widnes"}</definedName>
    <definedName name="gfdgfdg" localSheetId="11"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5" hidden="1">{#N/A,#N/A,FALSE,"SumD";#N/A,#N/A,FALSE,"ElecD";#N/A,#N/A,FALSE,"MechD";#N/A,#N/A,FALSE,"GeotD";#N/A,#N/A,FALSE,"PrcsD";#N/A,#N/A,FALSE,"TunnD";#N/A,#N/A,FALSE,"CivlD";#N/A,#N/A,FALSE,"NtwkD";#N/A,#N/A,FALSE,"EstgD";#N/A,#N/A,FALSE,"PEngD"}</definedName>
    <definedName name="gfdgfdg" localSheetId="16"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16"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1"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5" hidden="1">{#N/A,#N/A,FALSE,"SumG";#N/A,#N/A,FALSE,"ElecG";#N/A,#N/A,FALSE,"MechG";#N/A,#N/A,FALSE,"GeotG";#N/A,#N/A,FALSE,"PrcsG";#N/A,#N/A,FALSE,"TunnG";#N/A,#N/A,FALSE,"CivlG";#N/A,#N/A,FALSE,"NtwkG";#N/A,#N/A,FALSE,"EstgG";#N/A,#N/A,FALSE,"PEngG"}</definedName>
    <definedName name="gfgfgfgss" localSheetId="16"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11" hidden="1">{#N/A,#N/A,FALSE,"SumG";#N/A,#N/A,FALSE,"ElecG";#N/A,#N/A,FALSE,"MechG";#N/A,#N/A,FALSE,"GeotG";#N/A,#N/A,FALSE,"PrcsG";#N/A,#N/A,FALSE,"TunnG";#N/A,#N/A,FALSE,"CivlG";#N/A,#N/A,FALSE,"NtwkG";#N/A,#N/A,FALSE,"EstgG";#N/A,#N/A,FALSE,"PEngG"}</definedName>
    <definedName name="GG">'[19]GEN PROG'!$A$1:$P$27</definedName>
    <definedName name="ggdrgdfhyyj" localSheetId="11" hidden="1">{#N/A,#N/A,TRUE,"Cover";#N/A,#N/A,TRUE,"Conts";#N/A,#N/A,TRUE,"VOS";#N/A,#N/A,TRUE,"Warrington";#N/A,#N/A,TRUE,"Widnes"}</definedName>
    <definedName name="ggdrgdfhyyj" localSheetId="7" hidden="1">{#N/A,#N/A,TRUE,"Cover";#N/A,#N/A,TRUE,"Conts";#N/A,#N/A,TRUE,"VOS";#N/A,#N/A,TRUE,"Warrington";#N/A,#N/A,TRUE,"Widnes"}</definedName>
    <definedName name="ggdrgdfhyyj" localSheetId="10" hidden="1">{#N/A,#N/A,TRUE,"Cover";#N/A,#N/A,TRUE,"Conts";#N/A,#N/A,TRUE,"VOS";#N/A,#N/A,TRUE,"Warrington";#N/A,#N/A,TRUE,"Widnes"}</definedName>
    <definedName name="ggdrgdfhyyj" localSheetId="13" hidden="1">{#N/A,#N/A,TRUE,"Cover";#N/A,#N/A,TRUE,"Conts";#N/A,#N/A,TRUE,"VOS";#N/A,#N/A,TRUE,"Warrington";#N/A,#N/A,TRUE,"Widnes"}</definedName>
    <definedName name="ggdrgdfhyyj" localSheetId="5" hidden="1">{#N/A,#N/A,TRUE,"Cover";#N/A,#N/A,TRUE,"Conts";#N/A,#N/A,TRUE,"VOS";#N/A,#N/A,TRUE,"Warrington";#N/A,#N/A,TRUE,"Widnes"}</definedName>
    <definedName name="ggdrgdfhyyj" localSheetId="16" hidden="1">{#N/A,#N/A,TRUE,"Cover";#N/A,#N/A,TRUE,"Conts";#N/A,#N/A,TRUE,"VOS";#N/A,#N/A,TRUE,"Warrington";#N/A,#N/A,TRUE,"Widnes"}</definedName>
    <definedName name="ggdrgdfhyyj" hidden="1">{#N/A,#N/A,TRUE,"Cover";#N/A,#N/A,TRUE,"Conts";#N/A,#N/A,TRUE,"VOS";#N/A,#N/A,TRUE,"Warrington";#N/A,#N/A,TRUE,"Widnes"}</definedName>
    <definedName name="ggg" localSheetId="11" hidden="1">#REF!</definedName>
    <definedName name="ggg" localSheetId="5" hidden="1">#REF!</definedName>
    <definedName name="ggg" hidden="1">#REF!</definedName>
    <definedName name="gggg" localSheetId="11"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5" hidden="1">{#N/A,#N/A,FALSE,"SumD";#N/A,#N/A,FALSE,"ElecD";#N/A,#N/A,FALSE,"MechD";#N/A,#N/A,FALSE,"GeotD";#N/A,#N/A,FALSE,"PrcsD";#N/A,#N/A,FALSE,"TunnD";#N/A,#N/A,FALSE,"CivlD";#N/A,#N/A,FALSE,"NtwkD";#N/A,#N/A,FALSE,"EstgD";#N/A,#N/A,FALSE,"PEngD"}</definedName>
    <definedName name="gggg" localSheetId="16"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11"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5" hidden="1">{#N/A,#N/A,FALSE,"SumG";#N/A,#N/A,FALSE,"ElecG";#N/A,#N/A,FALSE,"MechG";#N/A,#N/A,FALSE,"GeotG";#N/A,#N/A,FALSE,"PrcsG";#N/A,#N/A,FALSE,"TunnG";#N/A,#N/A,FALSE,"CivlG";#N/A,#N/A,FALSE,"NtwkG";#N/A,#N/A,FALSE,"EstgG";#N/A,#N/A,FALSE,"PEngG"}</definedName>
    <definedName name="ghggg" localSheetId="16"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11" hidden="1">{#N/A,#N/A,TRUE,"Cover";#N/A,#N/A,TRUE,"Conts";#N/A,#N/A,TRUE,"VOS";#N/A,#N/A,TRUE,"Warrington";#N/A,#N/A,TRUE,"Widnes"}</definedName>
    <definedName name="ghsdhth" localSheetId="7" hidden="1">{#N/A,#N/A,TRUE,"Cover";#N/A,#N/A,TRUE,"Conts";#N/A,#N/A,TRUE,"VOS";#N/A,#N/A,TRUE,"Warrington";#N/A,#N/A,TRUE,"Widnes"}</definedName>
    <definedName name="ghsdhth" localSheetId="10" hidden="1">{#N/A,#N/A,TRUE,"Cover";#N/A,#N/A,TRUE,"Conts";#N/A,#N/A,TRUE,"VOS";#N/A,#N/A,TRUE,"Warrington";#N/A,#N/A,TRUE,"Widnes"}</definedName>
    <definedName name="ghsdhth" localSheetId="13" hidden="1">{#N/A,#N/A,TRUE,"Cover";#N/A,#N/A,TRUE,"Conts";#N/A,#N/A,TRUE,"VOS";#N/A,#N/A,TRUE,"Warrington";#N/A,#N/A,TRUE,"Widnes"}</definedName>
    <definedName name="ghsdhth" localSheetId="5" hidden="1">{#N/A,#N/A,TRUE,"Cover";#N/A,#N/A,TRUE,"Conts";#N/A,#N/A,TRUE,"VOS";#N/A,#N/A,TRUE,"Warrington";#N/A,#N/A,TRUE,"Widnes"}</definedName>
    <definedName name="ghsdhth" localSheetId="16" hidden="1">{#N/A,#N/A,TRUE,"Cover";#N/A,#N/A,TRUE,"Conts";#N/A,#N/A,TRUE,"VOS";#N/A,#N/A,TRUE,"Warrington";#N/A,#N/A,TRUE,"Widnes"}</definedName>
    <definedName name="ghsdhth" hidden="1">{#N/A,#N/A,TRUE,"Cover";#N/A,#N/A,TRUE,"Conts";#N/A,#N/A,TRUE,"VOS";#N/A,#N/A,TRUE,"Warrington";#N/A,#N/A,TRUE,"Widnes"}</definedName>
    <definedName name="ghsg" localSheetId="11" hidden="1">{#N/A,#N/A,TRUE,"Cover";#N/A,#N/A,TRUE,"Conts";#N/A,#N/A,TRUE,"VOS";#N/A,#N/A,TRUE,"Warrington";#N/A,#N/A,TRUE,"Widnes"}</definedName>
    <definedName name="ghsg" localSheetId="7" hidden="1">{#N/A,#N/A,TRUE,"Cover";#N/A,#N/A,TRUE,"Conts";#N/A,#N/A,TRUE,"VOS";#N/A,#N/A,TRUE,"Warrington";#N/A,#N/A,TRUE,"Widnes"}</definedName>
    <definedName name="ghsg" localSheetId="10" hidden="1">{#N/A,#N/A,TRUE,"Cover";#N/A,#N/A,TRUE,"Conts";#N/A,#N/A,TRUE,"VOS";#N/A,#N/A,TRUE,"Warrington";#N/A,#N/A,TRUE,"Widnes"}</definedName>
    <definedName name="ghsg" localSheetId="13" hidden="1">{#N/A,#N/A,TRUE,"Cover";#N/A,#N/A,TRUE,"Conts";#N/A,#N/A,TRUE,"VOS";#N/A,#N/A,TRUE,"Warrington";#N/A,#N/A,TRUE,"Widnes"}</definedName>
    <definedName name="ghsg" localSheetId="5" hidden="1">{#N/A,#N/A,TRUE,"Cover";#N/A,#N/A,TRUE,"Conts";#N/A,#N/A,TRUE,"VOS";#N/A,#N/A,TRUE,"Warrington";#N/A,#N/A,TRUE,"Widnes"}</definedName>
    <definedName name="ghsg" localSheetId="16" hidden="1">{#N/A,#N/A,TRUE,"Cover";#N/A,#N/A,TRUE,"Conts";#N/A,#N/A,TRUE,"VOS";#N/A,#N/A,TRUE,"Warrington";#N/A,#N/A,TRUE,"Widnes"}</definedName>
    <definedName name="ghsg" hidden="1">{#N/A,#N/A,TRUE,"Cover";#N/A,#N/A,TRUE,"Conts";#N/A,#N/A,TRUE,"VOS";#N/A,#N/A,TRUE,"Warrington";#N/A,#N/A,TRUE,"Widnes"}</definedName>
    <definedName name="gjahgkj" localSheetId="11" hidden="1">{#N/A,#N/A,TRUE,"Cover";#N/A,#N/A,TRUE,"Conts";#N/A,#N/A,TRUE,"VOS";#N/A,#N/A,TRUE,"Warrington";#N/A,#N/A,TRUE,"Widnes"}</definedName>
    <definedName name="gjahgkj" localSheetId="7" hidden="1">{#N/A,#N/A,TRUE,"Cover";#N/A,#N/A,TRUE,"Conts";#N/A,#N/A,TRUE,"VOS";#N/A,#N/A,TRUE,"Warrington";#N/A,#N/A,TRUE,"Widnes"}</definedName>
    <definedName name="gjahgkj" localSheetId="10" hidden="1">{#N/A,#N/A,TRUE,"Cover";#N/A,#N/A,TRUE,"Conts";#N/A,#N/A,TRUE,"VOS";#N/A,#N/A,TRUE,"Warrington";#N/A,#N/A,TRUE,"Widnes"}</definedName>
    <definedName name="gjahgkj" localSheetId="13" hidden="1">{#N/A,#N/A,TRUE,"Cover";#N/A,#N/A,TRUE,"Conts";#N/A,#N/A,TRUE,"VOS";#N/A,#N/A,TRUE,"Warrington";#N/A,#N/A,TRUE,"Widnes"}</definedName>
    <definedName name="gjahgkj" localSheetId="5" hidden="1">{#N/A,#N/A,TRUE,"Cover";#N/A,#N/A,TRUE,"Conts";#N/A,#N/A,TRUE,"VOS";#N/A,#N/A,TRUE,"Warrington";#N/A,#N/A,TRUE,"Widnes"}</definedName>
    <definedName name="gjahgkj" localSheetId="16" hidden="1">{#N/A,#N/A,TRUE,"Cover";#N/A,#N/A,TRUE,"Conts";#N/A,#N/A,TRUE,"VOS";#N/A,#N/A,TRUE,"Warrington";#N/A,#N/A,TRUE,"Widnes"}</definedName>
    <definedName name="gjahgkj" hidden="1">{#N/A,#N/A,TRUE,"Cover";#N/A,#N/A,TRUE,"Conts";#N/A,#N/A,TRUE,"VOS";#N/A,#N/A,TRUE,"Warrington";#N/A,#N/A,TRUE,"Widnes"}</definedName>
    <definedName name="gjkkl" localSheetId="11" hidden="1">{#N/A,#N/A,TRUE,"Cover";#N/A,#N/A,TRUE,"Conts";#N/A,#N/A,TRUE,"VOS";#N/A,#N/A,TRUE,"Warrington";#N/A,#N/A,TRUE,"Widnes"}</definedName>
    <definedName name="gjkkl" localSheetId="7" hidden="1">{#N/A,#N/A,TRUE,"Cover";#N/A,#N/A,TRUE,"Conts";#N/A,#N/A,TRUE,"VOS";#N/A,#N/A,TRUE,"Warrington";#N/A,#N/A,TRUE,"Widnes"}</definedName>
    <definedName name="gjkkl" localSheetId="10" hidden="1">{#N/A,#N/A,TRUE,"Cover";#N/A,#N/A,TRUE,"Conts";#N/A,#N/A,TRUE,"VOS";#N/A,#N/A,TRUE,"Warrington";#N/A,#N/A,TRUE,"Widnes"}</definedName>
    <definedName name="gjkkl" localSheetId="13" hidden="1">{#N/A,#N/A,TRUE,"Cover";#N/A,#N/A,TRUE,"Conts";#N/A,#N/A,TRUE,"VOS";#N/A,#N/A,TRUE,"Warrington";#N/A,#N/A,TRUE,"Widnes"}</definedName>
    <definedName name="gjkkl" localSheetId="5" hidden="1">{#N/A,#N/A,TRUE,"Cover";#N/A,#N/A,TRUE,"Conts";#N/A,#N/A,TRUE,"VOS";#N/A,#N/A,TRUE,"Warrington";#N/A,#N/A,TRUE,"Widnes"}</definedName>
    <definedName name="gjkkl" localSheetId="16" hidden="1">{#N/A,#N/A,TRUE,"Cover";#N/A,#N/A,TRUE,"Conts";#N/A,#N/A,TRUE,"VOS";#N/A,#N/A,TRUE,"Warrington";#N/A,#N/A,TRUE,"Widnes"}</definedName>
    <definedName name="gjkkl" hidden="1">{#N/A,#N/A,TRUE,"Cover";#N/A,#N/A,TRUE,"Conts";#N/A,#N/A,TRUE,"VOS";#N/A,#N/A,TRUE,"Warrington";#N/A,#N/A,TRUE,"Widnes"}</definedName>
    <definedName name="gtrghr" localSheetId="11" hidden="1">{#N/A,#N/A,TRUE,"Cover";#N/A,#N/A,TRUE,"Conts";#N/A,#N/A,TRUE,"VOS";#N/A,#N/A,TRUE,"Warrington";#N/A,#N/A,TRUE,"Widnes"}</definedName>
    <definedName name="gtrghr" localSheetId="7" hidden="1">{#N/A,#N/A,TRUE,"Cover";#N/A,#N/A,TRUE,"Conts";#N/A,#N/A,TRUE,"VOS";#N/A,#N/A,TRUE,"Warrington";#N/A,#N/A,TRUE,"Widnes"}</definedName>
    <definedName name="gtrghr" localSheetId="10" hidden="1">{#N/A,#N/A,TRUE,"Cover";#N/A,#N/A,TRUE,"Conts";#N/A,#N/A,TRUE,"VOS";#N/A,#N/A,TRUE,"Warrington";#N/A,#N/A,TRUE,"Widnes"}</definedName>
    <definedName name="gtrghr" localSheetId="13" hidden="1">{#N/A,#N/A,TRUE,"Cover";#N/A,#N/A,TRUE,"Conts";#N/A,#N/A,TRUE,"VOS";#N/A,#N/A,TRUE,"Warrington";#N/A,#N/A,TRUE,"Widnes"}</definedName>
    <definedName name="gtrghr" localSheetId="5" hidden="1">{#N/A,#N/A,TRUE,"Cover";#N/A,#N/A,TRUE,"Conts";#N/A,#N/A,TRUE,"VOS";#N/A,#N/A,TRUE,"Warrington";#N/A,#N/A,TRUE,"Widnes"}</definedName>
    <definedName name="gtrghr" localSheetId="16" hidden="1">{#N/A,#N/A,TRUE,"Cover";#N/A,#N/A,TRUE,"Conts";#N/A,#N/A,TRUE,"VOS";#N/A,#N/A,TRUE,"Warrington";#N/A,#N/A,TRUE,"Widnes"}</definedName>
    <definedName name="gtrghr" hidden="1">{#N/A,#N/A,TRUE,"Cover";#N/A,#N/A,TRUE,"Conts";#N/A,#N/A,TRUE,"VOS";#N/A,#N/A,TRUE,"Warrington";#N/A,#N/A,TRUE,"Widnes"}</definedName>
    <definedName name="gwgtergyr" localSheetId="11" hidden="1">{#N/A,#N/A,TRUE,"Cover";#N/A,#N/A,TRUE,"Conts";#N/A,#N/A,TRUE,"VOS";#N/A,#N/A,TRUE,"Warrington";#N/A,#N/A,TRUE,"Widnes"}</definedName>
    <definedName name="gwgtergyr" localSheetId="7" hidden="1">{#N/A,#N/A,TRUE,"Cover";#N/A,#N/A,TRUE,"Conts";#N/A,#N/A,TRUE,"VOS";#N/A,#N/A,TRUE,"Warrington";#N/A,#N/A,TRUE,"Widnes"}</definedName>
    <definedName name="gwgtergyr" localSheetId="10" hidden="1">{#N/A,#N/A,TRUE,"Cover";#N/A,#N/A,TRUE,"Conts";#N/A,#N/A,TRUE,"VOS";#N/A,#N/A,TRUE,"Warrington";#N/A,#N/A,TRUE,"Widnes"}</definedName>
    <definedName name="gwgtergyr" localSheetId="13" hidden="1">{#N/A,#N/A,TRUE,"Cover";#N/A,#N/A,TRUE,"Conts";#N/A,#N/A,TRUE,"VOS";#N/A,#N/A,TRUE,"Warrington";#N/A,#N/A,TRUE,"Widnes"}</definedName>
    <definedName name="gwgtergyr" localSheetId="5" hidden="1">{#N/A,#N/A,TRUE,"Cover";#N/A,#N/A,TRUE,"Conts";#N/A,#N/A,TRUE,"VOS";#N/A,#N/A,TRUE,"Warrington";#N/A,#N/A,TRUE,"Widnes"}</definedName>
    <definedName name="gwgtergyr" localSheetId="16" hidden="1">{#N/A,#N/A,TRUE,"Cover";#N/A,#N/A,TRUE,"Conts";#N/A,#N/A,TRUE,"VOS";#N/A,#N/A,TRUE,"Warrington";#N/A,#N/A,TRUE,"Widnes"}</definedName>
    <definedName name="gwgtergyr" hidden="1">{#N/A,#N/A,TRUE,"Cover";#N/A,#N/A,TRUE,"Conts";#N/A,#N/A,TRUE,"VOS";#N/A,#N/A,TRUE,"Warrington";#N/A,#N/A,TRUE,"Widnes"}</definedName>
    <definedName name="hfhgf" localSheetId="11" hidden="1">{#N/A,#N/A,TRUE,"Cover";#N/A,#N/A,TRUE,"Conts";#N/A,#N/A,TRUE,"VOS";#N/A,#N/A,TRUE,"Warrington";#N/A,#N/A,TRUE,"Widnes"}</definedName>
    <definedName name="hfhgf" localSheetId="7" hidden="1">{#N/A,#N/A,TRUE,"Cover";#N/A,#N/A,TRUE,"Conts";#N/A,#N/A,TRUE,"VOS";#N/A,#N/A,TRUE,"Warrington";#N/A,#N/A,TRUE,"Widnes"}</definedName>
    <definedName name="hfhgf" localSheetId="10" hidden="1">{#N/A,#N/A,TRUE,"Cover";#N/A,#N/A,TRUE,"Conts";#N/A,#N/A,TRUE,"VOS";#N/A,#N/A,TRUE,"Warrington";#N/A,#N/A,TRUE,"Widnes"}</definedName>
    <definedName name="hfhgf" localSheetId="13" hidden="1">{#N/A,#N/A,TRUE,"Cover";#N/A,#N/A,TRUE,"Conts";#N/A,#N/A,TRUE,"VOS";#N/A,#N/A,TRUE,"Warrington";#N/A,#N/A,TRUE,"Widnes"}</definedName>
    <definedName name="hfhgf" localSheetId="5" hidden="1">{#N/A,#N/A,TRUE,"Cover";#N/A,#N/A,TRUE,"Conts";#N/A,#N/A,TRUE,"VOS";#N/A,#N/A,TRUE,"Warrington";#N/A,#N/A,TRUE,"Widnes"}</definedName>
    <definedName name="hfhgf" localSheetId="16" hidden="1">{#N/A,#N/A,TRUE,"Cover";#N/A,#N/A,TRUE,"Conts";#N/A,#N/A,TRUE,"VOS";#N/A,#N/A,TRUE,"Warrington";#N/A,#N/A,TRUE,"Widnes"}</definedName>
    <definedName name="hfhgf" hidden="1">{#N/A,#N/A,TRUE,"Cover";#N/A,#N/A,TRUE,"Conts";#N/A,#N/A,TRUE,"VOS";#N/A,#N/A,TRUE,"Warrington";#N/A,#N/A,TRUE,"Widnes"}</definedName>
    <definedName name="hgkhkg" localSheetId="11" hidden="1">{#N/A,#N/A,TRUE,"Cover";#N/A,#N/A,TRUE,"Conts";#N/A,#N/A,TRUE,"VOS";#N/A,#N/A,TRUE,"Warrington";#N/A,#N/A,TRUE,"Widnes"}</definedName>
    <definedName name="hgkhkg" localSheetId="7" hidden="1">{#N/A,#N/A,TRUE,"Cover";#N/A,#N/A,TRUE,"Conts";#N/A,#N/A,TRUE,"VOS";#N/A,#N/A,TRUE,"Warrington";#N/A,#N/A,TRUE,"Widnes"}</definedName>
    <definedName name="hgkhkg" localSheetId="10" hidden="1">{#N/A,#N/A,TRUE,"Cover";#N/A,#N/A,TRUE,"Conts";#N/A,#N/A,TRUE,"VOS";#N/A,#N/A,TRUE,"Warrington";#N/A,#N/A,TRUE,"Widnes"}</definedName>
    <definedName name="hgkhkg" localSheetId="13" hidden="1">{#N/A,#N/A,TRUE,"Cover";#N/A,#N/A,TRUE,"Conts";#N/A,#N/A,TRUE,"VOS";#N/A,#N/A,TRUE,"Warrington";#N/A,#N/A,TRUE,"Widnes"}</definedName>
    <definedName name="hgkhkg" localSheetId="5" hidden="1">{#N/A,#N/A,TRUE,"Cover";#N/A,#N/A,TRUE,"Conts";#N/A,#N/A,TRUE,"VOS";#N/A,#N/A,TRUE,"Warrington";#N/A,#N/A,TRUE,"Widnes"}</definedName>
    <definedName name="hgkhkg" localSheetId="16" hidden="1">{#N/A,#N/A,TRUE,"Cover";#N/A,#N/A,TRUE,"Conts";#N/A,#N/A,TRUE,"VOS";#N/A,#N/A,TRUE,"Warrington";#N/A,#N/A,TRUE,"Widnes"}</definedName>
    <definedName name="hgkhkg" hidden="1">{#N/A,#N/A,TRUE,"Cover";#N/A,#N/A,TRUE,"Conts";#N/A,#N/A,TRUE,"VOS";#N/A,#N/A,TRUE,"Warrington";#N/A,#N/A,TRUE,"Widnes"}</definedName>
    <definedName name="hjdj" localSheetId="11" hidden="1">{#N/A,#N/A,TRUE,"Cover";#N/A,#N/A,TRUE,"Conts";#N/A,#N/A,TRUE,"VOS";#N/A,#N/A,TRUE,"Warrington";#N/A,#N/A,TRUE,"Widnes"}</definedName>
    <definedName name="hjdj" localSheetId="7" hidden="1">{#N/A,#N/A,TRUE,"Cover";#N/A,#N/A,TRUE,"Conts";#N/A,#N/A,TRUE,"VOS";#N/A,#N/A,TRUE,"Warrington";#N/A,#N/A,TRUE,"Widnes"}</definedName>
    <definedName name="hjdj" localSheetId="10" hidden="1">{#N/A,#N/A,TRUE,"Cover";#N/A,#N/A,TRUE,"Conts";#N/A,#N/A,TRUE,"VOS";#N/A,#N/A,TRUE,"Warrington";#N/A,#N/A,TRUE,"Widnes"}</definedName>
    <definedName name="hjdj" localSheetId="13" hidden="1">{#N/A,#N/A,TRUE,"Cover";#N/A,#N/A,TRUE,"Conts";#N/A,#N/A,TRUE,"VOS";#N/A,#N/A,TRUE,"Warrington";#N/A,#N/A,TRUE,"Widnes"}</definedName>
    <definedName name="hjdj" localSheetId="5" hidden="1">{#N/A,#N/A,TRUE,"Cover";#N/A,#N/A,TRUE,"Conts";#N/A,#N/A,TRUE,"VOS";#N/A,#N/A,TRUE,"Warrington";#N/A,#N/A,TRUE,"Widnes"}</definedName>
    <definedName name="hjdj" localSheetId="16" hidden="1">{#N/A,#N/A,TRUE,"Cover";#N/A,#N/A,TRUE,"Conts";#N/A,#N/A,TRUE,"VOS";#N/A,#N/A,TRUE,"Warrington";#N/A,#N/A,TRUE,"Widnes"}</definedName>
    <definedName name="hjdj" hidden="1">{#N/A,#N/A,TRUE,"Cover";#N/A,#N/A,TRUE,"Conts";#N/A,#N/A,TRUE,"VOS";#N/A,#N/A,TRUE,"Warrington";#N/A,#N/A,TRUE,"Widnes"}</definedName>
    <definedName name="HOME" localSheetId="11">#REF!</definedName>
    <definedName name="HOME" localSheetId="5">#REF!</definedName>
    <definedName name="HOME">#REF!</definedName>
    <definedName name="HPTAL" localSheetId="11" hidden="1">#REF!</definedName>
    <definedName name="HPTAL" hidden="1">#REF!</definedName>
    <definedName name="hshjy" localSheetId="11" hidden="1">{#N/A,#N/A,TRUE,"Cover";#N/A,#N/A,TRUE,"Conts";#N/A,#N/A,TRUE,"VOS";#N/A,#N/A,TRUE,"Warrington";#N/A,#N/A,TRUE,"Widnes"}</definedName>
    <definedName name="hshjy" localSheetId="7" hidden="1">{#N/A,#N/A,TRUE,"Cover";#N/A,#N/A,TRUE,"Conts";#N/A,#N/A,TRUE,"VOS";#N/A,#N/A,TRUE,"Warrington";#N/A,#N/A,TRUE,"Widnes"}</definedName>
    <definedName name="hshjy" localSheetId="10" hidden="1">{#N/A,#N/A,TRUE,"Cover";#N/A,#N/A,TRUE,"Conts";#N/A,#N/A,TRUE,"VOS";#N/A,#N/A,TRUE,"Warrington";#N/A,#N/A,TRUE,"Widnes"}</definedName>
    <definedName name="hshjy" localSheetId="13" hidden="1">{#N/A,#N/A,TRUE,"Cover";#N/A,#N/A,TRUE,"Conts";#N/A,#N/A,TRUE,"VOS";#N/A,#N/A,TRUE,"Warrington";#N/A,#N/A,TRUE,"Widnes"}</definedName>
    <definedName name="hshjy" localSheetId="5" hidden="1">{#N/A,#N/A,TRUE,"Cover";#N/A,#N/A,TRUE,"Conts";#N/A,#N/A,TRUE,"VOS";#N/A,#N/A,TRUE,"Warrington";#N/A,#N/A,TRUE,"Widnes"}</definedName>
    <definedName name="hshjy" localSheetId="16" hidden="1">{#N/A,#N/A,TRUE,"Cover";#N/A,#N/A,TRUE,"Conts";#N/A,#N/A,TRUE,"VOS";#N/A,#N/A,TRUE,"Warrington";#N/A,#N/A,TRUE,"Widnes"}</definedName>
    <definedName name="hshjy" hidden="1">{#N/A,#N/A,TRUE,"Cover";#N/A,#N/A,TRUE,"Conts";#N/A,#N/A,TRUE,"VOS";#N/A,#N/A,TRUE,"Warrington";#N/A,#N/A,TRUE,"Widnes"}</definedName>
    <definedName name="hshxdht" localSheetId="11" hidden="1">{#N/A,#N/A,TRUE,"Cover";#N/A,#N/A,TRUE,"Conts";#N/A,#N/A,TRUE,"VOS";#N/A,#N/A,TRUE,"Warrington";#N/A,#N/A,TRUE,"Widnes"}</definedName>
    <definedName name="hshxdht" localSheetId="7" hidden="1">{#N/A,#N/A,TRUE,"Cover";#N/A,#N/A,TRUE,"Conts";#N/A,#N/A,TRUE,"VOS";#N/A,#N/A,TRUE,"Warrington";#N/A,#N/A,TRUE,"Widnes"}</definedName>
    <definedName name="hshxdht" localSheetId="10" hidden="1">{#N/A,#N/A,TRUE,"Cover";#N/A,#N/A,TRUE,"Conts";#N/A,#N/A,TRUE,"VOS";#N/A,#N/A,TRUE,"Warrington";#N/A,#N/A,TRUE,"Widnes"}</definedName>
    <definedName name="hshxdht" localSheetId="13" hidden="1">{#N/A,#N/A,TRUE,"Cover";#N/A,#N/A,TRUE,"Conts";#N/A,#N/A,TRUE,"VOS";#N/A,#N/A,TRUE,"Warrington";#N/A,#N/A,TRUE,"Widnes"}</definedName>
    <definedName name="hshxdht" localSheetId="5" hidden="1">{#N/A,#N/A,TRUE,"Cover";#N/A,#N/A,TRUE,"Conts";#N/A,#N/A,TRUE,"VOS";#N/A,#N/A,TRUE,"Warrington";#N/A,#N/A,TRUE,"Widnes"}</definedName>
    <definedName name="hshxdht" localSheetId="16" hidden="1">{#N/A,#N/A,TRUE,"Cover";#N/A,#N/A,TRUE,"Conts";#N/A,#N/A,TRUE,"VOS";#N/A,#N/A,TRUE,"Warrington";#N/A,#N/A,TRUE,"Widnes"}</definedName>
    <definedName name="hshxdht" hidden="1">{#N/A,#N/A,TRUE,"Cover";#N/A,#N/A,TRUE,"Conts";#N/A,#N/A,TRUE,"VOS";#N/A,#N/A,TRUE,"Warrington";#N/A,#N/A,TRUE,"Widnes"}</definedName>
    <definedName name="hsyhjtyhj" localSheetId="11" hidden="1">{#N/A,#N/A,TRUE,"Cover";#N/A,#N/A,TRUE,"Conts";#N/A,#N/A,TRUE,"VOS";#N/A,#N/A,TRUE,"Warrington";#N/A,#N/A,TRUE,"Widnes"}</definedName>
    <definedName name="hsyhjtyhj" localSheetId="7" hidden="1">{#N/A,#N/A,TRUE,"Cover";#N/A,#N/A,TRUE,"Conts";#N/A,#N/A,TRUE,"VOS";#N/A,#N/A,TRUE,"Warrington";#N/A,#N/A,TRUE,"Widnes"}</definedName>
    <definedName name="hsyhjtyhj" localSheetId="10" hidden="1">{#N/A,#N/A,TRUE,"Cover";#N/A,#N/A,TRUE,"Conts";#N/A,#N/A,TRUE,"VOS";#N/A,#N/A,TRUE,"Warrington";#N/A,#N/A,TRUE,"Widnes"}</definedName>
    <definedName name="hsyhjtyhj" localSheetId="13" hidden="1">{#N/A,#N/A,TRUE,"Cover";#N/A,#N/A,TRUE,"Conts";#N/A,#N/A,TRUE,"VOS";#N/A,#N/A,TRUE,"Warrington";#N/A,#N/A,TRUE,"Widnes"}</definedName>
    <definedName name="hsyhjtyhj" localSheetId="5" hidden="1">{#N/A,#N/A,TRUE,"Cover";#N/A,#N/A,TRUE,"Conts";#N/A,#N/A,TRUE,"VOS";#N/A,#N/A,TRUE,"Warrington";#N/A,#N/A,TRUE,"Widnes"}</definedName>
    <definedName name="hsyhjtyhj" localSheetId="16"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11" hidden="1">{"'Appendix 3 Currency'!$A$1:$U$96"}</definedName>
    <definedName name="HTML_Control" localSheetId="7" hidden="1">{"'Appendix 3 Currency'!$A$1:$U$96"}</definedName>
    <definedName name="HTML_Control" localSheetId="10" hidden="1">{"'Appendix 3 Currency'!$A$1:$U$96"}</definedName>
    <definedName name="HTML_Control" localSheetId="13" hidden="1">{"'Appendix 3 Currency'!$A$1:$U$96"}</definedName>
    <definedName name="HTML_Control" localSheetId="5" hidden="1">{"'Appendix 3 Currency'!$A$1:$U$96"}</definedName>
    <definedName name="HTML_Control" localSheetId="16"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11" hidden="1">{#N/A,#N/A,TRUE,"Cover";#N/A,#N/A,TRUE,"Conts";#N/A,#N/A,TRUE,"VOS";#N/A,#N/A,TRUE,"Warrington";#N/A,#N/A,TRUE,"Widnes"}</definedName>
    <definedName name="htrhrsth" localSheetId="7" hidden="1">{#N/A,#N/A,TRUE,"Cover";#N/A,#N/A,TRUE,"Conts";#N/A,#N/A,TRUE,"VOS";#N/A,#N/A,TRUE,"Warrington";#N/A,#N/A,TRUE,"Widnes"}</definedName>
    <definedName name="htrhrsth" localSheetId="10" hidden="1">{#N/A,#N/A,TRUE,"Cover";#N/A,#N/A,TRUE,"Conts";#N/A,#N/A,TRUE,"VOS";#N/A,#N/A,TRUE,"Warrington";#N/A,#N/A,TRUE,"Widnes"}</definedName>
    <definedName name="htrhrsth" localSheetId="13" hidden="1">{#N/A,#N/A,TRUE,"Cover";#N/A,#N/A,TRUE,"Conts";#N/A,#N/A,TRUE,"VOS";#N/A,#N/A,TRUE,"Warrington";#N/A,#N/A,TRUE,"Widnes"}</definedName>
    <definedName name="htrhrsth" localSheetId="5" hidden="1">{#N/A,#N/A,TRUE,"Cover";#N/A,#N/A,TRUE,"Conts";#N/A,#N/A,TRUE,"VOS";#N/A,#N/A,TRUE,"Warrington";#N/A,#N/A,TRUE,"Widnes"}</definedName>
    <definedName name="htrhrsth" localSheetId="16" hidden="1">{#N/A,#N/A,TRUE,"Cover";#N/A,#N/A,TRUE,"Conts";#N/A,#N/A,TRUE,"VOS";#N/A,#N/A,TRUE,"Warrington";#N/A,#N/A,TRUE,"Widnes"}</definedName>
    <definedName name="htrhrsth" hidden="1">{#N/A,#N/A,TRUE,"Cover";#N/A,#N/A,TRUE,"Conts";#N/A,#N/A,TRUE,"VOS";#N/A,#N/A,TRUE,"Warrington";#N/A,#N/A,TRUE,"Widnes"}</definedName>
    <definedName name="hutgfru" localSheetId="11" hidden="1">{#N/A,#N/A,TRUE,"Cover";#N/A,#N/A,TRUE,"Conts";#N/A,#N/A,TRUE,"VOS";#N/A,#N/A,TRUE,"Warrington";#N/A,#N/A,TRUE,"Widnes"}</definedName>
    <definedName name="hutgfru" localSheetId="7" hidden="1">{#N/A,#N/A,TRUE,"Cover";#N/A,#N/A,TRUE,"Conts";#N/A,#N/A,TRUE,"VOS";#N/A,#N/A,TRUE,"Warrington";#N/A,#N/A,TRUE,"Widnes"}</definedName>
    <definedName name="hutgfru" localSheetId="10" hidden="1">{#N/A,#N/A,TRUE,"Cover";#N/A,#N/A,TRUE,"Conts";#N/A,#N/A,TRUE,"VOS";#N/A,#N/A,TRUE,"Warrington";#N/A,#N/A,TRUE,"Widnes"}</definedName>
    <definedName name="hutgfru" localSheetId="13" hidden="1">{#N/A,#N/A,TRUE,"Cover";#N/A,#N/A,TRUE,"Conts";#N/A,#N/A,TRUE,"VOS";#N/A,#N/A,TRUE,"Warrington";#N/A,#N/A,TRUE,"Widnes"}</definedName>
    <definedName name="hutgfru" localSheetId="5" hidden="1">{#N/A,#N/A,TRUE,"Cover";#N/A,#N/A,TRUE,"Conts";#N/A,#N/A,TRUE,"VOS";#N/A,#N/A,TRUE,"Warrington";#N/A,#N/A,TRUE,"Widnes"}</definedName>
    <definedName name="hutgfru" localSheetId="16" hidden="1">{#N/A,#N/A,TRUE,"Cover";#N/A,#N/A,TRUE,"Conts";#N/A,#N/A,TRUE,"VOS";#N/A,#N/A,TRUE,"Warrington";#N/A,#N/A,TRUE,"Widnes"}</definedName>
    <definedName name="hutgfru" hidden="1">{#N/A,#N/A,TRUE,"Cover";#N/A,#N/A,TRUE,"Conts";#N/A,#N/A,TRUE,"VOS";#N/A,#N/A,TRUE,"Warrington";#N/A,#N/A,TRUE,"Widnes"}</definedName>
    <definedName name="i8uiuyi" localSheetId="11" hidden="1">{#N/A,#N/A,TRUE,"Cover";#N/A,#N/A,TRUE,"Conts";#N/A,#N/A,TRUE,"VOS";#N/A,#N/A,TRUE,"Warrington";#N/A,#N/A,TRUE,"Widnes"}</definedName>
    <definedName name="i8uiuyi" localSheetId="7" hidden="1">{#N/A,#N/A,TRUE,"Cover";#N/A,#N/A,TRUE,"Conts";#N/A,#N/A,TRUE,"VOS";#N/A,#N/A,TRUE,"Warrington";#N/A,#N/A,TRUE,"Widnes"}</definedName>
    <definedName name="i8uiuyi" localSheetId="10" hidden="1">{#N/A,#N/A,TRUE,"Cover";#N/A,#N/A,TRUE,"Conts";#N/A,#N/A,TRUE,"VOS";#N/A,#N/A,TRUE,"Warrington";#N/A,#N/A,TRUE,"Widnes"}</definedName>
    <definedName name="i8uiuyi" localSheetId="13" hidden="1">{#N/A,#N/A,TRUE,"Cover";#N/A,#N/A,TRUE,"Conts";#N/A,#N/A,TRUE,"VOS";#N/A,#N/A,TRUE,"Warrington";#N/A,#N/A,TRUE,"Widnes"}</definedName>
    <definedName name="i8uiuyi" localSheetId="5" hidden="1">{#N/A,#N/A,TRUE,"Cover";#N/A,#N/A,TRUE,"Conts";#N/A,#N/A,TRUE,"VOS";#N/A,#N/A,TRUE,"Warrington";#N/A,#N/A,TRUE,"Widnes"}</definedName>
    <definedName name="i8uiuyi" localSheetId="16" hidden="1">{#N/A,#N/A,TRUE,"Cover";#N/A,#N/A,TRUE,"Conts";#N/A,#N/A,TRUE,"VOS";#N/A,#N/A,TRUE,"Warrington";#N/A,#N/A,TRUE,"Widnes"}</definedName>
    <definedName name="i8uiuyi" hidden="1">{#N/A,#N/A,TRUE,"Cover";#N/A,#N/A,TRUE,"Conts";#N/A,#N/A,TRUE,"VOS";#N/A,#N/A,TRUE,"Warrington";#N/A,#N/A,TRUE,"Widnes"}</definedName>
    <definedName name="ihg" localSheetId="11" hidden="1">{#N/A,#N/A,TRUE,"Cover";#N/A,#N/A,TRUE,"Conts";#N/A,#N/A,TRUE,"VOS";#N/A,#N/A,TRUE,"Warrington";#N/A,#N/A,TRUE,"Widnes"}</definedName>
    <definedName name="ihg" localSheetId="7" hidden="1">{#N/A,#N/A,TRUE,"Cover";#N/A,#N/A,TRUE,"Conts";#N/A,#N/A,TRUE,"VOS";#N/A,#N/A,TRUE,"Warrington";#N/A,#N/A,TRUE,"Widnes"}</definedName>
    <definedName name="ihg" localSheetId="10" hidden="1">{#N/A,#N/A,TRUE,"Cover";#N/A,#N/A,TRUE,"Conts";#N/A,#N/A,TRUE,"VOS";#N/A,#N/A,TRUE,"Warrington";#N/A,#N/A,TRUE,"Widnes"}</definedName>
    <definedName name="ihg" localSheetId="13" hidden="1">{#N/A,#N/A,TRUE,"Cover";#N/A,#N/A,TRUE,"Conts";#N/A,#N/A,TRUE,"VOS";#N/A,#N/A,TRUE,"Warrington";#N/A,#N/A,TRUE,"Widnes"}</definedName>
    <definedName name="ihg" localSheetId="5" hidden="1">{#N/A,#N/A,TRUE,"Cover";#N/A,#N/A,TRUE,"Conts";#N/A,#N/A,TRUE,"VOS";#N/A,#N/A,TRUE,"Warrington";#N/A,#N/A,TRUE,"Widnes"}</definedName>
    <definedName name="ihg" localSheetId="16" hidden="1">{#N/A,#N/A,TRUE,"Cover";#N/A,#N/A,TRUE,"Conts";#N/A,#N/A,TRUE,"VOS";#N/A,#N/A,TRUE,"Warrington";#N/A,#N/A,TRUE,"Widnes"}</definedName>
    <definedName name="ihg" hidden="1">{#N/A,#N/A,TRUE,"Cover";#N/A,#N/A,TRUE,"Conts";#N/A,#N/A,TRUE,"VOS";#N/A,#N/A,TRUE,"Warrington";#N/A,#N/A,TRUE,"Widnes"}</definedName>
    <definedName name="iho" localSheetId="11" hidden="1">{#N/A,#N/A,TRUE,"Cover";#N/A,#N/A,TRUE,"Conts";#N/A,#N/A,TRUE,"VOS";#N/A,#N/A,TRUE,"Warrington";#N/A,#N/A,TRUE,"Widnes"}</definedName>
    <definedName name="iho" localSheetId="7" hidden="1">{#N/A,#N/A,TRUE,"Cover";#N/A,#N/A,TRUE,"Conts";#N/A,#N/A,TRUE,"VOS";#N/A,#N/A,TRUE,"Warrington";#N/A,#N/A,TRUE,"Widnes"}</definedName>
    <definedName name="iho" localSheetId="10" hidden="1">{#N/A,#N/A,TRUE,"Cover";#N/A,#N/A,TRUE,"Conts";#N/A,#N/A,TRUE,"VOS";#N/A,#N/A,TRUE,"Warrington";#N/A,#N/A,TRUE,"Widnes"}</definedName>
    <definedName name="iho" localSheetId="13" hidden="1">{#N/A,#N/A,TRUE,"Cover";#N/A,#N/A,TRUE,"Conts";#N/A,#N/A,TRUE,"VOS";#N/A,#N/A,TRUE,"Warrington";#N/A,#N/A,TRUE,"Widnes"}</definedName>
    <definedName name="iho" localSheetId="5" hidden="1">{#N/A,#N/A,TRUE,"Cover";#N/A,#N/A,TRUE,"Conts";#N/A,#N/A,TRUE,"VOS";#N/A,#N/A,TRUE,"Warrington";#N/A,#N/A,TRUE,"Widnes"}</definedName>
    <definedName name="iho" localSheetId="16" hidden="1">{#N/A,#N/A,TRUE,"Cover";#N/A,#N/A,TRUE,"Conts";#N/A,#N/A,TRUE,"VOS";#N/A,#N/A,TRUE,"Warrington";#N/A,#N/A,TRUE,"Widnes"}</definedName>
    <definedName name="iho" hidden="1">{#N/A,#N/A,TRUE,"Cover";#N/A,#N/A,TRUE,"Conts";#N/A,#N/A,TRUE,"VOS";#N/A,#N/A,TRUE,"Warrington";#N/A,#N/A,TRUE,"Widnes"}</definedName>
    <definedName name="Incident_Tier" localSheetId="11">[9]Lookups!#REF!</definedName>
    <definedName name="Incident_Tier" localSheetId="7">[9]Lookups!#REF!</definedName>
    <definedName name="Incident_Tier" localSheetId="15">[9]Lookups!#REF!</definedName>
    <definedName name="Incident_Tier" localSheetId="3">[9]Lookups!#REF!</definedName>
    <definedName name="Incident_Tier">[9]Lookups!#REF!</definedName>
    <definedName name="Incident_Type" localSheetId="7">[9]Lookups!#REF!</definedName>
    <definedName name="Incident_Type" localSheetId="15">[9]Lookups!#REF!</definedName>
    <definedName name="Incident_Type" localSheetId="3">[9]Lookups!#REF!</definedName>
    <definedName name="Incident_Type">[9]Lookups!#REF!</definedName>
    <definedName name="Inside_Dia__ID">'[20]Pipe Schedule'!$C$7:$E$15</definedName>
    <definedName name="Interior" localSheetId="11">#REF!</definedName>
    <definedName name="Interior" localSheetId="10">#REF!</definedName>
    <definedName name="Interior" localSheetId="5">#REF!</definedName>
    <definedName name="Interior">#REF!</definedName>
    <definedName name="INTERNAL__WALLS__AND__PARTITIONS" localSheetId="11">'[11]Build-up'!#REF!</definedName>
    <definedName name="INTERNAL__WALLS__AND__PARTITIONS" localSheetId="10">'[11]Build-up'!#REF!</definedName>
    <definedName name="INTERNAL__WALLS__AND__PARTITIONS" localSheetId="5">'[11]Build-up'!#REF!</definedName>
    <definedName name="INTERNAL__WALLS__AND__PARTITIONS">'[11]Build-up'!#REF!</definedName>
    <definedName name="INVOICE2" localSheetId="11" hidden="1">#REF!</definedName>
    <definedName name="INVOICE2" localSheetId="10" hidden="1">#REF!</definedName>
    <definedName name="INVOICE2" localSheetId="5" hidden="1">#REF!</definedName>
    <definedName name="INVOICE2" hidden="1">#REF!</definedName>
    <definedName name="io" localSheetId="11" hidden="1">{#N/A,#N/A,TRUE,"Cover";#N/A,#N/A,TRUE,"Conts";#N/A,#N/A,TRUE,"VOS";#N/A,#N/A,TRUE,"Warrington";#N/A,#N/A,TRUE,"Widnes"}</definedName>
    <definedName name="io" localSheetId="7" hidden="1">{#N/A,#N/A,TRUE,"Cover";#N/A,#N/A,TRUE,"Conts";#N/A,#N/A,TRUE,"VOS";#N/A,#N/A,TRUE,"Warrington";#N/A,#N/A,TRUE,"Widnes"}</definedName>
    <definedName name="io" localSheetId="10" hidden="1">{#N/A,#N/A,TRUE,"Cover";#N/A,#N/A,TRUE,"Conts";#N/A,#N/A,TRUE,"VOS";#N/A,#N/A,TRUE,"Warrington";#N/A,#N/A,TRUE,"Widnes"}</definedName>
    <definedName name="io" localSheetId="13" hidden="1">{#N/A,#N/A,TRUE,"Cover";#N/A,#N/A,TRUE,"Conts";#N/A,#N/A,TRUE,"VOS";#N/A,#N/A,TRUE,"Warrington";#N/A,#N/A,TRUE,"Widnes"}</definedName>
    <definedName name="io" localSheetId="5" hidden="1">{#N/A,#N/A,TRUE,"Cover";#N/A,#N/A,TRUE,"Conts";#N/A,#N/A,TRUE,"VOS";#N/A,#N/A,TRUE,"Warrington";#N/A,#N/A,TRUE,"Widnes"}</definedName>
    <definedName name="io" localSheetId="16" hidden="1">{#N/A,#N/A,TRUE,"Cover";#N/A,#N/A,TRUE,"Conts";#N/A,#N/A,TRUE,"VOS";#N/A,#N/A,TRUE,"Warrington";#N/A,#N/A,TRUE,"Widnes"}</definedName>
    <definedName name="io" hidden="1">{#N/A,#N/A,TRUE,"Cover";#N/A,#N/A,TRUE,"Conts";#N/A,#N/A,TRUE,"VOS";#N/A,#N/A,TRUE,"Warrington";#N/A,#N/A,TRUE,"Widnes"}</definedName>
    <definedName name="io8yuou8y" localSheetId="11" hidden="1">{#N/A,#N/A,TRUE,"Cover";#N/A,#N/A,TRUE,"Conts";#N/A,#N/A,TRUE,"VOS";#N/A,#N/A,TRUE,"Warrington";#N/A,#N/A,TRUE,"Widnes"}</definedName>
    <definedName name="io8yuou8y" localSheetId="7" hidden="1">{#N/A,#N/A,TRUE,"Cover";#N/A,#N/A,TRUE,"Conts";#N/A,#N/A,TRUE,"VOS";#N/A,#N/A,TRUE,"Warrington";#N/A,#N/A,TRUE,"Widnes"}</definedName>
    <definedName name="io8yuou8y" localSheetId="10" hidden="1">{#N/A,#N/A,TRUE,"Cover";#N/A,#N/A,TRUE,"Conts";#N/A,#N/A,TRUE,"VOS";#N/A,#N/A,TRUE,"Warrington";#N/A,#N/A,TRUE,"Widnes"}</definedName>
    <definedName name="io8yuou8y" localSheetId="13" hidden="1">{#N/A,#N/A,TRUE,"Cover";#N/A,#N/A,TRUE,"Conts";#N/A,#N/A,TRUE,"VOS";#N/A,#N/A,TRUE,"Warrington";#N/A,#N/A,TRUE,"Widnes"}</definedName>
    <definedName name="io8yuou8y" localSheetId="5" hidden="1">{#N/A,#N/A,TRUE,"Cover";#N/A,#N/A,TRUE,"Conts";#N/A,#N/A,TRUE,"VOS";#N/A,#N/A,TRUE,"Warrington";#N/A,#N/A,TRUE,"Widnes"}</definedName>
    <definedName name="io8yuou8y" localSheetId="16" hidden="1">{#N/A,#N/A,TRUE,"Cover";#N/A,#N/A,TRUE,"Conts";#N/A,#N/A,TRUE,"VOS";#N/A,#N/A,TRUE,"Warrington";#N/A,#N/A,TRUE,"Widnes"}</definedName>
    <definedName name="io8yuou8y" hidden="1">{#N/A,#N/A,TRUE,"Cover";#N/A,#N/A,TRUE,"Conts";#N/A,#N/A,TRUE,"VOS";#N/A,#N/A,TRUE,"Warrington";#N/A,#N/A,TRUE,"Widnes"}</definedName>
    <definedName name="iol" localSheetId="11" hidden="1">{#N/A,#N/A,TRUE,"Cover";#N/A,#N/A,TRUE,"Conts";#N/A,#N/A,TRUE,"VOS";#N/A,#N/A,TRUE,"Warrington";#N/A,#N/A,TRUE,"Widnes"}</definedName>
    <definedName name="iol" localSheetId="7" hidden="1">{#N/A,#N/A,TRUE,"Cover";#N/A,#N/A,TRUE,"Conts";#N/A,#N/A,TRUE,"VOS";#N/A,#N/A,TRUE,"Warrington";#N/A,#N/A,TRUE,"Widnes"}</definedName>
    <definedName name="iol" localSheetId="10" hidden="1">{#N/A,#N/A,TRUE,"Cover";#N/A,#N/A,TRUE,"Conts";#N/A,#N/A,TRUE,"VOS";#N/A,#N/A,TRUE,"Warrington";#N/A,#N/A,TRUE,"Widnes"}</definedName>
    <definedName name="iol" localSheetId="13" hidden="1">{#N/A,#N/A,TRUE,"Cover";#N/A,#N/A,TRUE,"Conts";#N/A,#N/A,TRUE,"VOS";#N/A,#N/A,TRUE,"Warrington";#N/A,#N/A,TRUE,"Widnes"}</definedName>
    <definedName name="iol" localSheetId="5" hidden="1">{#N/A,#N/A,TRUE,"Cover";#N/A,#N/A,TRUE,"Conts";#N/A,#N/A,TRUE,"VOS";#N/A,#N/A,TRUE,"Warrington";#N/A,#N/A,TRUE,"Widnes"}</definedName>
    <definedName name="iol" localSheetId="16" hidden="1">{#N/A,#N/A,TRUE,"Cover";#N/A,#N/A,TRUE,"Conts";#N/A,#N/A,TRUE,"VOS";#N/A,#N/A,TRUE,"Warrington";#N/A,#N/A,TRUE,"Widnes"}</definedName>
    <definedName name="iol" hidden="1">{#N/A,#N/A,TRUE,"Cover";#N/A,#N/A,TRUE,"Conts";#N/A,#N/A,TRUE,"VOS";#N/A,#N/A,TRUE,"Warrington";#N/A,#N/A,TRUE,"Widnes"}</definedName>
    <definedName name="ioykyoyu" localSheetId="11" hidden="1">{#N/A,#N/A,TRUE,"Cover";#N/A,#N/A,TRUE,"Conts";#N/A,#N/A,TRUE,"VOS";#N/A,#N/A,TRUE,"Warrington";#N/A,#N/A,TRUE,"Widnes"}</definedName>
    <definedName name="ioykyoyu" localSheetId="7" hidden="1">{#N/A,#N/A,TRUE,"Cover";#N/A,#N/A,TRUE,"Conts";#N/A,#N/A,TRUE,"VOS";#N/A,#N/A,TRUE,"Warrington";#N/A,#N/A,TRUE,"Widnes"}</definedName>
    <definedName name="ioykyoyu" localSheetId="10" hidden="1">{#N/A,#N/A,TRUE,"Cover";#N/A,#N/A,TRUE,"Conts";#N/A,#N/A,TRUE,"VOS";#N/A,#N/A,TRUE,"Warrington";#N/A,#N/A,TRUE,"Widnes"}</definedName>
    <definedName name="ioykyoyu" localSheetId="13" hidden="1">{#N/A,#N/A,TRUE,"Cover";#N/A,#N/A,TRUE,"Conts";#N/A,#N/A,TRUE,"VOS";#N/A,#N/A,TRUE,"Warrington";#N/A,#N/A,TRUE,"Widnes"}</definedName>
    <definedName name="ioykyoyu" localSheetId="5" hidden="1">{#N/A,#N/A,TRUE,"Cover";#N/A,#N/A,TRUE,"Conts";#N/A,#N/A,TRUE,"VOS";#N/A,#N/A,TRUE,"Warrington";#N/A,#N/A,TRUE,"Widnes"}</definedName>
    <definedName name="ioykyoyu" localSheetId="16"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11">'FIR Summary'!#REF!</definedName>
    <definedName name="IRR" localSheetId="5">#REF!</definedName>
    <definedName name="IRR">#REF!</definedName>
    <definedName name="IssEscStatus1" localSheetId="11">'[21]#1'!$B$10:$B$14</definedName>
    <definedName name="IssEscStatus1" localSheetId="13">'[21]#1'!$B$10:$B$14</definedName>
    <definedName name="IssEscStatus1" localSheetId="5">'[21]#1'!$B$10:$B$14</definedName>
    <definedName name="IssEscStatus1" localSheetId="16">'[21]#1'!$B$10:$B$14</definedName>
    <definedName name="IssEscStatus1" localSheetId="3">'[22]#1'!$B$10:$B$14</definedName>
    <definedName name="IssEscStatus1">'[23]#1'!$B$10:$B$14</definedName>
    <definedName name="Item_Range" localSheetId="11">#REF!</definedName>
    <definedName name="Item_Range" localSheetId="10">#REF!</definedName>
    <definedName name="Item_Range" localSheetId="5">#REF!</definedName>
    <definedName name="Item_Range">#REF!</definedName>
    <definedName name="iu" localSheetId="11" hidden="1">{#N/A,#N/A,TRUE,"Cover";#N/A,#N/A,TRUE,"Conts";#N/A,#N/A,TRUE,"VOS";#N/A,#N/A,TRUE,"Warrington";#N/A,#N/A,TRUE,"Widnes"}</definedName>
    <definedName name="iu" localSheetId="7" hidden="1">{#N/A,#N/A,TRUE,"Cover";#N/A,#N/A,TRUE,"Conts";#N/A,#N/A,TRUE,"VOS";#N/A,#N/A,TRUE,"Warrington";#N/A,#N/A,TRUE,"Widnes"}</definedName>
    <definedName name="iu" localSheetId="10" hidden="1">{#N/A,#N/A,TRUE,"Cover";#N/A,#N/A,TRUE,"Conts";#N/A,#N/A,TRUE,"VOS";#N/A,#N/A,TRUE,"Warrington";#N/A,#N/A,TRUE,"Widnes"}</definedName>
    <definedName name="iu" localSheetId="13" hidden="1">{#N/A,#N/A,TRUE,"Cover";#N/A,#N/A,TRUE,"Conts";#N/A,#N/A,TRUE,"VOS";#N/A,#N/A,TRUE,"Warrington";#N/A,#N/A,TRUE,"Widnes"}</definedName>
    <definedName name="iu" localSheetId="5" hidden="1">{#N/A,#N/A,TRUE,"Cover";#N/A,#N/A,TRUE,"Conts";#N/A,#N/A,TRUE,"VOS";#N/A,#N/A,TRUE,"Warrington";#N/A,#N/A,TRUE,"Widnes"}</definedName>
    <definedName name="iu" localSheetId="16" hidden="1">{#N/A,#N/A,TRUE,"Cover";#N/A,#N/A,TRUE,"Conts";#N/A,#N/A,TRUE,"VOS";#N/A,#N/A,TRUE,"Warrington";#N/A,#N/A,TRUE,"Widnes"}</definedName>
    <definedName name="iu" hidden="1">{#N/A,#N/A,TRUE,"Cover";#N/A,#N/A,TRUE,"Conts";#N/A,#N/A,TRUE,"VOS";#N/A,#N/A,TRUE,"Warrington";#N/A,#N/A,TRUE,"Widnes"}</definedName>
    <definedName name="iuh" localSheetId="11" hidden="1">{#N/A,#N/A,TRUE,"Cover";#N/A,#N/A,TRUE,"Conts";#N/A,#N/A,TRUE,"VOS";#N/A,#N/A,TRUE,"Warrington";#N/A,#N/A,TRUE,"Widnes"}</definedName>
    <definedName name="iuh" localSheetId="7" hidden="1">{#N/A,#N/A,TRUE,"Cover";#N/A,#N/A,TRUE,"Conts";#N/A,#N/A,TRUE,"VOS";#N/A,#N/A,TRUE,"Warrington";#N/A,#N/A,TRUE,"Widnes"}</definedName>
    <definedName name="iuh" localSheetId="10" hidden="1">{#N/A,#N/A,TRUE,"Cover";#N/A,#N/A,TRUE,"Conts";#N/A,#N/A,TRUE,"VOS";#N/A,#N/A,TRUE,"Warrington";#N/A,#N/A,TRUE,"Widnes"}</definedName>
    <definedName name="iuh" localSheetId="13" hidden="1">{#N/A,#N/A,TRUE,"Cover";#N/A,#N/A,TRUE,"Conts";#N/A,#N/A,TRUE,"VOS";#N/A,#N/A,TRUE,"Warrington";#N/A,#N/A,TRUE,"Widnes"}</definedName>
    <definedName name="iuh" localSheetId="5" hidden="1">{#N/A,#N/A,TRUE,"Cover";#N/A,#N/A,TRUE,"Conts";#N/A,#N/A,TRUE,"VOS";#N/A,#N/A,TRUE,"Warrington";#N/A,#N/A,TRUE,"Widnes"}</definedName>
    <definedName name="iuh" localSheetId="16" hidden="1">{#N/A,#N/A,TRUE,"Cover";#N/A,#N/A,TRUE,"Conts";#N/A,#N/A,TRUE,"VOS";#N/A,#N/A,TRUE,"Warrington";#N/A,#N/A,TRUE,"Widnes"}</definedName>
    <definedName name="iuh" hidden="1">{#N/A,#N/A,TRUE,"Cover";#N/A,#N/A,TRUE,"Conts";#N/A,#N/A,TRUE,"VOS";#N/A,#N/A,TRUE,"Warrington";#N/A,#N/A,TRUE,"Widnes"}</definedName>
    <definedName name="iui" localSheetId="11" hidden="1">{#N/A,#N/A,TRUE,"Cover";#N/A,#N/A,TRUE,"Conts";#N/A,#N/A,TRUE,"VOS";#N/A,#N/A,TRUE,"Warrington";#N/A,#N/A,TRUE,"Widnes"}</definedName>
    <definedName name="iui" localSheetId="7" hidden="1">{#N/A,#N/A,TRUE,"Cover";#N/A,#N/A,TRUE,"Conts";#N/A,#N/A,TRUE,"VOS";#N/A,#N/A,TRUE,"Warrington";#N/A,#N/A,TRUE,"Widnes"}</definedName>
    <definedName name="iui" localSheetId="10" hidden="1">{#N/A,#N/A,TRUE,"Cover";#N/A,#N/A,TRUE,"Conts";#N/A,#N/A,TRUE,"VOS";#N/A,#N/A,TRUE,"Warrington";#N/A,#N/A,TRUE,"Widnes"}</definedName>
    <definedName name="iui" localSheetId="13" hidden="1">{#N/A,#N/A,TRUE,"Cover";#N/A,#N/A,TRUE,"Conts";#N/A,#N/A,TRUE,"VOS";#N/A,#N/A,TRUE,"Warrington";#N/A,#N/A,TRUE,"Widnes"}</definedName>
    <definedName name="iui" localSheetId="5" hidden="1">{#N/A,#N/A,TRUE,"Cover";#N/A,#N/A,TRUE,"Conts";#N/A,#N/A,TRUE,"VOS";#N/A,#N/A,TRUE,"Warrington";#N/A,#N/A,TRUE,"Widnes"}</definedName>
    <definedName name="iui" localSheetId="16" hidden="1">{#N/A,#N/A,TRUE,"Cover";#N/A,#N/A,TRUE,"Conts";#N/A,#N/A,TRUE,"VOS";#N/A,#N/A,TRUE,"Warrington";#N/A,#N/A,TRUE,"Widnes"}</definedName>
    <definedName name="iui" hidden="1">{#N/A,#N/A,TRUE,"Cover";#N/A,#N/A,TRUE,"Conts";#N/A,#N/A,TRUE,"VOS";#N/A,#N/A,TRUE,"Warrington";#N/A,#N/A,TRUE,"Widnes"}</definedName>
    <definedName name="iuiou" localSheetId="11" hidden="1">{#N/A,#N/A,TRUE,"Cover";#N/A,#N/A,TRUE,"Conts";#N/A,#N/A,TRUE,"VOS";#N/A,#N/A,TRUE,"Warrington";#N/A,#N/A,TRUE,"Widnes"}</definedName>
    <definedName name="iuiou" localSheetId="7" hidden="1">{#N/A,#N/A,TRUE,"Cover";#N/A,#N/A,TRUE,"Conts";#N/A,#N/A,TRUE,"VOS";#N/A,#N/A,TRUE,"Warrington";#N/A,#N/A,TRUE,"Widnes"}</definedName>
    <definedName name="iuiou" localSheetId="10" hidden="1">{#N/A,#N/A,TRUE,"Cover";#N/A,#N/A,TRUE,"Conts";#N/A,#N/A,TRUE,"VOS";#N/A,#N/A,TRUE,"Warrington";#N/A,#N/A,TRUE,"Widnes"}</definedName>
    <definedName name="iuiou" localSheetId="13" hidden="1">{#N/A,#N/A,TRUE,"Cover";#N/A,#N/A,TRUE,"Conts";#N/A,#N/A,TRUE,"VOS";#N/A,#N/A,TRUE,"Warrington";#N/A,#N/A,TRUE,"Widnes"}</definedName>
    <definedName name="iuiou" localSheetId="5" hidden="1">{#N/A,#N/A,TRUE,"Cover";#N/A,#N/A,TRUE,"Conts";#N/A,#N/A,TRUE,"VOS";#N/A,#N/A,TRUE,"Warrington";#N/A,#N/A,TRUE,"Widnes"}</definedName>
    <definedName name="iuiou" localSheetId="16" hidden="1">{#N/A,#N/A,TRUE,"Cover";#N/A,#N/A,TRUE,"Conts";#N/A,#N/A,TRUE,"VOS";#N/A,#N/A,TRUE,"Warrington";#N/A,#N/A,TRUE,"Widnes"}</definedName>
    <definedName name="iuiou" hidden="1">{#N/A,#N/A,TRUE,"Cover";#N/A,#N/A,TRUE,"Conts";#N/A,#N/A,TRUE,"VOS";#N/A,#N/A,TRUE,"Warrington";#N/A,#N/A,TRUE,"Widnes"}</definedName>
    <definedName name="iuk" localSheetId="11" hidden="1">{#N/A,#N/A,TRUE,"Cover";#N/A,#N/A,TRUE,"Conts";#N/A,#N/A,TRUE,"VOS";#N/A,#N/A,TRUE,"Warrington";#N/A,#N/A,TRUE,"Widnes"}</definedName>
    <definedName name="iuk" localSheetId="7" hidden="1">{#N/A,#N/A,TRUE,"Cover";#N/A,#N/A,TRUE,"Conts";#N/A,#N/A,TRUE,"VOS";#N/A,#N/A,TRUE,"Warrington";#N/A,#N/A,TRUE,"Widnes"}</definedName>
    <definedName name="iuk" localSheetId="10" hidden="1">{#N/A,#N/A,TRUE,"Cover";#N/A,#N/A,TRUE,"Conts";#N/A,#N/A,TRUE,"VOS";#N/A,#N/A,TRUE,"Warrington";#N/A,#N/A,TRUE,"Widnes"}</definedName>
    <definedName name="iuk" localSheetId="13" hidden="1">{#N/A,#N/A,TRUE,"Cover";#N/A,#N/A,TRUE,"Conts";#N/A,#N/A,TRUE,"VOS";#N/A,#N/A,TRUE,"Warrington";#N/A,#N/A,TRUE,"Widnes"}</definedName>
    <definedName name="iuk" localSheetId="5" hidden="1">{#N/A,#N/A,TRUE,"Cover";#N/A,#N/A,TRUE,"Conts";#N/A,#N/A,TRUE,"VOS";#N/A,#N/A,TRUE,"Warrington";#N/A,#N/A,TRUE,"Widnes"}</definedName>
    <definedName name="iuk" localSheetId="16" hidden="1">{#N/A,#N/A,TRUE,"Cover";#N/A,#N/A,TRUE,"Conts";#N/A,#N/A,TRUE,"VOS";#N/A,#N/A,TRUE,"Warrington";#N/A,#N/A,TRUE,"Widnes"}</definedName>
    <definedName name="iuk" hidden="1">{#N/A,#N/A,TRUE,"Cover";#N/A,#N/A,TRUE,"Conts";#N/A,#N/A,TRUE,"VOS";#N/A,#N/A,TRUE,"Warrington";#N/A,#N/A,TRUE,"Widnes"}</definedName>
    <definedName name="iukh" localSheetId="11" hidden="1">{#N/A,#N/A,TRUE,"Cover";#N/A,#N/A,TRUE,"Conts";#N/A,#N/A,TRUE,"VOS";#N/A,#N/A,TRUE,"Warrington";#N/A,#N/A,TRUE,"Widnes"}</definedName>
    <definedName name="iukh" localSheetId="7" hidden="1">{#N/A,#N/A,TRUE,"Cover";#N/A,#N/A,TRUE,"Conts";#N/A,#N/A,TRUE,"VOS";#N/A,#N/A,TRUE,"Warrington";#N/A,#N/A,TRUE,"Widnes"}</definedName>
    <definedName name="iukh" localSheetId="10" hidden="1">{#N/A,#N/A,TRUE,"Cover";#N/A,#N/A,TRUE,"Conts";#N/A,#N/A,TRUE,"VOS";#N/A,#N/A,TRUE,"Warrington";#N/A,#N/A,TRUE,"Widnes"}</definedName>
    <definedName name="iukh" localSheetId="13" hidden="1">{#N/A,#N/A,TRUE,"Cover";#N/A,#N/A,TRUE,"Conts";#N/A,#N/A,TRUE,"VOS";#N/A,#N/A,TRUE,"Warrington";#N/A,#N/A,TRUE,"Widnes"}</definedName>
    <definedName name="iukh" localSheetId="5" hidden="1">{#N/A,#N/A,TRUE,"Cover";#N/A,#N/A,TRUE,"Conts";#N/A,#N/A,TRUE,"VOS";#N/A,#N/A,TRUE,"Warrington";#N/A,#N/A,TRUE,"Widnes"}</definedName>
    <definedName name="iukh" localSheetId="16" hidden="1">{#N/A,#N/A,TRUE,"Cover";#N/A,#N/A,TRUE,"Conts";#N/A,#N/A,TRUE,"VOS";#N/A,#N/A,TRUE,"Warrington";#N/A,#N/A,TRUE,"Widnes"}</definedName>
    <definedName name="iukh" hidden="1">{#N/A,#N/A,TRUE,"Cover";#N/A,#N/A,TRUE,"Conts";#N/A,#N/A,TRUE,"VOS";#N/A,#N/A,TRUE,"Warrington";#N/A,#N/A,TRUE,"Widnes"}</definedName>
    <definedName name="iulouy" localSheetId="11" hidden="1">{#N/A,#N/A,TRUE,"Cover";#N/A,#N/A,TRUE,"Conts";#N/A,#N/A,TRUE,"VOS";#N/A,#N/A,TRUE,"Warrington";#N/A,#N/A,TRUE,"Widnes"}</definedName>
    <definedName name="iulouy" localSheetId="7" hidden="1">{#N/A,#N/A,TRUE,"Cover";#N/A,#N/A,TRUE,"Conts";#N/A,#N/A,TRUE,"VOS";#N/A,#N/A,TRUE,"Warrington";#N/A,#N/A,TRUE,"Widnes"}</definedName>
    <definedName name="iulouy" localSheetId="10" hidden="1">{#N/A,#N/A,TRUE,"Cover";#N/A,#N/A,TRUE,"Conts";#N/A,#N/A,TRUE,"VOS";#N/A,#N/A,TRUE,"Warrington";#N/A,#N/A,TRUE,"Widnes"}</definedName>
    <definedName name="iulouy" localSheetId="13" hidden="1">{#N/A,#N/A,TRUE,"Cover";#N/A,#N/A,TRUE,"Conts";#N/A,#N/A,TRUE,"VOS";#N/A,#N/A,TRUE,"Warrington";#N/A,#N/A,TRUE,"Widnes"}</definedName>
    <definedName name="iulouy" localSheetId="5" hidden="1">{#N/A,#N/A,TRUE,"Cover";#N/A,#N/A,TRUE,"Conts";#N/A,#N/A,TRUE,"VOS";#N/A,#N/A,TRUE,"Warrington";#N/A,#N/A,TRUE,"Widnes"}</definedName>
    <definedName name="iulouy" localSheetId="16" hidden="1">{#N/A,#N/A,TRUE,"Cover";#N/A,#N/A,TRUE,"Conts";#N/A,#N/A,TRUE,"VOS";#N/A,#N/A,TRUE,"Warrington";#N/A,#N/A,TRUE,"Widnes"}</definedName>
    <definedName name="iulouy" hidden="1">{#N/A,#N/A,TRUE,"Cover";#N/A,#N/A,TRUE,"Conts";#N/A,#N/A,TRUE,"VOS";#N/A,#N/A,TRUE,"Warrington";#N/A,#N/A,TRUE,"Widnes"}</definedName>
    <definedName name="jg" localSheetId="11" hidden="1">{#N/A,#N/A,TRUE,"Cover";#N/A,#N/A,TRUE,"Conts";#N/A,#N/A,TRUE,"VOS";#N/A,#N/A,TRUE,"Warrington";#N/A,#N/A,TRUE,"Widnes"}</definedName>
    <definedName name="jg" localSheetId="7" hidden="1">{#N/A,#N/A,TRUE,"Cover";#N/A,#N/A,TRUE,"Conts";#N/A,#N/A,TRUE,"VOS";#N/A,#N/A,TRUE,"Warrington";#N/A,#N/A,TRUE,"Widnes"}</definedName>
    <definedName name="jg" localSheetId="10" hidden="1">{#N/A,#N/A,TRUE,"Cover";#N/A,#N/A,TRUE,"Conts";#N/A,#N/A,TRUE,"VOS";#N/A,#N/A,TRUE,"Warrington";#N/A,#N/A,TRUE,"Widnes"}</definedName>
    <definedName name="jg" localSheetId="13" hidden="1">{#N/A,#N/A,TRUE,"Cover";#N/A,#N/A,TRUE,"Conts";#N/A,#N/A,TRUE,"VOS";#N/A,#N/A,TRUE,"Warrington";#N/A,#N/A,TRUE,"Widnes"}</definedName>
    <definedName name="jg" localSheetId="5" hidden="1">{#N/A,#N/A,TRUE,"Cover";#N/A,#N/A,TRUE,"Conts";#N/A,#N/A,TRUE,"VOS";#N/A,#N/A,TRUE,"Warrington";#N/A,#N/A,TRUE,"Widnes"}</definedName>
    <definedName name="jg" localSheetId="16" hidden="1">{#N/A,#N/A,TRUE,"Cover";#N/A,#N/A,TRUE,"Conts";#N/A,#N/A,TRUE,"VOS";#N/A,#N/A,TRUE,"Warrington";#N/A,#N/A,TRUE,"Widnes"}</definedName>
    <definedName name="jg" hidden="1">{#N/A,#N/A,TRUE,"Cover";#N/A,#N/A,TRUE,"Conts";#N/A,#N/A,TRUE,"VOS";#N/A,#N/A,TRUE,"Warrington";#N/A,#N/A,TRUE,"Widnes"}</definedName>
    <definedName name="jh" localSheetId="11" hidden="1">{#N/A,#N/A,TRUE,"Cover";#N/A,#N/A,TRUE,"Conts";#N/A,#N/A,TRUE,"VOS";#N/A,#N/A,TRUE,"Warrington";#N/A,#N/A,TRUE,"Widnes"}</definedName>
    <definedName name="jh" localSheetId="7" hidden="1">{#N/A,#N/A,TRUE,"Cover";#N/A,#N/A,TRUE,"Conts";#N/A,#N/A,TRUE,"VOS";#N/A,#N/A,TRUE,"Warrington";#N/A,#N/A,TRUE,"Widnes"}</definedName>
    <definedName name="jh" localSheetId="10" hidden="1">{#N/A,#N/A,TRUE,"Cover";#N/A,#N/A,TRUE,"Conts";#N/A,#N/A,TRUE,"VOS";#N/A,#N/A,TRUE,"Warrington";#N/A,#N/A,TRUE,"Widnes"}</definedName>
    <definedName name="jh" localSheetId="13" hidden="1">{#N/A,#N/A,TRUE,"Cover";#N/A,#N/A,TRUE,"Conts";#N/A,#N/A,TRUE,"VOS";#N/A,#N/A,TRUE,"Warrington";#N/A,#N/A,TRUE,"Widnes"}</definedName>
    <definedName name="jh" localSheetId="5" hidden="1">{#N/A,#N/A,TRUE,"Cover";#N/A,#N/A,TRUE,"Conts";#N/A,#N/A,TRUE,"VOS";#N/A,#N/A,TRUE,"Warrington";#N/A,#N/A,TRUE,"Widnes"}</definedName>
    <definedName name="jh" localSheetId="16" hidden="1">{#N/A,#N/A,TRUE,"Cover";#N/A,#N/A,TRUE,"Conts";#N/A,#N/A,TRUE,"VOS";#N/A,#N/A,TRUE,"Warrington";#N/A,#N/A,TRUE,"Widnes"}</definedName>
    <definedName name="jh" hidden="1">{#N/A,#N/A,TRUE,"Cover";#N/A,#N/A,TRUE,"Conts";#N/A,#N/A,TRUE,"VOS";#N/A,#N/A,TRUE,"Warrington";#N/A,#N/A,TRUE,"Widnes"}</definedName>
    <definedName name="jhg" localSheetId="11" hidden="1">{#N/A,#N/A,TRUE,"Cover";#N/A,#N/A,TRUE,"Conts";#N/A,#N/A,TRUE,"VOS";#N/A,#N/A,TRUE,"Warrington";#N/A,#N/A,TRUE,"Widnes"}</definedName>
    <definedName name="jhg" localSheetId="7" hidden="1">{#N/A,#N/A,TRUE,"Cover";#N/A,#N/A,TRUE,"Conts";#N/A,#N/A,TRUE,"VOS";#N/A,#N/A,TRUE,"Warrington";#N/A,#N/A,TRUE,"Widnes"}</definedName>
    <definedName name="jhg" localSheetId="10" hidden="1">{#N/A,#N/A,TRUE,"Cover";#N/A,#N/A,TRUE,"Conts";#N/A,#N/A,TRUE,"VOS";#N/A,#N/A,TRUE,"Warrington";#N/A,#N/A,TRUE,"Widnes"}</definedName>
    <definedName name="jhg" localSheetId="13" hidden="1">{#N/A,#N/A,TRUE,"Cover";#N/A,#N/A,TRUE,"Conts";#N/A,#N/A,TRUE,"VOS";#N/A,#N/A,TRUE,"Warrington";#N/A,#N/A,TRUE,"Widnes"}</definedName>
    <definedName name="jhg" localSheetId="5" hidden="1">{#N/A,#N/A,TRUE,"Cover";#N/A,#N/A,TRUE,"Conts";#N/A,#N/A,TRUE,"VOS";#N/A,#N/A,TRUE,"Warrington";#N/A,#N/A,TRUE,"Widnes"}</definedName>
    <definedName name="jhg" localSheetId="16" hidden="1">{#N/A,#N/A,TRUE,"Cover";#N/A,#N/A,TRUE,"Conts";#N/A,#N/A,TRUE,"VOS";#N/A,#N/A,TRUE,"Warrington";#N/A,#N/A,TRUE,"Widnes"}</definedName>
    <definedName name="jhg" hidden="1">{#N/A,#N/A,TRUE,"Cover";#N/A,#N/A,TRUE,"Conts";#N/A,#N/A,TRUE,"VOS";#N/A,#N/A,TRUE,"Warrington";#N/A,#N/A,TRUE,"Widnes"}</definedName>
    <definedName name="jk" localSheetId="11" hidden="1">{#N/A,#N/A,TRUE,"Cover";#N/A,#N/A,TRUE,"Conts";#N/A,#N/A,TRUE,"VOS";#N/A,#N/A,TRUE,"Warrington";#N/A,#N/A,TRUE,"Widnes"}</definedName>
    <definedName name="jk" localSheetId="7" hidden="1">{#N/A,#N/A,TRUE,"Cover";#N/A,#N/A,TRUE,"Conts";#N/A,#N/A,TRUE,"VOS";#N/A,#N/A,TRUE,"Warrington";#N/A,#N/A,TRUE,"Widnes"}</definedName>
    <definedName name="jk" localSheetId="10" hidden="1">{#N/A,#N/A,TRUE,"Cover";#N/A,#N/A,TRUE,"Conts";#N/A,#N/A,TRUE,"VOS";#N/A,#N/A,TRUE,"Warrington";#N/A,#N/A,TRUE,"Widnes"}</definedName>
    <definedName name="jk" localSheetId="13" hidden="1">{#N/A,#N/A,TRUE,"Cover";#N/A,#N/A,TRUE,"Conts";#N/A,#N/A,TRUE,"VOS";#N/A,#N/A,TRUE,"Warrington";#N/A,#N/A,TRUE,"Widnes"}</definedName>
    <definedName name="jk" localSheetId="5" hidden="1">{#N/A,#N/A,TRUE,"Cover";#N/A,#N/A,TRUE,"Conts";#N/A,#N/A,TRUE,"VOS";#N/A,#N/A,TRUE,"Warrington";#N/A,#N/A,TRUE,"Widnes"}</definedName>
    <definedName name="jk" localSheetId="16" hidden="1">{#N/A,#N/A,TRUE,"Cover";#N/A,#N/A,TRUE,"Conts";#N/A,#N/A,TRUE,"VOS";#N/A,#N/A,TRUE,"Warrington";#N/A,#N/A,TRUE,"Widnes"}</definedName>
    <definedName name="jk" hidden="1">{#N/A,#N/A,TRUE,"Cover";#N/A,#N/A,TRUE,"Conts";#N/A,#N/A,TRUE,"VOS";#N/A,#N/A,TRUE,"Warrington";#N/A,#N/A,TRUE,"Widnes"}</definedName>
    <definedName name="jk.j.oi" localSheetId="11" hidden="1">{#N/A,#N/A,TRUE,"Cover";#N/A,#N/A,TRUE,"Conts";#N/A,#N/A,TRUE,"VOS";#N/A,#N/A,TRUE,"Warrington";#N/A,#N/A,TRUE,"Widnes"}</definedName>
    <definedName name="jk.j.oi" localSheetId="7" hidden="1">{#N/A,#N/A,TRUE,"Cover";#N/A,#N/A,TRUE,"Conts";#N/A,#N/A,TRUE,"VOS";#N/A,#N/A,TRUE,"Warrington";#N/A,#N/A,TRUE,"Widnes"}</definedName>
    <definedName name="jk.j.oi" localSheetId="10" hidden="1">{#N/A,#N/A,TRUE,"Cover";#N/A,#N/A,TRUE,"Conts";#N/A,#N/A,TRUE,"VOS";#N/A,#N/A,TRUE,"Warrington";#N/A,#N/A,TRUE,"Widnes"}</definedName>
    <definedName name="jk.j.oi" localSheetId="13" hidden="1">{#N/A,#N/A,TRUE,"Cover";#N/A,#N/A,TRUE,"Conts";#N/A,#N/A,TRUE,"VOS";#N/A,#N/A,TRUE,"Warrington";#N/A,#N/A,TRUE,"Widnes"}</definedName>
    <definedName name="jk.j.oi" localSheetId="5" hidden="1">{#N/A,#N/A,TRUE,"Cover";#N/A,#N/A,TRUE,"Conts";#N/A,#N/A,TRUE,"VOS";#N/A,#N/A,TRUE,"Warrington";#N/A,#N/A,TRUE,"Widnes"}</definedName>
    <definedName name="jk.j.oi" localSheetId="16" hidden="1">{#N/A,#N/A,TRUE,"Cover";#N/A,#N/A,TRUE,"Conts";#N/A,#N/A,TRUE,"VOS";#N/A,#N/A,TRUE,"Warrington";#N/A,#N/A,TRUE,"Widnes"}</definedName>
    <definedName name="jk.j.oi" hidden="1">{#N/A,#N/A,TRUE,"Cover";#N/A,#N/A,TRUE,"Conts";#N/A,#N/A,TRUE,"VOS";#N/A,#N/A,TRUE,"Warrington";#N/A,#N/A,TRUE,"Widnes"}</definedName>
    <definedName name="JKGKJHK" localSheetId="11" hidden="1">{#N/A,#N/A,TRUE,"Cover";#N/A,#N/A,TRUE,"Conts";#N/A,#N/A,TRUE,"VOS";#N/A,#N/A,TRUE,"Warrington";#N/A,#N/A,TRUE,"Widnes"}</definedName>
    <definedName name="JKGKJHK" localSheetId="7" hidden="1">{#N/A,#N/A,TRUE,"Cover";#N/A,#N/A,TRUE,"Conts";#N/A,#N/A,TRUE,"VOS";#N/A,#N/A,TRUE,"Warrington";#N/A,#N/A,TRUE,"Widnes"}</definedName>
    <definedName name="JKGKJHK" localSheetId="10" hidden="1">{#N/A,#N/A,TRUE,"Cover";#N/A,#N/A,TRUE,"Conts";#N/A,#N/A,TRUE,"VOS";#N/A,#N/A,TRUE,"Warrington";#N/A,#N/A,TRUE,"Widnes"}</definedName>
    <definedName name="JKGKJHK" localSheetId="13" hidden="1">{#N/A,#N/A,TRUE,"Cover";#N/A,#N/A,TRUE,"Conts";#N/A,#N/A,TRUE,"VOS";#N/A,#N/A,TRUE,"Warrington";#N/A,#N/A,TRUE,"Widnes"}</definedName>
    <definedName name="JKGKJHK" localSheetId="5" hidden="1">{#N/A,#N/A,TRUE,"Cover";#N/A,#N/A,TRUE,"Conts";#N/A,#N/A,TRUE,"VOS";#N/A,#N/A,TRUE,"Warrington";#N/A,#N/A,TRUE,"Widnes"}</definedName>
    <definedName name="JKGKJHK" localSheetId="16" hidden="1">{#N/A,#N/A,TRUE,"Cover";#N/A,#N/A,TRUE,"Conts";#N/A,#N/A,TRUE,"VOS";#N/A,#N/A,TRUE,"Warrington";#N/A,#N/A,TRUE,"Widnes"}</definedName>
    <definedName name="JKGKJHK" hidden="1">{#N/A,#N/A,TRUE,"Cover";#N/A,#N/A,TRUE,"Conts";#N/A,#N/A,TRUE,"VOS";#N/A,#N/A,TRUE,"Warrington";#N/A,#N/A,TRUE,"Widnes"}</definedName>
    <definedName name="jkljljkl" localSheetId="11" hidden="1">{#N/A,#N/A,TRUE,"Cover";#N/A,#N/A,TRUE,"Conts";#N/A,#N/A,TRUE,"VOS";#N/A,#N/A,TRUE,"Warrington";#N/A,#N/A,TRUE,"Widnes"}</definedName>
    <definedName name="jkljljkl" localSheetId="7" hidden="1">{#N/A,#N/A,TRUE,"Cover";#N/A,#N/A,TRUE,"Conts";#N/A,#N/A,TRUE,"VOS";#N/A,#N/A,TRUE,"Warrington";#N/A,#N/A,TRUE,"Widnes"}</definedName>
    <definedName name="jkljljkl" localSheetId="10" hidden="1">{#N/A,#N/A,TRUE,"Cover";#N/A,#N/A,TRUE,"Conts";#N/A,#N/A,TRUE,"VOS";#N/A,#N/A,TRUE,"Warrington";#N/A,#N/A,TRUE,"Widnes"}</definedName>
    <definedName name="jkljljkl" localSheetId="13" hidden="1">{#N/A,#N/A,TRUE,"Cover";#N/A,#N/A,TRUE,"Conts";#N/A,#N/A,TRUE,"VOS";#N/A,#N/A,TRUE,"Warrington";#N/A,#N/A,TRUE,"Widnes"}</definedName>
    <definedName name="jkljljkl" localSheetId="5" hidden="1">{#N/A,#N/A,TRUE,"Cover";#N/A,#N/A,TRUE,"Conts";#N/A,#N/A,TRUE,"VOS";#N/A,#N/A,TRUE,"Warrington";#N/A,#N/A,TRUE,"Widnes"}</definedName>
    <definedName name="jkljljkl" localSheetId="16" hidden="1">{#N/A,#N/A,TRUE,"Cover";#N/A,#N/A,TRUE,"Conts";#N/A,#N/A,TRUE,"VOS";#N/A,#N/A,TRUE,"Warrington";#N/A,#N/A,TRUE,"Widnes"}</definedName>
    <definedName name="jkljljkl" hidden="1">{#N/A,#N/A,TRUE,"Cover";#N/A,#N/A,TRUE,"Conts";#N/A,#N/A,TRUE,"VOS";#N/A,#N/A,TRUE,"Warrington";#N/A,#N/A,TRUE,"Widnes"}</definedName>
    <definedName name="jktrujij" localSheetId="11" hidden="1">{#N/A,#N/A,TRUE,"Cover";#N/A,#N/A,TRUE,"Conts";#N/A,#N/A,TRUE,"VOS";#N/A,#N/A,TRUE,"Warrington";#N/A,#N/A,TRUE,"Widnes"}</definedName>
    <definedName name="jktrujij" localSheetId="7" hidden="1">{#N/A,#N/A,TRUE,"Cover";#N/A,#N/A,TRUE,"Conts";#N/A,#N/A,TRUE,"VOS";#N/A,#N/A,TRUE,"Warrington";#N/A,#N/A,TRUE,"Widnes"}</definedName>
    <definedName name="jktrujij" localSheetId="10" hidden="1">{#N/A,#N/A,TRUE,"Cover";#N/A,#N/A,TRUE,"Conts";#N/A,#N/A,TRUE,"VOS";#N/A,#N/A,TRUE,"Warrington";#N/A,#N/A,TRUE,"Widnes"}</definedName>
    <definedName name="jktrujij" localSheetId="13" hidden="1">{#N/A,#N/A,TRUE,"Cover";#N/A,#N/A,TRUE,"Conts";#N/A,#N/A,TRUE,"VOS";#N/A,#N/A,TRUE,"Warrington";#N/A,#N/A,TRUE,"Widnes"}</definedName>
    <definedName name="jktrujij" localSheetId="5" hidden="1">{#N/A,#N/A,TRUE,"Cover";#N/A,#N/A,TRUE,"Conts";#N/A,#N/A,TRUE,"VOS";#N/A,#N/A,TRUE,"Warrington";#N/A,#N/A,TRUE,"Widnes"}</definedName>
    <definedName name="jktrujij" localSheetId="16" hidden="1">{#N/A,#N/A,TRUE,"Cover";#N/A,#N/A,TRUE,"Conts";#N/A,#N/A,TRUE,"VOS";#N/A,#N/A,TRUE,"Warrington";#N/A,#N/A,TRUE,"Widnes"}</definedName>
    <definedName name="jktrujij" hidden="1">{#N/A,#N/A,TRUE,"Cover";#N/A,#N/A,TRUE,"Conts";#N/A,#N/A,TRUE,"VOS";#N/A,#N/A,TRUE,"Warrington";#N/A,#N/A,TRUE,"Widnes"}</definedName>
    <definedName name="jktukk" localSheetId="11" hidden="1">{#N/A,#N/A,TRUE,"Cover";#N/A,#N/A,TRUE,"Conts";#N/A,#N/A,TRUE,"VOS";#N/A,#N/A,TRUE,"Warrington";#N/A,#N/A,TRUE,"Widnes"}</definedName>
    <definedName name="jktukk" localSheetId="7" hidden="1">{#N/A,#N/A,TRUE,"Cover";#N/A,#N/A,TRUE,"Conts";#N/A,#N/A,TRUE,"VOS";#N/A,#N/A,TRUE,"Warrington";#N/A,#N/A,TRUE,"Widnes"}</definedName>
    <definedName name="jktukk" localSheetId="10" hidden="1">{#N/A,#N/A,TRUE,"Cover";#N/A,#N/A,TRUE,"Conts";#N/A,#N/A,TRUE,"VOS";#N/A,#N/A,TRUE,"Warrington";#N/A,#N/A,TRUE,"Widnes"}</definedName>
    <definedName name="jktukk" localSheetId="13" hidden="1">{#N/A,#N/A,TRUE,"Cover";#N/A,#N/A,TRUE,"Conts";#N/A,#N/A,TRUE,"VOS";#N/A,#N/A,TRUE,"Warrington";#N/A,#N/A,TRUE,"Widnes"}</definedName>
    <definedName name="jktukk" localSheetId="5" hidden="1">{#N/A,#N/A,TRUE,"Cover";#N/A,#N/A,TRUE,"Conts";#N/A,#N/A,TRUE,"VOS";#N/A,#N/A,TRUE,"Warrington";#N/A,#N/A,TRUE,"Widnes"}</definedName>
    <definedName name="jktukk" localSheetId="16" hidden="1">{#N/A,#N/A,TRUE,"Cover";#N/A,#N/A,TRUE,"Conts";#N/A,#N/A,TRUE,"VOS";#N/A,#N/A,TRUE,"Warrington";#N/A,#N/A,TRUE,"Widnes"}</definedName>
    <definedName name="jktukk" hidden="1">{#N/A,#N/A,TRUE,"Cover";#N/A,#N/A,TRUE,"Conts";#N/A,#N/A,TRUE,"VOS";#N/A,#N/A,TRUE,"Warrington";#N/A,#N/A,TRUE,"Widnes"}</definedName>
    <definedName name="jky" localSheetId="11" hidden="1">{#N/A,#N/A,TRUE,"Cover";#N/A,#N/A,TRUE,"Conts";#N/A,#N/A,TRUE,"VOS";#N/A,#N/A,TRUE,"Warrington";#N/A,#N/A,TRUE,"Widnes"}</definedName>
    <definedName name="jky" localSheetId="7" hidden="1">{#N/A,#N/A,TRUE,"Cover";#N/A,#N/A,TRUE,"Conts";#N/A,#N/A,TRUE,"VOS";#N/A,#N/A,TRUE,"Warrington";#N/A,#N/A,TRUE,"Widnes"}</definedName>
    <definedName name="jky" localSheetId="10" hidden="1">{#N/A,#N/A,TRUE,"Cover";#N/A,#N/A,TRUE,"Conts";#N/A,#N/A,TRUE,"VOS";#N/A,#N/A,TRUE,"Warrington";#N/A,#N/A,TRUE,"Widnes"}</definedName>
    <definedName name="jky" localSheetId="13" hidden="1">{#N/A,#N/A,TRUE,"Cover";#N/A,#N/A,TRUE,"Conts";#N/A,#N/A,TRUE,"VOS";#N/A,#N/A,TRUE,"Warrington";#N/A,#N/A,TRUE,"Widnes"}</definedName>
    <definedName name="jky" localSheetId="5" hidden="1">{#N/A,#N/A,TRUE,"Cover";#N/A,#N/A,TRUE,"Conts";#N/A,#N/A,TRUE,"VOS";#N/A,#N/A,TRUE,"Warrington";#N/A,#N/A,TRUE,"Widnes"}</definedName>
    <definedName name="jky" localSheetId="16" hidden="1">{#N/A,#N/A,TRUE,"Cover";#N/A,#N/A,TRUE,"Conts";#N/A,#N/A,TRUE,"VOS";#N/A,#N/A,TRUE,"Warrington";#N/A,#N/A,TRUE,"Widnes"}</definedName>
    <definedName name="jky" hidden="1">{#N/A,#N/A,TRUE,"Cover";#N/A,#N/A,TRUE,"Conts";#N/A,#N/A,TRUE,"VOS";#N/A,#N/A,TRUE,"Warrington";#N/A,#N/A,TRUE,"Widnes"}</definedName>
    <definedName name="jtyhjswjy" localSheetId="11" hidden="1">{#N/A,#N/A,TRUE,"Cover";#N/A,#N/A,TRUE,"Conts";#N/A,#N/A,TRUE,"VOS";#N/A,#N/A,TRUE,"Warrington";#N/A,#N/A,TRUE,"Widnes"}</definedName>
    <definedName name="jtyhjswjy" localSheetId="7" hidden="1">{#N/A,#N/A,TRUE,"Cover";#N/A,#N/A,TRUE,"Conts";#N/A,#N/A,TRUE,"VOS";#N/A,#N/A,TRUE,"Warrington";#N/A,#N/A,TRUE,"Widnes"}</definedName>
    <definedName name="jtyhjswjy" localSheetId="10" hidden="1">{#N/A,#N/A,TRUE,"Cover";#N/A,#N/A,TRUE,"Conts";#N/A,#N/A,TRUE,"VOS";#N/A,#N/A,TRUE,"Warrington";#N/A,#N/A,TRUE,"Widnes"}</definedName>
    <definedName name="jtyhjswjy" localSheetId="13" hidden="1">{#N/A,#N/A,TRUE,"Cover";#N/A,#N/A,TRUE,"Conts";#N/A,#N/A,TRUE,"VOS";#N/A,#N/A,TRUE,"Warrington";#N/A,#N/A,TRUE,"Widnes"}</definedName>
    <definedName name="jtyhjswjy" localSheetId="5" hidden="1">{#N/A,#N/A,TRUE,"Cover";#N/A,#N/A,TRUE,"Conts";#N/A,#N/A,TRUE,"VOS";#N/A,#N/A,TRUE,"Warrington";#N/A,#N/A,TRUE,"Widnes"}</definedName>
    <definedName name="jtyhjswjy" localSheetId="16" hidden="1">{#N/A,#N/A,TRUE,"Cover";#N/A,#N/A,TRUE,"Conts";#N/A,#N/A,TRUE,"VOS";#N/A,#N/A,TRUE,"Warrington";#N/A,#N/A,TRUE,"Widnes"}</definedName>
    <definedName name="jtyhjswjy" hidden="1">{#N/A,#N/A,TRUE,"Cover";#N/A,#N/A,TRUE,"Conts";#N/A,#N/A,TRUE,"VOS";#N/A,#N/A,TRUE,"Warrington";#N/A,#N/A,TRUE,"Widnes"}</definedName>
    <definedName name="k" localSheetId="11" hidden="1">{#N/A,#N/A,TRUE,"Cover";#N/A,#N/A,TRUE,"Conts";#N/A,#N/A,TRUE,"VOS";#N/A,#N/A,TRUE,"Warrington";#N/A,#N/A,TRUE,"Widnes"}</definedName>
    <definedName name="k" localSheetId="7" hidden="1">{#N/A,#N/A,TRUE,"Cover";#N/A,#N/A,TRUE,"Conts";#N/A,#N/A,TRUE,"VOS";#N/A,#N/A,TRUE,"Warrington";#N/A,#N/A,TRUE,"Widnes"}</definedName>
    <definedName name="k" localSheetId="10" hidden="1">{#N/A,#N/A,TRUE,"Cover";#N/A,#N/A,TRUE,"Conts";#N/A,#N/A,TRUE,"VOS";#N/A,#N/A,TRUE,"Warrington";#N/A,#N/A,TRUE,"Widnes"}</definedName>
    <definedName name="k" localSheetId="13" hidden="1">{#N/A,#N/A,TRUE,"Cover";#N/A,#N/A,TRUE,"Conts";#N/A,#N/A,TRUE,"VOS";#N/A,#N/A,TRUE,"Warrington";#N/A,#N/A,TRUE,"Widnes"}</definedName>
    <definedName name="k" localSheetId="5" hidden="1">{#N/A,#N/A,TRUE,"Cover";#N/A,#N/A,TRUE,"Conts";#N/A,#N/A,TRUE,"VOS";#N/A,#N/A,TRUE,"Warrington";#N/A,#N/A,TRUE,"Widnes"}</definedName>
    <definedName name="k" localSheetId="16" hidden="1">{#N/A,#N/A,TRUE,"Cover";#N/A,#N/A,TRUE,"Conts";#N/A,#N/A,TRUE,"VOS";#N/A,#N/A,TRUE,"Warrington";#N/A,#N/A,TRUE,"Widnes"}</definedName>
    <definedName name="k" hidden="1">{#N/A,#N/A,TRUE,"Cover";#N/A,#N/A,TRUE,"Conts";#N/A,#N/A,TRUE,"VOS";#N/A,#N/A,TRUE,"Warrington";#N/A,#N/A,TRUE,"Widnes"}</definedName>
    <definedName name="K9B_1">'[24]Channel Invert'!$D$11:$E$543</definedName>
    <definedName name="K9B_2">'[24]Channel Invert'!$D$544:$E$1393</definedName>
    <definedName name="kgjfgjgj" localSheetId="11" hidden="1">{#N/A,#N/A,TRUE,"Cover";#N/A,#N/A,TRUE,"Conts";#N/A,#N/A,TRUE,"VOS";#N/A,#N/A,TRUE,"Warrington";#N/A,#N/A,TRUE,"Widnes"}</definedName>
    <definedName name="kgjfgjgj" localSheetId="7" hidden="1">{#N/A,#N/A,TRUE,"Cover";#N/A,#N/A,TRUE,"Conts";#N/A,#N/A,TRUE,"VOS";#N/A,#N/A,TRUE,"Warrington";#N/A,#N/A,TRUE,"Widnes"}</definedName>
    <definedName name="kgjfgjgj" localSheetId="10" hidden="1">{#N/A,#N/A,TRUE,"Cover";#N/A,#N/A,TRUE,"Conts";#N/A,#N/A,TRUE,"VOS";#N/A,#N/A,TRUE,"Warrington";#N/A,#N/A,TRUE,"Widnes"}</definedName>
    <definedName name="kgjfgjgj" localSheetId="13" hidden="1">{#N/A,#N/A,TRUE,"Cover";#N/A,#N/A,TRUE,"Conts";#N/A,#N/A,TRUE,"VOS";#N/A,#N/A,TRUE,"Warrington";#N/A,#N/A,TRUE,"Widnes"}</definedName>
    <definedName name="kgjfgjgj" localSheetId="5" hidden="1">{#N/A,#N/A,TRUE,"Cover";#N/A,#N/A,TRUE,"Conts";#N/A,#N/A,TRUE,"VOS";#N/A,#N/A,TRUE,"Warrington";#N/A,#N/A,TRUE,"Widnes"}</definedName>
    <definedName name="kgjfgjgj" localSheetId="16" hidden="1">{#N/A,#N/A,TRUE,"Cover";#N/A,#N/A,TRUE,"Conts";#N/A,#N/A,TRUE,"VOS";#N/A,#N/A,TRUE,"Warrington";#N/A,#N/A,TRUE,"Widnes"}</definedName>
    <definedName name="kgjfgjgj" hidden="1">{#N/A,#N/A,TRUE,"Cover";#N/A,#N/A,TRUE,"Conts";#N/A,#N/A,TRUE,"VOS";#N/A,#N/A,TRUE,"Warrington";#N/A,#N/A,TRUE,"Widnes"}</definedName>
    <definedName name="khgfkhgf" localSheetId="11" hidden="1">{#N/A,#N/A,TRUE,"Cover";#N/A,#N/A,TRUE,"Conts";#N/A,#N/A,TRUE,"VOS";#N/A,#N/A,TRUE,"Warrington";#N/A,#N/A,TRUE,"Widnes"}</definedName>
    <definedName name="khgfkhgf" localSheetId="7" hidden="1">{#N/A,#N/A,TRUE,"Cover";#N/A,#N/A,TRUE,"Conts";#N/A,#N/A,TRUE,"VOS";#N/A,#N/A,TRUE,"Warrington";#N/A,#N/A,TRUE,"Widnes"}</definedName>
    <definedName name="khgfkhgf" localSheetId="10" hidden="1">{#N/A,#N/A,TRUE,"Cover";#N/A,#N/A,TRUE,"Conts";#N/A,#N/A,TRUE,"VOS";#N/A,#N/A,TRUE,"Warrington";#N/A,#N/A,TRUE,"Widnes"}</definedName>
    <definedName name="khgfkhgf" localSheetId="13" hidden="1">{#N/A,#N/A,TRUE,"Cover";#N/A,#N/A,TRUE,"Conts";#N/A,#N/A,TRUE,"VOS";#N/A,#N/A,TRUE,"Warrington";#N/A,#N/A,TRUE,"Widnes"}</definedName>
    <definedName name="khgfkhgf" localSheetId="5" hidden="1">{#N/A,#N/A,TRUE,"Cover";#N/A,#N/A,TRUE,"Conts";#N/A,#N/A,TRUE,"VOS";#N/A,#N/A,TRUE,"Warrington";#N/A,#N/A,TRUE,"Widnes"}</definedName>
    <definedName name="khgfkhgf" localSheetId="16" hidden="1">{#N/A,#N/A,TRUE,"Cover";#N/A,#N/A,TRUE,"Conts";#N/A,#N/A,TRUE,"VOS";#N/A,#N/A,TRUE,"Warrington";#N/A,#N/A,TRUE,"Widnes"}</definedName>
    <definedName name="khgfkhgf" hidden="1">{#N/A,#N/A,TRUE,"Cover";#N/A,#N/A,TRUE,"Conts";#N/A,#N/A,TRUE,"VOS";#N/A,#N/A,TRUE,"Warrington";#N/A,#N/A,TRUE,"Widnes"}</definedName>
    <definedName name="kj" localSheetId="11" hidden="1">{#N/A,#N/A,TRUE,"Cover";#N/A,#N/A,TRUE,"Conts";#N/A,#N/A,TRUE,"VOS";#N/A,#N/A,TRUE,"Warrington";#N/A,#N/A,TRUE,"Widnes"}</definedName>
    <definedName name="kj" localSheetId="7" hidden="1">{#N/A,#N/A,TRUE,"Cover";#N/A,#N/A,TRUE,"Conts";#N/A,#N/A,TRUE,"VOS";#N/A,#N/A,TRUE,"Warrington";#N/A,#N/A,TRUE,"Widnes"}</definedName>
    <definedName name="kj" localSheetId="10" hidden="1">{#N/A,#N/A,TRUE,"Cover";#N/A,#N/A,TRUE,"Conts";#N/A,#N/A,TRUE,"VOS";#N/A,#N/A,TRUE,"Warrington";#N/A,#N/A,TRUE,"Widnes"}</definedName>
    <definedName name="kj" localSheetId="13" hidden="1">{#N/A,#N/A,TRUE,"Cover";#N/A,#N/A,TRUE,"Conts";#N/A,#N/A,TRUE,"VOS";#N/A,#N/A,TRUE,"Warrington";#N/A,#N/A,TRUE,"Widnes"}</definedName>
    <definedName name="kj" localSheetId="5" hidden="1">{#N/A,#N/A,TRUE,"Cover";#N/A,#N/A,TRUE,"Conts";#N/A,#N/A,TRUE,"VOS";#N/A,#N/A,TRUE,"Warrington";#N/A,#N/A,TRUE,"Widnes"}</definedName>
    <definedName name="kj" localSheetId="16" hidden="1">{#N/A,#N/A,TRUE,"Cover";#N/A,#N/A,TRUE,"Conts";#N/A,#N/A,TRUE,"VOS";#N/A,#N/A,TRUE,"Warrington";#N/A,#N/A,TRUE,"Widnes"}</definedName>
    <definedName name="kj" hidden="1">{#N/A,#N/A,TRUE,"Cover";#N/A,#N/A,TRUE,"Conts";#N/A,#N/A,TRUE,"VOS";#N/A,#N/A,TRUE,"Warrington";#N/A,#N/A,TRUE,"Widnes"}</definedName>
    <definedName name="kjhkj" localSheetId="11"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5" hidden="1">{#N/A,#N/A,FALSE,"SumG";#N/A,#N/A,FALSE,"ElecG";#N/A,#N/A,FALSE,"MechG";#N/A,#N/A,FALSE,"GeotG";#N/A,#N/A,FALSE,"PrcsG";#N/A,#N/A,FALSE,"TunnG";#N/A,#N/A,FALSE,"CivlG";#N/A,#N/A,FALSE,"NtwkG";#N/A,#N/A,FALSE,"EstgG";#N/A,#N/A,FALSE,"PEngG"}</definedName>
    <definedName name="kjhkj" localSheetId="16"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11" hidden="1">{#N/A,#N/A,TRUE,"Cover";#N/A,#N/A,TRUE,"Conts";#N/A,#N/A,TRUE,"VOS";#N/A,#N/A,TRUE,"Warrington";#N/A,#N/A,TRUE,"Widnes"}</definedName>
    <definedName name="kklmlk" localSheetId="7" hidden="1">{#N/A,#N/A,TRUE,"Cover";#N/A,#N/A,TRUE,"Conts";#N/A,#N/A,TRUE,"VOS";#N/A,#N/A,TRUE,"Warrington";#N/A,#N/A,TRUE,"Widnes"}</definedName>
    <definedName name="kklmlk" localSheetId="10" hidden="1">{#N/A,#N/A,TRUE,"Cover";#N/A,#N/A,TRUE,"Conts";#N/A,#N/A,TRUE,"VOS";#N/A,#N/A,TRUE,"Warrington";#N/A,#N/A,TRUE,"Widnes"}</definedName>
    <definedName name="kklmlk" localSheetId="13" hidden="1">{#N/A,#N/A,TRUE,"Cover";#N/A,#N/A,TRUE,"Conts";#N/A,#N/A,TRUE,"VOS";#N/A,#N/A,TRUE,"Warrington";#N/A,#N/A,TRUE,"Widnes"}</definedName>
    <definedName name="kklmlk" localSheetId="5" hidden="1">{#N/A,#N/A,TRUE,"Cover";#N/A,#N/A,TRUE,"Conts";#N/A,#N/A,TRUE,"VOS";#N/A,#N/A,TRUE,"Warrington";#N/A,#N/A,TRUE,"Widnes"}</definedName>
    <definedName name="kklmlk" localSheetId="16" hidden="1">{#N/A,#N/A,TRUE,"Cover";#N/A,#N/A,TRUE,"Conts";#N/A,#N/A,TRUE,"VOS";#N/A,#N/A,TRUE,"Warrington";#N/A,#N/A,TRUE,"Widnes"}</definedName>
    <definedName name="kklmlk" hidden="1">{#N/A,#N/A,TRUE,"Cover";#N/A,#N/A,TRUE,"Conts";#N/A,#N/A,TRUE,"VOS";#N/A,#N/A,TRUE,"Warrington";#N/A,#N/A,TRUE,"Widnes"}</definedName>
    <definedName name="kpi" localSheetId="11">#REF!</definedName>
    <definedName name="kpi" localSheetId="7">#REF!</definedName>
    <definedName name="kpi" localSheetId="15">#REF!</definedName>
    <definedName name="kpi" localSheetId="13">#REF!</definedName>
    <definedName name="kpi" localSheetId="5">#REF!</definedName>
    <definedName name="kpi" localSheetId="3">#REF!</definedName>
    <definedName name="kpi">#REF!</definedName>
    <definedName name="kryk" localSheetId="11" hidden="1">{#N/A,#N/A,TRUE,"Cover";#N/A,#N/A,TRUE,"Conts";#N/A,#N/A,TRUE,"VOS";#N/A,#N/A,TRUE,"Warrington";#N/A,#N/A,TRUE,"Widnes"}</definedName>
    <definedName name="kryk" localSheetId="7" hidden="1">{#N/A,#N/A,TRUE,"Cover";#N/A,#N/A,TRUE,"Conts";#N/A,#N/A,TRUE,"VOS";#N/A,#N/A,TRUE,"Warrington";#N/A,#N/A,TRUE,"Widnes"}</definedName>
    <definedName name="kryk" localSheetId="10" hidden="1">{#N/A,#N/A,TRUE,"Cover";#N/A,#N/A,TRUE,"Conts";#N/A,#N/A,TRUE,"VOS";#N/A,#N/A,TRUE,"Warrington";#N/A,#N/A,TRUE,"Widnes"}</definedName>
    <definedName name="kryk" localSheetId="13" hidden="1">{#N/A,#N/A,TRUE,"Cover";#N/A,#N/A,TRUE,"Conts";#N/A,#N/A,TRUE,"VOS";#N/A,#N/A,TRUE,"Warrington";#N/A,#N/A,TRUE,"Widnes"}</definedName>
    <definedName name="kryk" localSheetId="5" hidden="1">{#N/A,#N/A,TRUE,"Cover";#N/A,#N/A,TRUE,"Conts";#N/A,#N/A,TRUE,"VOS";#N/A,#N/A,TRUE,"Warrington";#N/A,#N/A,TRUE,"Widnes"}</definedName>
    <definedName name="kryk" localSheetId="16" hidden="1">{#N/A,#N/A,TRUE,"Cover";#N/A,#N/A,TRUE,"Conts";#N/A,#N/A,TRUE,"VOS";#N/A,#N/A,TRUE,"Warrington";#N/A,#N/A,TRUE,"Widnes"}</definedName>
    <definedName name="kryk" hidden="1">{#N/A,#N/A,TRUE,"Cover";#N/A,#N/A,TRUE,"Conts";#N/A,#N/A,TRUE,"VOS";#N/A,#N/A,TRUE,"Warrington";#N/A,#N/A,TRUE,"Widnes"}</definedName>
    <definedName name="KYSTH" localSheetId="11" hidden="1">{#N/A,#N/A,TRUE,"Cover";#N/A,#N/A,TRUE,"Conts";#N/A,#N/A,TRUE,"VOS";#N/A,#N/A,TRUE,"Warrington";#N/A,#N/A,TRUE,"Widnes"}</definedName>
    <definedName name="KYSTH" localSheetId="7" hidden="1">{#N/A,#N/A,TRUE,"Cover";#N/A,#N/A,TRUE,"Conts";#N/A,#N/A,TRUE,"VOS";#N/A,#N/A,TRUE,"Warrington";#N/A,#N/A,TRUE,"Widnes"}</definedName>
    <definedName name="KYSTH" localSheetId="10" hidden="1">{#N/A,#N/A,TRUE,"Cover";#N/A,#N/A,TRUE,"Conts";#N/A,#N/A,TRUE,"VOS";#N/A,#N/A,TRUE,"Warrington";#N/A,#N/A,TRUE,"Widnes"}</definedName>
    <definedName name="KYSTH" localSheetId="13" hidden="1">{#N/A,#N/A,TRUE,"Cover";#N/A,#N/A,TRUE,"Conts";#N/A,#N/A,TRUE,"VOS";#N/A,#N/A,TRUE,"Warrington";#N/A,#N/A,TRUE,"Widnes"}</definedName>
    <definedName name="KYSTH" localSheetId="5" hidden="1">{#N/A,#N/A,TRUE,"Cover";#N/A,#N/A,TRUE,"Conts";#N/A,#N/A,TRUE,"VOS";#N/A,#N/A,TRUE,"Warrington";#N/A,#N/A,TRUE,"Widnes"}</definedName>
    <definedName name="KYSTH" localSheetId="16" hidden="1">{#N/A,#N/A,TRUE,"Cover";#N/A,#N/A,TRUE,"Conts";#N/A,#N/A,TRUE,"VOS";#N/A,#N/A,TRUE,"Warrington";#N/A,#N/A,TRUE,"Widnes"}</definedName>
    <definedName name="KYSTH" hidden="1">{#N/A,#N/A,TRUE,"Cover";#N/A,#N/A,TRUE,"Conts";#N/A,#N/A,TRUE,"VOS";#N/A,#N/A,TRUE,"Warrington";#N/A,#N/A,TRUE,"Widnes"}</definedName>
    <definedName name="l" localSheetId="11" hidden="1">{#N/A,#N/A,TRUE,"Cover";#N/A,#N/A,TRUE,"Conts";#N/A,#N/A,TRUE,"VOS";#N/A,#N/A,TRUE,"Warrington";#N/A,#N/A,TRUE,"Widnes"}</definedName>
    <definedName name="l" localSheetId="7" hidden="1">{#N/A,#N/A,TRUE,"Cover";#N/A,#N/A,TRUE,"Conts";#N/A,#N/A,TRUE,"VOS";#N/A,#N/A,TRUE,"Warrington";#N/A,#N/A,TRUE,"Widnes"}</definedName>
    <definedName name="l" localSheetId="10" hidden="1">{#N/A,#N/A,TRUE,"Cover";#N/A,#N/A,TRUE,"Conts";#N/A,#N/A,TRUE,"VOS";#N/A,#N/A,TRUE,"Warrington";#N/A,#N/A,TRUE,"Widnes"}</definedName>
    <definedName name="l" localSheetId="13" hidden="1">{#N/A,#N/A,TRUE,"Cover";#N/A,#N/A,TRUE,"Conts";#N/A,#N/A,TRUE,"VOS";#N/A,#N/A,TRUE,"Warrington";#N/A,#N/A,TRUE,"Widnes"}</definedName>
    <definedName name="l" localSheetId="5" hidden="1">{#N/A,#N/A,TRUE,"Cover";#N/A,#N/A,TRUE,"Conts";#N/A,#N/A,TRUE,"VOS";#N/A,#N/A,TRUE,"Warrington";#N/A,#N/A,TRUE,"Widnes"}</definedName>
    <definedName name="l" localSheetId="16"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11" hidden="1">{#N/A,#N/A,TRUE,"Cover";#N/A,#N/A,TRUE,"Conts";#N/A,#N/A,TRUE,"VOS";#N/A,#N/A,TRUE,"Warrington";#N/A,#N/A,TRUE,"Widnes"}</definedName>
    <definedName name="level" localSheetId="7" hidden="1">{#N/A,#N/A,TRUE,"Cover";#N/A,#N/A,TRUE,"Conts";#N/A,#N/A,TRUE,"VOS";#N/A,#N/A,TRUE,"Warrington";#N/A,#N/A,TRUE,"Widnes"}</definedName>
    <definedName name="level" localSheetId="10" hidden="1">{#N/A,#N/A,TRUE,"Cover";#N/A,#N/A,TRUE,"Conts";#N/A,#N/A,TRUE,"VOS";#N/A,#N/A,TRUE,"Warrington";#N/A,#N/A,TRUE,"Widnes"}</definedName>
    <definedName name="level" localSheetId="13" hidden="1">{#N/A,#N/A,TRUE,"Cover";#N/A,#N/A,TRUE,"Conts";#N/A,#N/A,TRUE,"VOS";#N/A,#N/A,TRUE,"Warrington";#N/A,#N/A,TRUE,"Widnes"}</definedName>
    <definedName name="level" localSheetId="5" hidden="1">{#N/A,#N/A,TRUE,"Cover";#N/A,#N/A,TRUE,"Conts";#N/A,#N/A,TRUE,"VOS";#N/A,#N/A,TRUE,"Warrington";#N/A,#N/A,TRUE,"Widnes"}</definedName>
    <definedName name="level" localSheetId="16" hidden="1">{#N/A,#N/A,TRUE,"Cover";#N/A,#N/A,TRUE,"Conts";#N/A,#N/A,TRUE,"VOS";#N/A,#N/A,TRUE,"Warrington";#N/A,#N/A,TRUE,"Widnes"}</definedName>
    <definedName name="level" hidden="1">{#N/A,#N/A,TRUE,"Cover";#N/A,#N/A,TRUE,"Conts";#N/A,#N/A,TRUE,"VOS";#N/A,#N/A,TRUE,"Warrington";#N/A,#N/A,TRUE,"Widnes"}</definedName>
    <definedName name="level3" localSheetId="11" hidden="1">{#N/A,#N/A,TRUE,"Cover";#N/A,#N/A,TRUE,"Conts";#N/A,#N/A,TRUE,"VOS";#N/A,#N/A,TRUE,"Warrington";#N/A,#N/A,TRUE,"Widnes"}</definedName>
    <definedName name="level3" localSheetId="7" hidden="1">{#N/A,#N/A,TRUE,"Cover";#N/A,#N/A,TRUE,"Conts";#N/A,#N/A,TRUE,"VOS";#N/A,#N/A,TRUE,"Warrington";#N/A,#N/A,TRUE,"Widnes"}</definedName>
    <definedName name="level3" localSheetId="10" hidden="1">{#N/A,#N/A,TRUE,"Cover";#N/A,#N/A,TRUE,"Conts";#N/A,#N/A,TRUE,"VOS";#N/A,#N/A,TRUE,"Warrington";#N/A,#N/A,TRUE,"Widnes"}</definedName>
    <definedName name="level3" localSheetId="13" hidden="1">{#N/A,#N/A,TRUE,"Cover";#N/A,#N/A,TRUE,"Conts";#N/A,#N/A,TRUE,"VOS";#N/A,#N/A,TRUE,"Warrington";#N/A,#N/A,TRUE,"Widnes"}</definedName>
    <definedName name="level3" localSheetId="5" hidden="1">{#N/A,#N/A,TRUE,"Cover";#N/A,#N/A,TRUE,"Conts";#N/A,#N/A,TRUE,"VOS";#N/A,#N/A,TRUE,"Warrington";#N/A,#N/A,TRUE,"Widnes"}</definedName>
    <definedName name="level3" localSheetId="16" hidden="1">{#N/A,#N/A,TRUE,"Cover";#N/A,#N/A,TRUE,"Conts";#N/A,#N/A,TRUE,"VOS";#N/A,#N/A,TRUE,"Warrington";#N/A,#N/A,TRUE,"Widnes"}</definedName>
    <definedName name="level3" hidden="1">{#N/A,#N/A,TRUE,"Cover";#N/A,#N/A,TRUE,"Conts";#N/A,#N/A,TRUE,"VOS";#N/A,#N/A,TRUE,"Warrington";#N/A,#N/A,TRUE,"Widnes"}</definedName>
    <definedName name="lgoguliu" localSheetId="11" hidden="1">{#N/A,#N/A,TRUE,"Cover";#N/A,#N/A,TRUE,"Conts";#N/A,#N/A,TRUE,"VOS";#N/A,#N/A,TRUE,"Warrington";#N/A,#N/A,TRUE,"Widnes"}</definedName>
    <definedName name="lgoguliu" localSheetId="7" hidden="1">{#N/A,#N/A,TRUE,"Cover";#N/A,#N/A,TRUE,"Conts";#N/A,#N/A,TRUE,"VOS";#N/A,#N/A,TRUE,"Warrington";#N/A,#N/A,TRUE,"Widnes"}</definedName>
    <definedName name="lgoguliu" localSheetId="10" hidden="1">{#N/A,#N/A,TRUE,"Cover";#N/A,#N/A,TRUE,"Conts";#N/A,#N/A,TRUE,"VOS";#N/A,#N/A,TRUE,"Warrington";#N/A,#N/A,TRUE,"Widnes"}</definedName>
    <definedName name="lgoguliu" localSheetId="13" hidden="1">{#N/A,#N/A,TRUE,"Cover";#N/A,#N/A,TRUE,"Conts";#N/A,#N/A,TRUE,"VOS";#N/A,#N/A,TRUE,"Warrington";#N/A,#N/A,TRUE,"Widnes"}</definedName>
    <definedName name="lgoguliu" localSheetId="5" hidden="1">{#N/A,#N/A,TRUE,"Cover";#N/A,#N/A,TRUE,"Conts";#N/A,#N/A,TRUE,"VOS";#N/A,#N/A,TRUE,"Warrington";#N/A,#N/A,TRUE,"Widnes"}</definedName>
    <definedName name="lgoguliu" localSheetId="16" hidden="1">{#N/A,#N/A,TRUE,"Cover";#N/A,#N/A,TRUE,"Conts";#N/A,#N/A,TRUE,"VOS";#N/A,#N/A,TRUE,"Warrington";#N/A,#N/A,TRUE,"Widnes"}</definedName>
    <definedName name="lgoguliu" hidden="1">{#N/A,#N/A,TRUE,"Cover";#N/A,#N/A,TRUE,"Conts";#N/A,#N/A,TRUE,"VOS";#N/A,#N/A,TRUE,"Warrington";#N/A,#N/A,TRUE,"Widnes"}</definedName>
    <definedName name="Lib_Range" localSheetId="11">#REF!</definedName>
    <definedName name="Lib_Range" localSheetId="5">#REF!</definedName>
    <definedName name="Lib_Range">#REF!</definedName>
    <definedName name="lkjikjoi" localSheetId="11" hidden="1">{#N/A,#N/A,TRUE,"Cover";#N/A,#N/A,TRUE,"Conts";#N/A,#N/A,TRUE,"VOS";#N/A,#N/A,TRUE,"Warrington";#N/A,#N/A,TRUE,"Widnes"}</definedName>
    <definedName name="lkjikjoi" localSheetId="7" hidden="1">{#N/A,#N/A,TRUE,"Cover";#N/A,#N/A,TRUE,"Conts";#N/A,#N/A,TRUE,"VOS";#N/A,#N/A,TRUE,"Warrington";#N/A,#N/A,TRUE,"Widnes"}</definedName>
    <definedName name="lkjikjoi" localSheetId="10" hidden="1">{#N/A,#N/A,TRUE,"Cover";#N/A,#N/A,TRUE,"Conts";#N/A,#N/A,TRUE,"VOS";#N/A,#N/A,TRUE,"Warrington";#N/A,#N/A,TRUE,"Widnes"}</definedName>
    <definedName name="lkjikjoi" localSheetId="13" hidden="1">{#N/A,#N/A,TRUE,"Cover";#N/A,#N/A,TRUE,"Conts";#N/A,#N/A,TRUE,"VOS";#N/A,#N/A,TRUE,"Warrington";#N/A,#N/A,TRUE,"Widnes"}</definedName>
    <definedName name="lkjikjoi" localSheetId="5" hidden="1">{#N/A,#N/A,TRUE,"Cover";#N/A,#N/A,TRUE,"Conts";#N/A,#N/A,TRUE,"VOS";#N/A,#N/A,TRUE,"Warrington";#N/A,#N/A,TRUE,"Widnes"}</definedName>
    <definedName name="lkjikjoi" localSheetId="16" hidden="1">{#N/A,#N/A,TRUE,"Cover";#N/A,#N/A,TRUE,"Conts";#N/A,#N/A,TRUE,"VOS";#N/A,#N/A,TRUE,"Warrington";#N/A,#N/A,TRUE,"Widnes"}</definedName>
    <definedName name="lkjikjoi" hidden="1">{#N/A,#N/A,TRUE,"Cover";#N/A,#N/A,TRUE,"Conts";#N/A,#N/A,TRUE,"VOS";#N/A,#N/A,TRUE,"Warrington";#N/A,#N/A,TRUE,"Widnes"}</definedName>
    <definedName name="LKL" localSheetId="11"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5" hidden="1">{#N/A,#N/A,FALSE,"SumG";#N/A,#N/A,FALSE,"ElecG";#N/A,#N/A,FALSE,"MechG";#N/A,#N/A,FALSE,"GeotG";#N/A,#N/A,FALSE,"PrcsG";#N/A,#N/A,FALSE,"TunnG";#N/A,#N/A,FALSE,"CivlG";#N/A,#N/A,FALSE,"NtwkG";#N/A,#N/A,FALSE,"EstgG";#N/A,#N/A,FALSE,"PEngG"}</definedName>
    <definedName name="LKL" localSheetId="16"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11">City&amp;" "&amp;State</definedName>
    <definedName name="Location" localSheetId="7">City&amp;" "&amp;State</definedName>
    <definedName name="Location" localSheetId="10">City&amp;" "&amp;State</definedName>
    <definedName name="Location" localSheetId="13">City&amp;" "&amp;State</definedName>
    <definedName name="Location" localSheetId="5">City&amp;" "&amp;State</definedName>
    <definedName name="Location" localSheetId="16">City&amp;" "&amp;State</definedName>
    <definedName name="Location">City&amp;" "&amp;State</definedName>
    <definedName name="m" localSheetId="11" hidden="1">#REF!</definedName>
    <definedName name="m" localSheetId="10" hidden="1">#REF!</definedName>
    <definedName name="m" localSheetId="5" hidden="1">#REF!</definedName>
    <definedName name="m" hidden="1">#REF!</definedName>
    <definedName name="ma" localSheetId="11" hidden="1">{#N/A,#N/A,TRUE,"Cover";#N/A,#N/A,TRUE,"Conts";#N/A,#N/A,TRUE,"VOS";#N/A,#N/A,TRUE,"Warrington";#N/A,#N/A,TRUE,"Widnes"}</definedName>
    <definedName name="ma" localSheetId="7" hidden="1">{#N/A,#N/A,TRUE,"Cover";#N/A,#N/A,TRUE,"Conts";#N/A,#N/A,TRUE,"VOS";#N/A,#N/A,TRUE,"Warrington";#N/A,#N/A,TRUE,"Widnes"}</definedName>
    <definedName name="ma" localSheetId="10" hidden="1">{#N/A,#N/A,TRUE,"Cover";#N/A,#N/A,TRUE,"Conts";#N/A,#N/A,TRUE,"VOS";#N/A,#N/A,TRUE,"Warrington";#N/A,#N/A,TRUE,"Widnes"}</definedName>
    <definedName name="ma" localSheetId="13" hidden="1">{#N/A,#N/A,TRUE,"Cover";#N/A,#N/A,TRUE,"Conts";#N/A,#N/A,TRUE,"VOS";#N/A,#N/A,TRUE,"Warrington";#N/A,#N/A,TRUE,"Widnes"}</definedName>
    <definedName name="ma" localSheetId="5" hidden="1">{#N/A,#N/A,TRUE,"Cover";#N/A,#N/A,TRUE,"Conts";#N/A,#N/A,TRUE,"VOS";#N/A,#N/A,TRUE,"Warrington";#N/A,#N/A,TRUE,"Widnes"}</definedName>
    <definedName name="ma" localSheetId="16" hidden="1">{#N/A,#N/A,TRUE,"Cover";#N/A,#N/A,TRUE,"Conts";#N/A,#N/A,TRUE,"VOS";#N/A,#N/A,TRUE,"Warrington";#N/A,#N/A,TRUE,"Widnes"}</definedName>
    <definedName name="ma" hidden="1">{#N/A,#N/A,TRUE,"Cover";#N/A,#N/A,TRUE,"Conts";#N/A,#N/A,TRUE,"VOS";#N/A,#N/A,TRUE,"Warrington";#N/A,#N/A,TRUE,"Widnes"}</definedName>
    <definedName name="Manhole">'[26]Manhole Sch'!$F$12:$Q$20</definedName>
    <definedName name="MANUEL_INPUT" localSheetId="11">#REF!</definedName>
    <definedName name="MANUEL_INPUT" localSheetId="10">#REF!</definedName>
    <definedName name="MANUEL_INPUT" localSheetId="5">#REF!</definedName>
    <definedName name="MANUEL_INPUT">#REF!</definedName>
    <definedName name="masontry" localSheetId="11"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3" hidden="1">{#N/A,#N/A,FALSE,"C3";#N/A,#N/A,FALSE,"D2-17";#N/A,#N/A,FALSE,"C2-17";#N/A,#N/A,FALSE,"C2-CIVIL";#N/A,#N/A,FALSE,"D1-C1 contract";#N/A,#N/A,FALSE,"D1-CIVIL";#N/A,#N/A,FALSE,"C1 hourly";#N/A,#N/A,FALSE,"C1 contract";#N/A,#N/A,FALSE,"D1-C1 hourly"}</definedName>
    <definedName name="masontry" localSheetId="5" hidden="1">{#N/A,#N/A,FALSE,"C3";#N/A,#N/A,FALSE,"D2-17";#N/A,#N/A,FALSE,"C2-17";#N/A,#N/A,FALSE,"C2-CIVIL";#N/A,#N/A,FALSE,"D1-C1 contract";#N/A,#N/A,FALSE,"D1-CIVIL";#N/A,#N/A,FALSE,"C1 hourly";#N/A,#N/A,FALSE,"C1 contract";#N/A,#N/A,FALSE,"D1-C1 hourly"}</definedName>
    <definedName name="masontry" localSheetId="16"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11">City&amp;" "&amp;State</definedName>
    <definedName name="Material" localSheetId="7">City&amp;" "&amp;State</definedName>
    <definedName name="Material" localSheetId="10">City&amp;" "&amp;State</definedName>
    <definedName name="Material" localSheetId="13">City&amp;" "&amp;State</definedName>
    <definedName name="Material" localSheetId="5">City&amp;" "&amp;State</definedName>
    <definedName name="Material" localSheetId="16">City&amp;" "&amp;State</definedName>
    <definedName name="Material">City&amp;" "&amp;State</definedName>
    <definedName name="MATL_PART">[25]RATES!$E$67</definedName>
    <definedName name="MEP" localSheetId="11"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3" hidden="1">{#N/A,#N/A,TRUE,"Front";#N/A,#N/A,TRUE,"Simple Letter";#N/A,#N/A,TRUE,"Inside";#N/A,#N/A,TRUE,"Contents";#N/A,#N/A,TRUE,"Basis";#N/A,#N/A,TRUE,"Inclusions";#N/A,#N/A,TRUE,"Exclusions";#N/A,#N/A,TRUE,"Areas";#N/A,#N/A,TRUE,"Summary";#N/A,#N/A,TRUE,"Detail"}</definedName>
    <definedName name="MEP" localSheetId="5" hidden="1">{#N/A,#N/A,TRUE,"Front";#N/A,#N/A,TRUE,"Simple Letter";#N/A,#N/A,TRUE,"Inside";#N/A,#N/A,TRUE,"Contents";#N/A,#N/A,TRUE,"Basis";#N/A,#N/A,TRUE,"Inclusions";#N/A,#N/A,TRUE,"Exclusions";#N/A,#N/A,TRUE,"Areas";#N/A,#N/A,TRUE,"Summary";#N/A,#N/A,TRUE,"Detail"}</definedName>
    <definedName name="MEP" localSheetId="16"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11"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3" hidden="1">{#N/A,#N/A,FALSE,"C3";#N/A,#N/A,FALSE,"D2-17";#N/A,#N/A,FALSE,"C2-17";#N/A,#N/A,FALSE,"C2-CIVIL";#N/A,#N/A,FALSE,"D1-C1 contract";#N/A,#N/A,FALSE,"D1-CIVIL";#N/A,#N/A,FALSE,"C1 hourly";#N/A,#N/A,FALSE,"C1 contract";#N/A,#N/A,FALSE,"D1-C1 hourly"}</definedName>
    <definedName name="METEO" localSheetId="5" hidden="1">{#N/A,#N/A,FALSE,"C3";#N/A,#N/A,FALSE,"D2-17";#N/A,#N/A,FALSE,"C2-17";#N/A,#N/A,FALSE,"C2-CIVIL";#N/A,#N/A,FALSE,"D1-C1 contract";#N/A,#N/A,FALSE,"D1-CIVIL";#N/A,#N/A,FALSE,"C1 hourly";#N/A,#N/A,FALSE,"C1 contract";#N/A,#N/A,FALSE,"D1-C1 hourly"}</definedName>
    <definedName name="METEO" localSheetId="16"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11">'[11]Build-up'!#REF!</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11" hidden="1">{#N/A,#N/A,TRUE,"Cover";#N/A,#N/A,TRUE,"Conts";#N/A,#N/A,TRUE,"VOS";#N/A,#N/A,TRUE,"Warrington";#N/A,#N/A,TRUE,"Widnes"}</definedName>
    <definedName name="nddddddddf" localSheetId="7" hidden="1">{#N/A,#N/A,TRUE,"Cover";#N/A,#N/A,TRUE,"Conts";#N/A,#N/A,TRUE,"VOS";#N/A,#N/A,TRUE,"Warrington";#N/A,#N/A,TRUE,"Widnes"}</definedName>
    <definedName name="nddddddddf" localSheetId="10" hidden="1">{#N/A,#N/A,TRUE,"Cover";#N/A,#N/A,TRUE,"Conts";#N/A,#N/A,TRUE,"VOS";#N/A,#N/A,TRUE,"Warrington";#N/A,#N/A,TRUE,"Widnes"}</definedName>
    <definedName name="nddddddddf" localSheetId="13" hidden="1">{#N/A,#N/A,TRUE,"Cover";#N/A,#N/A,TRUE,"Conts";#N/A,#N/A,TRUE,"VOS";#N/A,#N/A,TRUE,"Warrington";#N/A,#N/A,TRUE,"Widnes"}</definedName>
    <definedName name="nddddddddf" localSheetId="5" hidden="1">{#N/A,#N/A,TRUE,"Cover";#N/A,#N/A,TRUE,"Conts";#N/A,#N/A,TRUE,"VOS";#N/A,#N/A,TRUE,"Warrington";#N/A,#N/A,TRUE,"Widnes"}</definedName>
    <definedName name="nddddddddf" localSheetId="16" hidden="1">{#N/A,#N/A,TRUE,"Cover";#N/A,#N/A,TRUE,"Conts";#N/A,#N/A,TRUE,"VOS";#N/A,#N/A,TRUE,"Warrington";#N/A,#N/A,TRUE,"Widnes"}</definedName>
    <definedName name="nddddddddf" hidden="1">{#N/A,#N/A,TRUE,"Cover";#N/A,#N/A,TRUE,"Conts";#N/A,#N/A,TRUE,"VOS";#N/A,#N/A,TRUE,"Warrington";#N/A,#N/A,TRUE,"Widnes"}</definedName>
    <definedName name="nnn" localSheetId="11"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5" hidden="1">{#N/A,#N/A,FALSE,"SumD";#N/A,#N/A,FALSE,"ElecD";#N/A,#N/A,FALSE,"MechD";#N/A,#N/A,FALSE,"GeotD";#N/A,#N/A,FALSE,"PrcsD";#N/A,#N/A,FALSE,"TunnD";#N/A,#N/A,FALSE,"CivlD";#N/A,#N/A,FALSE,"NtwkD";#N/A,#N/A,FALSE,"EstgD";#N/A,#N/A,FALSE,"PEngD"}</definedName>
    <definedName name="nnn" localSheetId="16"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11" hidden="1">{#N/A,#N/A,TRUE,"Cover";#N/A,#N/A,TRUE,"Conts";#N/A,#N/A,TRUE,"VOS";#N/A,#N/A,TRUE,"Warrington";#N/A,#N/A,TRUE,"Widnes"}</definedName>
    <definedName name="no.1" localSheetId="7" hidden="1">{#N/A,#N/A,TRUE,"Cover";#N/A,#N/A,TRUE,"Conts";#N/A,#N/A,TRUE,"VOS";#N/A,#N/A,TRUE,"Warrington";#N/A,#N/A,TRUE,"Widnes"}</definedName>
    <definedName name="no.1" localSheetId="10" hidden="1">{#N/A,#N/A,TRUE,"Cover";#N/A,#N/A,TRUE,"Conts";#N/A,#N/A,TRUE,"VOS";#N/A,#N/A,TRUE,"Warrington";#N/A,#N/A,TRUE,"Widnes"}</definedName>
    <definedName name="no.1" localSheetId="13" hidden="1">{#N/A,#N/A,TRUE,"Cover";#N/A,#N/A,TRUE,"Conts";#N/A,#N/A,TRUE,"VOS";#N/A,#N/A,TRUE,"Warrington";#N/A,#N/A,TRUE,"Widnes"}</definedName>
    <definedName name="no.1" localSheetId="5" hidden="1">{#N/A,#N/A,TRUE,"Cover";#N/A,#N/A,TRUE,"Conts";#N/A,#N/A,TRUE,"VOS";#N/A,#N/A,TRUE,"Warrington";#N/A,#N/A,TRUE,"Widnes"}</definedName>
    <definedName name="no.1" localSheetId="16" hidden="1">{#N/A,#N/A,TRUE,"Cover";#N/A,#N/A,TRUE,"Conts";#N/A,#N/A,TRUE,"VOS";#N/A,#N/A,TRUE,"Warrington";#N/A,#N/A,TRUE,"Widnes"}</definedName>
    <definedName name="no.1" hidden="1">{#N/A,#N/A,TRUE,"Cover";#N/A,#N/A,TRUE,"Conts";#N/A,#N/A,TRUE,"VOS";#N/A,#N/A,TRUE,"Warrington";#N/A,#N/A,TRUE,"Widnes"}</definedName>
    <definedName name="o9u0piupi" localSheetId="11" hidden="1">{#N/A,#N/A,TRUE,"Cover";#N/A,#N/A,TRUE,"Conts";#N/A,#N/A,TRUE,"VOS";#N/A,#N/A,TRUE,"Warrington";#N/A,#N/A,TRUE,"Widnes"}</definedName>
    <definedName name="o9u0piupi" localSheetId="7" hidden="1">{#N/A,#N/A,TRUE,"Cover";#N/A,#N/A,TRUE,"Conts";#N/A,#N/A,TRUE,"VOS";#N/A,#N/A,TRUE,"Warrington";#N/A,#N/A,TRUE,"Widnes"}</definedName>
    <definedName name="o9u0piupi" localSheetId="10" hidden="1">{#N/A,#N/A,TRUE,"Cover";#N/A,#N/A,TRUE,"Conts";#N/A,#N/A,TRUE,"VOS";#N/A,#N/A,TRUE,"Warrington";#N/A,#N/A,TRUE,"Widnes"}</definedName>
    <definedName name="o9u0piupi" localSheetId="13" hidden="1">{#N/A,#N/A,TRUE,"Cover";#N/A,#N/A,TRUE,"Conts";#N/A,#N/A,TRUE,"VOS";#N/A,#N/A,TRUE,"Warrington";#N/A,#N/A,TRUE,"Widnes"}</definedName>
    <definedName name="o9u0piupi" localSheetId="5" hidden="1">{#N/A,#N/A,TRUE,"Cover";#N/A,#N/A,TRUE,"Conts";#N/A,#N/A,TRUE,"VOS";#N/A,#N/A,TRUE,"Warrington";#N/A,#N/A,TRUE,"Widnes"}</definedName>
    <definedName name="o9u0piupi" localSheetId="16" hidden="1">{#N/A,#N/A,TRUE,"Cover";#N/A,#N/A,TRUE,"Conts";#N/A,#N/A,TRUE,"VOS";#N/A,#N/A,TRUE,"Warrington";#N/A,#N/A,TRUE,"Widnes"}</definedName>
    <definedName name="o9u0piupi" hidden="1">{#N/A,#N/A,TRUE,"Cover";#N/A,#N/A,TRUE,"Conts";#N/A,#N/A,TRUE,"VOS";#N/A,#N/A,TRUE,"Warrington";#N/A,#N/A,TRUE,"Widnes"}</definedName>
    <definedName name="oi" localSheetId="11" hidden="1">{#N/A,#N/A,TRUE,"Cover";#N/A,#N/A,TRUE,"Conts";#N/A,#N/A,TRUE,"VOS";#N/A,#N/A,TRUE,"Warrington";#N/A,#N/A,TRUE,"Widnes"}</definedName>
    <definedName name="oi" localSheetId="7" hidden="1">{#N/A,#N/A,TRUE,"Cover";#N/A,#N/A,TRUE,"Conts";#N/A,#N/A,TRUE,"VOS";#N/A,#N/A,TRUE,"Warrington";#N/A,#N/A,TRUE,"Widnes"}</definedName>
    <definedName name="oi" localSheetId="10" hidden="1">{#N/A,#N/A,TRUE,"Cover";#N/A,#N/A,TRUE,"Conts";#N/A,#N/A,TRUE,"VOS";#N/A,#N/A,TRUE,"Warrington";#N/A,#N/A,TRUE,"Widnes"}</definedName>
    <definedName name="oi" localSheetId="13" hidden="1">{#N/A,#N/A,TRUE,"Cover";#N/A,#N/A,TRUE,"Conts";#N/A,#N/A,TRUE,"VOS";#N/A,#N/A,TRUE,"Warrington";#N/A,#N/A,TRUE,"Widnes"}</definedName>
    <definedName name="oi" localSheetId="5" hidden="1">{#N/A,#N/A,TRUE,"Cover";#N/A,#N/A,TRUE,"Conts";#N/A,#N/A,TRUE,"VOS";#N/A,#N/A,TRUE,"Warrington";#N/A,#N/A,TRUE,"Widnes"}</definedName>
    <definedName name="oi" localSheetId="16" hidden="1">{#N/A,#N/A,TRUE,"Cover";#N/A,#N/A,TRUE,"Conts";#N/A,#N/A,TRUE,"VOS";#N/A,#N/A,TRUE,"Warrington";#N/A,#N/A,TRUE,"Widnes"}</definedName>
    <definedName name="oi" hidden="1">{#N/A,#N/A,TRUE,"Cover";#N/A,#N/A,TRUE,"Conts";#N/A,#N/A,TRUE,"VOS";#N/A,#N/A,TRUE,"Warrington";#N/A,#N/A,TRUE,"Widnes"}</definedName>
    <definedName name="opogd" localSheetId="11" hidden="1">{#N/A,#N/A,TRUE,"Cover";#N/A,#N/A,TRUE,"Conts";#N/A,#N/A,TRUE,"VOS";#N/A,#N/A,TRUE,"Warrington";#N/A,#N/A,TRUE,"Widnes"}</definedName>
    <definedName name="opogd" localSheetId="7" hidden="1">{#N/A,#N/A,TRUE,"Cover";#N/A,#N/A,TRUE,"Conts";#N/A,#N/A,TRUE,"VOS";#N/A,#N/A,TRUE,"Warrington";#N/A,#N/A,TRUE,"Widnes"}</definedName>
    <definedName name="opogd" localSheetId="10" hidden="1">{#N/A,#N/A,TRUE,"Cover";#N/A,#N/A,TRUE,"Conts";#N/A,#N/A,TRUE,"VOS";#N/A,#N/A,TRUE,"Warrington";#N/A,#N/A,TRUE,"Widnes"}</definedName>
    <definedName name="opogd" localSheetId="13" hidden="1">{#N/A,#N/A,TRUE,"Cover";#N/A,#N/A,TRUE,"Conts";#N/A,#N/A,TRUE,"VOS";#N/A,#N/A,TRUE,"Warrington";#N/A,#N/A,TRUE,"Widnes"}</definedName>
    <definedName name="opogd" localSheetId="5" hidden="1">{#N/A,#N/A,TRUE,"Cover";#N/A,#N/A,TRUE,"Conts";#N/A,#N/A,TRUE,"VOS";#N/A,#N/A,TRUE,"Warrington";#N/A,#N/A,TRUE,"Widnes"}</definedName>
    <definedName name="opogd" localSheetId="16" hidden="1">{#N/A,#N/A,TRUE,"Cover";#N/A,#N/A,TRUE,"Conts";#N/A,#N/A,TRUE,"VOS";#N/A,#N/A,TRUE,"Warrington";#N/A,#N/A,TRUE,"Widnes"}</definedName>
    <definedName name="opogd" hidden="1">{#N/A,#N/A,TRUE,"Cover";#N/A,#N/A,TRUE,"Conts";#N/A,#N/A,TRUE,"VOS";#N/A,#N/A,TRUE,"Warrington";#N/A,#N/A,TRUE,"Widnes"}</definedName>
    <definedName name="ORBC" localSheetId="11">#REF!</definedName>
    <definedName name="ORBC" localSheetId="5">#REF!</definedName>
    <definedName name="ORBC">#REF!</definedName>
    <definedName name="ORBQ" localSheetId="11">#REF!</definedName>
    <definedName name="ORBQ">#REF!</definedName>
    <definedName name="osdnvkls" hidden="1">'[28]Labor abs-NMR'!$I$1:$I$7</definedName>
    <definedName name="p" localSheetId="11" hidden="1">#REF!</definedName>
    <definedName name="p" localSheetId="10" hidden="1">#REF!</definedName>
    <definedName name="p" localSheetId="5" hidden="1">#REF!</definedName>
    <definedName name="p" hidden="1">#REF!</definedName>
    <definedName name="P1R" localSheetId="11">'[16]Fill this out first...'!#REF!</definedName>
    <definedName name="P1R" localSheetId="10">'[16]Fill this out first...'!#REF!</definedName>
    <definedName name="P1R" localSheetId="5">'[16]Fill this out first...'!#REF!</definedName>
    <definedName name="P1R">'[16]Fill this out first...'!#REF!</definedName>
    <definedName name="P2R" localSheetId="11">'[16]Fill this out first...'!#REF!</definedName>
    <definedName name="P2R">'[16]Fill this out first...'!#REF!</definedName>
    <definedName name="P3R" localSheetId="11">'[16]Fill this out first...'!#REF!</definedName>
    <definedName name="P3R">'[16]Fill this out first...'!#REF!</definedName>
    <definedName name="P4R" localSheetId="11">'[16]Fill this out first...'!#REF!</definedName>
    <definedName name="P4R">'[16]Fill this out first...'!#REF!</definedName>
    <definedName name="P5R" localSheetId="11">'[16]Fill this out first...'!#REF!</definedName>
    <definedName name="P5R">'[16]Fill this out first...'!#REF!</definedName>
    <definedName name="p7y" localSheetId="11" hidden="1">{#N/A,#N/A,TRUE,"Cover";#N/A,#N/A,TRUE,"Conts";#N/A,#N/A,TRUE,"VOS";#N/A,#N/A,TRUE,"Warrington";#N/A,#N/A,TRUE,"Widnes"}</definedName>
    <definedName name="p7y" localSheetId="7" hidden="1">{#N/A,#N/A,TRUE,"Cover";#N/A,#N/A,TRUE,"Conts";#N/A,#N/A,TRUE,"VOS";#N/A,#N/A,TRUE,"Warrington";#N/A,#N/A,TRUE,"Widnes"}</definedName>
    <definedName name="p7y" localSheetId="10" hidden="1">{#N/A,#N/A,TRUE,"Cover";#N/A,#N/A,TRUE,"Conts";#N/A,#N/A,TRUE,"VOS";#N/A,#N/A,TRUE,"Warrington";#N/A,#N/A,TRUE,"Widnes"}</definedName>
    <definedName name="p7y" localSheetId="13" hidden="1">{#N/A,#N/A,TRUE,"Cover";#N/A,#N/A,TRUE,"Conts";#N/A,#N/A,TRUE,"VOS";#N/A,#N/A,TRUE,"Warrington";#N/A,#N/A,TRUE,"Widnes"}</definedName>
    <definedName name="p7y" localSheetId="5" hidden="1">{#N/A,#N/A,TRUE,"Cover";#N/A,#N/A,TRUE,"Conts";#N/A,#N/A,TRUE,"VOS";#N/A,#N/A,TRUE,"Warrington";#N/A,#N/A,TRUE,"Widnes"}</definedName>
    <definedName name="p7y" localSheetId="16" hidden="1">{#N/A,#N/A,TRUE,"Cover";#N/A,#N/A,TRUE,"Conts";#N/A,#N/A,TRUE,"VOS";#N/A,#N/A,TRUE,"Warrington";#N/A,#N/A,TRUE,"Widnes"}</definedName>
    <definedName name="p7y" hidden="1">{#N/A,#N/A,TRUE,"Cover";#N/A,#N/A,TRUE,"Conts";#N/A,#N/A,TRUE,"VOS";#N/A,#N/A,TRUE,"Warrington";#N/A,#N/A,TRUE,"Widnes"}</definedName>
    <definedName name="pafegseg" localSheetId="11" hidden="1">{#N/A,#N/A,TRUE,"Cover";#N/A,#N/A,TRUE,"Conts";#N/A,#N/A,TRUE,"VOS";#N/A,#N/A,TRUE,"Warrington";#N/A,#N/A,TRUE,"Widnes"}</definedName>
    <definedName name="pafegseg" localSheetId="7" hidden="1">{#N/A,#N/A,TRUE,"Cover";#N/A,#N/A,TRUE,"Conts";#N/A,#N/A,TRUE,"VOS";#N/A,#N/A,TRUE,"Warrington";#N/A,#N/A,TRUE,"Widnes"}</definedName>
    <definedName name="pafegseg" localSheetId="10" hidden="1">{#N/A,#N/A,TRUE,"Cover";#N/A,#N/A,TRUE,"Conts";#N/A,#N/A,TRUE,"VOS";#N/A,#N/A,TRUE,"Warrington";#N/A,#N/A,TRUE,"Widnes"}</definedName>
    <definedName name="pafegseg" localSheetId="13" hidden="1">{#N/A,#N/A,TRUE,"Cover";#N/A,#N/A,TRUE,"Conts";#N/A,#N/A,TRUE,"VOS";#N/A,#N/A,TRUE,"Warrington";#N/A,#N/A,TRUE,"Widnes"}</definedName>
    <definedName name="pafegseg" localSheetId="5" hidden="1">{#N/A,#N/A,TRUE,"Cover";#N/A,#N/A,TRUE,"Conts";#N/A,#N/A,TRUE,"VOS";#N/A,#N/A,TRUE,"Warrington";#N/A,#N/A,TRUE,"Widnes"}</definedName>
    <definedName name="pafegseg" localSheetId="16" hidden="1">{#N/A,#N/A,TRUE,"Cover";#N/A,#N/A,TRUE,"Conts";#N/A,#N/A,TRUE,"VOS";#N/A,#N/A,TRUE,"Warrington";#N/A,#N/A,TRUE,"Widnes"}</definedName>
    <definedName name="pafegseg" hidden="1">{#N/A,#N/A,TRUE,"Cover";#N/A,#N/A,TRUE,"Conts";#N/A,#N/A,TRUE,"VOS";#N/A,#N/A,TRUE,"Warrington";#N/A,#N/A,TRUE,"Widnes"}</definedName>
    <definedName name="PAN_TILES" localSheetId="11">#REF!</definedName>
    <definedName name="PAN_TILES" localSheetId="5">#REF!</definedName>
    <definedName name="PAN_TILES">#REF!</definedName>
    <definedName name="Pavement_Type">[12]Road_Schedule!$Q$4:$X$6</definedName>
    <definedName name="PCA" localSheetId="11"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3" hidden="1">{#N/A,#N/A,FALSE,"C3";#N/A,#N/A,FALSE,"D2-17";#N/A,#N/A,FALSE,"C2-17";#N/A,#N/A,FALSE,"C2-CIVIL";#N/A,#N/A,FALSE,"D1-C1 contract";#N/A,#N/A,FALSE,"D1-CIVIL";#N/A,#N/A,FALSE,"C1 hourly";#N/A,#N/A,FALSE,"C1 contract";#N/A,#N/A,FALSE,"D1-C1 hourly"}</definedName>
    <definedName name="PCA" localSheetId="5" hidden="1">{#N/A,#N/A,FALSE,"C3";#N/A,#N/A,FALSE,"D2-17";#N/A,#N/A,FALSE,"C2-17";#N/A,#N/A,FALSE,"C2-CIVIL";#N/A,#N/A,FALSE,"D1-C1 contract";#N/A,#N/A,FALSE,"D1-CIVIL";#N/A,#N/A,FALSE,"C1 hourly";#N/A,#N/A,FALSE,"C1 contract";#N/A,#N/A,FALSE,"D1-C1 hourly"}</definedName>
    <definedName name="PCA" localSheetId="16"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11" hidden="1">{#N/A,#N/A,FALSE,"intag";#N/A,#N/A,FALSE,"budg";#N/A,#N/A,FALSE,"samtl"}</definedName>
    <definedName name="perbolag" localSheetId="7" hidden="1">{#N/A,#N/A,FALSE,"intag";#N/A,#N/A,FALSE,"budg";#N/A,#N/A,FALSE,"samtl"}</definedName>
    <definedName name="perbolag" localSheetId="10" hidden="1">{#N/A,#N/A,FALSE,"intag";#N/A,#N/A,FALSE,"budg";#N/A,#N/A,FALSE,"samtl"}</definedName>
    <definedName name="perbolag" localSheetId="13" hidden="1">{#N/A,#N/A,FALSE,"intag";#N/A,#N/A,FALSE,"budg";#N/A,#N/A,FALSE,"samtl"}</definedName>
    <definedName name="perbolag" localSheetId="5" hidden="1">{#N/A,#N/A,FALSE,"intag";#N/A,#N/A,FALSE,"budg";#N/A,#N/A,FALSE,"samtl"}</definedName>
    <definedName name="perbolag" localSheetId="16" hidden="1">{#N/A,#N/A,FALSE,"intag";#N/A,#N/A,FALSE,"budg";#N/A,#N/A,FALSE,"samtl"}</definedName>
    <definedName name="perbolag" hidden="1">{#N/A,#N/A,FALSE,"intag";#N/A,#N/A,FALSE,"budg";#N/A,#N/A,FALSE,"samtl"}</definedName>
    <definedName name="perbolagneu" localSheetId="11" hidden="1">{#N/A,#N/A,FALSE,"intag";#N/A,#N/A,FALSE,"budg";#N/A,#N/A,FALSE,"samtl"}</definedName>
    <definedName name="perbolagneu" localSheetId="7" hidden="1">{#N/A,#N/A,FALSE,"intag";#N/A,#N/A,FALSE,"budg";#N/A,#N/A,FALSE,"samtl"}</definedName>
    <definedName name="perbolagneu" localSheetId="10" hidden="1">{#N/A,#N/A,FALSE,"intag";#N/A,#N/A,FALSE,"budg";#N/A,#N/A,FALSE,"samtl"}</definedName>
    <definedName name="perbolagneu" localSheetId="13" hidden="1">{#N/A,#N/A,FALSE,"intag";#N/A,#N/A,FALSE,"budg";#N/A,#N/A,FALSE,"samtl"}</definedName>
    <definedName name="perbolagneu" localSheetId="5" hidden="1">{#N/A,#N/A,FALSE,"intag";#N/A,#N/A,FALSE,"budg";#N/A,#N/A,FALSE,"samtl"}</definedName>
    <definedName name="perbolagneu" localSheetId="16"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'[29]Pipe Schedule'!$C$7:$W$15</definedName>
    <definedName name="PipeSizeFRP">'[29]Pipe Schedule'!$B$44:$Q$88</definedName>
    <definedName name="Pkg_col" localSheetId="11">#REF!</definedName>
    <definedName name="Pkg_col" localSheetId="10">#REF!</definedName>
    <definedName name="Pkg_col" localSheetId="5">#REF!</definedName>
    <definedName name="Pkg_col">#REF!</definedName>
    <definedName name="pkml" localSheetId="11" hidden="1">{#N/A,#N/A,TRUE,"Cover";#N/A,#N/A,TRUE,"Conts";#N/A,#N/A,TRUE,"VOS";#N/A,#N/A,TRUE,"Warrington";#N/A,#N/A,TRUE,"Widnes"}</definedName>
    <definedName name="pkml" localSheetId="7" hidden="1">{#N/A,#N/A,TRUE,"Cover";#N/A,#N/A,TRUE,"Conts";#N/A,#N/A,TRUE,"VOS";#N/A,#N/A,TRUE,"Warrington";#N/A,#N/A,TRUE,"Widnes"}</definedName>
    <definedName name="pkml" localSheetId="10" hidden="1">{#N/A,#N/A,TRUE,"Cover";#N/A,#N/A,TRUE,"Conts";#N/A,#N/A,TRUE,"VOS";#N/A,#N/A,TRUE,"Warrington";#N/A,#N/A,TRUE,"Widnes"}</definedName>
    <definedName name="pkml" localSheetId="13" hidden="1">{#N/A,#N/A,TRUE,"Cover";#N/A,#N/A,TRUE,"Conts";#N/A,#N/A,TRUE,"VOS";#N/A,#N/A,TRUE,"Warrington";#N/A,#N/A,TRUE,"Widnes"}</definedName>
    <definedName name="pkml" localSheetId="5" hidden="1">{#N/A,#N/A,TRUE,"Cover";#N/A,#N/A,TRUE,"Conts";#N/A,#N/A,TRUE,"VOS";#N/A,#N/A,TRUE,"Warrington";#N/A,#N/A,TRUE,"Widnes"}</definedName>
    <definedName name="pkml" localSheetId="16"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11" hidden="1">{#N/A,#N/A,TRUE,"Cover";#N/A,#N/A,TRUE,"Conts";#N/A,#N/A,TRUE,"VOS";#N/A,#N/A,TRUE,"Warrington";#N/A,#N/A,TRUE,"Widnes"}</definedName>
    <definedName name="PLAT" localSheetId="7" hidden="1">{#N/A,#N/A,TRUE,"Cover";#N/A,#N/A,TRUE,"Conts";#N/A,#N/A,TRUE,"VOS";#N/A,#N/A,TRUE,"Warrington";#N/A,#N/A,TRUE,"Widnes"}</definedName>
    <definedName name="PLAT" localSheetId="10" hidden="1">{#N/A,#N/A,TRUE,"Cover";#N/A,#N/A,TRUE,"Conts";#N/A,#N/A,TRUE,"VOS";#N/A,#N/A,TRUE,"Warrington";#N/A,#N/A,TRUE,"Widnes"}</definedName>
    <definedName name="PLAT" localSheetId="13" hidden="1">{#N/A,#N/A,TRUE,"Cover";#N/A,#N/A,TRUE,"Conts";#N/A,#N/A,TRUE,"VOS";#N/A,#N/A,TRUE,"Warrington";#N/A,#N/A,TRUE,"Widnes"}</definedName>
    <definedName name="PLAT" localSheetId="5" hidden="1">{#N/A,#N/A,TRUE,"Cover";#N/A,#N/A,TRUE,"Conts";#N/A,#N/A,TRUE,"VOS";#N/A,#N/A,TRUE,"Warrington";#N/A,#N/A,TRUE,"Widnes"}</definedName>
    <definedName name="PLAT" localSheetId="16" hidden="1">{#N/A,#N/A,TRUE,"Cover";#N/A,#N/A,TRUE,"Conts";#N/A,#N/A,TRUE,"VOS";#N/A,#N/A,TRUE,"Warrington";#N/A,#N/A,TRUE,"Widnes"}</definedName>
    <definedName name="PLAT" hidden="1">{#N/A,#N/A,TRUE,"Cover";#N/A,#N/A,TRUE,"Conts";#N/A,#N/A,TRUE,"VOS";#N/A,#N/A,TRUE,"Warrington";#N/A,#N/A,TRUE,"Widnes"}</definedName>
    <definedName name="PLATFORM" localSheetId="11" hidden="1">{#N/A,#N/A,TRUE,"Cover";#N/A,#N/A,TRUE,"Conts";#N/A,#N/A,TRUE,"VOS";#N/A,#N/A,TRUE,"Warrington";#N/A,#N/A,TRUE,"Widnes"}</definedName>
    <definedName name="PLATFORM" localSheetId="7" hidden="1">{#N/A,#N/A,TRUE,"Cover";#N/A,#N/A,TRUE,"Conts";#N/A,#N/A,TRUE,"VOS";#N/A,#N/A,TRUE,"Warrington";#N/A,#N/A,TRUE,"Widnes"}</definedName>
    <definedName name="PLATFORM" localSheetId="10" hidden="1">{#N/A,#N/A,TRUE,"Cover";#N/A,#N/A,TRUE,"Conts";#N/A,#N/A,TRUE,"VOS";#N/A,#N/A,TRUE,"Warrington";#N/A,#N/A,TRUE,"Widnes"}</definedName>
    <definedName name="PLATFORM" localSheetId="13" hidden="1">{#N/A,#N/A,TRUE,"Cover";#N/A,#N/A,TRUE,"Conts";#N/A,#N/A,TRUE,"VOS";#N/A,#N/A,TRUE,"Warrington";#N/A,#N/A,TRUE,"Widnes"}</definedName>
    <definedName name="PLATFORM" localSheetId="5" hidden="1">{#N/A,#N/A,TRUE,"Cover";#N/A,#N/A,TRUE,"Conts";#N/A,#N/A,TRUE,"VOS";#N/A,#N/A,TRUE,"Warrington";#N/A,#N/A,TRUE,"Widnes"}</definedName>
    <definedName name="PLATFORM" localSheetId="16" hidden="1">{#N/A,#N/A,TRUE,"Cover";#N/A,#N/A,TRUE,"Conts";#N/A,#N/A,TRUE,"VOS";#N/A,#N/A,TRUE,"Warrington";#N/A,#N/A,TRUE,"Widnes"}</definedName>
    <definedName name="PLATFORM" hidden="1">{#N/A,#N/A,TRUE,"Cover";#N/A,#N/A,TRUE,"Conts";#N/A,#N/A,TRUE,"VOS";#N/A,#N/A,TRUE,"Warrington";#N/A,#N/A,TRUE,"Widnes"}</definedName>
    <definedName name="pmlr27" localSheetId="11">[30]Rates!$M$252</definedName>
    <definedName name="pmlr27" localSheetId="7">[30]Rates!$M$252</definedName>
    <definedName name="pmlr27" localSheetId="5">[30]Rates!$M$252</definedName>
    <definedName name="pmlr27" localSheetId="16">[30]Rates!$M$252</definedName>
    <definedName name="pmlr27">[30]Rates!$M$252</definedName>
    <definedName name="pmlr28" localSheetId="11">[30]Rates!$M$257</definedName>
    <definedName name="pmlr28" localSheetId="7">[30]Rates!$M$257</definedName>
    <definedName name="pmlr28" localSheetId="5">[30]Rates!$M$257</definedName>
    <definedName name="pmlr28" localSheetId="16">[30]Rates!$M$257</definedName>
    <definedName name="pmlr28">[30]Rates!$M$257</definedName>
    <definedName name="pmlr29" localSheetId="11">[30]Rates!$M$262</definedName>
    <definedName name="pmlr29" localSheetId="7">[30]Rates!$M$262</definedName>
    <definedName name="pmlr29" localSheetId="5">[30]Rates!$M$262</definedName>
    <definedName name="pmlr29" localSheetId="16">[30]Rates!$M$262</definedName>
    <definedName name="pmlr29">[30]Rates!$M$262</definedName>
    <definedName name="pmlr63" localSheetId="11">[30]Rates!$M$770</definedName>
    <definedName name="pmlr63" localSheetId="7">[30]Rates!$M$770</definedName>
    <definedName name="pmlr63" localSheetId="5">[30]Rates!$M$770</definedName>
    <definedName name="pmlr63" localSheetId="16">[30]Rates!$M$770</definedName>
    <definedName name="pmlr63">[30]Rates!$M$770</definedName>
    <definedName name="point1" localSheetId="11">#REF!</definedName>
    <definedName name="point1" localSheetId="10">#REF!</definedName>
    <definedName name="point1" localSheetId="5">#REF!</definedName>
    <definedName name="point1">#REF!</definedName>
    <definedName name="pojboijioljn" localSheetId="11" hidden="1">{#N/A,#N/A,TRUE,"Cover";#N/A,#N/A,TRUE,"Conts";#N/A,#N/A,TRUE,"VOS";#N/A,#N/A,TRUE,"Warrington";#N/A,#N/A,TRUE,"Widnes"}</definedName>
    <definedName name="pojboijioljn" localSheetId="7" hidden="1">{#N/A,#N/A,TRUE,"Cover";#N/A,#N/A,TRUE,"Conts";#N/A,#N/A,TRUE,"VOS";#N/A,#N/A,TRUE,"Warrington";#N/A,#N/A,TRUE,"Widnes"}</definedName>
    <definedName name="pojboijioljn" localSheetId="10" hidden="1">{#N/A,#N/A,TRUE,"Cover";#N/A,#N/A,TRUE,"Conts";#N/A,#N/A,TRUE,"VOS";#N/A,#N/A,TRUE,"Warrington";#N/A,#N/A,TRUE,"Widnes"}</definedName>
    <definedName name="pojboijioljn" localSheetId="13" hidden="1">{#N/A,#N/A,TRUE,"Cover";#N/A,#N/A,TRUE,"Conts";#N/A,#N/A,TRUE,"VOS";#N/A,#N/A,TRUE,"Warrington";#N/A,#N/A,TRUE,"Widnes"}</definedName>
    <definedName name="pojboijioljn" localSheetId="5" hidden="1">{#N/A,#N/A,TRUE,"Cover";#N/A,#N/A,TRUE,"Conts";#N/A,#N/A,TRUE,"VOS";#N/A,#N/A,TRUE,"Warrington";#N/A,#N/A,TRUE,"Widnes"}</definedName>
    <definedName name="pojboijioljn" localSheetId="16" hidden="1">{#N/A,#N/A,TRUE,"Cover";#N/A,#N/A,TRUE,"Conts";#N/A,#N/A,TRUE,"VOS";#N/A,#N/A,TRUE,"Warrington";#N/A,#N/A,TRUE,"Widnes"}</definedName>
    <definedName name="pojboijioljn" hidden="1">{#N/A,#N/A,TRUE,"Cover";#N/A,#N/A,TRUE,"Conts";#N/A,#N/A,TRUE,"VOS";#N/A,#N/A,TRUE,"Warrington";#N/A,#N/A,TRUE,"Widnes"}</definedName>
    <definedName name="Pos_Neg_Obs" localSheetId="11">#REF!</definedName>
    <definedName name="Pos_Neg_Obs" localSheetId="7">#REF!</definedName>
    <definedName name="Pos_Neg_Obs" localSheetId="15">#REF!</definedName>
    <definedName name="Pos_Neg_Obs" localSheetId="5">#REF!</definedName>
    <definedName name="Pos_Neg_Obs" localSheetId="3">#REF!</definedName>
    <definedName name="Pos_Neg_Obs">#REF!</definedName>
    <definedName name="ppok" localSheetId="11" hidden="1">{#N/A,#N/A,TRUE,"Cover";#N/A,#N/A,TRUE,"Conts";#N/A,#N/A,TRUE,"VOS";#N/A,#N/A,TRUE,"Warrington";#N/A,#N/A,TRUE,"Widnes"}</definedName>
    <definedName name="ppok" localSheetId="7" hidden="1">{#N/A,#N/A,TRUE,"Cover";#N/A,#N/A,TRUE,"Conts";#N/A,#N/A,TRUE,"VOS";#N/A,#N/A,TRUE,"Warrington";#N/A,#N/A,TRUE,"Widnes"}</definedName>
    <definedName name="ppok" localSheetId="10" hidden="1">{#N/A,#N/A,TRUE,"Cover";#N/A,#N/A,TRUE,"Conts";#N/A,#N/A,TRUE,"VOS";#N/A,#N/A,TRUE,"Warrington";#N/A,#N/A,TRUE,"Widnes"}</definedName>
    <definedName name="ppok" localSheetId="13" hidden="1">{#N/A,#N/A,TRUE,"Cover";#N/A,#N/A,TRUE,"Conts";#N/A,#N/A,TRUE,"VOS";#N/A,#N/A,TRUE,"Warrington";#N/A,#N/A,TRUE,"Widnes"}</definedName>
    <definedName name="ppok" localSheetId="5" hidden="1">{#N/A,#N/A,TRUE,"Cover";#N/A,#N/A,TRUE,"Conts";#N/A,#N/A,TRUE,"VOS";#N/A,#N/A,TRUE,"Warrington";#N/A,#N/A,TRUE,"Widnes"}</definedName>
    <definedName name="ppok" localSheetId="16" hidden="1">{#N/A,#N/A,TRUE,"Cover";#N/A,#N/A,TRUE,"Conts";#N/A,#N/A,TRUE,"VOS";#N/A,#N/A,TRUE,"Warrington";#N/A,#N/A,TRUE,"Widnes"}</definedName>
    <definedName name="ppok" hidden="1">{#N/A,#N/A,TRUE,"Cover";#N/A,#N/A,TRUE,"Conts";#N/A,#N/A,TRUE,"VOS";#N/A,#N/A,TRUE,"Warrington";#N/A,#N/A,TRUE,"Widnes"}</definedName>
    <definedName name="PrevYears" localSheetId="11">'[16]Fill this out first...'!#REF!</definedName>
    <definedName name="PrevYears">'[16]Fill this out first...'!#REF!</definedName>
    <definedName name="_xlnm.Print_Area" localSheetId="22">Conclusion!$A$1:$O$28</definedName>
    <definedName name="_xlnm.Print_Area" localSheetId="19">'EV-Chart Data'!$A$1:$AA$21</definedName>
    <definedName name="_xlnm.Print_Area" localSheetId="11">'FIR Summary'!$A$1:$K$108</definedName>
    <definedName name="_xlnm.Print_Area" localSheetId="7">HSE.!$B$1:$AH$29</definedName>
    <definedName name="_xlnm.Print_Area" localSheetId="10">#REF!</definedName>
    <definedName name="_xlnm.Print_Area" localSheetId="9">'Invoice Log'!$B$1:$AB$52</definedName>
    <definedName name="_xlnm.Print_Area" localSheetId="15">#REF!</definedName>
    <definedName name="_xlnm.Print_Area" localSheetId="8">'Major Quantities'!$A$1:$I$14</definedName>
    <definedName name="_xlnm.Print_Area" localSheetId="14">Manpower!$A$1:$BF$55</definedName>
    <definedName name="_xlnm.Print_Area" localSheetId="20">'Physical-Chart Data'!$A$1:$W$24</definedName>
    <definedName name="_xlnm.Print_Area" localSheetId="13">Procurement!$A$1:$Y$27</definedName>
    <definedName name="_xlnm.Print_Area" localSheetId="2">Progress!$A$1:$P$53</definedName>
    <definedName name="_xlnm.Print_Area" localSheetId="5">Quality.!$A$1:$AD$53</definedName>
    <definedName name="_xlnm.Print_Area" localSheetId="4">'Quality-Stat'!$A$1:$M$37</definedName>
    <definedName name="_xlnm.Print_Area" localSheetId="16">'Risk Register'!$A$1:$AF$41</definedName>
    <definedName name="_xlnm.Print_Area" localSheetId="3">#REF!</definedName>
    <definedName name="_xlnm.Print_Area" localSheetId="0">'Weekly Progress Report'!$A$1:$AH$117</definedName>
    <definedName name="_xlnm.Print_Area">#REF!</definedName>
    <definedName name="PRINT_AREA_MI" localSheetId="11">#REF!</definedName>
    <definedName name="PRINT_AREA_MI" localSheetId="7">#REF!</definedName>
    <definedName name="PRINT_AREA_MI" localSheetId="15">#REF!</definedName>
    <definedName name="PRINT_AREA_MI" localSheetId="13">#REF!</definedName>
    <definedName name="PRINT_AREA_MI" localSheetId="5">#REF!</definedName>
    <definedName name="PRINT_AREA_MI" localSheetId="3">#REF!</definedName>
    <definedName name="PRINT_AREA_MI">#REF!</definedName>
    <definedName name="Print_Range" localSheetId="11">#REF!</definedName>
    <definedName name="Print_Range">#REF!</definedName>
    <definedName name="_xlnm.Print_Titles" localSheetId="11">'FIR Summary'!$6:$6</definedName>
    <definedName name="_xlnm.Print_Titles" localSheetId="10">#REF!</definedName>
    <definedName name="_xlnm.Print_Titles" localSheetId="15">Issues!$2:$6</definedName>
    <definedName name="_xlnm.Print_Titles" localSheetId="13">Procurement!$2:$2</definedName>
    <definedName name="_xlnm.Print_Titles" localSheetId="5">#REF!</definedName>
    <definedName name="_xlnm.Print_Titles" localSheetId="16">'Risk Register'!$2:$6</definedName>
    <definedName name="_xlnm.Print_Titles">#REF!</definedName>
    <definedName name="Print_Titles_MI" localSheetId="11">#REF!</definedName>
    <definedName name="Print_Titles_MI" localSheetId="10">#REF!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11" hidden="1">{#N/A,#N/A,TRUE,"Cover";#N/A,#N/A,TRUE,"Conts";#N/A,#N/A,TRUE,"VOS";#N/A,#N/A,TRUE,"Warrington";#N/A,#N/A,TRUE,"Widnes"}</definedName>
    <definedName name="pswyry" localSheetId="7" hidden="1">{#N/A,#N/A,TRUE,"Cover";#N/A,#N/A,TRUE,"Conts";#N/A,#N/A,TRUE,"VOS";#N/A,#N/A,TRUE,"Warrington";#N/A,#N/A,TRUE,"Widnes"}</definedName>
    <definedName name="pswyry" localSheetId="10" hidden="1">{#N/A,#N/A,TRUE,"Cover";#N/A,#N/A,TRUE,"Conts";#N/A,#N/A,TRUE,"VOS";#N/A,#N/A,TRUE,"Warrington";#N/A,#N/A,TRUE,"Widnes"}</definedName>
    <definedName name="pswyry" localSheetId="13" hidden="1">{#N/A,#N/A,TRUE,"Cover";#N/A,#N/A,TRUE,"Conts";#N/A,#N/A,TRUE,"VOS";#N/A,#N/A,TRUE,"Warrington";#N/A,#N/A,TRUE,"Widnes"}</definedName>
    <definedName name="pswyry" localSheetId="5" hidden="1">{#N/A,#N/A,TRUE,"Cover";#N/A,#N/A,TRUE,"Conts";#N/A,#N/A,TRUE,"VOS";#N/A,#N/A,TRUE,"Warrington";#N/A,#N/A,TRUE,"Widnes"}</definedName>
    <definedName name="pswyry" localSheetId="16" hidden="1">{#N/A,#N/A,TRUE,"Cover";#N/A,#N/A,TRUE,"Conts";#N/A,#N/A,TRUE,"VOS";#N/A,#N/A,TRUE,"Warrington";#N/A,#N/A,TRUE,"Widnes"}</definedName>
    <definedName name="pswyry" hidden="1">{#N/A,#N/A,TRUE,"Cover";#N/A,#N/A,TRUE,"Conts";#N/A,#N/A,TRUE,"VOS";#N/A,#N/A,TRUE,"Warrington";#N/A,#N/A,TRUE,"Widnes"}</definedName>
    <definedName name="puy" localSheetId="11" hidden="1">{#N/A,#N/A,TRUE,"Cover";#N/A,#N/A,TRUE,"Conts";#N/A,#N/A,TRUE,"VOS";#N/A,#N/A,TRUE,"Warrington";#N/A,#N/A,TRUE,"Widnes"}</definedName>
    <definedName name="puy" localSheetId="7" hidden="1">{#N/A,#N/A,TRUE,"Cover";#N/A,#N/A,TRUE,"Conts";#N/A,#N/A,TRUE,"VOS";#N/A,#N/A,TRUE,"Warrington";#N/A,#N/A,TRUE,"Widnes"}</definedName>
    <definedName name="puy" localSheetId="10" hidden="1">{#N/A,#N/A,TRUE,"Cover";#N/A,#N/A,TRUE,"Conts";#N/A,#N/A,TRUE,"VOS";#N/A,#N/A,TRUE,"Warrington";#N/A,#N/A,TRUE,"Widnes"}</definedName>
    <definedName name="puy" localSheetId="13" hidden="1">{#N/A,#N/A,TRUE,"Cover";#N/A,#N/A,TRUE,"Conts";#N/A,#N/A,TRUE,"VOS";#N/A,#N/A,TRUE,"Warrington";#N/A,#N/A,TRUE,"Widnes"}</definedName>
    <definedName name="puy" localSheetId="5" hidden="1">{#N/A,#N/A,TRUE,"Cover";#N/A,#N/A,TRUE,"Conts";#N/A,#N/A,TRUE,"VOS";#N/A,#N/A,TRUE,"Warrington";#N/A,#N/A,TRUE,"Widnes"}</definedName>
    <definedName name="puy" localSheetId="16" hidden="1">{#N/A,#N/A,TRUE,"Cover";#N/A,#N/A,TRUE,"Conts";#N/A,#N/A,TRUE,"VOS";#N/A,#N/A,TRUE,"Warrington";#N/A,#N/A,TRUE,"Widnes"}</definedName>
    <definedName name="puy" hidden="1">{#N/A,#N/A,TRUE,"Cover";#N/A,#N/A,TRUE,"Conts";#N/A,#N/A,TRUE,"VOS";#N/A,#N/A,TRUE,"Warrington";#N/A,#N/A,TRUE,"Widnes"}</definedName>
    <definedName name="q3tqtq" localSheetId="11" hidden="1">{#N/A,#N/A,TRUE,"Cover";#N/A,#N/A,TRUE,"Conts";#N/A,#N/A,TRUE,"VOS";#N/A,#N/A,TRUE,"Warrington";#N/A,#N/A,TRUE,"Widnes"}</definedName>
    <definedName name="q3tqtq" localSheetId="7" hidden="1">{#N/A,#N/A,TRUE,"Cover";#N/A,#N/A,TRUE,"Conts";#N/A,#N/A,TRUE,"VOS";#N/A,#N/A,TRUE,"Warrington";#N/A,#N/A,TRUE,"Widnes"}</definedName>
    <definedName name="q3tqtq" localSheetId="10" hidden="1">{#N/A,#N/A,TRUE,"Cover";#N/A,#N/A,TRUE,"Conts";#N/A,#N/A,TRUE,"VOS";#N/A,#N/A,TRUE,"Warrington";#N/A,#N/A,TRUE,"Widnes"}</definedName>
    <definedName name="q3tqtq" localSheetId="13" hidden="1">{#N/A,#N/A,TRUE,"Cover";#N/A,#N/A,TRUE,"Conts";#N/A,#N/A,TRUE,"VOS";#N/A,#N/A,TRUE,"Warrington";#N/A,#N/A,TRUE,"Widnes"}</definedName>
    <definedName name="q3tqtq" localSheetId="5" hidden="1">{#N/A,#N/A,TRUE,"Cover";#N/A,#N/A,TRUE,"Conts";#N/A,#N/A,TRUE,"VOS";#N/A,#N/A,TRUE,"Warrington";#N/A,#N/A,TRUE,"Widnes"}</definedName>
    <definedName name="q3tqtq" localSheetId="16" hidden="1">{#N/A,#N/A,TRUE,"Cover";#N/A,#N/A,TRUE,"Conts";#N/A,#N/A,TRUE,"VOS";#N/A,#N/A,TRUE,"Warrington";#N/A,#N/A,TRUE,"Widnes"}</definedName>
    <definedName name="q3tqtq" hidden="1">{#N/A,#N/A,TRUE,"Cover";#N/A,#N/A,TRUE,"Conts";#N/A,#N/A,TRUE,"VOS";#N/A,#N/A,TRUE,"Warrington";#N/A,#N/A,TRUE,"Widnes"}</definedName>
    <definedName name="q5ttyr" localSheetId="11" hidden="1">{#N/A,#N/A,TRUE,"Cover";#N/A,#N/A,TRUE,"Conts";#N/A,#N/A,TRUE,"VOS";#N/A,#N/A,TRUE,"Warrington";#N/A,#N/A,TRUE,"Widnes"}</definedName>
    <definedName name="q5ttyr" localSheetId="7" hidden="1">{#N/A,#N/A,TRUE,"Cover";#N/A,#N/A,TRUE,"Conts";#N/A,#N/A,TRUE,"VOS";#N/A,#N/A,TRUE,"Warrington";#N/A,#N/A,TRUE,"Widnes"}</definedName>
    <definedName name="q5ttyr" localSheetId="10" hidden="1">{#N/A,#N/A,TRUE,"Cover";#N/A,#N/A,TRUE,"Conts";#N/A,#N/A,TRUE,"VOS";#N/A,#N/A,TRUE,"Warrington";#N/A,#N/A,TRUE,"Widnes"}</definedName>
    <definedName name="q5ttyr" localSheetId="13" hidden="1">{#N/A,#N/A,TRUE,"Cover";#N/A,#N/A,TRUE,"Conts";#N/A,#N/A,TRUE,"VOS";#N/A,#N/A,TRUE,"Warrington";#N/A,#N/A,TRUE,"Widnes"}</definedName>
    <definedName name="q5ttyr" localSheetId="5" hidden="1">{#N/A,#N/A,TRUE,"Cover";#N/A,#N/A,TRUE,"Conts";#N/A,#N/A,TRUE,"VOS";#N/A,#N/A,TRUE,"Warrington";#N/A,#N/A,TRUE,"Widnes"}</definedName>
    <definedName name="q5ttyr" localSheetId="16" hidden="1">{#N/A,#N/A,TRUE,"Cover";#N/A,#N/A,TRUE,"Conts";#N/A,#N/A,TRUE,"VOS";#N/A,#N/A,TRUE,"Warrington";#N/A,#N/A,TRUE,"Widnes"}</definedName>
    <definedName name="q5ttyr" hidden="1">{#N/A,#N/A,TRUE,"Cover";#N/A,#N/A,TRUE,"Conts";#N/A,#N/A,TRUE,"VOS";#N/A,#N/A,TRUE,"Warrington";#N/A,#N/A,TRUE,"Widnes"}</definedName>
    <definedName name="qq">'[19]REG-BASIS'!$C$3:$S$150</definedName>
    <definedName name="qqq" localSheetId="11" hidden="1">{#N/A,#N/A,TRUE,"Cover";#N/A,#N/A,TRUE,"Conts";#N/A,#N/A,TRUE,"VOS";#N/A,#N/A,TRUE,"Warrington";#N/A,#N/A,TRUE,"Widnes"}</definedName>
    <definedName name="qqq" localSheetId="7" hidden="1">{#N/A,#N/A,TRUE,"Cover";#N/A,#N/A,TRUE,"Conts";#N/A,#N/A,TRUE,"VOS";#N/A,#N/A,TRUE,"Warrington";#N/A,#N/A,TRUE,"Widnes"}</definedName>
    <definedName name="qqq" localSheetId="10" hidden="1">{#N/A,#N/A,TRUE,"Cover";#N/A,#N/A,TRUE,"Conts";#N/A,#N/A,TRUE,"VOS";#N/A,#N/A,TRUE,"Warrington";#N/A,#N/A,TRUE,"Widnes"}</definedName>
    <definedName name="qqq" localSheetId="13" hidden="1">{#N/A,#N/A,TRUE,"Cover";#N/A,#N/A,TRUE,"Conts";#N/A,#N/A,TRUE,"VOS";#N/A,#N/A,TRUE,"Warrington";#N/A,#N/A,TRUE,"Widnes"}</definedName>
    <definedName name="qqq" localSheetId="5" hidden="1">{#N/A,#N/A,TRUE,"Cover";#N/A,#N/A,TRUE,"Conts";#N/A,#N/A,TRUE,"VOS";#N/A,#N/A,TRUE,"Warrington";#N/A,#N/A,TRUE,"Widnes"}</definedName>
    <definedName name="qqq" localSheetId="16" hidden="1">{#N/A,#N/A,TRUE,"Cover";#N/A,#N/A,TRUE,"Conts";#N/A,#N/A,TRUE,"VOS";#N/A,#N/A,TRUE,"Warrington";#N/A,#N/A,TRUE,"Widnes"}</definedName>
    <definedName name="qqq" hidden="1">{#N/A,#N/A,TRUE,"Cover";#N/A,#N/A,TRUE,"Conts";#N/A,#N/A,TRUE,"VOS";#N/A,#N/A,TRUE,"Warrington";#N/A,#N/A,TRUE,"Widnes"}</definedName>
    <definedName name="qrt" localSheetId="11" hidden="1">{#N/A,#N/A,TRUE,"Cover";#N/A,#N/A,TRUE,"Conts";#N/A,#N/A,TRUE,"VOS";#N/A,#N/A,TRUE,"Warrington";#N/A,#N/A,TRUE,"Widnes"}</definedName>
    <definedName name="qrt" localSheetId="7" hidden="1">{#N/A,#N/A,TRUE,"Cover";#N/A,#N/A,TRUE,"Conts";#N/A,#N/A,TRUE,"VOS";#N/A,#N/A,TRUE,"Warrington";#N/A,#N/A,TRUE,"Widnes"}</definedName>
    <definedName name="qrt" localSheetId="10" hidden="1">{#N/A,#N/A,TRUE,"Cover";#N/A,#N/A,TRUE,"Conts";#N/A,#N/A,TRUE,"VOS";#N/A,#N/A,TRUE,"Warrington";#N/A,#N/A,TRUE,"Widnes"}</definedName>
    <definedName name="qrt" localSheetId="13" hidden="1">{#N/A,#N/A,TRUE,"Cover";#N/A,#N/A,TRUE,"Conts";#N/A,#N/A,TRUE,"VOS";#N/A,#N/A,TRUE,"Warrington";#N/A,#N/A,TRUE,"Widnes"}</definedName>
    <definedName name="qrt" localSheetId="5" hidden="1">{#N/A,#N/A,TRUE,"Cover";#N/A,#N/A,TRUE,"Conts";#N/A,#N/A,TRUE,"VOS";#N/A,#N/A,TRUE,"Warrington";#N/A,#N/A,TRUE,"Widnes"}</definedName>
    <definedName name="qrt" localSheetId="16" hidden="1">{#N/A,#N/A,TRUE,"Cover";#N/A,#N/A,TRUE,"Conts";#N/A,#N/A,TRUE,"VOS";#N/A,#N/A,TRUE,"Warrington";#N/A,#N/A,TRUE,"Widnes"}</definedName>
    <definedName name="qrt" hidden="1">{#N/A,#N/A,TRUE,"Cover";#N/A,#N/A,TRUE,"Conts";#N/A,#N/A,TRUE,"VOS";#N/A,#N/A,TRUE,"Warrington";#N/A,#N/A,TRUE,"Widnes"}</definedName>
    <definedName name="qttyry" localSheetId="11" hidden="1">{#N/A,#N/A,TRUE,"Cover";#N/A,#N/A,TRUE,"Conts";#N/A,#N/A,TRUE,"VOS";#N/A,#N/A,TRUE,"Warrington";#N/A,#N/A,TRUE,"Widnes"}</definedName>
    <definedName name="qttyry" localSheetId="7" hidden="1">{#N/A,#N/A,TRUE,"Cover";#N/A,#N/A,TRUE,"Conts";#N/A,#N/A,TRUE,"VOS";#N/A,#N/A,TRUE,"Warrington";#N/A,#N/A,TRUE,"Widnes"}</definedName>
    <definedName name="qttyry" localSheetId="10" hidden="1">{#N/A,#N/A,TRUE,"Cover";#N/A,#N/A,TRUE,"Conts";#N/A,#N/A,TRUE,"VOS";#N/A,#N/A,TRUE,"Warrington";#N/A,#N/A,TRUE,"Widnes"}</definedName>
    <definedName name="qttyry" localSheetId="13" hidden="1">{#N/A,#N/A,TRUE,"Cover";#N/A,#N/A,TRUE,"Conts";#N/A,#N/A,TRUE,"VOS";#N/A,#N/A,TRUE,"Warrington";#N/A,#N/A,TRUE,"Widnes"}</definedName>
    <definedName name="qttyry" localSheetId="5" hidden="1">{#N/A,#N/A,TRUE,"Cover";#N/A,#N/A,TRUE,"Conts";#N/A,#N/A,TRUE,"VOS";#N/A,#N/A,TRUE,"Warrington";#N/A,#N/A,TRUE,"Widnes"}</definedName>
    <definedName name="qttyry" localSheetId="16" hidden="1">{#N/A,#N/A,TRUE,"Cover";#N/A,#N/A,TRUE,"Conts";#N/A,#N/A,TRUE,"VOS";#N/A,#N/A,TRUE,"Warrington";#N/A,#N/A,TRUE,"Widnes"}</definedName>
    <definedName name="qttyry" hidden="1">{#N/A,#N/A,TRUE,"Cover";#N/A,#N/A,TRUE,"Conts";#N/A,#N/A,TRUE,"VOS";#N/A,#N/A,TRUE,"Warrington";#N/A,#N/A,TRUE,"Widnes"}</definedName>
    <definedName name="qtyhytrh" localSheetId="11" hidden="1">{#N/A,#N/A,TRUE,"Cover";#N/A,#N/A,TRUE,"Conts";#N/A,#N/A,TRUE,"VOS";#N/A,#N/A,TRUE,"Warrington";#N/A,#N/A,TRUE,"Widnes"}</definedName>
    <definedName name="qtyhytrh" localSheetId="7" hidden="1">{#N/A,#N/A,TRUE,"Cover";#N/A,#N/A,TRUE,"Conts";#N/A,#N/A,TRUE,"VOS";#N/A,#N/A,TRUE,"Warrington";#N/A,#N/A,TRUE,"Widnes"}</definedName>
    <definedName name="qtyhytrh" localSheetId="10" hidden="1">{#N/A,#N/A,TRUE,"Cover";#N/A,#N/A,TRUE,"Conts";#N/A,#N/A,TRUE,"VOS";#N/A,#N/A,TRUE,"Warrington";#N/A,#N/A,TRUE,"Widnes"}</definedName>
    <definedName name="qtyhytrh" localSheetId="13" hidden="1">{#N/A,#N/A,TRUE,"Cover";#N/A,#N/A,TRUE,"Conts";#N/A,#N/A,TRUE,"VOS";#N/A,#N/A,TRUE,"Warrington";#N/A,#N/A,TRUE,"Widnes"}</definedName>
    <definedName name="qtyhytrh" localSheetId="5" hidden="1">{#N/A,#N/A,TRUE,"Cover";#N/A,#N/A,TRUE,"Conts";#N/A,#N/A,TRUE,"VOS";#N/A,#N/A,TRUE,"Warrington";#N/A,#N/A,TRUE,"Widnes"}</definedName>
    <definedName name="qtyhytrh" localSheetId="16" hidden="1">{#N/A,#N/A,TRUE,"Cover";#N/A,#N/A,TRUE,"Conts";#N/A,#N/A,TRUE,"VOS";#N/A,#N/A,TRUE,"Warrington";#N/A,#N/A,TRUE,"Widnes"}</definedName>
    <definedName name="qtyhytrh" hidden="1">{#N/A,#N/A,TRUE,"Cover";#N/A,#N/A,TRUE,"Conts";#N/A,#N/A,TRUE,"VOS";#N/A,#N/A,TRUE,"Warrington";#N/A,#N/A,TRUE,"Widnes"}</definedName>
    <definedName name="qtyu" localSheetId="11" hidden="1">{#N/A,#N/A,TRUE,"Cover";#N/A,#N/A,TRUE,"Conts";#N/A,#N/A,TRUE,"VOS";#N/A,#N/A,TRUE,"Warrington";#N/A,#N/A,TRUE,"Widnes"}</definedName>
    <definedName name="qtyu" localSheetId="7" hidden="1">{#N/A,#N/A,TRUE,"Cover";#N/A,#N/A,TRUE,"Conts";#N/A,#N/A,TRUE,"VOS";#N/A,#N/A,TRUE,"Warrington";#N/A,#N/A,TRUE,"Widnes"}</definedName>
    <definedName name="qtyu" localSheetId="10" hidden="1">{#N/A,#N/A,TRUE,"Cover";#N/A,#N/A,TRUE,"Conts";#N/A,#N/A,TRUE,"VOS";#N/A,#N/A,TRUE,"Warrington";#N/A,#N/A,TRUE,"Widnes"}</definedName>
    <definedName name="qtyu" localSheetId="13" hidden="1">{#N/A,#N/A,TRUE,"Cover";#N/A,#N/A,TRUE,"Conts";#N/A,#N/A,TRUE,"VOS";#N/A,#N/A,TRUE,"Warrington";#N/A,#N/A,TRUE,"Widnes"}</definedName>
    <definedName name="qtyu" localSheetId="5" hidden="1">{#N/A,#N/A,TRUE,"Cover";#N/A,#N/A,TRUE,"Conts";#N/A,#N/A,TRUE,"VOS";#N/A,#N/A,TRUE,"Warrington";#N/A,#N/A,TRUE,"Widnes"}</definedName>
    <definedName name="qtyu" localSheetId="16" hidden="1">{#N/A,#N/A,TRUE,"Cover";#N/A,#N/A,TRUE,"Conts";#N/A,#N/A,TRUE,"VOS";#N/A,#N/A,TRUE,"Warrington";#N/A,#N/A,TRUE,"Widnes"}</definedName>
    <definedName name="qtyu" hidden="1">{#N/A,#N/A,TRUE,"Cover";#N/A,#N/A,TRUE,"Conts";#N/A,#N/A,TRUE,"VOS";#N/A,#N/A,TRUE,"Warrington";#N/A,#N/A,TRUE,"Widnes"}</definedName>
    <definedName name="qtyyut" localSheetId="11" hidden="1">{#N/A,#N/A,TRUE,"Cover";#N/A,#N/A,TRUE,"Conts";#N/A,#N/A,TRUE,"VOS";#N/A,#N/A,TRUE,"Warrington";#N/A,#N/A,TRUE,"Widnes"}</definedName>
    <definedName name="qtyyut" localSheetId="7" hidden="1">{#N/A,#N/A,TRUE,"Cover";#N/A,#N/A,TRUE,"Conts";#N/A,#N/A,TRUE,"VOS";#N/A,#N/A,TRUE,"Warrington";#N/A,#N/A,TRUE,"Widnes"}</definedName>
    <definedName name="qtyyut" localSheetId="10" hidden="1">{#N/A,#N/A,TRUE,"Cover";#N/A,#N/A,TRUE,"Conts";#N/A,#N/A,TRUE,"VOS";#N/A,#N/A,TRUE,"Warrington";#N/A,#N/A,TRUE,"Widnes"}</definedName>
    <definedName name="qtyyut" localSheetId="13" hidden="1">{#N/A,#N/A,TRUE,"Cover";#N/A,#N/A,TRUE,"Conts";#N/A,#N/A,TRUE,"VOS";#N/A,#N/A,TRUE,"Warrington";#N/A,#N/A,TRUE,"Widnes"}</definedName>
    <definedName name="qtyyut" localSheetId="5" hidden="1">{#N/A,#N/A,TRUE,"Cover";#N/A,#N/A,TRUE,"Conts";#N/A,#N/A,TRUE,"VOS";#N/A,#N/A,TRUE,"Warrington";#N/A,#N/A,TRUE,"Widnes"}</definedName>
    <definedName name="qtyyut" localSheetId="16" hidden="1">{#N/A,#N/A,TRUE,"Cover";#N/A,#N/A,TRUE,"Conts";#N/A,#N/A,TRUE,"VOS";#N/A,#N/A,TRUE,"Warrington";#N/A,#N/A,TRUE,"Widnes"}</definedName>
    <definedName name="qtyyut" hidden="1">{#N/A,#N/A,TRUE,"Cover";#N/A,#N/A,TRUE,"Conts";#N/A,#N/A,TRUE,"VOS";#N/A,#N/A,TRUE,"Warrington";#N/A,#N/A,TRUE,"Widnes"}</definedName>
    <definedName name="qtyyyhh" localSheetId="11" hidden="1">{#N/A,#N/A,TRUE,"Cover";#N/A,#N/A,TRUE,"Conts";#N/A,#N/A,TRUE,"VOS";#N/A,#N/A,TRUE,"Warrington";#N/A,#N/A,TRUE,"Widnes"}</definedName>
    <definedName name="qtyyyhh" localSheetId="7" hidden="1">{#N/A,#N/A,TRUE,"Cover";#N/A,#N/A,TRUE,"Conts";#N/A,#N/A,TRUE,"VOS";#N/A,#N/A,TRUE,"Warrington";#N/A,#N/A,TRUE,"Widnes"}</definedName>
    <definedName name="qtyyyhh" localSheetId="10" hidden="1">{#N/A,#N/A,TRUE,"Cover";#N/A,#N/A,TRUE,"Conts";#N/A,#N/A,TRUE,"VOS";#N/A,#N/A,TRUE,"Warrington";#N/A,#N/A,TRUE,"Widnes"}</definedName>
    <definedName name="qtyyyhh" localSheetId="13" hidden="1">{#N/A,#N/A,TRUE,"Cover";#N/A,#N/A,TRUE,"Conts";#N/A,#N/A,TRUE,"VOS";#N/A,#N/A,TRUE,"Warrington";#N/A,#N/A,TRUE,"Widnes"}</definedName>
    <definedName name="qtyyyhh" localSheetId="5" hidden="1">{#N/A,#N/A,TRUE,"Cover";#N/A,#N/A,TRUE,"Conts";#N/A,#N/A,TRUE,"VOS";#N/A,#N/A,TRUE,"Warrington";#N/A,#N/A,TRUE,"Widnes"}</definedName>
    <definedName name="qtyyyhh" localSheetId="16" hidden="1">{#N/A,#N/A,TRUE,"Cover";#N/A,#N/A,TRUE,"Conts";#N/A,#N/A,TRUE,"VOS";#N/A,#N/A,TRUE,"Warrington";#N/A,#N/A,TRUE,"Widnes"}</definedName>
    <definedName name="qtyyyhh" hidden="1">{#N/A,#N/A,TRUE,"Cover";#N/A,#N/A,TRUE,"Conts";#N/A,#N/A,TRUE,"VOS";#N/A,#N/A,TRUE,"Warrington";#N/A,#N/A,TRUE,"Widnes"}</definedName>
    <definedName name="ra">#N/A</definedName>
    <definedName name="rasgg" localSheetId="11" hidden="1">{#N/A,#N/A,TRUE,"Cover";#N/A,#N/A,TRUE,"Conts";#N/A,#N/A,TRUE,"VOS";#N/A,#N/A,TRUE,"Warrington";#N/A,#N/A,TRUE,"Widnes"}</definedName>
    <definedName name="rasgg" localSheetId="7" hidden="1">{#N/A,#N/A,TRUE,"Cover";#N/A,#N/A,TRUE,"Conts";#N/A,#N/A,TRUE,"VOS";#N/A,#N/A,TRUE,"Warrington";#N/A,#N/A,TRUE,"Widnes"}</definedName>
    <definedName name="rasgg" localSheetId="10" hidden="1">{#N/A,#N/A,TRUE,"Cover";#N/A,#N/A,TRUE,"Conts";#N/A,#N/A,TRUE,"VOS";#N/A,#N/A,TRUE,"Warrington";#N/A,#N/A,TRUE,"Widnes"}</definedName>
    <definedName name="rasgg" localSheetId="13" hidden="1">{#N/A,#N/A,TRUE,"Cover";#N/A,#N/A,TRUE,"Conts";#N/A,#N/A,TRUE,"VOS";#N/A,#N/A,TRUE,"Warrington";#N/A,#N/A,TRUE,"Widnes"}</definedName>
    <definedName name="rasgg" localSheetId="5" hidden="1">{#N/A,#N/A,TRUE,"Cover";#N/A,#N/A,TRUE,"Conts";#N/A,#N/A,TRUE,"VOS";#N/A,#N/A,TRUE,"Warrington";#N/A,#N/A,TRUE,"Widnes"}</definedName>
    <definedName name="rasgg" localSheetId="16" hidden="1">{#N/A,#N/A,TRUE,"Cover";#N/A,#N/A,TRUE,"Conts";#N/A,#N/A,TRUE,"VOS";#N/A,#N/A,TRUE,"Warrington";#N/A,#N/A,TRUE,"Widnes"}</definedName>
    <definedName name="rasgg" hidden="1">{#N/A,#N/A,TRUE,"Cover";#N/A,#N/A,TRUE,"Conts";#N/A,#N/A,TRUE,"VOS";#N/A,#N/A,TRUE,"Warrington";#N/A,#N/A,TRUE,"Widnes"}</definedName>
    <definedName name="Rate">#N/A</definedName>
    <definedName name="RcpPipes">'[29]Pipe Schedule'!$C$5:$Z$19</definedName>
    <definedName name="RcpPipes2">'[29]Pipe Schedule'!$C$21:$Y$37</definedName>
    <definedName name="RD" localSheetId="11">#REF!</definedName>
    <definedName name="RD" localSheetId="10">#REF!</definedName>
    <definedName name="RD" localSheetId="5">#REF!</definedName>
    <definedName name="RD">#REF!</definedName>
    <definedName name="rdegsegrg" localSheetId="11" hidden="1">{#N/A,#N/A,TRUE,"Cover";#N/A,#N/A,TRUE,"Conts";#N/A,#N/A,TRUE,"VOS";#N/A,#N/A,TRUE,"Warrington";#N/A,#N/A,TRUE,"Widnes"}</definedName>
    <definedName name="rdegsegrg" localSheetId="7" hidden="1">{#N/A,#N/A,TRUE,"Cover";#N/A,#N/A,TRUE,"Conts";#N/A,#N/A,TRUE,"VOS";#N/A,#N/A,TRUE,"Warrington";#N/A,#N/A,TRUE,"Widnes"}</definedName>
    <definedName name="rdegsegrg" localSheetId="10" hidden="1">{#N/A,#N/A,TRUE,"Cover";#N/A,#N/A,TRUE,"Conts";#N/A,#N/A,TRUE,"VOS";#N/A,#N/A,TRUE,"Warrington";#N/A,#N/A,TRUE,"Widnes"}</definedName>
    <definedName name="rdegsegrg" localSheetId="13" hidden="1">{#N/A,#N/A,TRUE,"Cover";#N/A,#N/A,TRUE,"Conts";#N/A,#N/A,TRUE,"VOS";#N/A,#N/A,TRUE,"Warrington";#N/A,#N/A,TRUE,"Widnes"}</definedName>
    <definedName name="rdegsegrg" localSheetId="5" hidden="1">{#N/A,#N/A,TRUE,"Cover";#N/A,#N/A,TRUE,"Conts";#N/A,#N/A,TRUE,"VOS";#N/A,#N/A,TRUE,"Warrington";#N/A,#N/A,TRUE,"Widnes"}</definedName>
    <definedName name="rdegsegrg" localSheetId="16"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11">#REF!</definedName>
    <definedName name="_xlnm.Recorder" localSheetId="5">#REF!</definedName>
    <definedName name="_xlnm.Recorder">#REF!</definedName>
    <definedName name="Reinforcement">'[10]RCBC Reinforcement'!$G$5:$S$77</definedName>
    <definedName name="REMOVE">#N/A</definedName>
    <definedName name="rer" localSheetId="11" hidden="1">{#N/A,#N/A,TRUE,"Cover";#N/A,#N/A,TRUE,"Conts";#N/A,#N/A,TRUE,"VOS";#N/A,#N/A,TRUE,"Warrington";#N/A,#N/A,TRUE,"Widnes"}</definedName>
    <definedName name="rer" localSheetId="7" hidden="1">{#N/A,#N/A,TRUE,"Cover";#N/A,#N/A,TRUE,"Conts";#N/A,#N/A,TRUE,"VOS";#N/A,#N/A,TRUE,"Warrington";#N/A,#N/A,TRUE,"Widnes"}</definedName>
    <definedName name="rer" localSheetId="10" hidden="1">{#N/A,#N/A,TRUE,"Cover";#N/A,#N/A,TRUE,"Conts";#N/A,#N/A,TRUE,"VOS";#N/A,#N/A,TRUE,"Warrington";#N/A,#N/A,TRUE,"Widnes"}</definedName>
    <definedName name="rer" localSheetId="13" hidden="1">{#N/A,#N/A,TRUE,"Cover";#N/A,#N/A,TRUE,"Conts";#N/A,#N/A,TRUE,"VOS";#N/A,#N/A,TRUE,"Warrington";#N/A,#N/A,TRUE,"Widnes"}</definedName>
    <definedName name="rer" localSheetId="5" hidden="1">{#N/A,#N/A,TRUE,"Cover";#N/A,#N/A,TRUE,"Conts";#N/A,#N/A,TRUE,"VOS";#N/A,#N/A,TRUE,"Warrington";#N/A,#N/A,TRUE,"Widnes"}</definedName>
    <definedName name="rer" localSheetId="16" hidden="1">{#N/A,#N/A,TRUE,"Cover";#N/A,#N/A,TRUE,"Conts";#N/A,#N/A,TRUE,"VOS";#N/A,#N/A,TRUE,"Warrington";#N/A,#N/A,TRUE,"Widnes"}</definedName>
    <definedName name="rer" hidden="1">{#N/A,#N/A,TRUE,"Cover";#N/A,#N/A,TRUE,"Conts";#N/A,#N/A,TRUE,"VOS";#N/A,#N/A,TRUE,"Warrington";#N/A,#N/A,TRUE,"Widnes"}</definedName>
    <definedName name="RES" localSheetId="11">[7]WorkBreakDown!#REF!</definedName>
    <definedName name="RES">[7]WorkBreakDown!#REF!</definedName>
    <definedName name="rghhythy" localSheetId="11" hidden="1">{#N/A,#N/A,TRUE,"Cover";#N/A,#N/A,TRUE,"Conts";#N/A,#N/A,TRUE,"VOS";#N/A,#N/A,TRUE,"Warrington";#N/A,#N/A,TRUE,"Widnes"}</definedName>
    <definedName name="rghhythy" localSheetId="7" hidden="1">{#N/A,#N/A,TRUE,"Cover";#N/A,#N/A,TRUE,"Conts";#N/A,#N/A,TRUE,"VOS";#N/A,#N/A,TRUE,"Warrington";#N/A,#N/A,TRUE,"Widnes"}</definedName>
    <definedName name="rghhythy" localSheetId="10" hidden="1">{#N/A,#N/A,TRUE,"Cover";#N/A,#N/A,TRUE,"Conts";#N/A,#N/A,TRUE,"VOS";#N/A,#N/A,TRUE,"Warrington";#N/A,#N/A,TRUE,"Widnes"}</definedName>
    <definedName name="rghhythy" localSheetId="13" hidden="1">{#N/A,#N/A,TRUE,"Cover";#N/A,#N/A,TRUE,"Conts";#N/A,#N/A,TRUE,"VOS";#N/A,#N/A,TRUE,"Warrington";#N/A,#N/A,TRUE,"Widnes"}</definedName>
    <definedName name="rghhythy" localSheetId="5" hidden="1">{#N/A,#N/A,TRUE,"Cover";#N/A,#N/A,TRUE,"Conts";#N/A,#N/A,TRUE,"VOS";#N/A,#N/A,TRUE,"Warrington";#N/A,#N/A,TRUE,"Widnes"}</definedName>
    <definedName name="rghhythy" localSheetId="16" hidden="1">{#N/A,#N/A,TRUE,"Cover";#N/A,#N/A,TRUE,"Conts";#N/A,#N/A,TRUE,"VOS";#N/A,#N/A,TRUE,"Warrington";#N/A,#N/A,TRUE,"Widnes"}</definedName>
    <definedName name="rghhythy" hidden="1">{#N/A,#N/A,TRUE,"Cover";#N/A,#N/A,TRUE,"Conts";#N/A,#N/A,TRUE,"VOS";#N/A,#N/A,TRUE,"Warrington";#N/A,#N/A,TRUE,"Widnes"}</definedName>
    <definedName name="rhyuyi" localSheetId="11" hidden="1">{#N/A,#N/A,TRUE,"Cover";#N/A,#N/A,TRUE,"Conts";#N/A,#N/A,TRUE,"VOS";#N/A,#N/A,TRUE,"Warrington";#N/A,#N/A,TRUE,"Widnes"}</definedName>
    <definedName name="rhyuyi" localSheetId="7" hidden="1">{#N/A,#N/A,TRUE,"Cover";#N/A,#N/A,TRUE,"Conts";#N/A,#N/A,TRUE,"VOS";#N/A,#N/A,TRUE,"Warrington";#N/A,#N/A,TRUE,"Widnes"}</definedName>
    <definedName name="rhyuyi" localSheetId="10" hidden="1">{#N/A,#N/A,TRUE,"Cover";#N/A,#N/A,TRUE,"Conts";#N/A,#N/A,TRUE,"VOS";#N/A,#N/A,TRUE,"Warrington";#N/A,#N/A,TRUE,"Widnes"}</definedName>
    <definedName name="rhyuyi" localSheetId="13" hidden="1">{#N/A,#N/A,TRUE,"Cover";#N/A,#N/A,TRUE,"Conts";#N/A,#N/A,TRUE,"VOS";#N/A,#N/A,TRUE,"Warrington";#N/A,#N/A,TRUE,"Widnes"}</definedName>
    <definedName name="rhyuyi" localSheetId="5" hidden="1">{#N/A,#N/A,TRUE,"Cover";#N/A,#N/A,TRUE,"Conts";#N/A,#N/A,TRUE,"VOS";#N/A,#N/A,TRUE,"Warrington";#N/A,#N/A,TRUE,"Widnes"}</definedName>
    <definedName name="rhyuyi" localSheetId="16" hidden="1">{#N/A,#N/A,TRUE,"Cover";#N/A,#N/A,TRUE,"Conts";#N/A,#N/A,TRUE,"VOS";#N/A,#N/A,TRUE,"Warrington";#N/A,#N/A,TRUE,"Widnes"}</definedName>
    <definedName name="rhyuyi" hidden="1">{#N/A,#N/A,TRUE,"Cover";#N/A,#N/A,TRUE,"Conts";#N/A,#N/A,TRUE,"VOS";#N/A,#N/A,TRUE,"Warrington";#N/A,#N/A,TRUE,"Widnes"}</definedName>
    <definedName name="RID" localSheetId="11">[7]WorkBreakDown!#REF!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11">#REF!</definedName>
    <definedName name="rolly" localSheetId="10">#REF!</definedName>
    <definedName name="rolly" localSheetId="5">#REF!</definedName>
    <definedName name="rolly">#REF!</definedName>
    <definedName name="ROOF" localSheetId="11">'[11]Build-up'!#REF!</definedName>
    <definedName name="ROOF" localSheetId="10">'[11]Build-up'!#REF!</definedName>
    <definedName name="ROOF" localSheetId="5">'[11]Build-up'!#REF!</definedName>
    <definedName name="ROOF">'[11]Build-up'!#REF!</definedName>
    <definedName name="RR" localSheetId="11"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3" hidden="1">{#N/A,#N/A,FALSE,"C3";#N/A,#N/A,FALSE,"D2-17";#N/A,#N/A,FALSE,"C2-17";#N/A,#N/A,FALSE,"C2-CIVIL";#N/A,#N/A,FALSE,"D1-C1 contract";#N/A,#N/A,FALSE,"D1-CIVIL";#N/A,#N/A,FALSE,"C1 hourly";#N/A,#N/A,FALSE,"C1 contract";#N/A,#N/A,FALSE,"D1-C1 hourly"}</definedName>
    <definedName name="RR" localSheetId="5" hidden="1">{#N/A,#N/A,FALSE,"C3";#N/A,#N/A,FALSE,"D2-17";#N/A,#N/A,FALSE,"C2-17";#N/A,#N/A,FALSE,"C2-CIVIL";#N/A,#N/A,FALSE,"D1-C1 contract";#N/A,#N/A,FALSE,"D1-CIVIL";#N/A,#N/A,FALSE,"C1 hourly";#N/A,#N/A,FALSE,"C1 contract";#N/A,#N/A,FALSE,"D1-C1 hourly"}</definedName>
    <definedName name="RR" localSheetId="16"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11" hidden="1">{#N/A,#N/A,TRUE,"Cover";#N/A,#N/A,TRUE,"Conts";#N/A,#N/A,TRUE,"VOS";#N/A,#N/A,TRUE,"Warrington";#N/A,#N/A,TRUE,"Widnes"}</definedName>
    <definedName name="rrr" localSheetId="7" hidden="1">{#N/A,#N/A,TRUE,"Cover";#N/A,#N/A,TRUE,"Conts";#N/A,#N/A,TRUE,"VOS";#N/A,#N/A,TRUE,"Warrington";#N/A,#N/A,TRUE,"Widnes"}</definedName>
    <definedName name="rrr" localSheetId="10" hidden="1">{#N/A,#N/A,TRUE,"Cover";#N/A,#N/A,TRUE,"Conts";#N/A,#N/A,TRUE,"VOS";#N/A,#N/A,TRUE,"Warrington";#N/A,#N/A,TRUE,"Widnes"}</definedName>
    <definedName name="rrr" localSheetId="13" hidden="1">{#N/A,#N/A,TRUE,"Cover";#N/A,#N/A,TRUE,"Conts";#N/A,#N/A,TRUE,"VOS";#N/A,#N/A,TRUE,"Warrington";#N/A,#N/A,TRUE,"Widnes"}</definedName>
    <definedName name="rrr" localSheetId="5" hidden="1">{#N/A,#N/A,TRUE,"Cover";#N/A,#N/A,TRUE,"Conts";#N/A,#N/A,TRUE,"VOS";#N/A,#N/A,TRUE,"Warrington";#N/A,#N/A,TRUE,"Widnes"}</definedName>
    <definedName name="rrr" localSheetId="16" hidden="1">{#N/A,#N/A,TRUE,"Cover";#N/A,#N/A,TRUE,"Conts";#N/A,#N/A,TRUE,"VOS";#N/A,#N/A,TRUE,"Warrington";#N/A,#N/A,TRUE,"Widnes"}</definedName>
    <definedName name="rrr" hidden="1">{#N/A,#N/A,TRUE,"Cover";#N/A,#N/A,TRUE,"Conts";#N/A,#N/A,TRUE,"VOS";#N/A,#N/A,TRUE,"Warrington";#N/A,#N/A,TRUE,"Widnes"}</definedName>
    <definedName name="rrrr" localSheetId="11" hidden="1">{#N/A,#N/A,TRUE,"Cover";#N/A,#N/A,TRUE,"Conts";#N/A,#N/A,TRUE,"VOS";#N/A,#N/A,TRUE,"Warrington";#N/A,#N/A,TRUE,"Widnes"}</definedName>
    <definedName name="rrrr" localSheetId="7" hidden="1">{#N/A,#N/A,TRUE,"Cover";#N/A,#N/A,TRUE,"Conts";#N/A,#N/A,TRUE,"VOS";#N/A,#N/A,TRUE,"Warrington";#N/A,#N/A,TRUE,"Widnes"}</definedName>
    <definedName name="rrrr" localSheetId="10" hidden="1">{#N/A,#N/A,TRUE,"Cover";#N/A,#N/A,TRUE,"Conts";#N/A,#N/A,TRUE,"VOS";#N/A,#N/A,TRUE,"Warrington";#N/A,#N/A,TRUE,"Widnes"}</definedName>
    <definedName name="rrrr" localSheetId="13" hidden="1">{#N/A,#N/A,TRUE,"Cover";#N/A,#N/A,TRUE,"Conts";#N/A,#N/A,TRUE,"VOS";#N/A,#N/A,TRUE,"Warrington";#N/A,#N/A,TRUE,"Widnes"}</definedName>
    <definedName name="rrrr" localSheetId="5" hidden="1">{#N/A,#N/A,TRUE,"Cover";#N/A,#N/A,TRUE,"Conts";#N/A,#N/A,TRUE,"VOS";#N/A,#N/A,TRUE,"Warrington";#N/A,#N/A,TRUE,"Widnes"}</definedName>
    <definedName name="rrrr" localSheetId="16" hidden="1">{#N/A,#N/A,TRUE,"Cover";#N/A,#N/A,TRUE,"Conts";#N/A,#N/A,TRUE,"VOS";#N/A,#N/A,TRUE,"Warrington";#N/A,#N/A,TRUE,"Widnes"}</definedName>
    <definedName name="rrrr" hidden="1">{#N/A,#N/A,TRUE,"Cover";#N/A,#N/A,TRUE,"Conts";#N/A,#N/A,TRUE,"VOS";#N/A,#N/A,TRUE,"Warrington";#N/A,#N/A,TRUE,"Widnes"}</definedName>
    <definedName name="rrrrr" localSheetId="11" hidden="1">{#N/A,#N/A,TRUE,"Cover";#N/A,#N/A,TRUE,"Conts";#N/A,#N/A,TRUE,"VOS";#N/A,#N/A,TRUE,"Warrington";#N/A,#N/A,TRUE,"Widnes"}</definedName>
    <definedName name="rrrrr" localSheetId="7" hidden="1">{#N/A,#N/A,TRUE,"Cover";#N/A,#N/A,TRUE,"Conts";#N/A,#N/A,TRUE,"VOS";#N/A,#N/A,TRUE,"Warrington";#N/A,#N/A,TRUE,"Widnes"}</definedName>
    <definedName name="rrrrr" localSheetId="10" hidden="1">{#N/A,#N/A,TRUE,"Cover";#N/A,#N/A,TRUE,"Conts";#N/A,#N/A,TRUE,"VOS";#N/A,#N/A,TRUE,"Warrington";#N/A,#N/A,TRUE,"Widnes"}</definedName>
    <definedName name="rrrrr" localSheetId="13" hidden="1">{#N/A,#N/A,TRUE,"Cover";#N/A,#N/A,TRUE,"Conts";#N/A,#N/A,TRUE,"VOS";#N/A,#N/A,TRUE,"Warrington";#N/A,#N/A,TRUE,"Widnes"}</definedName>
    <definedName name="rrrrr" localSheetId="5" hidden="1">{#N/A,#N/A,TRUE,"Cover";#N/A,#N/A,TRUE,"Conts";#N/A,#N/A,TRUE,"VOS";#N/A,#N/A,TRUE,"Warrington";#N/A,#N/A,TRUE,"Widnes"}</definedName>
    <definedName name="rrrrr" localSheetId="16" hidden="1">{#N/A,#N/A,TRUE,"Cover";#N/A,#N/A,TRUE,"Conts";#N/A,#N/A,TRUE,"VOS";#N/A,#N/A,TRUE,"Warrington";#N/A,#N/A,TRUE,"Widnes"}</definedName>
    <definedName name="rrrrr" hidden="1">{#N/A,#N/A,TRUE,"Cover";#N/A,#N/A,TRUE,"Conts";#N/A,#N/A,TRUE,"VOS";#N/A,#N/A,TRUE,"Warrington";#N/A,#N/A,TRUE,"Widnes"}</definedName>
    <definedName name="rrrrrrr" localSheetId="11" hidden="1">{#N/A,#N/A,TRUE,"Cover";#N/A,#N/A,TRUE,"Conts";#N/A,#N/A,TRUE,"VOS";#N/A,#N/A,TRUE,"Warrington";#N/A,#N/A,TRUE,"Widnes"}</definedName>
    <definedName name="rrrrrrr" localSheetId="7" hidden="1">{#N/A,#N/A,TRUE,"Cover";#N/A,#N/A,TRUE,"Conts";#N/A,#N/A,TRUE,"VOS";#N/A,#N/A,TRUE,"Warrington";#N/A,#N/A,TRUE,"Widnes"}</definedName>
    <definedName name="rrrrrrr" localSheetId="10" hidden="1">{#N/A,#N/A,TRUE,"Cover";#N/A,#N/A,TRUE,"Conts";#N/A,#N/A,TRUE,"VOS";#N/A,#N/A,TRUE,"Warrington";#N/A,#N/A,TRUE,"Widnes"}</definedName>
    <definedName name="rrrrrrr" localSheetId="13" hidden="1">{#N/A,#N/A,TRUE,"Cover";#N/A,#N/A,TRUE,"Conts";#N/A,#N/A,TRUE,"VOS";#N/A,#N/A,TRUE,"Warrington";#N/A,#N/A,TRUE,"Widnes"}</definedName>
    <definedName name="rrrrrrr" localSheetId="5" hidden="1">{#N/A,#N/A,TRUE,"Cover";#N/A,#N/A,TRUE,"Conts";#N/A,#N/A,TRUE,"VOS";#N/A,#N/A,TRUE,"Warrington";#N/A,#N/A,TRUE,"Widnes"}</definedName>
    <definedName name="rrrrrrr" localSheetId="16" hidden="1">{#N/A,#N/A,TRUE,"Cover";#N/A,#N/A,TRUE,"Conts";#N/A,#N/A,TRUE,"VOS";#N/A,#N/A,TRUE,"Warrington";#N/A,#N/A,TRUE,"Widnes"}</definedName>
    <definedName name="rrrrrrr" hidden="1">{#N/A,#N/A,TRUE,"Cover";#N/A,#N/A,TRUE,"Conts";#N/A,#N/A,TRUE,"VOS";#N/A,#N/A,TRUE,"Warrington";#N/A,#N/A,TRUE,"Widnes"}</definedName>
    <definedName name="rrrrrrrrrr" localSheetId="11" hidden="1">{#N/A,#N/A,TRUE,"Cover";#N/A,#N/A,TRUE,"Conts";#N/A,#N/A,TRUE,"VOS";#N/A,#N/A,TRUE,"Warrington";#N/A,#N/A,TRUE,"Widnes"}</definedName>
    <definedName name="rrrrrrrrrr" localSheetId="7" hidden="1">{#N/A,#N/A,TRUE,"Cover";#N/A,#N/A,TRUE,"Conts";#N/A,#N/A,TRUE,"VOS";#N/A,#N/A,TRUE,"Warrington";#N/A,#N/A,TRUE,"Widnes"}</definedName>
    <definedName name="rrrrrrrrrr" localSheetId="10" hidden="1">{#N/A,#N/A,TRUE,"Cover";#N/A,#N/A,TRUE,"Conts";#N/A,#N/A,TRUE,"VOS";#N/A,#N/A,TRUE,"Warrington";#N/A,#N/A,TRUE,"Widnes"}</definedName>
    <definedName name="rrrrrrrrrr" localSheetId="13" hidden="1">{#N/A,#N/A,TRUE,"Cover";#N/A,#N/A,TRUE,"Conts";#N/A,#N/A,TRUE,"VOS";#N/A,#N/A,TRUE,"Warrington";#N/A,#N/A,TRUE,"Widnes"}</definedName>
    <definedName name="rrrrrrrrrr" localSheetId="5" hidden="1">{#N/A,#N/A,TRUE,"Cover";#N/A,#N/A,TRUE,"Conts";#N/A,#N/A,TRUE,"VOS";#N/A,#N/A,TRUE,"Warrington";#N/A,#N/A,TRUE,"Widnes"}</definedName>
    <definedName name="rrrrrrrrrr" localSheetId="16" hidden="1">{#N/A,#N/A,TRUE,"Cover";#N/A,#N/A,TRUE,"Conts";#N/A,#N/A,TRUE,"VOS";#N/A,#N/A,TRUE,"Warrington";#N/A,#N/A,TRUE,"Widnes"}</definedName>
    <definedName name="rrrrrrrrrr" hidden="1">{#N/A,#N/A,TRUE,"Cover";#N/A,#N/A,TRUE,"Conts";#N/A,#N/A,TRUE,"VOS";#N/A,#N/A,TRUE,"Warrington";#N/A,#N/A,TRUE,"Widnes"}</definedName>
    <definedName name="rrttt" localSheetId="11" hidden="1">{#N/A,#N/A,TRUE,"Cover";#N/A,#N/A,TRUE,"Conts";#N/A,#N/A,TRUE,"VOS";#N/A,#N/A,TRUE,"Warrington";#N/A,#N/A,TRUE,"Widnes"}</definedName>
    <definedName name="rrttt" localSheetId="7" hidden="1">{#N/A,#N/A,TRUE,"Cover";#N/A,#N/A,TRUE,"Conts";#N/A,#N/A,TRUE,"VOS";#N/A,#N/A,TRUE,"Warrington";#N/A,#N/A,TRUE,"Widnes"}</definedName>
    <definedName name="rrttt" localSheetId="10" hidden="1">{#N/A,#N/A,TRUE,"Cover";#N/A,#N/A,TRUE,"Conts";#N/A,#N/A,TRUE,"VOS";#N/A,#N/A,TRUE,"Warrington";#N/A,#N/A,TRUE,"Widnes"}</definedName>
    <definedName name="rrttt" localSheetId="13" hidden="1">{#N/A,#N/A,TRUE,"Cover";#N/A,#N/A,TRUE,"Conts";#N/A,#N/A,TRUE,"VOS";#N/A,#N/A,TRUE,"Warrington";#N/A,#N/A,TRUE,"Widnes"}</definedName>
    <definedName name="rrttt" localSheetId="5" hidden="1">{#N/A,#N/A,TRUE,"Cover";#N/A,#N/A,TRUE,"Conts";#N/A,#N/A,TRUE,"VOS";#N/A,#N/A,TRUE,"Warrington";#N/A,#N/A,TRUE,"Widnes"}</definedName>
    <definedName name="rrttt" localSheetId="16" hidden="1">{#N/A,#N/A,TRUE,"Cover";#N/A,#N/A,TRUE,"Conts";#N/A,#N/A,TRUE,"VOS";#N/A,#N/A,TRUE,"Warrington";#N/A,#N/A,TRUE,"Widnes"}</definedName>
    <definedName name="rrttt" hidden="1">{#N/A,#N/A,TRUE,"Cover";#N/A,#N/A,TRUE,"Conts";#N/A,#N/A,TRUE,"VOS";#N/A,#N/A,TRUE,"Warrington";#N/A,#N/A,TRUE,"Widnes"}</definedName>
    <definedName name="rt" localSheetId="11" hidden="1">{#N/A,#N/A,TRUE,"Cover";#N/A,#N/A,TRUE,"Conts";#N/A,#N/A,TRUE,"VOS";#N/A,#N/A,TRUE,"Warrington";#N/A,#N/A,TRUE,"Widnes"}</definedName>
    <definedName name="rt" localSheetId="7" hidden="1">{#N/A,#N/A,TRUE,"Cover";#N/A,#N/A,TRUE,"Conts";#N/A,#N/A,TRUE,"VOS";#N/A,#N/A,TRUE,"Warrington";#N/A,#N/A,TRUE,"Widnes"}</definedName>
    <definedName name="rt" localSheetId="10" hidden="1">{#N/A,#N/A,TRUE,"Cover";#N/A,#N/A,TRUE,"Conts";#N/A,#N/A,TRUE,"VOS";#N/A,#N/A,TRUE,"Warrington";#N/A,#N/A,TRUE,"Widnes"}</definedName>
    <definedName name="rt" localSheetId="13" hidden="1">{#N/A,#N/A,TRUE,"Cover";#N/A,#N/A,TRUE,"Conts";#N/A,#N/A,TRUE,"VOS";#N/A,#N/A,TRUE,"Warrington";#N/A,#N/A,TRUE,"Widnes"}</definedName>
    <definedName name="rt" localSheetId="5" hidden="1">{#N/A,#N/A,TRUE,"Cover";#N/A,#N/A,TRUE,"Conts";#N/A,#N/A,TRUE,"VOS";#N/A,#N/A,TRUE,"Warrington";#N/A,#N/A,TRUE,"Widnes"}</definedName>
    <definedName name="rt" localSheetId="16" hidden="1">{#N/A,#N/A,TRUE,"Cover";#N/A,#N/A,TRUE,"Conts";#N/A,#N/A,TRUE,"VOS";#N/A,#N/A,TRUE,"Warrington";#N/A,#N/A,TRUE,"Widnes"}</definedName>
    <definedName name="rt" hidden="1">{#N/A,#N/A,TRUE,"Cover";#N/A,#N/A,TRUE,"Conts";#N/A,#N/A,TRUE,"VOS";#N/A,#N/A,TRUE,"Warrington";#N/A,#N/A,TRUE,"Widnes"}</definedName>
    <definedName name="rthsrhs" localSheetId="11" hidden="1">{#N/A,#N/A,TRUE,"Cover";#N/A,#N/A,TRUE,"Conts";#N/A,#N/A,TRUE,"VOS";#N/A,#N/A,TRUE,"Warrington";#N/A,#N/A,TRUE,"Widnes"}</definedName>
    <definedName name="rthsrhs" localSheetId="7" hidden="1">{#N/A,#N/A,TRUE,"Cover";#N/A,#N/A,TRUE,"Conts";#N/A,#N/A,TRUE,"VOS";#N/A,#N/A,TRUE,"Warrington";#N/A,#N/A,TRUE,"Widnes"}</definedName>
    <definedName name="rthsrhs" localSheetId="10" hidden="1">{#N/A,#N/A,TRUE,"Cover";#N/A,#N/A,TRUE,"Conts";#N/A,#N/A,TRUE,"VOS";#N/A,#N/A,TRUE,"Warrington";#N/A,#N/A,TRUE,"Widnes"}</definedName>
    <definedName name="rthsrhs" localSheetId="13" hidden="1">{#N/A,#N/A,TRUE,"Cover";#N/A,#N/A,TRUE,"Conts";#N/A,#N/A,TRUE,"VOS";#N/A,#N/A,TRUE,"Warrington";#N/A,#N/A,TRUE,"Widnes"}</definedName>
    <definedName name="rthsrhs" localSheetId="5" hidden="1">{#N/A,#N/A,TRUE,"Cover";#N/A,#N/A,TRUE,"Conts";#N/A,#N/A,TRUE,"VOS";#N/A,#N/A,TRUE,"Warrington";#N/A,#N/A,TRUE,"Widnes"}</definedName>
    <definedName name="rthsrhs" localSheetId="16" hidden="1">{#N/A,#N/A,TRUE,"Cover";#N/A,#N/A,TRUE,"Conts";#N/A,#N/A,TRUE,"VOS";#N/A,#N/A,TRUE,"Warrington";#N/A,#N/A,TRUE,"Widnes"}</definedName>
    <definedName name="rthsrhs" hidden="1">{#N/A,#N/A,TRUE,"Cover";#N/A,#N/A,TRUE,"Conts";#N/A,#N/A,TRUE,"VOS";#N/A,#N/A,TRUE,"Warrington";#N/A,#N/A,TRUE,"Widnes"}</definedName>
    <definedName name="RTRGJHJ" localSheetId="11" hidden="1">{#N/A,#N/A,TRUE,"Cover";#N/A,#N/A,TRUE,"Conts";#N/A,#N/A,TRUE,"VOS";#N/A,#N/A,TRUE,"Warrington";#N/A,#N/A,TRUE,"Widnes"}</definedName>
    <definedName name="RTRGJHJ" localSheetId="7" hidden="1">{#N/A,#N/A,TRUE,"Cover";#N/A,#N/A,TRUE,"Conts";#N/A,#N/A,TRUE,"VOS";#N/A,#N/A,TRUE,"Warrington";#N/A,#N/A,TRUE,"Widnes"}</definedName>
    <definedName name="RTRGJHJ" localSheetId="10" hidden="1">{#N/A,#N/A,TRUE,"Cover";#N/A,#N/A,TRUE,"Conts";#N/A,#N/A,TRUE,"VOS";#N/A,#N/A,TRUE,"Warrington";#N/A,#N/A,TRUE,"Widnes"}</definedName>
    <definedName name="RTRGJHJ" localSheetId="13" hidden="1">{#N/A,#N/A,TRUE,"Cover";#N/A,#N/A,TRUE,"Conts";#N/A,#N/A,TRUE,"VOS";#N/A,#N/A,TRUE,"Warrington";#N/A,#N/A,TRUE,"Widnes"}</definedName>
    <definedName name="RTRGJHJ" localSheetId="5" hidden="1">{#N/A,#N/A,TRUE,"Cover";#N/A,#N/A,TRUE,"Conts";#N/A,#N/A,TRUE,"VOS";#N/A,#N/A,TRUE,"Warrington";#N/A,#N/A,TRUE,"Widnes"}</definedName>
    <definedName name="RTRGJHJ" localSheetId="16" hidden="1">{#N/A,#N/A,TRUE,"Cover";#N/A,#N/A,TRUE,"Conts";#N/A,#N/A,TRUE,"VOS";#N/A,#N/A,TRUE,"Warrington";#N/A,#N/A,TRUE,"Widnes"}</definedName>
    <definedName name="RTRGJHJ" hidden="1">{#N/A,#N/A,TRUE,"Cover";#N/A,#N/A,TRUE,"Conts";#N/A,#N/A,TRUE,"VOS";#N/A,#N/A,TRUE,"Warrington";#N/A,#N/A,TRUE,"Widnes"}</definedName>
    <definedName name="rtryj" localSheetId="11" hidden="1">{#N/A,#N/A,TRUE,"Cover";#N/A,#N/A,TRUE,"Conts";#N/A,#N/A,TRUE,"VOS";#N/A,#N/A,TRUE,"Warrington";#N/A,#N/A,TRUE,"Widnes"}</definedName>
    <definedName name="rtryj" localSheetId="7" hidden="1">{#N/A,#N/A,TRUE,"Cover";#N/A,#N/A,TRUE,"Conts";#N/A,#N/A,TRUE,"VOS";#N/A,#N/A,TRUE,"Warrington";#N/A,#N/A,TRUE,"Widnes"}</definedName>
    <definedName name="rtryj" localSheetId="10" hidden="1">{#N/A,#N/A,TRUE,"Cover";#N/A,#N/A,TRUE,"Conts";#N/A,#N/A,TRUE,"VOS";#N/A,#N/A,TRUE,"Warrington";#N/A,#N/A,TRUE,"Widnes"}</definedName>
    <definedName name="rtryj" localSheetId="13" hidden="1">{#N/A,#N/A,TRUE,"Cover";#N/A,#N/A,TRUE,"Conts";#N/A,#N/A,TRUE,"VOS";#N/A,#N/A,TRUE,"Warrington";#N/A,#N/A,TRUE,"Widnes"}</definedName>
    <definedName name="rtryj" localSheetId="5" hidden="1">{#N/A,#N/A,TRUE,"Cover";#N/A,#N/A,TRUE,"Conts";#N/A,#N/A,TRUE,"VOS";#N/A,#N/A,TRUE,"Warrington";#N/A,#N/A,TRUE,"Widnes"}</definedName>
    <definedName name="rtryj" localSheetId="16" hidden="1">{#N/A,#N/A,TRUE,"Cover";#N/A,#N/A,TRUE,"Conts";#N/A,#N/A,TRUE,"VOS";#N/A,#N/A,TRUE,"Warrington";#N/A,#N/A,TRUE,"Widnes"}</definedName>
    <definedName name="rtryj" hidden="1">{#N/A,#N/A,TRUE,"Cover";#N/A,#N/A,TRUE,"Conts";#N/A,#N/A,TRUE,"VOS";#N/A,#N/A,TRUE,"Warrington";#N/A,#N/A,TRUE,"Widnes"}</definedName>
    <definedName name="rturudu" localSheetId="11" hidden="1">{#N/A,#N/A,TRUE,"Cover";#N/A,#N/A,TRUE,"Conts";#N/A,#N/A,TRUE,"VOS";#N/A,#N/A,TRUE,"Warrington";#N/A,#N/A,TRUE,"Widnes"}</definedName>
    <definedName name="rturudu" localSheetId="7" hidden="1">{#N/A,#N/A,TRUE,"Cover";#N/A,#N/A,TRUE,"Conts";#N/A,#N/A,TRUE,"VOS";#N/A,#N/A,TRUE,"Warrington";#N/A,#N/A,TRUE,"Widnes"}</definedName>
    <definedName name="rturudu" localSheetId="10" hidden="1">{#N/A,#N/A,TRUE,"Cover";#N/A,#N/A,TRUE,"Conts";#N/A,#N/A,TRUE,"VOS";#N/A,#N/A,TRUE,"Warrington";#N/A,#N/A,TRUE,"Widnes"}</definedName>
    <definedName name="rturudu" localSheetId="13" hidden="1">{#N/A,#N/A,TRUE,"Cover";#N/A,#N/A,TRUE,"Conts";#N/A,#N/A,TRUE,"VOS";#N/A,#N/A,TRUE,"Warrington";#N/A,#N/A,TRUE,"Widnes"}</definedName>
    <definedName name="rturudu" localSheetId="5" hidden="1">{#N/A,#N/A,TRUE,"Cover";#N/A,#N/A,TRUE,"Conts";#N/A,#N/A,TRUE,"VOS";#N/A,#N/A,TRUE,"Warrington";#N/A,#N/A,TRUE,"Widnes"}</definedName>
    <definedName name="rturudu" localSheetId="16" hidden="1">{#N/A,#N/A,TRUE,"Cover";#N/A,#N/A,TRUE,"Conts";#N/A,#N/A,TRUE,"VOS";#N/A,#N/A,TRUE,"Warrington";#N/A,#N/A,TRUE,"Widnes"}</definedName>
    <definedName name="rturudu" hidden="1">{#N/A,#N/A,TRUE,"Cover";#N/A,#N/A,TRUE,"Conts";#N/A,#N/A,TRUE,"VOS";#N/A,#N/A,TRUE,"Warrington";#N/A,#N/A,TRUE,"Widnes"}</definedName>
    <definedName name="rtysh" localSheetId="11" hidden="1">{#N/A,#N/A,TRUE,"Cover";#N/A,#N/A,TRUE,"Conts";#N/A,#N/A,TRUE,"VOS";#N/A,#N/A,TRUE,"Warrington";#N/A,#N/A,TRUE,"Widnes"}</definedName>
    <definedName name="rtysh" localSheetId="7" hidden="1">{#N/A,#N/A,TRUE,"Cover";#N/A,#N/A,TRUE,"Conts";#N/A,#N/A,TRUE,"VOS";#N/A,#N/A,TRUE,"Warrington";#N/A,#N/A,TRUE,"Widnes"}</definedName>
    <definedName name="rtysh" localSheetId="10" hidden="1">{#N/A,#N/A,TRUE,"Cover";#N/A,#N/A,TRUE,"Conts";#N/A,#N/A,TRUE,"VOS";#N/A,#N/A,TRUE,"Warrington";#N/A,#N/A,TRUE,"Widnes"}</definedName>
    <definedName name="rtysh" localSheetId="13" hidden="1">{#N/A,#N/A,TRUE,"Cover";#N/A,#N/A,TRUE,"Conts";#N/A,#N/A,TRUE,"VOS";#N/A,#N/A,TRUE,"Warrington";#N/A,#N/A,TRUE,"Widnes"}</definedName>
    <definedName name="rtysh" localSheetId="5" hidden="1">{#N/A,#N/A,TRUE,"Cover";#N/A,#N/A,TRUE,"Conts";#N/A,#N/A,TRUE,"VOS";#N/A,#N/A,TRUE,"Warrington";#N/A,#N/A,TRUE,"Widnes"}</definedName>
    <definedName name="rtysh" localSheetId="16" hidden="1">{#N/A,#N/A,TRUE,"Cover";#N/A,#N/A,TRUE,"Conts";#N/A,#N/A,TRUE,"VOS";#N/A,#N/A,TRUE,"Warrington";#N/A,#N/A,TRUE,"Widnes"}</definedName>
    <definedName name="rtysh" hidden="1">{#N/A,#N/A,TRUE,"Cover";#N/A,#N/A,TRUE,"Conts";#N/A,#N/A,TRUE,"VOS";#N/A,#N/A,TRUE,"Warrington";#N/A,#N/A,TRUE,"Widnes"}</definedName>
    <definedName name="RUT" localSheetId="11">[7]WorkBreakDown!#REF!</definedName>
    <definedName name="RUT">[7]WorkBreakDown!#REF!</definedName>
    <definedName name="rwt" localSheetId="11" hidden="1">{#N/A,#N/A,TRUE,"Cover";#N/A,#N/A,TRUE,"Conts";#N/A,#N/A,TRUE,"VOS";#N/A,#N/A,TRUE,"Warrington";#N/A,#N/A,TRUE,"Widnes"}</definedName>
    <definedName name="rwt" localSheetId="7" hidden="1">{#N/A,#N/A,TRUE,"Cover";#N/A,#N/A,TRUE,"Conts";#N/A,#N/A,TRUE,"VOS";#N/A,#N/A,TRUE,"Warrington";#N/A,#N/A,TRUE,"Widnes"}</definedName>
    <definedName name="rwt" localSheetId="10" hidden="1">{#N/A,#N/A,TRUE,"Cover";#N/A,#N/A,TRUE,"Conts";#N/A,#N/A,TRUE,"VOS";#N/A,#N/A,TRUE,"Warrington";#N/A,#N/A,TRUE,"Widnes"}</definedName>
    <definedName name="rwt" localSheetId="13" hidden="1">{#N/A,#N/A,TRUE,"Cover";#N/A,#N/A,TRUE,"Conts";#N/A,#N/A,TRUE,"VOS";#N/A,#N/A,TRUE,"Warrington";#N/A,#N/A,TRUE,"Widnes"}</definedName>
    <definedName name="rwt" localSheetId="5" hidden="1">{#N/A,#N/A,TRUE,"Cover";#N/A,#N/A,TRUE,"Conts";#N/A,#N/A,TRUE,"VOS";#N/A,#N/A,TRUE,"Warrington";#N/A,#N/A,TRUE,"Widnes"}</definedName>
    <definedName name="rwt" localSheetId="16" hidden="1">{#N/A,#N/A,TRUE,"Cover";#N/A,#N/A,TRUE,"Conts";#N/A,#N/A,TRUE,"VOS";#N/A,#N/A,TRUE,"Warrington";#N/A,#N/A,TRUE,"Widnes"}</definedName>
    <definedName name="rwt" hidden="1">{#N/A,#N/A,TRUE,"Cover";#N/A,#N/A,TRUE,"Conts";#N/A,#N/A,TRUE,"VOS";#N/A,#N/A,TRUE,"Warrington";#N/A,#N/A,TRUE,"Widnes"}</definedName>
    <definedName name="ryeru" localSheetId="11" hidden="1">{#N/A,#N/A,TRUE,"Cover";#N/A,#N/A,TRUE,"Conts";#N/A,#N/A,TRUE,"VOS";#N/A,#N/A,TRUE,"Warrington";#N/A,#N/A,TRUE,"Widnes"}</definedName>
    <definedName name="ryeru" localSheetId="7" hidden="1">{#N/A,#N/A,TRUE,"Cover";#N/A,#N/A,TRUE,"Conts";#N/A,#N/A,TRUE,"VOS";#N/A,#N/A,TRUE,"Warrington";#N/A,#N/A,TRUE,"Widnes"}</definedName>
    <definedName name="ryeru" localSheetId="10" hidden="1">{#N/A,#N/A,TRUE,"Cover";#N/A,#N/A,TRUE,"Conts";#N/A,#N/A,TRUE,"VOS";#N/A,#N/A,TRUE,"Warrington";#N/A,#N/A,TRUE,"Widnes"}</definedName>
    <definedName name="ryeru" localSheetId="13" hidden="1">{#N/A,#N/A,TRUE,"Cover";#N/A,#N/A,TRUE,"Conts";#N/A,#N/A,TRUE,"VOS";#N/A,#N/A,TRUE,"Warrington";#N/A,#N/A,TRUE,"Widnes"}</definedName>
    <definedName name="ryeru" localSheetId="5" hidden="1">{#N/A,#N/A,TRUE,"Cover";#N/A,#N/A,TRUE,"Conts";#N/A,#N/A,TRUE,"VOS";#N/A,#N/A,TRUE,"Warrington";#N/A,#N/A,TRUE,"Widnes"}</definedName>
    <definedName name="ryeru" localSheetId="16" hidden="1">{#N/A,#N/A,TRUE,"Cover";#N/A,#N/A,TRUE,"Conts";#N/A,#N/A,TRUE,"VOS";#N/A,#N/A,TRUE,"Warrington";#N/A,#N/A,TRUE,"Widnes"}</definedName>
    <definedName name="ryeru" hidden="1">{#N/A,#N/A,TRUE,"Cover";#N/A,#N/A,TRUE,"Conts";#N/A,#N/A,TRUE,"VOS";#N/A,#N/A,TRUE,"Warrington";#N/A,#N/A,TRUE,"Widnes"}</definedName>
    <definedName name="rysrtryftry" localSheetId="11" hidden="1">{#N/A,#N/A,TRUE,"Cover";#N/A,#N/A,TRUE,"Conts";#N/A,#N/A,TRUE,"VOS";#N/A,#N/A,TRUE,"Warrington";#N/A,#N/A,TRUE,"Widnes"}</definedName>
    <definedName name="rysrtryftry" localSheetId="7" hidden="1">{#N/A,#N/A,TRUE,"Cover";#N/A,#N/A,TRUE,"Conts";#N/A,#N/A,TRUE,"VOS";#N/A,#N/A,TRUE,"Warrington";#N/A,#N/A,TRUE,"Widnes"}</definedName>
    <definedName name="rysrtryftry" localSheetId="10" hidden="1">{#N/A,#N/A,TRUE,"Cover";#N/A,#N/A,TRUE,"Conts";#N/A,#N/A,TRUE,"VOS";#N/A,#N/A,TRUE,"Warrington";#N/A,#N/A,TRUE,"Widnes"}</definedName>
    <definedName name="rysrtryftry" localSheetId="13" hidden="1">{#N/A,#N/A,TRUE,"Cover";#N/A,#N/A,TRUE,"Conts";#N/A,#N/A,TRUE,"VOS";#N/A,#N/A,TRUE,"Warrington";#N/A,#N/A,TRUE,"Widnes"}</definedName>
    <definedName name="rysrtryftry" localSheetId="5" hidden="1">{#N/A,#N/A,TRUE,"Cover";#N/A,#N/A,TRUE,"Conts";#N/A,#N/A,TRUE,"VOS";#N/A,#N/A,TRUE,"Warrington";#N/A,#N/A,TRUE,"Widnes"}</definedName>
    <definedName name="rysrtryftry" localSheetId="16"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11"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3" hidden="1">{#N/A,#N/A,FALSE,"Summary";#N/A,#N/A,FALSE,"3TJ";#N/A,#N/A,FALSE,"3TN";#N/A,#N/A,FALSE,"3TP";#N/A,#N/A,FALSE,"3SJ";#N/A,#N/A,FALSE,"3CJ";#N/A,#N/A,FALSE,"3CN";#N/A,#N/A,FALSE,"3CP";#N/A,#N/A,FALSE,"3A"}</definedName>
    <definedName name="scarce" localSheetId="5" hidden="1">{#N/A,#N/A,FALSE,"Summary";#N/A,#N/A,FALSE,"3TJ";#N/A,#N/A,FALSE,"3TN";#N/A,#N/A,FALSE,"3TP";#N/A,#N/A,FALSE,"3SJ";#N/A,#N/A,FALSE,"3CJ";#N/A,#N/A,FALSE,"3CN";#N/A,#N/A,FALSE,"3CP";#N/A,#N/A,FALSE,"3A"}</definedName>
    <definedName name="scarce" localSheetId="16"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11" hidden="1">{#N/A,#N/A,TRUE,"Cover";#N/A,#N/A,TRUE,"Conts";#N/A,#N/A,TRUE,"VOS";#N/A,#N/A,TRUE,"Warrington";#N/A,#N/A,TRUE,"Widnes"}</definedName>
    <definedName name="sdefegdeg" localSheetId="7" hidden="1">{#N/A,#N/A,TRUE,"Cover";#N/A,#N/A,TRUE,"Conts";#N/A,#N/A,TRUE,"VOS";#N/A,#N/A,TRUE,"Warrington";#N/A,#N/A,TRUE,"Widnes"}</definedName>
    <definedName name="sdefegdeg" localSheetId="10" hidden="1">{#N/A,#N/A,TRUE,"Cover";#N/A,#N/A,TRUE,"Conts";#N/A,#N/A,TRUE,"VOS";#N/A,#N/A,TRUE,"Warrington";#N/A,#N/A,TRUE,"Widnes"}</definedName>
    <definedName name="sdefegdeg" localSheetId="13" hidden="1">{#N/A,#N/A,TRUE,"Cover";#N/A,#N/A,TRUE,"Conts";#N/A,#N/A,TRUE,"VOS";#N/A,#N/A,TRUE,"Warrington";#N/A,#N/A,TRUE,"Widnes"}</definedName>
    <definedName name="sdefegdeg" localSheetId="5" hidden="1">{#N/A,#N/A,TRUE,"Cover";#N/A,#N/A,TRUE,"Conts";#N/A,#N/A,TRUE,"VOS";#N/A,#N/A,TRUE,"Warrington";#N/A,#N/A,TRUE,"Widnes"}</definedName>
    <definedName name="sdefegdeg" localSheetId="16" hidden="1">{#N/A,#N/A,TRUE,"Cover";#N/A,#N/A,TRUE,"Conts";#N/A,#N/A,TRUE,"VOS";#N/A,#N/A,TRUE,"Warrington";#N/A,#N/A,TRUE,"Widnes"}</definedName>
    <definedName name="sdefegdeg" hidden="1">{#N/A,#N/A,TRUE,"Cover";#N/A,#N/A,TRUE,"Conts";#N/A,#N/A,TRUE,"VOS";#N/A,#N/A,TRUE,"Warrington";#N/A,#N/A,TRUE,"Widnes"}</definedName>
    <definedName name="sdf" localSheetId="11" hidden="1">{#N/A,#N/A,TRUE,"Cover";#N/A,#N/A,TRUE,"Conts";#N/A,#N/A,TRUE,"VOS";#N/A,#N/A,TRUE,"Warrington";#N/A,#N/A,TRUE,"Widnes"}</definedName>
    <definedName name="sdf" localSheetId="7" hidden="1">{#N/A,#N/A,TRUE,"Cover";#N/A,#N/A,TRUE,"Conts";#N/A,#N/A,TRUE,"VOS";#N/A,#N/A,TRUE,"Warrington";#N/A,#N/A,TRUE,"Widnes"}</definedName>
    <definedName name="sdf" localSheetId="10" hidden="1">{#N/A,#N/A,TRUE,"Cover";#N/A,#N/A,TRUE,"Conts";#N/A,#N/A,TRUE,"VOS";#N/A,#N/A,TRUE,"Warrington";#N/A,#N/A,TRUE,"Widnes"}</definedName>
    <definedName name="sdf" localSheetId="13" hidden="1">{#N/A,#N/A,TRUE,"Cover";#N/A,#N/A,TRUE,"Conts";#N/A,#N/A,TRUE,"VOS";#N/A,#N/A,TRUE,"Warrington";#N/A,#N/A,TRUE,"Widnes"}</definedName>
    <definedName name="sdf" localSheetId="5" hidden="1">{#N/A,#N/A,TRUE,"Cover";#N/A,#N/A,TRUE,"Conts";#N/A,#N/A,TRUE,"VOS";#N/A,#N/A,TRUE,"Warrington";#N/A,#N/A,TRUE,"Widnes"}</definedName>
    <definedName name="sdf" localSheetId="16" hidden="1">{#N/A,#N/A,TRUE,"Cover";#N/A,#N/A,TRUE,"Conts";#N/A,#N/A,TRUE,"VOS";#N/A,#N/A,TRUE,"Warrington";#N/A,#N/A,TRUE,"Widnes"}</definedName>
    <definedName name="sdf" hidden="1">{#N/A,#N/A,TRUE,"Cover";#N/A,#N/A,TRUE,"Conts";#N/A,#N/A,TRUE,"VOS";#N/A,#N/A,TRUE,"Warrington";#N/A,#N/A,TRUE,"Widnes"}</definedName>
    <definedName name="sdhydfyftuu" localSheetId="11" hidden="1">{#N/A,#N/A,TRUE,"Cover";#N/A,#N/A,TRUE,"Conts";#N/A,#N/A,TRUE,"VOS";#N/A,#N/A,TRUE,"Warrington";#N/A,#N/A,TRUE,"Widnes"}</definedName>
    <definedName name="sdhydfyftuu" localSheetId="7" hidden="1">{#N/A,#N/A,TRUE,"Cover";#N/A,#N/A,TRUE,"Conts";#N/A,#N/A,TRUE,"VOS";#N/A,#N/A,TRUE,"Warrington";#N/A,#N/A,TRUE,"Widnes"}</definedName>
    <definedName name="sdhydfyftuu" localSheetId="10" hidden="1">{#N/A,#N/A,TRUE,"Cover";#N/A,#N/A,TRUE,"Conts";#N/A,#N/A,TRUE,"VOS";#N/A,#N/A,TRUE,"Warrington";#N/A,#N/A,TRUE,"Widnes"}</definedName>
    <definedName name="sdhydfyftuu" localSheetId="13" hidden="1">{#N/A,#N/A,TRUE,"Cover";#N/A,#N/A,TRUE,"Conts";#N/A,#N/A,TRUE,"VOS";#N/A,#N/A,TRUE,"Warrington";#N/A,#N/A,TRUE,"Widnes"}</definedName>
    <definedName name="sdhydfyftuu" localSheetId="5" hidden="1">{#N/A,#N/A,TRUE,"Cover";#N/A,#N/A,TRUE,"Conts";#N/A,#N/A,TRUE,"VOS";#N/A,#N/A,TRUE,"Warrington";#N/A,#N/A,TRUE,"Widnes"}</definedName>
    <definedName name="sdhydfyftuu" localSheetId="16"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11"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5" hidden="1">{#N/A,#N/A,FALSE,"Pricing";#N/A,#N/A,FALSE,"Summary";#N/A,#N/A,FALSE,"CompProd";#N/A,#N/A,FALSE,"CompJobhrs";#N/A,#N/A,FALSE,"Escalation";#N/A,#N/A,FALSE,"Contingency";#N/A,#N/A,FALSE,"GM";#N/A,#N/A,FALSE,"CompWage";#N/A,#N/A,FALSE,"costSum"}</definedName>
    <definedName name="Services2" localSheetId="16"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11" hidden="1">{#N/A,#N/A,TRUE,"Cover";#N/A,#N/A,TRUE,"Conts";#N/A,#N/A,TRUE,"VOS";#N/A,#N/A,TRUE,"Warrington";#N/A,#N/A,TRUE,"Widnes"}</definedName>
    <definedName name="setdydy" localSheetId="7" hidden="1">{#N/A,#N/A,TRUE,"Cover";#N/A,#N/A,TRUE,"Conts";#N/A,#N/A,TRUE,"VOS";#N/A,#N/A,TRUE,"Warrington";#N/A,#N/A,TRUE,"Widnes"}</definedName>
    <definedName name="setdydy" localSheetId="10" hidden="1">{#N/A,#N/A,TRUE,"Cover";#N/A,#N/A,TRUE,"Conts";#N/A,#N/A,TRUE,"VOS";#N/A,#N/A,TRUE,"Warrington";#N/A,#N/A,TRUE,"Widnes"}</definedName>
    <definedName name="setdydy" localSheetId="13" hidden="1">{#N/A,#N/A,TRUE,"Cover";#N/A,#N/A,TRUE,"Conts";#N/A,#N/A,TRUE,"VOS";#N/A,#N/A,TRUE,"Warrington";#N/A,#N/A,TRUE,"Widnes"}</definedName>
    <definedName name="setdydy" localSheetId="5" hidden="1">{#N/A,#N/A,TRUE,"Cover";#N/A,#N/A,TRUE,"Conts";#N/A,#N/A,TRUE,"VOS";#N/A,#N/A,TRUE,"Warrington";#N/A,#N/A,TRUE,"Widnes"}</definedName>
    <definedName name="setdydy" localSheetId="16" hidden="1">{#N/A,#N/A,TRUE,"Cover";#N/A,#N/A,TRUE,"Conts";#N/A,#N/A,TRUE,"VOS";#N/A,#N/A,TRUE,"Warrington";#N/A,#N/A,TRUE,"Widnes"}</definedName>
    <definedName name="setdydy" hidden="1">{#N/A,#N/A,TRUE,"Cover";#N/A,#N/A,TRUE,"Conts";#N/A,#N/A,TRUE,"VOS";#N/A,#N/A,TRUE,"Warrington";#N/A,#N/A,TRUE,"Widnes"}</definedName>
    <definedName name="Sewer" localSheetId="11">'FIR Summary'!#REF!</definedName>
    <definedName name="Sewer" localSheetId="5">#REF!</definedName>
    <definedName name="Sewer">#REF!</definedName>
    <definedName name="sffff" localSheetId="11"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5" hidden="1">{#N/A,#N/A,FALSE,"SumD";#N/A,#N/A,FALSE,"ElecD";#N/A,#N/A,FALSE,"MechD";#N/A,#N/A,FALSE,"GeotD";#N/A,#N/A,FALSE,"PrcsD";#N/A,#N/A,FALSE,"TunnD";#N/A,#N/A,FALSE,"CivlD";#N/A,#N/A,FALSE,"NtwkD";#N/A,#N/A,FALSE,"EstgD";#N/A,#N/A,FALSE,"PEngD"}</definedName>
    <definedName name="sffff" localSheetId="16"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11" hidden="1">{#N/A,#N/A,TRUE,"Cover";#N/A,#N/A,TRUE,"Conts";#N/A,#N/A,TRUE,"VOS";#N/A,#N/A,TRUE,"Warrington";#N/A,#N/A,TRUE,"Widnes"}</definedName>
    <definedName name="sfhdfj" localSheetId="7" hidden="1">{#N/A,#N/A,TRUE,"Cover";#N/A,#N/A,TRUE,"Conts";#N/A,#N/A,TRUE,"VOS";#N/A,#N/A,TRUE,"Warrington";#N/A,#N/A,TRUE,"Widnes"}</definedName>
    <definedName name="sfhdfj" localSheetId="10" hidden="1">{#N/A,#N/A,TRUE,"Cover";#N/A,#N/A,TRUE,"Conts";#N/A,#N/A,TRUE,"VOS";#N/A,#N/A,TRUE,"Warrington";#N/A,#N/A,TRUE,"Widnes"}</definedName>
    <definedName name="sfhdfj" localSheetId="13" hidden="1">{#N/A,#N/A,TRUE,"Cover";#N/A,#N/A,TRUE,"Conts";#N/A,#N/A,TRUE,"VOS";#N/A,#N/A,TRUE,"Warrington";#N/A,#N/A,TRUE,"Widnes"}</definedName>
    <definedName name="sfhdfj" localSheetId="5" hidden="1">{#N/A,#N/A,TRUE,"Cover";#N/A,#N/A,TRUE,"Conts";#N/A,#N/A,TRUE,"VOS";#N/A,#N/A,TRUE,"Warrington";#N/A,#N/A,TRUE,"Widnes"}</definedName>
    <definedName name="sfhdfj" localSheetId="16" hidden="1">{#N/A,#N/A,TRUE,"Cover";#N/A,#N/A,TRUE,"Conts";#N/A,#N/A,TRUE,"VOS";#N/A,#N/A,TRUE,"Warrington";#N/A,#N/A,TRUE,"Widnes"}</definedName>
    <definedName name="sfhdfj" hidden="1">{#N/A,#N/A,TRUE,"Cover";#N/A,#N/A,TRUE,"Conts";#N/A,#N/A,TRUE,"VOS";#N/A,#N/A,TRUE,"Warrington";#N/A,#N/A,TRUE,"Widnes"}</definedName>
    <definedName name="sgsegegrt" localSheetId="11" hidden="1">{#N/A,#N/A,TRUE,"Cover";#N/A,#N/A,TRUE,"Conts";#N/A,#N/A,TRUE,"VOS";#N/A,#N/A,TRUE,"Warrington";#N/A,#N/A,TRUE,"Widnes"}</definedName>
    <definedName name="sgsegegrt" localSheetId="7" hidden="1">{#N/A,#N/A,TRUE,"Cover";#N/A,#N/A,TRUE,"Conts";#N/A,#N/A,TRUE,"VOS";#N/A,#N/A,TRUE,"Warrington";#N/A,#N/A,TRUE,"Widnes"}</definedName>
    <definedName name="sgsegegrt" localSheetId="10" hidden="1">{#N/A,#N/A,TRUE,"Cover";#N/A,#N/A,TRUE,"Conts";#N/A,#N/A,TRUE,"VOS";#N/A,#N/A,TRUE,"Warrington";#N/A,#N/A,TRUE,"Widnes"}</definedName>
    <definedName name="sgsegegrt" localSheetId="13" hidden="1">{#N/A,#N/A,TRUE,"Cover";#N/A,#N/A,TRUE,"Conts";#N/A,#N/A,TRUE,"VOS";#N/A,#N/A,TRUE,"Warrington";#N/A,#N/A,TRUE,"Widnes"}</definedName>
    <definedName name="sgsegegrt" localSheetId="5" hidden="1">{#N/A,#N/A,TRUE,"Cover";#N/A,#N/A,TRUE,"Conts";#N/A,#N/A,TRUE,"VOS";#N/A,#N/A,TRUE,"Warrington";#N/A,#N/A,TRUE,"Widnes"}</definedName>
    <definedName name="sgsegegrt" localSheetId="16" hidden="1">{#N/A,#N/A,TRUE,"Cover";#N/A,#N/A,TRUE,"Conts";#N/A,#N/A,TRUE,"VOS";#N/A,#N/A,TRUE,"Warrington";#N/A,#N/A,TRUE,"Widnes"}</definedName>
    <definedName name="sgsegegrt" hidden="1">{#N/A,#N/A,TRUE,"Cover";#N/A,#N/A,TRUE,"Conts";#N/A,#N/A,TRUE,"VOS";#N/A,#N/A,TRUE,"Warrington";#N/A,#N/A,TRUE,"Widnes"}</definedName>
    <definedName name="sgsghju" localSheetId="11" hidden="1">{#N/A,#N/A,TRUE,"Cover";#N/A,#N/A,TRUE,"Conts";#N/A,#N/A,TRUE,"VOS";#N/A,#N/A,TRUE,"Warrington";#N/A,#N/A,TRUE,"Widnes"}</definedName>
    <definedName name="sgsghju" localSheetId="7" hidden="1">{#N/A,#N/A,TRUE,"Cover";#N/A,#N/A,TRUE,"Conts";#N/A,#N/A,TRUE,"VOS";#N/A,#N/A,TRUE,"Warrington";#N/A,#N/A,TRUE,"Widnes"}</definedName>
    <definedName name="sgsghju" localSheetId="10" hidden="1">{#N/A,#N/A,TRUE,"Cover";#N/A,#N/A,TRUE,"Conts";#N/A,#N/A,TRUE,"VOS";#N/A,#N/A,TRUE,"Warrington";#N/A,#N/A,TRUE,"Widnes"}</definedName>
    <definedName name="sgsghju" localSheetId="13" hidden="1">{#N/A,#N/A,TRUE,"Cover";#N/A,#N/A,TRUE,"Conts";#N/A,#N/A,TRUE,"VOS";#N/A,#N/A,TRUE,"Warrington";#N/A,#N/A,TRUE,"Widnes"}</definedName>
    <definedName name="sgsghju" localSheetId="5" hidden="1">{#N/A,#N/A,TRUE,"Cover";#N/A,#N/A,TRUE,"Conts";#N/A,#N/A,TRUE,"VOS";#N/A,#N/A,TRUE,"Warrington";#N/A,#N/A,TRUE,"Widnes"}</definedName>
    <definedName name="sgsghju" localSheetId="16" hidden="1">{#N/A,#N/A,TRUE,"Cover";#N/A,#N/A,TRUE,"Conts";#N/A,#N/A,TRUE,"VOS";#N/A,#N/A,TRUE,"Warrington";#N/A,#N/A,TRUE,"Widnes"}</definedName>
    <definedName name="sgsghju" hidden="1">{#N/A,#N/A,TRUE,"Cover";#N/A,#N/A,TRUE,"Conts";#N/A,#N/A,TRUE,"VOS";#N/A,#N/A,TRUE,"Warrington";#N/A,#N/A,TRUE,"Widnes"}</definedName>
    <definedName name="sgsgr" localSheetId="11" hidden="1">{#N/A,#N/A,TRUE,"Cover";#N/A,#N/A,TRUE,"Conts";#N/A,#N/A,TRUE,"VOS";#N/A,#N/A,TRUE,"Warrington";#N/A,#N/A,TRUE,"Widnes"}</definedName>
    <definedName name="sgsgr" localSheetId="7" hidden="1">{#N/A,#N/A,TRUE,"Cover";#N/A,#N/A,TRUE,"Conts";#N/A,#N/A,TRUE,"VOS";#N/A,#N/A,TRUE,"Warrington";#N/A,#N/A,TRUE,"Widnes"}</definedName>
    <definedName name="sgsgr" localSheetId="10" hidden="1">{#N/A,#N/A,TRUE,"Cover";#N/A,#N/A,TRUE,"Conts";#N/A,#N/A,TRUE,"VOS";#N/A,#N/A,TRUE,"Warrington";#N/A,#N/A,TRUE,"Widnes"}</definedName>
    <definedName name="sgsgr" localSheetId="13" hidden="1">{#N/A,#N/A,TRUE,"Cover";#N/A,#N/A,TRUE,"Conts";#N/A,#N/A,TRUE,"VOS";#N/A,#N/A,TRUE,"Warrington";#N/A,#N/A,TRUE,"Widnes"}</definedName>
    <definedName name="sgsgr" localSheetId="5" hidden="1">{#N/A,#N/A,TRUE,"Cover";#N/A,#N/A,TRUE,"Conts";#N/A,#N/A,TRUE,"VOS";#N/A,#N/A,TRUE,"Warrington";#N/A,#N/A,TRUE,"Widnes"}</definedName>
    <definedName name="sgsgr" localSheetId="16" hidden="1">{#N/A,#N/A,TRUE,"Cover";#N/A,#N/A,TRUE,"Conts";#N/A,#N/A,TRUE,"VOS";#N/A,#N/A,TRUE,"Warrington";#N/A,#N/A,TRUE,"Widnes"}</definedName>
    <definedName name="sgsgr" hidden="1">{#N/A,#N/A,TRUE,"Cover";#N/A,#N/A,TRUE,"Conts";#N/A,#N/A,TRUE,"VOS";#N/A,#N/A,TRUE,"Warrington";#N/A,#N/A,TRUE,"Widnes"}</definedName>
    <definedName name="sheet" localSheetId="11" hidden="1">{#N/A,#N/A,TRUE,"Cover";#N/A,#N/A,TRUE,"Conts";#N/A,#N/A,TRUE,"VOS";#N/A,#N/A,TRUE,"Warrington";#N/A,#N/A,TRUE,"Widnes"}</definedName>
    <definedName name="sheet" localSheetId="7" hidden="1">{#N/A,#N/A,TRUE,"Cover";#N/A,#N/A,TRUE,"Conts";#N/A,#N/A,TRUE,"VOS";#N/A,#N/A,TRUE,"Warrington";#N/A,#N/A,TRUE,"Widnes"}</definedName>
    <definedName name="sheet" localSheetId="10" hidden="1">{#N/A,#N/A,TRUE,"Cover";#N/A,#N/A,TRUE,"Conts";#N/A,#N/A,TRUE,"VOS";#N/A,#N/A,TRUE,"Warrington";#N/A,#N/A,TRUE,"Widnes"}</definedName>
    <definedName name="sheet" localSheetId="13" hidden="1">{#N/A,#N/A,TRUE,"Cover";#N/A,#N/A,TRUE,"Conts";#N/A,#N/A,TRUE,"VOS";#N/A,#N/A,TRUE,"Warrington";#N/A,#N/A,TRUE,"Widnes"}</definedName>
    <definedName name="sheet" localSheetId="5" hidden="1">{#N/A,#N/A,TRUE,"Cover";#N/A,#N/A,TRUE,"Conts";#N/A,#N/A,TRUE,"VOS";#N/A,#N/A,TRUE,"Warrington";#N/A,#N/A,TRUE,"Widnes"}</definedName>
    <definedName name="sheet" localSheetId="16" hidden="1">{#N/A,#N/A,TRUE,"Cover";#N/A,#N/A,TRUE,"Conts";#N/A,#N/A,TRUE,"VOS";#N/A,#N/A,TRUE,"Warrington";#N/A,#N/A,TRUE,"Widnes"}</definedName>
    <definedName name="sheet" hidden="1">{#N/A,#N/A,TRUE,"Cover";#N/A,#N/A,TRUE,"Conts";#N/A,#N/A,TRUE,"VOS";#N/A,#N/A,TRUE,"Warrington";#N/A,#N/A,TRUE,"Widnes"}</definedName>
    <definedName name="shshgtr" localSheetId="11" hidden="1">{#N/A,#N/A,TRUE,"Cover";#N/A,#N/A,TRUE,"Conts";#N/A,#N/A,TRUE,"VOS";#N/A,#N/A,TRUE,"Warrington";#N/A,#N/A,TRUE,"Widnes"}</definedName>
    <definedName name="shshgtr" localSheetId="7" hidden="1">{#N/A,#N/A,TRUE,"Cover";#N/A,#N/A,TRUE,"Conts";#N/A,#N/A,TRUE,"VOS";#N/A,#N/A,TRUE,"Warrington";#N/A,#N/A,TRUE,"Widnes"}</definedName>
    <definedName name="shshgtr" localSheetId="10" hidden="1">{#N/A,#N/A,TRUE,"Cover";#N/A,#N/A,TRUE,"Conts";#N/A,#N/A,TRUE,"VOS";#N/A,#N/A,TRUE,"Warrington";#N/A,#N/A,TRUE,"Widnes"}</definedName>
    <definedName name="shshgtr" localSheetId="13" hidden="1">{#N/A,#N/A,TRUE,"Cover";#N/A,#N/A,TRUE,"Conts";#N/A,#N/A,TRUE,"VOS";#N/A,#N/A,TRUE,"Warrington";#N/A,#N/A,TRUE,"Widnes"}</definedName>
    <definedName name="shshgtr" localSheetId="5" hidden="1">{#N/A,#N/A,TRUE,"Cover";#N/A,#N/A,TRUE,"Conts";#N/A,#N/A,TRUE,"VOS";#N/A,#N/A,TRUE,"Warrington";#N/A,#N/A,TRUE,"Widnes"}</definedName>
    <definedName name="shshgtr" localSheetId="16" hidden="1">{#N/A,#N/A,TRUE,"Cover";#N/A,#N/A,TRUE,"Conts";#N/A,#N/A,TRUE,"VOS";#N/A,#N/A,TRUE,"Warrington";#N/A,#N/A,TRUE,"Widnes"}</definedName>
    <definedName name="shshgtr" hidden="1">{#N/A,#N/A,TRUE,"Cover";#N/A,#N/A,TRUE,"Conts";#N/A,#N/A,TRUE,"VOS";#N/A,#N/A,TRUE,"Warrington";#N/A,#N/A,TRUE,"Widnes"}</definedName>
    <definedName name="SITE__WORKS" localSheetId="11">'[11]Build-up'!#REF!</definedName>
    <definedName name="SITE__WORKS">'[11]Build-up'!#REF!</definedName>
    <definedName name="SOP">[12]data_sop!$E$9:$AJ$1574</definedName>
    <definedName name="specific">[9]Lookups!$A$2:$A$28</definedName>
    <definedName name="Specific_Category" localSheetId="11">#REF!</definedName>
    <definedName name="Specific_Category" localSheetId="7">#REF!</definedName>
    <definedName name="Specific_Category" localSheetId="15">#REF!</definedName>
    <definedName name="Specific_Category" localSheetId="5">#REF!</definedName>
    <definedName name="Specific_Category" localSheetId="3">#REF!</definedName>
    <definedName name="Specific_Category">#REF!</definedName>
    <definedName name="srhrh" localSheetId="11" hidden="1">{#N/A,#N/A,TRUE,"Cover";#N/A,#N/A,TRUE,"Conts";#N/A,#N/A,TRUE,"VOS";#N/A,#N/A,TRUE,"Warrington";#N/A,#N/A,TRUE,"Widnes"}</definedName>
    <definedName name="srhrh" localSheetId="7" hidden="1">{#N/A,#N/A,TRUE,"Cover";#N/A,#N/A,TRUE,"Conts";#N/A,#N/A,TRUE,"VOS";#N/A,#N/A,TRUE,"Warrington";#N/A,#N/A,TRUE,"Widnes"}</definedName>
    <definedName name="srhrh" localSheetId="10" hidden="1">{#N/A,#N/A,TRUE,"Cover";#N/A,#N/A,TRUE,"Conts";#N/A,#N/A,TRUE,"VOS";#N/A,#N/A,TRUE,"Warrington";#N/A,#N/A,TRUE,"Widnes"}</definedName>
    <definedName name="srhrh" localSheetId="13" hidden="1">{#N/A,#N/A,TRUE,"Cover";#N/A,#N/A,TRUE,"Conts";#N/A,#N/A,TRUE,"VOS";#N/A,#N/A,TRUE,"Warrington";#N/A,#N/A,TRUE,"Widnes"}</definedName>
    <definedName name="srhrh" localSheetId="5" hidden="1">{#N/A,#N/A,TRUE,"Cover";#N/A,#N/A,TRUE,"Conts";#N/A,#N/A,TRUE,"VOS";#N/A,#N/A,TRUE,"Warrington";#N/A,#N/A,TRUE,"Widnes"}</definedName>
    <definedName name="srhrh" localSheetId="16" hidden="1">{#N/A,#N/A,TRUE,"Cover";#N/A,#N/A,TRUE,"Conts";#N/A,#N/A,TRUE,"VOS";#N/A,#N/A,TRUE,"Warrington";#N/A,#N/A,TRUE,"Widnes"}</definedName>
    <definedName name="srhrh" hidden="1">{#N/A,#N/A,TRUE,"Cover";#N/A,#N/A,TRUE,"Conts";#N/A,#N/A,TRUE,"VOS";#N/A,#N/A,TRUE,"Warrington";#N/A,#N/A,TRUE,"Widnes"}</definedName>
    <definedName name="srsetrthgfh" localSheetId="11" hidden="1">{#N/A,#N/A,TRUE,"Cover";#N/A,#N/A,TRUE,"Conts";#N/A,#N/A,TRUE,"VOS";#N/A,#N/A,TRUE,"Warrington";#N/A,#N/A,TRUE,"Widnes"}</definedName>
    <definedName name="srsetrthgfh" localSheetId="7" hidden="1">{#N/A,#N/A,TRUE,"Cover";#N/A,#N/A,TRUE,"Conts";#N/A,#N/A,TRUE,"VOS";#N/A,#N/A,TRUE,"Warrington";#N/A,#N/A,TRUE,"Widnes"}</definedName>
    <definedName name="srsetrthgfh" localSheetId="10" hidden="1">{#N/A,#N/A,TRUE,"Cover";#N/A,#N/A,TRUE,"Conts";#N/A,#N/A,TRUE,"VOS";#N/A,#N/A,TRUE,"Warrington";#N/A,#N/A,TRUE,"Widnes"}</definedName>
    <definedName name="srsetrthgfh" localSheetId="13" hidden="1">{#N/A,#N/A,TRUE,"Cover";#N/A,#N/A,TRUE,"Conts";#N/A,#N/A,TRUE,"VOS";#N/A,#N/A,TRUE,"Warrington";#N/A,#N/A,TRUE,"Widnes"}</definedName>
    <definedName name="srsetrthgfh" localSheetId="5" hidden="1">{#N/A,#N/A,TRUE,"Cover";#N/A,#N/A,TRUE,"Conts";#N/A,#N/A,TRUE,"VOS";#N/A,#N/A,TRUE,"Warrington";#N/A,#N/A,TRUE,"Widnes"}</definedName>
    <definedName name="srsetrthgfh" localSheetId="16" hidden="1">{#N/A,#N/A,TRUE,"Cover";#N/A,#N/A,TRUE,"Conts";#N/A,#N/A,TRUE,"VOS";#N/A,#N/A,TRUE,"Warrington";#N/A,#N/A,TRUE,"Widnes"}</definedName>
    <definedName name="srsetrthgfh" hidden="1">{#N/A,#N/A,TRUE,"Cover";#N/A,#N/A,TRUE,"Conts";#N/A,#N/A,TRUE,"VOS";#N/A,#N/A,TRUE,"Warrington";#N/A,#N/A,TRUE,"Widnes"}</definedName>
    <definedName name="srsretr" localSheetId="11" hidden="1">{#N/A,#N/A,TRUE,"Cover";#N/A,#N/A,TRUE,"Conts";#N/A,#N/A,TRUE,"VOS";#N/A,#N/A,TRUE,"Warrington";#N/A,#N/A,TRUE,"Widnes"}</definedName>
    <definedName name="srsretr" localSheetId="7" hidden="1">{#N/A,#N/A,TRUE,"Cover";#N/A,#N/A,TRUE,"Conts";#N/A,#N/A,TRUE,"VOS";#N/A,#N/A,TRUE,"Warrington";#N/A,#N/A,TRUE,"Widnes"}</definedName>
    <definedName name="srsretr" localSheetId="10" hidden="1">{#N/A,#N/A,TRUE,"Cover";#N/A,#N/A,TRUE,"Conts";#N/A,#N/A,TRUE,"VOS";#N/A,#N/A,TRUE,"Warrington";#N/A,#N/A,TRUE,"Widnes"}</definedName>
    <definedName name="srsretr" localSheetId="13" hidden="1">{#N/A,#N/A,TRUE,"Cover";#N/A,#N/A,TRUE,"Conts";#N/A,#N/A,TRUE,"VOS";#N/A,#N/A,TRUE,"Warrington";#N/A,#N/A,TRUE,"Widnes"}</definedName>
    <definedName name="srsretr" localSheetId="5" hidden="1">{#N/A,#N/A,TRUE,"Cover";#N/A,#N/A,TRUE,"Conts";#N/A,#N/A,TRUE,"VOS";#N/A,#N/A,TRUE,"Warrington";#N/A,#N/A,TRUE,"Widnes"}</definedName>
    <definedName name="srsretr" localSheetId="16" hidden="1">{#N/A,#N/A,TRUE,"Cover";#N/A,#N/A,TRUE,"Conts";#N/A,#N/A,TRUE,"VOS";#N/A,#N/A,TRUE,"Warrington";#N/A,#N/A,TRUE,"Widnes"}</definedName>
    <definedName name="srsretr" hidden="1">{#N/A,#N/A,TRUE,"Cover";#N/A,#N/A,TRUE,"Conts";#N/A,#N/A,TRUE,"VOS";#N/A,#N/A,TRUE,"Warrington";#N/A,#N/A,TRUE,"Widnes"}</definedName>
    <definedName name="sryeysr" localSheetId="11" hidden="1">{#N/A,#N/A,TRUE,"Cover";#N/A,#N/A,TRUE,"Conts";#N/A,#N/A,TRUE,"VOS";#N/A,#N/A,TRUE,"Warrington";#N/A,#N/A,TRUE,"Widnes"}</definedName>
    <definedName name="sryeysr" localSheetId="7" hidden="1">{#N/A,#N/A,TRUE,"Cover";#N/A,#N/A,TRUE,"Conts";#N/A,#N/A,TRUE,"VOS";#N/A,#N/A,TRUE,"Warrington";#N/A,#N/A,TRUE,"Widnes"}</definedName>
    <definedName name="sryeysr" localSheetId="10" hidden="1">{#N/A,#N/A,TRUE,"Cover";#N/A,#N/A,TRUE,"Conts";#N/A,#N/A,TRUE,"VOS";#N/A,#N/A,TRUE,"Warrington";#N/A,#N/A,TRUE,"Widnes"}</definedName>
    <definedName name="sryeysr" localSheetId="13" hidden="1">{#N/A,#N/A,TRUE,"Cover";#N/A,#N/A,TRUE,"Conts";#N/A,#N/A,TRUE,"VOS";#N/A,#N/A,TRUE,"Warrington";#N/A,#N/A,TRUE,"Widnes"}</definedName>
    <definedName name="sryeysr" localSheetId="5" hidden="1">{#N/A,#N/A,TRUE,"Cover";#N/A,#N/A,TRUE,"Conts";#N/A,#N/A,TRUE,"VOS";#N/A,#N/A,TRUE,"Warrington";#N/A,#N/A,TRUE,"Widnes"}</definedName>
    <definedName name="sryeysr" localSheetId="16" hidden="1">{#N/A,#N/A,TRUE,"Cover";#N/A,#N/A,TRUE,"Conts";#N/A,#N/A,TRUE,"VOS";#N/A,#N/A,TRUE,"Warrington";#N/A,#N/A,TRUE,"Widnes"}</definedName>
    <definedName name="sryeysr" hidden="1">{#N/A,#N/A,TRUE,"Cover";#N/A,#N/A,TRUE,"Conts";#N/A,#N/A,TRUE,"VOS";#N/A,#N/A,TRUE,"Warrington";#N/A,#N/A,TRUE,"Widnes"}</definedName>
    <definedName name="ssshhh" localSheetId="11"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5" hidden="1">{#N/A,#N/A,FALSE,"SumG";#N/A,#N/A,FALSE,"ElecG";#N/A,#N/A,FALSE,"MechG";#N/A,#N/A,FALSE,"GeotG";#N/A,#N/A,FALSE,"PrcsG";#N/A,#N/A,FALSE,"TunnG";#N/A,#N/A,FALSE,"CivlG";#N/A,#N/A,FALSE,"NtwkG";#N/A,#N/A,FALSE,"EstgG";#N/A,#N/A,FALSE,"PEngG"}</definedName>
    <definedName name="ssshhh" localSheetId="16"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11">'[11]Build-up'!#REF!</definedName>
    <definedName name="STAIRS" localSheetId="5">'[11]Build-up'!#REF!</definedName>
    <definedName name="STAIRS">'[11]Build-up'!#REF!</definedName>
    <definedName name="start" localSheetId="11">#REF!</definedName>
    <definedName name="start" localSheetId="10">#REF!</definedName>
    <definedName name="start" localSheetId="5">#REF!</definedName>
    <definedName name="start">#REF!</definedName>
    <definedName name="Status">[9]Lookups!$C$2:$C$3</definedName>
    <definedName name="steps" localSheetId="11"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3" hidden="1">{#N/A,#N/A,FALSE,"C3";#N/A,#N/A,FALSE,"D2-17";#N/A,#N/A,FALSE,"C2-17";#N/A,#N/A,FALSE,"C2-CIVIL";#N/A,#N/A,FALSE,"D1-C1 contract";#N/A,#N/A,FALSE,"D1-CIVIL";#N/A,#N/A,FALSE,"C1 hourly";#N/A,#N/A,FALSE,"C1 contract";#N/A,#N/A,FALSE,"D1-C1 hourly"}</definedName>
    <definedName name="steps" localSheetId="5" hidden="1">{#N/A,#N/A,FALSE,"C3";#N/A,#N/A,FALSE,"D2-17";#N/A,#N/A,FALSE,"C2-17";#N/A,#N/A,FALSE,"C2-CIVIL";#N/A,#N/A,FALSE,"D1-C1 contract";#N/A,#N/A,FALSE,"D1-CIVIL";#N/A,#N/A,FALSE,"C1 hourly";#N/A,#N/A,FALSE,"C1 contract";#N/A,#N/A,FALSE,"D1-C1 hourly"}</definedName>
    <definedName name="steps" localSheetId="16"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11">'FIR Summary'!#REF!</definedName>
    <definedName name="Storm" localSheetId="5">#REF!</definedName>
    <definedName name="Storm">#REF!</definedName>
    <definedName name="stormwater_pipe_network">'[12]Stormwater Pipe Network'!$D$13:$F$1575</definedName>
    <definedName name="stryt5u8h87" localSheetId="11" hidden="1">{#N/A,#N/A,TRUE,"Cover";#N/A,#N/A,TRUE,"Conts";#N/A,#N/A,TRUE,"VOS";#N/A,#N/A,TRUE,"Warrington";#N/A,#N/A,TRUE,"Widnes"}</definedName>
    <definedName name="stryt5u8h87" localSheetId="7" hidden="1">{#N/A,#N/A,TRUE,"Cover";#N/A,#N/A,TRUE,"Conts";#N/A,#N/A,TRUE,"VOS";#N/A,#N/A,TRUE,"Warrington";#N/A,#N/A,TRUE,"Widnes"}</definedName>
    <definedName name="stryt5u8h87" localSheetId="10" hidden="1">{#N/A,#N/A,TRUE,"Cover";#N/A,#N/A,TRUE,"Conts";#N/A,#N/A,TRUE,"VOS";#N/A,#N/A,TRUE,"Warrington";#N/A,#N/A,TRUE,"Widnes"}</definedName>
    <definedName name="stryt5u8h87" localSheetId="13" hidden="1">{#N/A,#N/A,TRUE,"Cover";#N/A,#N/A,TRUE,"Conts";#N/A,#N/A,TRUE,"VOS";#N/A,#N/A,TRUE,"Warrington";#N/A,#N/A,TRUE,"Widnes"}</definedName>
    <definedName name="stryt5u8h87" localSheetId="5" hidden="1">{#N/A,#N/A,TRUE,"Cover";#N/A,#N/A,TRUE,"Conts";#N/A,#N/A,TRUE,"VOS";#N/A,#N/A,TRUE,"Warrington";#N/A,#N/A,TRUE,"Widnes"}</definedName>
    <definedName name="stryt5u8h87" localSheetId="16"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 localSheetId="11">'[11]Build-up'!#REF!</definedName>
    <definedName name="SUBSTRUCTIRE" localSheetId="5">'[11]Build-up'!#REF!</definedName>
    <definedName name="SUBSTRUCTIRE">'[11]Build-up'!#REF!</definedName>
    <definedName name="sum6b" localSheetId="11">#REF!</definedName>
    <definedName name="sum6b" localSheetId="10">#REF!</definedName>
    <definedName name="sum6b" localSheetId="5">#REF!</definedName>
    <definedName name="sum6b">#REF!</definedName>
    <definedName name="sum6C" localSheetId="11">#REF!</definedName>
    <definedName name="sum6C" localSheetId="10">#REF!</definedName>
    <definedName name="sum6C">#REF!</definedName>
    <definedName name="summary" localSheetId="11">#REF!</definedName>
    <definedName name="summary" localSheetId="10">#REF!</definedName>
    <definedName name="summary">#REF!</definedName>
    <definedName name="swsdfa" localSheetId="11" hidden="1">{#N/A,#N/A,TRUE,"Cover";#N/A,#N/A,TRUE,"Conts";#N/A,#N/A,TRUE,"VOS";#N/A,#N/A,TRUE,"Warrington";#N/A,#N/A,TRUE,"Widnes"}</definedName>
    <definedName name="swsdfa" localSheetId="7" hidden="1">{#N/A,#N/A,TRUE,"Cover";#N/A,#N/A,TRUE,"Conts";#N/A,#N/A,TRUE,"VOS";#N/A,#N/A,TRUE,"Warrington";#N/A,#N/A,TRUE,"Widnes"}</definedName>
    <definedName name="swsdfa" localSheetId="10" hidden="1">{#N/A,#N/A,TRUE,"Cover";#N/A,#N/A,TRUE,"Conts";#N/A,#N/A,TRUE,"VOS";#N/A,#N/A,TRUE,"Warrington";#N/A,#N/A,TRUE,"Widnes"}</definedName>
    <definedName name="swsdfa" localSheetId="13" hidden="1">{#N/A,#N/A,TRUE,"Cover";#N/A,#N/A,TRUE,"Conts";#N/A,#N/A,TRUE,"VOS";#N/A,#N/A,TRUE,"Warrington";#N/A,#N/A,TRUE,"Widnes"}</definedName>
    <definedName name="swsdfa" localSheetId="5" hidden="1">{#N/A,#N/A,TRUE,"Cover";#N/A,#N/A,TRUE,"Conts";#N/A,#N/A,TRUE,"VOS";#N/A,#N/A,TRUE,"Warrington";#N/A,#N/A,TRUE,"Widnes"}</definedName>
    <definedName name="swsdfa" localSheetId="16" hidden="1">{#N/A,#N/A,TRUE,"Cover";#N/A,#N/A,TRUE,"Conts";#N/A,#N/A,TRUE,"VOS";#N/A,#N/A,TRUE,"Warrington";#N/A,#N/A,TRUE,"Widnes"}</definedName>
    <definedName name="swsdfa" hidden="1">{#N/A,#N/A,TRUE,"Cover";#N/A,#N/A,TRUE,"Conts";#N/A,#N/A,TRUE,"VOS";#N/A,#N/A,TRUE,"Warrington";#N/A,#N/A,TRUE,"Widnes"}</definedName>
    <definedName name="syu" localSheetId="11" hidden="1">{#N/A,#N/A,TRUE,"Cover";#N/A,#N/A,TRUE,"Conts";#N/A,#N/A,TRUE,"VOS";#N/A,#N/A,TRUE,"Warrington";#N/A,#N/A,TRUE,"Widnes"}</definedName>
    <definedName name="syu" localSheetId="7" hidden="1">{#N/A,#N/A,TRUE,"Cover";#N/A,#N/A,TRUE,"Conts";#N/A,#N/A,TRUE,"VOS";#N/A,#N/A,TRUE,"Warrington";#N/A,#N/A,TRUE,"Widnes"}</definedName>
    <definedName name="syu" localSheetId="10" hidden="1">{#N/A,#N/A,TRUE,"Cover";#N/A,#N/A,TRUE,"Conts";#N/A,#N/A,TRUE,"VOS";#N/A,#N/A,TRUE,"Warrington";#N/A,#N/A,TRUE,"Widnes"}</definedName>
    <definedName name="syu" localSheetId="13" hidden="1">{#N/A,#N/A,TRUE,"Cover";#N/A,#N/A,TRUE,"Conts";#N/A,#N/A,TRUE,"VOS";#N/A,#N/A,TRUE,"Warrington";#N/A,#N/A,TRUE,"Widnes"}</definedName>
    <definedName name="syu" localSheetId="5" hidden="1">{#N/A,#N/A,TRUE,"Cover";#N/A,#N/A,TRUE,"Conts";#N/A,#N/A,TRUE,"VOS";#N/A,#N/A,TRUE,"Warrington";#N/A,#N/A,TRUE,"Widnes"}</definedName>
    <definedName name="syu" localSheetId="16" hidden="1">{#N/A,#N/A,TRUE,"Cover";#N/A,#N/A,TRUE,"Conts";#N/A,#N/A,TRUE,"VOS";#N/A,#N/A,TRUE,"Warrington";#N/A,#N/A,TRUE,"Widnes"}</definedName>
    <definedName name="syu" hidden="1">{#N/A,#N/A,TRUE,"Cover";#N/A,#N/A,TRUE,"Conts";#N/A,#N/A,TRUE,"VOS";#N/A,#N/A,TRUE,"Warrington";#N/A,#N/A,TRUE,"Widnes"}</definedName>
    <definedName name="test" localSheetId="11"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3" hidden="1">{#N/A,#N/A,FALSE,"Pricing";#N/A,#N/A,FALSE,"Summary";#N/A,#N/A,FALSE,"CompProd";#N/A,#N/A,FALSE,"CompJobhrs";#N/A,#N/A,FALSE,"Escalation";#N/A,#N/A,FALSE,"Contingency";#N/A,#N/A,FALSE,"GM";#N/A,#N/A,FALSE,"CompWage";#N/A,#N/A,FALSE,"costSum"}</definedName>
    <definedName name="test" localSheetId="5" hidden="1">{#N/A,#N/A,FALSE,"Pricing";#N/A,#N/A,FALSE,"Summary";#N/A,#N/A,FALSE,"CompProd";#N/A,#N/A,FALSE,"CompJobhrs";#N/A,#N/A,FALSE,"Escalation";#N/A,#N/A,FALSE,"Contingency";#N/A,#N/A,FALSE,"GM";#N/A,#N/A,FALSE,"CompWage";#N/A,#N/A,FALSE,"costSum"}</definedName>
    <definedName name="test" localSheetId="16"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11" hidden="1">{#N/A,#N/A,TRUE,"Cover";#N/A,#N/A,TRUE,"Conts";#N/A,#N/A,TRUE,"VOS";#N/A,#N/A,TRUE,"Warrington";#N/A,#N/A,TRUE,"Widnes"}</definedName>
    <definedName name="thwghrt" localSheetId="7" hidden="1">{#N/A,#N/A,TRUE,"Cover";#N/A,#N/A,TRUE,"Conts";#N/A,#N/A,TRUE,"VOS";#N/A,#N/A,TRUE,"Warrington";#N/A,#N/A,TRUE,"Widnes"}</definedName>
    <definedName name="thwghrt" localSheetId="10" hidden="1">{#N/A,#N/A,TRUE,"Cover";#N/A,#N/A,TRUE,"Conts";#N/A,#N/A,TRUE,"VOS";#N/A,#N/A,TRUE,"Warrington";#N/A,#N/A,TRUE,"Widnes"}</definedName>
    <definedName name="thwghrt" localSheetId="13" hidden="1">{#N/A,#N/A,TRUE,"Cover";#N/A,#N/A,TRUE,"Conts";#N/A,#N/A,TRUE,"VOS";#N/A,#N/A,TRUE,"Warrington";#N/A,#N/A,TRUE,"Widnes"}</definedName>
    <definedName name="thwghrt" localSheetId="5" hidden="1">{#N/A,#N/A,TRUE,"Cover";#N/A,#N/A,TRUE,"Conts";#N/A,#N/A,TRUE,"VOS";#N/A,#N/A,TRUE,"Warrington";#N/A,#N/A,TRUE,"Widnes"}</definedName>
    <definedName name="thwghrt" localSheetId="16" hidden="1">{#N/A,#N/A,TRUE,"Cover";#N/A,#N/A,TRUE,"Conts";#N/A,#N/A,TRUE,"VOS";#N/A,#N/A,TRUE,"Warrington";#N/A,#N/A,TRUE,"Widnes"}</definedName>
    <definedName name="thwghrt" hidden="1">{#N/A,#N/A,TRUE,"Cover";#N/A,#N/A,TRUE,"Conts";#N/A,#N/A,TRUE,"VOS";#N/A,#N/A,TRUE,"Warrington";#N/A,#N/A,TRUE,"Widnes"}</definedName>
    <definedName name="TITLE" localSheetId="11">[7]WorkBreakDown!#REF!</definedName>
    <definedName name="TITLE">[7]WorkBreakDown!#REF!</definedName>
    <definedName name="Total" localSheetId="11">'FIR Summary'!$K$47</definedName>
    <definedName name="Total" localSheetId="10">#REF!</definedName>
    <definedName name="Total" localSheetId="5">#REF!</definedName>
    <definedName name="Total">#REF!</definedName>
    <definedName name="total_net_rent_for_cashflow">'[8]Net rent analysis'!$J$190:$X$191</definedName>
    <definedName name="TP">'[19]TENDER PROG.'!$A$1:$P$17</definedName>
    <definedName name="trbnuomi" localSheetId="11" hidden="1">{#N/A,#N/A,TRUE,"Cover";#N/A,#N/A,TRUE,"Conts";#N/A,#N/A,TRUE,"VOS";#N/A,#N/A,TRUE,"Warrington";#N/A,#N/A,TRUE,"Widnes"}</definedName>
    <definedName name="trbnuomi" localSheetId="7" hidden="1">{#N/A,#N/A,TRUE,"Cover";#N/A,#N/A,TRUE,"Conts";#N/A,#N/A,TRUE,"VOS";#N/A,#N/A,TRUE,"Warrington";#N/A,#N/A,TRUE,"Widnes"}</definedName>
    <definedName name="trbnuomi" localSheetId="10" hidden="1">{#N/A,#N/A,TRUE,"Cover";#N/A,#N/A,TRUE,"Conts";#N/A,#N/A,TRUE,"VOS";#N/A,#N/A,TRUE,"Warrington";#N/A,#N/A,TRUE,"Widnes"}</definedName>
    <definedName name="trbnuomi" localSheetId="13" hidden="1">{#N/A,#N/A,TRUE,"Cover";#N/A,#N/A,TRUE,"Conts";#N/A,#N/A,TRUE,"VOS";#N/A,#N/A,TRUE,"Warrington";#N/A,#N/A,TRUE,"Widnes"}</definedName>
    <definedName name="trbnuomi" localSheetId="5" hidden="1">{#N/A,#N/A,TRUE,"Cover";#N/A,#N/A,TRUE,"Conts";#N/A,#N/A,TRUE,"VOS";#N/A,#N/A,TRUE,"Warrington";#N/A,#N/A,TRUE,"Widnes"}</definedName>
    <definedName name="trbnuomi" localSheetId="16" hidden="1">{#N/A,#N/A,TRUE,"Cover";#N/A,#N/A,TRUE,"Conts";#N/A,#N/A,TRUE,"VOS";#N/A,#N/A,TRUE,"Warrington";#N/A,#N/A,TRUE,"Widnes"}</definedName>
    <definedName name="trbnuomi" hidden="1">{#N/A,#N/A,TRUE,"Cover";#N/A,#N/A,TRUE,"Conts";#N/A,#N/A,TRUE,"VOS";#N/A,#N/A,TRUE,"Warrington";#N/A,#N/A,TRUE,"Widnes"}</definedName>
    <definedName name="trgr" localSheetId="11" hidden="1">{#N/A,#N/A,TRUE,"Cover";#N/A,#N/A,TRUE,"Conts";#N/A,#N/A,TRUE,"VOS";#N/A,#N/A,TRUE,"Warrington";#N/A,#N/A,TRUE,"Widnes"}</definedName>
    <definedName name="trgr" localSheetId="7" hidden="1">{#N/A,#N/A,TRUE,"Cover";#N/A,#N/A,TRUE,"Conts";#N/A,#N/A,TRUE,"VOS";#N/A,#N/A,TRUE,"Warrington";#N/A,#N/A,TRUE,"Widnes"}</definedName>
    <definedName name="trgr" localSheetId="10" hidden="1">{#N/A,#N/A,TRUE,"Cover";#N/A,#N/A,TRUE,"Conts";#N/A,#N/A,TRUE,"VOS";#N/A,#N/A,TRUE,"Warrington";#N/A,#N/A,TRUE,"Widnes"}</definedName>
    <definedName name="trgr" localSheetId="13" hidden="1">{#N/A,#N/A,TRUE,"Cover";#N/A,#N/A,TRUE,"Conts";#N/A,#N/A,TRUE,"VOS";#N/A,#N/A,TRUE,"Warrington";#N/A,#N/A,TRUE,"Widnes"}</definedName>
    <definedName name="trgr" localSheetId="5" hidden="1">{#N/A,#N/A,TRUE,"Cover";#N/A,#N/A,TRUE,"Conts";#N/A,#N/A,TRUE,"VOS";#N/A,#N/A,TRUE,"Warrington";#N/A,#N/A,TRUE,"Widnes"}</definedName>
    <definedName name="trgr" localSheetId="16" hidden="1">{#N/A,#N/A,TRUE,"Cover";#N/A,#N/A,TRUE,"Conts";#N/A,#N/A,TRUE,"VOS";#N/A,#N/A,TRUE,"Warrington";#N/A,#N/A,TRUE,"Widnes"}</definedName>
    <definedName name="trgr" hidden="1">{#N/A,#N/A,TRUE,"Cover";#N/A,#N/A,TRUE,"Conts";#N/A,#N/A,TRUE,"VOS";#N/A,#N/A,TRUE,"Warrington";#N/A,#N/A,TRUE,"Widnes"}</definedName>
    <definedName name="trhe" localSheetId="11" hidden="1">{#N/A,#N/A,TRUE,"Cover";#N/A,#N/A,TRUE,"Conts";#N/A,#N/A,TRUE,"VOS";#N/A,#N/A,TRUE,"Warrington";#N/A,#N/A,TRUE,"Widnes"}</definedName>
    <definedName name="trhe" localSheetId="7" hidden="1">{#N/A,#N/A,TRUE,"Cover";#N/A,#N/A,TRUE,"Conts";#N/A,#N/A,TRUE,"VOS";#N/A,#N/A,TRUE,"Warrington";#N/A,#N/A,TRUE,"Widnes"}</definedName>
    <definedName name="trhe" localSheetId="10" hidden="1">{#N/A,#N/A,TRUE,"Cover";#N/A,#N/A,TRUE,"Conts";#N/A,#N/A,TRUE,"VOS";#N/A,#N/A,TRUE,"Warrington";#N/A,#N/A,TRUE,"Widnes"}</definedName>
    <definedName name="trhe" localSheetId="13" hidden="1">{#N/A,#N/A,TRUE,"Cover";#N/A,#N/A,TRUE,"Conts";#N/A,#N/A,TRUE,"VOS";#N/A,#N/A,TRUE,"Warrington";#N/A,#N/A,TRUE,"Widnes"}</definedName>
    <definedName name="trhe" localSheetId="5" hidden="1">{#N/A,#N/A,TRUE,"Cover";#N/A,#N/A,TRUE,"Conts";#N/A,#N/A,TRUE,"VOS";#N/A,#N/A,TRUE,"Warrington";#N/A,#N/A,TRUE,"Widnes"}</definedName>
    <definedName name="trhe" localSheetId="16" hidden="1">{#N/A,#N/A,TRUE,"Cover";#N/A,#N/A,TRUE,"Conts";#N/A,#N/A,TRUE,"VOS";#N/A,#N/A,TRUE,"Warrington";#N/A,#N/A,TRUE,"Widnes"}</definedName>
    <definedName name="trhe" hidden="1">{#N/A,#N/A,TRUE,"Cover";#N/A,#N/A,TRUE,"Conts";#N/A,#N/A,TRUE,"VOS";#N/A,#N/A,TRUE,"Warrington";#N/A,#N/A,TRUE,"Widnes"}</definedName>
    <definedName name="trhsh" localSheetId="11" hidden="1">{#N/A,#N/A,TRUE,"Cover";#N/A,#N/A,TRUE,"Conts";#N/A,#N/A,TRUE,"VOS";#N/A,#N/A,TRUE,"Warrington";#N/A,#N/A,TRUE,"Widnes"}</definedName>
    <definedName name="trhsh" localSheetId="7" hidden="1">{#N/A,#N/A,TRUE,"Cover";#N/A,#N/A,TRUE,"Conts";#N/A,#N/A,TRUE,"VOS";#N/A,#N/A,TRUE,"Warrington";#N/A,#N/A,TRUE,"Widnes"}</definedName>
    <definedName name="trhsh" localSheetId="10" hidden="1">{#N/A,#N/A,TRUE,"Cover";#N/A,#N/A,TRUE,"Conts";#N/A,#N/A,TRUE,"VOS";#N/A,#N/A,TRUE,"Warrington";#N/A,#N/A,TRUE,"Widnes"}</definedName>
    <definedName name="trhsh" localSheetId="13" hidden="1">{#N/A,#N/A,TRUE,"Cover";#N/A,#N/A,TRUE,"Conts";#N/A,#N/A,TRUE,"VOS";#N/A,#N/A,TRUE,"Warrington";#N/A,#N/A,TRUE,"Widnes"}</definedName>
    <definedName name="trhsh" localSheetId="5" hidden="1">{#N/A,#N/A,TRUE,"Cover";#N/A,#N/A,TRUE,"Conts";#N/A,#N/A,TRUE,"VOS";#N/A,#N/A,TRUE,"Warrington";#N/A,#N/A,TRUE,"Widnes"}</definedName>
    <definedName name="trhsh" localSheetId="16" hidden="1">{#N/A,#N/A,TRUE,"Cover";#N/A,#N/A,TRUE,"Conts";#N/A,#N/A,TRUE,"VOS";#N/A,#N/A,TRUE,"Warrington";#N/A,#N/A,TRUE,"Widnes"}</definedName>
    <definedName name="trhsh" hidden="1">{#N/A,#N/A,TRUE,"Cover";#N/A,#N/A,TRUE,"Conts";#N/A,#N/A,TRUE,"VOS";#N/A,#N/A,TRUE,"Warrington";#N/A,#N/A,TRUE,"Widnes"}</definedName>
    <definedName name="trhsw" localSheetId="11" hidden="1">{#N/A,#N/A,TRUE,"Cover";#N/A,#N/A,TRUE,"Conts";#N/A,#N/A,TRUE,"VOS";#N/A,#N/A,TRUE,"Warrington";#N/A,#N/A,TRUE,"Widnes"}</definedName>
    <definedName name="trhsw" localSheetId="7" hidden="1">{#N/A,#N/A,TRUE,"Cover";#N/A,#N/A,TRUE,"Conts";#N/A,#N/A,TRUE,"VOS";#N/A,#N/A,TRUE,"Warrington";#N/A,#N/A,TRUE,"Widnes"}</definedName>
    <definedName name="trhsw" localSheetId="10" hidden="1">{#N/A,#N/A,TRUE,"Cover";#N/A,#N/A,TRUE,"Conts";#N/A,#N/A,TRUE,"VOS";#N/A,#N/A,TRUE,"Warrington";#N/A,#N/A,TRUE,"Widnes"}</definedName>
    <definedName name="trhsw" localSheetId="13" hidden="1">{#N/A,#N/A,TRUE,"Cover";#N/A,#N/A,TRUE,"Conts";#N/A,#N/A,TRUE,"VOS";#N/A,#N/A,TRUE,"Warrington";#N/A,#N/A,TRUE,"Widnes"}</definedName>
    <definedName name="trhsw" localSheetId="5" hidden="1">{#N/A,#N/A,TRUE,"Cover";#N/A,#N/A,TRUE,"Conts";#N/A,#N/A,TRUE,"VOS";#N/A,#N/A,TRUE,"Warrington";#N/A,#N/A,TRUE,"Widnes"}</definedName>
    <definedName name="trhsw" localSheetId="16"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11" hidden="1">{#N/A,#N/A,TRUE,"Cover";#N/A,#N/A,TRUE,"Conts";#N/A,#N/A,TRUE,"VOS";#N/A,#N/A,TRUE,"Warrington";#N/A,#N/A,TRUE,"Widnes"}</definedName>
    <definedName name="tui" localSheetId="7" hidden="1">{#N/A,#N/A,TRUE,"Cover";#N/A,#N/A,TRUE,"Conts";#N/A,#N/A,TRUE,"VOS";#N/A,#N/A,TRUE,"Warrington";#N/A,#N/A,TRUE,"Widnes"}</definedName>
    <definedName name="tui" localSheetId="10" hidden="1">{#N/A,#N/A,TRUE,"Cover";#N/A,#N/A,TRUE,"Conts";#N/A,#N/A,TRUE,"VOS";#N/A,#N/A,TRUE,"Warrington";#N/A,#N/A,TRUE,"Widnes"}</definedName>
    <definedName name="tui" localSheetId="13" hidden="1">{#N/A,#N/A,TRUE,"Cover";#N/A,#N/A,TRUE,"Conts";#N/A,#N/A,TRUE,"VOS";#N/A,#N/A,TRUE,"Warrington";#N/A,#N/A,TRUE,"Widnes"}</definedName>
    <definedName name="tui" localSheetId="5" hidden="1">{#N/A,#N/A,TRUE,"Cover";#N/A,#N/A,TRUE,"Conts";#N/A,#N/A,TRUE,"VOS";#N/A,#N/A,TRUE,"Warrington";#N/A,#N/A,TRUE,"Widnes"}</definedName>
    <definedName name="tui" localSheetId="16" hidden="1">{#N/A,#N/A,TRUE,"Cover";#N/A,#N/A,TRUE,"Conts";#N/A,#N/A,TRUE,"VOS";#N/A,#N/A,TRUE,"Warrington";#N/A,#N/A,TRUE,"Widnes"}</definedName>
    <definedName name="tui" hidden="1">{#N/A,#N/A,TRUE,"Cover";#N/A,#N/A,TRUE,"Conts";#N/A,#N/A,TRUE,"VOS";#N/A,#N/A,TRUE,"Warrington";#N/A,#N/A,TRUE,"Widnes"}</definedName>
    <definedName name="tuite" localSheetId="11" hidden="1">{#N/A,#N/A,TRUE,"Cover";#N/A,#N/A,TRUE,"Conts";#N/A,#N/A,TRUE,"VOS";#N/A,#N/A,TRUE,"Warrington";#N/A,#N/A,TRUE,"Widnes"}</definedName>
    <definedName name="tuite" localSheetId="7" hidden="1">{#N/A,#N/A,TRUE,"Cover";#N/A,#N/A,TRUE,"Conts";#N/A,#N/A,TRUE,"VOS";#N/A,#N/A,TRUE,"Warrington";#N/A,#N/A,TRUE,"Widnes"}</definedName>
    <definedName name="tuite" localSheetId="10" hidden="1">{#N/A,#N/A,TRUE,"Cover";#N/A,#N/A,TRUE,"Conts";#N/A,#N/A,TRUE,"VOS";#N/A,#N/A,TRUE,"Warrington";#N/A,#N/A,TRUE,"Widnes"}</definedName>
    <definedName name="tuite" localSheetId="13" hidden="1">{#N/A,#N/A,TRUE,"Cover";#N/A,#N/A,TRUE,"Conts";#N/A,#N/A,TRUE,"VOS";#N/A,#N/A,TRUE,"Warrington";#N/A,#N/A,TRUE,"Widnes"}</definedName>
    <definedName name="tuite" localSheetId="5" hidden="1">{#N/A,#N/A,TRUE,"Cover";#N/A,#N/A,TRUE,"Conts";#N/A,#N/A,TRUE,"VOS";#N/A,#N/A,TRUE,"Warrington";#N/A,#N/A,TRUE,"Widnes"}</definedName>
    <definedName name="tuite" localSheetId="16" hidden="1">{#N/A,#N/A,TRUE,"Cover";#N/A,#N/A,TRUE,"Conts";#N/A,#N/A,TRUE,"VOS";#N/A,#N/A,TRUE,"Warrington";#N/A,#N/A,TRUE,"Widnes"}</definedName>
    <definedName name="tuite" hidden="1">{#N/A,#N/A,TRUE,"Cover";#N/A,#N/A,TRUE,"Conts";#N/A,#N/A,TRUE,"VOS";#N/A,#N/A,TRUE,"Warrington";#N/A,#N/A,TRUE,"Widnes"}</definedName>
    <definedName name="tvtyiuoujl" localSheetId="11" hidden="1">{#N/A,#N/A,TRUE,"Cover";#N/A,#N/A,TRUE,"Conts";#N/A,#N/A,TRUE,"VOS";#N/A,#N/A,TRUE,"Warrington";#N/A,#N/A,TRUE,"Widnes"}</definedName>
    <definedName name="tvtyiuoujl" localSheetId="7" hidden="1">{#N/A,#N/A,TRUE,"Cover";#N/A,#N/A,TRUE,"Conts";#N/A,#N/A,TRUE,"VOS";#N/A,#N/A,TRUE,"Warrington";#N/A,#N/A,TRUE,"Widnes"}</definedName>
    <definedName name="tvtyiuoujl" localSheetId="10" hidden="1">{#N/A,#N/A,TRUE,"Cover";#N/A,#N/A,TRUE,"Conts";#N/A,#N/A,TRUE,"VOS";#N/A,#N/A,TRUE,"Warrington";#N/A,#N/A,TRUE,"Widnes"}</definedName>
    <definedName name="tvtyiuoujl" localSheetId="13" hidden="1">{#N/A,#N/A,TRUE,"Cover";#N/A,#N/A,TRUE,"Conts";#N/A,#N/A,TRUE,"VOS";#N/A,#N/A,TRUE,"Warrington";#N/A,#N/A,TRUE,"Widnes"}</definedName>
    <definedName name="tvtyiuoujl" localSheetId="5" hidden="1">{#N/A,#N/A,TRUE,"Cover";#N/A,#N/A,TRUE,"Conts";#N/A,#N/A,TRUE,"VOS";#N/A,#N/A,TRUE,"Warrington";#N/A,#N/A,TRUE,"Widnes"}</definedName>
    <definedName name="tvtyiuoujl" localSheetId="16" hidden="1">{#N/A,#N/A,TRUE,"Cover";#N/A,#N/A,TRUE,"Conts";#N/A,#N/A,TRUE,"VOS";#N/A,#N/A,TRUE,"Warrington";#N/A,#N/A,TRUE,"Widnes"}</definedName>
    <definedName name="tvtyiuoujl" hidden="1">{#N/A,#N/A,TRUE,"Cover";#N/A,#N/A,TRUE,"Conts";#N/A,#N/A,TRUE,"VOS";#N/A,#N/A,TRUE,"Warrington";#N/A,#N/A,TRUE,"Widnes"}</definedName>
    <definedName name="ty" localSheetId="11" hidden="1">{#N/A,#N/A,TRUE,"Cover";#N/A,#N/A,TRUE,"Conts";#N/A,#N/A,TRUE,"VOS";#N/A,#N/A,TRUE,"Warrington";#N/A,#N/A,TRUE,"Widnes"}</definedName>
    <definedName name="ty" localSheetId="7" hidden="1">{#N/A,#N/A,TRUE,"Cover";#N/A,#N/A,TRUE,"Conts";#N/A,#N/A,TRUE,"VOS";#N/A,#N/A,TRUE,"Warrington";#N/A,#N/A,TRUE,"Widnes"}</definedName>
    <definedName name="ty" localSheetId="10" hidden="1">{#N/A,#N/A,TRUE,"Cover";#N/A,#N/A,TRUE,"Conts";#N/A,#N/A,TRUE,"VOS";#N/A,#N/A,TRUE,"Warrington";#N/A,#N/A,TRUE,"Widnes"}</definedName>
    <definedName name="ty" localSheetId="13" hidden="1">{#N/A,#N/A,TRUE,"Cover";#N/A,#N/A,TRUE,"Conts";#N/A,#N/A,TRUE,"VOS";#N/A,#N/A,TRUE,"Warrington";#N/A,#N/A,TRUE,"Widnes"}</definedName>
    <definedName name="ty" localSheetId="5" hidden="1">{#N/A,#N/A,TRUE,"Cover";#N/A,#N/A,TRUE,"Conts";#N/A,#N/A,TRUE,"VOS";#N/A,#N/A,TRUE,"Warrington";#N/A,#N/A,TRUE,"Widnes"}</definedName>
    <definedName name="ty" localSheetId="16"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11">[9]Lookups!#REF!</definedName>
    <definedName name="Type_of_Incident" localSheetId="7">[9]Lookups!#REF!</definedName>
    <definedName name="Type_of_Incident" localSheetId="15">[9]Lookups!#REF!</definedName>
    <definedName name="Type_of_Incident" localSheetId="5">[9]Lookups!#REF!</definedName>
    <definedName name="Type_of_Incident" localSheetId="3">[9]Lookups!#REF!</definedName>
    <definedName name="Type_of_Incident">[9]Lookups!#REF!</definedName>
    <definedName name="Type_of_Inspection" localSheetId="11">#REF!</definedName>
    <definedName name="Type_of_Inspection" localSheetId="7">#REF!</definedName>
    <definedName name="Type_of_Inspection" localSheetId="15">#REF!</definedName>
    <definedName name="Type_of_Inspection" localSheetId="5">#REF!</definedName>
    <definedName name="Type_of_Inspection" localSheetId="3">#REF!</definedName>
    <definedName name="Type_of_Inspection">#REF!</definedName>
    <definedName name="TypeOfFinish">'[29]CESMM3 class'!$B$19:$B$20</definedName>
    <definedName name="TypeOfPipes">'[12]CESMM3 class'!$B$7:$B$14</definedName>
    <definedName name="tyutri" localSheetId="11" hidden="1">{#N/A,#N/A,TRUE,"Cover";#N/A,#N/A,TRUE,"Conts";#N/A,#N/A,TRUE,"VOS";#N/A,#N/A,TRUE,"Warrington";#N/A,#N/A,TRUE,"Widnes"}</definedName>
    <definedName name="tyutri" localSheetId="7" hidden="1">{#N/A,#N/A,TRUE,"Cover";#N/A,#N/A,TRUE,"Conts";#N/A,#N/A,TRUE,"VOS";#N/A,#N/A,TRUE,"Warrington";#N/A,#N/A,TRUE,"Widnes"}</definedName>
    <definedName name="tyutri" localSheetId="10" hidden="1">{#N/A,#N/A,TRUE,"Cover";#N/A,#N/A,TRUE,"Conts";#N/A,#N/A,TRUE,"VOS";#N/A,#N/A,TRUE,"Warrington";#N/A,#N/A,TRUE,"Widnes"}</definedName>
    <definedName name="tyutri" localSheetId="13" hidden="1">{#N/A,#N/A,TRUE,"Cover";#N/A,#N/A,TRUE,"Conts";#N/A,#N/A,TRUE,"VOS";#N/A,#N/A,TRUE,"Warrington";#N/A,#N/A,TRUE,"Widnes"}</definedName>
    <definedName name="tyutri" localSheetId="5" hidden="1">{#N/A,#N/A,TRUE,"Cover";#N/A,#N/A,TRUE,"Conts";#N/A,#N/A,TRUE,"VOS";#N/A,#N/A,TRUE,"Warrington";#N/A,#N/A,TRUE,"Widnes"}</definedName>
    <definedName name="tyutri" localSheetId="16" hidden="1">{#N/A,#N/A,TRUE,"Cover";#N/A,#N/A,TRUE,"Conts";#N/A,#N/A,TRUE,"VOS";#N/A,#N/A,TRUE,"Warrington";#N/A,#N/A,TRUE,"Widnes"}</definedName>
    <definedName name="tyutri" hidden="1">{#N/A,#N/A,TRUE,"Cover";#N/A,#N/A,TRUE,"Conts";#N/A,#N/A,TRUE,"VOS";#N/A,#N/A,TRUE,"Warrington";#N/A,#N/A,TRUE,"Widnes"}</definedName>
    <definedName name="u" localSheetId="11" hidden="1">{#N/A,#N/A,TRUE,"Cover";#N/A,#N/A,TRUE,"Conts";#N/A,#N/A,TRUE,"VOS";#N/A,#N/A,TRUE,"Warrington";#N/A,#N/A,TRUE,"Widnes"}</definedName>
    <definedName name="u" localSheetId="7" hidden="1">{#N/A,#N/A,TRUE,"Cover";#N/A,#N/A,TRUE,"Conts";#N/A,#N/A,TRUE,"VOS";#N/A,#N/A,TRUE,"Warrington";#N/A,#N/A,TRUE,"Widnes"}</definedName>
    <definedName name="u" localSheetId="10" hidden="1">{#N/A,#N/A,TRUE,"Cover";#N/A,#N/A,TRUE,"Conts";#N/A,#N/A,TRUE,"VOS";#N/A,#N/A,TRUE,"Warrington";#N/A,#N/A,TRUE,"Widnes"}</definedName>
    <definedName name="u" localSheetId="13" hidden="1">{#N/A,#N/A,TRUE,"Cover";#N/A,#N/A,TRUE,"Conts";#N/A,#N/A,TRUE,"VOS";#N/A,#N/A,TRUE,"Warrington";#N/A,#N/A,TRUE,"Widnes"}</definedName>
    <definedName name="u" localSheetId="5" hidden="1">{#N/A,#N/A,TRUE,"Cover";#N/A,#N/A,TRUE,"Conts";#N/A,#N/A,TRUE,"VOS";#N/A,#N/A,TRUE,"Warrington";#N/A,#N/A,TRUE,"Widnes"}</definedName>
    <definedName name="u" localSheetId="16" hidden="1">{#N/A,#N/A,TRUE,"Cover";#N/A,#N/A,TRUE,"Conts";#N/A,#N/A,TRUE,"VOS";#N/A,#N/A,TRUE,"Warrington";#N/A,#N/A,TRUE,"Widnes"}</definedName>
    <definedName name="u" hidden="1">{#N/A,#N/A,TRUE,"Cover";#N/A,#N/A,TRUE,"Conts";#N/A,#N/A,TRUE,"VOS";#N/A,#N/A,TRUE,"Warrington";#N/A,#N/A,TRUE,"Widnes"}</definedName>
    <definedName name="uhhtrytrs" localSheetId="11" hidden="1">{#N/A,#N/A,TRUE,"Cover";#N/A,#N/A,TRUE,"Conts";#N/A,#N/A,TRUE,"VOS";#N/A,#N/A,TRUE,"Warrington";#N/A,#N/A,TRUE,"Widnes"}</definedName>
    <definedName name="uhhtrytrs" localSheetId="7" hidden="1">{#N/A,#N/A,TRUE,"Cover";#N/A,#N/A,TRUE,"Conts";#N/A,#N/A,TRUE,"VOS";#N/A,#N/A,TRUE,"Warrington";#N/A,#N/A,TRUE,"Widnes"}</definedName>
    <definedName name="uhhtrytrs" localSheetId="10" hidden="1">{#N/A,#N/A,TRUE,"Cover";#N/A,#N/A,TRUE,"Conts";#N/A,#N/A,TRUE,"VOS";#N/A,#N/A,TRUE,"Warrington";#N/A,#N/A,TRUE,"Widnes"}</definedName>
    <definedName name="uhhtrytrs" localSheetId="13" hidden="1">{#N/A,#N/A,TRUE,"Cover";#N/A,#N/A,TRUE,"Conts";#N/A,#N/A,TRUE,"VOS";#N/A,#N/A,TRUE,"Warrington";#N/A,#N/A,TRUE,"Widnes"}</definedName>
    <definedName name="uhhtrytrs" localSheetId="5" hidden="1">{#N/A,#N/A,TRUE,"Cover";#N/A,#N/A,TRUE,"Conts";#N/A,#N/A,TRUE,"VOS";#N/A,#N/A,TRUE,"Warrington";#N/A,#N/A,TRUE,"Widnes"}</definedName>
    <definedName name="uhhtrytrs" localSheetId="16" hidden="1">{#N/A,#N/A,TRUE,"Cover";#N/A,#N/A,TRUE,"Conts";#N/A,#N/A,TRUE,"VOS";#N/A,#N/A,TRUE,"Warrington";#N/A,#N/A,TRUE,"Widnes"}</definedName>
    <definedName name="uhhtrytrs" hidden="1">{#N/A,#N/A,TRUE,"Cover";#N/A,#N/A,TRUE,"Conts";#N/A,#N/A,TRUE,"VOS";#N/A,#N/A,TRUE,"Warrington";#N/A,#N/A,TRUE,"Widnes"}</definedName>
    <definedName name="ui" localSheetId="11" hidden="1">{#N/A,#N/A,TRUE,"Cover";#N/A,#N/A,TRUE,"Conts";#N/A,#N/A,TRUE,"VOS";#N/A,#N/A,TRUE,"Warrington";#N/A,#N/A,TRUE,"Widnes"}</definedName>
    <definedName name="ui" localSheetId="7" hidden="1">{#N/A,#N/A,TRUE,"Cover";#N/A,#N/A,TRUE,"Conts";#N/A,#N/A,TRUE,"VOS";#N/A,#N/A,TRUE,"Warrington";#N/A,#N/A,TRUE,"Widnes"}</definedName>
    <definedName name="ui" localSheetId="10" hidden="1">{#N/A,#N/A,TRUE,"Cover";#N/A,#N/A,TRUE,"Conts";#N/A,#N/A,TRUE,"VOS";#N/A,#N/A,TRUE,"Warrington";#N/A,#N/A,TRUE,"Widnes"}</definedName>
    <definedName name="ui" localSheetId="13" hidden="1">{#N/A,#N/A,TRUE,"Cover";#N/A,#N/A,TRUE,"Conts";#N/A,#N/A,TRUE,"VOS";#N/A,#N/A,TRUE,"Warrington";#N/A,#N/A,TRUE,"Widnes"}</definedName>
    <definedName name="ui" localSheetId="5" hidden="1">{#N/A,#N/A,TRUE,"Cover";#N/A,#N/A,TRUE,"Conts";#N/A,#N/A,TRUE,"VOS";#N/A,#N/A,TRUE,"Warrington";#N/A,#N/A,TRUE,"Widnes"}</definedName>
    <definedName name="ui" localSheetId="16" hidden="1">{#N/A,#N/A,TRUE,"Cover";#N/A,#N/A,TRUE,"Conts";#N/A,#N/A,TRUE,"VOS";#N/A,#N/A,TRUE,"Warrington";#N/A,#N/A,TRUE,"Widnes"}</definedName>
    <definedName name="ui" hidden="1">{#N/A,#N/A,TRUE,"Cover";#N/A,#N/A,TRUE,"Conts";#N/A,#N/A,TRUE,"VOS";#N/A,#N/A,TRUE,"Warrington";#N/A,#N/A,TRUE,"Widnes"}</definedName>
    <definedName name="uih" localSheetId="11" hidden="1">{#N/A,#N/A,TRUE,"Cover";#N/A,#N/A,TRUE,"Conts";#N/A,#N/A,TRUE,"VOS";#N/A,#N/A,TRUE,"Warrington";#N/A,#N/A,TRUE,"Widnes"}</definedName>
    <definedName name="uih" localSheetId="7" hidden="1">{#N/A,#N/A,TRUE,"Cover";#N/A,#N/A,TRUE,"Conts";#N/A,#N/A,TRUE,"VOS";#N/A,#N/A,TRUE,"Warrington";#N/A,#N/A,TRUE,"Widnes"}</definedName>
    <definedName name="uih" localSheetId="10" hidden="1">{#N/A,#N/A,TRUE,"Cover";#N/A,#N/A,TRUE,"Conts";#N/A,#N/A,TRUE,"VOS";#N/A,#N/A,TRUE,"Warrington";#N/A,#N/A,TRUE,"Widnes"}</definedName>
    <definedName name="uih" localSheetId="13" hidden="1">{#N/A,#N/A,TRUE,"Cover";#N/A,#N/A,TRUE,"Conts";#N/A,#N/A,TRUE,"VOS";#N/A,#N/A,TRUE,"Warrington";#N/A,#N/A,TRUE,"Widnes"}</definedName>
    <definedName name="uih" localSheetId="5" hidden="1">{#N/A,#N/A,TRUE,"Cover";#N/A,#N/A,TRUE,"Conts";#N/A,#N/A,TRUE,"VOS";#N/A,#N/A,TRUE,"Warrington";#N/A,#N/A,TRUE,"Widnes"}</definedName>
    <definedName name="uih" localSheetId="16" hidden="1">{#N/A,#N/A,TRUE,"Cover";#N/A,#N/A,TRUE,"Conts";#N/A,#N/A,TRUE,"VOS";#N/A,#N/A,TRUE,"Warrington";#N/A,#N/A,TRUE,"Widnes"}</definedName>
    <definedName name="uih" hidden="1">{#N/A,#N/A,TRUE,"Cover";#N/A,#N/A,TRUE,"Conts";#N/A,#N/A,TRUE,"VOS";#N/A,#N/A,TRUE,"Warrington";#N/A,#N/A,TRUE,"Widnes"}</definedName>
    <definedName name="uit" localSheetId="11" hidden="1">{#N/A,#N/A,TRUE,"Cover";#N/A,#N/A,TRUE,"Conts";#N/A,#N/A,TRUE,"VOS";#N/A,#N/A,TRUE,"Warrington";#N/A,#N/A,TRUE,"Widnes"}</definedName>
    <definedName name="uit" localSheetId="7" hidden="1">{#N/A,#N/A,TRUE,"Cover";#N/A,#N/A,TRUE,"Conts";#N/A,#N/A,TRUE,"VOS";#N/A,#N/A,TRUE,"Warrington";#N/A,#N/A,TRUE,"Widnes"}</definedName>
    <definedName name="uit" localSheetId="10" hidden="1">{#N/A,#N/A,TRUE,"Cover";#N/A,#N/A,TRUE,"Conts";#N/A,#N/A,TRUE,"VOS";#N/A,#N/A,TRUE,"Warrington";#N/A,#N/A,TRUE,"Widnes"}</definedName>
    <definedName name="uit" localSheetId="13" hidden="1">{#N/A,#N/A,TRUE,"Cover";#N/A,#N/A,TRUE,"Conts";#N/A,#N/A,TRUE,"VOS";#N/A,#N/A,TRUE,"Warrington";#N/A,#N/A,TRUE,"Widnes"}</definedName>
    <definedName name="uit" localSheetId="5" hidden="1">{#N/A,#N/A,TRUE,"Cover";#N/A,#N/A,TRUE,"Conts";#N/A,#N/A,TRUE,"VOS";#N/A,#N/A,TRUE,"Warrington";#N/A,#N/A,TRUE,"Widnes"}</definedName>
    <definedName name="uit" localSheetId="16" hidden="1">{#N/A,#N/A,TRUE,"Cover";#N/A,#N/A,TRUE,"Conts";#N/A,#N/A,TRUE,"VOS";#N/A,#N/A,TRUE,"Warrington";#N/A,#N/A,TRUE,"Widnes"}</definedName>
    <definedName name="uit" hidden="1">{#N/A,#N/A,TRUE,"Cover";#N/A,#N/A,TRUE,"Conts";#N/A,#N/A,TRUE,"VOS";#N/A,#N/A,TRUE,"Warrington";#N/A,#N/A,TRUE,"Widnes"}</definedName>
    <definedName name="uiuif" localSheetId="11" hidden="1">{#N/A,#N/A,TRUE,"Cover";#N/A,#N/A,TRUE,"Conts";#N/A,#N/A,TRUE,"VOS";#N/A,#N/A,TRUE,"Warrington";#N/A,#N/A,TRUE,"Widnes"}</definedName>
    <definedName name="uiuif" localSheetId="7" hidden="1">{#N/A,#N/A,TRUE,"Cover";#N/A,#N/A,TRUE,"Conts";#N/A,#N/A,TRUE,"VOS";#N/A,#N/A,TRUE,"Warrington";#N/A,#N/A,TRUE,"Widnes"}</definedName>
    <definedName name="uiuif" localSheetId="10" hidden="1">{#N/A,#N/A,TRUE,"Cover";#N/A,#N/A,TRUE,"Conts";#N/A,#N/A,TRUE,"VOS";#N/A,#N/A,TRUE,"Warrington";#N/A,#N/A,TRUE,"Widnes"}</definedName>
    <definedName name="uiuif" localSheetId="13" hidden="1">{#N/A,#N/A,TRUE,"Cover";#N/A,#N/A,TRUE,"Conts";#N/A,#N/A,TRUE,"VOS";#N/A,#N/A,TRUE,"Warrington";#N/A,#N/A,TRUE,"Widnes"}</definedName>
    <definedName name="uiuif" localSheetId="5" hidden="1">{#N/A,#N/A,TRUE,"Cover";#N/A,#N/A,TRUE,"Conts";#N/A,#N/A,TRUE,"VOS";#N/A,#N/A,TRUE,"Warrington";#N/A,#N/A,TRUE,"Widnes"}</definedName>
    <definedName name="uiuif" localSheetId="16" hidden="1">{#N/A,#N/A,TRUE,"Cover";#N/A,#N/A,TRUE,"Conts";#N/A,#N/A,TRUE,"VOS";#N/A,#N/A,TRUE,"Warrington";#N/A,#N/A,TRUE,"Widnes"}</definedName>
    <definedName name="uiuif" hidden="1">{#N/A,#N/A,TRUE,"Cover";#N/A,#N/A,TRUE,"Conts";#N/A,#N/A,TRUE,"VOS";#N/A,#N/A,TRUE,"Warrington";#N/A,#N/A,TRUE,"Widnes"}</definedName>
    <definedName name="uiy" localSheetId="11" hidden="1">{#N/A,#N/A,TRUE,"Cover";#N/A,#N/A,TRUE,"Conts";#N/A,#N/A,TRUE,"VOS";#N/A,#N/A,TRUE,"Warrington";#N/A,#N/A,TRUE,"Widnes"}</definedName>
    <definedName name="uiy" localSheetId="7" hidden="1">{#N/A,#N/A,TRUE,"Cover";#N/A,#N/A,TRUE,"Conts";#N/A,#N/A,TRUE,"VOS";#N/A,#N/A,TRUE,"Warrington";#N/A,#N/A,TRUE,"Widnes"}</definedName>
    <definedName name="uiy" localSheetId="10" hidden="1">{#N/A,#N/A,TRUE,"Cover";#N/A,#N/A,TRUE,"Conts";#N/A,#N/A,TRUE,"VOS";#N/A,#N/A,TRUE,"Warrington";#N/A,#N/A,TRUE,"Widnes"}</definedName>
    <definedName name="uiy" localSheetId="13" hidden="1">{#N/A,#N/A,TRUE,"Cover";#N/A,#N/A,TRUE,"Conts";#N/A,#N/A,TRUE,"VOS";#N/A,#N/A,TRUE,"Warrington";#N/A,#N/A,TRUE,"Widnes"}</definedName>
    <definedName name="uiy" localSheetId="5" hidden="1">{#N/A,#N/A,TRUE,"Cover";#N/A,#N/A,TRUE,"Conts";#N/A,#N/A,TRUE,"VOS";#N/A,#N/A,TRUE,"Warrington";#N/A,#N/A,TRUE,"Widnes"}</definedName>
    <definedName name="uiy" localSheetId="16" hidden="1">{#N/A,#N/A,TRUE,"Cover";#N/A,#N/A,TRUE,"Conts";#N/A,#N/A,TRUE,"VOS";#N/A,#N/A,TRUE,"Warrington";#N/A,#N/A,TRUE,"Widnes"}</definedName>
    <definedName name="uiy" hidden="1">{#N/A,#N/A,TRUE,"Cover";#N/A,#N/A,TRUE,"Conts";#N/A,#N/A,TRUE,"VOS";#N/A,#N/A,TRUE,"Warrington";#N/A,#N/A,TRUE,"Widnes"}</definedName>
    <definedName name="uiyuitii" localSheetId="11" hidden="1">{#N/A,#N/A,TRUE,"Cover";#N/A,#N/A,TRUE,"Conts";#N/A,#N/A,TRUE,"VOS";#N/A,#N/A,TRUE,"Warrington";#N/A,#N/A,TRUE,"Widnes"}</definedName>
    <definedName name="uiyuitii" localSheetId="7" hidden="1">{#N/A,#N/A,TRUE,"Cover";#N/A,#N/A,TRUE,"Conts";#N/A,#N/A,TRUE,"VOS";#N/A,#N/A,TRUE,"Warrington";#N/A,#N/A,TRUE,"Widnes"}</definedName>
    <definedName name="uiyuitii" localSheetId="10" hidden="1">{#N/A,#N/A,TRUE,"Cover";#N/A,#N/A,TRUE,"Conts";#N/A,#N/A,TRUE,"VOS";#N/A,#N/A,TRUE,"Warrington";#N/A,#N/A,TRUE,"Widnes"}</definedName>
    <definedName name="uiyuitii" localSheetId="13" hidden="1">{#N/A,#N/A,TRUE,"Cover";#N/A,#N/A,TRUE,"Conts";#N/A,#N/A,TRUE,"VOS";#N/A,#N/A,TRUE,"Warrington";#N/A,#N/A,TRUE,"Widnes"}</definedName>
    <definedName name="uiyuitii" localSheetId="5" hidden="1">{#N/A,#N/A,TRUE,"Cover";#N/A,#N/A,TRUE,"Conts";#N/A,#N/A,TRUE,"VOS";#N/A,#N/A,TRUE,"Warrington";#N/A,#N/A,TRUE,"Widnes"}</definedName>
    <definedName name="uiyuitii" localSheetId="16" hidden="1">{#N/A,#N/A,TRUE,"Cover";#N/A,#N/A,TRUE,"Conts";#N/A,#N/A,TRUE,"VOS";#N/A,#N/A,TRUE,"Warrington";#N/A,#N/A,TRUE,"Widnes"}</definedName>
    <definedName name="uiyuitii" hidden="1">{#N/A,#N/A,TRUE,"Cover";#N/A,#N/A,TRUE,"Conts";#N/A,#N/A,TRUE,"VOS";#N/A,#N/A,TRUE,"Warrington";#N/A,#N/A,TRUE,"Widnes"}</definedName>
    <definedName name="uj" localSheetId="11"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3" hidden="1">{#N/A,#N/A,FALSE,"SumG";#N/A,#N/A,FALSE,"ElecG";#N/A,#N/A,FALSE,"MechG";#N/A,#N/A,FALSE,"GeotG";#N/A,#N/A,FALSE,"PrcsG";#N/A,#N/A,FALSE,"TunnG";#N/A,#N/A,FALSE,"CivlG";#N/A,#N/A,FALSE,"NtwkG";#N/A,#N/A,FALSE,"EstgG";#N/A,#N/A,FALSE,"PEngG"}</definedName>
    <definedName name="uj" localSheetId="5" hidden="1">{#N/A,#N/A,FALSE,"SumG";#N/A,#N/A,FALSE,"ElecG";#N/A,#N/A,FALSE,"MechG";#N/A,#N/A,FALSE,"GeotG";#N/A,#N/A,FALSE,"PrcsG";#N/A,#N/A,FALSE,"TunnG";#N/A,#N/A,FALSE,"CivlG";#N/A,#N/A,FALSE,"NtwkG";#N/A,#N/A,FALSE,"EstgG";#N/A,#N/A,FALSE,"PEngG"}</definedName>
    <definedName name="uj" localSheetId="16"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11" hidden="1">{#N/A,#N/A,TRUE,"Cover";#N/A,#N/A,TRUE,"Conts";#N/A,#N/A,TRUE,"VOS";#N/A,#N/A,TRUE,"Warrington";#N/A,#N/A,TRUE,"Widnes"}</definedName>
    <definedName name="ulppuipui" localSheetId="7" hidden="1">{#N/A,#N/A,TRUE,"Cover";#N/A,#N/A,TRUE,"Conts";#N/A,#N/A,TRUE,"VOS";#N/A,#N/A,TRUE,"Warrington";#N/A,#N/A,TRUE,"Widnes"}</definedName>
    <definedName name="ulppuipui" localSheetId="10" hidden="1">{#N/A,#N/A,TRUE,"Cover";#N/A,#N/A,TRUE,"Conts";#N/A,#N/A,TRUE,"VOS";#N/A,#N/A,TRUE,"Warrington";#N/A,#N/A,TRUE,"Widnes"}</definedName>
    <definedName name="ulppuipui" localSheetId="13" hidden="1">{#N/A,#N/A,TRUE,"Cover";#N/A,#N/A,TRUE,"Conts";#N/A,#N/A,TRUE,"VOS";#N/A,#N/A,TRUE,"Warrington";#N/A,#N/A,TRUE,"Widnes"}</definedName>
    <definedName name="ulppuipui" localSheetId="5" hidden="1">{#N/A,#N/A,TRUE,"Cover";#N/A,#N/A,TRUE,"Conts";#N/A,#N/A,TRUE,"VOS";#N/A,#N/A,TRUE,"Warrington";#N/A,#N/A,TRUE,"Widnes"}</definedName>
    <definedName name="ulppuipui" localSheetId="16" hidden="1">{#N/A,#N/A,TRUE,"Cover";#N/A,#N/A,TRUE,"Conts";#N/A,#N/A,TRUE,"VOS";#N/A,#N/A,TRUE,"Warrington";#N/A,#N/A,TRUE,"Widnes"}</definedName>
    <definedName name="ulppuipui" hidden="1">{#N/A,#N/A,TRUE,"Cover";#N/A,#N/A,TRUE,"Conts";#N/A,#N/A,TRUE,"VOS";#N/A,#N/A,TRUE,"Warrington";#N/A,#N/A,TRUE,"Widnes"}</definedName>
    <definedName name="undo" localSheetId="11" hidden="1">{#N/A,#N/A,TRUE,"Cover";#N/A,#N/A,TRUE,"Conts";#N/A,#N/A,TRUE,"VOS";#N/A,#N/A,TRUE,"Warrington";#N/A,#N/A,TRUE,"Widnes"}</definedName>
    <definedName name="undo" localSheetId="7" hidden="1">{#N/A,#N/A,TRUE,"Cover";#N/A,#N/A,TRUE,"Conts";#N/A,#N/A,TRUE,"VOS";#N/A,#N/A,TRUE,"Warrington";#N/A,#N/A,TRUE,"Widnes"}</definedName>
    <definedName name="undo" localSheetId="10" hidden="1">{#N/A,#N/A,TRUE,"Cover";#N/A,#N/A,TRUE,"Conts";#N/A,#N/A,TRUE,"VOS";#N/A,#N/A,TRUE,"Warrington";#N/A,#N/A,TRUE,"Widnes"}</definedName>
    <definedName name="undo" localSheetId="13" hidden="1">{#N/A,#N/A,TRUE,"Cover";#N/A,#N/A,TRUE,"Conts";#N/A,#N/A,TRUE,"VOS";#N/A,#N/A,TRUE,"Warrington";#N/A,#N/A,TRUE,"Widnes"}</definedName>
    <definedName name="undo" localSheetId="5" hidden="1">{#N/A,#N/A,TRUE,"Cover";#N/A,#N/A,TRUE,"Conts";#N/A,#N/A,TRUE,"VOS";#N/A,#N/A,TRUE,"Warrington";#N/A,#N/A,TRUE,"Widnes"}</definedName>
    <definedName name="undo" localSheetId="16" hidden="1">{#N/A,#N/A,TRUE,"Cover";#N/A,#N/A,TRUE,"Conts";#N/A,#N/A,TRUE,"VOS";#N/A,#N/A,TRUE,"Warrington";#N/A,#N/A,TRUE,"Widnes"}</definedName>
    <definedName name="undo" hidden="1">{#N/A,#N/A,TRUE,"Cover";#N/A,#N/A,TRUE,"Conts";#N/A,#N/A,TRUE,"VOS";#N/A,#N/A,TRUE,"Warrington";#N/A,#N/A,TRUE,"Widnes"}</definedName>
    <definedName name="uolougouio" localSheetId="11" hidden="1">{#N/A,#N/A,TRUE,"Cover";#N/A,#N/A,TRUE,"Conts";#N/A,#N/A,TRUE,"VOS";#N/A,#N/A,TRUE,"Warrington";#N/A,#N/A,TRUE,"Widnes"}</definedName>
    <definedName name="uolougouio" localSheetId="7" hidden="1">{#N/A,#N/A,TRUE,"Cover";#N/A,#N/A,TRUE,"Conts";#N/A,#N/A,TRUE,"VOS";#N/A,#N/A,TRUE,"Warrington";#N/A,#N/A,TRUE,"Widnes"}</definedName>
    <definedName name="uolougouio" localSheetId="10" hidden="1">{#N/A,#N/A,TRUE,"Cover";#N/A,#N/A,TRUE,"Conts";#N/A,#N/A,TRUE,"VOS";#N/A,#N/A,TRUE,"Warrington";#N/A,#N/A,TRUE,"Widnes"}</definedName>
    <definedName name="uolougouio" localSheetId="13" hidden="1">{#N/A,#N/A,TRUE,"Cover";#N/A,#N/A,TRUE,"Conts";#N/A,#N/A,TRUE,"VOS";#N/A,#N/A,TRUE,"Warrington";#N/A,#N/A,TRUE,"Widnes"}</definedName>
    <definedName name="uolougouio" localSheetId="5" hidden="1">{#N/A,#N/A,TRUE,"Cover";#N/A,#N/A,TRUE,"Conts";#N/A,#N/A,TRUE,"VOS";#N/A,#N/A,TRUE,"Warrington";#N/A,#N/A,TRUE,"Widnes"}</definedName>
    <definedName name="uolougouio" localSheetId="16" hidden="1">{#N/A,#N/A,TRUE,"Cover";#N/A,#N/A,TRUE,"Conts";#N/A,#N/A,TRUE,"VOS";#N/A,#N/A,TRUE,"Warrington";#N/A,#N/A,TRUE,"Widnes"}</definedName>
    <definedName name="uolougouio" hidden="1">{#N/A,#N/A,TRUE,"Cover";#N/A,#N/A,TRUE,"Conts";#N/A,#N/A,TRUE,"VOS";#N/A,#N/A,TRUE,"Warrington";#N/A,#N/A,TRUE,"Widnes"}</definedName>
    <definedName name="UPT" localSheetId="11">[7]WorkBreakDown!#REF!</definedName>
    <definedName name="UPT">[7]WorkBreakDown!#REF!</definedName>
    <definedName name="uy" localSheetId="11" hidden="1">{#N/A,#N/A,TRUE,"Cover";#N/A,#N/A,TRUE,"Conts";#N/A,#N/A,TRUE,"VOS";#N/A,#N/A,TRUE,"Warrington";#N/A,#N/A,TRUE,"Widnes"}</definedName>
    <definedName name="uy" localSheetId="7" hidden="1">{#N/A,#N/A,TRUE,"Cover";#N/A,#N/A,TRUE,"Conts";#N/A,#N/A,TRUE,"VOS";#N/A,#N/A,TRUE,"Warrington";#N/A,#N/A,TRUE,"Widnes"}</definedName>
    <definedName name="uy" localSheetId="10" hidden="1">{#N/A,#N/A,TRUE,"Cover";#N/A,#N/A,TRUE,"Conts";#N/A,#N/A,TRUE,"VOS";#N/A,#N/A,TRUE,"Warrington";#N/A,#N/A,TRUE,"Widnes"}</definedName>
    <definedName name="uy" localSheetId="13" hidden="1">{#N/A,#N/A,TRUE,"Cover";#N/A,#N/A,TRUE,"Conts";#N/A,#N/A,TRUE,"VOS";#N/A,#N/A,TRUE,"Warrington";#N/A,#N/A,TRUE,"Widnes"}</definedName>
    <definedName name="uy" localSheetId="5" hidden="1">{#N/A,#N/A,TRUE,"Cover";#N/A,#N/A,TRUE,"Conts";#N/A,#N/A,TRUE,"VOS";#N/A,#N/A,TRUE,"Warrington";#N/A,#N/A,TRUE,"Widnes"}</definedName>
    <definedName name="uy" localSheetId="16" hidden="1">{#N/A,#N/A,TRUE,"Cover";#N/A,#N/A,TRUE,"Conts";#N/A,#N/A,TRUE,"VOS";#N/A,#N/A,TRUE,"Warrington";#N/A,#N/A,TRUE,"Widnes"}</definedName>
    <definedName name="uy" hidden="1">{#N/A,#N/A,TRUE,"Cover";#N/A,#N/A,TRUE,"Conts";#N/A,#N/A,TRUE,"VOS";#N/A,#N/A,TRUE,"Warrington";#N/A,#N/A,TRUE,"Widnes"}</definedName>
    <definedName name="v" localSheetId="11" hidden="1">{#N/A,#N/A,TRUE,"Cover";#N/A,#N/A,TRUE,"Conts";#N/A,#N/A,TRUE,"VOS";#N/A,#N/A,TRUE,"Warrington";#N/A,#N/A,TRUE,"Widnes"}</definedName>
    <definedName name="v" localSheetId="7" hidden="1">{#N/A,#N/A,TRUE,"Cover";#N/A,#N/A,TRUE,"Conts";#N/A,#N/A,TRUE,"VOS";#N/A,#N/A,TRUE,"Warrington";#N/A,#N/A,TRUE,"Widnes"}</definedName>
    <definedName name="v" localSheetId="10" hidden="1">{#N/A,#N/A,TRUE,"Cover";#N/A,#N/A,TRUE,"Conts";#N/A,#N/A,TRUE,"VOS";#N/A,#N/A,TRUE,"Warrington";#N/A,#N/A,TRUE,"Widnes"}</definedName>
    <definedName name="v" localSheetId="13" hidden="1">{#N/A,#N/A,TRUE,"Cover";#N/A,#N/A,TRUE,"Conts";#N/A,#N/A,TRUE,"VOS";#N/A,#N/A,TRUE,"Warrington";#N/A,#N/A,TRUE,"Widnes"}</definedName>
    <definedName name="v" localSheetId="5" hidden="1">{#N/A,#N/A,TRUE,"Cover";#N/A,#N/A,TRUE,"Conts";#N/A,#N/A,TRUE,"VOS";#N/A,#N/A,TRUE,"Warrington";#N/A,#N/A,TRUE,"Widnes"}</definedName>
    <definedName name="v" localSheetId="16" hidden="1">{#N/A,#N/A,TRUE,"Cover";#N/A,#N/A,TRUE,"Conts";#N/A,#N/A,TRUE,"VOS";#N/A,#N/A,TRUE,"Warrington";#N/A,#N/A,TRUE,"Widnes"}</definedName>
    <definedName name="v" hidden="1">{#N/A,#N/A,TRUE,"Cover";#N/A,#N/A,TRUE,"Conts";#N/A,#N/A,TRUE,"VOS";#N/A,#N/A,TRUE,"Warrington";#N/A,#N/A,TRUE,"Widnes"}</definedName>
    <definedName name="Value_Col" localSheetId="11">#REF!</definedName>
    <definedName name="Value_Col" localSheetId="5">#REF!</definedName>
    <definedName name="Value_Col">#REF!</definedName>
    <definedName name="Variation" localSheetId="11"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3" hidden="1">{#N/A,#N/A,FALSE,"SumD";#N/A,#N/A,FALSE,"ElecD";#N/A,#N/A,FALSE,"MechD";#N/A,#N/A,FALSE,"GeotD";#N/A,#N/A,FALSE,"PrcsD";#N/A,#N/A,FALSE,"TunnD";#N/A,#N/A,FALSE,"CivlD";#N/A,#N/A,FALSE,"NtwkD";#N/A,#N/A,FALSE,"EstgD";#N/A,#N/A,FALSE,"PEngD"}</definedName>
    <definedName name="Variation" localSheetId="5" hidden="1">{#N/A,#N/A,FALSE,"SumD";#N/A,#N/A,FALSE,"ElecD";#N/A,#N/A,FALSE,"MechD";#N/A,#N/A,FALSE,"GeotD";#N/A,#N/A,FALSE,"PrcsD";#N/A,#N/A,FALSE,"TunnD";#N/A,#N/A,FALSE,"CivlD";#N/A,#N/A,FALSE,"NtwkD";#N/A,#N/A,FALSE,"EstgD";#N/A,#N/A,FALSE,"PEngD"}</definedName>
    <definedName name="Variation" localSheetId="16"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11" hidden="1">{#N/A,#N/A,TRUE,"Cover";#N/A,#N/A,TRUE,"Conts";#N/A,#N/A,TRUE,"VOS";#N/A,#N/A,TRUE,"Warrington";#N/A,#N/A,TRUE,"Widnes"}</definedName>
    <definedName name="VENT" localSheetId="7" hidden="1">{#N/A,#N/A,TRUE,"Cover";#N/A,#N/A,TRUE,"Conts";#N/A,#N/A,TRUE,"VOS";#N/A,#N/A,TRUE,"Warrington";#N/A,#N/A,TRUE,"Widnes"}</definedName>
    <definedName name="VENT" localSheetId="10" hidden="1">{#N/A,#N/A,TRUE,"Cover";#N/A,#N/A,TRUE,"Conts";#N/A,#N/A,TRUE,"VOS";#N/A,#N/A,TRUE,"Warrington";#N/A,#N/A,TRUE,"Widnes"}</definedName>
    <definedName name="VENT" localSheetId="13" hidden="1">{#N/A,#N/A,TRUE,"Cover";#N/A,#N/A,TRUE,"Conts";#N/A,#N/A,TRUE,"VOS";#N/A,#N/A,TRUE,"Warrington";#N/A,#N/A,TRUE,"Widnes"}</definedName>
    <definedName name="VENT" localSheetId="5" hidden="1">{#N/A,#N/A,TRUE,"Cover";#N/A,#N/A,TRUE,"Conts";#N/A,#N/A,TRUE,"VOS";#N/A,#N/A,TRUE,"Warrington";#N/A,#N/A,TRUE,"Widnes"}</definedName>
    <definedName name="VENT" localSheetId="16" hidden="1">{#N/A,#N/A,TRUE,"Cover";#N/A,#N/A,TRUE,"Conts";#N/A,#N/A,TRUE,"VOS";#N/A,#N/A,TRUE,"Warrington";#N/A,#N/A,TRUE,"Widnes"}</definedName>
    <definedName name="VENT" hidden="1">{#N/A,#N/A,TRUE,"Cover";#N/A,#N/A,TRUE,"Conts";#N/A,#N/A,TRUE,"VOS";#N/A,#N/A,TRUE,"Warrington";#N/A,#N/A,TRUE,"Widnes"}</definedName>
    <definedName name="vj" localSheetId="11" hidden="1">{#N/A,#N/A,TRUE,"Cover";#N/A,#N/A,TRUE,"Conts";#N/A,#N/A,TRUE,"VOS";#N/A,#N/A,TRUE,"Warrington";#N/A,#N/A,TRUE,"Widnes"}</definedName>
    <definedName name="vj" localSheetId="7" hidden="1">{#N/A,#N/A,TRUE,"Cover";#N/A,#N/A,TRUE,"Conts";#N/A,#N/A,TRUE,"VOS";#N/A,#N/A,TRUE,"Warrington";#N/A,#N/A,TRUE,"Widnes"}</definedName>
    <definedName name="vj" localSheetId="10" hidden="1">{#N/A,#N/A,TRUE,"Cover";#N/A,#N/A,TRUE,"Conts";#N/A,#N/A,TRUE,"VOS";#N/A,#N/A,TRUE,"Warrington";#N/A,#N/A,TRUE,"Widnes"}</definedName>
    <definedName name="vj" localSheetId="13" hidden="1">{#N/A,#N/A,TRUE,"Cover";#N/A,#N/A,TRUE,"Conts";#N/A,#N/A,TRUE,"VOS";#N/A,#N/A,TRUE,"Warrington";#N/A,#N/A,TRUE,"Widnes"}</definedName>
    <definedName name="vj" localSheetId="5" hidden="1">{#N/A,#N/A,TRUE,"Cover";#N/A,#N/A,TRUE,"Conts";#N/A,#N/A,TRUE,"VOS";#N/A,#N/A,TRUE,"Warrington";#N/A,#N/A,TRUE,"Widnes"}</definedName>
    <definedName name="vj" localSheetId="16" hidden="1">{#N/A,#N/A,TRUE,"Cover";#N/A,#N/A,TRUE,"Conts";#N/A,#N/A,TRUE,"VOS";#N/A,#N/A,TRUE,"Warrington";#N/A,#N/A,TRUE,"Widnes"}</definedName>
    <definedName name="vj" hidden="1">{#N/A,#N/A,TRUE,"Cover";#N/A,#N/A,TRUE,"Conts";#N/A,#N/A,TRUE,"VOS";#N/A,#N/A,TRUE,"Warrington";#N/A,#N/A,TRUE,"Widnes"}</definedName>
    <definedName name="VO" localSheetId="11">'FIR Summary'!#REF!</definedName>
    <definedName name="VO" localSheetId="5">#REF!</definedName>
    <definedName name="VO">#REF!</definedName>
    <definedName name="W" localSheetId="11">#REF!</definedName>
    <definedName name="W">#REF!</definedName>
    <definedName name="w26te" localSheetId="11" hidden="1">{#N/A,#N/A,TRUE,"Cover";#N/A,#N/A,TRUE,"Conts";#N/A,#N/A,TRUE,"VOS";#N/A,#N/A,TRUE,"Warrington";#N/A,#N/A,TRUE,"Widnes"}</definedName>
    <definedName name="w26te" localSheetId="7" hidden="1">{#N/A,#N/A,TRUE,"Cover";#N/A,#N/A,TRUE,"Conts";#N/A,#N/A,TRUE,"VOS";#N/A,#N/A,TRUE,"Warrington";#N/A,#N/A,TRUE,"Widnes"}</definedName>
    <definedName name="w26te" localSheetId="10" hidden="1">{#N/A,#N/A,TRUE,"Cover";#N/A,#N/A,TRUE,"Conts";#N/A,#N/A,TRUE,"VOS";#N/A,#N/A,TRUE,"Warrington";#N/A,#N/A,TRUE,"Widnes"}</definedName>
    <definedName name="w26te" localSheetId="13" hidden="1">{#N/A,#N/A,TRUE,"Cover";#N/A,#N/A,TRUE,"Conts";#N/A,#N/A,TRUE,"VOS";#N/A,#N/A,TRUE,"Warrington";#N/A,#N/A,TRUE,"Widnes"}</definedName>
    <definedName name="w26te" localSheetId="5" hidden="1">{#N/A,#N/A,TRUE,"Cover";#N/A,#N/A,TRUE,"Conts";#N/A,#N/A,TRUE,"VOS";#N/A,#N/A,TRUE,"Warrington";#N/A,#N/A,TRUE,"Widnes"}</definedName>
    <definedName name="w26te" localSheetId="16" hidden="1">{#N/A,#N/A,TRUE,"Cover";#N/A,#N/A,TRUE,"Conts";#N/A,#N/A,TRUE,"VOS";#N/A,#N/A,TRUE,"Warrington";#N/A,#N/A,TRUE,"Widnes"}</definedName>
    <definedName name="w26te" hidden="1">{#N/A,#N/A,TRUE,"Cover";#N/A,#N/A,TRUE,"Conts";#N/A,#N/A,TRUE,"VOS";#N/A,#N/A,TRUE,"Warrington";#N/A,#N/A,TRUE,"Widnes"}</definedName>
    <definedName name="w6y" localSheetId="11" hidden="1">{#N/A,#N/A,TRUE,"Cover";#N/A,#N/A,TRUE,"Conts";#N/A,#N/A,TRUE,"VOS";#N/A,#N/A,TRUE,"Warrington";#N/A,#N/A,TRUE,"Widnes"}</definedName>
    <definedName name="w6y" localSheetId="7" hidden="1">{#N/A,#N/A,TRUE,"Cover";#N/A,#N/A,TRUE,"Conts";#N/A,#N/A,TRUE,"VOS";#N/A,#N/A,TRUE,"Warrington";#N/A,#N/A,TRUE,"Widnes"}</definedName>
    <definedName name="w6y" localSheetId="10" hidden="1">{#N/A,#N/A,TRUE,"Cover";#N/A,#N/A,TRUE,"Conts";#N/A,#N/A,TRUE,"VOS";#N/A,#N/A,TRUE,"Warrington";#N/A,#N/A,TRUE,"Widnes"}</definedName>
    <definedName name="w6y" localSheetId="13" hidden="1">{#N/A,#N/A,TRUE,"Cover";#N/A,#N/A,TRUE,"Conts";#N/A,#N/A,TRUE,"VOS";#N/A,#N/A,TRUE,"Warrington";#N/A,#N/A,TRUE,"Widnes"}</definedName>
    <definedName name="w6y" localSheetId="5" hidden="1">{#N/A,#N/A,TRUE,"Cover";#N/A,#N/A,TRUE,"Conts";#N/A,#N/A,TRUE,"VOS";#N/A,#N/A,TRUE,"Warrington";#N/A,#N/A,TRUE,"Widnes"}</definedName>
    <definedName name="w6y" localSheetId="16" hidden="1">{#N/A,#N/A,TRUE,"Cover";#N/A,#N/A,TRUE,"Conts";#N/A,#N/A,TRUE,"VOS";#N/A,#N/A,TRUE,"Warrington";#N/A,#N/A,TRUE,"Widnes"}</definedName>
    <definedName name="w6y" hidden="1">{#N/A,#N/A,TRUE,"Cover";#N/A,#N/A,TRUE,"Conts";#N/A,#N/A,TRUE,"VOS";#N/A,#N/A,TRUE,"Warrington";#N/A,#N/A,TRUE,"Widnes"}</definedName>
    <definedName name="waff" localSheetId="11" hidden="1">{#N/A,#N/A,TRUE,"Cover";#N/A,#N/A,TRUE,"Conts";#N/A,#N/A,TRUE,"VOS";#N/A,#N/A,TRUE,"Warrington";#N/A,#N/A,TRUE,"Widnes"}</definedName>
    <definedName name="waff" localSheetId="7" hidden="1">{#N/A,#N/A,TRUE,"Cover";#N/A,#N/A,TRUE,"Conts";#N/A,#N/A,TRUE,"VOS";#N/A,#N/A,TRUE,"Warrington";#N/A,#N/A,TRUE,"Widnes"}</definedName>
    <definedName name="waff" localSheetId="10" hidden="1">{#N/A,#N/A,TRUE,"Cover";#N/A,#N/A,TRUE,"Conts";#N/A,#N/A,TRUE,"VOS";#N/A,#N/A,TRUE,"Warrington";#N/A,#N/A,TRUE,"Widnes"}</definedName>
    <definedName name="waff" localSheetId="13" hidden="1">{#N/A,#N/A,TRUE,"Cover";#N/A,#N/A,TRUE,"Conts";#N/A,#N/A,TRUE,"VOS";#N/A,#N/A,TRUE,"Warrington";#N/A,#N/A,TRUE,"Widnes"}</definedName>
    <definedName name="waff" localSheetId="5" hidden="1">{#N/A,#N/A,TRUE,"Cover";#N/A,#N/A,TRUE,"Conts";#N/A,#N/A,TRUE,"VOS";#N/A,#N/A,TRUE,"Warrington";#N/A,#N/A,TRUE,"Widnes"}</definedName>
    <definedName name="waff" localSheetId="16" hidden="1">{#N/A,#N/A,TRUE,"Cover";#N/A,#N/A,TRUE,"Conts";#N/A,#N/A,TRUE,"VOS";#N/A,#N/A,TRUE,"Warrington";#N/A,#N/A,TRUE,"Widnes"}</definedName>
    <definedName name="waff" hidden="1">{#N/A,#N/A,TRUE,"Cover";#N/A,#N/A,TRUE,"Conts";#N/A,#N/A,TRUE,"VOS";#N/A,#N/A,TRUE,"Warrington";#N/A,#N/A,TRUE,"Widnes"}</definedName>
    <definedName name="WALL__FINISHES" localSheetId="11">'[11]Build-up'!#REF!</definedName>
    <definedName name="WALL__FINISHES">'[11]Build-up'!#REF!</definedName>
    <definedName name="warergtrjyiu" localSheetId="11" hidden="1">{#N/A,#N/A,TRUE,"Cover";#N/A,#N/A,TRUE,"Conts";#N/A,#N/A,TRUE,"VOS";#N/A,#N/A,TRUE,"Warrington";#N/A,#N/A,TRUE,"Widnes"}</definedName>
    <definedName name="warergtrjyiu" localSheetId="7" hidden="1">{#N/A,#N/A,TRUE,"Cover";#N/A,#N/A,TRUE,"Conts";#N/A,#N/A,TRUE,"VOS";#N/A,#N/A,TRUE,"Warrington";#N/A,#N/A,TRUE,"Widnes"}</definedName>
    <definedName name="warergtrjyiu" localSheetId="10" hidden="1">{#N/A,#N/A,TRUE,"Cover";#N/A,#N/A,TRUE,"Conts";#N/A,#N/A,TRUE,"VOS";#N/A,#N/A,TRUE,"Warrington";#N/A,#N/A,TRUE,"Widnes"}</definedName>
    <definedName name="warergtrjyiu" localSheetId="13" hidden="1">{#N/A,#N/A,TRUE,"Cover";#N/A,#N/A,TRUE,"Conts";#N/A,#N/A,TRUE,"VOS";#N/A,#N/A,TRUE,"Warrington";#N/A,#N/A,TRUE,"Widnes"}</definedName>
    <definedName name="warergtrjyiu" localSheetId="5" hidden="1">{#N/A,#N/A,TRUE,"Cover";#N/A,#N/A,TRUE,"Conts";#N/A,#N/A,TRUE,"VOS";#N/A,#N/A,TRUE,"Warrington";#N/A,#N/A,TRUE,"Widnes"}</definedName>
    <definedName name="warergtrjyiu" localSheetId="16"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11" hidden="1">{#N/A,#N/A,TRUE,"Cover";#N/A,#N/A,TRUE,"Conts";#N/A,#N/A,TRUE,"VOS";#N/A,#N/A,TRUE,"Warrington";#N/A,#N/A,TRUE,"Widnes"}</definedName>
    <definedName name="wawst" localSheetId="7" hidden="1">{#N/A,#N/A,TRUE,"Cover";#N/A,#N/A,TRUE,"Conts";#N/A,#N/A,TRUE,"VOS";#N/A,#N/A,TRUE,"Warrington";#N/A,#N/A,TRUE,"Widnes"}</definedName>
    <definedName name="wawst" localSheetId="10" hidden="1">{#N/A,#N/A,TRUE,"Cover";#N/A,#N/A,TRUE,"Conts";#N/A,#N/A,TRUE,"VOS";#N/A,#N/A,TRUE,"Warrington";#N/A,#N/A,TRUE,"Widnes"}</definedName>
    <definedName name="wawst" localSheetId="13" hidden="1">{#N/A,#N/A,TRUE,"Cover";#N/A,#N/A,TRUE,"Conts";#N/A,#N/A,TRUE,"VOS";#N/A,#N/A,TRUE,"Warrington";#N/A,#N/A,TRUE,"Widnes"}</definedName>
    <definedName name="wawst" localSheetId="5" hidden="1">{#N/A,#N/A,TRUE,"Cover";#N/A,#N/A,TRUE,"Conts";#N/A,#N/A,TRUE,"VOS";#N/A,#N/A,TRUE,"Warrington";#N/A,#N/A,TRUE,"Widnes"}</definedName>
    <definedName name="wawst" localSheetId="16" hidden="1">{#N/A,#N/A,TRUE,"Cover";#N/A,#N/A,TRUE,"Conts";#N/A,#N/A,TRUE,"VOS";#N/A,#N/A,TRUE,"Warrington";#N/A,#N/A,TRUE,"Widnes"}</definedName>
    <definedName name="wawst" hidden="1">{#N/A,#N/A,TRUE,"Cover";#N/A,#N/A,TRUE,"Conts";#N/A,#N/A,TRUE,"VOS";#N/A,#N/A,TRUE,"Warrington";#N/A,#N/A,TRUE,"Widnes"}</definedName>
    <definedName name="wegywegt" localSheetId="11" hidden="1">{#N/A,#N/A,TRUE,"Cover";#N/A,#N/A,TRUE,"Conts";#N/A,#N/A,TRUE,"VOS";#N/A,#N/A,TRUE,"Warrington";#N/A,#N/A,TRUE,"Widnes"}</definedName>
    <definedName name="wegywegt" localSheetId="7" hidden="1">{#N/A,#N/A,TRUE,"Cover";#N/A,#N/A,TRUE,"Conts";#N/A,#N/A,TRUE,"VOS";#N/A,#N/A,TRUE,"Warrington";#N/A,#N/A,TRUE,"Widnes"}</definedName>
    <definedName name="wegywegt" localSheetId="10" hidden="1">{#N/A,#N/A,TRUE,"Cover";#N/A,#N/A,TRUE,"Conts";#N/A,#N/A,TRUE,"VOS";#N/A,#N/A,TRUE,"Warrington";#N/A,#N/A,TRUE,"Widnes"}</definedName>
    <definedName name="wegywegt" localSheetId="13" hidden="1">{#N/A,#N/A,TRUE,"Cover";#N/A,#N/A,TRUE,"Conts";#N/A,#N/A,TRUE,"VOS";#N/A,#N/A,TRUE,"Warrington";#N/A,#N/A,TRUE,"Widnes"}</definedName>
    <definedName name="wegywegt" localSheetId="5" hidden="1">{#N/A,#N/A,TRUE,"Cover";#N/A,#N/A,TRUE,"Conts";#N/A,#N/A,TRUE,"VOS";#N/A,#N/A,TRUE,"Warrington";#N/A,#N/A,TRUE,"Widnes"}</definedName>
    <definedName name="wegywegt" localSheetId="16" hidden="1">{#N/A,#N/A,TRUE,"Cover";#N/A,#N/A,TRUE,"Conts";#N/A,#N/A,TRUE,"VOS";#N/A,#N/A,TRUE,"Warrington";#N/A,#N/A,TRUE,"Widnes"}</definedName>
    <definedName name="wegywegt" hidden="1">{#N/A,#N/A,TRUE,"Cover";#N/A,#N/A,TRUE,"Conts";#N/A,#N/A,TRUE,"VOS";#N/A,#N/A,TRUE,"Warrington";#N/A,#N/A,TRUE,"Widnes"}</definedName>
    <definedName name="weq" localSheetId="11"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5" hidden="1">{#N/A,#N/A,FALSE,"SumD";#N/A,#N/A,FALSE,"ElecD";#N/A,#N/A,FALSE,"MechD";#N/A,#N/A,FALSE,"GeotD";#N/A,#N/A,FALSE,"PrcsD";#N/A,#N/A,FALSE,"TunnD";#N/A,#N/A,FALSE,"CivlD";#N/A,#N/A,FALSE,"NtwkD";#N/A,#N/A,FALSE,"EstgD";#N/A,#N/A,FALSE,"PEngD"}</definedName>
    <definedName name="weq" localSheetId="16"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1" hidden="1">{#N/A,#N/A,TRUE,"Cover";#N/A,#N/A,TRUE,"Conts";#N/A,#N/A,TRUE,"VOS";#N/A,#N/A,TRUE,"Warrington";#N/A,#N/A,TRUE,"Widnes"}</definedName>
    <definedName name="wert" localSheetId="7" hidden="1">{#N/A,#N/A,TRUE,"Cover";#N/A,#N/A,TRUE,"Conts";#N/A,#N/A,TRUE,"VOS";#N/A,#N/A,TRUE,"Warrington";#N/A,#N/A,TRUE,"Widnes"}</definedName>
    <definedName name="wert" localSheetId="10" hidden="1">{#N/A,#N/A,TRUE,"Cover";#N/A,#N/A,TRUE,"Conts";#N/A,#N/A,TRUE,"VOS";#N/A,#N/A,TRUE,"Warrington";#N/A,#N/A,TRUE,"Widnes"}</definedName>
    <definedName name="wert" localSheetId="13" hidden="1">{#N/A,#N/A,TRUE,"Cover";#N/A,#N/A,TRUE,"Conts";#N/A,#N/A,TRUE,"VOS";#N/A,#N/A,TRUE,"Warrington";#N/A,#N/A,TRUE,"Widnes"}</definedName>
    <definedName name="wert" localSheetId="5" hidden="1">{#N/A,#N/A,TRUE,"Cover";#N/A,#N/A,TRUE,"Conts";#N/A,#N/A,TRUE,"VOS";#N/A,#N/A,TRUE,"Warrington";#N/A,#N/A,TRUE,"Widnes"}</definedName>
    <definedName name="wert" localSheetId="16" hidden="1">{#N/A,#N/A,TRUE,"Cover";#N/A,#N/A,TRUE,"Conts";#N/A,#N/A,TRUE,"VOS";#N/A,#N/A,TRUE,"Warrington";#N/A,#N/A,TRUE,"Widnes"}</definedName>
    <definedName name="wert" hidden="1">{#N/A,#N/A,TRUE,"Cover";#N/A,#N/A,TRUE,"Conts";#N/A,#N/A,TRUE,"VOS";#N/A,#N/A,TRUE,"Warrington";#N/A,#N/A,TRUE,"Widnes"}</definedName>
    <definedName name="wetjy" localSheetId="11" hidden="1">{#N/A,#N/A,TRUE,"Cover";#N/A,#N/A,TRUE,"Conts";#N/A,#N/A,TRUE,"VOS";#N/A,#N/A,TRUE,"Warrington";#N/A,#N/A,TRUE,"Widnes"}</definedName>
    <definedName name="wetjy" localSheetId="7" hidden="1">{#N/A,#N/A,TRUE,"Cover";#N/A,#N/A,TRUE,"Conts";#N/A,#N/A,TRUE,"VOS";#N/A,#N/A,TRUE,"Warrington";#N/A,#N/A,TRUE,"Widnes"}</definedName>
    <definedName name="wetjy" localSheetId="10" hidden="1">{#N/A,#N/A,TRUE,"Cover";#N/A,#N/A,TRUE,"Conts";#N/A,#N/A,TRUE,"VOS";#N/A,#N/A,TRUE,"Warrington";#N/A,#N/A,TRUE,"Widnes"}</definedName>
    <definedName name="wetjy" localSheetId="13" hidden="1">{#N/A,#N/A,TRUE,"Cover";#N/A,#N/A,TRUE,"Conts";#N/A,#N/A,TRUE,"VOS";#N/A,#N/A,TRUE,"Warrington";#N/A,#N/A,TRUE,"Widnes"}</definedName>
    <definedName name="wetjy" localSheetId="5" hidden="1">{#N/A,#N/A,TRUE,"Cover";#N/A,#N/A,TRUE,"Conts";#N/A,#N/A,TRUE,"VOS";#N/A,#N/A,TRUE,"Warrington";#N/A,#N/A,TRUE,"Widnes"}</definedName>
    <definedName name="wetjy" localSheetId="16" hidden="1">{#N/A,#N/A,TRUE,"Cover";#N/A,#N/A,TRUE,"Conts";#N/A,#N/A,TRUE,"VOS";#N/A,#N/A,TRUE,"Warrington";#N/A,#N/A,TRUE,"Widnes"}</definedName>
    <definedName name="wetjy" hidden="1">{#N/A,#N/A,TRUE,"Cover";#N/A,#N/A,TRUE,"Conts";#N/A,#N/A,TRUE,"VOS";#N/A,#N/A,TRUE,"Warrington";#N/A,#N/A,TRUE,"Widnes"}</definedName>
    <definedName name="wetyrutu" localSheetId="11" hidden="1">{#N/A,#N/A,TRUE,"Cover";#N/A,#N/A,TRUE,"Conts";#N/A,#N/A,TRUE,"VOS";#N/A,#N/A,TRUE,"Warrington";#N/A,#N/A,TRUE,"Widnes"}</definedName>
    <definedName name="wetyrutu" localSheetId="7" hidden="1">{#N/A,#N/A,TRUE,"Cover";#N/A,#N/A,TRUE,"Conts";#N/A,#N/A,TRUE,"VOS";#N/A,#N/A,TRUE,"Warrington";#N/A,#N/A,TRUE,"Widnes"}</definedName>
    <definedName name="wetyrutu" localSheetId="10" hidden="1">{#N/A,#N/A,TRUE,"Cover";#N/A,#N/A,TRUE,"Conts";#N/A,#N/A,TRUE,"VOS";#N/A,#N/A,TRUE,"Warrington";#N/A,#N/A,TRUE,"Widnes"}</definedName>
    <definedName name="wetyrutu" localSheetId="13" hidden="1">{#N/A,#N/A,TRUE,"Cover";#N/A,#N/A,TRUE,"Conts";#N/A,#N/A,TRUE,"VOS";#N/A,#N/A,TRUE,"Warrington";#N/A,#N/A,TRUE,"Widnes"}</definedName>
    <definedName name="wetyrutu" localSheetId="5" hidden="1">{#N/A,#N/A,TRUE,"Cover";#N/A,#N/A,TRUE,"Conts";#N/A,#N/A,TRUE,"VOS";#N/A,#N/A,TRUE,"Warrington";#N/A,#N/A,TRUE,"Widnes"}</definedName>
    <definedName name="wetyrutu" localSheetId="16" hidden="1">{#N/A,#N/A,TRUE,"Cover";#N/A,#N/A,TRUE,"Conts";#N/A,#N/A,TRUE,"VOS";#N/A,#N/A,TRUE,"Warrington";#N/A,#N/A,TRUE,"Widnes"}</definedName>
    <definedName name="wetyrutu" hidden="1">{#N/A,#N/A,TRUE,"Cover";#N/A,#N/A,TRUE,"Conts";#N/A,#N/A,TRUE,"VOS";#N/A,#N/A,TRUE,"Warrington";#N/A,#N/A,TRUE,"Widnes"}</definedName>
    <definedName name="WINDOWS__AND__EXTERNAL__DOORS" localSheetId="11">'[11]Build-up'!#REF!</definedName>
    <definedName name="WINDOWS__AND__EXTERNAL__DOORS">'[11]Build-up'!#REF!</definedName>
    <definedName name="wqer" localSheetId="11" hidden="1">{#N/A,#N/A,TRUE,"Cover";#N/A,#N/A,TRUE,"Conts";#N/A,#N/A,TRUE,"VOS";#N/A,#N/A,TRUE,"Warrington";#N/A,#N/A,TRUE,"Widnes"}</definedName>
    <definedName name="wqer" localSheetId="7" hidden="1">{#N/A,#N/A,TRUE,"Cover";#N/A,#N/A,TRUE,"Conts";#N/A,#N/A,TRUE,"VOS";#N/A,#N/A,TRUE,"Warrington";#N/A,#N/A,TRUE,"Widnes"}</definedName>
    <definedName name="wqer" localSheetId="10" hidden="1">{#N/A,#N/A,TRUE,"Cover";#N/A,#N/A,TRUE,"Conts";#N/A,#N/A,TRUE,"VOS";#N/A,#N/A,TRUE,"Warrington";#N/A,#N/A,TRUE,"Widnes"}</definedName>
    <definedName name="wqer" localSheetId="13" hidden="1">{#N/A,#N/A,TRUE,"Cover";#N/A,#N/A,TRUE,"Conts";#N/A,#N/A,TRUE,"VOS";#N/A,#N/A,TRUE,"Warrington";#N/A,#N/A,TRUE,"Widnes"}</definedName>
    <definedName name="wqer" localSheetId="5" hidden="1">{#N/A,#N/A,TRUE,"Cover";#N/A,#N/A,TRUE,"Conts";#N/A,#N/A,TRUE,"VOS";#N/A,#N/A,TRUE,"Warrington";#N/A,#N/A,TRUE,"Widnes"}</definedName>
    <definedName name="wqer" localSheetId="16" hidden="1">{#N/A,#N/A,TRUE,"Cover";#N/A,#N/A,TRUE,"Conts";#N/A,#N/A,TRUE,"VOS";#N/A,#N/A,TRUE,"Warrington";#N/A,#N/A,TRUE,"Widnes"}</definedName>
    <definedName name="wqer" hidden="1">{#N/A,#N/A,TRUE,"Cover";#N/A,#N/A,TRUE,"Conts";#N/A,#N/A,TRUE,"VOS";#N/A,#N/A,TRUE,"Warrington";#N/A,#N/A,TRUE,"Widnes"}</definedName>
    <definedName name="wrn.all." localSheetId="11"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5" hidden="1">{#N/A,#N/A,FALSE,"Pricing";#N/A,#N/A,FALSE,"Summary";#N/A,#N/A,FALSE,"CompProd";#N/A,#N/A,FALSE,"CompJobhrs";#N/A,#N/A,FALSE,"Escalation";#N/A,#N/A,FALSE,"Contingency";#N/A,#N/A,FALSE,"GM";#N/A,#N/A,FALSE,"CompWage";#N/A,#N/A,FALSE,"costSum"}</definedName>
    <definedName name="wrn.all." localSheetId="16"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11"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3" hidden="1">{#N/A,#N/A,FALSE,"Primary";#N/A,#N/A,FALSE,"Secondary";#N/A,#N/A,FALSE,"Latent";#N/A,#N/A,FALSE,"Demand Inputs";#N/A,#N/A,FALSE,"Supply Addn";#N/A,#N/A,FALSE,"Mkt Pen"}</definedName>
    <definedName name="wrn.All._.Inputs." localSheetId="5" hidden="1">{#N/A,#N/A,FALSE,"Primary";#N/A,#N/A,FALSE,"Secondary";#N/A,#N/A,FALSE,"Latent";#N/A,#N/A,FALSE,"Demand Inputs";#N/A,#N/A,FALSE,"Supply Addn";#N/A,#N/A,FALSE,"Mkt Pen"}</definedName>
    <definedName name="wrn.All._.Inputs." localSheetId="16"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11"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3" hidden="1">{#N/A,#N/A,FALSE,"Summary";#N/A,#N/A,FALSE,"3TJ";#N/A,#N/A,FALSE,"3TN";#N/A,#N/A,FALSE,"3TP";#N/A,#N/A,FALSE,"3SJ";#N/A,#N/A,FALSE,"3CJ";#N/A,#N/A,FALSE,"3CN";#N/A,#N/A,FALSE,"3CP";#N/A,#N/A,FALSE,"3A"}</definedName>
    <definedName name="wrn.all._.lines." localSheetId="5" hidden="1">{#N/A,#N/A,FALSE,"Summary";#N/A,#N/A,FALSE,"3TJ";#N/A,#N/A,FALSE,"3TN";#N/A,#N/A,FALSE,"3TP";#N/A,#N/A,FALSE,"3SJ";#N/A,#N/A,FALSE,"3CJ";#N/A,#N/A,FALSE,"3CN";#N/A,#N/A,FALSE,"3CP";#N/A,#N/A,FALSE,"3A"}</definedName>
    <definedName name="wrn.all._.lines." localSheetId="16"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11" hidden="1">{"Base Year Demand",#N/A,FALSE,"Demand-Base Year"}</definedName>
    <definedName name="wrn.BaseYearDemand." localSheetId="7" hidden="1">{"Base Year Demand",#N/A,FALSE,"Demand-Base Year"}</definedName>
    <definedName name="wrn.BaseYearDemand." localSheetId="10" hidden="1">{"Base Year Demand",#N/A,FALSE,"Demand-Base Year"}</definedName>
    <definedName name="wrn.BaseYearDemand." localSheetId="13" hidden="1">{"Base Year Demand",#N/A,FALSE,"Demand-Base Year"}</definedName>
    <definedName name="wrn.BaseYearDemand." localSheetId="5" hidden="1">{"Base Year Demand",#N/A,FALSE,"Demand-Base Year"}</definedName>
    <definedName name="wrn.BaseYearDemand." localSheetId="16" hidden="1">{"Base Year Demand",#N/A,FALSE,"Demand-Base Year"}</definedName>
    <definedName name="wrn.BaseYearDemand." hidden="1">{"Base Year Demand",#N/A,FALSE,"Demand-Base Year"}</definedName>
    <definedName name="wrn.Both._.Outputs." localSheetId="11" hidden="1">{"LTV Output",#N/A,FALSE,"Output";"DCR Output",#N/A,FALSE,"Output"}</definedName>
    <definedName name="wrn.Both._.Outputs." localSheetId="7" hidden="1">{"LTV Output",#N/A,FALSE,"Output";"DCR Output",#N/A,FALSE,"Output"}</definedName>
    <definedName name="wrn.Both._.Outputs." localSheetId="10" hidden="1">{"LTV Output",#N/A,FALSE,"Output";"DCR Output",#N/A,FALSE,"Output"}</definedName>
    <definedName name="wrn.Both._.Outputs." localSheetId="13" hidden="1">{"LTV Output",#N/A,FALSE,"Output";"DCR Output",#N/A,FALSE,"Output"}</definedName>
    <definedName name="wrn.Both._.Outputs." localSheetId="5" hidden="1">{"LTV Output",#N/A,FALSE,"Output";"DCR Output",#N/A,FALSE,"Output"}</definedName>
    <definedName name="wrn.Both._.Outputs." localSheetId="16" hidden="1">{"LTV Output",#N/A,FALSE,"Output";"DCR Output",#N/A,FALSE,"Output"}</definedName>
    <definedName name="wrn.Both._.Outputs." hidden="1">{"LTV Output",#N/A,FALSE,"Output";"DCR Output",#N/A,FALSE,"Output"}</definedName>
    <definedName name="wrn.COST_SHEETS." localSheetId="11" hidden="1">{#N/A,#N/A,FALSE,"WBS 1.06";#N/A,#N/A,FALSE,"WBS 1.14";#N/A,#N/A,FALSE,"WBS 1.17";#N/A,#N/A,FALSE,"WBS 1.18"}</definedName>
    <definedName name="wrn.COST_SHEETS." localSheetId="7" hidden="1">{#N/A,#N/A,FALSE,"WBS 1.06";#N/A,#N/A,FALSE,"WBS 1.14";#N/A,#N/A,FALSE,"WBS 1.17";#N/A,#N/A,FALSE,"WBS 1.18"}</definedName>
    <definedName name="wrn.COST_SHEETS." localSheetId="10" hidden="1">{#N/A,#N/A,FALSE,"WBS 1.06";#N/A,#N/A,FALSE,"WBS 1.14";#N/A,#N/A,FALSE,"WBS 1.17";#N/A,#N/A,FALSE,"WBS 1.18"}</definedName>
    <definedName name="wrn.COST_SHEETS." localSheetId="13" hidden="1">{#N/A,#N/A,FALSE,"WBS 1.06";#N/A,#N/A,FALSE,"WBS 1.14";#N/A,#N/A,FALSE,"WBS 1.17";#N/A,#N/A,FALSE,"WBS 1.18"}</definedName>
    <definedName name="wrn.COST_SHEETS." localSheetId="5" hidden="1">{#N/A,#N/A,FALSE,"WBS 1.06";#N/A,#N/A,FALSE,"WBS 1.14";#N/A,#N/A,FALSE,"WBS 1.17";#N/A,#N/A,FALSE,"WBS 1.18"}</definedName>
    <definedName name="wrn.COST_SHEETS." localSheetId="16" hidden="1">{#N/A,#N/A,FALSE,"WBS 1.06";#N/A,#N/A,FALSE,"WBS 1.14";#N/A,#N/A,FALSE,"WBS 1.17";#N/A,#N/A,FALSE,"WBS 1.18"}</definedName>
    <definedName name="wrn.COST_SHEETS." hidden="1">{#N/A,#N/A,FALSE,"WBS 1.06";#N/A,#N/A,FALSE,"WBS 1.14";#N/A,#N/A,FALSE,"WBS 1.17";#N/A,#N/A,FALSE,"WBS 1.18"}</definedName>
    <definedName name="wrn.DCR._.Output." localSheetId="11" hidden="1">{"DCR Output",#N/A,FALSE,"Output"}</definedName>
    <definedName name="wrn.DCR._.Output." localSheetId="7" hidden="1">{"DCR Output",#N/A,FALSE,"Output"}</definedName>
    <definedName name="wrn.DCR._.Output." localSheetId="10" hidden="1">{"DCR Output",#N/A,FALSE,"Output"}</definedName>
    <definedName name="wrn.DCR._.Output." localSheetId="13" hidden="1">{"DCR Output",#N/A,FALSE,"Output"}</definedName>
    <definedName name="wrn.DCR._.Output." localSheetId="5" hidden="1">{"DCR Output",#N/A,FALSE,"Output"}</definedName>
    <definedName name="wrn.DCR._.Output." localSheetId="16" hidden="1">{"DCR Output",#N/A,FALSE,"Output"}</definedName>
    <definedName name="wrn.DCR._.Output." hidden="1">{"DCR Output",#N/A,FALSE,"Output"}</definedName>
    <definedName name="wrn.Demand._.Calcs." localSheetId="11" hidden="1">{#N/A,#N/A,FALSE,"Demand Calcs"}</definedName>
    <definedName name="wrn.Demand._.Calcs." localSheetId="7" hidden="1">{#N/A,#N/A,FALSE,"Demand Calcs"}</definedName>
    <definedName name="wrn.Demand._.Calcs." localSheetId="10" hidden="1">{#N/A,#N/A,FALSE,"Demand Calcs"}</definedName>
    <definedName name="wrn.Demand._.Calcs." localSheetId="13" hidden="1">{#N/A,#N/A,FALSE,"Demand Calcs"}</definedName>
    <definedName name="wrn.Demand._.Calcs." localSheetId="5" hidden="1">{#N/A,#N/A,FALSE,"Demand Calcs"}</definedName>
    <definedName name="wrn.Demand._.Calcs." localSheetId="16" hidden="1">{#N/A,#N/A,FALSE,"Demand Calcs"}</definedName>
    <definedName name="wrn.Demand._.Calcs." hidden="1">{#N/A,#N/A,FALSE,"Demand Calcs"}</definedName>
    <definedName name="wrn.Demand._.Inputs." localSheetId="11" hidden="1">{#N/A,#N/A,FALSE,"Demand Inputs"}</definedName>
    <definedName name="wrn.Demand._.Inputs." localSheetId="7" hidden="1">{#N/A,#N/A,FALSE,"Demand Inputs"}</definedName>
    <definedName name="wrn.Demand._.Inputs." localSheetId="10" hidden="1">{#N/A,#N/A,FALSE,"Demand Inputs"}</definedName>
    <definedName name="wrn.Demand._.Inputs." localSheetId="13" hidden="1">{#N/A,#N/A,FALSE,"Demand Inputs"}</definedName>
    <definedName name="wrn.Demand._.Inputs." localSheetId="5" hidden="1">{#N/A,#N/A,FALSE,"Demand Inputs"}</definedName>
    <definedName name="wrn.Demand._.Inputs." localSheetId="16" hidden="1">{#N/A,#N/A,FALSE,"Demand Inputs"}</definedName>
    <definedName name="wrn.Demand._.Inputs." hidden="1">{#N/A,#N/A,FALSE,"Demand Inputs"}</definedName>
    <definedName name="wrn.Fair._.Share._.Calcs." localSheetId="11" hidden="1">{#N/A,#N/A,FALSE,"Fair Share"}</definedName>
    <definedName name="wrn.Fair._.Share._.Calcs." localSheetId="7" hidden="1">{#N/A,#N/A,FALSE,"Fair Share"}</definedName>
    <definedName name="wrn.Fair._.Share._.Calcs." localSheetId="10" hidden="1">{#N/A,#N/A,FALSE,"Fair Share"}</definedName>
    <definedName name="wrn.Fair._.Share._.Calcs." localSheetId="13" hidden="1">{#N/A,#N/A,FALSE,"Fair Share"}</definedName>
    <definedName name="wrn.Fair._.Share._.Calcs." localSheetId="5" hidden="1">{#N/A,#N/A,FALSE,"Fair Share"}</definedName>
    <definedName name="wrn.Fair._.Share._.Calcs." localSheetId="16" hidden="1">{#N/A,#N/A,FALSE,"Fair Share"}</definedName>
    <definedName name="wrn.Fair._.Share._.Calcs." hidden="1">{#N/A,#N/A,FALSE,"Fair Share"}</definedName>
    <definedName name="wrn.Final._.Output." localSheetId="11" hidden="1">{#N/A,#N/A,FALSE,"Final Output"}</definedName>
    <definedName name="wrn.Final._.Output." localSheetId="7" hidden="1">{#N/A,#N/A,FALSE,"Final Output"}</definedName>
    <definedName name="wrn.Final._.Output." localSheetId="10" hidden="1">{#N/A,#N/A,FALSE,"Final Output"}</definedName>
    <definedName name="wrn.Final._.Output." localSheetId="13" hidden="1">{#N/A,#N/A,FALSE,"Final Output"}</definedName>
    <definedName name="wrn.Final._.Output." localSheetId="5" hidden="1">{#N/A,#N/A,FALSE,"Final Output"}</definedName>
    <definedName name="wrn.Final._.Output." localSheetId="16" hidden="1">{#N/A,#N/A,FALSE,"Final Output"}</definedName>
    <definedName name="wrn.Final._.Output." hidden="1">{#N/A,#N/A,FALSE,"Final Output"}</definedName>
    <definedName name="wrn.Full._.Report." localSheetId="11"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16"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11" hidden="1">{#N/A,#N/A,FALSE,"Input"}</definedName>
    <definedName name="wrn.Inputs." localSheetId="7" hidden="1">{#N/A,#N/A,FALSE,"Input"}</definedName>
    <definedName name="wrn.Inputs." localSheetId="10" hidden="1">{#N/A,#N/A,FALSE,"Input"}</definedName>
    <definedName name="wrn.Inputs." localSheetId="13" hidden="1">{#N/A,#N/A,FALSE,"Input"}</definedName>
    <definedName name="wrn.Inputs." localSheetId="5" hidden="1">{#N/A,#N/A,FALSE,"Input"}</definedName>
    <definedName name="wrn.Inputs." localSheetId="16" hidden="1">{#N/A,#N/A,FALSE,"Input"}</definedName>
    <definedName name="wrn.Inputs." hidden="1">{#N/A,#N/A,FALSE,"Input"}</definedName>
    <definedName name="wrn.Latent._.Demand._.Inputs." localSheetId="11" hidden="1">{#N/A,#N/A,FALSE,"Latent"}</definedName>
    <definedName name="wrn.Latent._.Demand._.Inputs." localSheetId="7" hidden="1">{#N/A,#N/A,FALSE,"Latent"}</definedName>
    <definedName name="wrn.Latent._.Demand._.Inputs." localSheetId="10" hidden="1">{#N/A,#N/A,FALSE,"Latent"}</definedName>
    <definedName name="wrn.Latent._.Demand._.Inputs." localSheetId="13" hidden="1">{#N/A,#N/A,FALSE,"Latent"}</definedName>
    <definedName name="wrn.Latent._.Demand._.Inputs." localSheetId="5" hidden="1">{#N/A,#N/A,FALSE,"Latent"}</definedName>
    <definedName name="wrn.Latent._.Demand._.Inputs." localSheetId="16" hidden="1">{#N/A,#N/A,FALSE,"Latent"}</definedName>
    <definedName name="wrn.Latent._.Demand._.Inputs." hidden="1">{#N/A,#N/A,FALSE,"Latent"}</definedName>
    <definedName name="wrn.LTV._.Output." localSheetId="11" hidden="1">{"LTV Output",#N/A,FALSE,"Output"}</definedName>
    <definedName name="wrn.LTV._.Output." localSheetId="7" hidden="1">{"LTV Output",#N/A,FALSE,"Output"}</definedName>
    <definedName name="wrn.LTV._.Output." localSheetId="10" hidden="1">{"LTV Output",#N/A,FALSE,"Output"}</definedName>
    <definedName name="wrn.LTV._.Output." localSheetId="13" hidden="1">{"LTV Output",#N/A,FALSE,"Output"}</definedName>
    <definedName name="wrn.LTV._.Output." localSheetId="5" hidden="1">{"LTV Output",#N/A,FALSE,"Output"}</definedName>
    <definedName name="wrn.LTV._.Output." localSheetId="16" hidden="1">{"LTV Output",#N/A,FALSE,"Output"}</definedName>
    <definedName name="wrn.LTV._.Output." hidden="1">{"LTV Output",#N/A,FALSE,"Output"}</definedName>
    <definedName name="wrn.Occupancy._.Calcs." localSheetId="11" hidden="1">{#N/A,#N/A,FALSE,"Occ. Calcs"}</definedName>
    <definedName name="wrn.Occupancy._.Calcs." localSheetId="7" hidden="1">{#N/A,#N/A,FALSE,"Occ. Calcs"}</definedName>
    <definedName name="wrn.Occupancy._.Calcs." localSheetId="10" hidden="1">{#N/A,#N/A,FALSE,"Occ. Calcs"}</definedName>
    <definedName name="wrn.Occupancy._.Calcs." localSheetId="13" hidden="1">{#N/A,#N/A,FALSE,"Occ. Calcs"}</definedName>
    <definedName name="wrn.Occupancy._.Calcs." localSheetId="5" hidden="1">{#N/A,#N/A,FALSE,"Occ. Calcs"}</definedName>
    <definedName name="wrn.Occupancy._.Calcs." localSheetId="16" hidden="1">{#N/A,#N/A,FALSE,"Occ. Calcs"}</definedName>
    <definedName name="wrn.Occupancy._.Calcs." hidden="1">{#N/A,#N/A,FALSE,"Occ. Calcs"}</definedName>
    <definedName name="wrn.Penetration." localSheetId="11" hidden="1">{#N/A,#N/A,FALSE,"Mkt Pen"}</definedName>
    <definedName name="wrn.Penetration." localSheetId="7" hidden="1">{#N/A,#N/A,FALSE,"Mkt Pen"}</definedName>
    <definedName name="wrn.Penetration." localSheetId="10" hidden="1">{#N/A,#N/A,FALSE,"Mkt Pen"}</definedName>
    <definedName name="wrn.Penetration." localSheetId="13" hidden="1">{#N/A,#N/A,FALSE,"Mkt Pen"}</definedName>
    <definedName name="wrn.Penetration." localSheetId="5" hidden="1">{#N/A,#N/A,FALSE,"Mkt Pen"}</definedName>
    <definedName name="wrn.Penetration." localSheetId="16" hidden="1">{#N/A,#N/A,FALSE,"Mkt Pen"}</definedName>
    <definedName name="wrn.Penetration." hidden="1">{#N/A,#N/A,FALSE,"Mkt Pen"}</definedName>
    <definedName name="wrn.pr3sty." localSheetId="11" hidden="1">{#N/A,#N/A,FALSE,"intag";#N/A,#N/A,FALSE,"budg";#N/A,#N/A,FALSE,"samtl"}</definedName>
    <definedName name="wrn.pr3sty." localSheetId="7" hidden="1">{#N/A,#N/A,FALSE,"intag";#N/A,#N/A,FALSE,"budg";#N/A,#N/A,FALSE,"samtl"}</definedName>
    <definedName name="wrn.pr3sty." localSheetId="10" hidden="1">{#N/A,#N/A,FALSE,"intag";#N/A,#N/A,FALSE,"budg";#N/A,#N/A,FALSE,"samtl"}</definedName>
    <definedName name="wrn.pr3sty." localSheetId="13" hidden="1">{#N/A,#N/A,FALSE,"intag";#N/A,#N/A,FALSE,"budg";#N/A,#N/A,FALSE,"samtl"}</definedName>
    <definedName name="wrn.pr3sty." localSheetId="5" hidden="1">{#N/A,#N/A,FALSE,"intag";#N/A,#N/A,FALSE,"budg";#N/A,#N/A,FALSE,"samtl"}</definedName>
    <definedName name="wrn.pr3sty." localSheetId="16" hidden="1">{#N/A,#N/A,FALSE,"intag";#N/A,#N/A,FALSE,"budg";#N/A,#N/A,FALSE,"samtl"}</definedName>
    <definedName name="wrn.pr3sty." hidden="1">{#N/A,#N/A,FALSE,"intag";#N/A,#N/A,FALSE,"budg";#N/A,#N/A,FALSE,"samtl"}</definedName>
    <definedName name="wrn.pr3sty.neu" localSheetId="11" hidden="1">{#N/A,#N/A,FALSE,"intag";#N/A,#N/A,FALSE,"budg";#N/A,#N/A,FALSE,"samtl"}</definedName>
    <definedName name="wrn.pr3sty.neu" localSheetId="7" hidden="1">{#N/A,#N/A,FALSE,"intag";#N/A,#N/A,FALSE,"budg";#N/A,#N/A,FALSE,"samtl"}</definedName>
    <definedName name="wrn.pr3sty.neu" localSheetId="10" hidden="1">{#N/A,#N/A,FALSE,"intag";#N/A,#N/A,FALSE,"budg";#N/A,#N/A,FALSE,"samtl"}</definedName>
    <definedName name="wrn.pr3sty.neu" localSheetId="13" hidden="1">{#N/A,#N/A,FALSE,"intag";#N/A,#N/A,FALSE,"budg";#N/A,#N/A,FALSE,"samtl"}</definedName>
    <definedName name="wrn.pr3sty.neu" localSheetId="5" hidden="1">{#N/A,#N/A,FALSE,"intag";#N/A,#N/A,FALSE,"budg";#N/A,#N/A,FALSE,"samtl"}</definedName>
    <definedName name="wrn.pr3sty.neu" localSheetId="16" hidden="1">{#N/A,#N/A,FALSE,"intag";#N/A,#N/A,FALSE,"budg";#N/A,#N/A,FALSE,"samtl"}</definedName>
    <definedName name="wrn.pr3sty.neu" hidden="1">{#N/A,#N/A,FALSE,"intag";#N/A,#N/A,FALSE,"budg";#N/A,#N/A,FALSE,"samtl"}</definedName>
    <definedName name="wrn.Primary._.Competition." localSheetId="11" hidden="1">{#N/A,#N/A,FALSE,"Primary"}</definedName>
    <definedName name="wrn.Primary._.Competition." localSheetId="7" hidden="1">{#N/A,#N/A,FALSE,"Primary"}</definedName>
    <definedName name="wrn.Primary._.Competition." localSheetId="10" hidden="1">{#N/A,#N/A,FALSE,"Primary"}</definedName>
    <definedName name="wrn.Primary._.Competition." localSheetId="13" hidden="1">{#N/A,#N/A,FALSE,"Primary"}</definedName>
    <definedName name="wrn.Primary._.Competition." localSheetId="5" hidden="1">{#N/A,#N/A,FALSE,"Primary"}</definedName>
    <definedName name="wrn.Primary._.Competition." localSheetId="16" hidden="1">{#N/A,#N/A,FALSE,"Primary"}</definedName>
    <definedName name="wrn.Primary._.Competition." hidden="1">{#N/A,#N/A,FALSE,"Primary"}</definedName>
    <definedName name="wrn.PrintallD." localSheetId="11"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5" hidden="1">{#N/A,#N/A,FALSE,"SumD";#N/A,#N/A,FALSE,"ElecD";#N/A,#N/A,FALSE,"MechD";#N/A,#N/A,FALSE,"GeotD";#N/A,#N/A,FALSE,"PrcsD";#N/A,#N/A,FALSE,"TunnD";#N/A,#N/A,FALSE,"CivlD";#N/A,#N/A,FALSE,"NtwkD";#N/A,#N/A,FALSE,"EstgD";#N/A,#N/A,FALSE,"PEngD"}</definedName>
    <definedName name="wrn.PrintallD." localSheetId="16"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1"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5" hidden="1">{#N/A,#N/A,FALSE,"SumG";#N/A,#N/A,FALSE,"ElecG";#N/A,#N/A,FALSE,"MechG";#N/A,#N/A,FALSE,"GeotG";#N/A,#N/A,FALSE,"PrcsG";#N/A,#N/A,FALSE,"TunnG";#N/A,#N/A,FALSE,"CivlG";#N/A,#N/A,FALSE,"NtwkG";#N/A,#N/A,FALSE,"EstgG";#N/A,#N/A,FALSE,"PEngG"}</definedName>
    <definedName name="wrn.PrintallG." localSheetId="16"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11" hidden="1">{#N/A,#N/A,FALSE,"Secondary"}</definedName>
    <definedName name="wrn.Secondary._.Competition." localSheetId="7" hidden="1">{#N/A,#N/A,FALSE,"Secondary"}</definedName>
    <definedName name="wrn.Secondary._.Competition." localSheetId="10" hidden="1">{#N/A,#N/A,FALSE,"Secondary"}</definedName>
    <definedName name="wrn.Secondary._.Competition." localSheetId="13" hidden="1">{#N/A,#N/A,FALSE,"Secondary"}</definedName>
    <definedName name="wrn.Secondary._.Competition." localSheetId="5" hidden="1">{#N/A,#N/A,FALSE,"Secondary"}</definedName>
    <definedName name="wrn.Secondary._.Competition." localSheetId="16" hidden="1">{#N/A,#N/A,FALSE,"Secondary"}</definedName>
    <definedName name="wrn.Secondary._.Competition." hidden="1">{#N/A,#N/A,FALSE,"Secondary"}</definedName>
    <definedName name="wrn.STAMPA._.TUTTO." localSheetId="11"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3" hidden="1">{#N/A,#N/A,FALSE,"C3";#N/A,#N/A,FALSE,"D2-17";#N/A,#N/A,FALSE,"C2-17";#N/A,#N/A,FALSE,"C2-CIVIL";#N/A,#N/A,FALSE,"D1-C1 contract";#N/A,#N/A,FALSE,"D1-CIVIL";#N/A,#N/A,FALSE,"C1 hourly";#N/A,#N/A,FALSE,"C1 contract";#N/A,#N/A,FALSE,"D1-C1 hourly"}</definedName>
    <definedName name="wrn.STAMPA._.TUTTO." localSheetId="5" hidden="1">{#N/A,#N/A,FALSE,"C3";#N/A,#N/A,FALSE,"D2-17";#N/A,#N/A,FALSE,"C2-17";#N/A,#N/A,FALSE,"C2-CIVIL";#N/A,#N/A,FALSE,"D1-C1 contract";#N/A,#N/A,FALSE,"D1-CIVIL";#N/A,#N/A,FALSE,"C1 hourly";#N/A,#N/A,FALSE,"C1 contract";#N/A,#N/A,FALSE,"D1-C1 hourly"}</definedName>
    <definedName name="wrn.STAMPA._.TUTTO." localSheetId="16"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11" hidden="1">{#N/A,#N/A,TRUE,"arnitower";#N/A,#N/A,TRUE,"arnigarage "}</definedName>
    <definedName name="wrn.struckgi." localSheetId="7" hidden="1">{#N/A,#N/A,TRUE,"arnitower";#N/A,#N/A,TRUE,"arnigarage "}</definedName>
    <definedName name="wrn.struckgi." localSheetId="10" hidden="1">{#N/A,#N/A,TRUE,"arnitower";#N/A,#N/A,TRUE,"arnigarage "}</definedName>
    <definedName name="wrn.struckgi." localSheetId="13" hidden="1">{#N/A,#N/A,TRUE,"arnitower";#N/A,#N/A,TRUE,"arnigarage "}</definedName>
    <definedName name="wrn.struckgi." localSheetId="5" hidden="1">{#N/A,#N/A,TRUE,"arnitower";#N/A,#N/A,TRUE,"arnigarage "}</definedName>
    <definedName name="wrn.struckgi." localSheetId="16" hidden="1">{#N/A,#N/A,TRUE,"arnitower";#N/A,#N/A,TRUE,"arnigarage "}</definedName>
    <definedName name="wrn.struckgi." hidden="1">{#N/A,#N/A,TRUE,"arnitower";#N/A,#N/A,TRUE,"arnigarage "}</definedName>
    <definedName name="wrn.Supply._.Additions." localSheetId="11" hidden="1">{#N/A,#N/A,FALSE,"Supply Addn"}</definedName>
    <definedName name="wrn.Supply._.Additions." localSheetId="7" hidden="1">{#N/A,#N/A,FALSE,"Supply Addn"}</definedName>
    <definedName name="wrn.Supply._.Additions." localSheetId="10" hidden="1">{#N/A,#N/A,FALSE,"Supply Addn"}</definedName>
    <definedName name="wrn.Supply._.Additions." localSheetId="13" hidden="1">{#N/A,#N/A,FALSE,"Supply Addn"}</definedName>
    <definedName name="wrn.Supply._.Additions." localSheetId="5" hidden="1">{#N/A,#N/A,FALSE,"Supply Addn"}</definedName>
    <definedName name="wrn.Supply._.Additions." localSheetId="16" hidden="1">{#N/A,#N/A,FALSE,"Supply Addn"}</definedName>
    <definedName name="wrn.Supply._.Additions." hidden="1">{#N/A,#N/A,FALSE,"Supply Addn"}</definedName>
    <definedName name="wrn.Warrington._.Widnes._.QS._.Costs." localSheetId="11"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3" hidden="1">{#N/A,#N/A,TRUE,"Cover";#N/A,#N/A,TRUE,"Conts";#N/A,#N/A,TRUE,"VOS";#N/A,#N/A,TRUE,"Warrington";#N/A,#N/A,TRUE,"Widnes"}</definedName>
    <definedName name="wrn.Warrington._.Widnes._.QS._.Costs." localSheetId="5" hidden="1">{#N/A,#N/A,TRUE,"Cover";#N/A,#N/A,TRUE,"Conts";#N/A,#N/A,TRUE,"VOS";#N/A,#N/A,TRUE,"Warrington";#N/A,#N/A,TRUE,"Widnes"}</definedName>
    <definedName name="wrn.Warrington._.Widnes._.QS._.Costs." localSheetId="16" hidden="1">{#N/A,#N/A,TRUE,"Cover";#N/A,#N/A,TRUE,"Conts";#N/A,#N/A,TRUE,"VOS";#N/A,#N/A,TRUE,"Warrington";#N/A,#N/A,TRUE,"Widnes"}</definedName>
    <definedName name="wrn.Warrington._.Widnes._.QS._.Costs." hidden="1">{#N/A,#N/A,TRUE,"Cover";#N/A,#N/A,TRUE,"Conts";#N/A,#N/A,TRUE,"VOS";#N/A,#N/A,TRUE,"Warrington";#N/A,#N/A,TRUE,"Widnes"}</definedName>
    <definedName name="wrrwerwrew" localSheetId="11" hidden="1">{#N/A,#N/A,TRUE,"Cover";#N/A,#N/A,TRUE,"Conts";#N/A,#N/A,TRUE,"VOS";#N/A,#N/A,TRUE,"Warrington";#N/A,#N/A,TRUE,"Widnes"}</definedName>
    <definedName name="wrrwerwrew" localSheetId="7" hidden="1">{#N/A,#N/A,TRUE,"Cover";#N/A,#N/A,TRUE,"Conts";#N/A,#N/A,TRUE,"VOS";#N/A,#N/A,TRUE,"Warrington";#N/A,#N/A,TRUE,"Widnes"}</definedName>
    <definedName name="wrrwerwrew" localSheetId="10" hidden="1">{#N/A,#N/A,TRUE,"Cover";#N/A,#N/A,TRUE,"Conts";#N/A,#N/A,TRUE,"VOS";#N/A,#N/A,TRUE,"Warrington";#N/A,#N/A,TRUE,"Widnes"}</definedName>
    <definedName name="wrrwerwrew" localSheetId="13" hidden="1">{#N/A,#N/A,TRUE,"Cover";#N/A,#N/A,TRUE,"Conts";#N/A,#N/A,TRUE,"VOS";#N/A,#N/A,TRUE,"Warrington";#N/A,#N/A,TRUE,"Widnes"}</definedName>
    <definedName name="wrrwerwrew" localSheetId="5" hidden="1">{#N/A,#N/A,TRUE,"Cover";#N/A,#N/A,TRUE,"Conts";#N/A,#N/A,TRUE,"VOS";#N/A,#N/A,TRUE,"Warrington";#N/A,#N/A,TRUE,"Widnes"}</definedName>
    <definedName name="wrrwerwrew" localSheetId="16" hidden="1">{#N/A,#N/A,TRUE,"Cover";#N/A,#N/A,TRUE,"Conts";#N/A,#N/A,TRUE,"VOS";#N/A,#N/A,TRUE,"Warrington";#N/A,#N/A,TRUE,"Widnes"}</definedName>
    <definedName name="wrrwerwrew" hidden="1">{#N/A,#N/A,TRUE,"Cover";#N/A,#N/A,TRUE,"Conts";#N/A,#N/A,TRUE,"VOS";#N/A,#N/A,TRUE,"Warrington";#N/A,#N/A,TRUE,"Widnes"}</definedName>
    <definedName name="wryuwyrututwys" localSheetId="11" hidden="1">{#N/A,#N/A,TRUE,"Cover";#N/A,#N/A,TRUE,"Conts";#N/A,#N/A,TRUE,"VOS";#N/A,#N/A,TRUE,"Warrington";#N/A,#N/A,TRUE,"Widnes"}</definedName>
    <definedName name="wryuwyrututwys" localSheetId="7" hidden="1">{#N/A,#N/A,TRUE,"Cover";#N/A,#N/A,TRUE,"Conts";#N/A,#N/A,TRUE,"VOS";#N/A,#N/A,TRUE,"Warrington";#N/A,#N/A,TRUE,"Widnes"}</definedName>
    <definedName name="wryuwyrututwys" localSheetId="10" hidden="1">{#N/A,#N/A,TRUE,"Cover";#N/A,#N/A,TRUE,"Conts";#N/A,#N/A,TRUE,"VOS";#N/A,#N/A,TRUE,"Warrington";#N/A,#N/A,TRUE,"Widnes"}</definedName>
    <definedName name="wryuwyrututwys" localSheetId="13" hidden="1">{#N/A,#N/A,TRUE,"Cover";#N/A,#N/A,TRUE,"Conts";#N/A,#N/A,TRUE,"VOS";#N/A,#N/A,TRUE,"Warrington";#N/A,#N/A,TRUE,"Widnes"}</definedName>
    <definedName name="wryuwyrututwys" localSheetId="5" hidden="1">{#N/A,#N/A,TRUE,"Cover";#N/A,#N/A,TRUE,"Conts";#N/A,#N/A,TRUE,"VOS";#N/A,#N/A,TRUE,"Warrington";#N/A,#N/A,TRUE,"Widnes"}</definedName>
    <definedName name="wryuwyrututwys" localSheetId="16" hidden="1">{#N/A,#N/A,TRUE,"Cover";#N/A,#N/A,TRUE,"Conts";#N/A,#N/A,TRUE,"VOS";#N/A,#N/A,TRUE,"Warrington";#N/A,#N/A,TRUE,"Widnes"}</definedName>
    <definedName name="wryuwyrututwys" hidden="1">{#N/A,#N/A,TRUE,"Cover";#N/A,#N/A,TRUE,"Conts";#N/A,#N/A,TRUE,"VOS";#N/A,#N/A,TRUE,"Warrington";#N/A,#N/A,TRUE,"Widnes"}</definedName>
    <definedName name="WT" localSheetId="11" hidden="1">{#N/A,#N/A,TRUE,"Cover";#N/A,#N/A,TRUE,"Conts";#N/A,#N/A,TRUE,"VOS";#N/A,#N/A,TRUE,"Warrington";#N/A,#N/A,TRUE,"Widnes"}</definedName>
    <definedName name="WT" localSheetId="7" hidden="1">{#N/A,#N/A,TRUE,"Cover";#N/A,#N/A,TRUE,"Conts";#N/A,#N/A,TRUE,"VOS";#N/A,#N/A,TRUE,"Warrington";#N/A,#N/A,TRUE,"Widnes"}</definedName>
    <definedName name="WT" localSheetId="10" hidden="1">{#N/A,#N/A,TRUE,"Cover";#N/A,#N/A,TRUE,"Conts";#N/A,#N/A,TRUE,"VOS";#N/A,#N/A,TRUE,"Warrington";#N/A,#N/A,TRUE,"Widnes"}</definedName>
    <definedName name="WT" localSheetId="13" hidden="1">{#N/A,#N/A,TRUE,"Cover";#N/A,#N/A,TRUE,"Conts";#N/A,#N/A,TRUE,"VOS";#N/A,#N/A,TRUE,"Warrington";#N/A,#N/A,TRUE,"Widnes"}</definedName>
    <definedName name="WT" localSheetId="5" hidden="1">{#N/A,#N/A,TRUE,"Cover";#N/A,#N/A,TRUE,"Conts";#N/A,#N/A,TRUE,"VOS";#N/A,#N/A,TRUE,"Warrington";#N/A,#N/A,TRUE,"Widnes"}</definedName>
    <definedName name="WT" localSheetId="16" hidden="1">{#N/A,#N/A,TRUE,"Cover";#N/A,#N/A,TRUE,"Conts";#N/A,#N/A,TRUE,"VOS";#N/A,#N/A,TRUE,"Warrington";#N/A,#N/A,TRUE,"Widnes"}</definedName>
    <definedName name="WT" hidden="1">{#N/A,#N/A,TRUE,"Cover";#N/A,#N/A,TRUE,"Conts";#N/A,#N/A,TRUE,"VOS";#N/A,#N/A,TRUE,"Warrington";#N/A,#N/A,TRUE,"Widnes"}</definedName>
    <definedName name="wtey" localSheetId="11" hidden="1">{#N/A,#N/A,TRUE,"Cover";#N/A,#N/A,TRUE,"Conts";#N/A,#N/A,TRUE,"VOS";#N/A,#N/A,TRUE,"Warrington";#N/A,#N/A,TRUE,"Widnes"}</definedName>
    <definedName name="wtey" localSheetId="7" hidden="1">{#N/A,#N/A,TRUE,"Cover";#N/A,#N/A,TRUE,"Conts";#N/A,#N/A,TRUE,"VOS";#N/A,#N/A,TRUE,"Warrington";#N/A,#N/A,TRUE,"Widnes"}</definedName>
    <definedName name="wtey" localSheetId="10" hidden="1">{#N/A,#N/A,TRUE,"Cover";#N/A,#N/A,TRUE,"Conts";#N/A,#N/A,TRUE,"VOS";#N/A,#N/A,TRUE,"Warrington";#N/A,#N/A,TRUE,"Widnes"}</definedName>
    <definedName name="wtey" localSheetId="13" hidden="1">{#N/A,#N/A,TRUE,"Cover";#N/A,#N/A,TRUE,"Conts";#N/A,#N/A,TRUE,"VOS";#N/A,#N/A,TRUE,"Warrington";#N/A,#N/A,TRUE,"Widnes"}</definedName>
    <definedName name="wtey" localSheetId="5" hidden="1">{#N/A,#N/A,TRUE,"Cover";#N/A,#N/A,TRUE,"Conts";#N/A,#N/A,TRUE,"VOS";#N/A,#N/A,TRUE,"Warrington";#N/A,#N/A,TRUE,"Widnes"}</definedName>
    <definedName name="wtey" localSheetId="16" hidden="1">{#N/A,#N/A,TRUE,"Cover";#N/A,#N/A,TRUE,"Conts";#N/A,#N/A,TRUE,"VOS";#N/A,#N/A,TRUE,"Warrington";#N/A,#N/A,TRUE,"Widnes"}</definedName>
    <definedName name="wtey" hidden="1">{#N/A,#N/A,TRUE,"Cover";#N/A,#N/A,TRUE,"Conts";#N/A,#N/A,TRUE,"VOS";#N/A,#N/A,TRUE,"Warrington";#N/A,#N/A,TRUE,"Widnes"}</definedName>
    <definedName name="wtrwt" localSheetId="11" hidden="1">{#N/A,#N/A,TRUE,"Cover";#N/A,#N/A,TRUE,"Conts";#N/A,#N/A,TRUE,"VOS";#N/A,#N/A,TRUE,"Warrington";#N/A,#N/A,TRUE,"Widnes"}</definedName>
    <definedName name="wtrwt" localSheetId="7" hidden="1">{#N/A,#N/A,TRUE,"Cover";#N/A,#N/A,TRUE,"Conts";#N/A,#N/A,TRUE,"VOS";#N/A,#N/A,TRUE,"Warrington";#N/A,#N/A,TRUE,"Widnes"}</definedName>
    <definedName name="wtrwt" localSheetId="10" hidden="1">{#N/A,#N/A,TRUE,"Cover";#N/A,#N/A,TRUE,"Conts";#N/A,#N/A,TRUE,"VOS";#N/A,#N/A,TRUE,"Warrington";#N/A,#N/A,TRUE,"Widnes"}</definedName>
    <definedName name="wtrwt" localSheetId="13" hidden="1">{#N/A,#N/A,TRUE,"Cover";#N/A,#N/A,TRUE,"Conts";#N/A,#N/A,TRUE,"VOS";#N/A,#N/A,TRUE,"Warrington";#N/A,#N/A,TRUE,"Widnes"}</definedName>
    <definedName name="wtrwt" localSheetId="5" hidden="1">{#N/A,#N/A,TRUE,"Cover";#N/A,#N/A,TRUE,"Conts";#N/A,#N/A,TRUE,"VOS";#N/A,#N/A,TRUE,"Warrington";#N/A,#N/A,TRUE,"Widnes"}</definedName>
    <definedName name="wtrwt" localSheetId="16" hidden="1">{#N/A,#N/A,TRUE,"Cover";#N/A,#N/A,TRUE,"Conts";#N/A,#N/A,TRUE,"VOS";#N/A,#N/A,TRUE,"Warrington";#N/A,#N/A,TRUE,"Widnes"}</definedName>
    <definedName name="wtrwt" hidden="1">{#N/A,#N/A,TRUE,"Cover";#N/A,#N/A,TRUE,"Conts";#N/A,#N/A,TRUE,"VOS";#N/A,#N/A,TRUE,"Warrington";#N/A,#N/A,TRUE,"Widnes"}</definedName>
    <definedName name="wtrywryt" localSheetId="11" hidden="1">{#N/A,#N/A,TRUE,"Cover";#N/A,#N/A,TRUE,"Conts";#N/A,#N/A,TRUE,"VOS";#N/A,#N/A,TRUE,"Warrington";#N/A,#N/A,TRUE,"Widnes"}</definedName>
    <definedName name="wtrywryt" localSheetId="7" hidden="1">{#N/A,#N/A,TRUE,"Cover";#N/A,#N/A,TRUE,"Conts";#N/A,#N/A,TRUE,"VOS";#N/A,#N/A,TRUE,"Warrington";#N/A,#N/A,TRUE,"Widnes"}</definedName>
    <definedName name="wtrywryt" localSheetId="10" hidden="1">{#N/A,#N/A,TRUE,"Cover";#N/A,#N/A,TRUE,"Conts";#N/A,#N/A,TRUE,"VOS";#N/A,#N/A,TRUE,"Warrington";#N/A,#N/A,TRUE,"Widnes"}</definedName>
    <definedName name="wtrywryt" localSheetId="13" hidden="1">{#N/A,#N/A,TRUE,"Cover";#N/A,#N/A,TRUE,"Conts";#N/A,#N/A,TRUE,"VOS";#N/A,#N/A,TRUE,"Warrington";#N/A,#N/A,TRUE,"Widnes"}</definedName>
    <definedName name="wtrywryt" localSheetId="5" hidden="1">{#N/A,#N/A,TRUE,"Cover";#N/A,#N/A,TRUE,"Conts";#N/A,#N/A,TRUE,"VOS";#N/A,#N/A,TRUE,"Warrington";#N/A,#N/A,TRUE,"Widnes"}</definedName>
    <definedName name="wtrywryt" localSheetId="16" hidden="1">{#N/A,#N/A,TRUE,"Cover";#N/A,#N/A,TRUE,"Conts";#N/A,#N/A,TRUE,"VOS";#N/A,#N/A,TRUE,"Warrington";#N/A,#N/A,TRUE,"Widnes"}</definedName>
    <definedName name="wtrywryt" hidden="1">{#N/A,#N/A,TRUE,"Cover";#N/A,#N/A,TRUE,"Conts";#N/A,#N/A,TRUE,"VOS";#N/A,#N/A,TRUE,"Warrington";#N/A,#N/A,TRUE,"Widnes"}</definedName>
    <definedName name="wtwt" localSheetId="11" hidden="1">{#N/A,#N/A,TRUE,"Cover";#N/A,#N/A,TRUE,"Conts";#N/A,#N/A,TRUE,"VOS";#N/A,#N/A,TRUE,"Warrington";#N/A,#N/A,TRUE,"Widnes"}</definedName>
    <definedName name="wtwt" localSheetId="7" hidden="1">{#N/A,#N/A,TRUE,"Cover";#N/A,#N/A,TRUE,"Conts";#N/A,#N/A,TRUE,"VOS";#N/A,#N/A,TRUE,"Warrington";#N/A,#N/A,TRUE,"Widnes"}</definedName>
    <definedName name="wtwt" localSheetId="10" hidden="1">{#N/A,#N/A,TRUE,"Cover";#N/A,#N/A,TRUE,"Conts";#N/A,#N/A,TRUE,"VOS";#N/A,#N/A,TRUE,"Warrington";#N/A,#N/A,TRUE,"Widnes"}</definedName>
    <definedName name="wtwt" localSheetId="13" hidden="1">{#N/A,#N/A,TRUE,"Cover";#N/A,#N/A,TRUE,"Conts";#N/A,#N/A,TRUE,"VOS";#N/A,#N/A,TRUE,"Warrington";#N/A,#N/A,TRUE,"Widnes"}</definedName>
    <definedName name="wtwt" localSheetId="5" hidden="1">{#N/A,#N/A,TRUE,"Cover";#N/A,#N/A,TRUE,"Conts";#N/A,#N/A,TRUE,"VOS";#N/A,#N/A,TRUE,"Warrington";#N/A,#N/A,TRUE,"Widnes"}</definedName>
    <definedName name="wtwt" localSheetId="16" hidden="1">{#N/A,#N/A,TRUE,"Cover";#N/A,#N/A,TRUE,"Conts";#N/A,#N/A,TRUE,"VOS";#N/A,#N/A,TRUE,"Warrington";#N/A,#N/A,TRUE,"Widnes"}</definedName>
    <definedName name="wtwt" hidden="1">{#N/A,#N/A,TRUE,"Cover";#N/A,#N/A,TRUE,"Conts";#N/A,#N/A,TRUE,"VOS";#N/A,#N/A,TRUE,"Warrington";#N/A,#N/A,TRUE,"Widnes"}</definedName>
    <definedName name="wtwy" localSheetId="11" hidden="1">{#N/A,#N/A,TRUE,"Cover";#N/A,#N/A,TRUE,"Conts";#N/A,#N/A,TRUE,"VOS";#N/A,#N/A,TRUE,"Warrington";#N/A,#N/A,TRUE,"Widnes"}</definedName>
    <definedName name="wtwy" localSheetId="7" hidden="1">{#N/A,#N/A,TRUE,"Cover";#N/A,#N/A,TRUE,"Conts";#N/A,#N/A,TRUE,"VOS";#N/A,#N/A,TRUE,"Warrington";#N/A,#N/A,TRUE,"Widnes"}</definedName>
    <definedName name="wtwy" localSheetId="10" hidden="1">{#N/A,#N/A,TRUE,"Cover";#N/A,#N/A,TRUE,"Conts";#N/A,#N/A,TRUE,"VOS";#N/A,#N/A,TRUE,"Warrington";#N/A,#N/A,TRUE,"Widnes"}</definedName>
    <definedName name="wtwy" localSheetId="13" hidden="1">{#N/A,#N/A,TRUE,"Cover";#N/A,#N/A,TRUE,"Conts";#N/A,#N/A,TRUE,"VOS";#N/A,#N/A,TRUE,"Warrington";#N/A,#N/A,TRUE,"Widnes"}</definedName>
    <definedName name="wtwy" localSheetId="5" hidden="1">{#N/A,#N/A,TRUE,"Cover";#N/A,#N/A,TRUE,"Conts";#N/A,#N/A,TRUE,"VOS";#N/A,#N/A,TRUE,"Warrington";#N/A,#N/A,TRUE,"Widnes"}</definedName>
    <definedName name="wtwy" localSheetId="16" hidden="1">{#N/A,#N/A,TRUE,"Cover";#N/A,#N/A,TRUE,"Conts";#N/A,#N/A,TRUE,"VOS";#N/A,#N/A,TRUE,"Warrington";#N/A,#N/A,TRUE,"Widnes"}</definedName>
    <definedName name="wtwy" hidden="1">{#N/A,#N/A,TRUE,"Cover";#N/A,#N/A,TRUE,"Conts";#N/A,#N/A,TRUE,"VOS";#N/A,#N/A,TRUE,"Warrington";#N/A,#N/A,TRUE,"Widnes"}</definedName>
    <definedName name="www" localSheetId="11" hidden="1">{#N/A,#N/A,TRUE,"Cover";#N/A,#N/A,TRUE,"Conts";#N/A,#N/A,TRUE,"VOS";#N/A,#N/A,TRUE,"Warrington";#N/A,#N/A,TRUE,"Widnes"}</definedName>
    <definedName name="www" localSheetId="7" hidden="1">{#N/A,#N/A,TRUE,"Cover";#N/A,#N/A,TRUE,"Conts";#N/A,#N/A,TRUE,"VOS";#N/A,#N/A,TRUE,"Warrington";#N/A,#N/A,TRUE,"Widnes"}</definedName>
    <definedName name="www" localSheetId="10" hidden="1">{#N/A,#N/A,TRUE,"Cover";#N/A,#N/A,TRUE,"Conts";#N/A,#N/A,TRUE,"VOS";#N/A,#N/A,TRUE,"Warrington";#N/A,#N/A,TRUE,"Widnes"}</definedName>
    <definedName name="www" localSheetId="13" hidden="1">{#N/A,#N/A,TRUE,"Cover";#N/A,#N/A,TRUE,"Conts";#N/A,#N/A,TRUE,"VOS";#N/A,#N/A,TRUE,"Warrington";#N/A,#N/A,TRUE,"Widnes"}</definedName>
    <definedName name="www" localSheetId="5" hidden="1">{#N/A,#N/A,TRUE,"Cover";#N/A,#N/A,TRUE,"Conts";#N/A,#N/A,TRUE,"VOS";#N/A,#N/A,TRUE,"Warrington";#N/A,#N/A,TRUE,"Widnes"}</definedName>
    <definedName name="www" localSheetId="16" hidden="1">{#N/A,#N/A,TRUE,"Cover";#N/A,#N/A,TRUE,"Conts";#N/A,#N/A,TRUE,"VOS";#N/A,#N/A,TRUE,"Warrington";#N/A,#N/A,TRUE,"Widnes"}</definedName>
    <definedName name="www" hidden="1">{#N/A,#N/A,TRUE,"Cover";#N/A,#N/A,TRUE,"Conts";#N/A,#N/A,TRUE,"VOS";#N/A,#N/A,TRUE,"Warrington";#N/A,#N/A,TRUE,"Widnes"}</definedName>
    <definedName name="wwwww" localSheetId="11" hidden="1">{#N/A,#N/A,TRUE,"Cover";#N/A,#N/A,TRUE,"Conts";#N/A,#N/A,TRUE,"VOS";#N/A,#N/A,TRUE,"Warrington";#N/A,#N/A,TRUE,"Widnes"}</definedName>
    <definedName name="wwwww" localSheetId="7" hidden="1">{#N/A,#N/A,TRUE,"Cover";#N/A,#N/A,TRUE,"Conts";#N/A,#N/A,TRUE,"VOS";#N/A,#N/A,TRUE,"Warrington";#N/A,#N/A,TRUE,"Widnes"}</definedName>
    <definedName name="wwwww" localSheetId="10" hidden="1">{#N/A,#N/A,TRUE,"Cover";#N/A,#N/A,TRUE,"Conts";#N/A,#N/A,TRUE,"VOS";#N/A,#N/A,TRUE,"Warrington";#N/A,#N/A,TRUE,"Widnes"}</definedName>
    <definedName name="wwwww" localSheetId="13" hidden="1">{#N/A,#N/A,TRUE,"Cover";#N/A,#N/A,TRUE,"Conts";#N/A,#N/A,TRUE,"VOS";#N/A,#N/A,TRUE,"Warrington";#N/A,#N/A,TRUE,"Widnes"}</definedName>
    <definedName name="wwwww" localSheetId="5" hidden="1">{#N/A,#N/A,TRUE,"Cover";#N/A,#N/A,TRUE,"Conts";#N/A,#N/A,TRUE,"VOS";#N/A,#N/A,TRUE,"Warrington";#N/A,#N/A,TRUE,"Widnes"}</definedName>
    <definedName name="wwwww" localSheetId="16" hidden="1">{#N/A,#N/A,TRUE,"Cover";#N/A,#N/A,TRUE,"Conts";#N/A,#N/A,TRUE,"VOS";#N/A,#N/A,TRUE,"Warrington";#N/A,#N/A,TRUE,"Widnes"}</definedName>
    <definedName name="wwwww" hidden="1">{#N/A,#N/A,TRUE,"Cover";#N/A,#N/A,TRUE,"Conts";#N/A,#N/A,TRUE,"VOS";#N/A,#N/A,TRUE,"Warrington";#N/A,#N/A,TRUE,"Widnes"}</definedName>
    <definedName name="wwwwwwwww" localSheetId="11" hidden="1">#REF!</definedName>
    <definedName name="wwwwwwwww" localSheetId="5" hidden="1">#REF!</definedName>
    <definedName name="wwwwwwwww" hidden="1">#REF!</definedName>
    <definedName name="wy7u7y" localSheetId="11" hidden="1">{#N/A,#N/A,TRUE,"Cover";#N/A,#N/A,TRUE,"Conts";#N/A,#N/A,TRUE,"VOS";#N/A,#N/A,TRUE,"Warrington";#N/A,#N/A,TRUE,"Widnes"}</definedName>
    <definedName name="wy7u7y" localSheetId="7" hidden="1">{#N/A,#N/A,TRUE,"Cover";#N/A,#N/A,TRUE,"Conts";#N/A,#N/A,TRUE,"VOS";#N/A,#N/A,TRUE,"Warrington";#N/A,#N/A,TRUE,"Widnes"}</definedName>
    <definedName name="wy7u7y" localSheetId="10" hidden="1">{#N/A,#N/A,TRUE,"Cover";#N/A,#N/A,TRUE,"Conts";#N/A,#N/A,TRUE,"VOS";#N/A,#N/A,TRUE,"Warrington";#N/A,#N/A,TRUE,"Widnes"}</definedName>
    <definedName name="wy7u7y" localSheetId="13" hidden="1">{#N/A,#N/A,TRUE,"Cover";#N/A,#N/A,TRUE,"Conts";#N/A,#N/A,TRUE,"VOS";#N/A,#N/A,TRUE,"Warrington";#N/A,#N/A,TRUE,"Widnes"}</definedName>
    <definedName name="wy7u7y" localSheetId="5" hidden="1">{#N/A,#N/A,TRUE,"Cover";#N/A,#N/A,TRUE,"Conts";#N/A,#N/A,TRUE,"VOS";#N/A,#N/A,TRUE,"Warrington";#N/A,#N/A,TRUE,"Widnes"}</definedName>
    <definedName name="wy7u7y" localSheetId="16"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11"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3" hidden="1">{#N/A,#N/A,TRUE,"Front";#N/A,#N/A,TRUE,"Simple Letter";#N/A,#N/A,TRUE,"Inside";#N/A,#N/A,TRUE,"Contents";#N/A,#N/A,TRUE,"Basis";#N/A,#N/A,TRUE,"Inclusions";#N/A,#N/A,TRUE,"Exclusions";#N/A,#N/A,TRUE,"Areas";#N/A,#N/A,TRUE,"Summary";#N/A,#N/A,TRUE,"Detail"}</definedName>
    <definedName name="yes" localSheetId="5" hidden="1">{#N/A,#N/A,TRUE,"Front";#N/A,#N/A,TRUE,"Simple Letter";#N/A,#N/A,TRUE,"Inside";#N/A,#N/A,TRUE,"Contents";#N/A,#N/A,TRUE,"Basis";#N/A,#N/A,TRUE,"Inclusions";#N/A,#N/A,TRUE,"Exclusions";#N/A,#N/A,TRUE,"Areas";#N/A,#N/A,TRUE,"Summary";#N/A,#N/A,TRUE,"Detail"}</definedName>
    <definedName name="yes" localSheetId="16"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11" hidden="1">{#N/A,#N/A,TRUE,"Cover";#N/A,#N/A,TRUE,"Conts";#N/A,#N/A,TRUE,"VOS";#N/A,#N/A,TRUE,"Warrington";#N/A,#N/A,TRUE,"Widnes"}</definedName>
    <definedName name="yhrsh" localSheetId="7" hidden="1">{#N/A,#N/A,TRUE,"Cover";#N/A,#N/A,TRUE,"Conts";#N/A,#N/A,TRUE,"VOS";#N/A,#N/A,TRUE,"Warrington";#N/A,#N/A,TRUE,"Widnes"}</definedName>
    <definedName name="yhrsh" localSheetId="10" hidden="1">{#N/A,#N/A,TRUE,"Cover";#N/A,#N/A,TRUE,"Conts";#N/A,#N/A,TRUE,"VOS";#N/A,#N/A,TRUE,"Warrington";#N/A,#N/A,TRUE,"Widnes"}</definedName>
    <definedName name="yhrsh" localSheetId="13" hidden="1">{#N/A,#N/A,TRUE,"Cover";#N/A,#N/A,TRUE,"Conts";#N/A,#N/A,TRUE,"VOS";#N/A,#N/A,TRUE,"Warrington";#N/A,#N/A,TRUE,"Widnes"}</definedName>
    <definedName name="yhrsh" localSheetId="5" hidden="1">{#N/A,#N/A,TRUE,"Cover";#N/A,#N/A,TRUE,"Conts";#N/A,#N/A,TRUE,"VOS";#N/A,#N/A,TRUE,"Warrington";#N/A,#N/A,TRUE,"Widnes"}</definedName>
    <definedName name="yhrsh" localSheetId="16" hidden="1">{#N/A,#N/A,TRUE,"Cover";#N/A,#N/A,TRUE,"Conts";#N/A,#N/A,TRUE,"VOS";#N/A,#N/A,TRUE,"Warrington";#N/A,#N/A,TRUE,"Widnes"}</definedName>
    <definedName name="yhrsh" hidden="1">{#N/A,#N/A,TRUE,"Cover";#N/A,#N/A,TRUE,"Conts";#N/A,#N/A,TRUE,"VOS";#N/A,#N/A,TRUE,"Warrington";#N/A,#N/A,TRUE,"Widnes"}</definedName>
    <definedName name="ykhljkdggzsf" localSheetId="11" hidden="1">{#N/A,#N/A,TRUE,"Cover";#N/A,#N/A,TRUE,"Conts";#N/A,#N/A,TRUE,"VOS";#N/A,#N/A,TRUE,"Warrington";#N/A,#N/A,TRUE,"Widnes"}</definedName>
    <definedName name="ykhljkdggzsf" localSheetId="7" hidden="1">{#N/A,#N/A,TRUE,"Cover";#N/A,#N/A,TRUE,"Conts";#N/A,#N/A,TRUE,"VOS";#N/A,#N/A,TRUE,"Warrington";#N/A,#N/A,TRUE,"Widnes"}</definedName>
    <definedName name="ykhljkdggzsf" localSheetId="10" hidden="1">{#N/A,#N/A,TRUE,"Cover";#N/A,#N/A,TRUE,"Conts";#N/A,#N/A,TRUE,"VOS";#N/A,#N/A,TRUE,"Warrington";#N/A,#N/A,TRUE,"Widnes"}</definedName>
    <definedName name="ykhljkdggzsf" localSheetId="13" hidden="1">{#N/A,#N/A,TRUE,"Cover";#N/A,#N/A,TRUE,"Conts";#N/A,#N/A,TRUE,"VOS";#N/A,#N/A,TRUE,"Warrington";#N/A,#N/A,TRUE,"Widnes"}</definedName>
    <definedName name="ykhljkdggzsf" localSheetId="5" hidden="1">{#N/A,#N/A,TRUE,"Cover";#N/A,#N/A,TRUE,"Conts";#N/A,#N/A,TRUE,"VOS";#N/A,#N/A,TRUE,"Warrington";#N/A,#N/A,TRUE,"Widnes"}</definedName>
    <definedName name="ykhljkdggzsf" localSheetId="16" hidden="1">{#N/A,#N/A,TRUE,"Cover";#N/A,#N/A,TRUE,"Conts";#N/A,#N/A,TRUE,"VOS";#N/A,#N/A,TRUE,"Warrington";#N/A,#N/A,TRUE,"Widnes"}</definedName>
    <definedName name="ykhljkdggzsf" hidden="1">{#N/A,#N/A,TRUE,"Cover";#N/A,#N/A,TRUE,"Conts";#N/A,#N/A,TRUE,"VOS";#N/A,#N/A,TRUE,"Warrington";#N/A,#N/A,TRUE,"Widnes"}</definedName>
    <definedName name="ykkllylulf" localSheetId="11" hidden="1">{#N/A,#N/A,TRUE,"Cover";#N/A,#N/A,TRUE,"Conts";#N/A,#N/A,TRUE,"VOS";#N/A,#N/A,TRUE,"Warrington";#N/A,#N/A,TRUE,"Widnes"}</definedName>
    <definedName name="ykkllylulf" localSheetId="7" hidden="1">{#N/A,#N/A,TRUE,"Cover";#N/A,#N/A,TRUE,"Conts";#N/A,#N/A,TRUE,"VOS";#N/A,#N/A,TRUE,"Warrington";#N/A,#N/A,TRUE,"Widnes"}</definedName>
    <definedName name="ykkllylulf" localSheetId="10" hidden="1">{#N/A,#N/A,TRUE,"Cover";#N/A,#N/A,TRUE,"Conts";#N/A,#N/A,TRUE,"VOS";#N/A,#N/A,TRUE,"Warrington";#N/A,#N/A,TRUE,"Widnes"}</definedName>
    <definedName name="ykkllylulf" localSheetId="13" hidden="1">{#N/A,#N/A,TRUE,"Cover";#N/A,#N/A,TRUE,"Conts";#N/A,#N/A,TRUE,"VOS";#N/A,#N/A,TRUE,"Warrington";#N/A,#N/A,TRUE,"Widnes"}</definedName>
    <definedName name="ykkllylulf" localSheetId="5" hidden="1">{#N/A,#N/A,TRUE,"Cover";#N/A,#N/A,TRUE,"Conts";#N/A,#N/A,TRUE,"VOS";#N/A,#N/A,TRUE,"Warrington";#N/A,#N/A,TRUE,"Widnes"}</definedName>
    <definedName name="ykkllylulf" localSheetId="16" hidden="1">{#N/A,#N/A,TRUE,"Cover";#N/A,#N/A,TRUE,"Conts";#N/A,#N/A,TRUE,"VOS";#N/A,#N/A,TRUE,"Warrington";#N/A,#N/A,TRUE,"Widnes"}</definedName>
    <definedName name="ykkllylulf" hidden="1">{#N/A,#N/A,TRUE,"Cover";#N/A,#N/A,TRUE,"Conts";#N/A,#N/A,TRUE,"VOS";#N/A,#N/A,TRUE,"Warrington";#N/A,#N/A,TRUE,"Widnes"}</definedName>
    <definedName name="yrtyet" localSheetId="11" hidden="1">{#N/A,#N/A,TRUE,"Cover";#N/A,#N/A,TRUE,"Conts";#N/A,#N/A,TRUE,"VOS";#N/A,#N/A,TRUE,"Warrington";#N/A,#N/A,TRUE,"Widnes"}</definedName>
    <definedName name="yrtyet" localSheetId="7" hidden="1">{#N/A,#N/A,TRUE,"Cover";#N/A,#N/A,TRUE,"Conts";#N/A,#N/A,TRUE,"VOS";#N/A,#N/A,TRUE,"Warrington";#N/A,#N/A,TRUE,"Widnes"}</definedName>
    <definedName name="yrtyet" localSheetId="10" hidden="1">{#N/A,#N/A,TRUE,"Cover";#N/A,#N/A,TRUE,"Conts";#N/A,#N/A,TRUE,"VOS";#N/A,#N/A,TRUE,"Warrington";#N/A,#N/A,TRUE,"Widnes"}</definedName>
    <definedName name="yrtyet" localSheetId="13" hidden="1">{#N/A,#N/A,TRUE,"Cover";#N/A,#N/A,TRUE,"Conts";#N/A,#N/A,TRUE,"VOS";#N/A,#N/A,TRUE,"Warrington";#N/A,#N/A,TRUE,"Widnes"}</definedName>
    <definedName name="yrtyet" localSheetId="5" hidden="1">{#N/A,#N/A,TRUE,"Cover";#N/A,#N/A,TRUE,"Conts";#N/A,#N/A,TRUE,"VOS";#N/A,#N/A,TRUE,"Warrington";#N/A,#N/A,TRUE,"Widnes"}</definedName>
    <definedName name="yrtyet" localSheetId="16" hidden="1">{#N/A,#N/A,TRUE,"Cover";#N/A,#N/A,TRUE,"Conts";#N/A,#N/A,TRUE,"VOS";#N/A,#N/A,TRUE,"Warrington";#N/A,#N/A,TRUE,"Widnes"}</definedName>
    <definedName name="yrtyet" hidden="1">{#N/A,#N/A,TRUE,"Cover";#N/A,#N/A,TRUE,"Conts";#N/A,#N/A,TRUE,"VOS";#N/A,#N/A,TRUE,"Warrington";#N/A,#N/A,TRUE,"Widnes"}</definedName>
    <definedName name="yry" localSheetId="11" hidden="1">{#N/A,#N/A,TRUE,"Cover";#N/A,#N/A,TRUE,"Conts";#N/A,#N/A,TRUE,"VOS";#N/A,#N/A,TRUE,"Warrington";#N/A,#N/A,TRUE,"Widnes"}</definedName>
    <definedName name="yry" localSheetId="7" hidden="1">{#N/A,#N/A,TRUE,"Cover";#N/A,#N/A,TRUE,"Conts";#N/A,#N/A,TRUE,"VOS";#N/A,#N/A,TRUE,"Warrington";#N/A,#N/A,TRUE,"Widnes"}</definedName>
    <definedName name="yry" localSheetId="10" hidden="1">{#N/A,#N/A,TRUE,"Cover";#N/A,#N/A,TRUE,"Conts";#N/A,#N/A,TRUE,"VOS";#N/A,#N/A,TRUE,"Warrington";#N/A,#N/A,TRUE,"Widnes"}</definedName>
    <definedName name="yry" localSheetId="13" hidden="1">{#N/A,#N/A,TRUE,"Cover";#N/A,#N/A,TRUE,"Conts";#N/A,#N/A,TRUE,"VOS";#N/A,#N/A,TRUE,"Warrington";#N/A,#N/A,TRUE,"Widnes"}</definedName>
    <definedName name="yry" localSheetId="5" hidden="1">{#N/A,#N/A,TRUE,"Cover";#N/A,#N/A,TRUE,"Conts";#N/A,#N/A,TRUE,"VOS";#N/A,#N/A,TRUE,"Warrington";#N/A,#N/A,TRUE,"Widnes"}</definedName>
    <definedName name="yry" localSheetId="16" hidden="1">{#N/A,#N/A,TRUE,"Cover";#N/A,#N/A,TRUE,"Conts";#N/A,#N/A,TRUE,"VOS";#N/A,#N/A,TRUE,"Warrington";#N/A,#N/A,TRUE,"Widnes"}</definedName>
    <definedName name="yry" hidden="1">{#N/A,#N/A,TRUE,"Cover";#N/A,#N/A,TRUE,"Conts";#N/A,#N/A,TRUE,"VOS";#N/A,#N/A,TRUE,"Warrington";#N/A,#N/A,TRUE,"Widnes"}</definedName>
    <definedName name="yt" localSheetId="11" hidden="1">{#N/A,#N/A,TRUE,"Cover";#N/A,#N/A,TRUE,"Conts";#N/A,#N/A,TRUE,"VOS";#N/A,#N/A,TRUE,"Warrington";#N/A,#N/A,TRUE,"Widnes"}</definedName>
    <definedName name="yt" localSheetId="7" hidden="1">{#N/A,#N/A,TRUE,"Cover";#N/A,#N/A,TRUE,"Conts";#N/A,#N/A,TRUE,"VOS";#N/A,#N/A,TRUE,"Warrington";#N/A,#N/A,TRUE,"Widnes"}</definedName>
    <definedName name="yt" localSheetId="10" hidden="1">{#N/A,#N/A,TRUE,"Cover";#N/A,#N/A,TRUE,"Conts";#N/A,#N/A,TRUE,"VOS";#N/A,#N/A,TRUE,"Warrington";#N/A,#N/A,TRUE,"Widnes"}</definedName>
    <definedName name="yt" localSheetId="13" hidden="1">{#N/A,#N/A,TRUE,"Cover";#N/A,#N/A,TRUE,"Conts";#N/A,#N/A,TRUE,"VOS";#N/A,#N/A,TRUE,"Warrington";#N/A,#N/A,TRUE,"Widnes"}</definedName>
    <definedName name="yt" localSheetId="5" hidden="1">{#N/A,#N/A,TRUE,"Cover";#N/A,#N/A,TRUE,"Conts";#N/A,#N/A,TRUE,"VOS";#N/A,#N/A,TRUE,"Warrington";#N/A,#N/A,TRUE,"Widnes"}</definedName>
    <definedName name="yt" localSheetId="16" hidden="1">{#N/A,#N/A,TRUE,"Cover";#N/A,#N/A,TRUE,"Conts";#N/A,#N/A,TRUE,"VOS";#N/A,#N/A,TRUE,"Warrington";#N/A,#N/A,TRUE,"Widnes"}</definedName>
    <definedName name="yt" hidden="1">{#N/A,#N/A,TRUE,"Cover";#N/A,#N/A,TRUE,"Conts";#N/A,#N/A,TRUE,"VOS";#N/A,#N/A,TRUE,"Warrington";#N/A,#N/A,TRUE,"Widnes"}</definedName>
    <definedName name="ytjtyjre" localSheetId="11" hidden="1">{#N/A,#N/A,TRUE,"Cover";#N/A,#N/A,TRUE,"Conts";#N/A,#N/A,TRUE,"VOS";#N/A,#N/A,TRUE,"Warrington";#N/A,#N/A,TRUE,"Widnes"}</definedName>
    <definedName name="ytjtyjre" localSheetId="7" hidden="1">{#N/A,#N/A,TRUE,"Cover";#N/A,#N/A,TRUE,"Conts";#N/A,#N/A,TRUE,"VOS";#N/A,#N/A,TRUE,"Warrington";#N/A,#N/A,TRUE,"Widnes"}</definedName>
    <definedName name="ytjtyjre" localSheetId="10" hidden="1">{#N/A,#N/A,TRUE,"Cover";#N/A,#N/A,TRUE,"Conts";#N/A,#N/A,TRUE,"VOS";#N/A,#N/A,TRUE,"Warrington";#N/A,#N/A,TRUE,"Widnes"}</definedName>
    <definedName name="ytjtyjre" localSheetId="13" hidden="1">{#N/A,#N/A,TRUE,"Cover";#N/A,#N/A,TRUE,"Conts";#N/A,#N/A,TRUE,"VOS";#N/A,#N/A,TRUE,"Warrington";#N/A,#N/A,TRUE,"Widnes"}</definedName>
    <definedName name="ytjtyjre" localSheetId="5" hidden="1">{#N/A,#N/A,TRUE,"Cover";#N/A,#N/A,TRUE,"Conts";#N/A,#N/A,TRUE,"VOS";#N/A,#N/A,TRUE,"Warrington";#N/A,#N/A,TRUE,"Widnes"}</definedName>
    <definedName name="ytjtyjre" localSheetId="16" hidden="1">{#N/A,#N/A,TRUE,"Cover";#N/A,#N/A,TRUE,"Conts";#N/A,#N/A,TRUE,"VOS";#N/A,#N/A,TRUE,"Warrington";#N/A,#N/A,TRUE,"Widnes"}</definedName>
    <definedName name="ytjtyjre" hidden="1">{#N/A,#N/A,TRUE,"Cover";#N/A,#N/A,TRUE,"Conts";#N/A,#N/A,TRUE,"VOS";#N/A,#N/A,TRUE,"Warrington";#N/A,#N/A,TRUE,"Widnes"}</definedName>
    <definedName name="ytuloioio" localSheetId="11" hidden="1">{#N/A,#N/A,TRUE,"Cover";#N/A,#N/A,TRUE,"Conts";#N/A,#N/A,TRUE,"VOS";#N/A,#N/A,TRUE,"Warrington";#N/A,#N/A,TRUE,"Widnes"}</definedName>
    <definedName name="ytuloioio" localSheetId="7" hidden="1">{#N/A,#N/A,TRUE,"Cover";#N/A,#N/A,TRUE,"Conts";#N/A,#N/A,TRUE,"VOS";#N/A,#N/A,TRUE,"Warrington";#N/A,#N/A,TRUE,"Widnes"}</definedName>
    <definedName name="ytuloioio" localSheetId="10" hidden="1">{#N/A,#N/A,TRUE,"Cover";#N/A,#N/A,TRUE,"Conts";#N/A,#N/A,TRUE,"VOS";#N/A,#N/A,TRUE,"Warrington";#N/A,#N/A,TRUE,"Widnes"}</definedName>
    <definedName name="ytuloioio" localSheetId="13" hidden="1">{#N/A,#N/A,TRUE,"Cover";#N/A,#N/A,TRUE,"Conts";#N/A,#N/A,TRUE,"VOS";#N/A,#N/A,TRUE,"Warrington";#N/A,#N/A,TRUE,"Widnes"}</definedName>
    <definedName name="ytuloioio" localSheetId="5" hidden="1">{#N/A,#N/A,TRUE,"Cover";#N/A,#N/A,TRUE,"Conts";#N/A,#N/A,TRUE,"VOS";#N/A,#N/A,TRUE,"Warrington";#N/A,#N/A,TRUE,"Widnes"}</definedName>
    <definedName name="ytuloioio" localSheetId="16" hidden="1">{#N/A,#N/A,TRUE,"Cover";#N/A,#N/A,TRUE,"Conts";#N/A,#N/A,TRUE,"VOS";#N/A,#N/A,TRUE,"Warrington";#N/A,#N/A,TRUE,"Widnes"}</definedName>
    <definedName name="ytuloioio" hidden="1">{#N/A,#N/A,TRUE,"Cover";#N/A,#N/A,TRUE,"Conts";#N/A,#N/A,TRUE,"VOS";#N/A,#N/A,TRUE,"Warrington";#N/A,#N/A,TRUE,"Widnes"}</definedName>
    <definedName name="yuti7i78o" localSheetId="11" hidden="1">{#N/A,#N/A,TRUE,"Cover";#N/A,#N/A,TRUE,"Conts";#N/A,#N/A,TRUE,"VOS";#N/A,#N/A,TRUE,"Warrington";#N/A,#N/A,TRUE,"Widnes"}</definedName>
    <definedName name="yuti7i78o" localSheetId="7" hidden="1">{#N/A,#N/A,TRUE,"Cover";#N/A,#N/A,TRUE,"Conts";#N/A,#N/A,TRUE,"VOS";#N/A,#N/A,TRUE,"Warrington";#N/A,#N/A,TRUE,"Widnes"}</definedName>
    <definedName name="yuti7i78o" localSheetId="10" hidden="1">{#N/A,#N/A,TRUE,"Cover";#N/A,#N/A,TRUE,"Conts";#N/A,#N/A,TRUE,"VOS";#N/A,#N/A,TRUE,"Warrington";#N/A,#N/A,TRUE,"Widnes"}</definedName>
    <definedName name="yuti7i78o" localSheetId="13" hidden="1">{#N/A,#N/A,TRUE,"Cover";#N/A,#N/A,TRUE,"Conts";#N/A,#N/A,TRUE,"VOS";#N/A,#N/A,TRUE,"Warrington";#N/A,#N/A,TRUE,"Widnes"}</definedName>
    <definedName name="yuti7i78o" localSheetId="5" hidden="1">{#N/A,#N/A,TRUE,"Cover";#N/A,#N/A,TRUE,"Conts";#N/A,#N/A,TRUE,"VOS";#N/A,#N/A,TRUE,"Warrington";#N/A,#N/A,TRUE,"Widnes"}</definedName>
    <definedName name="yuti7i78o" localSheetId="16" hidden="1">{#N/A,#N/A,TRUE,"Cover";#N/A,#N/A,TRUE,"Conts";#N/A,#N/A,TRUE,"VOS";#N/A,#N/A,TRUE,"Warrington";#N/A,#N/A,TRUE,"Widnes"}</definedName>
    <definedName name="yuti7i78o" hidden="1">{#N/A,#N/A,TRUE,"Cover";#N/A,#N/A,TRUE,"Conts";#N/A,#N/A,TRUE,"VOS";#N/A,#N/A,TRUE,"Warrington";#N/A,#N/A,TRUE,"Widnes"}</definedName>
    <definedName name="yyy" localSheetId="11" hidden="1">{#N/A,#N/A,TRUE,"Cover";#N/A,#N/A,TRUE,"Conts";#N/A,#N/A,TRUE,"VOS";#N/A,#N/A,TRUE,"Warrington";#N/A,#N/A,TRUE,"Widnes"}</definedName>
    <definedName name="yyy" localSheetId="7" hidden="1">{#N/A,#N/A,TRUE,"Cover";#N/A,#N/A,TRUE,"Conts";#N/A,#N/A,TRUE,"VOS";#N/A,#N/A,TRUE,"Warrington";#N/A,#N/A,TRUE,"Widnes"}</definedName>
    <definedName name="yyy" localSheetId="10" hidden="1">{#N/A,#N/A,TRUE,"Cover";#N/A,#N/A,TRUE,"Conts";#N/A,#N/A,TRUE,"VOS";#N/A,#N/A,TRUE,"Warrington";#N/A,#N/A,TRUE,"Widnes"}</definedName>
    <definedName name="yyy" localSheetId="13" hidden="1">{#N/A,#N/A,TRUE,"Cover";#N/A,#N/A,TRUE,"Conts";#N/A,#N/A,TRUE,"VOS";#N/A,#N/A,TRUE,"Warrington";#N/A,#N/A,TRUE,"Widnes"}</definedName>
    <definedName name="yyy" localSheetId="5" hidden="1">{#N/A,#N/A,TRUE,"Cover";#N/A,#N/A,TRUE,"Conts";#N/A,#N/A,TRUE,"VOS";#N/A,#N/A,TRUE,"Warrington";#N/A,#N/A,TRUE,"Widnes"}</definedName>
    <definedName name="yyy" localSheetId="16" hidden="1">{#N/A,#N/A,TRUE,"Cover";#N/A,#N/A,TRUE,"Conts";#N/A,#N/A,TRUE,"VOS";#N/A,#N/A,TRUE,"Warrington";#N/A,#N/A,TRUE,"Widnes"}</definedName>
    <definedName name="yyy" hidden="1">{#N/A,#N/A,TRUE,"Cover";#N/A,#N/A,TRUE,"Conts";#N/A,#N/A,TRUE,"VOS";#N/A,#N/A,TRUE,"Warrington";#N/A,#N/A,TRUE,"Widnes"}</definedName>
    <definedName name="Z_05F2E401_3021_4F36_91F4_04441D22F9E8_.wvu.Cols" localSheetId="13" hidden="1">Procurement!$Y:$Y</definedName>
    <definedName name="Z_05F2E401_3021_4F36_91F4_04441D22F9E8_.wvu.FilterData" localSheetId="13" hidden="1">Procurement!#REF!</definedName>
    <definedName name="Z_05F2E401_3021_4F36_91F4_04441D22F9E8_.wvu.PrintArea" localSheetId="13" hidden="1">Procurement!$C$2:$T$2</definedName>
    <definedName name="Z_05F2E401_3021_4F36_91F4_04441D22F9E8_.wvu.PrintTitles" localSheetId="13" hidden="1">Procurement!$2:$2</definedName>
    <definedName name="Z_05F2E401_3021_4F36_91F4_04441D22F9E8_.wvu.Rows" localSheetId="13" hidden="1">Procurement!#REF!</definedName>
    <definedName name="Z_0C509CAE_4B28_497F_9463_E056D87AE422_.wvu.Rows" localSheetId="11" hidden="1">[17]Micro!#REF!</definedName>
    <definedName name="Z_0C509CAE_4B28_497F_9463_E056D87AE422_.wvu.Rows" localSheetId="10" hidden="1">[17]Micro!#REF!</definedName>
    <definedName name="Z_0C509CAE_4B28_497F_9463_E056D87AE422_.wvu.Rows" localSheetId="5" hidden="1">[17]Micro!#REF!</definedName>
    <definedName name="Z_0C509CAE_4B28_497F_9463_E056D87AE422_.wvu.Rows" hidden="1">[17]Micro!#REF!</definedName>
    <definedName name="Z_0E5612F1_1C5C_4147_BE42_908BDE0B1405_.wvu.FilterData" localSheetId="11" hidden="1">#REF!</definedName>
    <definedName name="Z_0E5612F1_1C5C_4147_BE42_908BDE0B1405_.wvu.FilterData" localSheetId="10" hidden="1">#REF!</definedName>
    <definedName name="Z_0E5612F1_1C5C_4147_BE42_908BDE0B1405_.wvu.FilterData" localSheetId="5" hidden="1">#REF!</definedName>
    <definedName name="Z_0E5612F1_1C5C_4147_BE42_908BDE0B1405_.wvu.FilterData" hidden="1">#REF!</definedName>
    <definedName name="Z_0E5612F1_1C5C_4147_BE42_908BDE0B1405_.wvu.PrintTitles" localSheetId="11" hidden="1">#REF!</definedName>
    <definedName name="Z_0E5612F1_1C5C_4147_BE42_908BDE0B1405_.wvu.PrintTitles" localSheetId="10" hidden="1">#REF!</definedName>
    <definedName name="Z_0E5612F1_1C5C_4147_BE42_908BDE0B1405_.wvu.PrintTitles" hidden="1">#REF!</definedName>
    <definedName name="Z_3C0F5388_DC28_472E_BC6D_536F33E8BD1A_.wvu.Cols" localSheetId="13" hidden="1">Procurement!#REF!,Procurement!#REF!,Procurement!#REF!,Procurement!#REF!,Procurement!#REF!</definedName>
    <definedName name="Z_3C0F5388_DC28_472E_BC6D_536F33E8BD1A_.wvu.FilterData" localSheetId="13" hidden="1">Procurement!#REF!</definedName>
    <definedName name="Z_3C0F5388_DC28_472E_BC6D_536F33E8BD1A_.wvu.PrintArea" localSheetId="13" hidden="1">Procurement!$C$2:$D$2</definedName>
    <definedName name="Z_3C0F5388_DC28_472E_BC6D_536F33E8BD1A_.wvu.PrintTitles" localSheetId="13" hidden="1">Procurement!$2:$2</definedName>
    <definedName name="Z_5A4CDE39_BC84_48C0_8208_6970E7A71896_.wvu.Cols" hidden="1">'[35]GM &amp; TA'!$F:$F,'[35]GM &amp; TA'!$G:$G,'[35]GM &amp; TA'!$I:$T</definedName>
    <definedName name="Z_638D37B9_88F7_4F0C_9D78_137044A6BE75_.wvu.Cols" localSheetId="13" hidden="1">Procurement!#REF!,Procurement!#REF!,Procurement!#REF!,Procurement!#REF!</definedName>
    <definedName name="Z_638D37B9_88F7_4F0C_9D78_137044A6BE75_.wvu.FilterData" localSheetId="13" hidden="1">Procurement!#REF!</definedName>
    <definedName name="Z_638D37B9_88F7_4F0C_9D78_137044A6BE75_.wvu.PrintArea" localSheetId="13" hidden="1">Procurement!$C$2:$D$2</definedName>
    <definedName name="Z_638D37B9_88F7_4F0C_9D78_137044A6BE75_.wvu.PrintTitles" localSheetId="13" hidden="1">Procurement!$2:$2</definedName>
    <definedName name="Z_64FBE21F_D610_4122_B662_C1CA556F0E6B_.wvu.Rows" hidden="1">[17]Macro!$9:$47,[17]Macro!$49:$49</definedName>
    <definedName name="Z_821080B5_A53F_46D5_A7A8_C550E9A6DB8E_.wvu.Rows" localSheetId="11" hidden="1">'[17]Scaff-Rose'!#REF!</definedName>
    <definedName name="Z_821080B5_A53F_46D5_A7A8_C550E9A6DB8E_.wvu.Rows" localSheetId="10" hidden="1">'[17]Scaff-Rose'!#REF!</definedName>
    <definedName name="Z_821080B5_A53F_46D5_A7A8_C550E9A6DB8E_.wvu.Rows" localSheetId="5" hidden="1">'[17]Scaff-Rose'!#REF!</definedName>
    <definedName name="Z_821080B5_A53F_46D5_A7A8_C550E9A6DB8E_.wvu.Rows" hidden="1">'[17]Scaff-Rose'!#REF!</definedName>
    <definedName name="Z_893D3CDD_E6EC_4FBE_9F4B_7C063AADDAA3_.wvu.FilterData" localSheetId="11" hidden="1">#REF!</definedName>
    <definedName name="Z_893D3CDD_E6EC_4FBE_9F4B_7C063AADDAA3_.wvu.FilterData" localSheetId="10" hidden="1">#REF!</definedName>
    <definedName name="Z_893D3CDD_E6EC_4FBE_9F4B_7C063AADDAA3_.wvu.FilterData" localSheetId="5" hidden="1">#REF!</definedName>
    <definedName name="Z_893D3CDD_E6EC_4FBE_9F4B_7C063AADDAA3_.wvu.FilterData" hidden="1">#REF!</definedName>
    <definedName name="Z_893D3CDD_E6EC_4FBE_9F4B_7C063AADDAA3_.wvu.PrintTitles" localSheetId="11" hidden="1">#REF!</definedName>
    <definedName name="Z_893D3CDD_E6EC_4FBE_9F4B_7C063AADDAA3_.wvu.PrintTitles" localSheetId="10" hidden="1">#REF!</definedName>
    <definedName name="Z_893D3CDD_E6EC_4FBE_9F4B_7C063AADDAA3_.wvu.PrintTitles" hidden="1">#REF!</definedName>
    <definedName name="Z_893D3CDD_E6EC_4FBE_9F4B_7C063AADDAA3_.wvu.Rows" localSheetId="11" hidden="1">#REF!</definedName>
    <definedName name="Z_893D3CDD_E6EC_4FBE_9F4B_7C063AADDAA3_.wvu.Rows" localSheetId="10" hidden="1">#REF!</definedName>
    <definedName name="Z_893D3CDD_E6EC_4FBE_9F4B_7C063AADDAA3_.wvu.Rows" hidden="1">#REF!</definedName>
    <definedName name="Z_89FC4C3A_6586_42BA_B0E6_F0959042E6A0_.wvu.Rows" localSheetId="11" hidden="1">'[17]Scaff-Rose'!#REF!</definedName>
    <definedName name="Z_89FC4C3A_6586_42BA_B0E6_F0959042E6A0_.wvu.Rows" localSheetId="10" hidden="1">'[17]Scaff-Rose'!#REF!</definedName>
    <definedName name="Z_89FC4C3A_6586_42BA_B0E6_F0959042E6A0_.wvu.Rows" localSheetId="5" hidden="1">'[17]Scaff-Rose'!#REF!</definedName>
    <definedName name="Z_89FC4C3A_6586_42BA_B0E6_F0959042E6A0_.wvu.Rows" hidden="1">'[17]Scaff-Rose'!#REF!</definedName>
    <definedName name="Z_8FCC9949_BB10_48DD_835F_9D6E68B3AE12_.wvu.PrintTitles" localSheetId="11" hidden="1">#REF!</definedName>
    <definedName name="Z_8FCC9949_BB10_48DD_835F_9D6E68B3AE12_.wvu.PrintTitles" localSheetId="10" hidden="1">#REF!</definedName>
    <definedName name="Z_8FCC9949_BB10_48DD_835F_9D6E68B3AE12_.wvu.PrintTitles" localSheetId="5" hidden="1">#REF!</definedName>
    <definedName name="Z_8FCC9949_BB10_48DD_835F_9D6E68B3AE12_.wvu.PrintTitles" hidden="1">#REF!</definedName>
    <definedName name="Z_8FCC9949_BB10_48DD_835F_9D6E68B3AE12_.wvu.Rows" localSheetId="11" hidden="1">'[35]GM &amp; TA'!#REF!,'[35]GM &amp; TA'!#REF!</definedName>
    <definedName name="Z_8FCC9949_BB10_48DD_835F_9D6E68B3AE12_.wvu.Rows" localSheetId="10" hidden="1">'[35]GM &amp; TA'!#REF!,'[35]GM &amp; TA'!#REF!</definedName>
    <definedName name="Z_8FCC9949_BB10_48DD_835F_9D6E68B3AE12_.wvu.Rows" localSheetId="5" hidden="1">'[35]GM &amp; TA'!#REF!,'[35]GM &amp; TA'!#REF!</definedName>
    <definedName name="Z_8FCC9949_BB10_48DD_835F_9D6E68B3AE12_.wvu.Rows" hidden="1">'[35]GM &amp; TA'!#REF!,'[35]GM &amp; TA'!#REF!</definedName>
    <definedName name="Z_911344CF_9A3F_4827_875D_B244FC6C97CD_.wvu.Cols" localSheetId="13" hidden="1">Procurement!#REF!,Procurement!#REF!,Procurement!#REF!,Procurement!#REF!</definedName>
    <definedName name="Z_911344CF_9A3F_4827_875D_B244FC6C97CD_.wvu.FilterData" localSheetId="13" hidden="1">Procurement!#REF!</definedName>
    <definedName name="Z_911344CF_9A3F_4827_875D_B244FC6C97CD_.wvu.PrintArea" localSheetId="13" hidden="1">Procurement!#REF!</definedName>
    <definedName name="Z_911344CF_9A3F_4827_875D_B244FC6C97CD_.wvu.PrintTitles" localSheetId="13" hidden="1">Procurement!$2:$2</definedName>
    <definedName name="Z_911344CF_9A3F_4827_875D_B244FC6C97CD_.wvu.Rows" localSheetId="13" hidden="1">Procurement!#REF!,Procurement!#REF!</definedName>
    <definedName name="Z_911FCEE4_2CBF_4A90_9E55_ED72CBEECF9A_.wvu.FilterData" localSheetId="11" hidden="1">#REF!</definedName>
    <definedName name="Z_911FCEE4_2CBF_4A90_9E55_ED72CBEECF9A_.wvu.FilterData" localSheetId="10" hidden="1">#REF!</definedName>
    <definedName name="Z_911FCEE4_2CBF_4A90_9E55_ED72CBEECF9A_.wvu.FilterData" localSheetId="5" hidden="1">#REF!</definedName>
    <definedName name="Z_911FCEE4_2CBF_4A90_9E55_ED72CBEECF9A_.wvu.FilterData" hidden="1">#REF!</definedName>
    <definedName name="Z_B89BEDDD_0580_4A3E_B4DE_9F60CA18C39D_.wvu.Cols" localSheetId="13" hidden="1">Procurement!#REF!,Procurement!#REF!,Procurement!#REF!,Procurement!#REF!,Procurement!#REF!</definedName>
    <definedName name="Z_B89BEDDD_0580_4A3E_B4DE_9F60CA18C39D_.wvu.FilterData" localSheetId="13" hidden="1">Procurement!#REF!</definedName>
    <definedName name="Z_B89BEDDD_0580_4A3E_B4DE_9F60CA18C39D_.wvu.PrintArea" localSheetId="13" hidden="1">Procurement!$C$2:$D$2</definedName>
    <definedName name="Z_B89BEDDD_0580_4A3E_B4DE_9F60CA18C39D_.wvu.PrintTitles" localSheetId="13" hidden="1">Procurement!$2:$2</definedName>
    <definedName name="Z_B89BEDDD_0580_4A3E_B4DE_9F60CA18C39D_.wvu.Rows" localSheetId="13" hidden="1">Procurement!#REF!,Procurement!#REF!</definedName>
    <definedName name="Z_BFDDBC10_1A86_4654_9667_E25C1DB8EC94_.wvu.Cols" localSheetId="13" hidden="1">Procurement!$Y:$Y</definedName>
    <definedName name="Z_BFDDBC10_1A86_4654_9667_E25C1DB8EC94_.wvu.FilterData" localSheetId="13" hidden="1">Procurement!#REF!</definedName>
    <definedName name="Z_BFDDBC10_1A86_4654_9667_E25C1DB8EC94_.wvu.PrintArea" localSheetId="13" hidden="1">Procurement!$C$2:$T$2</definedName>
    <definedName name="Z_BFDDBC10_1A86_4654_9667_E25C1DB8EC94_.wvu.PrintTitles" localSheetId="13" hidden="1">Procurement!$2:$2</definedName>
    <definedName name="Z_BFDDBC10_1A86_4654_9667_E25C1DB8EC94_.wvu.Rows" localSheetId="13" hidden="1">Procurement!#REF!</definedName>
    <definedName name="Z_C4987C22_A4BC_4088_8093_02A2E532FBED_.wvu.FilterData" localSheetId="11" hidden="1">#REF!</definedName>
    <definedName name="Z_C4987C22_A4BC_4088_8093_02A2E532FBED_.wvu.FilterData" localSheetId="10" hidden="1">#REF!</definedName>
    <definedName name="Z_C4987C22_A4BC_4088_8093_02A2E532FBED_.wvu.FilterData" localSheetId="5" hidden="1">#REF!</definedName>
    <definedName name="Z_C4987C22_A4BC_4088_8093_02A2E532FBED_.wvu.FilterData" hidden="1">#REF!</definedName>
    <definedName name="Z_C4987C22_A4BC_4088_8093_02A2E532FBED_.wvu.PrintTitles" localSheetId="11" hidden="1">#REF!</definedName>
    <definedName name="Z_C4987C22_A4BC_4088_8093_02A2E532FBED_.wvu.PrintTitles" localSheetId="10" hidden="1">#REF!</definedName>
    <definedName name="Z_C4987C22_A4BC_4088_8093_02A2E532FBED_.wvu.PrintTitles" hidden="1">#REF!</definedName>
    <definedName name="Z_CF578FD4_E330_4134_B293_578CC2CC7AD4_.wvu.Cols" localSheetId="13" hidden="1">Procurement!$Y:$Y</definedName>
    <definedName name="Z_CF578FD4_E330_4134_B293_578CC2CC7AD4_.wvu.FilterData" localSheetId="13" hidden="1">Procurement!#REF!</definedName>
    <definedName name="Z_CF578FD4_E330_4134_B293_578CC2CC7AD4_.wvu.PrintArea" localSheetId="13" hidden="1">Procurement!$C$2:$T$2</definedName>
    <definedName name="Z_CF578FD4_E330_4134_B293_578CC2CC7AD4_.wvu.PrintTitles" localSheetId="13" hidden="1">Procurement!$2:$2</definedName>
    <definedName name="Z_CF578FD4_E330_4134_B293_578CC2CC7AD4_.wvu.Rows" localSheetId="13" hidden="1">Procurement!#REF!</definedName>
    <definedName name="Z_DDF22B6B_8FBC_4B74_9493_ED03E55884A4_.wvu.Cols" localSheetId="13" hidden="1">Procurement!#REF!,Procurement!#REF!</definedName>
    <definedName name="Z_DDF22B6B_8FBC_4B74_9493_ED03E55884A4_.wvu.FilterData" localSheetId="13" hidden="1">Procurement!#REF!</definedName>
    <definedName name="Z_DDF22B6B_8FBC_4B74_9493_ED03E55884A4_.wvu.PrintArea" localSheetId="13" hidden="1">Procurement!#REF!</definedName>
    <definedName name="Z_DDF22B6B_8FBC_4B74_9493_ED03E55884A4_.wvu.PrintTitles" localSheetId="13" hidden="1">Procurement!$2:$2</definedName>
    <definedName name="Z_DDF22B6B_8FBC_4B74_9493_ED03E55884A4_.wvu.Rows" localSheetId="13" hidden="1">Procurement!#REF!,Procurement!#REF!,Procurement!#REF!</definedName>
    <definedName name="Z_E61184E6_4A82_48AD_BD46_AD03682B9E61_.wvu.Rows" localSheetId="11" hidden="1">[17]Micro!#REF!</definedName>
    <definedName name="Z_E61184E6_4A82_48AD_BD46_AD03682B9E61_.wvu.Rows" localSheetId="10" hidden="1">[17]Micro!#REF!</definedName>
    <definedName name="Z_E61184E6_4A82_48AD_BD46_AD03682B9E61_.wvu.Rows" localSheetId="5" hidden="1">[17]Micro!#REF!</definedName>
    <definedName name="Z_E61184E6_4A82_48AD_BD46_AD03682B9E61_.wvu.Rows" hidden="1">[17]Micro!#REF!</definedName>
    <definedName name="Z_F14C7C48_F4DD_4065_91E8_5F2A855B8FB3_.wvu.Cols" localSheetId="13" hidden="1">Procurement!#REF!,Procurement!#REF!,Procurement!#REF!,Procurement!#REF!,Procurement!#REF!,Procurement!#REF!</definedName>
    <definedName name="Z_F14C7C48_F4DD_4065_91E8_5F2A855B8FB3_.wvu.FilterData" localSheetId="13" hidden="1">Procurement!#REF!</definedName>
    <definedName name="Z_F14C7C48_F4DD_4065_91E8_5F2A855B8FB3_.wvu.PrintArea" localSheetId="13" hidden="1">Procurement!$C$2:$D$2</definedName>
    <definedName name="Z_F14C7C48_F4DD_4065_91E8_5F2A855B8FB3_.wvu.PrintTitles" localSheetId="13" hidden="1">Procurement!$2:$2</definedName>
    <definedName name="Z_F339C968_51EE_4D4C_8987_F9ED55ECDB91_.wvu.Cols" localSheetId="13" hidden="1">Procurement!#REF!,Procurement!#REF!,Procurement!#REF!,Procurement!#REF!</definedName>
    <definedName name="Z_F339C968_51EE_4D4C_8987_F9ED55ECDB91_.wvu.FilterData" localSheetId="13" hidden="1">Procurement!#REF!</definedName>
    <definedName name="Z_F339C968_51EE_4D4C_8987_F9ED55ECDB91_.wvu.PrintArea" localSheetId="13" hidden="1">Procurement!#REF!</definedName>
    <definedName name="Z_F339C968_51EE_4D4C_8987_F9ED55ECDB91_.wvu.PrintTitles" localSheetId="13" hidden="1">Procurement!$2:$2</definedName>
    <definedName name="Z_F339C968_51EE_4D4C_8987_F9ED55ECDB91_.wvu.Rows" localSheetId="13" hidden="1">Procurement!#REF!,Procurement!#REF!</definedName>
    <definedName name="Z_F8A287BF_980C_4986_B08C_54EAB9AA17CB_.wvu.FilterData" localSheetId="11" hidden="1">#REF!</definedName>
    <definedName name="Z_F8A287BF_980C_4986_B08C_54EAB9AA17CB_.wvu.FilterData" localSheetId="10" hidden="1">#REF!</definedName>
    <definedName name="Z_F8A287BF_980C_4986_B08C_54EAB9AA17CB_.wvu.FilterData" localSheetId="5" hidden="1">#REF!</definedName>
    <definedName name="Z_F8A287BF_980C_4986_B08C_54EAB9AA17CB_.wvu.FilterData" hidden="1">#REF!</definedName>
    <definedName name="Z_F8A287BF_980C_4986_B08C_54EAB9AA17CB_.wvu.PrintTitles" localSheetId="11" hidden="1">#REF!</definedName>
    <definedName name="Z_F8A287BF_980C_4986_B08C_54EAB9AA17CB_.wvu.PrintTitles" localSheetId="10" hidden="1">#REF!</definedName>
    <definedName name="Z_F8A287BF_980C_4986_B08C_54EAB9AA17CB_.wvu.PrintTitles" hidden="1">#REF!</definedName>
    <definedName name="Z_FC2850D9_459B_4836_8A3B_EF0E5C51D9D3_.wvu.Cols" localSheetId="13" hidden="1">Procurement!#REF!,Procurement!#REF!,Procurement!#REF!,Procurement!#REF!,Procurement!#REF!,Procurement!#REF!</definedName>
    <definedName name="Z_FC2850D9_459B_4836_8A3B_EF0E5C51D9D3_.wvu.FilterData" localSheetId="13" hidden="1">Procurement!#REF!</definedName>
    <definedName name="Z_FC2850D9_459B_4836_8A3B_EF0E5C51D9D3_.wvu.PrintArea" localSheetId="13" hidden="1">Procurement!$C$2:$D$2</definedName>
    <definedName name="Z_FC2850D9_459B_4836_8A3B_EF0E5C51D9D3_.wvu.PrintTitles" localSheetId="13" hidden="1">Procurement!$2:$2</definedName>
    <definedName name="Z_FC2850D9_459B_4836_8A3B_EF0E5C51D9D3_.wvu.Rows" localSheetId="13" hidden="1">Procurement!#REF!,Procurement!#REF!</definedName>
    <definedName name="zaed" localSheetId="11" hidden="1">{#N/A,#N/A,TRUE,"Cover";#N/A,#N/A,TRUE,"Conts";#N/A,#N/A,TRUE,"VOS";#N/A,#N/A,TRUE,"Warrington";#N/A,#N/A,TRUE,"Widnes"}</definedName>
    <definedName name="zaed" localSheetId="7" hidden="1">{#N/A,#N/A,TRUE,"Cover";#N/A,#N/A,TRUE,"Conts";#N/A,#N/A,TRUE,"VOS";#N/A,#N/A,TRUE,"Warrington";#N/A,#N/A,TRUE,"Widnes"}</definedName>
    <definedName name="zaed" localSheetId="10" hidden="1">{#N/A,#N/A,TRUE,"Cover";#N/A,#N/A,TRUE,"Conts";#N/A,#N/A,TRUE,"VOS";#N/A,#N/A,TRUE,"Warrington";#N/A,#N/A,TRUE,"Widnes"}</definedName>
    <definedName name="zaed" localSheetId="13" hidden="1">{#N/A,#N/A,TRUE,"Cover";#N/A,#N/A,TRUE,"Conts";#N/A,#N/A,TRUE,"VOS";#N/A,#N/A,TRUE,"Warrington";#N/A,#N/A,TRUE,"Widnes"}</definedName>
    <definedName name="zaed" localSheetId="5" hidden="1">{#N/A,#N/A,TRUE,"Cover";#N/A,#N/A,TRUE,"Conts";#N/A,#N/A,TRUE,"VOS";#N/A,#N/A,TRUE,"Warrington";#N/A,#N/A,TRUE,"Widnes"}</definedName>
    <definedName name="zaed" localSheetId="16" hidden="1">{#N/A,#N/A,TRUE,"Cover";#N/A,#N/A,TRUE,"Conts";#N/A,#N/A,TRUE,"VOS";#N/A,#N/A,TRUE,"Warrington";#N/A,#N/A,TRUE,"Widnes"}</definedName>
    <definedName name="zaed" hidden="1">{#N/A,#N/A,TRUE,"Cover";#N/A,#N/A,TRUE,"Conts";#N/A,#N/A,TRUE,"VOS";#N/A,#N/A,TRUE,"Warrington";#N/A,#N/A,TRUE,"Widnes"}</definedName>
    <definedName name="ZBDZBDFB" localSheetId="11" hidden="1">{#N/A,#N/A,TRUE,"Cover";#N/A,#N/A,TRUE,"Conts";#N/A,#N/A,TRUE,"VOS";#N/A,#N/A,TRUE,"Warrington";#N/A,#N/A,TRUE,"Widnes"}</definedName>
    <definedName name="ZBDZBDFB" localSheetId="7" hidden="1">{#N/A,#N/A,TRUE,"Cover";#N/A,#N/A,TRUE,"Conts";#N/A,#N/A,TRUE,"VOS";#N/A,#N/A,TRUE,"Warrington";#N/A,#N/A,TRUE,"Widnes"}</definedName>
    <definedName name="ZBDZBDFB" localSheetId="10" hidden="1">{#N/A,#N/A,TRUE,"Cover";#N/A,#N/A,TRUE,"Conts";#N/A,#N/A,TRUE,"VOS";#N/A,#N/A,TRUE,"Warrington";#N/A,#N/A,TRUE,"Widnes"}</definedName>
    <definedName name="ZBDZBDFB" localSheetId="13" hidden="1">{#N/A,#N/A,TRUE,"Cover";#N/A,#N/A,TRUE,"Conts";#N/A,#N/A,TRUE,"VOS";#N/A,#N/A,TRUE,"Warrington";#N/A,#N/A,TRUE,"Widnes"}</definedName>
    <definedName name="ZBDZBDFB" localSheetId="5" hidden="1">{#N/A,#N/A,TRUE,"Cover";#N/A,#N/A,TRUE,"Conts";#N/A,#N/A,TRUE,"VOS";#N/A,#N/A,TRUE,"Warrington";#N/A,#N/A,TRUE,"Widnes"}</definedName>
    <definedName name="ZBDZBDFB" localSheetId="16" hidden="1">{#N/A,#N/A,TRUE,"Cover";#N/A,#N/A,TRUE,"Conts";#N/A,#N/A,TRUE,"VOS";#N/A,#N/A,TRUE,"Warrington";#N/A,#N/A,TRUE,"Widnes"}</definedName>
    <definedName name="ZBDZBDFB" hidden="1">{#N/A,#N/A,TRUE,"Cover";#N/A,#N/A,TRUE,"Conts";#N/A,#N/A,TRUE,"VOS";#N/A,#N/A,TRUE,"Warrington";#N/A,#N/A,TRUE,"Widnes"}</definedName>
    <definedName name="zse" localSheetId="11"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5" hidden="1">{#N/A,#N/A,FALSE,"SumG";#N/A,#N/A,FALSE,"ElecG";#N/A,#N/A,FALSE,"MechG";#N/A,#N/A,FALSE,"GeotG";#N/A,#N/A,FALSE,"PrcsG";#N/A,#N/A,FALSE,"TunnG";#N/A,#N/A,FALSE,"CivlG";#N/A,#N/A,FALSE,"NtwkG";#N/A,#N/A,FALSE,"EstgG";#N/A,#N/A,FALSE,"PEngG"}</definedName>
    <definedName name="zse" localSheetId="16"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11" hidden="1">{#N/A,#N/A,TRUE,"Cover";#N/A,#N/A,TRUE,"Conts";#N/A,#N/A,TRUE,"VOS";#N/A,#N/A,TRUE,"Warrington";#N/A,#N/A,TRUE,"Widnes"}</definedName>
    <definedName name="zxdvzdv" localSheetId="7" hidden="1">{#N/A,#N/A,TRUE,"Cover";#N/A,#N/A,TRUE,"Conts";#N/A,#N/A,TRUE,"VOS";#N/A,#N/A,TRUE,"Warrington";#N/A,#N/A,TRUE,"Widnes"}</definedName>
    <definedName name="zxdvzdv" localSheetId="10" hidden="1">{#N/A,#N/A,TRUE,"Cover";#N/A,#N/A,TRUE,"Conts";#N/A,#N/A,TRUE,"VOS";#N/A,#N/A,TRUE,"Warrington";#N/A,#N/A,TRUE,"Widnes"}</definedName>
    <definedName name="zxdvzdv" localSheetId="13" hidden="1">{#N/A,#N/A,TRUE,"Cover";#N/A,#N/A,TRUE,"Conts";#N/A,#N/A,TRUE,"VOS";#N/A,#N/A,TRUE,"Warrington";#N/A,#N/A,TRUE,"Widnes"}</definedName>
    <definedName name="zxdvzdv" localSheetId="5" hidden="1">{#N/A,#N/A,TRUE,"Cover";#N/A,#N/A,TRUE,"Conts";#N/A,#N/A,TRUE,"VOS";#N/A,#N/A,TRUE,"Warrington";#N/A,#N/A,TRUE,"Widnes"}</definedName>
    <definedName name="zxdvzdv" localSheetId="16" hidden="1">{#N/A,#N/A,TRUE,"Cover";#N/A,#N/A,TRUE,"Conts";#N/A,#N/A,TRUE,"VOS";#N/A,#N/A,TRUE,"Warrington";#N/A,#N/A,TRUE,"Widnes"}</definedName>
    <definedName name="zxdvzdv" hidden="1">{#N/A,#N/A,TRUE,"Cover";#N/A,#N/A,TRUE,"Conts";#N/A,#N/A,TRUE,"VOS";#N/A,#N/A,TRUE,"Warrington";#N/A,#N/A,TRUE,"Widnes"}</definedName>
    <definedName name="zz" localSheetId="11" hidden="1">{#N/A,#N/A,FALSE,"SumD";#N/A,#N/A,FALSE,"ElecD";#N/A,#N/A,FALSE,"MechD";#N/A,#N/A,FALSE,"GeotD";#N/A,#N/A,FALSE,"PrcsD";#N/A,#N/A,FALSE,"TunnD";#N/A,#N/A,FALSE,"CivlD";#N/A,#N/A,FALSE,"NtwkD";#N/A,#N/A,FALSE,"EstgD";#N/A,#N/A,FALSE,"PEngD"}</definedName>
    <definedName name="ZZ">'[19]DET.ENGG.PROG'!$A$1:$Q$23</definedName>
    <definedName name="zzz" localSheetId="11" hidden="1">{#N/A,#N/A,TRUE,"Cover";#N/A,#N/A,TRUE,"Conts";#N/A,#N/A,TRUE,"VOS";#N/A,#N/A,TRUE,"Warrington";#N/A,#N/A,TRUE,"Widnes"}</definedName>
    <definedName name="zzz" localSheetId="7" hidden="1">{#N/A,#N/A,TRUE,"Cover";#N/A,#N/A,TRUE,"Conts";#N/A,#N/A,TRUE,"VOS";#N/A,#N/A,TRUE,"Warrington";#N/A,#N/A,TRUE,"Widnes"}</definedName>
    <definedName name="zzz" localSheetId="10" hidden="1">{#N/A,#N/A,TRUE,"Cover";#N/A,#N/A,TRUE,"Conts";#N/A,#N/A,TRUE,"VOS";#N/A,#N/A,TRUE,"Warrington";#N/A,#N/A,TRUE,"Widnes"}</definedName>
    <definedName name="zzz" localSheetId="13" hidden="1">{#N/A,#N/A,TRUE,"Cover";#N/A,#N/A,TRUE,"Conts";#N/A,#N/A,TRUE,"VOS";#N/A,#N/A,TRUE,"Warrington";#N/A,#N/A,TRUE,"Widnes"}</definedName>
    <definedName name="zzz" localSheetId="5" hidden="1">{#N/A,#N/A,TRUE,"Cover";#N/A,#N/A,TRUE,"Conts";#N/A,#N/A,TRUE,"VOS";#N/A,#N/A,TRUE,"Warrington";#N/A,#N/A,TRUE,"Widnes"}</definedName>
    <definedName name="zzz" localSheetId="16"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04" i="1" l="1"/>
  <c r="X116" i="1"/>
  <c r="X115" i="1"/>
  <c r="X114" i="1"/>
  <c r="X113" i="1"/>
  <c r="X112" i="1"/>
  <c r="S116" i="1"/>
  <c r="S115" i="1"/>
  <c r="S114" i="1"/>
  <c r="S113" i="1"/>
  <c r="S112" i="1"/>
  <c r="R116" i="1"/>
  <c r="Q116" i="1"/>
  <c r="R115" i="1"/>
  <c r="R114" i="1"/>
  <c r="R113" i="1"/>
  <c r="R112" i="1"/>
  <c r="Q115" i="1"/>
  <c r="Q114" i="1"/>
  <c r="Q113" i="1"/>
  <c r="Q112" i="1"/>
  <c r="J95" i="74"/>
  <c r="K95" i="74" s="1"/>
  <c r="J96" i="74"/>
  <c r="K96" i="74" s="1"/>
  <c r="J97" i="74"/>
  <c r="K97" i="74" s="1"/>
  <c r="J98" i="74"/>
  <c r="K98" i="74" s="1"/>
  <c r="J99" i="74"/>
  <c r="K99" i="74" s="1"/>
  <c r="J100" i="74"/>
  <c r="K100" i="74" s="1"/>
  <c r="J101" i="74"/>
  <c r="K101" i="74" s="1"/>
  <c r="J102" i="74"/>
  <c r="K102" i="74" s="1"/>
  <c r="J103" i="74"/>
  <c r="K103" i="74" s="1"/>
  <c r="J104" i="74"/>
  <c r="K104" i="74" s="1"/>
  <c r="J105" i="74"/>
  <c r="K105" i="74" s="1"/>
  <c r="J106" i="74"/>
  <c r="K106" i="74" s="1"/>
  <c r="J107" i="74"/>
  <c r="K107" i="74" s="1"/>
  <c r="K9" i="74"/>
  <c r="E9" i="38" l="1"/>
  <c r="E8" i="38"/>
  <c r="W1" i="34" l="1"/>
  <c r="J90" i="74" l="1"/>
  <c r="K90" i="74" s="1"/>
  <c r="J91" i="74"/>
  <c r="K91" i="74" s="1"/>
  <c r="J92" i="74"/>
  <c r="K92" i="74" s="1"/>
  <c r="J93" i="74"/>
  <c r="K93" i="74" s="1"/>
  <c r="J94" i="74"/>
  <c r="K94" i="74" s="1"/>
  <c r="J9" i="74"/>
  <c r="J10" i="74"/>
  <c r="K10" i="74" s="1"/>
  <c r="J11" i="74"/>
  <c r="K11" i="74" s="1"/>
  <c r="J12" i="74"/>
  <c r="K12" i="74" s="1"/>
  <c r="J13" i="74"/>
  <c r="K13" i="74" s="1"/>
  <c r="J14" i="74"/>
  <c r="K14" i="74" s="1"/>
  <c r="J15" i="74"/>
  <c r="K15" i="74" s="1"/>
  <c r="J16" i="74"/>
  <c r="K16" i="74" s="1"/>
  <c r="J17" i="74"/>
  <c r="K17" i="74" s="1"/>
  <c r="J18" i="74"/>
  <c r="K18" i="74" s="1"/>
  <c r="J19" i="74"/>
  <c r="K19" i="74" s="1"/>
  <c r="J20" i="74"/>
  <c r="K20" i="74" s="1"/>
  <c r="J21" i="74"/>
  <c r="K21" i="74" s="1"/>
  <c r="J22" i="74"/>
  <c r="K22" i="74" s="1"/>
  <c r="J23" i="74"/>
  <c r="K23" i="74" s="1"/>
  <c r="J24" i="74"/>
  <c r="K24" i="74" s="1"/>
  <c r="J25" i="74"/>
  <c r="K25" i="74" s="1"/>
  <c r="J26" i="74"/>
  <c r="K26" i="74" s="1"/>
  <c r="J27" i="74"/>
  <c r="K27" i="74" s="1"/>
  <c r="J28" i="74"/>
  <c r="K28" i="74" s="1"/>
  <c r="J29" i="74"/>
  <c r="K29" i="74" s="1"/>
  <c r="J30" i="74"/>
  <c r="K30" i="74" s="1"/>
  <c r="J31" i="74"/>
  <c r="K31" i="74" s="1"/>
  <c r="J32" i="74"/>
  <c r="K32" i="74" s="1"/>
  <c r="J33" i="74"/>
  <c r="K33" i="74" s="1"/>
  <c r="J34" i="74"/>
  <c r="K34" i="74" s="1"/>
  <c r="J35" i="74"/>
  <c r="K35" i="74" s="1"/>
  <c r="J36" i="74"/>
  <c r="K36" i="74" s="1"/>
  <c r="J37" i="74"/>
  <c r="K37" i="74" s="1"/>
  <c r="J38" i="74"/>
  <c r="K38" i="74" s="1"/>
  <c r="J39" i="74"/>
  <c r="K39" i="74" s="1"/>
  <c r="J40" i="74"/>
  <c r="K40" i="74" s="1"/>
  <c r="J41" i="74"/>
  <c r="K41" i="74" s="1"/>
  <c r="J42" i="74"/>
  <c r="K42" i="74" s="1"/>
  <c r="J43" i="74"/>
  <c r="K43" i="74" s="1"/>
  <c r="J44" i="74"/>
  <c r="K44" i="74" s="1"/>
  <c r="J45" i="74"/>
  <c r="K45" i="74" s="1"/>
  <c r="J46" i="74"/>
  <c r="K46" i="74" s="1"/>
  <c r="J47" i="74"/>
  <c r="K47" i="74" s="1"/>
  <c r="J48" i="74"/>
  <c r="K48" i="74" s="1"/>
  <c r="J49" i="74"/>
  <c r="K49" i="74" s="1"/>
  <c r="J50" i="74"/>
  <c r="K50" i="74" s="1"/>
  <c r="J51" i="74"/>
  <c r="K51" i="74" s="1"/>
  <c r="J52" i="74"/>
  <c r="K52" i="74" s="1"/>
  <c r="J53" i="74"/>
  <c r="K53" i="74" s="1"/>
  <c r="J54" i="74"/>
  <c r="K54" i="74" s="1"/>
  <c r="J55" i="74"/>
  <c r="K55" i="74" s="1"/>
  <c r="J56" i="74"/>
  <c r="K56" i="74" s="1"/>
  <c r="J57" i="74"/>
  <c r="K57" i="74" s="1"/>
  <c r="J58" i="74"/>
  <c r="K58" i="74" s="1"/>
  <c r="J59" i="74"/>
  <c r="K59" i="74" s="1"/>
  <c r="J60" i="74"/>
  <c r="K60" i="74" s="1"/>
  <c r="J61" i="74"/>
  <c r="K61" i="74" s="1"/>
  <c r="J62" i="74"/>
  <c r="K62" i="74" s="1"/>
  <c r="J63" i="74"/>
  <c r="K63" i="74" s="1"/>
  <c r="J64" i="74"/>
  <c r="K64" i="74" s="1"/>
  <c r="J65" i="74"/>
  <c r="K65" i="74" s="1"/>
  <c r="J66" i="74"/>
  <c r="K66" i="74" s="1"/>
  <c r="J67" i="74"/>
  <c r="K67" i="74" s="1"/>
  <c r="J68" i="74"/>
  <c r="K68" i="74" s="1"/>
  <c r="J69" i="74"/>
  <c r="K69" i="74" s="1"/>
  <c r="J70" i="74"/>
  <c r="K70" i="74" s="1"/>
  <c r="J71" i="74"/>
  <c r="K71" i="74" s="1"/>
  <c r="J72" i="74"/>
  <c r="K72" i="74" s="1"/>
  <c r="J73" i="74"/>
  <c r="K73" i="74" s="1"/>
  <c r="J74" i="74"/>
  <c r="K74" i="74" s="1"/>
  <c r="J75" i="74"/>
  <c r="K75" i="74" s="1"/>
  <c r="J76" i="74"/>
  <c r="K76" i="74" s="1"/>
  <c r="J77" i="74"/>
  <c r="K77" i="74" s="1"/>
  <c r="J78" i="74"/>
  <c r="K78" i="74" s="1"/>
  <c r="J79" i="74"/>
  <c r="K79" i="74" s="1"/>
  <c r="J80" i="74"/>
  <c r="K80" i="74" s="1"/>
  <c r="J81" i="74"/>
  <c r="K81" i="74" s="1"/>
  <c r="J82" i="74"/>
  <c r="K82" i="74" s="1"/>
  <c r="J83" i="74"/>
  <c r="K83" i="74" s="1"/>
  <c r="J84" i="74"/>
  <c r="K84" i="74" s="1"/>
  <c r="J85" i="74"/>
  <c r="K85" i="74" s="1"/>
  <c r="J86" i="74"/>
  <c r="K86" i="74" s="1"/>
  <c r="J87" i="74"/>
  <c r="K87" i="74" s="1"/>
  <c r="J88" i="74"/>
  <c r="K88" i="74" s="1"/>
  <c r="J89" i="74"/>
  <c r="K89" i="74" s="1"/>
  <c r="H4" i="25" l="1"/>
  <c r="H3" i="25"/>
  <c r="H5" i="25"/>
  <c r="H6" i="25"/>
  <c r="H7" i="25"/>
  <c r="H8" i="25"/>
  <c r="H9" i="25"/>
  <c r="H10" i="25"/>
  <c r="H11" i="25"/>
  <c r="H12" i="25"/>
  <c r="H13" i="25"/>
  <c r="H14" i="25"/>
  <c r="W113" i="1"/>
  <c r="W114" i="1"/>
  <c r="W115" i="1"/>
  <c r="W116" i="1"/>
  <c r="W112" i="1"/>
  <c r="J13" i="20"/>
  <c r="E30" i="20"/>
  <c r="L26" i="38"/>
  <c r="L27" i="38"/>
  <c r="I15" i="38"/>
  <c r="I16" i="38"/>
  <c r="I17" i="38"/>
  <c r="I18" i="38"/>
  <c r="I14" i="38"/>
  <c r="H10" i="11" l="1"/>
  <c r="J10" i="11"/>
  <c r="J10" i="2"/>
  <c r="H10" i="2"/>
  <c r="AG113" i="1" l="1"/>
  <c r="AG114" i="1"/>
  <c r="AG115" i="1"/>
  <c r="AG116" i="1"/>
  <c r="AG112" i="1"/>
  <c r="AH113" i="1"/>
  <c r="AH114" i="1"/>
  <c r="AH115" i="1"/>
  <c r="AH116" i="1"/>
  <c r="AH112" i="1"/>
  <c r="AF113" i="1"/>
  <c r="AF114" i="1"/>
  <c r="AF115" i="1"/>
  <c r="AF116" i="1"/>
  <c r="AF112" i="1"/>
  <c r="D28" i="38" l="1"/>
  <c r="G9" i="38"/>
  <c r="G8" i="38"/>
  <c r="E6" i="38"/>
  <c r="E7" i="38"/>
  <c r="E29" i="20"/>
  <c r="K6" i="11" l="1"/>
  <c r="K7" i="11"/>
  <c r="K8" i="11"/>
  <c r="K9" i="11"/>
  <c r="K10" i="11"/>
  <c r="K11" i="11"/>
  <c r="K12" i="11"/>
  <c r="K13" i="11"/>
  <c r="K14" i="11"/>
  <c r="K15" i="11"/>
  <c r="K16" i="11"/>
  <c r="K17" i="11"/>
  <c r="K18" i="11"/>
  <c r="K19" i="11"/>
  <c r="K20" i="11"/>
  <c r="K5" i="11"/>
  <c r="K4" i="11"/>
  <c r="N6" i="2" l="1"/>
  <c r="N7" i="2"/>
  <c r="N8" i="2"/>
  <c r="N9" i="2"/>
  <c r="N10" i="2"/>
  <c r="N11" i="2"/>
  <c r="N12" i="2"/>
  <c r="N13" i="2"/>
  <c r="N14" i="2"/>
  <c r="N15" i="2"/>
  <c r="N16" i="2"/>
  <c r="N17" i="2"/>
  <c r="N18" i="2"/>
  <c r="N19" i="2"/>
  <c r="N20" i="2"/>
  <c r="N5" i="2"/>
  <c r="N4" i="2"/>
  <c r="H6" i="2"/>
  <c r="H7" i="2"/>
  <c r="H8" i="2"/>
  <c r="H9" i="2"/>
  <c r="H5" i="2"/>
  <c r="H4" i="2"/>
  <c r="L15" i="38" l="1"/>
  <c r="L16" i="38"/>
  <c r="L17" i="38"/>
  <c r="L18" i="38"/>
  <c r="L14" i="38"/>
  <c r="H9" i="11" l="1"/>
  <c r="N27" i="31" l="1"/>
  <c r="N30" i="31"/>
  <c r="N29" i="31"/>
  <c r="N26" i="31"/>
  <c r="M26" i="31"/>
  <c r="N23" i="31"/>
  <c r="N22" i="31"/>
  <c r="N20" i="31"/>
  <c r="M18" i="31"/>
  <c r="E37" i="31"/>
  <c r="F32" i="31"/>
  <c r="F29" i="31"/>
  <c r="F21" i="31"/>
  <c r="F26" i="31"/>
  <c r="F22" i="31"/>
  <c r="M13" i="31"/>
  <c r="E26" i="31"/>
  <c r="E25" i="31"/>
  <c r="E24" i="31"/>
  <c r="E23" i="31"/>
  <c r="E22" i="31"/>
  <c r="E18" i="31"/>
  <c r="E13" i="31"/>
  <c r="E21" i="31"/>
  <c r="E19" i="31"/>
  <c r="E17" i="31"/>
  <c r="E20" i="31"/>
  <c r="F13" i="31"/>
  <c r="F12" i="31"/>
  <c r="D4" i="39" l="1"/>
  <c r="X6" i="68" l="1"/>
  <c r="V1" i="34" l="1"/>
  <c r="E11" i="31"/>
  <c r="G26" i="11" l="1"/>
  <c r="F5" i="6" l="1"/>
  <c r="A43" i="6"/>
  <c r="E11" i="32"/>
  <c r="D11" i="32"/>
  <c r="C11" i="32"/>
  <c r="B11" i="32"/>
  <c r="C3" i="32"/>
  <c r="B3" i="32"/>
  <c r="I5" i="11"/>
  <c r="I6" i="11" s="1"/>
  <c r="J9" i="27"/>
  <c r="C9" i="27"/>
  <c r="J5" i="27"/>
  <c r="E5" i="27"/>
  <c r="F19" i="31"/>
  <c r="N18" i="31"/>
  <c r="N19" i="31"/>
  <c r="I7" i="11" l="1"/>
  <c r="H8" i="11" s="1"/>
  <c r="P33" i="11" l="1"/>
  <c r="F17" i="31"/>
  <c r="F20" i="31"/>
  <c r="E3" i="32" l="1"/>
  <c r="D3" i="32"/>
  <c r="K9" i="12"/>
  <c r="G9" i="12"/>
  <c r="M15" i="31" l="1"/>
  <c r="M34" i="31"/>
  <c r="M31" i="31"/>
  <c r="E35" i="31"/>
  <c r="E16" i="31"/>
  <c r="E14" i="31"/>
  <c r="I5" i="25"/>
  <c r="M33" i="31" l="1"/>
  <c r="J8" i="74"/>
  <c r="K8" i="74" s="1"/>
  <c r="K108" i="74" s="1"/>
  <c r="K7" i="74" l="1"/>
  <c r="M32" i="31"/>
  <c r="E32" i="31"/>
  <c r="D38" i="21" l="1"/>
  <c r="E9" i="31"/>
  <c r="E10" i="31"/>
  <c r="F9" i="31"/>
  <c r="F10" i="31"/>
  <c r="H113" i="1" l="1"/>
  <c r="H114" i="1"/>
  <c r="H115" i="1"/>
  <c r="H116" i="1"/>
  <c r="H117" i="1"/>
  <c r="H112" i="1"/>
  <c r="F113" i="1"/>
  <c r="F114" i="1"/>
  <c r="F115" i="1"/>
  <c r="F116" i="1"/>
  <c r="F117" i="1"/>
  <c r="F112" i="1"/>
  <c r="D113" i="1"/>
  <c r="D114" i="1"/>
  <c r="D115" i="1"/>
  <c r="D116" i="1"/>
  <c r="D117" i="1"/>
  <c r="D112" i="1"/>
  <c r="B113" i="1"/>
  <c r="B114" i="1"/>
  <c r="B115" i="1"/>
  <c r="B116" i="1"/>
  <c r="B117" i="1"/>
  <c r="B112" i="1"/>
  <c r="F14" i="1"/>
  <c r="I14" i="1"/>
  <c r="H14" i="1"/>
  <c r="F14" i="31" l="1"/>
  <c r="M9" i="31" l="1"/>
  <c r="M10" i="31"/>
  <c r="M14" i="31"/>
  <c r="M8" i="31"/>
  <c r="N9" i="31"/>
  <c r="N10" i="31"/>
  <c r="N13" i="31"/>
  <c r="N14" i="31"/>
  <c r="N15" i="31"/>
  <c r="N8" i="31"/>
  <c r="F15" i="31"/>
  <c r="E15" i="31"/>
  <c r="F16" i="31"/>
  <c r="G3" i="74" l="1"/>
  <c r="H4" i="74"/>
  <c r="O3" i="1" l="1"/>
  <c r="G5" i="19"/>
  <c r="A117" i="1"/>
  <c r="A114" i="1"/>
  <c r="A115" i="1"/>
  <c r="A116" i="1"/>
  <c r="A113" i="1"/>
  <c r="A112" i="1"/>
  <c r="K52" i="31" l="1"/>
  <c r="N16" i="31"/>
  <c r="O14" i="1"/>
  <c r="G14" i="1"/>
  <c r="O13" i="1"/>
  <c r="M14" i="1"/>
  <c r="Q14" i="1"/>
  <c r="R14" i="1"/>
  <c r="S14" i="1"/>
  <c r="T14" i="1"/>
  <c r="U14" i="1"/>
  <c r="V14" i="1"/>
  <c r="W14" i="1"/>
  <c r="X14" i="1"/>
  <c r="Y14" i="1"/>
  <c r="D14" i="1"/>
  <c r="C14" i="1"/>
  <c r="K14" i="1" s="1"/>
  <c r="A14" i="1"/>
  <c r="A13" i="1"/>
  <c r="C10" i="6"/>
  <c r="D10" i="6" s="1"/>
  <c r="E10" i="6" s="1"/>
  <c r="F10" i="6" s="1"/>
  <c r="G10" i="6" s="1"/>
  <c r="H10" i="6" s="1"/>
  <c r="I10" i="6" s="1"/>
  <c r="J10" i="6" s="1"/>
  <c r="K10" i="6" s="1"/>
  <c r="L10" i="6" s="1"/>
  <c r="M10" i="6" s="1"/>
  <c r="N10" i="6" s="1"/>
  <c r="O10" i="6" s="1"/>
  <c r="P10" i="6" s="1"/>
  <c r="Q10" i="6" s="1"/>
  <c r="R10" i="6" s="1"/>
  <c r="B4" i="6"/>
  <c r="J14" i="1" l="1"/>
  <c r="L14" i="1"/>
  <c r="N14" i="1" s="1"/>
  <c r="F11" i="31"/>
  <c r="M12" i="31"/>
  <c r="N12" i="31"/>
  <c r="E12" i="31"/>
  <c r="C4" i="11"/>
  <c r="Q6" i="2"/>
  <c r="R6" i="2" s="1"/>
  <c r="Q5" i="2"/>
  <c r="R5" i="2" s="1"/>
  <c r="C5" i="2"/>
  <c r="C6" i="2" s="1"/>
  <c r="C7" i="2" s="1"/>
  <c r="C8" i="2" s="1"/>
  <c r="C9" i="2" s="1"/>
  <c r="C10" i="2" s="1"/>
  <c r="C11" i="2" s="1"/>
  <c r="C12" i="2" s="1"/>
  <c r="C13" i="2" s="1"/>
  <c r="C14" i="2" s="1"/>
  <c r="C15" i="2" s="1"/>
  <c r="C16" i="2" s="1"/>
  <c r="C17" i="2" s="1"/>
  <c r="C18" i="2" s="1"/>
  <c r="C19" i="2" s="1"/>
  <c r="C20" i="2" s="1"/>
  <c r="J9" i="2" l="1"/>
  <c r="J6" i="2"/>
  <c r="J4" i="2"/>
  <c r="J5" i="2"/>
  <c r="J8" i="2"/>
  <c r="J7" i="2"/>
  <c r="I52" i="31"/>
  <c r="M11" i="31"/>
  <c r="M52" i="31" s="1"/>
  <c r="O52" i="31"/>
  <c r="N11" i="31"/>
  <c r="P52" i="31"/>
  <c r="P53" i="31" s="1"/>
  <c r="C5" i="11"/>
  <c r="I19" i="32"/>
  <c r="J19" i="32"/>
  <c r="H19" i="32"/>
  <c r="H52" i="31" l="1"/>
  <c r="C6" i="11"/>
  <c r="C7" i="11" l="1"/>
  <c r="C8" i="11" l="1"/>
  <c r="C9" i="11" l="1"/>
  <c r="C10" i="11" l="1"/>
  <c r="C11" i="11" l="1"/>
  <c r="C12" i="11" l="1"/>
  <c r="C13" i="11" l="1"/>
  <c r="C14" i="11" l="1"/>
  <c r="C15" i="11" l="1"/>
  <c r="C16" i="11" l="1"/>
  <c r="C17" i="11" l="1"/>
  <c r="C18" i="11" l="1"/>
  <c r="D4" i="2" l="1"/>
  <c r="D20" i="2"/>
  <c r="D6" i="2"/>
  <c r="D5" i="2"/>
  <c r="D7" i="2"/>
  <c r="D8" i="2"/>
  <c r="D9" i="2"/>
  <c r="D10" i="2"/>
  <c r="D11" i="2"/>
  <c r="D12" i="2"/>
  <c r="D13" i="2"/>
  <c r="D14" i="2"/>
  <c r="D15" i="2"/>
  <c r="D16" i="2"/>
  <c r="D17" i="2"/>
  <c r="D18" i="2"/>
  <c r="D19" i="2"/>
  <c r="C19" i="11"/>
  <c r="C20" i="11" s="1"/>
  <c r="J9" i="11" l="1"/>
  <c r="J6" i="11"/>
  <c r="J7" i="11"/>
  <c r="J8" i="11"/>
  <c r="D19" i="11"/>
  <c r="D20" i="11" l="1"/>
  <c r="D4" i="11"/>
  <c r="D5" i="11"/>
  <c r="D6" i="11"/>
  <c r="D7" i="11"/>
  <c r="D8" i="11"/>
  <c r="D9" i="11"/>
  <c r="D10" i="11"/>
  <c r="D11" i="11"/>
  <c r="D12" i="11"/>
  <c r="D13" i="11"/>
  <c r="D14" i="11"/>
  <c r="D15" i="11"/>
  <c r="D16" i="11"/>
  <c r="D17" i="11"/>
  <c r="D18" i="11"/>
  <c r="I27" i="38" l="1"/>
  <c r="J27" i="38" s="1"/>
  <c r="I25" i="38"/>
  <c r="L25" i="38" s="1"/>
  <c r="J15" i="38"/>
  <c r="Q7" i="2"/>
  <c r="R7" i="2" s="1"/>
  <c r="Q8" i="2"/>
  <c r="R8" i="2" s="1"/>
  <c r="Q9" i="2"/>
  <c r="R9" i="2" l="1"/>
  <c r="D52" i="31"/>
  <c r="T27" i="64"/>
  <c r="T26" i="64"/>
  <c r="T25" i="64"/>
  <c r="T24" i="64"/>
  <c r="T23" i="64"/>
  <c r="T22" i="64"/>
  <c r="T21" i="64"/>
  <c r="T20" i="64"/>
  <c r="T19" i="64"/>
  <c r="T18" i="64"/>
  <c r="T17" i="64"/>
  <c r="T16" i="64"/>
  <c r="T15" i="64"/>
  <c r="T14" i="64"/>
  <c r="T13" i="64"/>
  <c r="T11" i="64"/>
  <c r="T10" i="64"/>
  <c r="T8" i="64"/>
  <c r="T7" i="64"/>
  <c r="T6" i="64"/>
  <c r="T5" i="64"/>
  <c r="T4" i="64"/>
  <c r="T3" i="64"/>
  <c r="V21" i="1" l="1"/>
  <c r="V22" i="1"/>
  <c r="V23" i="1"/>
  <c r="V24" i="1"/>
  <c r="V25" i="1"/>
  <c r="V26" i="1"/>
  <c r="V27" i="1"/>
  <c r="V28" i="1"/>
  <c r="V29" i="1"/>
  <c r="U21" i="1"/>
  <c r="U22" i="1"/>
  <c r="U23" i="1"/>
  <c r="U24" i="1"/>
  <c r="U25" i="1"/>
  <c r="U26" i="1"/>
  <c r="U27" i="1"/>
  <c r="G6" i="19"/>
  <c r="G7" i="19"/>
  <c r="G8" i="19"/>
  <c r="G9" i="19"/>
  <c r="G10" i="19"/>
  <c r="G11" i="19"/>
  <c r="G12" i="19"/>
  <c r="G13" i="19"/>
  <c r="G4" i="19"/>
  <c r="E36" i="31" l="1"/>
  <c r="E34" i="31"/>
  <c r="E33" i="31"/>
  <c r="E31" i="31"/>
  <c r="E30" i="31"/>
  <c r="E29" i="31"/>
  <c r="E28" i="31"/>
  <c r="E27" i="31"/>
  <c r="E14" i="1"/>
  <c r="F37" i="31"/>
  <c r="F36" i="31"/>
  <c r="F18" i="31"/>
  <c r="F23" i="31"/>
  <c r="F24" i="31"/>
  <c r="F25" i="31"/>
  <c r="F27" i="31"/>
  <c r="F28" i="31"/>
  <c r="F30" i="31"/>
  <c r="F31" i="31"/>
  <c r="F33" i="31"/>
  <c r="F34" i="31"/>
  <c r="F35" i="31"/>
  <c r="U106" i="1"/>
  <c r="U107" i="1"/>
  <c r="U101" i="1"/>
  <c r="X106" i="1"/>
  <c r="O6" i="1"/>
  <c r="E52" i="31" l="1"/>
  <c r="N5" i="11"/>
  <c r="I21" i="1"/>
  <c r="I22" i="1"/>
  <c r="I23" i="1"/>
  <c r="I24" i="1"/>
  <c r="I25" i="1"/>
  <c r="I26" i="1"/>
  <c r="I27" i="1"/>
  <c r="I28" i="1"/>
  <c r="H21" i="1"/>
  <c r="H22" i="1"/>
  <c r="H23" i="1"/>
  <c r="H24" i="1"/>
  <c r="H25" i="1"/>
  <c r="H26" i="1"/>
  <c r="AG46" i="68" l="1"/>
  <c r="AF46" i="68"/>
  <c r="AG45" i="68"/>
  <c r="AF45" i="68"/>
  <c r="AG44" i="68"/>
  <c r="AF44" i="68"/>
  <c r="AG43" i="68"/>
  <c r="AF43" i="68"/>
  <c r="AG42" i="68"/>
  <c r="AF42" i="68"/>
  <c r="AG41" i="68"/>
  <c r="AF41" i="68"/>
  <c r="AG40" i="68"/>
  <c r="AF40" i="68"/>
  <c r="AG39" i="68"/>
  <c r="AF39" i="68"/>
  <c r="AG38" i="68"/>
  <c r="AF38" i="68"/>
  <c r="AG37" i="68"/>
  <c r="AF37" i="68"/>
  <c r="AG36" i="68"/>
  <c r="AF36" i="68"/>
  <c r="AG35" i="68"/>
  <c r="AF35" i="68"/>
  <c r="AG34" i="68"/>
  <c r="AF34" i="68"/>
  <c r="AG33" i="68"/>
  <c r="AF33" i="68"/>
  <c r="AG32" i="68"/>
  <c r="AF32" i="68"/>
  <c r="AG31" i="68"/>
  <c r="AF31" i="68"/>
  <c r="AG30" i="68"/>
  <c r="AF30" i="68"/>
  <c r="AG29" i="68"/>
  <c r="AF29" i="68"/>
  <c r="AG28" i="68"/>
  <c r="AF28" i="68"/>
  <c r="AG27" i="68"/>
  <c r="AF27" i="68"/>
  <c r="AG26" i="68"/>
  <c r="AF26" i="68"/>
  <c r="AG25" i="68"/>
  <c r="AF25" i="68"/>
  <c r="AV24" i="68"/>
  <c r="AW24" i="68" s="1"/>
  <c r="AN24" i="68"/>
  <c r="AG24" i="68"/>
  <c r="AF24" i="68"/>
  <c r="AV23" i="68"/>
  <c r="AN23" i="68"/>
  <c r="AG23" i="68"/>
  <c r="AF23" i="68"/>
  <c r="AV22" i="68"/>
  <c r="AN22" i="68"/>
  <c r="AG22" i="68"/>
  <c r="AF22" i="68"/>
  <c r="AV21" i="68"/>
  <c r="AN21" i="68"/>
  <c r="AG21" i="68"/>
  <c r="AF21" i="68"/>
  <c r="AV20" i="68"/>
  <c r="AN20" i="68"/>
  <c r="AG20" i="68"/>
  <c r="AF20" i="68"/>
  <c r="AG19" i="68"/>
  <c r="AF19" i="68"/>
  <c r="AG18" i="68"/>
  <c r="AF18" i="68"/>
  <c r="AO16" i="68"/>
  <c r="AN11" i="68"/>
  <c r="AN10" i="68"/>
  <c r="AN31" i="68" l="1"/>
  <c r="AY21" i="68"/>
  <c r="AY23" i="68"/>
  <c r="AF17" i="68"/>
  <c r="Q49" i="68" s="1"/>
  <c r="AC10" i="68" s="1"/>
  <c r="Z3" i="1" s="1"/>
  <c r="AY20" i="68"/>
  <c r="AY22" i="68"/>
  <c r="AW23" i="68"/>
  <c r="AW22" i="68"/>
  <c r="AW21" i="68"/>
  <c r="AW20" i="68"/>
  <c r="AV25" i="68"/>
  <c r="AX24" i="68" s="1"/>
  <c r="AW27" i="68"/>
  <c r="AR33" i="68" s="1"/>
  <c r="AY25" i="68" l="1"/>
  <c r="AW25" i="68"/>
  <c r="AR31" i="68" s="1"/>
  <c r="AW31" i="68" s="1"/>
  <c r="AX20" i="68"/>
  <c r="AX21" i="68"/>
  <c r="AX22" i="68"/>
  <c r="AX23" i="68"/>
  <c r="AX25" i="68" l="1"/>
  <c r="O21" i="1" l="1"/>
  <c r="O22" i="1"/>
  <c r="O23" i="1"/>
  <c r="O24" i="1"/>
  <c r="O25" i="1"/>
  <c r="O26" i="1"/>
  <c r="O27" i="1"/>
  <c r="O28" i="1"/>
  <c r="O29" i="1"/>
  <c r="O30" i="1"/>
  <c r="O31" i="1"/>
  <c r="O32" i="1"/>
  <c r="O33" i="1"/>
  <c r="O34" i="1"/>
  <c r="O35" i="1"/>
  <c r="O36" i="1"/>
  <c r="O37" i="1"/>
  <c r="O38" i="1"/>
  <c r="O39" i="1"/>
  <c r="O40" i="1"/>
  <c r="O41" i="1"/>
  <c r="O42" i="1"/>
  <c r="O43" i="1"/>
  <c r="W27" i="1" l="1"/>
  <c r="X27" i="1"/>
  <c r="W26" i="1"/>
  <c r="X26" i="1"/>
  <c r="W25" i="1"/>
  <c r="X25" i="1"/>
  <c r="W24" i="1"/>
  <c r="X24" i="1"/>
  <c r="W23" i="1"/>
  <c r="X23" i="1"/>
  <c r="W22" i="1"/>
  <c r="X22" i="1"/>
  <c r="W21" i="1"/>
  <c r="X21" i="1"/>
  <c r="E3" i="19"/>
  <c r="D3" i="19"/>
  <c r="Z24" i="1" l="1"/>
  <c r="Y24" i="1"/>
  <c r="Z21" i="1"/>
  <c r="Y21" i="1"/>
  <c r="Z25" i="1"/>
  <c r="Y25" i="1"/>
  <c r="Y22" i="1"/>
  <c r="Z22" i="1"/>
  <c r="Z26" i="1"/>
  <c r="Y26" i="1"/>
  <c r="Z23" i="1"/>
  <c r="Y23" i="1"/>
  <c r="Z27" i="1"/>
  <c r="Y27" i="1"/>
  <c r="G3" i="19"/>
  <c r="C32" i="21"/>
  <c r="D47" i="21"/>
  <c r="D34" i="21"/>
  <c r="D30" i="21"/>
  <c r="D26" i="21"/>
  <c r="E2" i="67" l="1"/>
  <c r="AE6" i="67"/>
  <c r="E19" i="20" s="1"/>
  <c r="E20" i="20" s="1"/>
  <c r="E21" i="20" s="1"/>
  <c r="E22" i="20" s="1"/>
  <c r="E23" i="20" s="1"/>
  <c r="E24" i="20" s="1"/>
  <c r="E25" i="20" s="1"/>
  <c r="E26" i="20" s="1"/>
  <c r="E27" i="20" s="1"/>
  <c r="E28" i="20" s="1"/>
  <c r="D29" i="67"/>
  <c r="L29" i="67"/>
  <c r="W29" i="67"/>
  <c r="E18" i="20" l="1"/>
  <c r="E16" i="20"/>
  <c r="Z5" i="1"/>
  <c r="AA6" i="67"/>
  <c r="F13" i="1" l="1"/>
  <c r="E13" i="1"/>
  <c r="E24" i="1"/>
  <c r="F21" i="1"/>
  <c r="F22" i="1"/>
  <c r="F23" i="1"/>
  <c r="F24" i="1"/>
  <c r="F25" i="1"/>
  <c r="F26" i="1"/>
  <c r="F27" i="1"/>
  <c r="F28" i="1"/>
  <c r="F29" i="1"/>
  <c r="F30" i="1"/>
  <c r="F31" i="1"/>
  <c r="F32" i="1"/>
  <c r="F33" i="1"/>
  <c r="R16" i="1" l="1"/>
  <c r="Q16" i="1"/>
  <c r="Q15" i="1"/>
  <c r="R17" i="1"/>
  <c r="R18" i="1"/>
  <c r="R19" i="1"/>
  <c r="R20" i="1"/>
  <c r="R21" i="1"/>
  <c r="T21" i="1" s="1"/>
  <c r="R22" i="1"/>
  <c r="T22" i="1" s="1"/>
  <c r="N17" i="31"/>
  <c r="R23" i="1" s="1"/>
  <c r="T23" i="1" s="1"/>
  <c r="R24" i="1"/>
  <c r="T24" i="1" s="1"/>
  <c r="R25" i="1"/>
  <c r="T25" i="1" s="1"/>
  <c r="R26" i="1"/>
  <c r="T26" i="1" s="1"/>
  <c r="N21" i="31"/>
  <c r="R27" i="1" s="1"/>
  <c r="T27" i="1" s="1"/>
  <c r="N24" i="31"/>
  <c r="N25" i="31"/>
  <c r="N28" i="31"/>
  <c r="N31" i="31"/>
  <c r="N32" i="31"/>
  <c r="N33" i="31"/>
  <c r="N34" i="31"/>
  <c r="N35" i="31"/>
  <c r="N36" i="31"/>
  <c r="N52" i="31" s="1"/>
  <c r="N37" i="31"/>
  <c r="Q17" i="1"/>
  <c r="Q18" i="1"/>
  <c r="Q19" i="1"/>
  <c r="Q20" i="1"/>
  <c r="Q21" i="1"/>
  <c r="S21" i="1" s="1"/>
  <c r="Q22" i="1"/>
  <c r="S22" i="1" s="1"/>
  <c r="M17" i="31"/>
  <c r="Q23" i="1" s="1"/>
  <c r="S23" i="1" s="1"/>
  <c r="Q24" i="1"/>
  <c r="S24" i="1" s="1"/>
  <c r="M19" i="31"/>
  <c r="Q25" i="1" s="1"/>
  <c r="S25" i="1" s="1"/>
  <c r="M20" i="31"/>
  <c r="Q26" i="1" s="1"/>
  <c r="S26" i="1" s="1"/>
  <c r="M21" i="31"/>
  <c r="Q27" i="1" s="1"/>
  <c r="S27" i="1" s="1"/>
  <c r="M22" i="31"/>
  <c r="Q28" i="1" s="1"/>
  <c r="M23" i="31"/>
  <c r="M24" i="31"/>
  <c r="M25" i="31"/>
  <c r="M27" i="31"/>
  <c r="M28" i="31"/>
  <c r="M29" i="31"/>
  <c r="M30" i="31"/>
  <c r="M35" i="31"/>
  <c r="M36" i="31"/>
  <c r="M37" i="31"/>
  <c r="AG48" i="1"/>
  <c r="AG47" i="1"/>
  <c r="AG49" i="1"/>
  <c r="AE47" i="1"/>
  <c r="Q44" i="1" l="1"/>
  <c r="R44" i="1"/>
  <c r="E15" i="1"/>
  <c r="S107" i="1" l="1"/>
  <c r="AC78" i="1" l="1"/>
  <c r="AC79" i="1"/>
  <c r="AC80" i="1"/>
  <c r="AC81" i="1"/>
  <c r="AC82" i="1"/>
  <c r="AC83" i="1"/>
  <c r="AC84" i="1"/>
  <c r="AC86" i="1"/>
  <c r="AC87" i="1"/>
  <c r="C76" i="1" l="1"/>
  <c r="C77" i="1"/>
  <c r="C78" i="1"/>
  <c r="C79" i="1"/>
  <c r="C80" i="1"/>
  <c r="D76" i="1"/>
  <c r="E76" i="1"/>
  <c r="F76" i="1"/>
  <c r="H76" i="1"/>
  <c r="J76" i="1"/>
  <c r="U13" i="1" l="1"/>
  <c r="U15" i="1"/>
  <c r="U16" i="1"/>
  <c r="U17" i="1"/>
  <c r="U18" i="1"/>
  <c r="U19" i="1"/>
  <c r="U20" i="1"/>
  <c r="L98" i="1" l="1"/>
  <c r="P14" i="1" l="1"/>
  <c r="O44" i="1"/>
  <c r="B35" i="6"/>
  <c r="C35" i="6" s="1"/>
  <c r="D35" i="6" s="1"/>
  <c r="E35" i="6" s="1"/>
  <c r="F35" i="6" s="1"/>
  <c r="G35" i="6" s="1"/>
  <c r="H35" i="6" s="1"/>
  <c r="I35" i="6" s="1"/>
  <c r="J35" i="6" s="1"/>
  <c r="K35" i="6" s="1"/>
  <c r="L35" i="6" s="1"/>
  <c r="M35" i="6" s="1"/>
  <c r="N35" i="6" s="1"/>
  <c r="O35" i="6" s="1"/>
  <c r="P35" i="6" s="1"/>
  <c r="Q35" i="6" s="1"/>
  <c r="R35" i="6" s="1"/>
  <c r="C19" i="1"/>
  <c r="C20" i="1"/>
  <c r="C21" i="1"/>
  <c r="C22" i="1"/>
  <c r="C23" i="1"/>
  <c r="C24" i="1"/>
  <c r="C25" i="1"/>
  <c r="C26" i="1"/>
  <c r="C27" i="1"/>
  <c r="C28" i="1"/>
  <c r="C29" i="1"/>
  <c r="C30" i="1"/>
  <c r="C31" i="1"/>
  <c r="C32" i="1"/>
  <c r="C33" i="1"/>
  <c r="C34" i="1"/>
  <c r="C35" i="1"/>
  <c r="C36" i="1"/>
  <c r="C37" i="1"/>
  <c r="C38" i="1"/>
  <c r="C39" i="1"/>
  <c r="C40" i="1"/>
  <c r="C41" i="1"/>
  <c r="C18" i="1"/>
  <c r="E18" i="1"/>
  <c r="E19" i="1"/>
  <c r="E20" i="1"/>
  <c r="E21" i="1"/>
  <c r="E22" i="1"/>
  <c r="E23" i="1"/>
  <c r="F16" i="1"/>
  <c r="F17" i="1"/>
  <c r="E16" i="1"/>
  <c r="E17" i="1"/>
  <c r="F18" i="1"/>
  <c r="F19" i="1"/>
  <c r="F20" i="1"/>
  <c r="D41" i="1"/>
  <c r="D19" i="1"/>
  <c r="D20" i="1"/>
  <c r="D21" i="1"/>
  <c r="D22" i="1"/>
  <c r="D23" i="1"/>
  <c r="D24" i="1"/>
  <c r="D25" i="1"/>
  <c r="D26" i="1"/>
  <c r="D27" i="1"/>
  <c r="D28" i="1"/>
  <c r="D29" i="1"/>
  <c r="D30" i="1"/>
  <c r="D31" i="1"/>
  <c r="D32" i="1"/>
  <c r="D33" i="1"/>
  <c r="D34" i="1"/>
  <c r="D35" i="1"/>
  <c r="D36" i="1"/>
  <c r="D37" i="1"/>
  <c r="D38" i="1"/>
  <c r="D39" i="1"/>
  <c r="D40" i="1"/>
  <c r="A29" i="1"/>
  <c r="A30" i="1"/>
  <c r="A31" i="1"/>
  <c r="A32" i="1"/>
  <c r="A33" i="1"/>
  <c r="A34" i="1"/>
  <c r="A35" i="1"/>
  <c r="A36" i="1"/>
  <c r="A37" i="1"/>
  <c r="A38" i="1"/>
  <c r="A39" i="1"/>
  <c r="A40" i="1"/>
  <c r="A41" i="1"/>
  <c r="A28" i="1"/>
  <c r="A21" i="1"/>
  <c r="A22" i="1"/>
  <c r="A23" i="1"/>
  <c r="A24" i="1"/>
  <c r="A25" i="1"/>
  <c r="A26" i="1"/>
  <c r="A27" i="1"/>
  <c r="L52" i="31" l="1"/>
  <c r="F15" i="1"/>
  <c r="F52" i="31"/>
  <c r="K76" i="1" l="1"/>
  <c r="N4" i="11" l="1"/>
  <c r="O4" i="11" s="1"/>
  <c r="I33" i="38"/>
  <c r="G52" i="31" l="1"/>
  <c r="C7" i="65" l="1"/>
  <c r="D14" i="65" l="1"/>
  <c r="D15" i="65"/>
  <c r="D16" i="65"/>
  <c r="D17" i="65"/>
  <c r="D11" i="65"/>
  <c r="D12" i="65"/>
  <c r="D13" i="65"/>
  <c r="D10" i="65"/>
  <c r="R64351" i="64" l="1"/>
  <c r="J5" i="12" l="1"/>
  <c r="D3" i="39" l="1"/>
  <c r="Q1" i="27" l="1"/>
  <c r="N107" i="1" l="1"/>
  <c r="M107" i="1"/>
  <c r="L107" i="1"/>
  <c r="N10" i="11" l="1"/>
  <c r="N9" i="11"/>
  <c r="N8" i="11"/>
  <c r="N7" i="11"/>
  <c r="N6" i="11"/>
  <c r="C37" i="6"/>
  <c r="B14" i="6"/>
  <c r="C14" i="6" s="1"/>
  <c r="B6" i="6"/>
  <c r="C6" i="6" s="1"/>
  <c r="D6" i="6" s="1"/>
  <c r="E6" i="6" s="1"/>
  <c r="F6" i="6" s="1"/>
  <c r="G6" i="6" s="1"/>
  <c r="H6" i="6" s="1"/>
  <c r="O5" i="11" l="1"/>
  <c r="O6" i="11" s="1"/>
  <c r="O7" i="11" s="1"/>
  <c r="O8" i="11" s="1"/>
  <c r="O9" i="11" s="1"/>
  <c r="O10" i="11" s="1"/>
  <c r="R4" i="2" l="1"/>
  <c r="L4" i="2"/>
  <c r="L5" i="2" s="1"/>
  <c r="AF24" i="6" l="1"/>
  <c r="M108" i="1" s="1"/>
  <c r="AF25" i="6"/>
  <c r="N108" i="1" l="1"/>
  <c r="L6" i="2"/>
  <c r="L7" i="2" s="1"/>
  <c r="L8" i="2" s="1"/>
  <c r="V43" i="1"/>
  <c r="V42" i="1"/>
  <c r="V20" i="1"/>
  <c r="V19" i="1"/>
  <c r="V18" i="1"/>
  <c r="U43" i="1"/>
  <c r="U42" i="1"/>
  <c r="U28" i="1"/>
  <c r="I43" i="1"/>
  <c r="I42" i="1"/>
  <c r="I20" i="1"/>
  <c r="I19" i="1"/>
  <c r="I18" i="1"/>
  <c r="H43" i="1"/>
  <c r="H42" i="1"/>
  <c r="H28" i="1"/>
  <c r="H20" i="1"/>
  <c r="H19" i="1"/>
  <c r="H18" i="1"/>
  <c r="G43" i="1"/>
  <c r="G42" i="1"/>
  <c r="G28" i="1"/>
  <c r="G20" i="1"/>
  <c r="G19" i="1"/>
  <c r="G18" i="1"/>
  <c r="V17" i="1"/>
  <c r="I16" i="1"/>
  <c r="G16" i="1"/>
  <c r="H16" i="1"/>
  <c r="G15" i="1"/>
  <c r="I3" i="19"/>
  <c r="V44" i="1"/>
  <c r="H17" i="1"/>
  <c r="C23" i="21"/>
  <c r="L6" i="1" s="1"/>
  <c r="D14" i="6" l="1"/>
  <c r="E13" i="6"/>
  <c r="L9" i="2"/>
  <c r="F44" i="1"/>
  <c r="G17" i="1"/>
  <c r="G44" i="1"/>
  <c r="I44" i="1"/>
  <c r="I17" i="1"/>
  <c r="E44" i="1"/>
  <c r="I96" i="1" a="1"/>
  <c r="I96" i="1" s="1"/>
  <c r="I95" i="1" a="1"/>
  <c r="I95" i="1" s="1"/>
  <c r="D95" i="1"/>
  <c r="E95" i="1"/>
  <c r="G95" i="1"/>
  <c r="D96" i="1"/>
  <c r="E96" i="1"/>
  <c r="G96" i="1"/>
  <c r="C96" i="1"/>
  <c r="C95" i="1"/>
  <c r="H95" i="1"/>
  <c r="H96" i="1"/>
  <c r="F95" i="1"/>
  <c r="F96" i="1"/>
  <c r="D87" i="1"/>
  <c r="E87" i="1"/>
  <c r="F87" i="1"/>
  <c r="G87" i="1"/>
  <c r="H87" i="1"/>
  <c r="C87" i="1"/>
  <c r="D86" i="1"/>
  <c r="E86" i="1"/>
  <c r="F86" i="1"/>
  <c r="G86" i="1"/>
  <c r="C86" i="1"/>
  <c r="S5" i="1"/>
  <c r="I99" i="1"/>
  <c r="I94" i="1" a="1"/>
  <c r="I94" i="1" s="1"/>
  <c r="G94" i="1"/>
  <c r="E94" i="1"/>
  <c r="D94" i="1"/>
  <c r="C94" i="1"/>
  <c r="J77" i="1"/>
  <c r="I77" i="1"/>
  <c r="J78" i="1"/>
  <c r="H80" i="1"/>
  <c r="G80" i="1"/>
  <c r="F80" i="1"/>
  <c r="E80" i="1"/>
  <c r="D80" i="1"/>
  <c r="H79" i="1"/>
  <c r="G79" i="1"/>
  <c r="F79" i="1"/>
  <c r="E79" i="1"/>
  <c r="D79" i="1"/>
  <c r="H78" i="1"/>
  <c r="G78" i="1"/>
  <c r="F78" i="1"/>
  <c r="E78" i="1"/>
  <c r="D78" i="1"/>
  <c r="H77" i="1"/>
  <c r="G77" i="1"/>
  <c r="F77" i="1"/>
  <c r="E77" i="1"/>
  <c r="D77" i="1"/>
  <c r="G76" i="1"/>
  <c r="C85" i="1"/>
  <c r="H85" i="1"/>
  <c r="G85" i="1"/>
  <c r="F85" i="1"/>
  <c r="E85" i="1"/>
  <c r="D85" i="1"/>
  <c r="E14" i="6" l="1"/>
  <c r="F14" i="6" s="1"/>
  <c r="G14" i="6" s="1"/>
  <c r="H14" i="6" s="1"/>
  <c r="H44" i="1"/>
  <c r="L10" i="2"/>
  <c r="I78" i="1"/>
  <c r="K87" i="1"/>
  <c r="U44" i="1"/>
  <c r="K77" i="1"/>
  <c r="K78" i="1"/>
  <c r="AB9" i="12"/>
  <c r="AD9" i="12"/>
  <c r="AH52" i="6"/>
  <c r="AH51" i="6"/>
  <c r="AH50" i="6"/>
  <c r="C2" i="6"/>
  <c r="D2" i="6" s="1"/>
  <c r="B12" i="6"/>
  <c r="D37" i="6" l="1"/>
  <c r="E37" i="6" s="1"/>
  <c r="F36" i="6"/>
  <c r="L11" i="2"/>
  <c r="J6" i="12"/>
  <c r="N5" i="12" s="1"/>
  <c r="Z9" i="12"/>
  <c r="AA9" i="12" s="1"/>
  <c r="C4" i="6"/>
  <c r="D4" i="6" s="1"/>
  <c r="E4" i="6" s="1"/>
  <c r="F4" i="6" s="1"/>
  <c r="G4" i="6" s="1"/>
  <c r="H4" i="6" s="1"/>
  <c r="I4" i="6" s="1"/>
  <c r="J4" i="6" s="1"/>
  <c r="K4" i="6" s="1"/>
  <c r="L4" i="6" s="1"/>
  <c r="M4" i="6" s="1"/>
  <c r="N4" i="6" s="1"/>
  <c r="O4" i="6" s="1"/>
  <c r="P4" i="6" s="1"/>
  <c r="Q4" i="6" s="1"/>
  <c r="R4" i="6" s="1"/>
  <c r="E2" i="6"/>
  <c r="F2" i="6" s="1"/>
  <c r="G2" i="6" s="1"/>
  <c r="H2" i="6" s="1"/>
  <c r="I2" i="6" s="1"/>
  <c r="J2" i="6" s="1"/>
  <c r="K2" i="6" s="1"/>
  <c r="L2" i="6" s="1"/>
  <c r="M2" i="6" s="1"/>
  <c r="N2" i="6" s="1"/>
  <c r="O2" i="6" s="1"/>
  <c r="P2" i="6" s="1"/>
  <c r="Q2" i="6" s="1"/>
  <c r="R2" i="6" s="1"/>
  <c r="F37" i="6" l="1"/>
  <c r="G37" i="6" s="1"/>
  <c r="H37" i="6" s="1"/>
  <c r="L12" i="2"/>
  <c r="AC9" i="12"/>
  <c r="O20" i="1" l="1"/>
  <c r="O19" i="1"/>
  <c r="O18" i="1"/>
  <c r="O17" i="1"/>
  <c r="O16" i="1"/>
  <c r="O15" i="1"/>
  <c r="O12" i="1"/>
  <c r="D13" i="1"/>
  <c r="D12" i="1"/>
  <c r="C43" i="1"/>
  <c r="C42" i="1"/>
  <c r="C16" i="1"/>
  <c r="C13" i="1"/>
  <c r="C12" i="1"/>
  <c r="A43" i="1"/>
  <c r="A42" i="1"/>
  <c r="A20" i="1"/>
  <c r="A19" i="1"/>
  <c r="A18" i="1"/>
  <c r="A17" i="1"/>
  <c r="A16" i="1"/>
  <c r="A15" i="1"/>
  <c r="W16" i="1" l="1"/>
  <c r="O53" i="31"/>
  <c r="D42" i="1"/>
  <c r="D43" i="1"/>
  <c r="D16" i="1"/>
  <c r="D18" i="1"/>
  <c r="D17" i="1"/>
  <c r="P16" i="1"/>
  <c r="C17" i="1"/>
  <c r="P20" i="1" l="1"/>
  <c r="P17" i="1"/>
  <c r="P25" i="1"/>
  <c r="P33" i="1"/>
  <c r="P41" i="1"/>
  <c r="P26" i="1"/>
  <c r="P34" i="1"/>
  <c r="P42" i="1"/>
  <c r="P27" i="1"/>
  <c r="P35" i="1"/>
  <c r="P43" i="1"/>
  <c r="P28" i="1"/>
  <c r="P36" i="1"/>
  <c r="P21" i="1"/>
  <c r="P29" i="1"/>
  <c r="P37" i="1"/>
  <c r="P22" i="1"/>
  <c r="P30" i="1"/>
  <c r="P38" i="1"/>
  <c r="P23" i="1"/>
  <c r="P31" i="1"/>
  <c r="P39" i="1"/>
  <c r="P40" i="1"/>
  <c r="P32" i="1"/>
  <c r="P24" i="1"/>
  <c r="P19" i="1"/>
  <c r="P18" i="1"/>
  <c r="P15" i="1"/>
  <c r="P12" i="1"/>
  <c r="D15" i="1"/>
  <c r="D44" i="1"/>
  <c r="P44" i="1"/>
  <c r="P13" i="1"/>
  <c r="I85" i="1" l="1"/>
  <c r="K85" i="1"/>
  <c r="J87" i="1"/>
  <c r="I87" i="1"/>
  <c r="B4" i="1" l="1"/>
  <c r="J85" i="1" l="1"/>
  <c r="J86" i="1"/>
  <c r="J80" i="1"/>
  <c r="J79" i="1"/>
  <c r="U82" i="1" l="1"/>
  <c r="AI18" i="6"/>
  <c r="I79" i="1" l="1"/>
  <c r="K79" i="1"/>
  <c r="I76" i="1"/>
  <c r="L19" i="38"/>
  <c r="K81" i="1" s="1"/>
  <c r="I80" i="1"/>
  <c r="K80" i="1"/>
  <c r="K19" i="38"/>
  <c r="J81" i="1" s="1"/>
  <c r="I19" i="38"/>
  <c r="H81" i="1" s="1"/>
  <c r="H19" i="38"/>
  <c r="G81" i="1" s="1"/>
  <c r="G19" i="38"/>
  <c r="F81" i="1" s="1"/>
  <c r="F19" i="38"/>
  <c r="E81" i="1" s="1"/>
  <c r="E19" i="38"/>
  <c r="D81" i="1" s="1"/>
  <c r="D19" i="38"/>
  <c r="C81" i="1" s="1"/>
  <c r="K28" i="38"/>
  <c r="C90" i="1"/>
  <c r="E28" i="38"/>
  <c r="F28" i="38"/>
  <c r="G28" i="38"/>
  <c r="H28" i="38"/>
  <c r="H36" i="38"/>
  <c r="G99" i="1" s="1"/>
  <c r="F36" i="38"/>
  <c r="E99" i="1" s="1"/>
  <c r="D36" i="38"/>
  <c r="C99" i="1" s="1"/>
  <c r="E36" i="38"/>
  <c r="D99" i="1" s="1"/>
  <c r="H94" i="1"/>
  <c r="F94" i="1"/>
  <c r="I36" i="38" l="1"/>
  <c r="H99" i="1" s="1"/>
  <c r="G36" i="38"/>
  <c r="F99" i="1" s="1"/>
  <c r="AG55" i="1" l="1"/>
  <c r="AF55" i="1"/>
  <c r="AG54" i="1"/>
  <c r="AF54" i="1"/>
  <c r="AG53" i="1"/>
  <c r="AF53" i="1"/>
  <c r="AG52" i="1"/>
  <c r="AF52" i="1"/>
  <c r="AG51" i="1"/>
  <c r="AF51" i="1"/>
  <c r="AG50" i="1"/>
  <c r="AF50" i="1"/>
  <c r="AF49" i="1"/>
  <c r="AF48" i="1"/>
  <c r="AF47" i="1"/>
  <c r="AE55" i="1"/>
  <c r="AE54" i="1"/>
  <c r="AE53" i="1"/>
  <c r="AE52" i="1"/>
  <c r="AE51" i="1"/>
  <c r="AE50" i="1"/>
  <c r="AE49" i="1"/>
  <c r="AE48" i="1"/>
  <c r="AD55" i="1"/>
  <c r="AD54" i="1"/>
  <c r="AD53" i="1"/>
  <c r="AD52" i="1"/>
  <c r="AD51" i="1"/>
  <c r="AD50" i="1"/>
  <c r="AD49" i="1"/>
  <c r="AD48" i="1"/>
  <c r="AD47" i="1"/>
  <c r="AA55" i="1"/>
  <c r="Z55" i="1"/>
  <c r="AA54" i="1"/>
  <c r="Z54" i="1"/>
  <c r="AA53" i="1"/>
  <c r="Z53" i="1"/>
  <c r="AA52" i="1"/>
  <c r="Z52" i="1"/>
  <c r="AA51" i="1"/>
  <c r="Z51" i="1"/>
  <c r="AA50" i="1"/>
  <c r="Z50" i="1"/>
  <c r="AA49" i="1"/>
  <c r="Z49" i="1"/>
  <c r="AA48" i="1"/>
  <c r="Z48" i="1"/>
  <c r="AA47" i="1"/>
  <c r="AB55" i="1"/>
  <c r="AB54" i="1"/>
  <c r="AB53" i="1"/>
  <c r="AB52" i="1"/>
  <c r="AB51" i="1"/>
  <c r="AB50" i="1"/>
  <c r="AB49" i="1"/>
  <c r="AB48" i="1"/>
  <c r="AB47" i="1"/>
  <c r="V80" i="1"/>
  <c r="U80" i="1"/>
  <c r="T80" i="1"/>
  <c r="S80" i="1"/>
  <c r="R80" i="1"/>
  <c r="Q80" i="1"/>
  <c r="P80" i="1"/>
  <c r="O80" i="1"/>
  <c r="N80" i="1"/>
  <c r="V79" i="1"/>
  <c r="U79" i="1"/>
  <c r="T79" i="1"/>
  <c r="S79" i="1"/>
  <c r="R79" i="1"/>
  <c r="Q79" i="1"/>
  <c r="P79" i="1"/>
  <c r="O79" i="1"/>
  <c r="N79" i="1"/>
  <c r="V78" i="1"/>
  <c r="U78" i="1"/>
  <c r="T78" i="1"/>
  <c r="S78" i="1"/>
  <c r="R78" i="1"/>
  <c r="Q78" i="1"/>
  <c r="P78" i="1"/>
  <c r="O78" i="1"/>
  <c r="N78" i="1"/>
  <c r="V77" i="1"/>
  <c r="U77" i="1"/>
  <c r="T77" i="1"/>
  <c r="S77" i="1"/>
  <c r="R77" i="1"/>
  <c r="Q77" i="1"/>
  <c r="P77" i="1"/>
  <c r="O77" i="1"/>
  <c r="N77" i="1"/>
  <c r="AH47" i="1" l="1"/>
  <c r="C12" i="6"/>
  <c r="D12" i="6" s="1"/>
  <c r="E12" i="6" s="1"/>
  <c r="F12" i="6" s="1"/>
  <c r="G12" i="6" s="1"/>
  <c r="H12" i="6" s="1"/>
  <c r="I12" i="6" s="1"/>
  <c r="J12" i="6" s="1"/>
  <c r="K12" i="6" s="1"/>
  <c r="L12" i="6" s="1"/>
  <c r="M12" i="6" s="1"/>
  <c r="N12" i="6" s="1"/>
  <c r="O12" i="6" s="1"/>
  <c r="P12" i="6" s="1"/>
  <c r="Q12" i="6" s="1"/>
  <c r="R12" i="6" s="1"/>
  <c r="O83" i="1"/>
  <c r="J19" i="38" l="1"/>
  <c r="I81" i="1" s="1"/>
  <c r="D43" i="6" l="1"/>
  <c r="AB17" i="12"/>
  <c r="AB18" i="12"/>
  <c r="AB19" i="12"/>
  <c r="AB20" i="12"/>
  <c r="AB10" i="12"/>
  <c r="AB11" i="12"/>
  <c r="AB12" i="12"/>
  <c r="AB13" i="12"/>
  <c r="AB14" i="12"/>
  <c r="AB15" i="12"/>
  <c r="AB16" i="12"/>
  <c r="Z21" i="12"/>
  <c r="AA21" i="12"/>
  <c r="AB21" i="12"/>
  <c r="AC21" i="12"/>
  <c r="Z22" i="12"/>
  <c r="AA22" i="12"/>
  <c r="AB22" i="12"/>
  <c r="AC22" i="12"/>
  <c r="Z23" i="12"/>
  <c r="AA23" i="12"/>
  <c r="AB23" i="12"/>
  <c r="AC23" i="12"/>
  <c r="Z24" i="12"/>
  <c r="AA24" i="12"/>
  <c r="AB24" i="12"/>
  <c r="AC24" i="12"/>
  <c r="Z25" i="12"/>
  <c r="AA25" i="12"/>
  <c r="AB25" i="12"/>
  <c r="AC25" i="12"/>
  <c r="Z26" i="12"/>
  <c r="AA26" i="12"/>
  <c r="AB26" i="12"/>
  <c r="AC26" i="12"/>
  <c r="Z27" i="12"/>
  <c r="AA27" i="12"/>
  <c r="AB27" i="12"/>
  <c r="AC27" i="12"/>
  <c r="Z28" i="12"/>
  <c r="AA28" i="12"/>
  <c r="AB28" i="12"/>
  <c r="AC28" i="12"/>
  <c r="Z29" i="12"/>
  <c r="AA29" i="12"/>
  <c r="AB29" i="12"/>
  <c r="AC29" i="12"/>
  <c r="Z30" i="12"/>
  <c r="AA30" i="12"/>
  <c r="AB30" i="12"/>
  <c r="AC30" i="12"/>
  <c r="Z31" i="12"/>
  <c r="AA31" i="12"/>
  <c r="AB31" i="12"/>
  <c r="AC31" i="12"/>
  <c r="Z32" i="12"/>
  <c r="AA32" i="12"/>
  <c r="AB32" i="12"/>
  <c r="AC32" i="12"/>
  <c r="Z33" i="12"/>
  <c r="AA33" i="12"/>
  <c r="AB33" i="12"/>
  <c r="AC33" i="12"/>
  <c r="Z34" i="12"/>
  <c r="AA34" i="12"/>
  <c r="AB34" i="12"/>
  <c r="AC34" i="12"/>
  <c r="Z35" i="12"/>
  <c r="AA35" i="12"/>
  <c r="AB35" i="12"/>
  <c r="AC35" i="12"/>
  <c r="Z36" i="12"/>
  <c r="AA36" i="12"/>
  <c r="AB36" i="12"/>
  <c r="AC36" i="12"/>
  <c r="Z37" i="12"/>
  <c r="AA37" i="12"/>
  <c r="AB37" i="12"/>
  <c r="AC37" i="12"/>
  <c r="Z38" i="12"/>
  <c r="AA38" i="12"/>
  <c r="AB38" i="12"/>
  <c r="AC38" i="12"/>
  <c r="Z39" i="12"/>
  <c r="AA39" i="12"/>
  <c r="AB39" i="12"/>
  <c r="AC39" i="12"/>
  <c r="Z40" i="12"/>
  <c r="AA40" i="12"/>
  <c r="AB40" i="12"/>
  <c r="AC40" i="12"/>
  <c r="Z41" i="12"/>
  <c r="AA41" i="12"/>
  <c r="AB41" i="12"/>
  <c r="AC41" i="12"/>
  <c r="Z42" i="12"/>
  <c r="AA42" i="12"/>
  <c r="AB42" i="12"/>
  <c r="AC42" i="12"/>
  <c r="Z43" i="12"/>
  <c r="AA43" i="12"/>
  <c r="AB43" i="12"/>
  <c r="AC43" i="12"/>
  <c r="Z44" i="12"/>
  <c r="AA44" i="12"/>
  <c r="AB44" i="12"/>
  <c r="AC44" i="12"/>
  <c r="Z45" i="12"/>
  <c r="AA45" i="12"/>
  <c r="AB45" i="12"/>
  <c r="AC45" i="12"/>
  <c r="Z46" i="12"/>
  <c r="AA46" i="12"/>
  <c r="AB46" i="12"/>
  <c r="AC46" i="12"/>
  <c r="Z47" i="12"/>
  <c r="AA47" i="12"/>
  <c r="AB47" i="12"/>
  <c r="AC47" i="12"/>
  <c r="Z48" i="12"/>
  <c r="AA48" i="12"/>
  <c r="AB48" i="12"/>
  <c r="AC48" i="12"/>
  <c r="Z49" i="12"/>
  <c r="AA49" i="12"/>
  <c r="AB49" i="12"/>
  <c r="AC49" i="12"/>
  <c r="Z50" i="12"/>
  <c r="AA50" i="12"/>
  <c r="AB50" i="12"/>
  <c r="AC50" i="12"/>
  <c r="Z51" i="12"/>
  <c r="AA51" i="12"/>
  <c r="AB51" i="12"/>
  <c r="AC51" i="12"/>
  <c r="AD17" i="12" l="1"/>
  <c r="J112" i="1"/>
  <c r="G21" i="12" l="1"/>
  <c r="H21" i="12"/>
  <c r="G22" i="12"/>
  <c r="H22" i="12"/>
  <c r="G23" i="12"/>
  <c r="H23" i="12"/>
  <c r="G24" i="12"/>
  <c r="H24" i="12"/>
  <c r="G25" i="12"/>
  <c r="H25" i="12"/>
  <c r="G26" i="12"/>
  <c r="H26" i="12"/>
  <c r="G27" i="12"/>
  <c r="H27" i="12"/>
  <c r="G28" i="12"/>
  <c r="H28" i="12"/>
  <c r="G29" i="12"/>
  <c r="H29" i="12"/>
  <c r="G30" i="12"/>
  <c r="H30" i="12"/>
  <c r="G31" i="12"/>
  <c r="H31" i="12"/>
  <c r="G32" i="12"/>
  <c r="H32" i="12"/>
  <c r="G33" i="12"/>
  <c r="H33" i="12"/>
  <c r="G34" i="12"/>
  <c r="H34" i="12"/>
  <c r="G35" i="12"/>
  <c r="H35" i="12"/>
  <c r="G36" i="12"/>
  <c r="H36" i="12"/>
  <c r="G37" i="12"/>
  <c r="H37" i="12"/>
  <c r="G38" i="12"/>
  <c r="H38" i="12"/>
  <c r="G39" i="12"/>
  <c r="H39" i="12"/>
  <c r="G40" i="12"/>
  <c r="H40" i="12"/>
  <c r="G41" i="12"/>
  <c r="H41" i="12"/>
  <c r="G42" i="12"/>
  <c r="H42" i="12"/>
  <c r="G43" i="12"/>
  <c r="H43" i="12"/>
  <c r="G44" i="12"/>
  <c r="H44" i="12"/>
  <c r="G45" i="12"/>
  <c r="H45" i="12"/>
  <c r="G46" i="12"/>
  <c r="H46" i="12"/>
  <c r="G47" i="12"/>
  <c r="H47" i="12"/>
  <c r="G48" i="12"/>
  <c r="H48" i="12"/>
  <c r="G49" i="12"/>
  <c r="H49" i="12"/>
  <c r="G50" i="12"/>
  <c r="H50" i="12"/>
  <c r="G51" i="12"/>
  <c r="H51" i="12"/>
  <c r="X10" i="12" l="1"/>
  <c r="X11" i="12"/>
  <c r="X12" i="12"/>
  <c r="X13" i="12"/>
  <c r="X14" i="12"/>
  <c r="X15" i="12"/>
  <c r="X16" i="12"/>
  <c r="Z3" i="12"/>
  <c r="AC5" i="12" s="1"/>
  <c r="V13" i="1"/>
  <c r="V15" i="1"/>
  <c r="V16" i="1"/>
  <c r="V12" i="1"/>
  <c r="U12" i="1"/>
  <c r="Q13" i="1"/>
  <c r="R13" i="1"/>
  <c r="R15" i="1"/>
  <c r="R28" i="1"/>
  <c r="Q42" i="1"/>
  <c r="R42" i="1"/>
  <c r="Q43" i="1"/>
  <c r="R43" i="1"/>
  <c r="R12" i="1"/>
  <c r="Q12" i="1"/>
  <c r="G13" i="1"/>
  <c r="H13" i="1"/>
  <c r="I13" i="1"/>
  <c r="H15" i="1"/>
  <c r="I15" i="1"/>
  <c r="E28" i="1"/>
  <c r="E42" i="1"/>
  <c r="F42" i="1"/>
  <c r="E43" i="1"/>
  <c r="F43" i="1"/>
  <c r="F12" i="1"/>
  <c r="G12" i="1"/>
  <c r="H12" i="1"/>
  <c r="I12" i="1"/>
  <c r="E12" i="1"/>
  <c r="K11" i="12"/>
  <c r="AD10" i="12"/>
  <c r="AD11" i="12"/>
  <c r="AD12" i="12"/>
  <c r="AD13" i="12"/>
  <c r="AD14" i="12"/>
  <c r="AD15" i="12"/>
  <c r="AD16" i="12"/>
  <c r="AD18" i="12"/>
  <c r="N6" i="12"/>
  <c r="R94" i="1" s="1"/>
  <c r="J52" i="12"/>
  <c r="F52" i="12"/>
  <c r="U86" i="1"/>
  <c r="U85" i="1"/>
  <c r="U84" i="1"/>
  <c r="U83" i="1"/>
  <c r="O86" i="1"/>
  <c r="O85" i="1"/>
  <c r="O84" i="1"/>
  <c r="O82" i="1"/>
  <c r="AD76" i="1"/>
  <c r="AD77" i="1"/>
  <c r="AB88" i="1"/>
  <c r="AC88" i="1"/>
  <c r="AD88" i="1"/>
  <c r="AB89" i="1"/>
  <c r="AC89" i="1"/>
  <c r="AD89" i="1"/>
  <c r="AB90" i="1"/>
  <c r="AC90" i="1"/>
  <c r="AD90" i="1"/>
  <c r="AB91" i="1"/>
  <c r="AC91" i="1"/>
  <c r="AD91" i="1"/>
  <c r="Z76" i="1"/>
  <c r="Z77" i="1"/>
  <c r="Z88" i="1"/>
  <c r="Z89" i="1"/>
  <c r="Z90" i="1"/>
  <c r="Z91" i="1"/>
  <c r="X76" i="1"/>
  <c r="X77" i="1"/>
  <c r="X88" i="1"/>
  <c r="X89" i="1"/>
  <c r="X90" i="1"/>
  <c r="X91" i="1"/>
  <c r="P115" i="1"/>
  <c r="O115" i="1"/>
  <c r="N115" i="1"/>
  <c r="L115" i="1"/>
  <c r="P114" i="1"/>
  <c r="O114" i="1"/>
  <c r="N114" i="1"/>
  <c r="L114" i="1"/>
  <c r="J114" i="1"/>
  <c r="P113" i="1"/>
  <c r="O113" i="1"/>
  <c r="N113" i="1"/>
  <c r="L113" i="1"/>
  <c r="J113" i="1"/>
  <c r="L112" i="1"/>
  <c r="P116" i="1"/>
  <c r="O116" i="1"/>
  <c r="N116" i="1"/>
  <c r="L116" i="1"/>
  <c r="AD19" i="12"/>
  <c r="AD21" i="12"/>
  <c r="AD22" i="12"/>
  <c r="AD23" i="12"/>
  <c r="AD24" i="12"/>
  <c r="AD25" i="12"/>
  <c r="AD26" i="12"/>
  <c r="AD27" i="12"/>
  <c r="AD28" i="12"/>
  <c r="AD29" i="12"/>
  <c r="AD30" i="12"/>
  <c r="AD31" i="12"/>
  <c r="AD32" i="12"/>
  <c r="AD33" i="12"/>
  <c r="AD34" i="12"/>
  <c r="AD35" i="12"/>
  <c r="AD36" i="12"/>
  <c r="AD37" i="12"/>
  <c r="AD38" i="12"/>
  <c r="AD39" i="12"/>
  <c r="AD52" i="12"/>
  <c r="P1" i="27"/>
  <c r="A100" i="1"/>
  <c r="A101" i="1"/>
  <c r="A102" i="1"/>
  <c r="F102" i="1"/>
  <c r="A103" i="1"/>
  <c r="B103" i="1"/>
  <c r="C103" i="1"/>
  <c r="D103" i="1"/>
  <c r="E103" i="1"/>
  <c r="F103" i="1"/>
  <c r="G103" i="1"/>
  <c r="H103" i="1"/>
  <c r="I103" i="1"/>
  <c r="J103" i="1"/>
  <c r="K103" i="1"/>
  <c r="A104" i="1"/>
  <c r="B104" i="1"/>
  <c r="C104" i="1"/>
  <c r="D104" i="1"/>
  <c r="G104" i="1"/>
  <c r="H104" i="1"/>
  <c r="A105" i="1"/>
  <c r="D105" i="1"/>
  <c r="H105" i="1"/>
  <c r="D106" i="1"/>
  <c r="F106" i="1"/>
  <c r="A107" i="1"/>
  <c r="B107" i="1"/>
  <c r="C107" i="1"/>
  <c r="D107" i="1"/>
  <c r="E107" i="1"/>
  <c r="F107" i="1"/>
  <c r="G107" i="1"/>
  <c r="H107" i="1"/>
  <c r="I107" i="1"/>
  <c r="J107" i="1"/>
  <c r="K107" i="1"/>
  <c r="A108" i="1"/>
  <c r="B108" i="1"/>
  <c r="D108" i="1"/>
  <c r="E108" i="1"/>
  <c r="F108" i="1"/>
  <c r="G108" i="1"/>
  <c r="H108" i="1"/>
  <c r="I108" i="1"/>
  <c r="J108" i="1"/>
  <c r="C108" i="1"/>
  <c r="E104" i="1"/>
  <c r="J104" i="1"/>
  <c r="F104" i="1"/>
  <c r="N106" i="1"/>
  <c r="N105" i="1"/>
  <c r="M106" i="1"/>
  <c r="M105" i="1"/>
  <c r="M103" i="1"/>
  <c r="L106" i="1"/>
  <c r="L105" i="1"/>
  <c r="L104" i="1"/>
  <c r="L103" i="1"/>
  <c r="L102" i="1"/>
  <c r="L101" i="1"/>
  <c r="V107" i="1"/>
  <c r="V106" i="1"/>
  <c r="V105" i="1"/>
  <c r="V104" i="1"/>
  <c r="V103" i="1"/>
  <c r="V102" i="1"/>
  <c r="V101" i="1"/>
  <c r="T107" i="1"/>
  <c r="T106" i="1"/>
  <c r="T105" i="1"/>
  <c r="T104" i="1"/>
  <c r="T103" i="1"/>
  <c r="T102" i="1"/>
  <c r="T101" i="1"/>
  <c r="S106" i="1"/>
  <c r="S105" i="1"/>
  <c r="S104" i="1"/>
  <c r="S103" i="1"/>
  <c r="S102" i="1"/>
  <c r="S101" i="1"/>
  <c r="W108" i="1"/>
  <c r="X108" i="1"/>
  <c r="AC108" i="1"/>
  <c r="AD108" i="1"/>
  <c r="AE108" i="1"/>
  <c r="AF108" i="1"/>
  <c r="AG108" i="1"/>
  <c r="AH108" i="1"/>
  <c r="AG1" i="1"/>
  <c r="B3" i="1"/>
  <c r="B6" i="1"/>
  <c r="B5" i="1"/>
  <c r="AH107" i="1"/>
  <c r="AG107" i="1"/>
  <c r="AF107" i="1"/>
  <c r="AE107" i="1"/>
  <c r="AD107" i="1"/>
  <c r="AC107" i="1"/>
  <c r="X107" i="1"/>
  <c r="W107" i="1"/>
  <c r="AH106" i="1"/>
  <c r="AG106" i="1"/>
  <c r="AF106" i="1"/>
  <c r="AE106" i="1"/>
  <c r="AD106" i="1"/>
  <c r="AC106" i="1"/>
  <c r="W106" i="1"/>
  <c r="AH105" i="1"/>
  <c r="AG105" i="1"/>
  <c r="AF105" i="1"/>
  <c r="AE105" i="1"/>
  <c r="AD105" i="1"/>
  <c r="AC105" i="1"/>
  <c r="X105" i="1"/>
  <c r="W105" i="1"/>
  <c r="AH104" i="1"/>
  <c r="AG104" i="1"/>
  <c r="AE104" i="1"/>
  <c r="AF104" i="1"/>
  <c r="AD104" i="1"/>
  <c r="AC104" i="1"/>
  <c r="X104" i="1"/>
  <c r="N104" i="1"/>
  <c r="N103" i="1"/>
  <c r="N102" i="1"/>
  <c r="N101" i="1"/>
  <c r="M104" i="1"/>
  <c r="M102" i="1"/>
  <c r="M101" i="1"/>
  <c r="M3" i="24"/>
  <c r="AG96" i="1"/>
  <c r="AF96" i="1"/>
  <c r="AE96" i="1"/>
  <c r="AD96" i="1"/>
  <c r="Y96" i="1"/>
  <c r="X96" i="1"/>
  <c r="W96" i="1"/>
  <c r="AH96" i="1"/>
  <c r="S4" i="1"/>
  <c r="S3" i="1"/>
  <c r="O5" i="1"/>
  <c r="O4" i="1"/>
  <c r="U88" i="1" s="1"/>
  <c r="C33" i="6"/>
  <c r="N93" i="1"/>
  <c r="N92" i="1"/>
  <c r="R91" i="1"/>
  <c r="V6" i="12"/>
  <c r="N90" i="1" s="1"/>
  <c r="V5" i="12"/>
  <c r="N89" i="1" s="1"/>
  <c r="V4" i="12"/>
  <c r="R4" i="12"/>
  <c r="R93" i="1" s="1"/>
  <c r="R3" i="12"/>
  <c r="R92" i="1" s="1"/>
  <c r="V3" i="12"/>
  <c r="N88" i="1" s="1"/>
  <c r="E6" i="1"/>
  <c r="E5" i="1"/>
  <c r="E4" i="1"/>
  <c r="L5" i="1"/>
  <c r="L4" i="1"/>
  <c r="H3" i="1"/>
  <c r="L3" i="1"/>
  <c r="J5" i="1"/>
  <c r="H5" i="1"/>
  <c r="J4" i="1"/>
  <c r="H4" i="1"/>
  <c r="J6" i="1"/>
  <c r="H6" i="1"/>
  <c r="J3" i="1"/>
  <c r="AH48" i="1"/>
  <c r="AH49" i="1"/>
  <c r="AH51" i="1"/>
  <c r="AH52" i="1"/>
  <c r="AH53" i="1"/>
  <c r="AH54" i="1"/>
  <c r="AH55" i="1"/>
  <c r="AH50" i="1"/>
  <c r="AB52" i="12"/>
  <c r="X52" i="12"/>
  <c r="Q52" i="12"/>
  <c r="X39" i="12"/>
  <c r="Q39" i="12"/>
  <c r="K39" i="12"/>
  <c r="X38" i="12"/>
  <c r="Q38" i="12"/>
  <c r="K38" i="12"/>
  <c r="X37" i="12"/>
  <c r="Q37" i="12"/>
  <c r="K37" i="12"/>
  <c r="X36" i="12"/>
  <c r="Q36" i="12"/>
  <c r="K36" i="12"/>
  <c r="X35" i="12"/>
  <c r="Q35" i="12"/>
  <c r="K35" i="12"/>
  <c r="X34" i="12"/>
  <c r="Q34" i="12"/>
  <c r="K34" i="12"/>
  <c r="X33" i="12"/>
  <c r="Q33" i="12"/>
  <c r="K33" i="12"/>
  <c r="X32" i="12"/>
  <c r="Q32" i="12"/>
  <c r="K32" i="12"/>
  <c r="X31" i="12"/>
  <c r="Q31" i="12"/>
  <c r="K31" i="12"/>
  <c r="X30" i="12"/>
  <c r="Q30" i="12"/>
  <c r="K30" i="12"/>
  <c r="X29" i="12"/>
  <c r="Q29" i="12"/>
  <c r="K29" i="12"/>
  <c r="X28" i="12"/>
  <c r="Q28" i="12"/>
  <c r="K28" i="12"/>
  <c r="X27" i="12"/>
  <c r="Q27" i="12"/>
  <c r="K27" i="12"/>
  <c r="X26" i="12"/>
  <c r="Q26" i="12"/>
  <c r="K26" i="12"/>
  <c r="X25" i="12"/>
  <c r="Q25" i="12"/>
  <c r="K25" i="12"/>
  <c r="X24" i="12"/>
  <c r="Q24" i="12"/>
  <c r="K24" i="12"/>
  <c r="X23" i="12"/>
  <c r="Q23" i="12"/>
  <c r="K23" i="12"/>
  <c r="X22" i="12"/>
  <c r="Q22" i="12"/>
  <c r="K22" i="12"/>
  <c r="X21" i="12"/>
  <c r="Q21" i="12"/>
  <c r="K21" i="12"/>
  <c r="X20" i="12"/>
  <c r="Q20" i="12"/>
  <c r="K20" i="12"/>
  <c r="X19" i="12"/>
  <c r="Q19" i="12"/>
  <c r="K19" i="12"/>
  <c r="X18" i="12"/>
  <c r="Q18" i="12"/>
  <c r="K18" i="12"/>
  <c r="X17" i="12"/>
  <c r="Q17" i="12"/>
  <c r="K17" i="12"/>
  <c r="Q16" i="12"/>
  <c r="K16" i="12"/>
  <c r="Q15" i="12"/>
  <c r="K15" i="12"/>
  <c r="Q14" i="12"/>
  <c r="K14" i="12"/>
  <c r="Q13" i="12"/>
  <c r="K13" i="12"/>
  <c r="Q12" i="12"/>
  <c r="K12" i="12"/>
  <c r="Q11" i="12"/>
  <c r="Q10" i="12"/>
  <c r="K10" i="12"/>
  <c r="AC76" i="1"/>
  <c r="AB77" i="1"/>
  <c r="AB76" i="1"/>
  <c r="AC77" i="1"/>
  <c r="L3" i="19" l="1"/>
  <c r="B3" i="19" s="1"/>
  <c r="D33" i="6"/>
  <c r="E33" i="6" s="1"/>
  <c r="F33" i="6" s="1"/>
  <c r="G33" i="6" s="1"/>
  <c r="H33" i="6" s="1"/>
  <c r="I33" i="6" s="1"/>
  <c r="J33" i="6" s="1"/>
  <c r="K33" i="6" s="1"/>
  <c r="L33" i="6" s="1"/>
  <c r="M33" i="6" s="1"/>
  <c r="N33" i="6" s="1"/>
  <c r="O33" i="6" s="1"/>
  <c r="P33" i="6" s="1"/>
  <c r="Q33" i="6" s="1"/>
  <c r="R33" i="6" s="1"/>
  <c r="AH77" i="1"/>
  <c r="O98" i="1"/>
  <c r="R88" i="1"/>
  <c r="Z11" i="12"/>
  <c r="AA11" i="12" s="1"/>
  <c r="AC11" i="12"/>
  <c r="Z12" i="12"/>
  <c r="AA12" i="12" s="1"/>
  <c r="AC12" i="12"/>
  <c r="Z20" i="12"/>
  <c r="AA20" i="12" s="1"/>
  <c r="AC20" i="12"/>
  <c r="Z16" i="12"/>
  <c r="AA16" i="12" s="1"/>
  <c r="Z17" i="12"/>
  <c r="AA17" i="12" s="1"/>
  <c r="H52" i="12"/>
  <c r="Z14" i="12"/>
  <c r="AA14" i="12" s="1"/>
  <c r="Z10" i="12"/>
  <c r="AA10" i="12" s="1"/>
  <c r="Z18" i="12"/>
  <c r="AA18" i="12" s="1"/>
  <c r="Z19" i="12"/>
  <c r="AA19" i="12" s="1"/>
  <c r="Z13" i="12"/>
  <c r="AA13" i="12" s="1"/>
  <c r="Z15" i="12"/>
  <c r="AA15" i="12" s="1"/>
  <c r="K42" i="1"/>
  <c r="R6" i="12"/>
  <c r="V108" i="1"/>
  <c r="S15" i="1"/>
  <c r="W43" i="1"/>
  <c r="J19" i="1"/>
  <c r="G52" i="12"/>
  <c r="R5" i="12"/>
  <c r="T4" i="1"/>
  <c r="I104" i="1"/>
  <c r="J90" i="1"/>
  <c r="G90" i="1"/>
  <c r="W19" i="1"/>
  <c r="J18" i="1"/>
  <c r="T42" i="1"/>
  <c r="AQ13" i="6"/>
  <c r="U108" i="1"/>
  <c r="P5" i="1"/>
  <c r="T108" i="1"/>
  <c r="D90" i="1"/>
  <c r="E90" i="1"/>
  <c r="F90" i="1"/>
  <c r="AH76" i="1"/>
  <c r="AM18" i="6"/>
  <c r="S19" i="1"/>
  <c r="W15" i="1"/>
  <c r="T13" i="1"/>
  <c r="S42" i="1"/>
  <c r="K16" i="1"/>
  <c r="K19" i="1"/>
  <c r="J43" i="1"/>
  <c r="X17" i="1"/>
  <c r="S43" i="1"/>
  <c r="K12" i="1"/>
  <c r="L13" i="1"/>
  <c r="T43" i="1"/>
  <c r="X28" i="1"/>
  <c r="J16" i="1"/>
  <c r="L17" i="1"/>
  <c r="S28" i="1"/>
  <c r="X13" i="1"/>
  <c r="L12" i="1"/>
  <c r="J20" i="1"/>
  <c r="T28" i="1"/>
  <c r="J12" i="1"/>
  <c r="T16" i="1"/>
  <c r="S17" i="1"/>
  <c r="L43" i="1"/>
  <c r="T19" i="1"/>
  <c r="T15" i="1"/>
  <c r="X43" i="1"/>
  <c r="X19" i="1"/>
  <c r="X15" i="1"/>
  <c r="L18" i="1"/>
  <c r="J42" i="1"/>
  <c r="S16" i="1"/>
  <c r="L16" i="1"/>
  <c r="X42" i="1"/>
  <c r="K43" i="1"/>
  <c r="L19" i="1"/>
  <c r="W42" i="1"/>
  <c r="S13" i="1"/>
  <c r="K18" i="1"/>
  <c r="J28" i="1"/>
  <c r="T18" i="1"/>
  <c r="L20" i="1"/>
  <c r="U89" i="1"/>
  <c r="T20" i="1"/>
  <c r="W12" i="1"/>
  <c r="X20" i="1"/>
  <c r="X16" i="1"/>
  <c r="J13" i="1"/>
  <c r="J17" i="1"/>
  <c r="S20" i="1"/>
  <c r="W20" i="1"/>
  <c r="K17" i="1"/>
  <c r="K28" i="1"/>
  <c r="T17" i="1"/>
  <c r="X12" i="1"/>
  <c r="W18" i="1"/>
  <c r="T12" i="1"/>
  <c r="S12" i="1"/>
  <c r="K13" i="1"/>
  <c r="K20" i="1"/>
  <c r="X18" i="1"/>
  <c r="S18" i="1"/>
  <c r="W28" i="1"/>
  <c r="W17" i="1"/>
  <c r="W13" i="1"/>
  <c r="L42" i="1"/>
  <c r="L28" i="1"/>
  <c r="U90" i="1"/>
  <c r="W44" i="1"/>
  <c r="X3" i="1" s="1"/>
  <c r="N94" i="1"/>
  <c r="N91" i="1"/>
  <c r="Z19" i="1" l="1"/>
  <c r="Z28" i="1"/>
  <c r="Y28" i="1"/>
  <c r="Z20" i="1"/>
  <c r="Z18" i="1"/>
  <c r="Z17" i="1"/>
  <c r="F43" i="6"/>
  <c r="H43" i="6"/>
  <c r="C43" i="6"/>
  <c r="N42" i="1"/>
  <c r="U91" i="1"/>
  <c r="Z6" i="1"/>
  <c r="K52" i="12"/>
  <c r="F24" i="6"/>
  <c r="N98" i="1" s="1"/>
  <c r="D24" i="6"/>
  <c r="M98" i="1"/>
  <c r="AC13" i="12"/>
  <c r="AC16" i="12"/>
  <c r="AC18" i="12"/>
  <c r="AC17" i="12"/>
  <c r="AC10" i="12"/>
  <c r="Z4" i="12"/>
  <c r="AC14" i="12"/>
  <c r="Z5" i="12"/>
  <c r="R89" i="1" s="1"/>
  <c r="U92" i="1" s="1"/>
  <c r="S6" i="1"/>
  <c r="AC15" i="12"/>
  <c r="AC19" i="12"/>
  <c r="Z43" i="1"/>
  <c r="Z15" i="1"/>
  <c r="Z14" i="1"/>
  <c r="N16" i="1"/>
  <c r="N19" i="1"/>
  <c r="M19" i="1"/>
  <c r="N13" i="1"/>
  <c r="X44" i="1"/>
  <c r="M12" i="1"/>
  <c r="Y15" i="1"/>
  <c r="M18" i="1"/>
  <c r="Z16" i="1"/>
  <c r="Y42" i="1"/>
  <c r="Y17" i="1"/>
  <c r="S44" i="1"/>
  <c r="N12" i="1"/>
  <c r="N20" i="1"/>
  <c r="Y13" i="1"/>
  <c r="N17" i="1"/>
  <c r="M17" i="1"/>
  <c r="Y20" i="1"/>
  <c r="Y16" i="1"/>
  <c r="M16" i="1"/>
  <c r="N43" i="1"/>
  <c r="Y43" i="1"/>
  <c r="T44" i="1"/>
  <c r="M20" i="1"/>
  <c r="Z13" i="1"/>
  <c r="Y19" i="1"/>
  <c r="N18" i="1"/>
  <c r="Z42" i="1"/>
  <c r="M43" i="1"/>
  <c r="M13" i="1"/>
  <c r="Y18" i="1"/>
  <c r="Z12" i="1"/>
  <c r="Y12" i="1"/>
  <c r="M28" i="1"/>
  <c r="N28" i="1"/>
  <c r="M42" i="1"/>
  <c r="X4" i="1" l="1"/>
  <c r="X5" i="1" s="1"/>
  <c r="Z44" i="1"/>
  <c r="X6" i="1" s="1"/>
  <c r="P98" i="1"/>
  <c r="F20" i="6"/>
  <c r="R98" i="1" s="1"/>
  <c r="Q98" i="1"/>
  <c r="S98" i="1"/>
  <c r="Z4" i="1"/>
  <c r="Y44" i="1"/>
  <c r="U98" i="1" l="1"/>
  <c r="T98" i="1"/>
  <c r="D20" i="6"/>
  <c r="V98" i="1" l="1"/>
  <c r="AC52" i="12"/>
  <c r="Z52" i="12"/>
  <c r="Z6" i="12"/>
  <c r="R90" i="1" l="1"/>
  <c r="AF6" i="12"/>
  <c r="U93" i="1" l="1"/>
  <c r="H86" i="1"/>
  <c r="H90" i="1" s="1"/>
  <c r="I28" i="38"/>
  <c r="I86" i="1" l="1"/>
  <c r="I90" i="1" s="1"/>
  <c r="L28" i="38" l="1"/>
  <c r="K86" i="1"/>
  <c r="K90" i="1" s="1"/>
  <c r="C15" i="1"/>
  <c r="L15" i="1" s="1"/>
  <c r="H53" i="31"/>
  <c r="J15" i="1" l="1"/>
  <c r="C44" i="1"/>
  <c r="I53" i="31"/>
  <c r="K15" i="1"/>
  <c r="N15" i="1" s="1"/>
  <c r="K44" i="1" l="1"/>
  <c r="V3" i="1" s="1"/>
  <c r="L44" i="1"/>
  <c r="J44" i="1"/>
  <c r="M15" i="1"/>
  <c r="V4" i="1" l="1"/>
  <c r="V5" i="1" s="1"/>
  <c r="M44" i="1"/>
  <c r="N44" i="1"/>
  <c r="V6" i="1" s="1"/>
  <c r="Q11" i="2"/>
  <c r="R11" i="2" s="1"/>
  <c r="Q16" i="2"/>
  <c r="R16" i="2" s="1"/>
  <c r="Q10" i="2"/>
  <c r="R10" i="2" s="1"/>
  <c r="Q14" i="2"/>
  <c r="R14" i="2" s="1"/>
  <c r="P10" i="2"/>
  <c r="Q19" i="2"/>
  <c r="R19" i="2" s="1"/>
  <c r="Q12" i="2"/>
  <c r="R12" i="2" s="1"/>
  <c r="Q17" i="2"/>
  <c r="R17" i="2" s="1"/>
  <c r="Q15" i="2"/>
  <c r="R15" i="2" s="1"/>
  <c r="Q20" i="2"/>
  <c r="R20" i="2"/>
  <c r="Q13" i="2"/>
  <c r="R13" i="2" s="1"/>
  <c r="Q18" i="2"/>
  <c r="R18" i="2" s="1"/>
  <c r="P11" i="2" l="1"/>
  <c r="P12" i="2" l="1"/>
  <c r="P20" i="2"/>
  <c r="P13" i="2"/>
  <c r="P14" i="2"/>
  <c r="P15" i="2"/>
  <c r="P16" i="2"/>
  <c r="P17" i="2"/>
  <c r="P18" i="2"/>
  <c r="P19" i="2"/>
  <c r="O23" i="2"/>
  <c r="O28" i="2" l="1"/>
  <c r="O25" i="2"/>
  <c r="Q23" i="2"/>
  <c r="N11" i="11"/>
  <c r="O11" i="11"/>
  <c r="N14" i="11"/>
  <c r="N15" i="11"/>
  <c r="N16" i="11"/>
  <c r="N12" i="11"/>
  <c r="N17" i="11"/>
  <c r="N13" i="11"/>
  <c r="N18" i="11"/>
  <c r="N19" i="11"/>
  <c r="N20" i="11"/>
  <c r="O12" i="11" l="1"/>
  <c r="O13" i="11" s="1"/>
  <c r="O14" i="11" s="1"/>
  <c r="O15" i="11" s="1"/>
  <c r="O16" i="11" s="1"/>
  <c r="O17" i="11" s="1"/>
  <c r="O18" i="11" s="1"/>
  <c r="O19" i="11" s="1"/>
  <c r="O20" i="11" s="1"/>
  <c r="M26" i="11"/>
  <c r="L27" i="11" s="1"/>
  <c r="L29" i="11"/>
  <c r="M10" i="11"/>
  <c r="M20" i="11"/>
  <c r="M12" i="11"/>
  <c r="M11" i="11"/>
  <c r="M16" i="11"/>
  <c r="M14" i="11"/>
  <c r="M13" i="11"/>
  <c r="M15" i="11"/>
  <c r="M17" i="11"/>
  <c r="M18" i="11"/>
  <c r="M19" i="11"/>
  <c r="L30" i="11" l="1"/>
  <c r="M32" i="11" s="1"/>
  <c r="N2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1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38" authorId="0" shapeId="0" xr:uid="{00000000-0006-0000-0400-000001000000}">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00000000-0006-0000-0700-000001000000}">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00000000-0006-0000-0700-000002000000}">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00000000-0006-0000-0700-000003000000}">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0000000-0006-0000-0700-000004000000}">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00000000-0006-0000-0700-000005000000}">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0000000-0006-0000-0700-000006000000}">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00000000-0006-0000-0700-000007000000}">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00000000-0006-0000-0700-000008000000}">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00000000-0006-0000-0700-000009000000}">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00000000-0006-0000-0700-00000A000000}">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00000000-0006-0000-0700-00000B000000}">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0000000-0006-0000-0700-00000C000000}">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00000000-0006-0000-0700-00000D000000}">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0000000-0006-0000-0700-00000E000000}">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00000000-0006-0000-0700-00000F000000}">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00000000-0006-0000-0700-000010000000}">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00000000-0006-0000-0700-000011000000}">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00000000-0006-0000-0700-000012000000}">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00000000-0006-0000-0700-000013000000}">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00000000-0006-0000-0700-000014000000}">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00000000-0006-0000-0700-000015000000}">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0000000-0006-0000-0700-000016000000}">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00000000-0006-0000-0700-000017000000}">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00000000-0006-0000-0700-000018000000}">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0000000-0006-0000-0700-000019000000}">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00000000-0006-0000-0700-00001A000000}">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00000000-0006-0000-0900-000001000000}">
      <text>
        <r>
          <rPr>
            <b/>
            <sz val="9"/>
            <color indexed="81"/>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<sst xmlns="http://schemas.openxmlformats.org/spreadsheetml/2006/main" count="2743" uniqueCount="1359">
  <si>
    <t>Week</t>
  </si>
  <si>
    <t>Item</t>
  </si>
  <si>
    <t>Plan</t>
  </si>
  <si>
    <t>Cum</t>
  </si>
  <si>
    <t>Pending</t>
  </si>
  <si>
    <t>Total</t>
  </si>
  <si>
    <t>Month</t>
  </si>
  <si>
    <t>Monthly</t>
  </si>
  <si>
    <t>C um</t>
  </si>
  <si>
    <t>%</t>
  </si>
  <si>
    <t>EAC</t>
  </si>
  <si>
    <t>Forecast current and future months</t>
  </si>
  <si>
    <t>Actuals thru previous month</t>
  </si>
  <si>
    <t>Date</t>
  </si>
  <si>
    <t>Actual</t>
  </si>
  <si>
    <t>Remarks</t>
  </si>
  <si>
    <t>#</t>
  </si>
  <si>
    <t>Planned</t>
  </si>
  <si>
    <t>Weekly (SAR)</t>
  </si>
  <si>
    <t>Cumulative</t>
  </si>
  <si>
    <t>Contractor</t>
  </si>
  <si>
    <t>WBS</t>
  </si>
  <si>
    <t>Plan %</t>
  </si>
  <si>
    <t>Earned</t>
  </si>
  <si>
    <t>UPDATE ONLY YELLOW PORTION FROM PRIMAVERA EXPORT, IF NEEDED, EXTEND YELLOW PORTION BASED ON SCHEDULE.</t>
  </si>
  <si>
    <t>Baseline Plan</t>
  </si>
  <si>
    <t>Earned Value</t>
  </si>
  <si>
    <t xml:space="preserve">Forecast </t>
  </si>
  <si>
    <t>Variance</t>
  </si>
  <si>
    <t>% Wt.</t>
  </si>
  <si>
    <t>To Date (SAR)</t>
  </si>
  <si>
    <t>SPI</t>
  </si>
  <si>
    <t>Safety Score</t>
  </si>
  <si>
    <t>Quality Score</t>
  </si>
  <si>
    <t>Score</t>
  </si>
  <si>
    <t>Cost</t>
  </si>
  <si>
    <t>MONTHS</t>
  </si>
  <si>
    <t>Plan - Monthly</t>
  </si>
  <si>
    <t>Actual - Monthly</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</si>
  <si>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</si>
  <si>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</si>
  <si>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</si>
  <si>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</si>
  <si>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</si>
  <si>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</si>
  <si>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</si>
  <si>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</si>
  <si>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</si>
  <si>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</si>
  <si>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</si>
  <si>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</si>
  <si>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</si>
  <si>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</si>
  <si>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</si>
  <si>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</si>
  <si>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</si>
  <si>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</si>
  <si>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</si>
  <si>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</si>
  <si>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</si>
  <si>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</si>
  <si>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</si>
  <si>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</si>
  <si>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</si>
  <si>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</si>
  <si>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Duration</t>
  </si>
  <si>
    <t>Weekly Progress Report - Construction Projects</t>
  </si>
  <si>
    <t>Stage</t>
  </si>
  <si>
    <t>Active</t>
  </si>
  <si>
    <t>Closed</t>
  </si>
  <si>
    <t xml:space="preserve"> CM / PgM Approval Timeline</t>
  </si>
  <si>
    <t>Advance Payment %</t>
  </si>
  <si>
    <t>Retention %</t>
  </si>
  <si>
    <t>End Date</t>
  </si>
  <si>
    <t>Start Date</t>
  </si>
  <si>
    <t>CM / PgM Reply Date</t>
  </si>
  <si>
    <t>Gross Value</t>
  </si>
  <si>
    <t>Safe Hours Worked</t>
  </si>
  <si>
    <t>Total Hours Worked</t>
  </si>
  <si>
    <t>Project ID</t>
  </si>
  <si>
    <t>Other</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</si>
  <si>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</si>
  <si>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</si>
  <si>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</si>
  <si>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</si>
  <si>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</si>
  <si>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</si>
  <si>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</si>
  <si>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</si>
  <si>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</si>
  <si>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</si>
  <si>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</si>
  <si>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</si>
  <si>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</si>
  <si>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</si>
  <si>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Progress Overview</t>
  </si>
  <si>
    <t>Safety</t>
  </si>
  <si>
    <t>Cum Effort</t>
  </si>
  <si>
    <t>Earned Effort %</t>
  </si>
  <si>
    <t>Gross Paid Value</t>
  </si>
  <si>
    <t>Project Name</t>
  </si>
  <si>
    <t>BOQ Value (SAR)</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</si>
  <si>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</si>
  <si>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</si>
  <si>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</si>
  <si>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</si>
  <si>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</si>
  <si>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</si>
  <si>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</si>
  <si>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</si>
  <si>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</si>
  <si>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</si>
  <si>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</si>
  <si>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</si>
  <si>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</si>
  <si>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</si>
  <si>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</si>
  <si>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</si>
  <si>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</si>
  <si>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</si>
  <si>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</si>
  <si>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</si>
  <si>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</si>
  <si>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</si>
  <si>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</si>
  <si>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</si>
  <si>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</si>
  <si>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</si>
  <si>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</si>
  <si>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</si>
  <si>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</si>
  <si>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</si>
  <si>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</si>
  <si>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</si>
  <si>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</si>
  <si>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</si>
  <si>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</si>
  <si>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</si>
  <si>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</si>
  <si>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</si>
  <si>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</si>
  <si>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</si>
  <si>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</si>
  <si>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</si>
  <si>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</si>
  <si>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</si>
  <si>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</si>
  <si>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</si>
  <si>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</si>
  <si>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</si>
  <si>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</si>
  <si>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</si>
  <si>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</si>
  <si>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</si>
  <si>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</si>
  <si>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</si>
  <si>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</si>
  <si>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</si>
  <si>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</si>
  <si>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</si>
  <si>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</si>
  <si>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</si>
  <si>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</si>
  <si>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</si>
  <si>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</si>
  <si>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</si>
  <si>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</si>
  <si>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</si>
  <si>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</si>
  <si>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</si>
  <si>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</si>
  <si>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</si>
  <si>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</si>
  <si>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</si>
  <si>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</si>
  <si>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</si>
  <si>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</si>
  <si>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</si>
  <si>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</si>
  <si>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</si>
  <si>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</si>
  <si>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</si>
  <si>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</si>
  <si>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</si>
  <si>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</si>
  <si>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Monthly Effort</t>
  </si>
  <si>
    <t>Safety Statistics</t>
  </si>
  <si>
    <t xml:space="preserve">Average Closing </t>
  </si>
  <si>
    <t xml:space="preserve">Average Number of Comments Per Audit </t>
  </si>
  <si>
    <t>Procurement Summary</t>
  </si>
  <si>
    <t>Total Number of P.O.</t>
  </si>
  <si>
    <t>Actual P.O.
To Date</t>
  </si>
  <si>
    <t>Total Materials</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</si>
  <si>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</si>
  <si>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</si>
  <si>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</si>
  <si>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</si>
  <si>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</si>
  <si>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</si>
  <si>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</si>
  <si>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</si>
  <si>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</si>
  <si>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</si>
  <si>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</si>
  <si>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</si>
  <si>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</si>
  <si>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</si>
  <si>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</si>
  <si>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</si>
  <si>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</si>
  <si>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</si>
  <si>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</si>
  <si>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</si>
  <si>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</si>
  <si>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</si>
  <si>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</si>
  <si>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</si>
  <si>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</si>
  <si>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</si>
  <si>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</si>
  <si>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</si>
  <si>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</si>
  <si>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</si>
  <si>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</si>
  <si>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</si>
  <si>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</si>
  <si>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</si>
  <si>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</si>
  <si>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</si>
  <si>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</si>
  <si>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</si>
  <si>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</si>
  <si>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</si>
  <si>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</si>
  <si>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</si>
  <si>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</si>
  <si>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</si>
  <si>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</si>
  <si>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</si>
  <si>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</si>
  <si>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</si>
  <si>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</si>
  <si>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Fork lift</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</si>
  <si>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</si>
  <si>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</si>
  <si>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</si>
  <si>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</si>
  <si>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</si>
  <si>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</si>
  <si>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</si>
  <si>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</si>
  <si>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</si>
  <si>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</si>
  <si>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</si>
  <si>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</si>
  <si>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</si>
  <si>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</si>
  <si>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</si>
  <si>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</si>
  <si>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</si>
  <si>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</si>
  <si>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</si>
  <si>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</si>
  <si>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</si>
  <si>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</si>
  <si>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</si>
  <si>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</si>
  <si>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</si>
  <si>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</si>
  <si>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</si>
  <si>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</si>
  <si>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</si>
  <si>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</si>
  <si>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</si>
  <si>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</si>
  <si>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</si>
  <si>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</si>
  <si>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</si>
  <si>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</si>
  <si>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</si>
  <si>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</si>
  <si>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</si>
  <si>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</si>
  <si>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</si>
  <si>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</si>
  <si>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</si>
  <si>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</si>
  <si>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</si>
  <si>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</si>
  <si>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</si>
  <si>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</si>
  <si>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</si>
  <si>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</si>
  <si>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</si>
  <si>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</si>
  <si>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</si>
  <si>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</si>
  <si>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</si>
  <si>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</si>
  <si>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</si>
  <si>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</si>
  <si>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</si>
  <si>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</si>
  <si>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</si>
  <si>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</si>
  <si>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</si>
  <si>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</si>
  <si>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</si>
  <si>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</si>
  <si>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</si>
  <si>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</si>
  <si>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</si>
  <si>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</si>
  <si>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</si>
  <si>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</si>
  <si>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</si>
  <si>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</si>
  <si>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</si>
  <si>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</si>
  <si>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</si>
  <si>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</si>
  <si>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</si>
  <si>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</si>
  <si>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</si>
  <si>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</si>
  <si>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</si>
  <si>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</si>
  <si>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</si>
  <si>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</si>
  <si>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</si>
  <si>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</si>
  <si>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</si>
  <si>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</si>
  <si>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</si>
  <si>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</si>
  <si>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</si>
  <si>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</si>
  <si>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</si>
  <si>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</si>
  <si>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</si>
  <si>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</si>
  <si>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</si>
  <si>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</si>
  <si>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</si>
  <si>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</si>
  <si>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</si>
  <si>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</si>
  <si>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</si>
  <si>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</si>
  <si>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</si>
  <si>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</si>
  <si>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</si>
  <si>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</si>
  <si>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</si>
  <si>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</si>
  <si>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</si>
  <si>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</si>
  <si>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</si>
  <si>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</si>
  <si>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</si>
  <si>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</si>
  <si>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</si>
  <si>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</si>
  <si>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</si>
  <si>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</si>
  <si>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</si>
  <si>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</si>
  <si>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</si>
  <si>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</si>
  <si>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</si>
  <si>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</si>
  <si>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</si>
  <si>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</si>
  <si>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</si>
  <si>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</si>
  <si>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</si>
  <si>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</si>
  <si>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</si>
  <si>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</si>
  <si>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</si>
  <si>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</si>
  <si>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</si>
  <si>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 xml:space="preserve">Red </t>
  </si>
  <si>
    <t>Serious injury or death (immediately)</t>
  </si>
  <si>
    <t xml:space="preserve">Yellow </t>
  </si>
  <si>
    <t>Minor or near miss (3 days to comply)</t>
  </si>
  <si>
    <t>Green</t>
  </si>
  <si>
    <t xml:space="preserve">No issues </t>
  </si>
  <si>
    <t xml:space="preserve">26 points &gt; 4 minors then is it’s a serious issue </t>
  </si>
  <si>
    <t>Prepared by:</t>
  </si>
  <si>
    <t>Sent to MODON PM:</t>
  </si>
  <si>
    <t>Safety Results</t>
  </si>
  <si>
    <t>-</t>
  </si>
  <si>
    <t>Expected/Actual
Closure</t>
  </si>
  <si>
    <t>Budgeted</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</si>
  <si>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</si>
  <si>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</si>
  <si>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</si>
  <si>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</si>
  <si>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</si>
  <si>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</si>
  <si>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</si>
  <si>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</si>
  <si>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</si>
  <si>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</si>
  <si>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</si>
  <si>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</si>
  <si>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</si>
  <si>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</si>
  <si>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</si>
  <si>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</si>
  <si>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</si>
  <si>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</si>
  <si>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</si>
  <si>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</si>
  <si>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</si>
  <si>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</si>
  <si>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</si>
  <si>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</si>
  <si>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</si>
  <si>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</si>
  <si>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</si>
  <si>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</si>
  <si>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</si>
  <si>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</si>
  <si>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</si>
  <si>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</si>
  <si>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</si>
  <si>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No.of Internal Training</t>
  </si>
  <si>
    <t>No.of Internal Audit</t>
  </si>
  <si>
    <t>No. of Toolbox Talks</t>
  </si>
  <si>
    <t>Safety Awards/Incentives</t>
  </si>
  <si>
    <t xml:space="preserve">  </t>
  </si>
  <si>
    <t>Site Instruction (SIR)</t>
  </si>
  <si>
    <t>Saudi Staff</t>
  </si>
  <si>
    <t>Testing And Commissioning</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</si>
  <si>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</si>
  <si>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</si>
  <si>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</si>
  <si>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</si>
  <si>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</si>
  <si>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</si>
  <si>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</si>
  <si>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</si>
  <si>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</si>
  <si>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</si>
  <si>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</si>
  <si>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</si>
  <si>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</si>
  <si>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</si>
  <si>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</si>
  <si>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</si>
  <si>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Original Plan %</t>
  </si>
  <si>
    <t>Next Month Forecast</t>
  </si>
  <si>
    <t>Consultant Quality Inspections / Observations (Weekly Basis)</t>
  </si>
  <si>
    <t>Consultant Safety Inspection (Weekly Basis)</t>
  </si>
  <si>
    <t>VAT 5%/15%</t>
  </si>
  <si>
    <t>Last Revised Schedule Approval Date</t>
  </si>
  <si>
    <t>Technical Dvelopment Co. "TDC"</t>
  </si>
  <si>
    <t xml:space="preserve"> Saudi Arabia Consulting Engineering Company "EGIS"</t>
  </si>
  <si>
    <t xml:space="preserve">Execution Plan submission </t>
  </si>
  <si>
    <t xml:space="preserve">Execution Plan Approval </t>
  </si>
  <si>
    <t>TECHNICAL DEVELOPMENT CONTRACTING CO.</t>
  </si>
  <si>
    <t>Baseline Submission Finish Milestone</t>
  </si>
  <si>
    <t>Mobilization Finish Milestone</t>
  </si>
  <si>
    <t>Technical Submittals Finish Milestone</t>
  </si>
  <si>
    <t>Engineering Phase Finish Milestone</t>
  </si>
  <si>
    <t>Procurment Phase Finish Milestone</t>
  </si>
  <si>
    <t>Project Start Milstone</t>
  </si>
  <si>
    <t>Project Finish Milstone</t>
  </si>
  <si>
    <t>Engineer</t>
  </si>
  <si>
    <t>Doc. Controller</t>
  </si>
  <si>
    <t>Proc. Team</t>
  </si>
  <si>
    <t>Foreman</t>
  </si>
  <si>
    <t>Draftman</t>
  </si>
  <si>
    <t>Driver</t>
  </si>
  <si>
    <t>Boom Truck</t>
  </si>
  <si>
    <t>Bobcat</t>
  </si>
  <si>
    <t>Finisher</t>
  </si>
  <si>
    <t>Water Tank</t>
  </si>
  <si>
    <t>PW Planned</t>
  </si>
  <si>
    <t>PW Actuals</t>
  </si>
  <si>
    <t xml:space="preserve">  Milestones</t>
  </si>
  <si>
    <t xml:space="preserve">  Mobilization</t>
  </si>
  <si>
    <t xml:space="preserve">  Engineering</t>
  </si>
  <si>
    <t xml:space="preserve">  Procurement</t>
  </si>
  <si>
    <t xml:space="preserve">  Construction</t>
  </si>
  <si>
    <t xml:space="preserve">  JCB</t>
  </si>
  <si>
    <t xml:space="preserve"> Truck</t>
  </si>
  <si>
    <t xml:space="preserve"> Loader</t>
  </si>
  <si>
    <t xml:space="preserve"> Road Marker</t>
  </si>
  <si>
    <t>Quality Lap Finish Milestone</t>
  </si>
  <si>
    <t>RBF Finish Milestone</t>
  </si>
  <si>
    <t>All Works Finish Milestone</t>
  </si>
  <si>
    <t xml:space="preserve">Civil /Structural /Architectural </t>
  </si>
  <si>
    <t>MonthlyEffort</t>
  </si>
  <si>
    <t>Under delivery</t>
  </si>
  <si>
    <t>ACT#inP6</t>
  </si>
  <si>
    <t>The Impact (BOQ Cost)</t>
  </si>
  <si>
    <t>Local trancport</t>
  </si>
  <si>
    <t>SL.</t>
  </si>
  <si>
    <t>date of FIR</t>
  </si>
  <si>
    <t>TOTAL AMOUNT</t>
  </si>
  <si>
    <t>Total Amount %
(as per FIR)</t>
  </si>
  <si>
    <t xml:space="preserve">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</si>
  <si>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</si>
  <si>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</si>
  <si>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</si>
  <si>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</si>
  <si>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</si>
  <si>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</si>
  <si>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</si>
  <si>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</si>
  <si>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</si>
  <si>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</si>
  <si>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</si>
  <si>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</si>
  <si>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</si>
  <si>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</si>
  <si>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</si>
  <si>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</si>
  <si>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</si>
  <si>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</si>
  <si>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</si>
  <si>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</si>
  <si>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</si>
  <si>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</si>
  <si>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</si>
  <si>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</si>
  <si>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</si>
  <si>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</si>
  <si>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</si>
  <si>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</si>
  <si>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</si>
  <si>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معلومات المشروع</t>
  </si>
  <si>
    <t>نطاق المشروع</t>
  </si>
  <si>
    <t>موقع المشروع</t>
  </si>
  <si>
    <t>المقاول</t>
  </si>
  <si>
    <t xml:space="preserve">شركة تطوير التقنية للمقاولات </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</si>
  <si>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</si>
  <si>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</si>
  <si>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</si>
  <si>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</si>
  <si>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</si>
  <si>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</si>
  <si>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</si>
  <si>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</si>
  <si>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</si>
  <si>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</si>
  <si>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</si>
  <si>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</si>
  <si>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</si>
  <si>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</si>
  <si>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</si>
  <si>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</si>
  <si>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</si>
  <si>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</si>
  <si>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</si>
  <si>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</si>
  <si>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</si>
  <si>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</si>
  <si>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</si>
  <si>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</si>
  <si>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</si>
  <si>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</si>
  <si>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3-</t>
  </si>
  <si>
    <t xml:space="preserve">4- </t>
  </si>
  <si>
    <t>5-</t>
  </si>
  <si>
    <t>6-</t>
  </si>
  <si>
    <t>7-</t>
  </si>
  <si>
    <t>Item Description</t>
  </si>
  <si>
    <t>Discipline</t>
  </si>
  <si>
    <t>(Long \Short) Lead Items</t>
  </si>
  <si>
    <t>Supplier
Phone</t>
  </si>
  <si>
    <t>Approval Status</t>
  </si>
  <si>
    <t>Completion Rate</t>
  </si>
  <si>
    <t>SUD1-02-011</t>
  </si>
  <si>
    <t>Pick Up/Car</t>
  </si>
  <si>
    <t>Bus</t>
  </si>
  <si>
    <t>Dump Truck</t>
  </si>
  <si>
    <t>CRANE</t>
  </si>
  <si>
    <t>Showel</t>
  </si>
  <si>
    <t xml:space="preserve">        Civil</t>
  </si>
  <si>
    <t xml:space="preserve">      Short Lead Items</t>
  </si>
  <si>
    <t xml:space="preserve">        Electrical</t>
  </si>
  <si>
    <t xml:space="preserve">        Mechanical</t>
  </si>
  <si>
    <t>Long Lead Items</t>
  </si>
  <si>
    <t xml:space="preserve">06-01-2026 م
</t>
  </si>
  <si>
    <t>18 شهرًا ميلاديًا</t>
  </si>
  <si>
    <t>193,923,948.00
  ريال</t>
  </si>
  <si>
    <r>
      <t>أعمال الطرق والرصف (</t>
    </r>
    <r>
      <rPr>
        <b/>
        <sz val="12"/>
        <color rgb="FF276690"/>
        <rFont val="TheSansArab Light"/>
      </rPr>
      <t>ROD)</t>
    </r>
  </si>
  <si>
    <r>
      <t>أعمال شبكة مياة الشرب (</t>
    </r>
    <r>
      <rPr>
        <b/>
        <sz val="12"/>
        <color rgb="FF276690"/>
        <rFont val="TheSansArab Light"/>
      </rPr>
      <t>WAT)</t>
    </r>
  </si>
  <si>
    <r>
      <t>أعمال شبكة المياه المعالجة (</t>
    </r>
    <r>
      <rPr>
        <b/>
        <sz val="12"/>
        <color rgb="FF276690"/>
        <rFont val="TheSansArab Light"/>
      </rPr>
      <t xml:space="preserve">TSE)  </t>
    </r>
  </si>
  <si>
    <r>
      <t>أعمال شبكة الصرف الصحي (</t>
    </r>
    <r>
      <rPr>
        <b/>
        <sz val="12"/>
        <color rgb="FF276690"/>
        <rFont val="TheSansArab Light"/>
      </rPr>
      <t>SEW)</t>
    </r>
  </si>
  <si>
    <r>
      <t>أعمال شبكة صرف مياه الأمطار (</t>
    </r>
    <r>
      <rPr>
        <b/>
        <sz val="12"/>
        <color rgb="FF276690"/>
        <rFont val="TheSansArab Light"/>
      </rPr>
      <t>STR)</t>
    </r>
  </si>
  <si>
    <r>
      <t>أعمال شبكة الري والمناظر الطبيعية (</t>
    </r>
    <r>
      <rPr>
        <b/>
        <sz val="12"/>
        <color rgb="FF276690"/>
        <rFont val="TheSansArab Light"/>
      </rPr>
      <t>IRR)</t>
    </r>
  </si>
  <si>
    <r>
      <t>أعمال الشبكة الكهربائية (</t>
    </r>
    <r>
      <rPr>
        <b/>
        <sz val="12"/>
        <color rgb="FF276690"/>
        <rFont val="TheSansArab Light"/>
      </rPr>
      <t xml:space="preserve">ELE) </t>
    </r>
  </si>
  <si>
    <r>
      <t>أعمال المراقبة بالكاميرات (</t>
    </r>
    <r>
      <rPr>
        <b/>
        <sz val="12"/>
        <color rgb="FF276690"/>
        <rFont val="TheSansArab Light"/>
      </rPr>
      <t xml:space="preserve">CCTV) </t>
    </r>
  </si>
  <si>
    <t>18,252 م</t>
  </si>
  <si>
    <t>18,021 م</t>
  </si>
  <si>
    <t>16,141 م</t>
  </si>
  <si>
    <t>13,040 م</t>
  </si>
  <si>
    <t>13,600 م</t>
  </si>
  <si>
    <t>29,570 م</t>
  </si>
  <si>
    <t>51,500 م</t>
  </si>
  <si>
    <t xml:space="preserve">125 كاميرا </t>
  </si>
  <si>
    <t>أعمال الطرق</t>
  </si>
  <si>
    <t>شبكة تصريف مياه الأمطار</t>
  </si>
  <si>
    <t>شبكة الصرف الصحي</t>
  </si>
  <si>
    <t>شبكة المياه المعالجة (TSE)</t>
  </si>
  <si>
    <t>شبكة مياه الشرب</t>
  </si>
  <si>
    <t>الأعمال الكهربائية</t>
  </si>
  <si>
    <t>أعمال تنسيق الموقع والري</t>
  </si>
  <si>
    <t>أعمال كاميرات المراقبة (CCTV)</t>
  </si>
  <si>
    <t xml:space="preserve">1- </t>
  </si>
  <si>
    <t xml:space="preserve">2- </t>
  </si>
  <si>
    <t>تقدم سير مشروع  تطوير شبكات البنية التحتية في مدينة سدير للصناعة والأعمال – المرحلة الثانية – الجزء الثاني</t>
  </si>
  <si>
    <t>Road work</t>
  </si>
  <si>
    <t>Finish</t>
  </si>
  <si>
    <t>Engr.Ziyad Al Shabbat</t>
  </si>
  <si>
    <t>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</si>
  <si>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</si>
  <si>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</si>
  <si>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</si>
  <si>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</si>
  <si>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</si>
  <si>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</si>
  <si>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</si>
  <si>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</si>
  <si>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</si>
  <si>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</si>
  <si>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</si>
  <si>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</si>
  <si>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</si>
  <si>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</si>
  <si>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</si>
  <si>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</si>
  <si>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</si>
  <si>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</si>
  <si>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</si>
  <si>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</si>
  <si>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</si>
  <si>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</si>
  <si>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</si>
  <si>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</si>
  <si>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</si>
  <si>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Access and Egress - 
(General access to site, segregated from vehicles, / Overhead protection, while entering into the building /Adequate lighting provided when dark or overnight work)</t>
  </si>
  <si>
    <t>Abdul kalim</t>
  </si>
  <si>
    <t>Engr Ayman Sabry</t>
  </si>
  <si>
    <t>Generator</t>
  </si>
  <si>
    <t>Forklift</t>
  </si>
  <si>
    <t>QC OBSERVATIONS CHECKLIST</t>
  </si>
  <si>
    <t>Project No.</t>
  </si>
  <si>
    <t>OBS No.</t>
  </si>
  <si>
    <t>Inspection Day:</t>
  </si>
  <si>
    <t>Project</t>
  </si>
  <si>
    <t>Contractor: 
Consultant:</t>
  </si>
  <si>
    <t>Technical Development Company                                                                       Egis Engineering cunsultancy</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</si>
  <si>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</si>
  <si>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</si>
  <si>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</si>
  <si>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</si>
  <si>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</si>
  <si>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</si>
  <si>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</si>
  <si>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</si>
  <si>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</si>
  <si>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</si>
  <si>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</si>
  <si>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</si>
  <si>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</si>
  <si>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</si>
  <si>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</si>
  <si>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</si>
  <si>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</si>
  <si>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</si>
  <si>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</si>
  <si>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</si>
  <si>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</si>
  <si>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</si>
  <si>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</si>
  <si>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</si>
  <si>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</si>
  <si>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</si>
  <si>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</si>
  <si>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</si>
  <si>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</si>
  <si>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</si>
  <si>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</si>
  <si>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</si>
  <si>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</si>
  <si>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</si>
  <si>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</si>
  <si>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</si>
  <si>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</si>
  <si>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</si>
  <si>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</si>
  <si>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</si>
  <si>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</si>
  <si>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</si>
  <si>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</si>
  <si>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</si>
  <si>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</si>
  <si>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</si>
  <si>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</si>
  <si>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</si>
  <si>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</si>
  <si>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</si>
  <si>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</si>
  <si>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</si>
  <si>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</si>
  <si>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</si>
  <si>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</si>
  <si>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</si>
  <si>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</si>
  <si>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</si>
  <si>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</si>
  <si>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</si>
  <si>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</si>
  <si>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</si>
  <si>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</si>
  <si>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</si>
  <si>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</si>
  <si>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</si>
  <si>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</si>
  <si>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</si>
  <si>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</si>
  <si>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</si>
  <si>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</si>
  <si>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</si>
  <si>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</si>
  <si>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</si>
  <si>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</si>
  <si>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</si>
  <si>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</si>
  <si>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</si>
  <si>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</si>
  <si>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</si>
  <si>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</si>
  <si>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</si>
  <si>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</si>
  <si>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</si>
  <si>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</si>
  <si>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</si>
  <si>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</si>
  <si>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</si>
  <si>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</si>
  <si>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</si>
  <si>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Sarvar Ahmad</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</si>
  <si>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</si>
  <si>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</si>
  <si>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Field Inspection Request (FIR)</t>
  </si>
  <si>
    <t>UG</t>
  </si>
  <si>
    <t>WEEKLY PROGRESS PHOTOS</t>
  </si>
  <si>
    <t>Quality -Stat</t>
  </si>
  <si>
    <t>MAJOR QUANTITIES</t>
  </si>
  <si>
    <t>INVOICE AMOUNT FIR</t>
  </si>
  <si>
    <t>PROCUREMENT</t>
  </si>
  <si>
    <t>B1.32 12 16.01</t>
  </si>
  <si>
    <t>B1.32 14 13.13.01</t>
  </si>
  <si>
    <t>m3</t>
  </si>
  <si>
    <t>m2</t>
  </si>
  <si>
    <t>Not submitted</t>
  </si>
  <si>
    <t xml:space="preserve">33 42 16 </t>
  </si>
  <si>
    <t>32 11 26</t>
  </si>
  <si>
    <t>33 14 19</t>
  </si>
  <si>
    <t>unit</t>
  </si>
  <si>
    <t>26 56 19</t>
  </si>
  <si>
    <t>UnSkilled Labor</t>
  </si>
  <si>
    <t>Skiled labour</t>
  </si>
  <si>
    <t>`</t>
  </si>
  <si>
    <t>UP</t>
  </si>
  <si>
    <t>Cum. Planned</t>
  </si>
  <si>
    <t>Cum.Earned</t>
  </si>
  <si>
    <t>Cum. Planned %</t>
  </si>
  <si>
    <t>Cum.Earned %</t>
  </si>
  <si>
    <t>Engr.Zyad Al Shabat</t>
  </si>
  <si>
    <t>Processed(A+B+C+D)</t>
  </si>
  <si>
    <t xml:space="preserve">    Package-1</t>
  </si>
  <si>
    <t xml:space="preserve">      ROAD WORKS 1</t>
  </si>
  <si>
    <t xml:space="preserve">        ROAD - 01</t>
  </si>
  <si>
    <t xml:space="preserve">        ROAD - 02</t>
  </si>
  <si>
    <t xml:space="preserve">      ELECTRICAL WORKS</t>
  </si>
  <si>
    <t xml:space="preserve">        MV Network</t>
  </si>
  <si>
    <t xml:space="preserve">        Earthing System</t>
  </si>
  <si>
    <t xml:space="preserve">        Street Lighting Network</t>
  </si>
  <si>
    <t xml:space="preserve">        TELECOMMUNICATIONS WORKS</t>
  </si>
  <si>
    <t xml:space="preserve">      LOW VOLTAGE</t>
  </si>
  <si>
    <t xml:space="preserve">      PORTABLE WATER</t>
  </si>
  <si>
    <t xml:space="preserve">      SEWARAGE NETWORK</t>
  </si>
  <si>
    <t xml:space="preserve">      STORM WATER</t>
  </si>
  <si>
    <t xml:space="preserve">        ROAD N...</t>
  </si>
  <si>
    <t xml:space="preserve">    Package-3</t>
  </si>
  <si>
    <t xml:space="preserve">      Site Works</t>
  </si>
  <si>
    <t xml:space="preserve">        Earthworks</t>
  </si>
  <si>
    <t xml:space="preserve">      Platform Works</t>
  </si>
  <si>
    <t xml:space="preserve">        Platform Substructure</t>
  </si>
  <si>
    <t xml:space="preserve">        Finishes &amp; Architectural Works</t>
  </si>
  <si>
    <t xml:space="preserve">        Platform Electrical Works</t>
  </si>
  <si>
    <t xml:space="preserve">      Canopy works</t>
  </si>
  <si>
    <t xml:space="preserve">        Civil and Architectural Works</t>
  </si>
  <si>
    <t xml:space="preserve">        Metals</t>
  </si>
  <si>
    <t xml:space="preserve">      Electrical Works</t>
  </si>
  <si>
    <t xml:space="preserve">        Low-Voltage Electrical Power Conductors and Cables</t>
  </si>
  <si>
    <t xml:space="preserve">        Ondoor Lighting Points</t>
  </si>
  <si>
    <t xml:space="preserve">        Outdoor Lighting Fixtures</t>
  </si>
  <si>
    <t xml:space="preserve">        CCTV</t>
  </si>
  <si>
    <t xml:space="preserve">        Voice Evacuation System</t>
  </si>
  <si>
    <t xml:space="preserve">  Testing and Comissioning</t>
  </si>
  <si>
    <t xml:space="preserve">  Close Out</t>
  </si>
  <si>
    <t xml:space="preserve">                                                                                                 Total</t>
  </si>
  <si>
    <t>SUD1-05-018</t>
  </si>
  <si>
    <t xml:space="preserve">    Civil Works</t>
  </si>
  <si>
    <t xml:space="preserve">    Storm Water Drainage Network</t>
  </si>
  <si>
    <t xml:space="preserve">    Sewerage Network</t>
  </si>
  <si>
    <t xml:space="preserve">    Portable Water</t>
  </si>
  <si>
    <t xml:space="preserve">    Electrical Works</t>
  </si>
  <si>
    <t xml:space="preserve">    CCTV Works</t>
  </si>
  <si>
    <t>Package 1</t>
  </si>
  <si>
    <t>Package 3</t>
  </si>
  <si>
    <t>Subgrade</t>
  </si>
  <si>
    <t>Aggregate base course</t>
  </si>
  <si>
    <t xml:space="preserve">HDPE pipe </t>
  </si>
  <si>
    <t xml:space="preserve">Asphalt </t>
  </si>
  <si>
    <t>Interlock</t>
  </si>
  <si>
    <t>Curbstone</t>
  </si>
  <si>
    <t xml:space="preserve">Medium Voltage cables </t>
  </si>
  <si>
    <t>Low Voltage Cables, Copper &amp; Aluminum,</t>
  </si>
  <si>
    <t>B1.32 11 13.01</t>
  </si>
  <si>
    <t>B1.32 11 23.01</t>
  </si>
  <si>
    <t>B2.31 23 00.01</t>
  </si>
  <si>
    <t>B2.33 71 00 02.01</t>
  </si>
  <si>
    <t>B4.33 31 23.01</t>
  </si>
  <si>
    <t>B1.32 16 13.23.01</t>
  </si>
  <si>
    <t xml:space="preserve">            SDR-ST-PRO-S-1010</t>
  </si>
  <si>
    <t>Waterproofing (Thermal &amp; moisture Protection)</t>
  </si>
  <si>
    <t xml:space="preserve">            SDR-ST-PRO-S-1030</t>
  </si>
  <si>
    <t xml:space="preserve">            SDR-ST-PRO-S-1060</t>
  </si>
  <si>
    <t>Kerbstone</t>
  </si>
  <si>
    <t xml:space="preserve">            SDR-ST-PRO-S-1260</t>
  </si>
  <si>
    <t>Steel Bars</t>
  </si>
  <si>
    <t xml:space="preserve">            SDR-ST-PRO-S-1270</t>
  </si>
  <si>
    <t>Asphalt</t>
  </si>
  <si>
    <t xml:space="preserve">            SDR-ST-PRO-S-1140</t>
  </si>
  <si>
    <t>LOW VOLTAGE CABLES</t>
  </si>
  <si>
    <t xml:space="preserve">            SDR-ST-PRO-S-1150</t>
  </si>
  <si>
    <t>LOW VOLTAGE DISTRIBUTION Panel</t>
  </si>
  <si>
    <t xml:space="preserve">            SDR-ST-PRO-S-1160</t>
  </si>
  <si>
    <t>STREET LIGHTING FEEDER Panel</t>
  </si>
  <si>
    <t xml:space="preserve">            SDR-ST-PRO-S-1170</t>
  </si>
  <si>
    <t>STREET LIGHTING CABLES</t>
  </si>
  <si>
    <t xml:space="preserve">            SDR-ST-PRO-S-1200</t>
  </si>
  <si>
    <t>ROAD CROSSING DUCTS Ø110mm</t>
  </si>
  <si>
    <t xml:space="preserve">            SDR-ST-PRO-S-1230</t>
  </si>
  <si>
    <t>CCTV :5MP IP PoE Bullet Camera</t>
  </si>
  <si>
    <t xml:space="preserve">            SDR-ST-PRO-S-1240</t>
  </si>
  <si>
    <t>CCTV :Pole mounted Filed Equipment cabinet (FE</t>
  </si>
  <si>
    <t xml:space="preserve">            SDR-ST-PRO-S-1250</t>
  </si>
  <si>
    <t>VOICE EVACUATION SYSTEM</t>
  </si>
  <si>
    <t xml:space="preserve">            SDR-ST-PRO-S-1040</t>
  </si>
  <si>
    <t>HDPE PIPES &amp; FITTINGS</t>
  </si>
  <si>
    <t xml:space="preserve">            SDR-ST-PRO-S-1050</t>
  </si>
  <si>
    <t>CONCRETE PIPES AND FITTINGS</t>
  </si>
  <si>
    <t xml:space="preserve">            SDR-ST-PRO-S-1090</t>
  </si>
  <si>
    <t>MANHOLE, CATCH BASIN &amp; VALVE BOX COVER</t>
  </si>
  <si>
    <t xml:space="preserve">            SDR-ST-PRO-S-1000</t>
  </si>
  <si>
    <t>Metal railing for platform</t>
  </si>
  <si>
    <t xml:space="preserve">            SDR-ST-PRO-S-1020</t>
  </si>
  <si>
    <t>Canopy</t>
  </si>
  <si>
    <t xml:space="preserve">            SDR-ST-PRO-S-1110</t>
  </si>
  <si>
    <t>MEDIUM VOLTAGE CABLES DUCT BANKS</t>
  </si>
  <si>
    <t xml:space="preserve">            SDR-ST-PRO-S-1120</t>
  </si>
  <si>
    <t>MEDIUM VOLTAGE CABLES</t>
  </si>
  <si>
    <t xml:space="preserve">            SDR-ST-PRO-S-1130</t>
  </si>
  <si>
    <t>SUB-STATION</t>
  </si>
  <si>
    <t xml:space="preserve">            SDR-ST-PRO-S-1180</t>
  </si>
  <si>
    <t>LIGHTING POLES</t>
  </si>
  <si>
    <t xml:space="preserve">            SDR-ST-PRO-S-1190</t>
  </si>
  <si>
    <t>STREET LIGHTING LUMINAIRE</t>
  </si>
  <si>
    <t xml:space="preserve">            SDR-ST-PRO-S-1220</t>
  </si>
  <si>
    <t>Outdoor Lighting Fixtures</t>
  </si>
  <si>
    <t xml:space="preserve">            SDR-ST-PRO-S-1100</t>
  </si>
  <si>
    <t>WASHOUT &amp; AIR VALVE, GATE VALVE, BUTTERFLY VALVE</t>
  </si>
  <si>
    <t xml:space="preserve"> SUD1-05-018</t>
  </si>
  <si>
    <t>33 31 23</t>
  </si>
  <si>
    <t>33 71 00 02</t>
  </si>
  <si>
    <t>33 71 49.23</t>
  </si>
  <si>
    <t>33 42 13</t>
  </si>
  <si>
    <t>32 12 16</t>
  </si>
  <si>
    <t>33 81 26</t>
  </si>
  <si>
    <t>07 00 00</t>
  </si>
  <si>
    <t>05 12 00</t>
  </si>
  <si>
    <t>27 40 00</t>
  </si>
  <si>
    <t>03 30 00/03 53 00</t>
  </si>
  <si>
    <t>26 56 00</t>
  </si>
  <si>
    <t>05 52 00</t>
  </si>
  <si>
    <t>33 73 00</t>
  </si>
  <si>
    <t>33 71 00</t>
  </si>
  <si>
    <t>33 71 26</t>
  </si>
  <si>
    <t>33 71 26 03</t>
  </si>
  <si>
    <t>33 71 00 01</t>
  </si>
  <si>
    <t>33 71 16</t>
  </si>
  <si>
    <t>B2.28.20.00.02</t>
  </si>
  <si>
    <t>B2.28.20.00.01</t>
  </si>
  <si>
    <t>Approved</t>
  </si>
  <si>
    <t>Telecom</t>
  </si>
  <si>
    <t>Lighting</t>
  </si>
  <si>
    <t>Roadwork</t>
  </si>
  <si>
    <t xml:space="preserve">wet network(sewer,,potable) </t>
  </si>
  <si>
    <t>Construction of Passenger Station for SAR Railway Sudair Industrial City</t>
  </si>
  <si>
    <t>03/03/1449</t>
  </si>
  <si>
    <t>10/12/1447</t>
  </si>
  <si>
    <t>11/19/1447</t>
  </si>
  <si>
    <t>Civil Work , Storm Water Drainage , Sewer , Portable , Electrical , CCTV</t>
  </si>
  <si>
    <t>Post Treatment</t>
  </si>
  <si>
    <t>Risk ID</t>
  </si>
  <si>
    <t>Region</t>
  </si>
  <si>
    <t>City</t>
  </si>
  <si>
    <t>Authorities / Permits</t>
  </si>
  <si>
    <t>High</t>
  </si>
  <si>
    <t>Project Budget</t>
  </si>
  <si>
    <t>Date Pariod</t>
  </si>
  <si>
    <t>To</t>
  </si>
  <si>
    <t>BOQ Item #</t>
  </si>
  <si>
    <t xml:space="preserve">BOQ Description  </t>
  </si>
  <si>
    <t xml:space="preserve">Date </t>
  </si>
  <si>
    <t>FIR #</t>
  </si>
  <si>
    <t xml:space="preserve">FIR Description  </t>
  </si>
  <si>
    <t>Unit Rate</t>
  </si>
  <si>
    <t xml:space="preserve"> Current Pariod  Quantity</t>
  </si>
  <si>
    <t>Total (SR)</t>
  </si>
  <si>
    <t xml:space="preserve">Description </t>
  </si>
  <si>
    <t>Delay is recevieng SAR Permit</t>
  </si>
  <si>
    <t>Delay in completion date</t>
  </si>
  <si>
    <t>Affecting Geo technical Report ,Shop Drawing  and Backfilling work</t>
  </si>
  <si>
    <t>Structure Drawing  for Platform</t>
  </si>
  <si>
    <t>Delay is recevieng Tender drawing for platform</t>
  </si>
  <si>
    <t>Platform</t>
  </si>
  <si>
    <t>Metal Handrail</t>
  </si>
  <si>
    <t>Lighting Luminaire</t>
  </si>
  <si>
    <t>B2.26 56 19.01</t>
  </si>
  <si>
    <t>B4.05 52 00.01</t>
  </si>
  <si>
    <t>31 00 00</t>
  </si>
  <si>
    <t xml:space="preserve">03 00 00 </t>
  </si>
  <si>
    <t>Work Plan and Timeline Milestone</t>
  </si>
  <si>
    <t>Completion of road and paving works Milestone</t>
  </si>
  <si>
    <t>Completion of site and platform work Milestone</t>
  </si>
  <si>
    <t>Completion of finishing works and general site works</t>
  </si>
  <si>
    <t>Safety / Quality</t>
  </si>
  <si>
    <t>Close</t>
  </si>
  <si>
    <t>Completion of MV Work</t>
  </si>
  <si>
    <t>SUD1-05-018-TDC-TS9-1-ROD-FIR-0014-01</t>
  </si>
  <si>
    <t>Check Coordinates level and Compaction F.D.T for Embankment 1st Layer for Station Road RD-01 , STA: 1+350 to STA: 1+700</t>
  </si>
  <si>
    <t>SUD1-05-018-TDC-TS9-1-ROD-FIR-0016-01</t>
  </si>
  <si>
    <t>Check Coordinates level and Compaction F.D.T for Embankment 1st Layer for Station Road RD-01 , STA: 0+120 to STA: 0+500</t>
  </si>
  <si>
    <t>SUD1-05-018-TDC-TS9-1-ROD-FIR-0018-00</t>
  </si>
  <si>
    <t>Check Coordinates level and Compaction F.D.T for Embankment 1st Layer for Station Road RD-01 , STA: 0+500 to STA: 1+000</t>
  </si>
  <si>
    <t>SUD1-05-018-TDC-TS9-1-ROD-FIR-0022-00</t>
  </si>
  <si>
    <t>Check Coordinates level and Compaction F.D.T for Embankment 1st layer for Station Road RD-01, STA: 1+000 to STA:1+350</t>
  </si>
  <si>
    <t>Earth works &amp; Embankment</t>
  </si>
  <si>
    <t>B1.31 23 23.01</t>
  </si>
  <si>
    <t>% Claim</t>
  </si>
  <si>
    <t>Unite rate as per claim</t>
  </si>
  <si>
    <t>SUD1-05-018-TDC-TS9-1-ROD-FIR-0023-00</t>
  </si>
  <si>
    <t>Check Coordinates level and Compaction F.D.T for Embankment 2nd layer for Station Road RD-01, STA: 1+350 to STA:1+530</t>
  </si>
  <si>
    <t>SUD1-05-018-TDC-TS9-1-ROD-FIR-0026-00</t>
  </si>
  <si>
    <t>Check Coordinates level and Compaction F.D.T for Embankment 2nd layer for Station Road RD-01, STA: 0+120 to STA:0+300</t>
  </si>
  <si>
    <t>SUD1-05-018-TDC-TS9-1-ROD-FIR-0028-00</t>
  </si>
  <si>
    <t>Check Coordinates level and Compaction F.D.T for Embankment 2nd layer  for Station Road RD-01, STA: 1+200 to STA:1+350</t>
  </si>
  <si>
    <t>SUD1-05-018-TDC-TS9-1-ROD-FIR-0029-00</t>
  </si>
  <si>
    <t>Check Coordinates level and Compaction F.D.T for Embankment 2nd Layer for Station Road RD-01, STA: 0+300 to STA:0+500</t>
  </si>
  <si>
    <t>SUD1-05-018-TDC-TS9-1-ROD-FIR-0030-00</t>
  </si>
  <si>
    <t>Check Coordinates level and Compaction F.D.T for Embankment 2nd Layer for Station Road RD-01, STA: 0+500 to STA:0+700</t>
  </si>
  <si>
    <t>SUD1-05-018-TDC-TS9-1-ROD-FIR-0031-00</t>
  </si>
  <si>
    <t>Check Coordinates level and Compaction F.D.T for Embankment 2nd layer for Station Road RD-01, STA: 1+000 to STA:1+200</t>
  </si>
  <si>
    <t>SUD1-05-018-TDC-TS9-1-ROD-FIR-0034-00</t>
  </si>
  <si>
    <t>Check Coordinates level and Compaction F.D.T for Embankment 2nd layer for Station Road RD-01, STA: 0+700 to STA:0+850</t>
  </si>
  <si>
    <t>SUD1-05-018-TDC-TS9-1-ROD-FIR-0035-00</t>
  </si>
  <si>
    <t>Check Coordinates level and Compaction F.D.T for Embankment 2nd layer for Station Road RD-01, STA: 0+850 to STA:1+000</t>
  </si>
  <si>
    <t>SUD1-05-018-TDC-TS9-1-ROD-FIR-0048-00</t>
  </si>
  <si>
    <t>Check Coordinates level and Compaction F.D.T for Embankment 2nd layer for Station Road RD-01, STA: 1+530 to STA:1+700 (Bottom Subgrade)</t>
  </si>
  <si>
    <t>Delivered</t>
  </si>
  <si>
    <t>PO 12507</t>
  </si>
  <si>
    <t xml:space="preserve"> PO 12272</t>
  </si>
  <si>
    <t>PO 12725</t>
  </si>
  <si>
    <t>SUD1-05-018-TDC-TS9-1-ROD-FIR-0021-00</t>
  </si>
  <si>
    <t>Check Coordinates level and Compaction F.D.T for Embankment 1st layer for Station Road RD-02, STA: 1+000 to STA:1+239.64</t>
  </si>
  <si>
    <t>SUD1-05-018-TDC-TS9-1-ROD-FIR-0027-01</t>
  </si>
  <si>
    <t>Check Coordinates level and Compaction F.D.T for Embankment 1st layer for Station Road RD-02, STA: 0+840 to STA:1+000</t>
  </si>
  <si>
    <t>SUD1-05-018-TDC-TS9-1-ROD-FIR-0033-00</t>
  </si>
  <si>
    <t>Check Coordinates level and Compaction F.D.T for Embankment 2nd layer for Station Road RD-02, STA: 0+860 to STA:1+000</t>
  </si>
  <si>
    <t>SUD1-05-018-TDC-TS9-1-ROD-FIR-0036-00</t>
  </si>
  <si>
    <t>Check Coordinates level and Compaction F.D.T for Embankment 2nd layer for Station Road RD-02, STA: 1+000 to STA:1+239.64</t>
  </si>
  <si>
    <t>SUD1-05-018-TDC-TS9-1-ROD-FIR-0037-00</t>
  </si>
  <si>
    <t>Check Coordinates level and Compaction F.D.T for Embankment 3rd layer for Station Road RD-01, STA: 0+120 to STA:0+300</t>
  </si>
  <si>
    <t>SUD1-05-018-TDC-TS9-1-ROD-FIR-0038-00</t>
  </si>
  <si>
    <t>Check Coordinates level and Compaction F.D.T for Embankment 1st layer for Station Road RD-02, STA: 0+550 to STA:0+700</t>
  </si>
  <si>
    <t>SUD1-05-018-TDC-TS9-1-ROD-FIR-0039-00</t>
  </si>
  <si>
    <t>Check Coordinates level and Compaction F.D.T for Embankment 3rd layer for Station Road RD-01, STA: 0+300 to STA:0+500</t>
  </si>
  <si>
    <t>SUD1-05-018-TDC-TS9-1-ROD-FIR-0040-00</t>
  </si>
  <si>
    <t>Check Coordinates level and Compaction F.D.T for Embankment 3rd layer for Station Road RD-01, STA: 0+850 to STA:1+000</t>
  </si>
  <si>
    <t>SUD1-05-018-TDC-TS9-1-ROD-FIR-0041-00</t>
  </si>
  <si>
    <t>Check Coordinates level and Compaction F.D.T for Embankment 4th layer for Station Road RD-01, STA: 0+120 to STA:0+300</t>
  </si>
  <si>
    <t>SUD1-05-018-TDC-TS9-1-ROD-FIR-0042-00</t>
  </si>
  <si>
    <t>Check Coordinates level and Compaction F.D.T for Embankment 3rd layer for Station Road RD-01, STA: 1+200 to STA:1+350</t>
  </si>
  <si>
    <t>SUD1-05-018-TDC-TS9-1-ROD-FIR-0043-00</t>
  </si>
  <si>
    <t>Check Coordinates level and Compaction F.D.T for Embankment 3rd layer for Station Road RD-01, STA: 1+380 to STA:1+530</t>
  </si>
  <si>
    <t>SUD1-05-018-TDC-TS9-1-ROD-FIR-0045-01</t>
  </si>
  <si>
    <t>Check Coordinates level and Compaction F.D.T for Embankment 3rd layer for Station Road RD-01, STA: 1+350 to STA:1+380</t>
  </si>
  <si>
    <t>SUD1-05-018-TDC-TS9-1-ROD-FIR-0046-00</t>
  </si>
  <si>
    <t>Check Coordinates level and Compaction F.D.T for Embankment 3rd layer  for Station Road RD-01, STA: 1+000 to STA:1+200</t>
  </si>
  <si>
    <t>SUD1-05-018-TDC-TS9-1-ROD-FIR-0047-00</t>
  </si>
  <si>
    <t>Check Coordinates level and Compaction F.D.T for Embankment 4th layer for Station Road RD-01, STA: 0+300 to STA:0+500</t>
  </si>
  <si>
    <t>SUD1-05-018-TDC-TS9-1-ROD-FIR-0049-00</t>
  </si>
  <si>
    <t>Check Coordinates level and Compaction F.D.T for Embankment 3rd layer  for Station Road RD-01, STA: 0+500 to STA:0+700</t>
  </si>
  <si>
    <t>SUD1-05-018-TDC-TS9-1-ROD-FIR-0050-00</t>
  </si>
  <si>
    <t>Check Coordinates level and Compaction F.D.T for Embankment 3rd layer  for Station Road RD-01, STA: 0+700 to STA:0+850</t>
  </si>
  <si>
    <t>SUD1-05-018-TDC-TS9-1-ROD-FIR-0051-00</t>
  </si>
  <si>
    <t>SUD1-05-018-TDC-TS9-1-ROD-FIR-0053-00</t>
  </si>
  <si>
    <t>Check Coordinates level and Compaction F.D.T for Embankment 4th layer for Station Road RD-01, STA: 0+850 to STA: 1+000</t>
  </si>
  <si>
    <t>SUD1-05-018-TDC-TS9-1-ROD-FIR-0055-00</t>
  </si>
  <si>
    <t>Check Coordinates level and Compaction F.D.T for Embankment 4th layer for Station Road RD-01, STA: 1+000 to STA:1+200</t>
  </si>
  <si>
    <t>SUD1-05-018-TDC-TS9-1-ROD-FIR-0056-00</t>
  </si>
  <si>
    <t>Check Coordinates level and Compaction F.D.T for Embankment 4th layer for Station Road RD-01, STA: 1+200 to STA:1+350</t>
  </si>
  <si>
    <t>SUD1-05-018-TDC-TS9-1-ROD-FIR-0058-00</t>
  </si>
  <si>
    <t>Check Coordinates level and Compaction F.D.T for Embankment 2nd layer for Station Road RD-02, STA: 0+600 to STA:0+700</t>
  </si>
  <si>
    <t>SUD1-05-018-TDC-TS9-1-ROD-FIR-0059-00</t>
  </si>
  <si>
    <t>Check Coordinates level and Compaction F.D.T for Embankment 5th layer for Station Road RD-01, STA: 0+120 to STA: 0+300 (Bottom Subgrade)</t>
  </si>
  <si>
    <t>SUD1-05-018-TDC-TS9-1-ROD-FIR-0060-00</t>
  </si>
  <si>
    <t>Check Coordinates level and Compaction F.D.T for Embankment 3rd layer for Station Road RD-02, STA: 0+880 to STA:1+000</t>
  </si>
  <si>
    <t>SUD1-05-018-TDC-TS9-1-ROD-FIR-0061-00</t>
  </si>
  <si>
    <t>Check Coordinates level and Compaction F.D.T for Embankment 5th layer for Station Road RD-01, STA: 0+300 to STA: 0+500 (Bottom Subgrade)</t>
  </si>
  <si>
    <t>SUD1-05-018-TDC-TS9-1-ROD-FIR-0062-00</t>
  </si>
  <si>
    <t>Check Coordinates level and Compaction F.D.T for Embankment 4th layer for Station Road RD-01, STA: 0+500 to STA:0+700 (Bottom Subgrade)</t>
  </si>
  <si>
    <t>SUD1-05-018-TDC-TS9-1-ROD-FIR-0064-00</t>
  </si>
  <si>
    <t>Check Coordinates level and Compaction F.D.T for Embankment 4th layer for Station Road RD-01, STA: 0+700 to STA:0+850 (Bottom Subgrade)</t>
  </si>
  <si>
    <t>SUD1-05-018-TDC-TS9-1-ROD-FIR-0066-00</t>
  </si>
  <si>
    <t>Check Coordinates level and Compaction F.D.T for Embankment 5th layer for Station Road RD-01, STA: 1+000 to STA: 1+200 (Bottom Subgrade)</t>
  </si>
  <si>
    <t>SUD1-05-018-TDC-TS9-1-ROD-FIR-0067-00</t>
  </si>
  <si>
    <t>Check Coordinates level and Compaction F.D.T for Embankment 5th layer for Station Road RD-01, STA: 1+200 to STA: 1+350 (Bottom Subgrade)</t>
  </si>
  <si>
    <t>SUD1-05-018-TDC-TS9-1-ROD-FIR-0068-00</t>
  </si>
  <si>
    <t>Check Coordinates level and Compaction F.D.T for Embankment 4th layer for Station Road RD-02, STA: 1+110 to STA:1+239.64 (Bottom sub grade)</t>
  </si>
  <si>
    <t>SUD1-05-018-TDC-TS9-1-ROD-FIR-0069-00</t>
  </si>
  <si>
    <t>Check Coordinates level and Compaction F.D.T for Embankment 4th layer  for Station Road RD-02, STA: 1+000 to STA:1+110</t>
  </si>
  <si>
    <t>SUD1-05-018-TDC-TS9-1-ROD-FIR-0070-00</t>
  </si>
  <si>
    <t>Check Coordinates level and Compaction F.D.T for Embankment 4th layer for Station Road RD-02, STA: 0+880 to STA:1+000</t>
  </si>
  <si>
    <t>SUD1-05-018-TDC-TS9-1-ROD-FIR-0032-00</t>
  </si>
  <si>
    <t>Check Coordinates level and Compaction F.D.T for Embankment 3rd layer for Station Road RD-02, STA: 0+600 to STA:0+700</t>
  </si>
  <si>
    <t>SUD1-05-018-TDC-TS9-1-ROD-FIR-0063-00</t>
  </si>
  <si>
    <t>Check Coordinates level and Compaction F.D.T for Cutting Bottom Subgarde for Station Road RD-02, STA: 0+000 to STA:0+160</t>
  </si>
  <si>
    <t>B1.31 23 16.01</t>
  </si>
  <si>
    <t>Earth works &amp; Excavation / Cutting</t>
  </si>
  <si>
    <t>SUD1-05-018-TDC-TS9-1-IPC-0001-00</t>
  </si>
  <si>
    <t>SUD1-05-018-TDC-TS9-1-ROD-FIR-0072-00</t>
  </si>
  <si>
    <t>Check Coordinates level and Compaction F.D.T for Cutting Bottom Subgrade for shoulders (left and right side) at Station Road RD-02, STA: 0+730 to STA:0+840</t>
  </si>
  <si>
    <t>SUD1-05-018-TDC-TS9-1-ROD-FIR-0073-00</t>
  </si>
  <si>
    <t>Check Coordinates and bottom level Road Filling and compaction test of bottom Sub-Grade of shoulders (left and right side) at Road # RD-02 STA: 0+730 to STA: 0+840</t>
  </si>
  <si>
    <t>SUD1-05-018-TDC-TS9-1-ROD-FIR-0074-00</t>
  </si>
  <si>
    <t>Check Coordinates level and Compaction F.D.T for Embankment 5th layer for Station Road RD-02, STA: 1+030 to STA:1+110 (Bottom Sub grade)</t>
  </si>
  <si>
    <t>SUD1-05-018-TDC-TS9-1-ROD-FIR-0075-00</t>
  </si>
  <si>
    <t xml:space="preserve">Check Coordinates level and Compaction F.D.T for Embankment 5th layer (Road and shoulders) for Station Road RD-02, STA: 0+880 to STA:1+030 </t>
  </si>
  <si>
    <t>SUD1-05-018-TDC-TS9-1-ROD-FIR-0076-00</t>
  </si>
  <si>
    <t>Check Coordinates level and Compaction F.D.T for Cutting Bottom Subgrade of road at Station Road RD-02, STA: 0+160 to STA:0+340</t>
  </si>
  <si>
    <t>SUD1-05-018-TDC-TS9-1-ROD-FIR-0077-00</t>
  </si>
  <si>
    <t>Check Coordinates and bottom level Road Filling and compaction test of bottom Sub-Grade of Road/Carriageway at Road # RD-02 STA: 0+160 to STA: 0+340</t>
  </si>
  <si>
    <t>SUD1-05-018-TDC-TS9-1-ROD-FIR-0078-00</t>
  </si>
  <si>
    <t>Check Coordinates level and Compaction F.D.T for Cutting Bottom Subgrade of road at Station Road RD-01, STA: 1+850 to STA:1+914.20</t>
  </si>
  <si>
    <t>Earthwork &amp; Excavation / Cutting</t>
  </si>
  <si>
    <t>Visibility is low due to strong winds and dust.</t>
  </si>
  <si>
    <t>Vehicle and machinery collisions, falls from high places, and breathing problems.</t>
  </si>
  <si>
    <t>Severe site hazards, including vehicle and machinery collisions, respiratory damage from inhaled particles, and structural instability from high wind load</t>
  </si>
  <si>
    <t>Found a damaged fire extinguisher in the site  office area.</t>
  </si>
  <si>
    <t>May fail during a fire, can leak harmful chemicals or gas, and it can burst or fly apart.</t>
  </si>
  <si>
    <t>Complete equipment failure during a fire, sudden rupture or explosion of the pressurized metal container, and delayed evacuation or severe personal injury</t>
  </si>
  <si>
    <t>Suspending high-risk tasks, controlling vehicle movement, and protecting workers.</t>
  </si>
  <si>
    <t>Finding a damaged fire extinguisher requires immediate removal, clear tagging, and professional servicing</t>
  </si>
  <si>
    <t>SUD1-05-018-TDC-TS9-1-ROD-FIR-0080-00</t>
  </si>
  <si>
    <t>Check Coordinates level and Compaction F.D.T for Embankment 3rd layer for Station Road RD-02, STA: 0+840 to STA:0+880</t>
  </si>
  <si>
    <t>SUD1-05-018-TDC-TS9-1-ROD-FIR-0081-00</t>
  </si>
  <si>
    <t>Check Coordinates level and Compaction F.D.T for Embankment 4th layer for Station Road RD-02, STA: 0+600 to STA:0+700</t>
  </si>
  <si>
    <t>SUD1-05-018-TDC-TS9-1-ROD-FIR-0083-00</t>
  </si>
  <si>
    <t xml:space="preserve">Check Coordinates level and Compaction F.D.T for Embankment Bottom Subgrade layer for Station Road RD-01, STA: 1+700 to STA:1+850 </t>
  </si>
  <si>
    <t>wet network(sewer,potable,Storm)</t>
  </si>
  <si>
    <t>Check Coordinates level and Compaction F.D.T for Embankment3rd layer for Station Road RD-02, STA: 0+510 to STA:0+600</t>
  </si>
  <si>
    <t>SUD1-05-018-TDC-TS9-1-ROD-FIR-0084-00</t>
  </si>
  <si>
    <t>Check Coordinates level and Compaction F.D.T for Embankment 6th layer (Road and shoulders) for Station Road RD-02, STA: 0+840 to STA:1+030 (Bottom Sub grade)</t>
  </si>
  <si>
    <t>SUD1-05-018-TDC-TS9-1-ROD-FIR-0090-00</t>
  </si>
  <si>
    <t>Check Coordinates level and Compaction F.D.T for Embankment Bottom Subgrade layer for Station Road RD-02, STA: 0+500 to STA:0+730</t>
  </si>
  <si>
    <t>SUD1-05-018-TDC-TS9-1-ROD-FIR-0096-00</t>
  </si>
  <si>
    <t>SUD1-05-018-TDC-TS9-1-LIT-FIR-0100-00</t>
  </si>
  <si>
    <t>Check levels, Laying polyethylene sheet, Form work and concrete pouring for UPVC Pipe (2X110mm) from Manhole 05 To Manhole 06 for Street Lighting Duct Bank in Roundabout Road RD-01 &amp; RD-02</t>
  </si>
  <si>
    <t>SUD1-05-018-TDC-TS9-1-LIT-FIR-0101-00</t>
  </si>
  <si>
    <t xml:space="preserve">Check levels, Laying polyethylene sheet, Form work and concrete pouring for UPVC Pipe (2X110mm) from Manhole 03 To Manhole 04 for Street Lighting Duct Bank in Road RD-02 </t>
  </si>
  <si>
    <t>SUD1-05-018-TDC-TS9-1-LIT-FIR-0102-00</t>
  </si>
  <si>
    <t xml:space="preserve">Check levels, Laying polyethylene sheet, Form work and concrete pouring for UPVC Pipe (2X110mm) from Manhole 07 To Manhole 08 for Street Lighting Duct Bank in Road RD-02 </t>
  </si>
  <si>
    <t>SUD1-05-018-TDC-TS9-1-LIT-FIR-0105-00</t>
  </si>
  <si>
    <t xml:space="preserve">Check levels, Laying polyethylene sheet, Form work and concrete pouring for UPVC Pipe (4X110mm) from Manhole 01 To Manhole 02 for Street Lighting Duct Bank in Road RD-01 </t>
  </si>
  <si>
    <t>SUD1-05-018-TDC-TS9-1-LIT-FIR-0106-00</t>
  </si>
  <si>
    <t xml:space="preserve">Check levels, Laying polyethylene sheet, Form work and concrete pouring for UPVC Pipe (4X110mm) from Manhole 09 To Manhole 10 for Street Lighting Duct Bank in Road RD-02 </t>
  </si>
  <si>
    <t>SUD1-05-018-TDC-TS9-1-TEL-FIR-0108-00</t>
  </si>
  <si>
    <t>Check levels, Laying polyethylene sheet, Form work and concrete pouring for TELECOMMUNICATIONS Works Duct Bank for HDPE Pipe 3(2X50mm) From Manhole 05 To 06 in Road RD-02</t>
  </si>
  <si>
    <t>Road Crossing Duct for Street Lighting cables UPVC (2xØ110mm)</t>
  </si>
  <si>
    <t>B2.33 71 00 02.02</t>
  </si>
  <si>
    <t>Road Crossing Duct for Street Lighting cables UPVC (4xØ110mm)</t>
  </si>
  <si>
    <t>B2.1.33 81 26.06</t>
  </si>
  <si>
    <t>Road crossing ducts, (6*50mm) HDPE</t>
  </si>
  <si>
    <t>SUD1-05-018-TDC-TS9-1-IPC-0002-00</t>
  </si>
  <si>
    <t>Noticed a signboard that is fallen and improperly positioned on the ground</t>
  </si>
  <si>
    <t>Assess the damage: Evaluate whether the sign can be repaired and reinstalled, or if it needs a complete replacement.Inspect the mounting hardware: Determine why it fell. Check for rusted bolts, rotted wood, cracked concrete bases, or loose brackets.Reinstall securely: Remount the sign using upgraded, weather-resistant hardware (such as heavy-duty anchor bolts or reinforced brackets) that can withstand local wind loads and environmental conditions.</t>
  </si>
  <si>
    <t>Waste plastic bottles were scattered on-site, resulting in poor housekeeping.</t>
  </si>
  <si>
    <t>Informed the workgroup about the concern to clean up the area immediately, set up proper disposal bins, and run a short safety reminder for the crew.</t>
  </si>
  <si>
    <t>A new water filter was installed to ensure clean drinking water.</t>
  </si>
  <si>
    <t>GOOD PRACTICE</t>
  </si>
  <si>
    <t>It was observed that the subcontractor was carrying out pipe-shifting activities using a wheel loader.</t>
  </si>
  <si>
    <t>Stop Work: Issue an immediate Stop Work Order to halt the pipe-shifting activity safely.Secure the Area: Ensure the load is safely lowered to the ground and the area is barricaded if necessary.Conduct a Safety Stand-Down: Brief the supervisor and workers involved on the specific hazards of using unauthorized machinery for lifting. Review Risk Assessment &amp; Method Statement (RAMS): Verify if the approved RAMS specified a wheel loader. If not, enforce compliance; if it did, revise the RAMS immediately to reflect proper lifting equipment.Verify Operator Competency: Check the operator's license and verify if they have undergone specific training for material handling.Enforce Proper Equipment: Mandate the use of appropriate lifting equipment, such as a crane, boom truck, or an excavator fitted with an approved lifting hook and certified slings/shackles</t>
  </si>
  <si>
    <t>Concrete barriers were misplaced in the area</t>
  </si>
  <si>
    <t>Contractor/HSE Team</t>
  </si>
  <si>
    <t>Use appropriate heavy lifting equipment (such as a Boomtruck) to move the concrete barriers back to a safe distance—away from the excavation edge.</t>
  </si>
  <si>
    <t>on going</t>
  </si>
  <si>
    <t>It was observed that diesel is being stored in plastic containers.</t>
  </si>
  <si>
    <t>Chemical Breakdown and Leaks, Fuel Contamination, Environmental Spills and Exposure. Fire hazard</t>
  </si>
  <si>
    <t>Health Risks, Equipment Failure</t>
  </si>
  <si>
    <t>Due to sand storm dust accumulated and poor visibility on site</t>
  </si>
  <si>
    <t>Visibility &amp; Safety Hazards, Acute Health Risks, Equipment &amp; Asset Damage</t>
  </si>
  <si>
    <t xml:space="preserve">Immediate On-Site Consequences (Due to Poor Visibility), Physical Consequences (Due to Accumulated Dust, Health Hazards for Site Personnel, </t>
  </si>
  <si>
    <t xml:space="preserve"> Immediate transfer of the diesel into approved containers and the systematic neutralization of microbial risks</t>
  </si>
  <si>
    <t>Halt All Mobile Operations: Order an immediate stop to all heavy equipment operation, crane lifting, and vehicle transit. Poor visibility makes navigating the site blind and exponentially increases the risk of collisions or structural strikes. Mandatory Shelter-in-Place: Move all personnel immediately away from open areas. Issue High-Efficiency PPE</t>
  </si>
  <si>
    <t>Mechanical/STR</t>
  </si>
  <si>
    <t>SUD1-05-018-TDC-TS9-1-PW-FIR-0109-00</t>
  </si>
  <si>
    <t>Check Coordinates level and Excavation width Bottom level and compaction for potable water pipeline from Station ST: 0+250 to ST: 1+900 #RD-02</t>
  </si>
  <si>
    <t>SUD1-05-018-TDC-TS9-1-STR-FIR-0111-00</t>
  </si>
  <si>
    <t>Check Coordinates level and Excavation width Bottom level and compaction for Precast concrete pipe culvert (900mm) diameter at #RD-01</t>
  </si>
  <si>
    <t>SUD1-05-018-TDC-TS9-1-ROD-FIR-0114-00</t>
  </si>
  <si>
    <t>Check Coordinates and bottom level Road Filling and compaction test of Median Island 1st layer at Road # RD-01 STA: 1+500 to STA: 1+850</t>
  </si>
  <si>
    <t>SUD1-05-018-TDC-TS9-1-ROD-FIR-0115-00</t>
  </si>
  <si>
    <t xml:space="preserve">Check Coordinates level and Compaction F.D.T for Embankment 1st layer from St:0+000 to 0+062.93 Parking Station Road </t>
  </si>
  <si>
    <t>SUD1-05-018-TDC-TS9-1-ROD-FIR-0052-02</t>
  </si>
  <si>
    <t xml:space="preserve">Check Coordinates level and Compaction F.D.T for Cutting Bottom Subgarde of road at Station Road RD-02, STA: 0+340 to STA:0+500 </t>
  </si>
  <si>
    <t>SUD1-05-018-TDC-TS9-1-LIT-FIR-0107-00</t>
  </si>
  <si>
    <t xml:space="preserve">Check levels, Laying polyethylene sheet, Form work and concrete pouring for UPVC Pipe (2X110mm) from Manhole 11 To Manhole 12 for Street Lighting Duct Bank in Road RD-02 </t>
  </si>
  <si>
    <t>SUD1-05-018-TDC-TS9-1-ROD-FIR-0116-00</t>
  </si>
  <si>
    <t xml:space="preserve">Check Coordinates level and Compaction F.D.T for Embankment 2nd layer from St:0+000 to 0+062.93 Parking Station Road </t>
  </si>
  <si>
    <t>SUD1-05-018-TDC-TS9-1-ROD-FIR-0015-00</t>
  </si>
  <si>
    <t>Check Coordinates level and Compaction F.D.T for Embankment 5th layer for Station Road RD-01, STA: 0+850 to STA: 1+000 (Bottom subgrade)</t>
  </si>
  <si>
    <t>SUD1-05-018-TDC-TS9-1-ROD-FIR-0044-00</t>
  </si>
  <si>
    <t>Check Coordinates level and Compaction F.D.T for Embankment 2nd layer for Station Road RD-02, STA: 0+570 to STA:0+600</t>
  </si>
  <si>
    <t>SUD1-05-018-TDC-TS9-1-ROD-FIR-0065-00</t>
  </si>
  <si>
    <t xml:space="preserve">Check Coordinates level and Compaction F.D.T for Cutting Bottom Subgrade for Station Road\ Carriage-way RD-02, STA: 0+730 to STA:0+840 </t>
  </si>
  <si>
    <t>Earth works &amp; Excavation/cutting (all types of soil)</t>
  </si>
  <si>
    <t>B3.33 14 13.01</t>
  </si>
  <si>
    <t>Potable Water Network: 75mm Diameter (Depth: 0.0m - 1.5m)</t>
  </si>
  <si>
    <t>B5.33 42 13.01</t>
  </si>
  <si>
    <t>Storm Water Network: Concrete pipe culverts (900mm) Diameter</t>
  </si>
  <si>
    <t>Earth works &amp; Embankment/Fill</t>
  </si>
  <si>
    <t>Dust created by vehicles moving on project routes</t>
  </si>
  <si>
    <t>Water spraying on vehiceles routes on regular basis</t>
  </si>
  <si>
    <t>Unaviailibilty of shaded cold water station</t>
  </si>
  <si>
    <t>Provision of shaded cold water station to the site workers.</t>
  </si>
  <si>
    <t>Health Issues (repiratory), Equipment collsion due low visibility</t>
  </si>
  <si>
    <t>Shade not available for drinking water</t>
  </si>
  <si>
    <t>Heat Stress to workers on site due improper arrangement of cold water stations.</t>
  </si>
  <si>
    <t xml:space="preserve">Heat stress and heat stroke to workers as workers </t>
  </si>
  <si>
    <t>Regular water spraying on vehicle routes</t>
  </si>
  <si>
    <t>Shaded water station so that water remains cold for long duration for site workers.</t>
  </si>
  <si>
    <t>Issue ID</t>
  </si>
  <si>
    <t>Parent Project ID</t>
  </si>
  <si>
    <t>Contract / Project ID</t>
  </si>
  <si>
    <t>Fund Source</t>
  </si>
  <si>
    <t>Phase</t>
  </si>
  <si>
    <t>PM / Owner</t>
  </si>
  <si>
    <t>Contractor / Designer</t>
  </si>
  <si>
    <t>Value (SAR)</t>
  </si>
  <si>
    <t>Issue Title</t>
  </si>
  <si>
    <t>Description</t>
  </si>
  <si>
    <t>Evidence / Data</t>
  </si>
  <si>
    <t>Severity (1-5)</t>
  </si>
  <si>
    <t>Urgency (1-5)</t>
  </si>
  <si>
    <t>Priority Score</t>
  </si>
  <si>
    <t>Priority</t>
  </si>
  <si>
    <t>Action Required</t>
  </si>
  <si>
    <t>Date Raised</t>
  </si>
  <si>
    <t>Target Date</t>
  </si>
  <si>
    <t>3120-1</t>
  </si>
  <si>
    <t>Sudair</t>
  </si>
  <si>
    <t>Riyadh Region</t>
  </si>
  <si>
    <t>Government Funded</t>
  </si>
  <si>
    <t>Construction / Access &amp; Permits</t>
  </si>
  <si>
    <t>Egis / MODON</t>
  </si>
  <si>
    <t>Technical Development Company for Contracting</t>
  </si>
  <si>
    <t>3120-2</t>
  </si>
  <si>
    <t>Design / Engineering</t>
  </si>
  <si>
    <t>3120-3</t>
  </si>
  <si>
    <t>Construction / Civil Works</t>
  </si>
  <si>
    <t>3120-4</t>
  </si>
  <si>
    <t>3120-5</t>
  </si>
  <si>
    <t>3120-6</t>
  </si>
  <si>
    <t>3120-7</t>
  </si>
  <si>
    <t>Risk Log</t>
  </si>
  <si>
    <t>Risk Title</t>
  </si>
  <si>
    <t>Probability (1-5)</t>
  </si>
  <si>
    <t>Impact (1-5)</t>
  </si>
  <si>
    <t>Rating</t>
  </si>
  <si>
    <t>Response</t>
  </si>
  <si>
    <t>Mitigation Plan</t>
  </si>
  <si>
    <t>Notes / Updates</t>
  </si>
  <si>
    <t>Source</t>
  </si>
  <si>
    <t>Permits/Stakeholder</t>
  </si>
  <si>
    <t>Pending SAR Fence Permission Affecting Platform and Canopy Works</t>
  </si>
  <si>
    <t>The required SAR/fence permission to commence the works inside the designated platform area is still pending. As a result, the Contractor is unable to commence the platform and associated canopy works. Continued delay in obtaining the required permission is affecting the planned sequence of works and may directly impact the project completion date.</t>
  </si>
  <si>
    <t>Canopy and platform design/details not received from Client; related shop drawings cannot be finalized; associated procurement and construction activities are dependent on the required design information; Client design information remains outstanding.</t>
  </si>
  <si>
    <t>4</t>
  </si>
  <si>
    <t>5</t>
  </si>
  <si>
    <t>Very High</t>
  </si>
  <si>
    <t>Mitigate</t>
  </si>
  <si>
    <t>Expedite the SAR/fence permission through the Client and relevant authorities. Escalate the matter to project management for immediate resolution. Arrange regular follow-up with the responsible parties and obtain a firm approval/permission date. Prepare manpower, materials, equipment and work fronts in advance so that platform and canopy works can commence immediately once permission is received. Review the programme and implement recovery/acceleration measures if required.</t>
  </si>
  <si>
    <t>16/9/2026</t>
  </si>
  <si>
    <t>SAR/fence permission remains outstanding. Platform and canopy works cannot commence until the required permission is obtained. Continued delay may affect the planned construction sequence and project completion date.</t>
  </si>
  <si>
    <t>SAR/Fence Permission Correspondence, Client Instructions, RFI/Approval Register, Site Records, Project Scheduledule</t>
  </si>
  <si>
    <t>Design/Technical</t>
  </si>
  <si>
    <t>Outstanding Canopy and Platform Design Affecting Shop Drawing, Procurement and Construction</t>
  </si>
  <si>
    <t>The required design/details for the canopy and platform have not yet been provided by the Client. The outstanding design information is preventing the Contractor from finalizing the related shop drawings and progressing associated construction and procurement activities. Continued non-availability of the design information may result in delay to the affected works and potentially impact the overall project completion milestone.</t>
  </si>
  <si>
    <t>Immediately escalate the outstanding design requirement to the Client/Consultant and request formal issuance of the canopy and platform design. Conduct dedicated coordination meetings to close the outstanding information. Prepare all possible shop-drawing activities in parallel and identify procurement requirements in advance. Once the design is received, prioritize shop-drawing preparation, review/approval, procurement and construction. Assess the schedule impact and develop recovery measures if required. Maintain formal records of all requests and correspondence to protect the Contractor's contractual position.</t>
  </si>
  <si>
    <t>Project is currently ahead of schedule; however, the Client's outstanding canopy and platform design is affecting the finalization of shop drawings and may hold associated procurement and construction activities. Continued delay in receiving the design information may consume available float and potentially impact the overall project completion/handover milestone.</t>
  </si>
  <si>
    <t>Client/Consultant Correspondence, RFI, Design/Submittal Register, Shop Drawing Register, Procurement Log, Project Schedule</t>
  </si>
  <si>
    <t>Interface/Utilities</t>
  </si>
  <si>
    <t>Delay in Client Approval for MV Duct Crossings Affecting MV Cable Installation</t>
  </si>
  <si>
    <t>Client approval is required for the proposed MV duct crossings. If approval is not obtained within the required timeframe, the execution of the MV duct crossings may be delayed, which could subsequently affect MV cable installation and the planned sequence of electrical works.</t>
  </si>
  <si>
    <t>MV duct crossing proposal/submission pending Client approval; MV cable installation is dependent on completion/availability of the required duct crossings; project is currently ahead of schedule.</t>
  </si>
  <si>
    <t>Expedite Client review and approval of the MV duct crossing proposal. Conduct regular follow-up with the Client/Consultant and obtain formal approval at the earliest. Coordinate the crossing works with civil and electrical teams and prepare resources/materials in advance so that construction can commence immediately after approval. Monitor the activity against the MV cable installation schedule to prevent loss of available float.</t>
  </si>
  <si>
    <t>Project is currently ahead of schedule. However, pending Client approval for MV duct crossings may affect the planned execution of the crossing works and subsequently impact MV cable installation if approval is not received within the required timeframe.</t>
  </si>
  <si>
    <t>MV Duct Crossing Proposal / Client Correspondence / RFI or Technical Submittal / Project Schedule</t>
  </si>
  <si>
    <t>3</t>
  </si>
  <si>
    <t>M12</t>
  </si>
  <si>
    <t>2</t>
  </si>
  <si>
    <t>L4</t>
  </si>
  <si>
    <t>3120-8</t>
  </si>
  <si>
    <t>3120-9</t>
  </si>
  <si>
    <t>3120-10</t>
  </si>
  <si>
    <t>M8</t>
  </si>
  <si>
    <t>3120-11</t>
  </si>
  <si>
    <t>3120-12</t>
  </si>
  <si>
    <t>Shallow excavation found without safety and warning signages</t>
  </si>
  <si>
    <t>Workers found in equipment working zone</t>
  </si>
  <si>
    <t>posting warning and safety signages to increase the visibility and awareness about riks.</t>
  </si>
  <si>
    <t>Stop movement in man machine/ equioment interface and segrete equipment and man working areas.</t>
  </si>
  <si>
    <t>3120-13</t>
  </si>
  <si>
    <t>3120-14</t>
  </si>
  <si>
    <t>Visibility &amp; Safety Hazards which could lead in workers and equipment fall in to excavation.</t>
  </si>
  <si>
    <t>Workers working in machine /equipment working zone are exposed to hit/ struck by the moving machine/ equipment.</t>
  </si>
  <si>
    <t>Peronsal injuries and equipment damages</t>
  </si>
  <si>
    <t>Peronal injuries from minor to critical injuries and fatalities</t>
  </si>
  <si>
    <t>Expected/Actual Closure</t>
  </si>
  <si>
    <t>Check Installation Manhole MH-18 for TELECOMMUNICATIONS Works in Road COL-MC10</t>
  </si>
  <si>
    <t>SUD1-05-018-TDC-TS9-1-TEL-FIR-0125-00</t>
  </si>
  <si>
    <t>Check Installation Manhole MH-11 &amp; MH-12 &amp; MH-15 &amp; MH-16 &amp; MH-17 for TELECOMMUNICATIONS Works in Road COL-MC10 &amp; RD-01</t>
  </si>
  <si>
    <t>SUD1-05-018-TDC-TS9-1-ROD-FIR-0127-00</t>
  </si>
  <si>
    <t>Check Coordinates level and Compaction F.D.T for (Subgrade) 2nd layer at Road /Carriageway # RD-01 STA: 0+150 to STA: 0+650(Left side)</t>
  </si>
  <si>
    <t>B2.1.33 81 26.04</t>
  </si>
  <si>
    <t>B2.1.33 81 26.03</t>
  </si>
  <si>
    <t>B1 32 11 13 01</t>
  </si>
  <si>
    <t>Check Installation Manhole MH-18 for TELECOMMUNICATIONS
Works in Road COL-MC10</t>
  </si>
  <si>
    <t>Check Installation Manhole MH-11 &amp; MH-12 &amp; MH-15 &amp; MH-16 &amp;
MH-17 for TELECOMMUNICATIONS Works in Road COL-MC10
&amp; RD-01</t>
  </si>
  <si>
    <t>SUD1-05-018-TDC-TS9-1-ROD-FIR-0057-00</t>
  </si>
  <si>
    <t>Check Coordinates level and Compaction F.D.T for Embankment 1st layer for Station Road \ Carriage-way RD-02, STA: 0+730 to STA:0+840 (Bottom subgrade)</t>
  </si>
  <si>
    <t>B1 .31 23 23.01</t>
  </si>
  <si>
    <t>SUD1-05-018-TDC-TS9-1-STR-FIR-0117-00</t>
  </si>
  <si>
    <t>Check Pipe installation of Precast concrete pipe culvert (900mm) diameter at #RD-01</t>
  </si>
  <si>
    <t>SUD1-05-018-TDC-TS9-1-ROD-FIR-0134-00</t>
  </si>
  <si>
    <t xml:space="preserve">Check Coordinates level and Compaction F.D.T for Embankment 4th layer from St:0+000 to 0+062.93 Parking Station Road </t>
  </si>
  <si>
    <t>SUD1-05-018-TDC-TS9-1-ROD-FIR-0135-00</t>
  </si>
  <si>
    <t>Check Coordinates level and Compaction F.D.T for (Subgrade) 2nd layer at Road /Carriageway # RD-01 STA: 0+650 to STA: 0+900 (left side)</t>
  </si>
  <si>
    <t>Directional signages along with concrete jersey barriers and warning signages and tape were found missing</t>
  </si>
  <si>
    <t>Contractor HSE team</t>
  </si>
  <si>
    <t>Directional signages along with concrete jersey barriers and warning tape with rope have been provided – New Diversion Road,to ensure safe traffic movement and to guide site vehicles / heavy equipment.</t>
  </si>
  <si>
    <t xml:space="preserve"> Equipment operator found working zone with Non-compalince to site mandatory PPE.</t>
  </si>
  <si>
    <t>Contractor consruction /HSE Team</t>
  </si>
  <si>
    <t xml:space="preserve">it was ensure to wear the mandatory PPE all the time when present on site </t>
  </si>
  <si>
    <t>Excecuted on site</t>
  </si>
  <si>
    <t>3120-15</t>
  </si>
  <si>
    <t>directional signages along with concrete jersey barriers and warning signages and tape were missing</t>
  </si>
  <si>
    <t>Found equipment operators without PPE complaince</t>
  </si>
  <si>
    <t>Information signages inncrease Visibility &amp; absence expose workers and equipment to Safety Hazards which could lead in workers and equipment collsion and fall to trenches</t>
  </si>
  <si>
    <t>Mandatory PPE non complaince could to several injuries from minor to major.</t>
  </si>
  <si>
    <t xml:space="preserve">Wear the mandatory PPE all the time when present on site </t>
  </si>
  <si>
    <t>SL NO</t>
  </si>
  <si>
    <t>Excavation (all types of soil)</t>
  </si>
  <si>
    <t xml:space="preserve">Earth works &amp; Embankment/Fill  </t>
  </si>
  <si>
    <t>SUD1-05-018-TDC-TS9-1-ROD-FIR-0099-02</t>
  </si>
  <si>
    <t>Check Coordinates and bottom level Road Filling and compaction test of bottom Sub-Grade of Road/Carriageway at Road # RD-02 STA: 0+340 to STA: 0+500</t>
  </si>
  <si>
    <t xml:space="preserve">Sewarage Network: HDPE force main110 mm diameter (Depth: 0- 1.5m)  </t>
  </si>
  <si>
    <t>SUD1-05-018-TDC-TS9-1-SEW-FIR-0110-00</t>
  </si>
  <si>
    <t>Check Coordinates level and Excavation width Bottom level and compaction for Sewerage pipeline trench from Station ST: 1+060 to ST: 2+625 #RD-01</t>
  </si>
  <si>
    <t>SUD1-05-018-TDC-TS9-1-TEL-FIR-0124-01</t>
  </si>
  <si>
    <t>B1 31 23 23 01</t>
  </si>
  <si>
    <t>SUD1-05-018-TDC-TS9-1-ROD-FIR-0123-00</t>
  </si>
  <si>
    <t xml:space="preserve">Check Coordinates level and Compaction F.D.T for Embankment 3rd layer from St:0+000 to 0+062.93 Parking Station Road </t>
  </si>
  <si>
    <t>B2.26 05 19.01</t>
  </si>
  <si>
    <t>4Cx 6mm2 + 1Cx6mm2 Cu/XLPE/SWA/PVC</t>
  </si>
  <si>
    <t>SUD1-05-018-TDC-TS9-1-LIT-FIR-0128-00</t>
  </si>
  <si>
    <t>Check Sand Bedding and Laying of U/G LV Cables (4Cx6+6E) for Bollard Lighting Network in landscape Area near Modon Office</t>
  </si>
  <si>
    <t>B5.33 42 13.05</t>
  </si>
  <si>
    <t>Storm Water Network: Concrete pipe culverts</t>
  </si>
  <si>
    <t>SUD1-05-018-TDC-TS9-1-STR-FIR-0131-00</t>
  </si>
  <si>
    <t>Check Steel Reinforcement and concrete pouring for Base slab</t>
  </si>
  <si>
    <t>SUD1-05-018-TDC-TS9-1-ROD-FIR-0137-00</t>
  </si>
  <si>
    <t>Check Coordinates level and Compaction F.D.T for (Subgrade) 2nd layer at Road /Carriageway # RD-01 STA: 0+900 to STA: 1+200 (left side)</t>
  </si>
  <si>
    <t>SUD1-05-018-TDC-TS9-1-TEL-FIR-0138-00</t>
  </si>
  <si>
    <t>Check Installation Manhole MH-03 &amp; MH-04 &amp; MH-07 &amp; MH-08 &amp; MH-09 &amp; MH-10 for TELECOMMUNICATIONS Works in Road RD-01&amp; RD-02</t>
  </si>
  <si>
    <t>SUD1-05-018-TDC-TS9-1-TEL-FIR-0139-00</t>
  </si>
  <si>
    <t>Check Installation Manhole MH-02 &amp; MH-05 &amp; MH-06 &amp; MH-14 for TELECOMMUNICATIONS Works in Road COL-MC10 &amp; RD-02</t>
  </si>
  <si>
    <t>SUD1-05-018-TDC-TS9-1-ROD-FIR-0140-00</t>
  </si>
  <si>
    <t>Check Coordinates level and Compaction F.D.T for (Subgrade) 2nd layer at Road /Carriageway # RD-01 STA: 1+200 to STA: 1+500 (Left side)</t>
  </si>
  <si>
    <t>SUD1-05-018-TDC-TS9-1-ROD-FIR-0141-00</t>
  </si>
  <si>
    <t>Check Coordinates level and Compaction F.D.T for (Subgrade) 2nd layer at Road /Carriageway # RD-01 STA: 1+500 to STA: 1+850 (Left side)</t>
  </si>
  <si>
    <t>Check Coordinates level and compaction F.D.T for (Aggregate base course) at Road /Carriageway# RD-01 STA: 0+170 to STA: 0+650(Left Side)</t>
  </si>
  <si>
    <t>Aggregate Base Courses</t>
  </si>
  <si>
    <t>Manhole Type 1</t>
  </si>
  <si>
    <t>Manhole Type 2</t>
  </si>
  <si>
    <t>Observe Hot Work activity without proper control measure Fire safety</t>
  </si>
  <si>
    <t>Observe site without mandatory PPE complaince</t>
  </si>
  <si>
    <t>Provide Fire Extinguisher and other requirements as per Hot work requirements.</t>
  </si>
  <si>
    <t>3120-16</t>
  </si>
  <si>
    <t>3120-17</t>
  </si>
  <si>
    <t>High risk of uncontrolled fire resulted from unavialablity of fire extinguisher</t>
  </si>
  <si>
    <t>minor and major injuries</t>
  </si>
  <si>
    <t>Check Coordinates level and Compaction F.D.T for Embankment 3rd layer for Station Road RD-02, STA: 1+000 to STA:1+239.64</t>
  </si>
  <si>
    <t xml:space="preserve">Check Coordinates level and Compaction F.D.T for Embankment 5th layer from St:0+000 to 0+062.93 Parking Station Road </t>
  </si>
  <si>
    <t>Check Concrete pouring on top of Precast concrete pipe culvert (900mm) diameter at #RD-01</t>
  </si>
  <si>
    <t>Check Steel Reinforcement and concrete pouring for wing walls, and headwall of Outlet and inlet structures</t>
  </si>
  <si>
    <t>Check Coordinates level and compaction F.D.T for (Aggregate base course) at Road /Carriageway# RD-01 STA: 0+650 to STA: 1+200(Left Side)</t>
  </si>
  <si>
    <t>Check Coordinates level and Compaction F.D.T for (Subgrade) 2nd layer at Road /Carriageway # RD-01 STA: 0+160 to STA: 0+650 (Right side)</t>
  </si>
  <si>
    <t>Check Coordinates level and Excavation width Bottom level and compaction for potable water pipeline from Station ST: 2+350 to ST: 2+725 #RD-02</t>
  </si>
  <si>
    <t>Check Coordinates, level, thickness, Compaction and Testing for Bituminous base course 1st layer (80mm) on Road /Carriageway from STA:0+170 to STA: 0+550 at Road #RD-01</t>
  </si>
  <si>
    <t>SUD1-05-018-TDC-TS9-1-ROD-FIR-0142-01</t>
  </si>
  <si>
    <t>SUD1-05-018-TDC-TS9-1-ROD-FIR-0143-00</t>
  </si>
  <si>
    <t>SUD1-05-018-TDC-TS9-1-STR-FIR-0144-00</t>
  </si>
  <si>
    <t>SUD1-05-018-TDC-TS9-1-STR-FIR-0145-00</t>
  </si>
  <si>
    <t>SUD1-05-018-TDC-TS9-1-ROD-FIR-0148-00</t>
  </si>
  <si>
    <t>SUD1-05-018-TDC-TS9-1-ROD-FIR-0149-00</t>
  </si>
  <si>
    <t>SUD1-05-018-TDC-TS9-1-PW-FIR-0150-00</t>
  </si>
  <si>
    <t>SUD1-05-018-TDC-TS9-1-ROD-FIR-0151-00</t>
  </si>
  <si>
    <t>B1.312323.01</t>
  </si>
  <si>
    <t>B1.31 23.23.01</t>
  </si>
  <si>
    <t>B1 .31 23 16.01</t>
  </si>
  <si>
    <t>B1 33 71 00 02 01</t>
  </si>
  <si>
    <t>B5.33.42.13.01</t>
  </si>
  <si>
    <t>B1.32 11 26.01</t>
  </si>
  <si>
    <t>Observe dust created at temporary vehicles roads due insuffient dust control measures.</t>
  </si>
  <si>
    <t>Observe  non complaince of mandatory PPE by equipment operators</t>
  </si>
  <si>
    <t>Ensure dust control by regular spraying of water on vehicles routes</t>
  </si>
  <si>
    <t xml:space="preserve">Wear the mandatory PPE all the time by equipment operators when present on site </t>
  </si>
  <si>
    <t>3120-18</t>
  </si>
  <si>
    <t>3120-19</t>
  </si>
  <si>
    <t>Observe site without mandatory PPE complaince by equipment operator</t>
  </si>
  <si>
    <t>Risk of low visibility and respiratory diseases to workers working around</t>
  </si>
  <si>
    <t>BITUMINOUS BASE COURSE</t>
  </si>
  <si>
    <t>Aggregate Base course layer at Road 1</t>
  </si>
  <si>
    <t>Asphalt base course first layer 8 cm at Road 1</t>
  </si>
  <si>
    <t>Grading for second layer of subgrade at Road no.1 From st 00+650 to 00+950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</si>
</sst>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Red]\(#,##0\)"/>
    <numFmt numFmtId="176" formatCode="0.0%;[Red]\(0.0%\)"/>
    <numFmt numFmtId="177" formatCode="#,##0;\(#,##0\)"/>
    <numFmt numFmtId="178" formatCode="#,##0.00;\(#,##0.00\)"/>
    <numFmt numFmtId="179" formatCode="#,##0.00\ &quot;€&quot;"/>
    <numFmt numFmtId="180" formatCode="d\-mmmm\-yyyy"/>
    <numFmt numFmtId="181" formatCode="[$-409]dd/mmm/yy;@"/>
    <numFmt numFmtId="182" formatCode="[$-409]d/mmm/yy;@"/>
    <numFmt numFmtId="183" formatCode="0.00_);[Red]\(0.00\)"/>
    <numFmt numFmtId="184" formatCode="#,##0.0_);[Red]\(#,##0.0\)_)"/>
    <numFmt numFmtId="185" formatCode="#,##0_);[Red]\(#,##0\)_)"/>
    <numFmt numFmtId="186" formatCode="0.000%"/>
    <numFmt numFmtId="187" formatCode="0.00%;[Red]\(0.00%\)"/>
    <numFmt numFmtId="188" formatCode="#,##0.0"/>
    <numFmt numFmtId="189" formatCode="[$-409]d\-mmm\-yyyy;@"/>
    <numFmt numFmtId="190" formatCode="0.00000000000000%"/>
    <numFmt numFmtId="191" formatCode="yyyy\-mm\-dd;@"/>
    <numFmt numFmtId="192" formatCode="[$-409]mmmm\ d\,\ yyyy;@"/>
    <numFmt numFmtId="193" formatCode="0.000"/>
    <numFmt numFmtId="194" formatCode="dd/mmm/yyyy"/>
    <numFmt numFmtId="195" formatCode="[$-20B0000]d\ mmmm\ yyyy;@"/>
    <numFmt numFmtId="196" formatCode="#,##0.0_);[Red]\(#,##0.0\)"/>
    <numFmt numFmtId="197" formatCode="yyyy\-mm\-dd"/>
  </numFmts>
  <fonts count="196">
    <font>
      <sz val="11"/>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9"/>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b/>
      <sz val="9"/>
      <color theme="0"/>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sz val="9"/>
      <color indexed="81"/>
      <name val="Tahoma"/>
      <family val="2"/>
    </font>
    <font>
      <b/>
      <sz val="11"/>
      <color theme="1" tint="0.34998626667073579"/>
      <name val="Calibri"/>
      <family val="2"/>
      <scheme val="minor"/>
    </font>
    <font>
      <b/>
      <sz val="9"/>
      <color rgb="FF2C6682"/>
      <name val="Calibri"/>
      <family val="2"/>
      <scheme val="minor"/>
    </font>
    <font>
      <sz val="9"/>
      <color theme="1"/>
      <name val="Calibri"/>
      <family val="2"/>
      <scheme val="minor"/>
    </font>
    <font>
      <sz val="11"/>
      <color theme="1"/>
      <name val="Arial"/>
      <family val="2"/>
    </font>
    <font>
      <sz val="11"/>
      <name val="Arial"/>
      <family val="2"/>
    </font>
    <font>
      <b/>
      <sz val="10"/>
      <color theme="1"/>
      <name val="Calibri Light"/>
      <family val="2"/>
      <scheme val="major"/>
    </font>
    <font>
      <b/>
      <sz val="16"/>
      <name val="Calibri"/>
      <family val="2"/>
      <scheme val="minor"/>
    </font>
    <font>
      <sz val="5"/>
      <name val="Calibri"/>
      <family val="2"/>
      <scheme val="minor"/>
    </font>
    <font>
      <b/>
      <sz val="7.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sz val="9"/>
      <color theme="4" tint="-0.249977111117893"/>
      <name val="Calibri"/>
      <family val="2"/>
      <scheme val="minor"/>
    </font>
    <font>
      <b/>
      <sz val="9"/>
      <color theme="1"/>
      <name val="Calibri"/>
      <family val="2"/>
      <scheme val="minor"/>
    </font>
    <font>
      <sz val="9"/>
      <name val="Verdana"/>
      <family val="2"/>
    </font>
    <font>
      <sz val="10"/>
      <name val="Verdana"/>
      <family val="2"/>
    </font>
    <font>
      <b/>
      <sz val="12"/>
      <color rgb="FF276690"/>
      <name val="TheSansArab Plain"/>
    </font>
    <font>
      <b/>
      <sz val="12"/>
      <color rgb="FF276690"/>
      <name val="TheSansArab Light"/>
    </font>
    <font>
      <b/>
      <sz val="12"/>
      <color rgb="FF276690"/>
      <name val="Calibri"/>
      <family val="2"/>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18"/>
      <color theme="1"/>
      <name val="Calibri"/>
      <family val="2"/>
      <scheme val="minor"/>
    </font>
    <font>
      <sz val="11"/>
      <color rgb="FF0A2C52"/>
      <name val="Aptos Display"/>
      <family val="2"/>
    </font>
    <font>
      <sz val="11"/>
      <color rgb="FF0A2C52"/>
      <name val="Arial"/>
      <family val="2"/>
    </font>
    <font>
      <sz val="11"/>
      <color rgb="FF0A2C52"/>
      <name val="Calibri"/>
      <family val="2"/>
    </font>
    <font>
      <sz val="12"/>
      <name val="Arial Narrow"/>
      <family val="2"/>
    </font>
    <font>
      <sz val="14"/>
      <color theme="1"/>
      <name val="Janna LT"/>
    </font>
    <font>
      <b/>
      <sz val="11"/>
      <color theme="1"/>
      <name val="Janna LT"/>
    </font>
    <font>
      <sz val="11"/>
      <color theme="1"/>
      <name val="Janna LT"/>
    </font>
    <font>
      <b/>
      <sz val="12"/>
      <color theme="0"/>
      <name val="Janna LT"/>
    </font>
    <font>
      <b/>
      <sz val="12"/>
      <name val="Janna LT"/>
    </font>
    <font>
      <b/>
      <sz val="12"/>
      <color theme="1"/>
      <name val="Janna LT"/>
    </font>
    <font>
      <b/>
      <sz val="14"/>
      <color rgb="FFFF0000"/>
      <name val="Janna LT"/>
    </font>
    <font>
      <b/>
      <sz val="13"/>
      <color theme="0"/>
      <name val="Calibri"/>
      <family val="2"/>
      <scheme val="minor"/>
    </font>
    <font>
      <b/>
      <sz val="16"/>
      <color rgb="FF000000"/>
      <name val="Calibri"/>
      <family val="2"/>
    </font>
    <font>
      <sz val="8"/>
      <color theme="1"/>
      <name val="Calibri"/>
      <family val="2"/>
      <scheme val="minor"/>
    </font>
    <font>
      <sz val="7"/>
      <name val="Calibri"/>
      <family val="2"/>
      <scheme val="minor"/>
    </font>
    <font>
      <b/>
      <sz val="28"/>
      <color theme="0"/>
      <name val="Calibri"/>
      <family val="2"/>
      <scheme val="minor"/>
    </font>
    <font>
      <b/>
      <sz val="22"/>
      <color theme="0"/>
      <name val="Calibri"/>
      <family val="2"/>
      <scheme val="minor"/>
    </font>
    <font>
      <b/>
      <sz val="11"/>
      <color rgb="FFFF0000"/>
      <name val="Calibri"/>
      <family val="2"/>
      <scheme val="minor"/>
    </font>
    <font>
      <b/>
      <sz val="16"/>
      <color rgb="FF1B3A4B"/>
      <name val="Arial"/>
      <family val="2"/>
    </font>
    <font>
      <i/>
      <sz val="9"/>
      <color rgb="FF555555"/>
      <name val="Arial"/>
      <family val="2"/>
    </font>
    <font>
      <b/>
      <sz val="10"/>
      <color rgb="FFFFFFFF"/>
      <name val="Arial"/>
      <family val="2"/>
    </font>
    <font>
      <sz val="9"/>
      <name val="Arial"/>
      <family val="2"/>
    </font>
    <font>
      <sz val="9"/>
      <name val="Arial"/>
      <family val="2"/>
    </font>
    <font>
      <sz val="11"/>
      <color rgb="FF2C6682"/>
      <name val="Calibri"/>
      <family val="2"/>
      <scheme val="minor"/>
    </font>
    <font>
      <sz val="14"/>
      <name val="Arial Nova"/>
      <family val="2"/>
    </font>
    <font>
      <sz val="12"/>
      <name val="Times New Roman"/>
      <family val="1"/>
    </font>
    <font>
      <sz val="12"/>
      <name val="Calibri"/>
      <family val="2"/>
      <scheme val="minor"/>
    </font>
    <font>
      <sz val="11"/>
      <color theme="1"/>
      <name val="Calibri Light"/>
      <family val="2"/>
      <scheme val="major"/>
    </font>
  </fonts>
  <fills count="5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theme="7" tint="0.7999816888943144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59999389629810485"/>
        <bgColor indexed="64"/>
      </patternFill>
    </fill>
    <fill>
      <patternFill patternType="solid">
        <fgColor theme="9"/>
        <bgColor indexed="64"/>
      </patternFill>
    </fill>
    <fill>
      <patternFill patternType="solid">
        <fgColor theme="8" tint="0.79998168889431442"/>
        <bgColor indexed="64"/>
      </patternFill>
    </fill>
    <fill>
      <patternFill patternType="solid">
        <fgColor rgb="FF599595"/>
        <bgColor indexed="64"/>
      </patternFill>
    </fill>
    <fill>
      <patternFill patternType="solid">
        <fgColor rgb="FFE7E6E6"/>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7"/>
        <bgColor indexed="64"/>
      </patternFill>
    </fill>
    <fill>
      <patternFill patternType="solid">
        <fgColor rgb="FF00B050"/>
        <bgColor indexed="64"/>
      </patternFill>
    </fill>
    <fill>
      <patternFill patternType="solid">
        <fgColor rgb="FFFF0000"/>
        <bgColor indexed="64"/>
      </patternFill>
    </fill>
    <fill>
      <patternFill patternType="solid">
        <fgColor rgb="FF1B3A4B"/>
        <bgColor rgb="FF003366"/>
      </patternFill>
    </fill>
  </fills>
  <borders count="541">
    <border>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hair">
        <color indexed="64"/>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style="thin">
        <color theme="0"/>
      </left>
      <right style="thin">
        <color theme="0"/>
      </right>
      <top style="thin">
        <color indexed="64"/>
      </top>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thin">
        <color indexed="64"/>
      </left>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hair">
        <color rgb="FF53B3DD"/>
      </left>
      <right style="medium">
        <color indexed="64"/>
      </right>
      <top style="hair">
        <color rgb="FF53B3DD"/>
      </top>
      <bottom style="hair">
        <color rgb="FF53B3DD"/>
      </bottom>
      <diagonal/>
    </border>
    <border>
      <left style="hair">
        <color rgb="FF53B3DD"/>
      </left>
      <right style="hair">
        <color rgb="FF53B3DD"/>
      </right>
      <top style="hair">
        <color rgb="FF53B3DD"/>
      </top>
      <bottom style="medium">
        <color indexed="64"/>
      </bottom>
      <diagonal/>
    </border>
    <border>
      <left style="hair">
        <color rgb="FF53B3DD"/>
      </left>
      <right style="medium">
        <color indexed="64"/>
      </right>
      <top style="hair">
        <color rgb="FF53B3DD"/>
      </top>
      <bottom style="medium">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thick">
        <color auto="1"/>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style="thin">
        <color indexed="64"/>
      </left>
      <right/>
      <top style="medium">
        <color indexed="64"/>
      </top>
      <bottom style="double">
        <color indexed="64"/>
      </bottom>
      <diagonal/>
    </border>
    <border>
      <left/>
      <right style="thin">
        <color theme="0"/>
      </right>
      <top/>
      <bottom style="medium">
        <color indexed="64"/>
      </bottom>
      <diagonal/>
    </border>
    <border>
      <left style="medium">
        <color rgb="FF53B3DD"/>
      </left>
      <right/>
      <top style="medium">
        <color rgb="FF53B3DD"/>
      </top>
      <bottom style="medium">
        <color rgb="FF53B3DD"/>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53B3DD"/>
      </left>
      <right style="medium">
        <color rgb="FF53B3DD"/>
      </right>
      <top style="medium">
        <color rgb="FF53B3DD"/>
      </top>
      <bottom style="medium">
        <color rgb="FF53B3DD"/>
      </bottom>
      <diagonal/>
    </border>
    <border>
      <left style="medium">
        <color rgb="FF53B3DD"/>
      </left>
      <right/>
      <top/>
      <bottom style="thick">
        <color rgb="FF53B3DD"/>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style="medium">
        <color rgb="FF53B3DD"/>
      </right>
      <top style="hair">
        <color indexed="64"/>
      </top>
      <bottom style="medium">
        <color rgb="FF53B3DD"/>
      </bottom>
      <diagonal/>
    </border>
    <border>
      <left style="medium">
        <color rgb="FF53B3DD"/>
      </left>
      <right/>
      <top style="medium">
        <color rgb="FF53B3DD"/>
      </top>
      <bottom style="thick">
        <color rgb="FF53B3DD"/>
      </bottom>
      <diagonal/>
    </border>
    <border>
      <left/>
      <right style="hair">
        <color rgb="FF53B3DD"/>
      </right>
      <top style="hair">
        <color rgb="FF53B3DD"/>
      </top>
      <bottom style="thin">
        <color rgb="FF53B3DD"/>
      </bottom>
      <diagonal/>
    </border>
    <border>
      <left style="dotted">
        <color indexed="64"/>
      </left>
      <right style="dotted">
        <color indexed="64"/>
      </right>
      <top style="dotted">
        <color indexed="64"/>
      </top>
      <bottom style="medium">
        <color rgb="FF53B3DD"/>
      </bottom>
      <diagonal/>
    </border>
    <border>
      <left style="thin">
        <color theme="0"/>
      </left>
      <right/>
      <top style="thin">
        <color indexed="64"/>
      </top>
      <bottom style="thin">
        <color indexed="64"/>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double">
        <color indexed="64"/>
      </top>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top style="medium">
        <color auto="1"/>
      </top>
      <bottom/>
      <diagonal/>
    </border>
    <border>
      <left style="medium">
        <color auto="1"/>
      </left>
      <right/>
      <top style="thin">
        <color indexed="64"/>
      </top>
      <bottom/>
      <diagonal/>
    </border>
    <border>
      <left/>
      <right style="medium">
        <color auto="1"/>
      </right>
      <top style="thin">
        <color indexed="64"/>
      </top>
      <bottom/>
      <diagonal/>
    </border>
    <border>
      <left style="thin">
        <color rgb="FF276690"/>
      </left>
      <right style="thin">
        <color rgb="FF276690"/>
      </right>
      <top style="thin">
        <color rgb="FF276690"/>
      </top>
      <bottom style="thin">
        <color rgb="FF276690"/>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top style="thin">
        <color indexed="64"/>
      </top>
      <bottom style="medium">
        <color auto="1"/>
      </bottom>
      <diagonal/>
    </border>
    <border>
      <left/>
      <right/>
      <top style="thin">
        <color indexed="64"/>
      </top>
      <bottom style="medium">
        <color auto="1"/>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theme="0"/>
      </right>
      <top/>
      <bottom/>
      <diagonal/>
    </border>
    <border>
      <left style="thin">
        <color theme="0"/>
      </left>
      <right style="thin">
        <color indexed="64"/>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indexed="64"/>
      </right>
      <top style="thin">
        <color indexed="64"/>
      </top>
      <bottom/>
      <diagonal/>
    </border>
    <border>
      <left style="thick">
        <color auto="1"/>
      </left>
      <right/>
      <top/>
      <bottom style="thick">
        <color auto="1"/>
      </bottom>
      <diagonal/>
    </border>
    <border>
      <left/>
      <right/>
      <top/>
      <bottom style="thick">
        <color auto="1"/>
      </bottom>
      <diagonal/>
    </border>
    <border>
      <left style="medium">
        <color indexed="64"/>
      </left>
      <right style="thin">
        <color indexed="64"/>
      </right>
      <top style="medium">
        <color rgb="FF53B3DD"/>
      </top>
      <bottom/>
      <diagonal/>
    </border>
    <border>
      <left style="thin">
        <color indexed="64"/>
      </left>
      <right style="medium">
        <color indexed="64"/>
      </right>
      <top style="medium">
        <color rgb="FF53B3DD"/>
      </top>
      <bottom/>
      <diagonal/>
    </border>
    <border>
      <left style="medium">
        <color indexed="64"/>
      </left>
      <right style="hair">
        <color rgb="FF53B3DD"/>
      </right>
      <top style="thin">
        <color rgb="FF53B3DD"/>
      </top>
      <bottom style="hair">
        <color rgb="FF53B3DD"/>
      </bottom>
      <diagonal/>
    </border>
    <border>
      <left style="hair">
        <color rgb="FF53B3DD"/>
      </left>
      <right style="medium">
        <color indexed="64"/>
      </right>
      <top style="thin">
        <color rgb="FF53B3DD"/>
      </top>
      <bottom style="hair">
        <color rgb="FF53B3DD"/>
      </bottom>
      <diagonal/>
    </border>
    <border>
      <left style="medium">
        <color indexed="64"/>
      </left>
      <right style="hair">
        <color rgb="FF53B3DD"/>
      </right>
      <top style="hair">
        <color rgb="FF53B3DD"/>
      </top>
      <bottom style="thin">
        <color rgb="FF53B3DD"/>
      </bottom>
      <diagonal/>
    </border>
    <border>
      <left style="hair">
        <color rgb="FF53B3DD"/>
      </left>
      <right style="medium">
        <color indexed="64"/>
      </right>
      <top style="hair">
        <color rgb="FF53B3DD"/>
      </top>
      <bottom style="thin">
        <color rgb="FF53B3DD"/>
      </bottom>
      <diagonal/>
    </border>
    <border>
      <left style="hair">
        <color rgb="FF53B3DD"/>
      </left>
      <right style="thin">
        <color rgb="FF53B3DD"/>
      </right>
      <top style="hair">
        <color rgb="FF53B3DD"/>
      </top>
      <bottom style="medium">
        <color indexed="64"/>
      </bottom>
      <diagonal/>
    </border>
    <border>
      <left/>
      <right style="medium">
        <color theme="0"/>
      </right>
      <top/>
      <bottom style="hair">
        <color indexed="64"/>
      </bottom>
      <diagonal/>
    </border>
    <border>
      <left style="thick">
        <color auto="1"/>
      </left>
      <right/>
      <top/>
      <bottom style="hair">
        <color theme="0" tint="-0.499984740745262"/>
      </bottom>
      <diagonal/>
    </border>
    <border>
      <left style="medium">
        <color theme="4" tint="0.59996337778862885"/>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style="hair">
        <color theme="4"/>
      </left>
      <right style="hair">
        <color theme="4"/>
      </right>
      <top style="hair">
        <color theme="4"/>
      </top>
      <bottom style="hair">
        <color theme="4"/>
      </bottom>
      <diagonal/>
    </border>
    <border>
      <left/>
      <right style="thin">
        <color theme="4"/>
      </right>
      <top/>
      <bottom/>
      <diagonal/>
    </border>
    <border>
      <left/>
      <right style="thin">
        <color theme="4"/>
      </right>
      <top/>
      <bottom style="medium">
        <color theme="4" tint="0.59996337778862885"/>
      </bottom>
      <diagonal/>
    </border>
    <border>
      <left/>
      <right style="thin">
        <color theme="4"/>
      </right>
      <top/>
      <bottom style="hair">
        <color theme="0" tint="-0.499984740745262"/>
      </bottom>
      <diagonal/>
    </border>
    <border>
      <left/>
      <right style="thin">
        <color theme="4"/>
      </right>
      <top style="hair">
        <color theme="0" tint="-0.499984740745262"/>
      </top>
      <bottom style="hair">
        <color theme="0" tint="-0.499984740745262"/>
      </bottom>
      <diagonal/>
    </border>
    <border>
      <left/>
      <right style="thin">
        <color theme="4"/>
      </right>
      <top style="hair">
        <color theme="0" tint="-0.499984740745262"/>
      </top>
      <bottom/>
      <diagonal/>
    </border>
    <border>
      <left style="thin">
        <color theme="4"/>
      </left>
      <right style="thin">
        <color theme="4"/>
      </right>
      <top style="thin">
        <color theme="4"/>
      </top>
      <bottom style="thin">
        <color theme="4"/>
      </bottom>
      <diagonal/>
    </border>
    <border>
      <left style="thin">
        <color rgb="FF000000"/>
      </left>
      <right style="thin">
        <color rgb="FF000000"/>
      </right>
      <top style="thin">
        <color rgb="FF000000"/>
      </top>
      <bottom style="thin">
        <color rgb="FF000000"/>
      </bottom>
      <diagonal/>
    </border>
    <border>
      <left style="double">
        <color theme="0"/>
      </left>
      <right/>
      <top style="thin">
        <color rgb="FF53B3DD"/>
      </top>
      <bottom style="thin">
        <color theme="0"/>
      </bottom>
      <diagonal/>
    </border>
    <border>
      <left/>
      <right/>
      <top style="thin">
        <color rgb="FF53B3DD"/>
      </top>
      <bottom style="thin">
        <color theme="0"/>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n">
        <color indexed="64"/>
      </left>
      <right style="thin">
        <color indexed="64"/>
      </right>
      <top/>
      <bottom style="hair">
        <color indexed="64"/>
      </bottom>
      <diagonal/>
    </border>
    <border>
      <left/>
      <right style="thin">
        <color rgb="FFD0D7DE"/>
      </right>
      <top/>
      <bottom style="thin">
        <color rgb="FFD0D7DE"/>
      </bottom>
      <diagonal/>
    </border>
    <border>
      <left style="thin">
        <color rgb="FFD0D7DE"/>
      </left>
      <right style="thin">
        <color rgb="FFD0D7DE"/>
      </right>
      <top/>
      <bottom style="thin">
        <color rgb="FFD0D7DE"/>
      </bottom>
      <diagonal/>
    </border>
    <border>
      <left style="thin">
        <color rgb="FFD0D7DE"/>
      </left>
      <right style="thin">
        <color rgb="FFD0D7DE"/>
      </right>
      <top style="thin">
        <color rgb="FFD0D7DE"/>
      </top>
      <bottom style="thin">
        <color rgb="FFD0D7DE"/>
      </bottom>
      <diagonal/>
    </border>
    <border>
      <left/>
      <right style="thin">
        <color rgb="FFD0D7DE"/>
      </right>
      <top style="thin">
        <color rgb="FFD0D7DE"/>
      </top>
      <bottom style="thin">
        <color rgb="FFD0D7DE"/>
      </bottom>
      <diagonal/>
    </border>
    <border>
      <left style="thin">
        <color rgb="FFD0D7DE"/>
      </left>
      <right/>
      <top/>
      <bottom style="thin">
        <color rgb="FFD0D7DE"/>
      </bottom>
      <diagonal/>
    </border>
    <border>
      <left style="thin">
        <color rgb="FFD0D7DE"/>
      </left>
      <right/>
      <top style="thin">
        <color rgb="FFD0D7DE"/>
      </top>
      <bottom style="thin">
        <color rgb="FFD0D7DE"/>
      </bottom>
      <diagonal/>
    </border>
  </borders>
  <cellStyleXfs count="24">
    <xf numFmtId="0" fontId="0" fillId="0" borderId="0"/>
    <xf numFmtId="43" fontId="8" fillId="0" borderId="0" applyFon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0" fontId="18" fillId="0" borderId="0"/>
    <xf numFmtId="9" fontId="18" fillId="0" borderId="0" applyFont="0" applyFill="0" applyBorder="0" applyAlignment="0" applyProtection="0"/>
    <xf numFmtId="0" fontId="22" fillId="0" borderId="0"/>
    <xf numFmtId="0" fontId="8" fillId="0" borderId="0"/>
    <xf numFmtId="0" fontId="18" fillId="0" borderId="0"/>
    <xf numFmtId="0" fontId="59" fillId="0" borderId="0"/>
    <xf numFmtId="0" fontId="8" fillId="19" borderId="109" applyNumberFormat="0" applyFont="0" applyAlignment="0" applyProtection="0"/>
    <xf numFmtId="0" fontId="18" fillId="0" borderId="0"/>
    <xf numFmtId="0" fontId="18" fillId="0" borderId="0"/>
    <xf numFmtId="43" fontId="18" fillId="0" borderId="0" applyFont="0" applyFill="0" applyBorder="0" applyAlignment="0" applyProtection="0"/>
    <xf numFmtId="0" fontId="8" fillId="0" borderId="0"/>
    <xf numFmtId="43" fontId="8" fillId="0" borderId="0" applyFont="0" applyFill="0" applyBorder="0" applyAlignment="0" applyProtection="0"/>
    <xf numFmtId="0" fontId="6" fillId="0" borderId="0"/>
    <xf numFmtId="0" fontId="5" fillId="0" borderId="0"/>
    <xf numFmtId="0" fontId="4" fillId="0" borderId="0"/>
    <xf numFmtId="0" fontId="3" fillId="0" borderId="0"/>
    <xf numFmtId="0" fontId="2" fillId="0" borderId="0"/>
    <xf numFmtId="0" fontId="1" fillId="0" borderId="0"/>
    <xf numFmtId="0" fontId="193" fillId="0" borderId="0"/>
    <xf numFmtId="0" fontId="18" fillId="0" borderId="0"/>
  </cellStyleXfs>
  <cellXfs count="1890">
    <xf numFmtId="0" fontId="0" fillId="0" borderId="0" xfId="0"/>
    <xf numFmtId="17" fontId="0" fillId="0" borderId="0" xfId="0" applyNumberFormat="1"/>
    <xf numFmtId="0" fontId="11" fillId="0" borderId="0" xfId="0" applyFont="1"/>
    <xf numFmtId="0" fontId="0" fillId="0" borderId="0" xfId="0" applyAlignment="1">
      <alignment vertical="center"/>
    </xf>
    <xf numFmtId="0" fontId="9" fillId="0" borderId="0" xfId="0" applyFont="1" applyAlignment="1">
      <alignment horizontal="center"/>
    </xf>
    <xf numFmtId="0" fontId="0" fillId="0" borderId="0" xfId="0" applyAlignment="1">
      <alignment horizontal="center"/>
    </xf>
    <xf numFmtId="0" fontId="9" fillId="0" borderId="0" xfId="0" applyFont="1"/>
    <xf numFmtId="0" fontId="12" fillId="0" borderId="5" xfId="0" applyFont="1" applyBorder="1"/>
    <xf numFmtId="0" fontId="16" fillId="0" borderId="7" xfId="0" applyFont="1" applyBorder="1" applyAlignment="1">
      <alignment horizontal="center"/>
    </xf>
    <xf numFmtId="0" fontId="12" fillId="0" borderId="16" xfId="0" applyFont="1" applyBorder="1" applyAlignment="1">
      <alignment horizontal="center"/>
    </xf>
    <xf numFmtId="0" fontId="12" fillId="0" borderId="12" xfId="0" applyFont="1" applyBorder="1" applyAlignment="1">
      <alignment horizontal="center"/>
    </xf>
    <xf numFmtId="0" fontId="12" fillId="0" borderId="3" xfId="0" applyFont="1" applyBorder="1" applyAlignment="1">
      <alignment horizontal="center"/>
    </xf>
    <xf numFmtId="0" fontId="12" fillId="0" borderId="4" xfId="0" applyFont="1" applyBorder="1" applyAlignment="1">
      <alignment horizontal="center"/>
    </xf>
    <xf numFmtId="0" fontId="13" fillId="0" borderId="0" xfId="0" applyFont="1"/>
    <xf numFmtId="0" fontId="12" fillId="4" borderId="12" xfId="0" applyFont="1" applyFill="1" applyBorder="1" applyAlignment="1">
      <alignment horizontal="center"/>
    </xf>
    <xf numFmtId="17" fontId="0" fillId="4" borderId="14" xfId="0" applyNumberFormat="1" applyFill="1" applyBorder="1"/>
    <xf numFmtId="17" fontId="0" fillId="4" borderId="15" xfId="0" applyNumberFormat="1" applyFill="1" applyBorder="1"/>
    <xf numFmtId="170" fontId="13" fillId="2" borderId="20" xfId="0" applyNumberFormat="1" applyFont="1" applyFill="1" applyBorder="1"/>
    <xf numFmtId="166" fontId="13" fillId="2" borderId="18" xfId="2" applyNumberFormat="1" applyFont="1" applyFill="1" applyBorder="1" applyAlignment="1">
      <alignment horizontal="center"/>
    </xf>
    <xf numFmtId="1" fontId="13" fillId="2" borderId="18" xfId="0" applyNumberFormat="1" applyFont="1" applyFill="1" applyBorder="1" applyAlignment="1">
      <alignment horizontal="center"/>
    </xf>
    <xf numFmtId="170" fontId="13" fillId="2" borderId="25" xfId="0" applyNumberFormat="1" applyFont="1" applyFill="1" applyBorder="1"/>
    <xf numFmtId="0" fontId="13" fillId="2" borderId="28" xfId="0" applyFont="1" applyFill="1" applyBorder="1" applyAlignment="1">
      <alignment horizontal="center"/>
    </xf>
    <xf numFmtId="0" fontId="12" fillId="0" borderId="35" xfId="0" applyFont="1" applyBorder="1" applyAlignment="1">
      <alignment horizontal="center" wrapText="1"/>
    </xf>
    <xf numFmtId="0" fontId="12" fillId="0" borderId="36" xfId="0" applyFont="1" applyBorder="1" applyAlignment="1">
      <alignment horizontal="center" wrapText="1"/>
    </xf>
    <xf numFmtId="0" fontId="12" fillId="0" borderId="37" xfId="0" applyFont="1" applyBorder="1" applyAlignment="1">
      <alignment horizontal="center" wrapText="1"/>
    </xf>
    <xf numFmtId="0" fontId="12" fillId="0" borderId="38" xfId="0" applyFont="1" applyBorder="1" applyAlignment="1">
      <alignment horizontal="center" wrapText="1"/>
    </xf>
    <xf numFmtId="0" fontId="12" fillId="0" borderId="39" xfId="0" applyFont="1" applyBorder="1" applyAlignment="1">
      <alignment horizontal="center" wrapText="1"/>
    </xf>
    <xf numFmtId="0" fontId="12" fillId="0" borderId="40" xfId="0" applyFont="1" applyBorder="1" applyAlignment="1">
      <alignment horizontal="center" wrapText="1"/>
    </xf>
    <xf numFmtId="0" fontId="12" fillId="0" borderId="41" xfId="0" applyFont="1" applyBorder="1" applyAlignment="1">
      <alignment horizontal="center" wrapText="1"/>
    </xf>
    <xf numFmtId="0" fontId="13" fillId="2" borderId="8" xfId="0" applyFont="1" applyFill="1" applyBorder="1" applyAlignment="1">
      <alignment horizontal="center"/>
    </xf>
    <xf numFmtId="0" fontId="13" fillId="2" borderId="17" xfId="0" applyFont="1" applyFill="1" applyBorder="1" applyAlignment="1">
      <alignment horizontal="center"/>
    </xf>
    <xf numFmtId="0" fontId="13" fillId="2" borderId="22" xfId="0" applyFont="1" applyFill="1" applyBorder="1" applyAlignment="1">
      <alignment horizontal="center"/>
    </xf>
    <xf numFmtId="0" fontId="0" fillId="0" borderId="0" xfId="0" applyAlignment="1">
      <alignment horizontal="center" vertical="center"/>
    </xf>
    <xf numFmtId="170" fontId="13" fillId="2" borderId="18" xfId="0" applyNumberFormat="1" applyFont="1" applyFill="1" applyBorder="1"/>
    <xf numFmtId="170" fontId="13" fillId="2" borderId="23" xfId="0" applyNumberFormat="1" applyFont="1" applyFill="1" applyBorder="1"/>
    <xf numFmtId="170" fontId="0" fillId="0" borderId="0" xfId="0" applyNumberFormat="1"/>
    <xf numFmtId="0" fontId="13" fillId="4" borderId="18" xfId="0" applyFont="1" applyFill="1" applyBorder="1" applyAlignment="1" applyProtection="1">
      <alignment horizontal="center"/>
      <protection locked="0"/>
    </xf>
    <xf numFmtId="0" fontId="13" fillId="4" borderId="19" xfId="0" applyFont="1" applyFill="1" applyBorder="1" applyAlignment="1" applyProtection="1">
      <alignment horizontal="center"/>
      <protection locked="0"/>
    </xf>
    <xf numFmtId="170" fontId="13" fillId="0" borderId="17" xfId="0" applyNumberFormat="1" applyFont="1" applyBorder="1" applyProtection="1">
      <protection locked="0"/>
    </xf>
    <xf numFmtId="0" fontId="13" fillId="4" borderId="23" xfId="0" applyFont="1" applyFill="1" applyBorder="1" applyAlignment="1" applyProtection="1">
      <alignment horizontal="center"/>
      <protection locked="0"/>
    </xf>
    <xf numFmtId="0" fontId="13" fillId="4" borderId="24" xfId="0" applyFont="1" applyFill="1" applyBorder="1" applyAlignment="1" applyProtection="1">
      <alignment horizontal="center"/>
      <protection locked="0"/>
    </xf>
    <xf numFmtId="170" fontId="13" fillId="0" borderId="22" xfId="0" applyNumberFormat="1" applyFont="1" applyBorder="1" applyProtection="1">
      <protection locked="0"/>
    </xf>
    <xf numFmtId="170" fontId="13" fillId="0" borderId="18" xfId="0" applyNumberFormat="1" applyFont="1" applyBorder="1" applyProtection="1">
      <protection locked="0"/>
    </xf>
    <xf numFmtId="170" fontId="13" fillId="0" borderId="23" xfId="0" applyNumberFormat="1" applyFont="1" applyBorder="1" applyProtection="1">
      <protection locked="0"/>
    </xf>
    <xf numFmtId="167" fontId="13" fillId="0" borderId="24" xfId="0" applyNumberFormat="1" applyFont="1" applyBorder="1" applyAlignment="1" applyProtection="1">
      <alignment horizontal="center"/>
      <protection locked="0"/>
    </xf>
    <xf numFmtId="0" fontId="13" fillId="0" borderId="18" xfId="0" applyFont="1" applyBorder="1" applyAlignment="1" applyProtection="1">
      <alignment horizontal="center"/>
      <protection locked="0"/>
    </xf>
    <xf numFmtId="167" fontId="13" fillId="0" borderId="22" xfId="0" applyNumberFormat="1" applyFont="1" applyBorder="1" applyAlignment="1" applyProtection="1">
      <alignment horizontal="center"/>
      <protection locked="0"/>
    </xf>
    <xf numFmtId="0" fontId="13" fillId="0" borderId="23" xfId="0" applyFont="1" applyBorder="1" applyAlignment="1" applyProtection="1">
      <alignment horizontal="center"/>
      <protection locked="0"/>
    </xf>
    <xf numFmtId="167" fontId="13" fillId="0" borderId="27" xfId="0" applyNumberFormat="1" applyFont="1" applyBorder="1" applyAlignment="1" applyProtection="1">
      <alignment horizontal="center"/>
      <protection locked="0"/>
    </xf>
    <xf numFmtId="167" fontId="13" fillId="0" borderId="25" xfId="0" applyNumberFormat="1" applyFont="1" applyBorder="1" applyAlignment="1" applyProtection="1">
      <alignment horizontal="center"/>
      <protection locked="0"/>
    </xf>
    <xf numFmtId="168" fontId="0" fillId="0" borderId="0" xfId="0" applyNumberFormat="1"/>
    <xf numFmtId="168" fontId="12" fillId="0" borderId="5" xfId="0" applyNumberFormat="1" applyFont="1" applyBorder="1"/>
    <xf numFmtId="168" fontId="12" fillId="0" borderId="16" xfId="0" applyNumberFormat="1" applyFont="1" applyBorder="1" applyAlignment="1">
      <alignment horizontal="center"/>
    </xf>
    <xf numFmtId="0" fontId="24" fillId="15" borderId="60" xfId="0" applyFont="1" applyFill="1" applyBorder="1" applyAlignment="1">
      <alignment horizontal="center" vertical="center" wrapText="1"/>
    </xf>
    <xf numFmtId="0" fontId="31" fillId="0" borderId="0" xfId="0" applyFont="1" applyAlignment="1">
      <alignment vertical="center"/>
    </xf>
    <xf numFmtId="0" fontId="32" fillId="13" borderId="65" xfId="0" applyFont="1" applyFill="1" applyBorder="1" applyAlignment="1">
      <alignment horizontal="left" vertical="center"/>
    </xf>
    <xf numFmtId="165" fontId="0" fillId="0" borderId="0" xfId="0" applyNumberFormat="1"/>
    <xf numFmtId="0" fontId="0" fillId="0" borderId="0" xfId="0" applyAlignment="1">
      <alignment wrapText="1"/>
    </xf>
    <xf numFmtId="0" fontId="24" fillId="15" borderId="61" xfId="0" applyFont="1" applyFill="1" applyBorder="1" applyAlignment="1">
      <alignment horizontal="center" vertical="center" wrapText="1"/>
    </xf>
    <xf numFmtId="0" fontId="24" fillId="13" borderId="66" xfId="0" applyFont="1" applyFill="1" applyBorder="1" applyAlignment="1">
      <alignment horizontal="center" vertical="center" wrapText="1"/>
    </xf>
    <xf numFmtId="0" fontId="24" fillId="13" borderId="67" xfId="0" applyFont="1" applyFill="1" applyBorder="1" applyAlignment="1">
      <alignment horizontal="center" vertical="center" wrapText="1"/>
    </xf>
    <xf numFmtId="0" fontId="30" fillId="15" borderId="64" xfId="0" applyFont="1" applyFill="1" applyBorder="1" applyAlignment="1">
      <alignment horizontal="center" vertical="center"/>
    </xf>
    <xf numFmtId="171" fontId="0" fillId="0" borderId="85" xfId="0" applyNumberFormat="1" applyBorder="1" applyAlignment="1">
      <alignment horizontal="center" vertical="center"/>
    </xf>
    <xf numFmtId="0" fontId="40" fillId="0" borderId="93" xfId="0" applyFont="1" applyBorder="1"/>
    <xf numFmtId="15" fontId="40" fillId="0" borderId="94" xfId="0" applyNumberFormat="1" applyFont="1" applyBorder="1"/>
    <xf numFmtId="15" fontId="41" fillId="0" borderId="94" xfId="0" applyNumberFormat="1" applyFont="1" applyBorder="1"/>
    <xf numFmtId="0" fontId="41" fillId="0" borderId="94" xfId="0" applyFont="1" applyBorder="1"/>
    <xf numFmtId="9" fontId="41" fillId="0" borderId="94" xfId="2" applyFont="1" applyBorder="1"/>
    <xf numFmtId="0" fontId="41" fillId="0" borderId="95" xfId="0" applyFont="1" applyBorder="1"/>
    <xf numFmtId="0" fontId="9" fillId="0" borderId="96" xfId="0" applyFont="1" applyBorder="1"/>
    <xf numFmtId="0" fontId="9" fillId="0" borderId="97" xfId="0" applyFont="1" applyBorder="1"/>
    <xf numFmtId="0" fontId="0" fillId="0" borderId="97" xfId="0" applyBorder="1"/>
    <xf numFmtId="0" fontId="0" fillId="0" borderId="98" xfId="0" applyBorder="1"/>
    <xf numFmtId="0" fontId="42" fillId="15" borderId="61" xfId="0" applyFont="1" applyFill="1" applyBorder="1" applyAlignment="1">
      <alignment horizontal="center" vertical="center" wrapText="1"/>
    </xf>
    <xf numFmtId="0" fontId="23" fillId="15" borderId="84" xfId="0" applyFont="1" applyFill="1" applyBorder="1" applyAlignment="1">
      <alignment vertical="center"/>
    </xf>
    <xf numFmtId="0" fontId="46" fillId="0" borderId="0" xfId="0" applyFont="1"/>
    <xf numFmtId="0" fontId="46" fillId="0" borderId="0" xfId="0" applyFont="1" applyAlignment="1">
      <alignment horizontal="left" vertical="top"/>
    </xf>
    <xf numFmtId="0" fontId="47" fillId="0" borderId="0" xfId="0" applyFont="1" applyAlignment="1">
      <alignment horizontal="left" vertical="top" wrapText="1"/>
    </xf>
    <xf numFmtId="0" fontId="47" fillId="0" borderId="0" xfId="0" applyFont="1" applyAlignment="1">
      <alignment horizontal="left" vertical="top"/>
    </xf>
    <xf numFmtId="0" fontId="48" fillId="0" borderId="0" xfId="0" applyFont="1" applyAlignment="1">
      <alignment vertical="center"/>
    </xf>
    <xf numFmtId="0" fontId="49" fillId="0" borderId="0" xfId="0" applyFont="1" applyAlignment="1">
      <alignment vertical="center"/>
    </xf>
    <xf numFmtId="0" fontId="50" fillId="0" borderId="0" xfId="0" applyFont="1" applyAlignment="1">
      <alignment horizontal="center" vertical="center"/>
    </xf>
    <xf numFmtId="0" fontId="51" fillId="0" borderId="0" xfId="0" applyFont="1" applyAlignment="1">
      <alignment vertical="center"/>
    </xf>
    <xf numFmtId="0" fontId="48" fillId="0" borderId="0" xfId="0" applyFont="1" applyAlignment="1">
      <alignment horizontal="center" vertical="center"/>
    </xf>
    <xf numFmtId="0" fontId="49" fillId="0" borderId="0" xfId="0" applyFont="1"/>
    <xf numFmtId="0" fontId="26" fillId="17" borderId="0" xfId="0" applyFont="1" applyFill="1" applyAlignment="1">
      <alignment horizontal="center" vertical="center"/>
    </xf>
    <xf numFmtId="15" fontId="26" fillId="17" borderId="0" xfId="0" applyNumberFormat="1" applyFont="1" applyFill="1" applyAlignment="1">
      <alignment horizontal="center" vertical="center"/>
    </xf>
    <xf numFmtId="0" fontId="30" fillId="15" borderId="26" xfId="0" applyFont="1" applyFill="1" applyBorder="1" applyAlignment="1">
      <alignment horizontal="center" vertical="center"/>
    </xf>
    <xf numFmtId="17" fontId="55" fillId="0" borderId="23" xfId="0" applyNumberFormat="1" applyFont="1" applyBorder="1" applyAlignment="1">
      <alignment horizontal="center" textRotation="90"/>
    </xf>
    <xf numFmtId="17" fontId="55" fillId="0" borderId="45" xfId="0" applyNumberFormat="1" applyFont="1" applyBorder="1" applyAlignment="1">
      <alignment horizontal="center" textRotation="90"/>
    </xf>
    <xf numFmtId="0" fontId="24" fillId="15" borderId="26" xfId="0" applyFont="1" applyFill="1" applyBorder="1" applyAlignment="1">
      <alignment horizontal="right" vertical="center"/>
    </xf>
    <xf numFmtId="0" fontId="56" fillId="0" borderId="23" xfId="0" applyFont="1" applyBorder="1" applyAlignment="1">
      <alignment horizontal="center" vertical="center"/>
    </xf>
    <xf numFmtId="0" fontId="24" fillId="15" borderId="107" xfId="0" applyFont="1" applyFill="1" applyBorder="1" applyAlignment="1">
      <alignment horizontal="right" vertical="center"/>
    </xf>
    <xf numFmtId="0" fontId="56" fillId="0" borderId="50" xfId="0" applyFont="1" applyBorder="1" applyAlignment="1">
      <alignment horizontal="center" vertical="center"/>
    </xf>
    <xf numFmtId="0" fontId="24" fillId="15" borderId="111" xfId="0" applyFont="1" applyFill="1" applyBorder="1" applyAlignment="1">
      <alignment horizontal="right" vertical="center"/>
    </xf>
    <xf numFmtId="0" fontId="56" fillId="0" borderId="112" xfId="0" applyFont="1" applyBorder="1" applyAlignment="1">
      <alignment horizontal="center" vertical="center"/>
    </xf>
    <xf numFmtId="0" fontId="45" fillId="0" borderId="0" xfId="0" applyFont="1"/>
    <xf numFmtId="1" fontId="45" fillId="0" borderId="114" xfId="0" applyNumberFormat="1" applyFont="1" applyBorder="1" applyAlignment="1">
      <alignment horizontal="center" vertical="center"/>
    </xf>
    <xf numFmtId="0" fontId="24" fillId="15" borderId="118" xfId="0" applyFont="1" applyFill="1" applyBorder="1" applyAlignment="1">
      <alignment horizontal="center" vertical="center" wrapText="1"/>
    </xf>
    <xf numFmtId="15" fontId="60" fillId="4" borderId="109" xfId="10" applyNumberFormat="1" applyFont="1" applyFill="1" applyAlignment="1" applyProtection="1">
      <alignment horizontal="center" vertical="center"/>
      <protection locked="0"/>
    </xf>
    <xf numFmtId="0" fontId="60" fillId="4" borderId="109" xfId="10" applyFont="1" applyFill="1" applyAlignment="1" applyProtection="1">
      <alignment vertical="center" shrinkToFit="1"/>
      <protection locked="0"/>
    </xf>
    <xf numFmtId="177" fontId="61" fillId="4" borderId="109" xfId="10" applyNumberFormat="1" applyFont="1" applyFill="1" applyAlignment="1" applyProtection="1">
      <alignment horizontal="right" vertical="center"/>
      <protection locked="0"/>
    </xf>
    <xf numFmtId="0" fontId="60" fillId="4" borderId="109" xfId="10" applyFont="1" applyFill="1" applyAlignment="1" applyProtection="1">
      <alignment horizontal="center" vertical="center"/>
      <protection locked="0"/>
    </xf>
    <xf numFmtId="15" fontId="60" fillId="4" borderId="123" xfId="10" applyNumberFormat="1" applyFont="1" applyFill="1" applyBorder="1" applyAlignment="1" applyProtection="1">
      <alignment horizontal="center" vertical="center"/>
      <protection locked="0"/>
    </xf>
    <xf numFmtId="0" fontId="60" fillId="4" borderId="123" xfId="10" applyFont="1" applyFill="1" applyBorder="1" applyAlignment="1" applyProtection="1">
      <alignment vertical="center" shrinkToFit="1"/>
      <protection locked="0"/>
    </xf>
    <xf numFmtId="178" fontId="60" fillId="4" borderId="123" xfId="10" applyNumberFormat="1" applyFont="1" applyFill="1" applyBorder="1" applyAlignment="1" applyProtection="1">
      <alignment horizontal="right" vertical="center"/>
      <protection locked="0"/>
    </xf>
    <xf numFmtId="0" fontId="60" fillId="4" borderId="123" xfId="10" applyFont="1" applyFill="1" applyBorder="1" applyAlignment="1" applyProtection="1">
      <alignment horizontal="center" vertical="center"/>
      <protection locked="0"/>
    </xf>
    <xf numFmtId="0" fontId="62" fillId="21" borderId="124" xfId="9" applyFont="1" applyFill="1" applyBorder="1" applyAlignment="1">
      <alignment horizontal="center" vertical="center"/>
    </xf>
    <xf numFmtId="0" fontId="62" fillId="21" borderId="125" xfId="9" applyFont="1" applyFill="1" applyBorder="1" applyAlignment="1">
      <alignment horizontal="center" vertical="center" wrapText="1"/>
    </xf>
    <xf numFmtId="0" fontId="62" fillId="21" borderId="125" xfId="9" applyFont="1" applyFill="1" applyBorder="1" applyAlignment="1">
      <alignment horizontal="center" vertical="center"/>
    </xf>
    <xf numFmtId="0" fontId="62" fillId="21" borderId="126" xfId="9" applyFont="1" applyFill="1" applyBorder="1" applyAlignment="1">
      <alignment horizontal="center" vertical="center" wrapText="1"/>
    </xf>
    <xf numFmtId="0" fontId="60" fillId="4" borderId="127" xfId="10" applyFont="1" applyFill="1" applyBorder="1" applyAlignment="1" applyProtection="1">
      <alignment horizontal="center" vertical="center"/>
      <protection locked="0"/>
    </xf>
    <xf numFmtId="177" fontId="61" fillId="4" borderId="128" xfId="10" applyNumberFormat="1" applyFont="1" applyFill="1" applyBorder="1" applyAlignment="1" applyProtection="1">
      <alignment horizontal="right" vertical="center"/>
      <protection locked="0"/>
    </xf>
    <xf numFmtId="0" fontId="60" fillId="4" borderId="129" xfId="10" applyFont="1" applyFill="1" applyBorder="1" applyAlignment="1" applyProtection="1">
      <alignment horizontal="center" vertical="center"/>
      <protection locked="0"/>
    </xf>
    <xf numFmtId="178" fontId="60" fillId="4" borderId="130" xfId="10" applyNumberFormat="1" applyFont="1" applyFill="1" applyBorder="1" applyAlignment="1" applyProtection="1">
      <alignment horizontal="right" vertical="center"/>
      <protection locked="0"/>
    </xf>
    <xf numFmtId="0" fontId="60" fillId="4" borderId="131" xfId="10" applyFont="1" applyFill="1" applyBorder="1" applyAlignment="1" applyProtection="1">
      <alignment horizontal="center" vertical="center"/>
      <protection locked="0"/>
    </xf>
    <xf numFmtId="0" fontId="60" fillId="4" borderId="132" xfId="10" applyFont="1" applyFill="1" applyBorder="1" applyAlignment="1" applyProtection="1">
      <alignment horizontal="center" vertical="center"/>
      <protection locked="0"/>
    </xf>
    <xf numFmtId="15" fontId="60" fillId="4" borderId="131" xfId="10" applyNumberFormat="1" applyFont="1" applyFill="1" applyBorder="1" applyAlignment="1" applyProtection="1">
      <alignment horizontal="center" vertical="center"/>
      <protection locked="0"/>
    </xf>
    <xf numFmtId="177" fontId="61" fillId="4" borderId="128" xfId="10" applyNumberFormat="1" applyFont="1" applyFill="1" applyBorder="1" applyAlignment="1" applyProtection="1">
      <alignment horizontal="center" vertical="center"/>
      <protection locked="0"/>
    </xf>
    <xf numFmtId="0" fontId="60" fillId="4" borderId="127" xfId="10" quotePrefix="1" applyFont="1" applyFill="1" applyBorder="1" applyAlignment="1" applyProtection="1">
      <alignment horizontal="center" vertical="center"/>
      <protection locked="0"/>
    </xf>
    <xf numFmtId="177" fontId="61" fillId="4" borderId="109" xfId="10" quotePrefix="1" applyNumberFormat="1" applyFont="1" applyFill="1" applyAlignment="1" applyProtection="1">
      <alignment horizontal="right" vertical="center"/>
      <protection locked="0"/>
    </xf>
    <xf numFmtId="0" fontId="60" fillId="4" borderId="109" xfId="10" quotePrefix="1" applyFont="1" applyFill="1" applyAlignment="1" applyProtection="1">
      <alignment horizontal="center" vertical="center"/>
      <protection locked="0"/>
    </xf>
    <xf numFmtId="0" fontId="60" fillId="4" borderId="131" xfId="10" quotePrefix="1" applyFont="1" applyFill="1" applyBorder="1" applyAlignment="1" applyProtection="1">
      <alignment horizontal="center" vertical="center"/>
      <protection locked="0"/>
    </xf>
    <xf numFmtId="177" fontId="61" fillId="4" borderId="128" xfId="10" quotePrefix="1" applyNumberFormat="1" applyFont="1" applyFill="1" applyBorder="1" applyAlignment="1" applyProtection="1">
      <alignment horizontal="right" vertical="center"/>
      <protection locked="0"/>
    </xf>
    <xf numFmtId="15" fontId="0" fillId="0" borderId="0" xfId="0" applyNumberFormat="1"/>
    <xf numFmtId="0" fontId="24" fillId="13" borderId="0" xfId="0" applyFont="1" applyFill="1" applyAlignment="1">
      <alignment horizontal="center" vertical="center" wrapText="1"/>
    </xf>
    <xf numFmtId="167" fontId="29" fillId="12" borderId="75" xfId="0" applyNumberFormat="1" applyFont="1" applyFill="1" applyBorder="1" applyAlignment="1">
      <alignment horizontal="center" vertical="center" wrapText="1"/>
    </xf>
    <xf numFmtId="167" fontId="64" fillId="12" borderId="75" xfId="0" applyNumberFormat="1" applyFont="1" applyFill="1" applyBorder="1" applyAlignment="1">
      <alignment horizontal="center" vertical="center" wrapText="1"/>
    </xf>
    <xf numFmtId="0" fontId="28" fillId="12" borderId="151" xfId="0" applyFont="1" applyFill="1" applyBorder="1" applyAlignment="1">
      <alignment horizontal="left" vertical="center" wrapText="1"/>
    </xf>
    <xf numFmtId="1" fontId="28" fillId="12" borderId="151" xfId="0" applyNumberFormat="1" applyFont="1" applyFill="1" applyBorder="1" applyAlignment="1">
      <alignment horizontal="center" vertical="center" wrapText="1"/>
    </xf>
    <xf numFmtId="0" fontId="28" fillId="12" borderId="151" xfId="0" quotePrefix="1" applyFont="1" applyFill="1" applyBorder="1" applyAlignment="1">
      <alignment horizontal="center" vertical="center" wrapText="1"/>
    </xf>
    <xf numFmtId="1" fontId="13" fillId="0" borderId="0" xfId="0" applyNumberFormat="1" applyFont="1"/>
    <xf numFmtId="0" fontId="24" fillId="13" borderId="152" xfId="0" applyFont="1" applyFill="1" applyBorder="1" applyAlignment="1">
      <alignment horizontal="center" vertical="center" wrapText="1"/>
    </xf>
    <xf numFmtId="0" fontId="24" fillId="13" borderId="153" xfId="0" applyFont="1" applyFill="1" applyBorder="1" applyAlignment="1">
      <alignment horizontal="center" vertical="center" wrapText="1"/>
    </xf>
    <xf numFmtId="0" fontId="28" fillId="12" borderId="154" xfId="0" quotePrefix="1" applyFont="1" applyFill="1" applyBorder="1" applyAlignment="1">
      <alignment horizontal="center" vertical="center" wrapText="1"/>
    </xf>
    <xf numFmtId="175" fontId="28" fillId="12" borderId="155" xfId="0" applyNumberFormat="1" applyFont="1" applyFill="1" applyBorder="1" applyAlignment="1">
      <alignment horizontal="center" vertical="center" wrapText="1"/>
    </xf>
    <xf numFmtId="0" fontId="27" fillId="12" borderId="156" xfId="0" quotePrefix="1" applyFont="1" applyFill="1" applyBorder="1" applyAlignment="1">
      <alignment horizontal="center" vertical="center" wrapText="1"/>
    </xf>
    <xf numFmtId="175" fontId="27" fillId="12" borderId="145" xfId="0" applyNumberFormat="1" applyFont="1" applyFill="1" applyBorder="1" applyAlignment="1">
      <alignment horizontal="center" vertical="center" wrapText="1"/>
    </xf>
    <xf numFmtId="0" fontId="43" fillId="24" borderId="141" xfId="0" applyFont="1" applyFill="1" applyBorder="1" applyAlignment="1">
      <alignment horizontal="centerContinuous" vertical="center" wrapText="1"/>
    </xf>
    <xf numFmtId="0" fontId="43" fillId="24" borderId="142" xfId="0" applyFont="1" applyFill="1" applyBorder="1" applyAlignment="1">
      <alignment horizontal="centerContinuous" vertical="center" wrapText="1"/>
    </xf>
    <xf numFmtId="0" fontId="43" fillId="24" borderId="143" xfId="0" applyFont="1" applyFill="1" applyBorder="1" applyAlignment="1">
      <alignment horizontal="centerContinuous" vertical="center" wrapText="1"/>
    </xf>
    <xf numFmtId="0" fontId="0" fillId="0" borderId="215" xfId="0" applyBorder="1"/>
    <xf numFmtId="0" fontId="0" fillId="0" borderId="51" xfId="0" applyBorder="1"/>
    <xf numFmtId="0" fontId="0" fillId="0" borderId="52" xfId="0" applyBorder="1"/>
    <xf numFmtId="0" fontId="0" fillId="0" borderId="55" xfId="0" applyBorder="1"/>
    <xf numFmtId="0" fontId="0" fillId="0" borderId="54" xfId="0" applyBorder="1"/>
    <xf numFmtId="0" fontId="77" fillId="13" borderId="87" xfId="0" applyFont="1" applyFill="1" applyBorder="1" applyAlignment="1">
      <alignment horizontal="center" vertical="center" wrapText="1"/>
    </xf>
    <xf numFmtId="0" fontId="77" fillId="13" borderId="258" xfId="0" applyFont="1" applyFill="1" applyBorder="1" applyAlignment="1">
      <alignment horizontal="center" vertical="center" wrapText="1"/>
    </xf>
    <xf numFmtId="0" fontId="77" fillId="13" borderId="259" xfId="0" applyFont="1" applyFill="1" applyBorder="1" applyAlignment="1">
      <alignment horizontal="center" vertical="center" wrapText="1"/>
    </xf>
    <xf numFmtId="0" fontId="77" fillId="13" borderId="104" xfId="0" applyFont="1" applyFill="1" applyBorder="1" applyAlignment="1">
      <alignment horizontal="center" vertical="center" wrapText="1"/>
    </xf>
    <xf numFmtId="0" fontId="44" fillId="30" borderId="274" xfId="0" applyFont="1" applyFill="1" applyBorder="1" applyAlignment="1">
      <alignment horizontal="center" vertical="center"/>
    </xf>
    <xf numFmtId="165" fontId="44" fillId="30" borderId="275" xfId="0" applyNumberFormat="1" applyFont="1" applyFill="1" applyBorder="1" applyAlignment="1">
      <alignment vertical="center"/>
    </xf>
    <xf numFmtId="0" fontId="65" fillId="25" borderId="312" xfId="0" applyFont="1" applyFill="1" applyBorder="1" applyAlignment="1">
      <alignment horizontal="centerContinuous" vertical="center"/>
    </xf>
    <xf numFmtId="0" fontId="65" fillId="25" borderId="290" xfId="0" applyFont="1" applyFill="1" applyBorder="1" applyAlignment="1">
      <alignment horizontal="centerContinuous" vertical="center"/>
    </xf>
    <xf numFmtId="0" fontId="65" fillId="25" borderId="291" xfId="0" applyFont="1" applyFill="1" applyBorder="1" applyAlignment="1">
      <alignment horizontal="centerContinuous" vertical="center"/>
    </xf>
    <xf numFmtId="0" fontId="65" fillId="2" borderId="294" xfId="0" applyFont="1" applyFill="1" applyBorder="1" applyAlignment="1">
      <alignment horizontal="center" vertical="center"/>
    </xf>
    <xf numFmtId="38" fontId="65" fillId="0" borderId="293" xfId="0" applyNumberFormat="1" applyFont="1" applyBorder="1" applyAlignment="1" applyProtection="1">
      <alignment horizontal="center" vertical="center"/>
      <protection locked="0"/>
    </xf>
    <xf numFmtId="10" fontId="65" fillId="2" borderId="294" xfId="2" applyNumberFormat="1" applyFont="1" applyFill="1" applyBorder="1" applyAlignment="1">
      <alignment horizontal="center" vertical="center"/>
    </xf>
    <xf numFmtId="38" fontId="65" fillId="0" borderId="313" xfId="0" applyNumberFormat="1" applyFont="1" applyBorder="1" applyAlignment="1">
      <alignment horizontal="center" vertical="center"/>
    </xf>
    <xf numFmtId="38" fontId="65" fillId="2" borderId="293" xfId="0" applyNumberFormat="1" applyFont="1" applyFill="1" applyBorder="1" applyAlignment="1">
      <alignment horizontal="center" vertical="center"/>
    </xf>
    <xf numFmtId="0" fontId="86" fillId="25" borderId="315" xfId="0" applyFont="1" applyFill="1" applyBorder="1" applyAlignment="1">
      <alignment horizontal="centerContinuous" vertical="center"/>
    </xf>
    <xf numFmtId="0" fontId="98" fillId="0" borderId="0" xfId="4" applyFont="1"/>
    <xf numFmtId="0" fontId="102" fillId="0" borderId="0" xfId="4" applyFont="1"/>
    <xf numFmtId="0" fontId="100" fillId="10" borderId="346" xfId="4" applyFont="1" applyFill="1" applyBorder="1" applyAlignment="1">
      <alignment vertical="center"/>
    </xf>
    <xf numFmtId="0" fontId="103" fillId="0" borderId="0" xfId="4" applyFont="1"/>
    <xf numFmtId="166" fontId="98" fillId="0" borderId="0" xfId="4" applyNumberFormat="1" applyFont="1"/>
    <xf numFmtId="10" fontId="98" fillId="0" borderId="0" xfId="4" applyNumberFormat="1" applyFont="1"/>
    <xf numFmtId="0" fontId="105" fillId="0" borderId="346" xfId="11" applyFont="1" applyBorder="1" applyAlignment="1">
      <alignment horizontal="center" vertical="center" wrapText="1"/>
    </xf>
    <xf numFmtId="0" fontId="106" fillId="0" borderId="0" xfId="4" applyFont="1"/>
    <xf numFmtId="166" fontId="98" fillId="0" borderId="0" xfId="5" applyNumberFormat="1" applyFont="1" applyProtection="1"/>
    <xf numFmtId="0" fontId="98" fillId="0" borderId="0" xfId="4" applyFont="1" applyAlignment="1">
      <alignment horizontal="center" vertical="center"/>
    </xf>
    <xf numFmtId="0" fontId="98" fillId="12" borderId="0" xfId="4" applyFont="1" applyFill="1"/>
    <xf numFmtId="0" fontId="98" fillId="0" borderId="0" xfId="4" applyFont="1" applyAlignment="1">
      <alignment vertical="center"/>
    </xf>
    <xf numFmtId="0" fontId="102" fillId="12" borderId="0" xfId="4" applyFont="1" applyFill="1" applyAlignment="1">
      <alignment vertical="center" wrapText="1"/>
    </xf>
    <xf numFmtId="0" fontId="102" fillId="12" borderId="0" xfId="4" applyFont="1" applyFill="1" applyAlignment="1">
      <alignment horizontal="left" vertical="center" wrapText="1"/>
    </xf>
    <xf numFmtId="0" fontId="102" fillId="0" borderId="0" xfId="11" applyFont="1" applyAlignment="1">
      <alignment vertical="center" wrapText="1"/>
    </xf>
    <xf numFmtId="0" fontId="98" fillId="0" borderId="0" xfId="4" applyFont="1" applyAlignment="1">
      <alignment vertical="center" wrapText="1"/>
    </xf>
    <xf numFmtId="0" fontId="102" fillId="0" borderId="0" xfId="11" applyFont="1" applyAlignment="1">
      <alignment horizontal="left" vertical="center" wrapText="1"/>
    </xf>
    <xf numFmtId="0" fontId="19" fillId="12" borderId="55" xfId="11" applyFont="1" applyFill="1" applyBorder="1" applyAlignment="1">
      <alignment horizontal="center" vertical="center"/>
    </xf>
    <xf numFmtId="0" fontId="98" fillId="12" borderId="54" xfId="4" applyFont="1" applyFill="1" applyBorder="1"/>
    <xf numFmtId="0" fontId="98" fillId="12" borderId="348" xfId="4" applyFont="1" applyFill="1" applyBorder="1"/>
    <xf numFmtId="0" fontId="103" fillId="2" borderId="352" xfId="4" applyFont="1" applyFill="1" applyBorder="1" applyAlignment="1">
      <alignment horizontal="center" vertical="top"/>
    </xf>
    <xf numFmtId="0" fontId="80" fillId="24" borderId="371" xfId="0" applyFont="1" applyFill="1" applyBorder="1" applyAlignment="1">
      <alignment horizontal="centerContinuous" vertical="center"/>
    </xf>
    <xf numFmtId="0" fontId="44" fillId="30" borderId="373" xfId="0" applyFont="1" applyFill="1" applyBorder="1" applyAlignment="1">
      <alignment horizontal="center" vertical="center"/>
    </xf>
    <xf numFmtId="0" fontId="80" fillId="24" borderId="177" xfId="0" applyFont="1" applyFill="1" applyBorder="1" applyAlignment="1">
      <alignment horizontal="centerContinuous" vertical="center"/>
    </xf>
    <xf numFmtId="0" fontId="80" fillId="24" borderId="0" xfId="0" applyFont="1" applyFill="1" applyAlignment="1">
      <alignment horizontal="centerContinuous" vertical="center"/>
    </xf>
    <xf numFmtId="15" fontId="0" fillId="0" borderId="215" xfId="0" applyNumberFormat="1" applyBorder="1" applyAlignment="1">
      <alignment horizontal="center"/>
    </xf>
    <xf numFmtId="15" fontId="0" fillId="0" borderId="356" xfId="0" applyNumberFormat="1" applyBorder="1" applyAlignment="1">
      <alignment horizontal="center"/>
    </xf>
    <xf numFmtId="0" fontId="53" fillId="0" borderId="102" xfId="0" applyFont="1" applyBorder="1" applyAlignment="1">
      <alignment horizontal="center"/>
    </xf>
    <xf numFmtId="0" fontId="53" fillId="0" borderId="108" xfId="0" applyFont="1" applyBorder="1" applyAlignment="1">
      <alignment horizontal="center"/>
    </xf>
    <xf numFmtId="15" fontId="0" fillId="0" borderId="55" xfId="0" applyNumberFormat="1" applyBorder="1" applyAlignment="1">
      <alignment horizontal="center"/>
    </xf>
    <xf numFmtId="15" fontId="0" fillId="0" borderId="0" xfId="0" applyNumberFormat="1" applyAlignment="1">
      <alignment horizontal="center"/>
    </xf>
    <xf numFmtId="0" fontId="0" fillId="0" borderId="215" xfId="0" applyBorder="1" applyAlignment="1">
      <alignment horizontal="center"/>
    </xf>
    <xf numFmtId="15" fontId="0" fillId="0" borderId="51" xfId="0" applyNumberFormat="1" applyBorder="1" applyAlignment="1">
      <alignment horizontal="center"/>
    </xf>
    <xf numFmtId="0" fontId="0" fillId="0" borderId="354" xfId="0" applyBorder="1" applyAlignment="1">
      <alignment horizontal="center"/>
    </xf>
    <xf numFmtId="15" fontId="0" fillId="0" borderId="354" xfId="0" applyNumberFormat="1" applyBorder="1" applyAlignment="1">
      <alignment horizontal="center"/>
    </xf>
    <xf numFmtId="0" fontId="39" fillId="13" borderId="412" xfId="0" applyFont="1" applyFill="1" applyBorder="1" applyAlignment="1">
      <alignment horizontal="center" vertical="center" wrapText="1"/>
    </xf>
    <xf numFmtId="38" fontId="34" fillId="2" borderId="417" xfId="0" applyNumberFormat="1" applyFont="1" applyFill="1" applyBorder="1" applyAlignment="1" applyProtection="1">
      <alignment horizontal="center" vertical="center"/>
      <protection locked="0"/>
    </xf>
    <xf numFmtId="0" fontId="0" fillId="0" borderId="5" xfId="0" applyBorder="1" applyAlignment="1">
      <alignment horizontal="center" vertical="center"/>
    </xf>
    <xf numFmtId="0" fontId="0" fillId="0" borderId="346" xfId="0" applyBorder="1" applyAlignment="1">
      <alignment horizontal="center" vertical="center"/>
    </xf>
    <xf numFmtId="0" fontId="30" fillId="16" borderId="76" xfId="0" applyFont="1" applyFill="1" applyBorder="1" applyAlignment="1">
      <alignment vertical="center"/>
    </xf>
    <xf numFmtId="0" fontId="30" fillId="16" borderId="102" xfId="0" applyFont="1" applyFill="1" applyBorder="1" applyAlignment="1">
      <alignment vertical="center"/>
    </xf>
    <xf numFmtId="37" fontId="0" fillId="0" borderId="0" xfId="0" applyNumberFormat="1"/>
    <xf numFmtId="0" fontId="13" fillId="18" borderId="29" xfId="0" applyFont="1" applyFill="1" applyBorder="1" applyAlignment="1">
      <alignment horizontal="center"/>
    </xf>
    <xf numFmtId="0" fontId="13" fillId="18" borderId="30" xfId="0" applyFont="1" applyFill="1" applyBorder="1"/>
    <xf numFmtId="0" fontId="12" fillId="18" borderId="31" xfId="0" applyFont="1" applyFill="1" applyBorder="1" applyAlignment="1">
      <alignment horizontal="right" indent="1"/>
    </xf>
    <xf numFmtId="167" fontId="13" fillId="18" borderId="29" xfId="0" applyNumberFormat="1" applyFont="1" applyFill="1" applyBorder="1" applyAlignment="1">
      <alignment horizontal="center"/>
    </xf>
    <xf numFmtId="0" fontId="13" fillId="18" borderId="30" xfId="0" applyFont="1" applyFill="1" applyBorder="1" applyAlignment="1">
      <alignment horizontal="center"/>
    </xf>
    <xf numFmtId="0" fontId="13" fillId="18" borderId="34" xfId="0" applyFont="1" applyFill="1" applyBorder="1" applyAlignment="1">
      <alignment horizontal="center"/>
    </xf>
    <xf numFmtId="0" fontId="13" fillId="18" borderId="31" xfId="0" applyFont="1" applyFill="1" applyBorder="1"/>
    <xf numFmtId="167" fontId="13" fillId="18" borderId="33" xfId="0" applyNumberFormat="1" applyFont="1" applyFill="1" applyBorder="1" applyAlignment="1">
      <alignment horizontal="center"/>
    </xf>
    <xf numFmtId="0" fontId="13" fillId="18" borderId="32" xfId="0" applyFont="1" applyFill="1" applyBorder="1"/>
    <xf numFmtId="170" fontId="13" fillId="18" borderId="30" xfId="0" applyNumberFormat="1" applyFont="1" applyFill="1" applyBorder="1"/>
    <xf numFmtId="166" fontId="13" fillId="18" borderId="30" xfId="2" applyNumberFormat="1" applyFont="1" applyFill="1" applyBorder="1" applyAlignment="1">
      <alignment horizontal="center"/>
    </xf>
    <xf numFmtId="1" fontId="13" fillId="18" borderId="30" xfId="0" applyNumberFormat="1" applyFont="1" applyFill="1" applyBorder="1" applyAlignment="1">
      <alignment horizontal="center"/>
    </xf>
    <xf numFmtId="0" fontId="0" fillId="18" borderId="395" xfId="0" applyFill="1" applyBorder="1" applyAlignment="1">
      <alignment horizontal="center" vertical="center"/>
    </xf>
    <xf numFmtId="170" fontId="13" fillId="18" borderId="29" xfId="0" applyNumberFormat="1" applyFont="1" applyFill="1" applyBorder="1" applyProtection="1">
      <protection locked="0"/>
    </xf>
    <xf numFmtId="170" fontId="13" fillId="18" borderId="30" xfId="0" applyNumberFormat="1" applyFont="1" applyFill="1" applyBorder="1" applyProtection="1">
      <protection locked="0"/>
    </xf>
    <xf numFmtId="170" fontId="13" fillId="18" borderId="32" xfId="0" applyNumberFormat="1" applyFont="1" applyFill="1" applyBorder="1"/>
    <xf numFmtId="0" fontId="13" fillId="2" borderId="432" xfId="0" applyFont="1" applyFill="1" applyBorder="1" applyAlignment="1">
      <alignment horizontal="center"/>
    </xf>
    <xf numFmtId="0" fontId="13" fillId="4" borderId="50" xfId="0" applyFont="1" applyFill="1" applyBorder="1" applyAlignment="1" applyProtection="1">
      <alignment horizontal="center"/>
      <protection locked="0"/>
    </xf>
    <xf numFmtId="0" fontId="13" fillId="4" borderId="433" xfId="0" applyFont="1" applyFill="1" applyBorder="1" applyAlignment="1" applyProtection="1">
      <alignment horizontal="center"/>
      <protection locked="0"/>
    </xf>
    <xf numFmtId="170" fontId="13" fillId="0" borderId="432" xfId="0" applyNumberFormat="1" applyFont="1" applyBorder="1" applyProtection="1">
      <protection locked="0"/>
    </xf>
    <xf numFmtId="170" fontId="13" fillId="2" borderId="50" xfId="0" applyNumberFormat="1" applyFont="1" applyFill="1" applyBorder="1"/>
    <xf numFmtId="170" fontId="13" fillId="0" borderId="50" xfId="0" applyNumberFormat="1" applyFont="1" applyBorder="1" applyProtection="1">
      <protection locked="0"/>
    </xf>
    <xf numFmtId="170" fontId="13" fillId="2" borderId="48" xfId="0" applyNumberFormat="1" applyFont="1" applyFill="1" applyBorder="1"/>
    <xf numFmtId="167" fontId="13" fillId="0" borderId="433" xfId="0" applyNumberFormat="1" applyFont="1" applyBorder="1" applyAlignment="1" applyProtection="1">
      <alignment horizontal="center"/>
      <protection locked="0"/>
    </xf>
    <xf numFmtId="167" fontId="13" fillId="0" borderId="432" xfId="0" applyNumberFormat="1" applyFont="1" applyBorder="1" applyAlignment="1" applyProtection="1">
      <alignment horizontal="center"/>
      <protection locked="0"/>
    </xf>
    <xf numFmtId="0" fontId="13" fillId="0" borderId="50" xfId="0" applyFont="1" applyBorder="1" applyAlignment="1" applyProtection="1">
      <alignment horizontal="center"/>
      <protection locked="0"/>
    </xf>
    <xf numFmtId="0" fontId="13" fillId="2" borderId="434" xfId="0" applyFont="1" applyFill="1" applyBorder="1" applyAlignment="1">
      <alignment horizontal="center"/>
    </xf>
    <xf numFmtId="167" fontId="13" fillId="0" borderId="49" xfId="0" applyNumberFormat="1" applyFont="1" applyBorder="1" applyAlignment="1" applyProtection="1">
      <alignment horizontal="center"/>
      <protection locked="0"/>
    </xf>
    <xf numFmtId="167" fontId="13" fillId="0" borderId="48" xfId="0" applyNumberFormat="1" applyFont="1" applyBorder="1" applyAlignment="1" applyProtection="1">
      <alignment horizontal="center"/>
      <protection locked="0"/>
    </xf>
    <xf numFmtId="0" fontId="13" fillId="2" borderId="435" xfId="0" applyFont="1" applyFill="1" applyBorder="1" applyAlignment="1">
      <alignment horizontal="center"/>
    </xf>
    <xf numFmtId="0" fontId="0" fillId="0" borderId="16" xfId="0" applyBorder="1" applyAlignment="1">
      <alignment horizontal="center" vertical="center"/>
    </xf>
    <xf numFmtId="0" fontId="65" fillId="27" borderId="364" xfId="0" applyFont="1" applyFill="1" applyBorder="1" applyAlignment="1">
      <alignment horizontal="center" vertical="center" wrapText="1"/>
    </xf>
    <xf numFmtId="0" fontId="65" fillId="27" borderId="367" xfId="0" applyFont="1" applyFill="1" applyBorder="1" applyAlignment="1">
      <alignment horizontal="center" vertical="center" wrapText="1"/>
    </xf>
    <xf numFmtId="0" fontId="65" fillId="27" borderId="221" xfId="0" applyFont="1" applyFill="1" applyBorder="1" applyAlignment="1">
      <alignment horizontal="center" vertical="center" wrapText="1"/>
    </xf>
    <xf numFmtId="0" fontId="65" fillId="27" borderId="222" xfId="0" applyFont="1" applyFill="1" applyBorder="1" applyAlignment="1">
      <alignment horizontal="center" vertical="center" wrapText="1"/>
    </xf>
    <xf numFmtId="0" fontId="65" fillId="27" borderId="240" xfId="0" applyFont="1" applyFill="1" applyBorder="1" applyAlignment="1">
      <alignment horizontal="center" vertical="center" wrapText="1"/>
    </xf>
    <xf numFmtId="0" fontId="93" fillId="28" borderId="226" xfId="0" applyFont="1" applyFill="1" applyBorder="1" applyAlignment="1">
      <alignment horizontal="center" vertical="center" wrapText="1"/>
    </xf>
    <xf numFmtId="0" fontId="93" fillId="2" borderId="229" xfId="0" applyFont="1" applyFill="1" applyBorder="1" applyAlignment="1">
      <alignment horizontal="center" vertical="center" wrapText="1"/>
    </xf>
    <xf numFmtId="0" fontId="93" fillId="28" borderId="229" xfId="0" applyFont="1" applyFill="1" applyBorder="1" applyAlignment="1">
      <alignment horizontal="center" vertical="center" wrapText="1"/>
    </xf>
    <xf numFmtId="0" fontId="93" fillId="2" borderId="242" xfId="0" applyFont="1" applyFill="1" applyBorder="1" applyAlignment="1">
      <alignment horizontal="center" vertical="center" wrapText="1"/>
    </xf>
    <xf numFmtId="0" fontId="93" fillId="28" borderId="227" xfId="0" applyFont="1" applyFill="1" applyBorder="1" applyAlignment="1">
      <alignment horizontal="center" vertical="center" wrapText="1"/>
    </xf>
    <xf numFmtId="0" fontId="93" fillId="2" borderId="230" xfId="0" applyFont="1" applyFill="1" applyBorder="1" applyAlignment="1">
      <alignment horizontal="center" vertical="center" wrapText="1"/>
    </xf>
    <xf numFmtId="0" fontId="93" fillId="28" borderId="230" xfId="0" applyFont="1" applyFill="1" applyBorder="1" applyAlignment="1">
      <alignment horizontal="center" vertical="center" wrapText="1"/>
    </xf>
    <xf numFmtId="0" fontId="93" fillId="2" borderId="243" xfId="0" applyFont="1" applyFill="1" applyBorder="1" applyAlignment="1">
      <alignment horizontal="center" vertical="center" wrapText="1"/>
    </xf>
    <xf numFmtId="0" fontId="65" fillId="27" borderId="177" xfId="0" applyFont="1" applyFill="1" applyBorder="1" applyAlignment="1">
      <alignment horizontal="center" vertical="center" wrapText="1"/>
    </xf>
    <xf numFmtId="0" fontId="65" fillId="27" borderId="142" xfId="0" applyFont="1" applyFill="1" applyBorder="1" applyAlignment="1">
      <alignment horizontal="center" vertical="center" wrapText="1"/>
    </xf>
    <xf numFmtId="0" fontId="65" fillId="27" borderId="251" xfId="0" applyFont="1" applyFill="1" applyBorder="1" applyAlignment="1">
      <alignment horizontal="center" vertical="center" wrapText="1"/>
    </xf>
    <xf numFmtId="0" fontId="65" fillId="27" borderId="232" xfId="0" applyFont="1" applyFill="1" applyBorder="1" applyAlignment="1">
      <alignment horizontal="center" vertical="center" wrapText="1"/>
    </xf>
    <xf numFmtId="0" fontId="65" fillId="27" borderId="253" xfId="0" applyFont="1" applyFill="1" applyBorder="1" applyAlignment="1">
      <alignment horizontal="center" vertical="center" wrapText="1"/>
    </xf>
    <xf numFmtId="0" fontId="109" fillId="26" borderId="312" xfId="0" applyFont="1" applyFill="1" applyBorder="1" applyAlignment="1">
      <alignment horizontal="center" vertical="center" wrapText="1"/>
    </xf>
    <xf numFmtId="0" fontId="109" fillId="26" borderId="290" xfId="0" applyFont="1" applyFill="1" applyBorder="1" applyAlignment="1">
      <alignment horizontal="center" vertical="center" wrapText="1"/>
    </xf>
    <xf numFmtId="0" fontId="109" fillId="26" borderId="291" xfId="0" applyFont="1" applyFill="1" applyBorder="1" applyAlignment="1">
      <alignment horizontal="center" vertical="center" wrapText="1"/>
    </xf>
    <xf numFmtId="0" fontId="80" fillId="35" borderId="162" xfId="0" applyFont="1" applyFill="1" applyBorder="1" applyAlignment="1">
      <alignment horizontal="centerContinuous" vertical="center"/>
    </xf>
    <xf numFmtId="0" fontId="77" fillId="35" borderId="0" xfId="0" applyFont="1" applyFill="1" applyAlignment="1">
      <alignment horizontal="centerContinuous" vertical="center"/>
    </xf>
    <xf numFmtId="0" fontId="80" fillId="35" borderId="0" xfId="0" applyFont="1" applyFill="1" applyAlignment="1">
      <alignment horizontal="centerContinuous" vertical="center"/>
    </xf>
    <xf numFmtId="0" fontId="77" fillId="35" borderId="366" xfId="0" applyFont="1" applyFill="1" applyBorder="1" applyAlignment="1">
      <alignment horizontal="centerContinuous" vertical="center"/>
    </xf>
    <xf numFmtId="0" fontId="65" fillId="26" borderId="163" xfId="0" applyFont="1" applyFill="1" applyBorder="1" applyAlignment="1">
      <alignment horizontal="center" vertical="center" wrapText="1"/>
    </xf>
    <xf numFmtId="0" fontId="65" fillId="26" borderId="176" xfId="0" applyFont="1" applyFill="1" applyBorder="1" applyAlignment="1">
      <alignment horizontal="center" vertical="center" wrapText="1"/>
    </xf>
    <xf numFmtId="0" fontId="65" fillId="26" borderId="388" xfId="0" applyFont="1" applyFill="1" applyBorder="1" applyAlignment="1">
      <alignment horizontal="center" vertical="center" wrapText="1"/>
    </xf>
    <xf numFmtId="0" fontId="85" fillId="25" borderId="378" xfId="0" applyFont="1" applyFill="1" applyBorder="1" applyAlignment="1">
      <alignment horizontal="centerContinuous" vertical="center"/>
    </xf>
    <xf numFmtId="0" fontId="86" fillId="25" borderId="200" xfId="0" applyFont="1" applyFill="1" applyBorder="1" applyAlignment="1">
      <alignment horizontal="centerContinuous" vertical="center"/>
    </xf>
    <xf numFmtId="0" fontId="86" fillId="25" borderId="310" xfId="0" applyFont="1" applyFill="1" applyBorder="1" applyAlignment="1">
      <alignment horizontal="centerContinuous" vertical="center"/>
    </xf>
    <xf numFmtId="0" fontId="86" fillId="25" borderId="424" xfId="0" applyFont="1" applyFill="1" applyBorder="1" applyAlignment="1">
      <alignment horizontal="centerContinuous" vertical="center"/>
    </xf>
    <xf numFmtId="0" fontId="65" fillId="26" borderId="104" xfId="0" applyFont="1" applyFill="1" applyBorder="1" applyAlignment="1">
      <alignment horizontal="centerContinuous"/>
    </xf>
    <xf numFmtId="0" fontId="77" fillId="23" borderId="194" xfId="0" applyFont="1" applyFill="1" applyBorder="1" applyAlignment="1">
      <alignment horizontal="center" vertical="center" wrapText="1"/>
    </xf>
    <xf numFmtId="0" fontId="65" fillId="26" borderId="182" xfId="0" applyFont="1" applyFill="1" applyBorder="1" applyAlignment="1">
      <alignment horizontal="centerContinuous"/>
    </xf>
    <xf numFmtId="0" fontId="65" fillId="26" borderId="0" xfId="0" applyFont="1" applyFill="1" applyAlignment="1">
      <alignment horizontal="centerContinuous"/>
    </xf>
    <xf numFmtId="0" fontId="65" fillId="26" borderId="202" xfId="0" applyFont="1" applyFill="1" applyBorder="1" applyAlignment="1">
      <alignment horizontal="centerContinuous"/>
    </xf>
    <xf numFmtId="0" fontId="77" fillId="23" borderId="192" xfId="0" applyFont="1" applyFill="1" applyBorder="1" applyAlignment="1">
      <alignment horizontal="center" vertical="center" wrapText="1"/>
    </xf>
    <xf numFmtId="0" fontId="86" fillId="25" borderId="201" xfId="0" applyFont="1" applyFill="1" applyBorder="1" applyAlignment="1">
      <alignment horizontal="centerContinuous" vertical="center"/>
    </xf>
    <xf numFmtId="0" fontId="85" fillId="25" borderId="0" xfId="0" applyFont="1" applyFill="1" applyAlignment="1">
      <alignment horizontal="centerContinuous" vertical="center"/>
    </xf>
    <xf numFmtId="0" fontId="80" fillId="24" borderId="141" xfId="0" applyFont="1" applyFill="1" applyBorder="1" applyAlignment="1">
      <alignment horizontal="centerContinuous" vertical="center"/>
    </xf>
    <xf numFmtId="0" fontId="67" fillId="24" borderId="186" xfId="0" applyFont="1" applyFill="1" applyBorder="1" applyAlignment="1">
      <alignment horizontal="centerContinuous" vertical="center"/>
    </xf>
    <xf numFmtId="0" fontId="69" fillId="24" borderId="186" xfId="0" applyFont="1" applyFill="1" applyBorder="1" applyAlignment="1">
      <alignment horizontal="centerContinuous" vertical="center"/>
    </xf>
    <xf numFmtId="0" fontId="67" fillId="24" borderId="374" xfId="0" applyFont="1" applyFill="1" applyBorder="1" applyAlignment="1">
      <alignment horizontal="centerContinuous" vertical="center"/>
    </xf>
    <xf numFmtId="0" fontId="65" fillId="36" borderId="204" xfId="0" applyFont="1" applyFill="1" applyBorder="1" applyAlignment="1">
      <alignment horizontal="center" vertical="center" wrapText="1"/>
    </xf>
    <xf numFmtId="0" fontId="65" fillId="36" borderId="139" xfId="0" applyFont="1" applyFill="1" applyBorder="1" applyAlignment="1">
      <alignment horizontal="center" vertical="center" wrapText="1"/>
    </xf>
    <xf numFmtId="0" fontId="65" fillId="36" borderId="236" xfId="0" applyFont="1" applyFill="1" applyBorder="1" applyAlignment="1">
      <alignment horizontal="center" vertical="center" wrapText="1"/>
    </xf>
    <xf numFmtId="0" fontId="85" fillId="0" borderId="438" xfId="0" applyFont="1" applyBorder="1" applyAlignment="1">
      <alignment horizontal="center" vertical="center" wrapText="1"/>
    </xf>
    <xf numFmtId="0" fontId="77" fillId="13" borderId="0" xfId="0" applyFont="1" applyFill="1" applyAlignment="1">
      <alignment horizontal="center" vertical="center" wrapText="1"/>
    </xf>
    <xf numFmtId="0" fontId="86" fillId="0" borderId="404" xfId="0" applyFont="1" applyBorder="1" applyAlignment="1">
      <alignment horizontal="center" vertical="center"/>
    </xf>
    <xf numFmtId="181" fontId="79" fillId="0" borderId="290" xfId="0" applyNumberFormat="1" applyFont="1" applyBorder="1" applyAlignment="1">
      <alignment horizontal="center" vertical="center"/>
    </xf>
    <xf numFmtId="0" fontId="86" fillId="0" borderId="290" xfId="0" applyFont="1" applyBorder="1" applyAlignment="1">
      <alignment horizontal="center" vertical="center"/>
    </xf>
    <xf numFmtId="1" fontId="86" fillId="0" borderId="390" xfId="0" applyNumberFormat="1" applyFont="1" applyBorder="1" applyAlignment="1">
      <alignment horizontal="center" vertical="center"/>
    </xf>
    <xf numFmtId="0" fontId="87" fillId="15" borderId="375" xfId="0" applyFont="1" applyFill="1" applyBorder="1" applyAlignment="1">
      <alignment vertical="center"/>
    </xf>
    <xf numFmtId="0" fontId="89" fillId="15" borderId="71" xfId="0" applyFont="1" applyFill="1" applyBorder="1" applyAlignment="1">
      <alignment vertical="center"/>
    </xf>
    <xf numFmtId="0" fontId="89" fillId="15" borderId="376" xfId="0" applyFont="1" applyFill="1" applyBorder="1" applyAlignment="1">
      <alignment vertical="center"/>
    </xf>
    <xf numFmtId="0" fontId="80" fillId="24" borderId="217" xfId="0" applyFont="1" applyFill="1" applyBorder="1" applyAlignment="1">
      <alignment horizontal="centerContinuous" vertical="center"/>
    </xf>
    <xf numFmtId="0" fontId="80" fillId="24" borderId="158" xfId="0" applyFont="1" applyFill="1" applyBorder="1" applyAlignment="1">
      <alignment horizontal="centerContinuous" vertical="center"/>
    </xf>
    <xf numFmtId="0" fontId="80" fillId="24" borderId="148" xfId="0" applyFont="1" applyFill="1" applyBorder="1" applyAlignment="1">
      <alignment horizontal="centerContinuous" vertical="center"/>
    </xf>
    <xf numFmtId="0" fontId="80" fillId="24" borderId="149" xfId="0" applyFont="1" applyFill="1" applyBorder="1" applyAlignment="1">
      <alignment horizontal="centerContinuous" vertical="center"/>
    </xf>
    <xf numFmtId="0" fontId="80" fillId="24" borderId="142" xfId="0" applyFont="1" applyFill="1" applyBorder="1" applyAlignment="1">
      <alignment horizontal="centerContinuous" vertical="center"/>
    </xf>
    <xf numFmtId="0" fontId="80" fillId="24" borderId="377" xfId="0" applyFont="1" applyFill="1" applyBorder="1" applyAlignment="1">
      <alignment horizontal="centerContinuous" vertical="center"/>
    </xf>
    <xf numFmtId="0" fontId="0" fillId="0" borderId="366" xfId="0" applyBorder="1"/>
    <xf numFmtId="173" fontId="85" fillId="10" borderId="288" xfId="1" applyNumberFormat="1" applyFont="1" applyFill="1" applyBorder="1" applyAlignment="1" applyProtection="1">
      <alignment horizontal="center"/>
    </xf>
    <xf numFmtId="173" fontId="65" fillId="0" borderId="288" xfId="0" applyNumberFormat="1" applyFont="1" applyBorder="1" applyAlignment="1">
      <alignment horizontal="center"/>
    </xf>
    <xf numFmtId="173" fontId="65" fillId="0" borderId="288" xfId="0" applyNumberFormat="1" applyFont="1" applyBorder="1" applyAlignment="1">
      <alignment horizontal="center" vertical="center"/>
    </xf>
    <xf numFmtId="173" fontId="65" fillId="0" borderId="331" xfId="0" applyNumberFormat="1" applyFont="1" applyBorder="1" applyAlignment="1">
      <alignment horizontal="center" vertical="center"/>
    </xf>
    <xf numFmtId="173" fontId="0" fillId="0" borderId="366" xfId="0" applyNumberFormat="1" applyBorder="1"/>
    <xf numFmtId="173" fontId="85" fillId="10" borderId="290" xfId="1" applyNumberFormat="1" applyFont="1" applyFill="1" applyBorder="1" applyAlignment="1" applyProtection="1">
      <alignment horizontal="center"/>
    </xf>
    <xf numFmtId="173" fontId="85" fillId="10" borderId="334" xfId="1" applyNumberFormat="1" applyFont="1" applyFill="1" applyBorder="1" applyAlignment="1" applyProtection="1">
      <alignment horizontal="center" vertical="center"/>
    </xf>
    <xf numFmtId="173" fontId="85" fillId="10" borderId="335" xfId="1" applyNumberFormat="1" applyFont="1" applyFill="1" applyBorder="1" applyAlignment="1" applyProtection="1">
      <alignment horizontal="center" vertical="center"/>
    </xf>
    <xf numFmtId="173" fontId="85" fillId="10" borderId="336" xfId="1" applyNumberFormat="1" applyFont="1" applyFill="1" applyBorder="1" applyAlignment="1" applyProtection="1">
      <alignment horizontal="center" vertical="center"/>
    </xf>
    <xf numFmtId="173" fontId="65" fillId="0" borderId="290" xfId="0" applyNumberFormat="1" applyFont="1" applyBorder="1" applyAlignment="1">
      <alignment horizontal="center"/>
    </xf>
    <xf numFmtId="173" fontId="65" fillId="0" borderId="290" xfId="0" applyNumberFormat="1" applyFont="1" applyBorder="1" applyAlignment="1">
      <alignment horizontal="center" vertical="center"/>
    </xf>
    <xf numFmtId="173" fontId="65" fillId="0" borderId="332" xfId="0" applyNumberFormat="1" applyFont="1" applyBorder="1" applyAlignment="1">
      <alignment horizontal="center" vertical="center"/>
    </xf>
    <xf numFmtId="173" fontId="85" fillId="10" borderId="337" xfId="1" applyNumberFormat="1" applyFont="1" applyFill="1" applyBorder="1" applyAlignment="1" applyProtection="1">
      <alignment horizontal="center" vertical="center"/>
    </xf>
    <xf numFmtId="173" fontId="85" fillId="10" borderId="338" xfId="1" applyNumberFormat="1" applyFont="1" applyFill="1" applyBorder="1" applyAlignment="1" applyProtection="1">
      <alignment horizontal="center" vertical="center"/>
    </xf>
    <xf numFmtId="173" fontId="85" fillId="10" borderId="339" xfId="1" applyNumberFormat="1" applyFont="1" applyFill="1" applyBorder="1" applyAlignment="1" applyProtection="1">
      <alignment horizontal="center" vertical="center"/>
    </xf>
    <xf numFmtId="173" fontId="85" fillId="10" borderId="293" xfId="1" applyNumberFormat="1" applyFont="1" applyFill="1" applyBorder="1" applyAlignment="1" applyProtection="1">
      <alignment horizontal="center"/>
    </xf>
    <xf numFmtId="173" fontId="85" fillId="10" borderId="340" xfId="1" applyNumberFormat="1" applyFont="1" applyFill="1" applyBorder="1" applyAlignment="1" applyProtection="1">
      <alignment horizontal="center" vertical="center"/>
    </xf>
    <xf numFmtId="173" fontId="85" fillId="10" borderId="341" xfId="1" applyNumberFormat="1" applyFont="1" applyFill="1" applyBorder="1" applyAlignment="1" applyProtection="1">
      <alignment horizontal="center" vertical="center"/>
    </xf>
    <xf numFmtId="173" fontId="85" fillId="10" borderId="342" xfId="1" applyNumberFormat="1" applyFont="1" applyFill="1" applyBorder="1" applyAlignment="1" applyProtection="1">
      <alignment horizontal="center" vertical="center"/>
    </xf>
    <xf numFmtId="173" fontId="66" fillId="25" borderId="170" xfId="1" applyNumberFormat="1" applyFont="1" applyFill="1" applyBorder="1" applyAlignment="1" applyProtection="1">
      <alignment horizontal="center"/>
    </xf>
    <xf numFmtId="0" fontId="80" fillId="24" borderId="328" xfId="0" applyFont="1" applyFill="1" applyBorder="1" applyAlignment="1">
      <alignment horizontal="centerContinuous" vertical="center"/>
    </xf>
    <xf numFmtId="0" fontId="77" fillId="24" borderId="322" xfId="0" applyFont="1" applyFill="1" applyBorder="1" applyAlignment="1">
      <alignment horizontal="centerContinuous" vertical="center"/>
    </xf>
    <xf numFmtId="0" fontId="77" fillId="24" borderId="329" xfId="0" applyFont="1" applyFill="1" applyBorder="1" applyAlignment="1">
      <alignment horizontal="centerContinuous" vertical="center"/>
    </xf>
    <xf numFmtId="0" fontId="77" fillId="24" borderId="330" xfId="0" applyFont="1" applyFill="1" applyBorder="1" applyAlignment="1">
      <alignment horizontal="centerContinuous" vertical="center"/>
    </xf>
    <xf numFmtId="0" fontId="77" fillId="24" borderId="176" xfId="0" applyFont="1" applyFill="1" applyBorder="1" applyAlignment="1">
      <alignment horizontal="centerContinuous" vertical="center"/>
    </xf>
    <xf numFmtId="0" fontId="77" fillId="24" borderId="314" xfId="0" applyFont="1" applyFill="1" applyBorder="1" applyAlignment="1">
      <alignment horizontal="center" vertical="center"/>
    </xf>
    <xf numFmtId="37" fontId="85" fillId="0" borderId="0" xfId="1" applyNumberFormat="1" applyFont="1" applyFill="1" applyBorder="1" applyAlignment="1" applyProtection="1">
      <alignment horizontal="center" vertical="center"/>
    </xf>
    <xf numFmtId="37" fontId="86" fillId="0" borderId="178" xfId="0" applyNumberFormat="1" applyFont="1" applyBorder="1" applyAlignment="1">
      <alignment horizontal="center" vertical="center"/>
    </xf>
    <xf numFmtId="0" fontId="70" fillId="0" borderId="0" xfId="0" applyFont="1" applyAlignment="1">
      <alignment vertical="center"/>
    </xf>
    <xf numFmtId="0" fontId="68" fillId="0" borderId="235" xfId="0" applyFont="1" applyBorder="1" applyAlignment="1">
      <alignment vertical="center"/>
    </xf>
    <xf numFmtId="37" fontId="70" fillId="0" borderId="211" xfId="0" applyNumberFormat="1" applyFont="1" applyBorder="1" applyAlignment="1">
      <alignment vertical="center"/>
    </xf>
    <xf numFmtId="37" fontId="86" fillId="0" borderId="179" xfId="0" applyNumberFormat="1" applyFont="1" applyBorder="1" applyAlignment="1">
      <alignment horizontal="center" vertical="center"/>
    </xf>
    <xf numFmtId="37" fontId="0" fillId="0" borderId="213" xfId="0" applyNumberFormat="1" applyBorder="1" applyAlignment="1">
      <alignment vertical="center"/>
    </xf>
    <xf numFmtId="173" fontId="66" fillId="25" borderId="160" xfId="1" applyNumberFormat="1" applyFont="1" applyFill="1" applyBorder="1" applyAlignment="1" applyProtection="1">
      <alignment horizontal="center"/>
    </xf>
    <xf numFmtId="173" fontId="66" fillId="25" borderId="173" xfId="1" applyNumberFormat="1" applyFont="1" applyFill="1" applyBorder="1" applyAlignment="1" applyProtection="1">
      <alignment horizontal="center"/>
    </xf>
    <xf numFmtId="0" fontId="68" fillId="0" borderId="143" xfId="0" applyFont="1" applyBorder="1" applyAlignment="1">
      <alignment vertical="center"/>
    </xf>
    <xf numFmtId="167" fontId="86" fillId="0" borderId="179" xfId="0" applyNumberFormat="1" applyFont="1" applyBorder="1" applyAlignment="1">
      <alignment horizontal="center" vertical="center"/>
    </xf>
    <xf numFmtId="37" fontId="68" fillId="0" borderId="138" xfId="0" applyNumberFormat="1" applyFont="1" applyBorder="1" applyAlignment="1">
      <alignment vertical="center"/>
    </xf>
    <xf numFmtId="167" fontId="9" fillId="0" borderId="213" xfId="0" applyNumberFormat="1" applyFont="1" applyBorder="1" applyAlignment="1">
      <alignment vertical="center"/>
    </xf>
    <xf numFmtId="173" fontId="65" fillId="0" borderId="293" xfId="0" applyNumberFormat="1" applyFont="1" applyBorder="1" applyAlignment="1">
      <alignment horizontal="center"/>
    </xf>
    <xf numFmtId="173" fontId="65" fillId="0" borderId="293" xfId="0" applyNumberFormat="1" applyFont="1" applyBorder="1" applyAlignment="1">
      <alignment horizontal="center" vertical="center"/>
    </xf>
    <xf numFmtId="173" fontId="65" fillId="0" borderId="333" xfId="0" applyNumberFormat="1" applyFont="1" applyBorder="1" applyAlignment="1">
      <alignment horizontal="center" vertical="center"/>
    </xf>
    <xf numFmtId="9" fontId="85" fillId="0" borderId="0" xfId="2" applyFont="1" applyFill="1" applyBorder="1" applyAlignment="1" applyProtection="1">
      <alignment horizontal="center" vertical="center"/>
    </xf>
    <xf numFmtId="37" fontId="0" fillId="0" borderId="141" xfId="0" applyNumberFormat="1" applyBorder="1" applyAlignment="1">
      <alignment vertical="center"/>
    </xf>
    <xf numFmtId="9" fontId="85" fillId="0" borderId="212" xfId="2" applyFont="1" applyFill="1" applyBorder="1" applyAlignment="1" applyProtection="1">
      <alignment horizontal="center" vertical="center"/>
    </xf>
    <xf numFmtId="38" fontId="86" fillId="0" borderId="309" xfId="0" applyNumberFormat="1" applyFont="1" applyBorder="1" applyAlignment="1">
      <alignment horizontal="center" vertical="center"/>
    </xf>
    <xf numFmtId="0" fontId="68" fillId="0" borderId="214" xfId="0" applyFont="1" applyBorder="1" applyAlignment="1">
      <alignment vertical="center"/>
    </xf>
    <xf numFmtId="0" fontId="70" fillId="0" borderId="214" xfId="0" applyFont="1" applyBorder="1" applyAlignment="1">
      <alignment vertical="center"/>
    </xf>
    <xf numFmtId="38" fontId="0" fillId="0" borderId="214" xfId="0" applyNumberFormat="1" applyBorder="1" applyAlignment="1">
      <alignment vertical="center"/>
    </xf>
    <xf numFmtId="38" fontId="0" fillId="0" borderId="323" xfId="0" applyNumberFormat="1" applyBorder="1" applyAlignment="1">
      <alignment vertical="center"/>
    </xf>
    <xf numFmtId="0" fontId="65" fillId="0" borderId="311" xfId="0" applyFont="1" applyBorder="1" applyAlignment="1">
      <alignment horizontal="centerContinuous" vertical="center" wrapText="1"/>
    </xf>
    <xf numFmtId="0" fontId="65" fillId="0" borderId="288" xfId="0" applyFont="1" applyBorder="1" applyAlignment="1">
      <alignment horizontal="centerContinuous" vertical="center" wrapText="1"/>
    </xf>
    <xf numFmtId="0" fontId="65" fillId="0" borderId="288" xfId="0" applyFont="1" applyBorder="1" applyAlignment="1">
      <alignment horizontal="centerContinuous" vertical="center"/>
    </xf>
    <xf numFmtId="0" fontId="65" fillId="0" borderId="289" xfId="0" applyFont="1" applyBorder="1" applyAlignment="1">
      <alignment horizontal="centerContinuous" vertical="center" wrapText="1"/>
    </xf>
    <xf numFmtId="0" fontId="66" fillId="25" borderId="72" xfId="0" applyFont="1" applyFill="1" applyBorder="1" applyAlignment="1">
      <alignment horizontal="center" vertical="center" wrapText="1"/>
    </xf>
    <xf numFmtId="0" fontId="66" fillId="25" borderId="70" xfId="0" applyFont="1" applyFill="1" applyBorder="1" applyAlignment="1">
      <alignment horizontal="center" vertical="center" wrapText="1"/>
    </xf>
    <xf numFmtId="0" fontId="66" fillId="25" borderId="61" xfId="0" applyFont="1" applyFill="1" applyBorder="1" applyAlignment="1">
      <alignment horizontal="center" vertical="center" wrapText="1"/>
    </xf>
    <xf numFmtId="1" fontId="65" fillId="0" borderId="313" xfId="0" applyNumberFormat="1" applyFont="1" applyBorder="1" applyAlignment="1">
      <alignment horizontal="center" vertical="center"/>
    </xf>
    <xf numFmtId="0" fontId="65" fillId="0" borderId="293" xfId="0" applyFont="1" applyBorder="1" applyAlignment="1">
      <alignment horizontal="center" vertical="center"/>
    </xf>
    <xf numFmtId="1" fontId="65" fillId="0" borderId="293" xfId="0" applyNumberFormat="1" applyFont="1" applyBorder="1" applyAlignment="1">
      <alignment horizontal="center" vertical="center"/>
    </xf>
    <xf numFmtId="0" fontId="65" fillId="0" borderId="319" xfId="0" applyFont="1" applyBorder="1" applyAlignment="1">
      <alignment horizontal="center" vertical="center"/>
    </xf>
    <xf numFmtId="1" fontId="65" fillId="0" borderId="196" xfId="0" applyNumberFormat="1" applyFont="1" applyBorder="1" applyAlignment="1">
      <alignment horizontal="center" vertical="center"/>
    </xf>
    <xf numFmtId="0" fontId="65" fillId="0" borderId="196" xfId="0" applyFont="1" applyBorder="1" applyAlignment="1">
      <alignment horizontal="center" vertical="center"/>
    </xf>
    <xf numFmtId="1" fontId="70" fillId="0" borderId="0" xfId="0" applyNumberFormat="1" applyFont="1" applyAlignment="1">
      <alignment horizontal="center"/>
    </xf>
    <xf numFmtId="0" fontId="65" fillId="25" borderId="173" xfId="0" applyFont="1" applyFill="1" applyBorder="1" applyAlignment="1">
      <alignment horizontal="centerContinuous" vertical="center"/>
    </xf>
    <xf numFmtId="0" fontId="65" fillId="25" borderId="176" xfId="0" applyFont="1" applyFill="1" applyBorder="1" applyAlignment="1">
      <alignment horizontal="centerContinuous" vertical="center"/>
    </xf>
    <xf numFmtId="0" fontId="66" fillId="26" borderId="316" xfId="0" applyFont="1" applyFill="1" applyBorder="1" applyAlignment="1">
      <alignment horizontal="left" vertical="center" wrapText="1"/>
    </xf>
    <xf numFmtId="0" fontId="65" fillId="26" borderId="317" xfId="0" applyFont="1" applyFill="1" applyBorder="1" applyAlignment="1">
      <alignment horizontal="center" vertical="center"/>
    </xf>
    <xf numFmtId="0" fontId="65" fillId="26" borderId="318" xfId="0" applyFont="1" applyFill="1" applyBorder="1" applyAlignment="1">
      <alignment horizontal="center" vertical="center"/>
    </xf>
    <xf numFmtId="0" fontId="109" fillId="27" borderId="312" xfId="0" applyFont="1" applyFill="1" applyBorder="1" applyAlignment="1">
      <alignment horizontal="left" vertical="center" wrapText="1"/>
    </xf>
    <xf numFmtId="0" fontId="65" fillId="0" borderId="290" xfId="0" applyFont="1" applyBorder="1" applyAlignment="1">
      <alignment horizontal="center" vertical="center"/>
    </xf>
    <xf numFmtId="0" fontId="65" fillId="0" borderId="291" xfId="0" applyFont="1" applyBorder="1" applyAlignment="1">
      <alignment horizontal="center" vertical="center"/>
    </xf>
    <xf numFmtId="0" fontId="65" fillId="25" borderId="382" xfId="0" applyFont="1" applyFill="1" applyBorder="1" applyAlignment="1">
      <alignment horizontal="centerContinuous" vertical="center"/>
    </xf>
    <xf numFmtId="38" fontId="65" fillId="0" borderId="384" xfId="0" applyNumberFormat="1" applyFont="1" applyBorder="1" applyAlignment="1">
      <alignment horizontal="center" vertical="center"/>
    </xf>
    <xf numFmtId="38" fontId="65" fillId="0" borderId="293" xfId="0" applyNumberFormat="1" applyFont="1" applyBorder="1" applyAlignment="1">
      <alignment horizontal="center" vertical="center"/>
    </xf>
    <xf numFmtId="10" fontId="65" fillId="2" borderId="294" xfId="2" applyNumberFormat="1" applyFont="1" applyFill="1" applyBorder="1" applyAlignment="1" applyProtection="1">
      <alignment horizontal="center" vertical="center"/>
    </xf>
    <xf numFmtId="0" fontId="109" fillId="27" borderId="313" xfId="0" applyFont="1" applyFill="1" applyBorder="1" applyAlignment="1">
      <alignment horizontal="left" vertical="center" wrapText="1"/>
    </xf>
    <xf numFmtId="0" fontId="65" fillId="0" borderId="294" xfId="0" applyFont="1" applyBorder="1" applyAlignment="1">
      <alignment horizontal="center" vertical="center"/>
    </xf>
    <xf numFmtId="0" fontId="65" fillId="0" borderId="384" xfId="0" applyFont="1" applyBorder="1" applyAlignment="1">
      <alignment horizontal="center" vertical="center"/>
    </xf>
    <xf numFmtId="0" fontId="65" fillId="0" borderId="313" xfId="0" applyFont="1" applyBorder="1" applyAlignment="1">
      <alignment horizontal="center" vertical="center"/>
    </xf>
    <xf numFmtId="0" fontId="65" fillId="0" borderId="294" xfId="0" applyFont="1" applyBorder="1" applyAlignment="1">
      <alignment horizontal="center" vertical="center" wrapText="1"/>
    </xf>
    <xf numFmtId="0" fontId="65" fillId="0" borderId="173" xfId="0" applyFont="1" applyBorder="1" applyAlignment="1">
      <alignment horizontal="center" vertical="center"/>
    </xf>
    <xf numFmtId="0" fontId="65" fillId="0" borderId="176" xfId="0" applyFont="1" applyBorder="1" applyAlignment="1">
      <alignment horizontal="center" vertical="center"/>
    </xf>
    <xf numFmtId="0" fontId="65" fillId="0" borderId="314" xfId="0" applyFont="1" applyBorder="1" applyAlignment="1">
      <alignment horizontal="center" vertical="center"/>
    </xf>
    <xf numFmtId="0" fontId="87" fillId="15" borderId="327" xfId="0" applyFont="1" applyFill="1" applyBorder="1" applyAlignment="1">
      <alignment vertical="center"/>
    </xf>
    <xf numFmtId="0" fontId="80" fillId="15" borderId="88" xfId="0" applyFont="1" applyFill="1" applyBorder="1" applyAlignment="1">
      <alignment horizontal="centerContinuous" vertical="center"/>
    </xf>
    <xf numFmtId="0" fontId="80" fillId="15" borderId="379" xfId="0" applyFont="1" applyFill="1" applyBorder="1" applyAlignment="1">
      <alignment horizontal="centerContinuous" vertical="center"/>
    </xf>
    <xf numFmtId="0" fontId="77" fillId="24" borderId="0" xfId="0" applyFont="1" applyFill="1" applyAlignment="1">
      <alignment horizontal="centerContinuous" vertical="center"/>
    </xf>
    <xf numFmtId="0" fontId="69" fillId="24" borderId="92" xfId="0" applyFont="1" applyFill="1" applyBorder="1" applyAlignment="1">
      <alignment horizontal="centerContinuous" vertical="center"/>
    </xf>
    <xf numFmtId="0" fontId="77" fillId="24" borderId="88" xfId="0" applyFont="1" applyFill="1" applyBorder="1" applyAlignment="1">
      <alignment horizontal="centerContinuous" vertical="center"/>
    </xf>
    <xf numFmtId="0" fontId="77" fillId="24" borderId="379" xfId="0" applyFont="1" applyFill="1" applyBorder="1" applyAlignment="1">
      <alignment horizontal="centerContinuous" vertical="center"/>
    </xf>
    <xf numFmtId="0" fontId="65" fillId="25" borderId="55" xfId="0" quotePrefix="1" applyFont="1" applyFill="1" applyBorder="1" applyAlignment="1">
      <alignment horizontal="center" vertical="center" wrapText="1"/>
    </xf>
    <xf numFmtId="0" fontId="65" fillId="25" borderId="0" xfId="0" quotePrefix="1" applyFont="1" applyFill="1" applyAlignment="1">
      <alignment horizontal="center" vertical="center" wrapText="1"/>
    </xf>
    <xf numFmtId="0" fontId="65" fillId="25" borderId="54" xfId="0" quotePrefix="1" applyFont="1" applyFill="1" applyBorder="1" applyAlignment="1">
      <alignment horizontal="center" vertical="center" wrapText="1"/>
    </xf>
    <xf numFmtId="0" fontId="65" fillId="25" borderId="343" xfId="0" quotePrefix="1" applyFont="1" applyFill="1" applyBorder="1" applyAlignment="1">
      <alignment horizontal="center" vertical="center" wrapText="1"/>
    </xf>
    <xf numFmtId="0" fontId="65" fillId="25" borderId="343" xfId="0" applyFont="1" applyFill="1" applyBorder="1" applyAlignment="1">
      <alignment horizontal="center" vertical="center" wrapText="1"/>
    </xf>
    <xf numFmtId="0" fontId="65" fillId="25" borderId="389" xfId="0" applyFont="1" applyFill="1" applyBorder="1" applyAlignment="1">
      <alignment horizontal="center" vertical="center" wrapText="1"/>
    </xf>
    <xf numFmtId="9" fontId="86" fillId="0" borderId="290" xfId="2" applyFont="1" applyBorder="1" applyAlignment="1" applyProtection="1">
      <alignment horizontal="center" vertical="center"/>
    </xf>
    <xf numFmtId="0" fontId="86" fillId="0" borderId="418" xfId="0" applyFont="1" applyBorder="1" applyAlignment="1">
      <alignment horizontal="center" vertical="center"/>
    </xf>
    <xf numFmtId="0" fontId="69" fillId="15" borderId="360" xfId="0" applyFont="1" applyFill="1" applyBorder="1" applyAlignment="1">
      <alignment horizontal="centerContinuous" vertical="center"/>
    </xf>
    <xf numFmtId="0" fontId="14" fillId="15" borderId="360" xfId="0" applyFont="1" applyFill="1" applyBorder="1" applyAlignment="1">
      <alignment vertical="center"/>
    </xf>
    <xf numFmtId="15" fontId="14" fillId="15" borderId="360" xfId="0" applyNumberFormat="1" applyFont="1" applyFill="1" applyBorder="1" applyAlignment="1">
      <alignment vertical="center"/>
    </xf>
    <xf numFmtId="0" fontId="70" fillId="15" borderId="360" xfId="0" applyFont="1" applyFill="1" applyBorder="1" applyAlignment="1">
      <alignment vertical="center"/>
    </xf>
    <xf numFmtId="0" fontId="91" fillId="15" borderId="360" xfId="0" applyFont="1" applyFill="1" applyBorder="1" applyAlignment="1">
      <alignment vertical="center"/>
    </xf>
    <xf numFmtId="15" fontId="91" fillId="15" borderId="195" xfId="0" applyNumberFormat="1" applyFont="1" applyFill="1" applyBorder="1" applyAlignment="1">
      <alignment vertical="center"/>
    </xf>
    <xf numFmtId="15" fontId="91" fillId="0" borderId="361" xfId="0" applyNumberFormat="1" applyFont="1" applyBorder="1" applyAlignment="1">
      <alignment vertical="center"/>
    </xf>
    <xf numFmtId="0" fontId="80" fillId="24" borderId="362" xfId="0" applyFont="1" applyFill="1" applyBorder="1" applyAlignment="1">
      <alignment horizontal="centerContinuous" vertical="center"/>
    </xf>
    <xf numFmtId="0" fontId="95" fillId="24" borderId="183" xfId="0" applyFont="1" applyFill="1" applyBorder="1" applyAlignment="1">
      <alignment horizontal="centerContinuous" vertical="top" wrapText="1"/>
    </xf>
    <xf numFmtId="0" fontId="95" fillId="24" borderId="184" xfId="0" applyFont="1" applyFill="1" applyBorder="1" applyAlignment="1">
      <alignment horizontal="centerContinuous" vertical="top" wrapText="1"/>
    </xf>
    <xf numFmtId="0" fontId="80" fillId="24" borderId="198" xfId="0" applyFont="1" applyFill="1" applyBorder="1" applyAlignment="1">
      <alignment horizontal="centerContinuous" vertical="center"/>
    </xf>
    <xf numFmtId="0" fontId="95" fillId="24" borderId="164" xfId="0" applyFont="1" applyFill="1" applyBorder="1" applyAlignment="1">
      <alignment horizontal="centerContinuous" vertical="center" wrapText="1"/>
    </xf>
    <xf numFmtId="0" fontId="95" fillId="24" borderId="206" xfId="0" applyFont="1" applyFill="1" applyBorder="1" applyAlignment="1">
      <alignment horizontal="centerContinuous" vertical="center" wrapText="1"/>
    </xf>
    <xf numFmtId="0" fontId="80" fillId="24" borderId="185" xfId="0" applyFont="1" applyFill="1" applyBorder="1" applyAlignment="1">
      <alignment horizontal="centerContinuous" vertical="center"/>
    </xf>
    <xf numFmtId="0" fontId="95" fillId="24" borderId="183" xfId="0" applyFont="1" applyFill="1" applyBorder="1" applyAlignment="1">
      <alignment horizontal="centerContinuous" vertical="center" wrapText="1"/>
    </xf>
    <xf numFmtId="0" fontId="96" fillId="24" borderId="187" xfId="0" applyFont="1" applyFill="1" applyBorder="1" applyAlignment="1">
      <alignment horizontal="centerContinuous" vertical="center"/>
    </xf>
    <xf numFmtId="0" fontId="80" fillId="24" borderId="187" xfId="0" applyFont="1" applyFill="1" applyBorder="1" applyAlignment="1">
      <alignment horizontal="centerContinuous" vertical="center"/>
    </xf>
    <xf numFmtId="0" fontId="96" fillId="0" borderId="363" xfId="0" applyFont="1" applyBorder="1" applyAlignment="1">
      <alignment horizontal="centerContinuous" vertical="center"/>
    </xf>
    <xf numFmtId="0" fontId="81" fillId="0" borderId="0" xfId="0" applyFont="1" applyAlignment="1">
      <alignment vertical="center"/>
    </xf>
    <xf numFmtId="0" fontId="85" fillId="2" borderId="217" xfId="0" applyFont="1" applyFill="1" applyBorder="1" applyAlignment="1">
      <alignment horizontal="centerContinuous" vertical="center" wrapText="1"/>
    </xf>
    <xf numFmtId="0" fontId="65" fillId="2" borderId="158" xfId="0" applyFont="1" applyFill="1" applyBorder="1" applyAlignment="1">
      <alignment horizontal="centerContinuous" vertical="center"/>
    </xf>
    <xf numFmtId="0" fontId="44" fillId="2" borderId="158" xfId="0" applyFont="1" applyFill="1" applyBorder="1" applyAlignment="1">
      <alignment horizontal="centerContinuous" vertical="center"/>
    </xf>
    <xf numFmtId="0" fontId="44" fillId="2" borderId="218" xfId="0" applyFont="1" applyFill="1" applyBorder="1" applyAlignment="1">
      <alignment horizontal="centerContinuous" vertical="center"/>
    </xf>
    <xf numFmtId="167" fontId="66" fillId="29" borderId="227" xfId="0" applyNumberFormat="1" applyFont="1" applyFill="1" applyBorder="1" applyAlignment="1">
      <alignment horizontal="center" vertical="center"/>
    </xf>
    <xf numFmtId="172" fontId="66" fillId="29" borderId="227" xfId="0" applyNumberFormat="1" applyFont="1" applyFill="1" applyBorder="1" applyAlignment="1">
      <alignment horizontal="center" vertical="center"/>
    </xf>
    <xf numFmtId="167" fontId="66" fillId="29" borderId="228" xfId="0" applyNumberFormat="1" applyFont="1" applyFill="1" applyBorder="1" applyAlignment="1">
      <alignment horizontal="center" vertical="center"/>
    </xf>
    <xf numFmtId="10" fontId="65" fillId="2" borderId="233" xfId="0" applyNumberFormat="1" applyFont="1" applyFill="1" applyBorder="1" applyAlignment="1">
      <alignment horizontal="center" vertical="center"/>
    </xf>
    <xf numFmtId="176" fontId="73" fillId="2" borderId="236" xfId="0" applyNumberFormat="1" applyFont="1" applyFill="1" applyBorder="1" applyAlignment="1">
      <alignment horizontal="center" vertical="center"/>
    </xf>
    <xf numFmtId="0" fontId="65" fillId="2" borderId="219" xfId="0" applyFont="1" applyFill="1" applyBorder="1" applyAlignment="1">
      <alignment horizontal="centerContinuous" vertical="center" wrapText="1"/>
    </xf>
    <xf numFmtId="0" fontId="65" fillId="2" borderId="13" xfId="0" applyFont="1" applyFill="1" applyBorder="1" applyAlignment="1">
      <alignment horizontal="centerContinuous" vertical="center"/>
    </xf>
    <xf numFmtId="0" fontId="94" fillId="2" borderId="13" xfId="0" applyFont="1" applyFill="1" applyBorder="1" applyAlignment="1">
      <alignment horizontal="centerContinuous" vertical="center" wrapText="1"/>
    </xf>
    <xf numFmtId="0" fontId="94" fillId="2" borderId="220" xfId="0" applyFont="1" applyFill="1" applyBorder="1" applyAlignment="1">
      <alignment horizontal="centerContinuous" vertical="center"/>
    </xf>
    <xf numFmtId="167" fontId="66" fillId="2" borderId="230" xfId="0" applyNumberFormat="1" applyFont="1" applyFill="1" applyBorder="1" applyAlignment="1">
      <alignment horizontal="center" vertical="center"/>
    </xf>
    <xf numFmtId="172" fontId="66" fillId="2" borderId="230" xfId="0" applyNumberFormat="1" applyFont="1" applyFill="1" applyBorder="1" applyAlignment="1">
      <alignment horizontal="center" vertical="center"/>
    </xf>
    <xf numFmtId="167" fontId="66" fillId="2" borderId="231" xfId="0" applyNumberFormat="1" applyFont="1" applyFill="1" applyBorder="1" applyAlignment="1">
      <alignment horizontal="center" vertical="center"/>
    </xf>
    <xf numFmtId="10" fontId="65" fillId="2" borderId="234" xfId="0" applyNumberFormat="1" applyFont="1" applyFill="1" applyBorder="1" applyAlignment="1">
      <alignment horizontal="center" vertical="center"/>
    </xf>
    <xf numFmtId="0" fontId="83" fillId="22" borderId="237" xfId="0" applyFont="1" applyFill="1" applyBorder="1" applyAlignment="1">
      <alignment horizontal="center" vertical="center" wrapText="1"/>
    </xf>
    <xf numFmtId="167" fontId="66" fillId="29" borderId="230" xfId="0" applyNumberFormat="1" applyFont="1" applyFill="1" applyBorder="1" applyAlignment="1">
      <alignment horizontal="center" vertical="center"/>
    </xf>
    <xf numFmtId="172" fontId="66" fillId="29" borderId="230" xfId="0" applyNumberFormat="1" applyFont="1" applyFill="1" applyBorder="1" applyAlignment="1">
      <alignment horizontal="center" vertical="center"/>
    </xf>
    <xf numFmtId="167" fontId="66" fillId="29" borderId="231" xfId="0" applyNumberFormat="1" applyFont="1" applyFill="1" applyBorder="1" applyAlignment="1">
      <alignment horizontal="center" vertical="center"/>
    </xf>
    <xf numFmtId="0" fontId="65" fillId="2" borderId="238" xfId="0" applyFont="1" applyFill="1" applyBorder="1" applyAlignment="1">
      <alignment horizontal="centerContinuous" vertical="center" wrapText="1"/>
    </xf>
    <xf numFmtId="0" fontId="65" fillId="2" borderId="239" xfId="0" applyFont="1" applyFill="1" applyBorder="1" applyAlignment="1">
      <alignment horizontal="centerContinuous" vertical="center"/>
    </xf>
    <xf numFmtId="0" fontId="65" fillId="2" borderId="239" xfId="0" applyFont="1" applyFill="1" applyBorder="1" applyAlignment="1">
      <alignment horizontal="centerContinuous" vertical="center" wrapText="1"/>
    </xf>
    <xf numFmtId="0" fontId="65" fillId="2" borderId="241" xfId="0" applyFont="1" applyFill="1" applyBorder="1" applyAlignment="1">
      <alignment horizontal="centerContinuous" vertical="center"/>
    </xf>
    <xf numFmtId="167" fontId="66" fillId="2" borderId="243" xfId="0" applyNumberFormat="1" applyFont="1" applyFill="1" applyBorder="1" applyAlignment="1">
      <alignment horizontal="center" vertical="center"/>
    </xf>
    <xf numFmtId="172" fontId="66" fillId="2" borderId="243" xfId="0" applyNumberFormat="1" applyFont="1" applyFill="1" applyBorder="1" applyAlignment="1">
      <alignment horizontal="center" vertical="center"/>
    </xf>
    <xf numFmtId="169" fontId="66" fillId="2" borderId="244" xfId="0" applyNumberFormat="1" applyFont="1" applyFill="1" applyBorder="1" applyAlignment="1">
      <alignment horizontal="center" vertical="center"/>
    </xf>
    <xf numFmtId="2" fontId="79" fillId="2" borderId="252" xfId="0" applyNumberFormat="1" applyFont="1" applyFill="1" applyBorder="1" applyAlignment="1">
      <alignment horizontal="center" vertical="center"/>
    </xf>
    <xf numFmtId="0" fontId="83" fillId="22" borderId="255" xfId="0" applyFont="1" applyFill="1" applyBorder="1" applyAlignment="1">
      <alignment horizontal="center" vertical="center" wrapText="1"/>
    </xf>
    <xf numFmtId="0" fontId="0" fillId="0" borderId="369" xfId="0" applyBorder="1"/>
    <xf numFmtId="0" fontId="87" fillId="15" borderId="370" xfId="0" applyFont="1" applyFill="1" applyBorder="1" applyAlignment="1">
      <alignment horizontal="left" vertical="center"/>
    </xf>
    <xf numFmtId="0" fontId="89" fillId="15" borderId="195" xfId="0" applyFont="1" applyFill="1" applyBorder="1" applyAlignment="1">
      <alignment horizontal="left" vertical="center"/>
    </xf>
    <xf numFmtId="0" fontId="89" fillId="15" borderId="361" xfId="0" applyFont="1" applyFill="1" applyBorder="1" applyAlignment="1">
      <alignment horizontal="left" vertical="center"/>
    </xf>
    <xf numFmtId="0" fontId="90" fillId="0" borderId="0" xfId="0" applyFont="1" applyAlignment="1">
      <alignment vertical="center"/>
    </xf>
    <xf numFmtId="0" fontId="90" fillId="0" borderId="0" xfId="0" applyFont="1" applyAlignment="1">
      <alignment horizontal="center"/>
    </xf>
    <xf numFmtId="0" fontId="90" fillId="0" borderId="0" xfId="0" applyFont="1"/>
    <xf numFmtId="0" fontId="95" fillId="24" borderId="142" xfId="0" applyFont="1" applyFill="1" applyBorder="1" applyAlignment="1">
      <alignment horizontal="centerContinuous" vertical="center" wrapText="1"/>
    </xf>
    <xf numFmtId="0" fontId="80" fillId="24" borderId="218" xfId="0" applyFont="1" applyFill="1" applyBorder="1" applyAlignment="1">
      <alignment horizontal="centerContinuous" vertical="center"/>
    </xf>
    <xf numFmtId="0" fontId="88" fillId="0" borderId="0" xfId="0" applyFont="1" applyAlignment="1">
      <alignment horizontal="center" vertical="center"/>
    </xf>
    <xf numFmtId="0" fontId="81" fillId="0" borderId="0" xfId="0" applyFont="1"/>
    <xf numFmtId="0" fontId="85" fillId="0" borderId="199" xfId="0" applyFont="1" applyBorder="1" applyAlignment="1">
      <alignment horizontal="centerContinuous" vertical="center" wrapText="1"/>
    </xf>
    <xf numFmtId="0" fontId="85" fillId="0" borderId="200" xfId="0" applyFont="1" applyBorder="1" applyAlignment="1">
      <alignment horizontal="centerContinuous" vertical="center" wrapText="1"/>
    </xf>
    <xf numFmtId="0" fontId="85" fillId="0" borderId="201" xfId="0" applyFont="1" applyBorder="1" applyAlignment="1">
      <alignment horizontal="centerContinuous" vertical="center" wrapText="1"/>
    </xf>
    <xf numFmtId="0" fontId="70" fillId="0" borderId="366" xfId="0" applyFont="1" applyBorder="1" applyAlignment="1">
      <alignment vertical="center"/>
    </xf>
    <xf numFmtId="0" fontId="70" fillId="0" borderId="0" xfId="0" applyFont="1"/>
    <xf numFmtId="0" fontId="37" fillId="13" borderId="441" xfId="0" applyFont="1" applyFill="1" applyBorder="1" applyAlignment="1">
      <alignment horizontal="center" vertical="center" wrapText="1"/>
    </xf>
    <xf numFmtId="0" fontId="37" fillId="13" borderId="443" xfId="0" applyFont="1" applyFill="1" applyBorder="1" applyAlignment="1">
      <alignment horizontal="center" vertical="center" wrapText="1"/>
    </xf>
    <xf numFmtId="0" fontId="37" fillId="13" borderId="259" xfId="0" applyFont="1" applyFill="1" applyBorder="1" applyAlignment="1">
      <alignment horizontal="center" vertical="center" wrapText="1"/>
    </xf>
    <xf numFmtId="0" fontId="37" fillId="13" borderId="104" xfId="0" applyFont="1" applyFill="1" applyBorder="1" applyAlignment="1">
      <alignment horizontal="center" vertical="center" wrapText="1"/>
    </xf>
    <xf numFmtId="166" fontId="37" fillId="13" borderId="104" xfId="0" applyNumberFormat="1" applyFont="1" applyFill="1" applyBorder="1" applyAlignment="1">
      <alignment horizontal="center" vertical="center" wrapText="1"/>
    </xf>
    <xf numFmtId="0" fontId="37" fillId="13" borderId="169" xfId="0" applyFont="1" applyFill="1" applyBorder="1" applyAlignment="1">
      <alignment horizontal="center" vertical="center" wrapText="1"/>
    </xf>
    <xf numFmtId="0" fontId="77" fillId="13" borderId="63" xfId="0" applyFont="1" applyFill="1" applyBorder="1" applyAlignment="1">
      <alignment horizontal="center" vertical="center" wrapText="1"/>
    </xf>
    <xf numFmtId="165" fontId="0" fillId="0" borderId="264" xfId="1" applyNumberFormat="1" applyFont="1" applyFill="1" applyBorder="1" applyAlignment="1" applyProtection="1">
      <alignment vertical="center"/>
    </xf>
    <xf numFmtId="166" fontId="74" fillId="2" borderId="446" xfId="2" applyNumberFormat="1" applyFont="1" applyFill="1" applyBorder="1" applyAlignment="1" applyProtection="1">
      <alignment horizontal="center" vertical="center"/>
    </xf>
    <xf numFmtId="165" fontId="75" fillId="0" borderId="411" xfId="1" applyNumberFormat="1" applyFont="1" applyFill="1" applyBorder="1" applyAlignment="1" applyProtection="1">
      <alignment horizontal="center" vertical="center"/>
    </xf>
    <xf numFmtId="165" fontId="75" fillId="0" borderId="21" xfId="1" applyNumberFormat="1" applyFont="1" applyFill="1" applyBorder="1" applyAlignment="1" applyProtection="1">
      <alignment horizontal="center" vertical="center"/>
    </xf>
    <xf numFmtId="166" fontId="75" fillId="2" borderId="266" xfId="2" applyNumberFormat="1" applyFont="1" applyFill="1" applyBorder="1" applyAlignment="1" applyProtection="1">
      <alignment horizontal="center" vertical="center"/>
    </xf>
    <xf numFmtId="166" fontId="75" fillId="2" borderId="267" xfId="2" applyNumberFormat="1" applyFont="1" applyFill="1" applyBorder="1" applyAlignment="1" applyProtection="1">
      <alignment horizontal="center" vertical="center"/>
    </xf>
    <xf numFmtId="166" fontId="74" fillId="2" borderId="18" xfId="2" applyNumberFormat="1" applyFont="1" applyFill="1" applyBorder="1" applyAlignment="1" applyProtection="1">
      <alignment horizontal="center" vertical="center"/>
    </xf>
    <xf numFmtId="2" fontId="75" fillId="2" borderId="272" xfId="2" applyNumberFormat="1" applyFont="1" applyFill="1" applyBorder="1" applyAlignment="1" applyProtection="1">
      <alignment horizontal="center" vertical="center"/>
    </xf>
    <xf numFmtId="165" fontId="0" fillId="0" borderId="442" xfId="1" applyNumberFormat="1" applyFont="1" applyFill="1" applyBorder="1" applyAlignment="1" applyProtection="1">
      <alignment vertical="center"/>
    </xf>
    <xf numFmtId="166" fontId="74" fillId="2" borderId="261" xfId="2" applyNumberFormat="1" applyFont="1" applyFill="1" applyBorder="1" applyAlignment="1" applyProtection="1">
      <alignment horizontal="center" vertical="center"/>
    </xf>
    <xf numFmtId="166" fontId="75" fillId="2" borderId="260" xfId="2" applyNumberFormat="1" applyFont="1" applyFill="1" applyBorder="1" applyAlignment="1" applyProtection="1">
      <alignment horizontal="center" vertical="center"/>
    </xf>
    <xf numFmtId="166" fontId="75" fillId="2" borderId="261" xfId="2" applyNumberFormat="1" applyFont="1" applyFill="1" applyBorder="1" applyAlignment="1" applyProtection="1">
      <alignment horizontal="center" vertical="center"/>
    </xf>
    <xf numFmtId="0" fontId="0" fillId="0" borderId="366" xfId="0" applyBorder="1" applyAlignment="1">
      <alignment vertical="center"/>
    </xf>
    <xf numFmtId="166" fontId="74" fillId="2" borderId="265" xfId="2" applyNumberFormat="1" applyFont="1" applyFill="1" applyBorder="1" applyAlignment="1" applyProtection="1">
      <alignment horizontal="center" vertical="center"/>
    </xf>
    <xf numFmtId="166" fontId="75" fillId="2" borderId="268" xfId="2" applyNumberFormat="1" applyFont="1" applyFill="1" applyBorder="1" applyAlignment="1" applyProtection="1">
      <alignment horizontal="center" vertical="center"/>
    </xf>
    <xf numFmtId="166" fontId="75" fillId="2" borderId="269" xfId="2" applyNumberFormat="1" applyFont="1" applyFill="1" applyBorder="1" applyAlignment="1" applyProtection="1">
      <alignment horizontal="center" vertical="center"/>
    </xf>
    <xf numFmtId="166" fontId="74" fillId="2" borderId="23" xfId="2" applyNumberFormat="1" applyFont="1" applyFill="1" applyBorder="1" applyAlignment="1" applyProtection="1">
      <alignment horizontal="center" vertical="center"/>
    </xf>
    <xf numFmtId="2" fontId="75" fillId="2" borderId="159" xfId="2" applyNumberFormat="1" applyFont="1" applyFill="1" applyBorder="1" applyAlignment="1" applyProtection="1">
      <alignment horizontal="center" vertical="center"/>
    </xf>
    <xf numFmtId="166" fontId="74" fillId="2" borderId="263" xfId="2" applyNumberFormat="1" applyFont="1" applyFill="1" applyBorder="1" applyAlignment="1" applyProtection="1">
      <alignment horizontal="center" vertical="center"/>
    </xf>
    <xf numFmtId="166" fontId="75" fillId="2" borderId="262" xfId="2" applyNumberFormat="1" applyFont="1" applyFill="1" applyBorder="1" applyAlignment="1" applyProtection="1">
      <alignment horizontal="center" vertical="center"/>
    </xf>
    <xf numFmtId="166" fontId="75" fillId="2" borderId="263" xfId="2" applyNumberFormat="1" applyFont="1" applyFill="1" applyBorder="1" applyAlignment="1" applyProtection="1">
      <alignment horizontal="center" vertical="center"/>
    </xf>
    <xf numFmtId="2" fontId="75" fillId="2" borderId="159" xfId="2" applyNumberFormat="1" applyFont="1" applyFill="1" applyBorder="1" applyAlignment="1" applyProtection="1">
      <alignment horizontal="center" vertical="center" wrapText="1"/>
    </xf>
    <xf numFmtId="3" fontId="37" fillId="0" borderId="0" xfId="0" applyNumberFormat="1" applyFont="1" applyAlignment="1">
      <alignment vertical="center"/>
    </xf>
    <xf numFmtId="3" fontId="37" fillId="0" borderId="0" xfId="0" applyNumberFormat="1" applyFont="1" applyAlignment="1">
      <alignment horizontal="center" vertical="center"/>
    </xf>
    <xf numFmtId="43" fontId="0" fillId="0" borderId="0" xfId="1" applyFont="1" applyProtection="1"/>
    <xf numFmtId="166" fontId="74" fillId="2" borderId="273" xfId="2" applyNumberFormat="1" applyFont="1" applyFill="1" applyBorder="1" applyAlignment="1" applyProtection="1">
      <alignment horizontal="center" vertical="center"/>
    </xf>
    <xf numFmtId="43" fontId="0" fillId="0" borderId="0" xfId="0" applyNumberFormat="1"/>
    <xf numFmtId="0" fontId="0" fillId="0" borderId="271" xfId="0" applyBorder="1" applyAlignment="1">
      <alignment horizontal="left" vertical="center" indent="1"/>
    </xf>
    <xf numFmtId="165" fontId="0" fillId="0" borderId="271" xfId="0" applyNumberFormat="1" applyBorder="1" applyAlignment="1">
      <alignment horizontal="left" vertical="center" indent="1"/>
    </xf>
    <xf numFmtId="10" fontId="0" fillId="0" borderId="0" xfId="0" applyNumberFormat="1" applyAlignment="1">
      <alignment horizontal="center" vertical="center"/>
    </xf>
    <xf numFmtId="166" fontId="97" fillId="30" borderId="274" xfId="0" applyNumberFormat="1" applyFont="1" applyFill="1" applyBorder="1" applyAlignment="1">
      <alignment horizontal="center" vertical="center"/>
    </xf>
    <xf numFmtId="165" fontId="72" fillId="30" borderId="277" xfId="0" applyNumberFormat="1" applyFont="1" applyFill="1" applyBorder="1" applyAlignment="1">
      <alignment vertical="center"/>
    </xf>
    <xf numFmtId="165" fontId="72" fillId="30" borderId="279" xfId="0" applyNumberFormat="1" applyFont="1" applyFill="1" applyBorder="1" applyAlignment="1">
      <alignment vertical="center"/>
    </xf>
    <xf numFmtId="165" fontId="44" fillId="30" borderId="280" xfId="0" applyNumberFormat="1" applyFont="1" applyFill="1" applyBorder="1" applyAlignment="1">
      <alignment vertical="center"/>
    </xf>
    <xf numFmtId="10" fontId="72" fillId="30" borderId="280" xfId="2" applyNumberFormat="1" applyFont="1" applyFill="1" applyBorder="1" applyAlignment="1" applyProtection="1">
      <alignment horizontal="center" vertical="center"/>
    </xf>
    <xf numFmtId="10" fontId="72" fillId="30" borderId="281" xfId="2" applyNumberFormat="1" applyFont="1" applyFill="1" applyBorder="1" applyAlignment="1" applyProtection="1">
      <alignment horizontal="center" vertical="center"/>
    </xf>
    <xf numFmtId="10" fontId="97" fillId="30" borderId="282" xfId="0" applyNumberFormat="1" applyFont="1" applyFill="1" applyBorder="1" applyAlignment="1">
      <alignment horizontal="center" vertical="center"/>
    </xf>
    <xf numFmtId="2" fontId="72" fillId="30" borderId="283" xfId="2" applyNumberFormat="1" applyFont="1" applyFill="1" applyBorder="1" applyAlignment="1" applyProtection="1">
      <alignment horizontal="center" vertical="center"/>
    </xf>
    <xf numFmtId="165" fontId="44" fillId="30" borderId="274" xfId="0" applyNumberFormat="1" applyFont="1" applyFill="1" applyBorder="1" applyAlignment="1">
      <alignment vertical="center"/>
    </xf>
    <xf numFmtId="166" fontId="97" fillId="30" borderId="276" xfId="0" applyNumberFormat="1" applyFont="1" applyFill="1" applyBorder="1" applyAlignment="1">
      <alignment horizontal="center" vertical="center"/>
    </xf>
    <xf numFmtId="165" fontId="72" fillId="30" borderId="274" xfId="0" applyNumberFormat="1" applyFont="1" applyFill="1" applyBorder="1" applyAlignment="1">
      <alignment vertical="center"/>
    </xf>
    <xf numFmtId="10" fontId="72" fillId="30" borderId="278" xfId="2" applyNumberFormat="1" applyFont="1" applyFill="1" applyBorder="1" applyAlignment="1" applyProtection="1">
      <alignment horizontal="center" vertical="center"/>
    </xf>
    <xf numFmtId="10" fontId="72" fillId="30" borderId="279" xfId="0" applyNumberFormat="1" applyFont="1" applyFill="1" applyBorder="1" applyAlignment="1">
      <alignment horizontal="center" vertical="center"/>
    </xf>
    <xf numFmtId="165" fontId="72" fillId="30" borderId="284" xfId="1" applyNumberFormat="1" applyFont="1" applyFill="1" applyBorder="1" applyAlignment="1" applyProtection="1">
      <alignment vertical="center"/>
    </xf>
    <xf numFmtId="165" fontId="72" fillId="30" borderId="285" xfId="1" applyNumberFormat="1" applyFont="1" applyFill="1" applyBorder="1" applyAlignment="1" applyProtection="1">
      <alignment vertical="center"/>
    </xf>
    <xf numFmtId="0" fontId="44" fillId="0" borderId="0" xfId="0" applyFont="1"/>
    <xf numFmtId="0" fontId="44" fillId="0" borderId="366" xfId="0" applyFont="1" applyBorder="1"/>
    <xf numFmtId="0" fontId="44" fillId="0" borderId="0" xfId="0" applyFont="1" applyAlignment="1">
      <alignment vertical="center"/>
    </xf>
    <xf numFmtId="0" fontId="70" fillId="0" borderId="369" xfId="0" applyFont="1" applyBorder="1" applyAlignment="1">
      <alignment vertical="center"/>
    </xf>
    <xf numFmtId="0" fontId="70" fillId="0" borderId="444" xfId="0" applyFont="1" applyBorder="1" applyAlignment="1">
      <alignment vertical="center"/>
    </xf>
    <xf numFmtId="0" fontId="70" fillId="0" borderId="212" xfId="0" applyFont="1" applyBorder="1" applyAlignment="1">
      <alignment vertical="center"/>
    </xf>
    <xf numFmtId="0" fontId="70" fillId="0" borderId="445" xfId="0" applyFont="1" applyBorder="1" applyAlignment="1">
      <alignment vertical="center"/>
    </xf>
    <xf numFmtId="0" fontId="71" fillId="14" borderId="0" xfId="0" applyFont="1" applyFill="1" applyAlignment="1">
      <alignment horizontal="center" vertical="center"/>
    </xf>
    <xf numFmtId="0" fontId="0" fillId="2" borderId="174" xfId="0" applyFill="1" applyBorder="1"/>
    <xf numFmtId="0" fontId="0" fillId="2" borderId="0" xfId="0" applyFill="1"/>
    <xf numFmtId="0" fontId="0" fillId="2" borderId="366" xfId="0" applyFill="1" applyBorder="1"/>
    <xf numFmtId="0" fontId="76" fillId="0" borderId="369" xfId="0" applyFont="1" applyBorder="1" applyAlignment="1">
      <alignment vertical="center"/>
    </xf>
    <xf numFmtId="0" fontId="76" fillId="0" borderId="0" xfId="0" applyFont="1" applyAlignment="1">
      <alignment vertical="center"/>
    </xf>
    <xf numFmtId="0" fontId="0" fillId="2" borderId="197" xfId="0" applyFill="1" applyBorder="1"/>
    <xf numFmtId="0" fontId="71" fillId="15" borderId="0" xfId="0" applyFont="1" applyFill="1" applyAlignment="1">
      <alignment horizontal="center" vertical="center"/>
    </xf>
    <xf numFmtId="0" fontId="71" fillId="13" borderId="0" xfId="0" applyFont="1" applyFill="1" applyAlignment="1">
      <alignment horizontal="center" vertical="center"/>
    </xf>
    <xf numFmtId="0" fontId="70" fillId="15" borderId="0" xfId="0" applyFont="1" applyFill="1"/>
    <xf numFmtId="0" fontId="70" fillId="0" borderId="0" xfId="0" applyFont="1" applyAlignment="1">
      <alignment horizontal="center" vertical="center"/>
    </xf>
    <xf numFmtId="0" fontId="70" fillId="0" borderId="197" xfId="0" applyFont="1" applyBorder="1" applyAlignment="1">
      <alignment vertical="center"/>
    </xf>
    <xf numFmtId="165" fontId="44" fillId="0" borderId="0" xfId="1" applyNumberFormat="1" applyFont="1" applyBorder="1" applyAlignment="1" applyProtection="1">
      <alignment vertical="center"/>
    </xf>
    <xf numFmtId="0" fontId="70" fillId="0" borderId="287" xfId="0" applyFont="1" applyBorder="1" applyAlignment="1">
      <alignment vertical="center"/>
    </xf>
    <xf numFmtId="0" fontId="86" fillId="0" borderId="0" xfId="0" applyFont="1"/>
    <xf numFmtId="0" fontId="86" fillId="0" borderId="0" xfId="0" applyFont="1" applyAlignment="1">
      <alignment vertical="center"/>
    </xf>
    <xf numFmtId="0" fontId="82" fillId="0" borderId="0" xfId="0" applyFont="1"/>
    <xf numFmtId="0" fontId="82"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2" fillId="26" borderId="290" xfId="0" applyFont="1" applyFill="1" applyBorder="1" applyAlignment="1">
      <alignment horizontal="center" vertical="center" wrapText="1"/>
    </xf>
    <xf numFmtId="0" fontId="93" fillId="34" borderId="311" xfId="0" applyFont="1" applyFill="1" applyBorder="1" applyAlignment="1">
      <alignment horizontal="center" vertical="top" wrapText="1"/>
    </xf>
    <xf numFmtId="167" fontId="78" fillId="34" borderId="288" xfId="0" applyNumberFormat="1" applyFont="1" applyFill="1" applyBorder="1" applyAlignment="1">
      <alignment horizontal="center" vertical="top" wrapText="1"/>
    </xf>
    <xf numFmtId="167" fontId="93" fillId="34" borderId="288" xfId="0" applyNumberFormat="1" applyFont="1" applyFill="1" applyBorder="1" applyAlignment="1">
      <alignment horizontal="center" vertical="top" wrapText="1"/>
    </xf>
    <xf numFmtId="175" fontId="92" fillId="34" borderId="451" xfId="0" applyNumberFormat="1" applyFont="1" applyFill="1" applyBorder="1" applyAlignment="1">
      <alignment horizontal="center" vertical="top" wrapText="1"/>
    </xf>
    <xf numFmtId="0" fontId="93" fillId="34" borderId="312" xfId="0" applyFont="1" applyFill="1" applyBorder="1" applyAlignment="1">
      <alignment horizontal="center" vertical="top" wrapText="1"/>
    </xf>
    <xf numFmtId="167" fontId="78" fillId="34" borderId="290" xfId="0" applyNumberFormat="1" applyFont="1" applyFill="1" applyBorder="1" applyAlignment="1">
      <alignment horizontal="center" vertical="top" wrapText="1"/>
    </xf>
    <xf numFmtId="167" fontId="93" fillId="34" borderId="290" xfId="0" applyNumberFormat="1" applyFont="1" applyFill="1" applyBorder="1" applyAlignment="1">
      <alignment horizontal="center" vertical="top" wrapText="1"/>
    </xf>
    <xf numFmtId="175" fontId="92" fillId="34" borderId="390" xfId="0" applyNumberFormat="1" applyFont="1" applyFill="1" applyBorder="1" applyAlignment="1">
      <alignment horizontal="center" vertical="top" wrapText="1"/>
    </xf>
    <xf numFmtId="0" fontId="93" fillId="34" borderId="313" xfId="0" applyFont="1" applyFill="1" applyBorder="1" applyAlignment="1">
      <alignment horizontal="center" vertical="top" wrapText="1"/>
    </xf>
    <xf numFmtId="167" fontId="78" fillId="34" borderId="293" xfId="0" applyNumberFormat="1" applyFont="1" applyFill="1" applyBorder="1" applyAlignment="1">
      <alignment horizontal="center" vertical="top" wrapText="1"/>
    </xf>
    <xf numFmtId="167" fontId="93" fillId="34" borderId="293" xfId="0" applyNumberFormat="1" applyFont="1" applyFill="1" applyBorder="1" applyAlignment="1">
      <alignment horizontal="center" vertical="top" wrapText="1"/>
    </xf>
    <xf numFmtId="175" fontId="92" fillId="34" borderId="452" xfId="0" applyNumberFormat="1" applyFont="1" applyFill="1" applyBorder="1" applyAlignment="1">
      <alignment horizontal="center" vertical="top" wrapText="1"/>
    </xf>
    <xf numFmtId="0" fontId="65" fillId="0" borderId="402" xfId="0" applyFont="1" applyBorder="1" applyAlignment="1">
      <alignment horizontal="center" vertical="center"/>
    </xf>
    <xf numFmtId="0" fontId="65" fillId="0" borderId="453" xfId="0" applyFont="1" applyBorder="1" applyAlignment="1">
      <alignment horizontal="center" vertical="center"/>
    </xf>
    <xf numFmtId="0" fontId="79" fillId="0" borderId="311" xfId="0" applyFont="1" applyBorder="1" applyAlignment="1">
      <alignment horizontal="center" vertical="center"/>
    </xf>
    <xf numFmtId="0" fontId="79" fillId="0" borderId="288" xfId="0" applyFont="1" applyBorder="1" applyAlignment="1">
      <alignment horizontal="center" vertical="center"/>
    </xf>
    <xf numFmtId="2" fontId="79" fillId="0" borderId="288" xfId="0" applyNumberFormat="1" applyFont="1" applyBorder="1" applyAlignment="1">
      <alignment horizontal="center" vertical="center"/>
    </xf>
    <xf numFmtId="183" fontId="79" fillId="0" borderId="451" xfId="0" applyNumberFormat="1" applyFont="1" applyBorder="1" applyAlignment="1">
      <alignment horizontal="center" vertical="center"/>
    </xf>
    <xf numFmtId="0" fontId="79" fillId="0" borderId="312" xfId="0" applyFont="1" applyBorder="1" applyAlignment="1">
      <alignment horizontal="center" vertical="center"/>
    </xf>
    <xf numFmtId="0" fontId="79" fillId="0" borderId="290" xfId="0" applyFont="1" applyBorder="1" applyAlignment="1">
      <alignment horizontal="center" vertical="center"/>
    </xf>
    <xf numFmtId="2" fontId="79" fillId="0" borderId="290" xfId="0" applyNumberFormat="1" applyFont="1" applyBorder="1" applyAlignment="1">
      <alignment horizontal="center" vertical="center"/>
    </xf>
    <xf numFmtId="183" fontId="79" fillId="0" borderId="390" xfId="0" applyNumberFormat="1" applyFont="1" applyBorder="1" applyAlignment="1">
      <alignment horizontal="center" vertical="center"/>
    </xf>
    <xf numFmtId="0" fontId="79" fillId="0" borderId="313" xfId="0" applyFont="1" applyBorder="1" applyAlignment="1">
      <alignment horizontal="center" vertical="center"/>
    </xf>
    <xf numFmtId="0" fontId="79" fillId="0" borderId="293" xfId="0" applyFont="1" applyBorder="1" applyAlignment="1">
      <alignment horizontal="center" vertical="center"/>
    </xf>
    <xf numFmtId="2" fontId="79" fillId="0" borderId="293" xfId="0" applyNumberFormat="1" applyFont="1" applyBorder="1" applyAlignment="1">
      <alignment horizontal="center" vertical="center"/>
    </xf>
    <xf numFmtId="183" fontId="79" fillId="0" borderId="452" xfId="0" applyNumberFormat="1" applyFont="1" applyBorder="1" applyAlignment="1">
      <alignment horizontal="center" vertical="center"/>
    </xf>
    <xf numFmtId="0" fontId="29" fillId="37" borderId="75" xfId="0" applyFont="1" applyFill="1" applyBorder="1" applyAlignment="1">
      <alignment horizontal="left" vertical="top" wrapText="1"/>
    </xf>
    <xf numFmtId="0" fontId="29" fillId="37" borderId="146" xfId="0" applyFont="1" applyFill="1" applyBorder="1" applyAlignment="1">
      <alignment horizontal="left" vertical="top" wrapText="1"/>
    </xf>
    <xf numFmtId="168" fontId="9" fillId="0" borderId="97" xfId="0" applyNumberFormat="1" applyFont="1" applyBorder="1" applyAlignment="1">
      <alignment horizontal="center" vertical="center"/>
    </xf>
    <xf numFmtId="15" fontId="41" fillId="0" borderId="94" xfId="0" applyNumberFormat="1" applyFont="1" applyBorder="1" applyAlignment="1">
      <alignment horizontal="center" vertical="center"/>
    </xf>
    <xf numFmtId="0" fontId="41" fillId="0" borderId="94" xfId="0" applyFont="1" applyBorder="1" applyAlignment="1">
      <alignment horizontal="center" vertical="center"/>
    </xf>
    <xf numFmtId="165" fontId="75" fillId="0" borderId="458" xfId="1" applyNumberFormat="1" applyFont="1" applyFill="1" applyBorder="1" applyAlignment="1" applyProtection="1">
      <alignment horizontal="center" vertical="center"/>
    </xf>
    <xf numFmtId="0" fontId="0" fillId="0" borderId="271" xfId="0" applyBorder="1" applyAlignment="1">
      <alignment vertical="center"/>
    </xf>
    <xf numFmtId="0" fontId="0" fillId="0" borderId="372" xfId="0" applyBorder="1" applyAlignment="1">
      <alignment vertical="center"/>
    </xf>
    <xf numFmtId="0" fontId="0" fillId="0" borderId="270" xfId="0" applyBorder="1" applyAlignment="1">
      <alignment vertical="center"/>
    </xf>
    <xf numFmtId="0" fontId="12" fillId="0" borderId="215" xfId="0" applyFont="1" applyBorder="1" applyAlignment="1">
      <alignment horizontal="center" vertical="center" wrapText="1"/>
    </xf>
    <xf numFmtId="0" fontId="12" fillId="0" borderId="55"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347" xfId="0" applyFont="1" applyBorder="1" applyAlignment="1">
      <alignment horizontal="center" vertical="center" wrapText="1"/>
    </xf>
    <xf numFmtId="0" fontId="12" fillId="0" borderId="349" xfId="0" applyFont="1" applyBorder="1" applyAlignment="1">
      <alignment horizontal="center" vertical="center" wrapText="1"/>
    </xf>
    <xf numFmtId="165" fontId="110" fillId="0" borderId="0" xfId="0" applyNumberFormat="1" applyFont="1" applyAlignment="1">
      <alignment vertical="center"/>
    </xf>
    <xf numFmtId="37" fontId="19" fillId="0" borderId="138" xfId="0" applyNumberFormat="1" applyFont="1" applyBorder="1" applyAlignment="1">
      <alignment vertical="center"/>
    </xf>
    <xf numFmtId="37" fontId="103" fillId="0" borderId="140" xfId="0" applyNumberFormat="1" applyFont="1" applyBorder="1" applyAlignment="1">
      <alignment vertical="center"/>
    </xf>
    <xf numFmtId="10" fontId="0" fillId="0" borderId="0" xfId="2" applyNumberFormat="1" applyFont="1" applyAlignment="1">
      <alignment horizontal="center" vertical="center"/>
    </xf>
    <xf numFmtId="0" fontId="60" fillId="4" borderId="109" xfId="10" applyFont="1" applyFill="1" applyAlignment="1" applyProtection="1">
      <alignment vertical="center" wrapText="1" shrinkToFit="1"/>
      <protection locked="0"/>
    </xf>
    <xf numFmtId="0" fontId="60" fillId="4" borderId="109" xfId="10" applyFont="1" applyFill="1" applyAlignment="1" applyProtection="1">
      <alignment horizontal="center" vertical="center" shrinkToFit="1"/>
      <protection locked="0"/>
    </xf>
    <xf numFmtId="177" fontId="61" fillId="4" borderId="109" xfId="10" applyNumberFormat="1" applyFont="1" applyFill="1" applyAlignment="1" applyProtection="1">
      <alignment horizontal="center" vertical="center"/>
      <protection locked="0"/>
    </xf>
    <xf numFmtId="0" fontId="9" fillId="0" borderId="99" xfId="0" applyFont="1" applyBorder="1"/>
    <xf numFmtId="0" fontId="0" fillId="0" borderId="100" xfId="0" applyBorder="1"/>
    <xf numFmtId="0" fontId="0" fillId="0" borderId="101" xfId="0" applyBorder="1"/>
    <xf numFmtId="15" fontId="9" fillId="0" borderId="97" xfId="0" applyNumberFormat="1" applyFont="1" applyBorder="1"/>
    <xf numFmtId="9" fontId="0" fillId="0" borderId="462" xfId="0" applyNumberFormat="1" applyBorder="1" applyAlignment="1">
      <alignment horizontal="center" vertical="center" wrapText="1"/>
    </xf>
    <xf numFmtId="9" fontId="0" fillId="0" borderId="11" xfId="0" applyNumberFormat="1" applyBorder="1" applyAlignment="1">
      <alignment horizontal="center" vertical="center" wrapText="1"/>
    </xf>
    <xf numFmtId="4" fontId="0" fillId="0" borderId="0" xfId="0" applyNumberFormat="1"/>
    <xf numFmtId="37" fontId="0" fillId="0" borderId="346" xfId="0" applyNumberFormat="1" applyBorder="1" applyAlignment="1">
      <alignment horizontal="center" vertical="center"/>
    </xf>
    <xf numFmtId="9" fontId="111" fillId="0" borderId="97" xfId="2" applyFont="1" applyBorder="1" applyAlignment="1">
      <alignment horizontal="center"/>
    </xf>
    <xf numFmtId="9" fontId="112" fillId="0" borderId="94" xfId="2" applyFont="1" applyBorder="1" applyAlignment="1">
      <alignment horizontal="center" vertical="center"/>
    </xf>
    <xf numFmtId="40" fontId="0" fillId="0" borderId="0" xfId="0" applyNumberFormat="1"/>
    <xf numFmtId="15" fontId="60" fillId="4" borderId="109" xfId="10" quotePrefix="1" applyNumberFormat="1" applyFont="1" applyFill="1" applyAlignment="1" applyProtection="1">
      <alignment horizontal="center" vertical="center"/>
      <protection locked="0"/>
    </xf>
    <xf numFmtId="0" fontId="60" fillId="4" borderId="109" xfId="10" quotePrefix="1" applyFont="1" applyFill="1" applyAlignment="1" applyProtection="1">
      <alignment vertical="center" shrinkToFit="1"/>
      <protection locked="0"/>
    </xf>
    <xf numFmtId="0" fontId="45" fillId="0" borderId="135" xfId="0" applyFont="1" applyBorder="1" applyAlignment="1">
      <alignment horizontal="center" vertical="center"/>
    </xf>
    <xf numFmtId="0" fontId="77" fillId="13" borderId="60" xfId="0" applyFont="1" applyFill="1" applyBorder="1" applyAlignment="1">
      <alignment horizontal="center" vertical="center" wrapText="1"/>
    </xf>
    <xf numFmtId="165" fontId="44" fillId="30" borderId="467" xfId="0" applyNumberFormat="1" applyFont="1" applyFill="1" applyBorder="1" applyAlignment="1">
      <alignment vertical="center"/>
    </xf>
    <xf numFmtId="165" fontId="0" fillId="0" borderId="468" xfId="1" applyNumberFormat="1" applyFont="1" applyFill="1" applyBorder="1" applyAlignment="1" applyProtection="1">
      <alignment vertical="center"/>
    </xf>
    <xf numFmtId="166" fontId="74" fillId="2" borderId="468" xfId="2" applyNumberFormat="1" applyFont="1" applyFill="1" applyBorder="1" applyAlignment="1" applyProtection="1">
      <alignment horizontal="center" vertical="center"/>
    </xf>
    <xf numFmtId="165" fontId="0" fillId="0" borderId="469" xfId="1" applyNumberFormat="1" applyFont="1" applyFill="1" applyBorder="1" applyAlignment="1" applyProtection="1">
      <alignment vertical="center"/>
    </xf>
    <xf numFmtId="0" fontId="0" fillId="0" borderId="470" xfId="0" applyBorder="1"/>
    <xf numFmtId="165" fontId="0" fillId="0" borderId="471" xfId="1" applyNumberFormat="1" applyFont="1" applyFill="1" applyBorder="1" applyAlignment="1" applyProtection="1">
      <alignment vertical="center"/>
    </xf>
    <xf numFmtId="165" fontId="0" fillId="0" borderId="472" xfId="1" applyNumberFormat="1" applyFont="1" applyFill="1" applyBorder="1" applyAlignment="1" applyProtection="1">
      <alignment vertical="center"/>
    </xf>
    <xf numFmtId="10" fontId="108" fillId="0" borderId="25" xfId="2" applyNumberFormat="1" applyFont="1" applyFill="1" applyBorder="1" applyAlignment="1" applyProtection="1">
      <alignment horizontal="center" vertical="center"/>
    </xf>
    <xf numFmtId="43" fontId="0" fillId="0" borderId="469" xfId="1" applyFont="1" applyFill="1" applyBorder="1" applyAlignment="1" applyProtection="1">
      <alignment vertical="center"/>
    </xf>
    <xf numFmtId="165" fontId="44" fillId="30" borderId="473" xfId="0" applyNumberFormat="1" applyFont="1" applyFill="1" applyBorder="1" applyAlignment="1">
      <alignment vertical="center"/>
    </xf>
    <xf numFmtId="9" fontId="0" fillId="0" borderId="464" xfId="0" applyNumberFormat="1" applyBorder="1" applyAlignment="1">
      <alignment horizontal="center" vertical="center"/>
    </xf>
    <xf numFmtId="167" fontId="100" fillId="10" borderId="463" xfId="4" applyNumberFormat="1" applyFont="1" applyFill="1" applyBorder="1" applyAlignment="1" applyProtection="1">
      <alignment horizontal="center" vertical="center" wrapText="1"/>
      <protection locked="0"/>
    </xf>
    <xf numFmtId="1" fontId="56" fillId="0" borderId="23" xfId="0" applyNumberFormat="1" applyFont="1" applyBorder="1" applyAlignment="1">
      <alignment horizontal="center" vertical="center"/>
    </xf>
    <xf numFmtId="167" fontId="64" fillId="12" borderId="475" xfId="0" applyNumberFormat="1" applyFont="1" applyFill="1" applyBorder="1" applyAlignment="1">
      <alignment horizontal="center" vertical="center" wrapText="1"/>
    </xf>
    <xf numFmtId="0" fontId="0" fillId="3" borderId="466" xfId="0" applyFill="1" applyBorder="1" applyAlignment="1">
      <alignment horizontal="center" vertical="center"/>
    </xf>
    <xf numFmtId="43" fontId="0" fillId="0" borderId="0" xfId="1" applyFont="1"/>
    <xf numFmtId="167" fontId="13" fillId="0" borderId="17" xfId="0" applyNumberFormat="1" applyFont="1" applyBorder="1" applyAlignment="1" applyProtection="1">
      <alignment horizontal="center"/>
      <protection locked="0"/>
    </xf>
    <xf numFmtId="167" fontId="13" fillId="0" borderId="21" xfId="0" applyNumberFormat="1" applyFont="1" applyBorder="1" applyAlignment="1" applyProtection="1">
      <alignment horizontal="center"/>
      <protection locked="0"/>
    </xf>
    <xf numFmtId="9" fontId="0" fillId="0" borderId="0" xfId="0" applyNumberFormat="1"/>
    <xf numFmtId="2" fontId="0" fillId="0" borderId="0" xfId="0" applyNumberFormat="1"/>
    <xf numFmtId="0" fontId="30" fillId="15" borderId="464" xfId="0" applyFont="1" applyFill="1" applyBorder="1" applyAlignment="1">
      <alignment horizontal="center" vertical="center"/>
    </xf>
    <xf numFmtId="166" fontId="44" fillId="30" borderId="473" xfId="2" applyNumberFormat="1" applyFont="1" applyFill="1" applyBorder="1" applyAlignment="1" applyProtection="1">
      <alignment horizontal="center" vertical="center"/>
    </xf>
    <xf numFmtId="0" fontId="42" fillId="15" borderId="60" xfId="0" applyFont="1" applyFill="1" applyBorder="1" applyAlignment="1">
      <alignment vertical="center" wrapText="1"/>
    </xf>
    <xf numFmtId="0" fontId="45" fillId="0" borderId="115" xfId="0" applyFont="1" applyBorder="1" applyAlignment="1">
      <alignment vertical="center"/>
    </xf>
    <xf numFmtId="167" fontId="13" fillId="0" borderId="477" xfId="0" applyNumberFormat="1" applyFont="1" applyBorder="1" applyAlignment="1" applyProtection="1">
      <alignment horizontal="center"/>
      <protection locked="0"/>
    </xf>
    <xf numFmtId="167" fontId="13" fillId="0" borderId="454" xfId="0" applyNumberFormat="1" applyFont="1" applyBorder="1" applyAlignment="1" applyProtection="1">
      <alignment horizontal="center"/>
      <protection locked="0"/>
    </xf>
    <xf numFmtId="167" fontId="13" fillId="0" borderId="478" xfId="0" applyNumberFormat="1" applyFont="1" applyBorder="1" applyAlignment="1" applyProtection="1">
      <alignment horizontal="center"/>
      <protection locked="0"/>
    </xf>
    <xf numFmtId="167" fontId="13" fillId="0" borderId="102" xfId="0" applyNumberFormat="1" applyFont="1" applyBorder="1" applyAlignment="1" applyProtection="1">
      <alignment horizontal="center"/>
      <protection locked="0"/>
    </xf>
    <xf numFmtId="167" fontId="13" fillId="18" borderId="102" xfId="0" applyNumberFormat="1" applyFont="1" applyFill="1" applyBorder="1" applyAlignment="1">
      <alignment horizontal="center"/>
    </xf>
    <xf numFmtId="0" fontId="0" fillId="0" borderId="102" xfId="0" applyBorder="1"/>
    <xf numFmtId="167" fontId="13" fillId="0" borderId="13" xfId="0" applyNumberFormat="1" applyFont="1" applyBorder="1" applyAlignment="1" applyProtection="1">
      <alignment horizontal="center"/>
      <protection locked="0"/>
    </xf>
    <xf numFmtId="167" fontId="13" fillId="0" borderId="122" xfId="0" applyNumberFormat="1" applyFont="1" applyBorder="1" applyAlignment="1" applyProtection="1">
      <alignment horizontal="center"/>
      <protection locked="0"/>
    </xf>
    <xf numFmtId="167" fontId="13" fillId="18" borderId="479" xfId="0" applyNumberFormat="1" applyFont="1" applyFill="1" applyBorder="1" applyAlignment="1">
      <alignment horizontal="center"/>
    </xf>
    <xf numFmtId="167" fontId="13" fillId="0" borderId="480" xfId="0" applyNumberFormat="1" applyFont="1" applyBorder="1" applyAlignment="1" applyProtection="1">
      <alignment horizontal="center"/>
      <protection locked="0"/>
    </xf>
    <xf numFmtId="167" fontId="13" fillId="18" borderId="481" xfId="0" applyNumberFormat="1" applyFont="1" applyFill="1" applyBorder="1" applyAlignment="1">
      <alignment horizontal="center"/>
    </xf>
    <xf numFmtId="0" fontId="13" fillId="18" borderId="33" xfId="0" applyFont="1" applyFill="1" applyBorder="1"/>
    <xf numFmtId="0" fontId="13" fillId="0" borderId="477" xfId="0" applyFont="1" applyBorder="1" applyAlignment="1" applyProtection="1">
      <alignment horizontal="center"/>
      <protection locked="0"/>
    </xf>
    <xf numFmtId="0" fontId="13" fillId="0" borderId="454" xfId="0" applyFont="1" applyBorder="1" applyAlignment="1" applyProtection="1">
      <alignment horizontal="center"/>
      <protection locked="0"/>
    </xf>
    <xf numFmtId="0" fontId="13" fillId="0" borderId="480" xfId="0" applyFont="1" applyBorder="1" applyAlignment="1" applyProtection="1">
      <alignment horizontal="center"/>
      <protection locked="0"/>
    </xf>
    <xf numFmtId="0" fontId="13" fillId="18" borderId="481" xfId="0" applyFont="1" applyFill="1" applyBorder="1" applyAlignment="1">
      <alignment horizontal="center"/>
    </xf>
    <xf numFmtId="9" fontId="103" fillId="0" borderId="464" xfId="5" applyFont="1" applyBorder="1" applyAlignment="1" applyProtection="1">
      <alignment horizontal="center" vertical="center" wrapText="1"/>
    </xf>
    <xf numFmtId="0" fontId="105" fillId="0" borderId="464" xfId="11" applyFont="1" applyBorder="1" applyAlignment="1">
      <alignment horizontal="center" vertical="center" wrapText="1"/>
    </xf>
    <xf numFmtId="9" fontId="103" fillId="0" borderId="464" xfId="5" applyFont="1" applyFill="1" applyBorder="1" applyAlignment="1" applyProtection="1">
      <alignment horizontal="center" wrapText="1"/>
    </xf>
    <xf numFmtId="10" fontId="0" fillId="0" borderId="0" xfId="0" applyNumberFormat="1"/>
    <xf numFmtId="173" fontId="100" fillId="0" borderId="0" xfId="4" applyNumberFormat="1" applyFont="1" applyAlignment="1">
      <alignment horizontal="center" vertical="center" wrapText="1"/>
    </xf>
    <xf numFmtId="173" fontId="19" fillId="0" borderId="0" xfId="4" applyNumberFormat="1" applyFont="1" applyAlignment="1">
      <alignment horizontal="center" vertical="center" wrapText="1"/>
    </xf>
    <xf numFmtId="173" fontId="98" fillId="0" borderId="0" xfId="4" applyNumberFormat="1" applyFont="1" applyAlignment="1">
      <alignment horizontal="center" vertical="center"/>
    </xf>
    <xf numFmtId="173" fontId="98" fillId="0" borderId="0" xfId="4" applyNumberFormat="1" applyFont="1" applyAlignment="1">
      <alignment horizontal="center" vertical="center" wrapText="1"/>
    </xf>
    <xf numFmtId="173" fontId="100" fillId="0" borderId="0" xfId="4" applyNumberFormat="1" applyFont="1" applyAlignment="1">
      <alignment horizontal="left" vertical="center" wrapText="1"/>
    </xf>
    <xf numFmtId="9" fontId="0" fillId="0" borderId="0" xfId="2" applyFont="1"/>
    <xf numFmtId="185" fontId="13" fillId="4" borderId="464" xfId="0" applyNumberFormat="1" applyFont="1" applyFill="1" applyBorder="1" applyAlignment="1">
      <alignment horizontal="center"/>
    </xf>
    <xf numFmtId="182" fontId="13" fillId="4" borderId="464" xfId="0" applyNumberFormat="1" applyFont="1" applyFill="1" applyBorder="1" applyAlignment="1">
      <alignment horizontal="center"/>
    </xf>
    <xf numFmtId="185" fontId="0" fillId="0" borderId="0" xfId="0" applyNumberFormat="1" applyAlignment="1">
      <alignment horizontal="center"/>
    </xf>
    <xf numFmtId="173" fontId="115" fillId="0" borderId="0" xfId="4" applyNumberFormat="1" applyFont="1" applyAlignment="1">
      <alignment horizontal="center" vertical="center" wrapText="1"/>
    </xf>
    <xf numFmtId="1" fontId="116" fillId="0" borderId="0" xfId="4" applyNumberFormat="1" applyFont="1" applyAlignment="1">
      <alignment horizontal="center" vertical="center" wrapText="1"/>
    </xf>
    <xf numFmtId="173" fontId="105" fillId="0" borderId="0" xfId="4" applyNumberFormat="1" applyFont="1" applyAlignment="1">
      <alignment horizontal="left" vertical="center" wrapText="1"/>
    </xf>
    <xf numFmtId="14" fontId="100" fillId="0" borderId="0" xfId="4" applyNumberFormat="1" applyFont="1" applyAlignment="1">
      <alignment horizontal="center" vertical="center" wrapText="1"/>
    </xf>
    <xf numFmtId="49" fontId="100" fillId="0" borderId="0" xfId="4" applyNumberFormat="1" applyFont="1" applyAlignment="1">
      <alignment horizontal="center" vertical="center" wrapText="1"/>
    </xf>
    <xf numFmtId="174" fontId="100" fillId="0" borderId="0" xfId="4" applyNumberFormat="1" applyFont="1" applyAlignment="1">
      <alignment horizontal="center" vertical="center" wrapText="1"/>
    </xf>
    <xf numFmtId="9" fontId="100" fillId="0" borderId="0" xfId="2" applyFont="1" applyFill="1" applyAlignment="1">
      <alignment horizontal="center" vertical="center" wrapText="1"/>
    </xf>
    <xf numFmtId="9" fontId="100" fillId="0" borderId="0" xfId="2" applyFont="1" applyAlignment="1">
      <alignment horizontal="center" vertical="center" wrapText="1"/>
    </xf>
    <xf numFmtId="14" fontId="100" fillId="0" borderId="464" xfId="4" applyNumberFormat="1" applyFont="1" applyBorder="1" applyAlignment="1">
      <alignment horizontal="center" vertical="center" wrapText="1"/>
    </xf>
    <xf numFmtId="4" fontId="13" fillId="4" borderId="464" xfId="0" applyNumberFormat="1" applyFont="1" applyFill="1" applyBorder="1" applyAlignment="1">
      <alignment horizontal="center"/>
    </xf>
    <xf numFmtId="10" fontId="13" fillId="4" borderId="464" xfId="2" applyNumberFormat="1" applyFont="1" applyFill="1" applyBorder="1" applyAlignment="1">
      <alignment horizontal="center"/>
    </xf>
    <xf numFmtId="0" fontId="98" fillId="0" borderId="464" xfId="4" applyFont="1" applyBorder="1" applyAlignment="1">
      <alignment horizontal="center" vertical="center"/>
    </xf>
    <xf numFmtId="0" fontId="98" fillId="0" borderId="463" xfId="4" applyFont="1" applyBorder="1" applyAlignment="1">
      <alignment horizontal="center" vertical="center"/>
    </xf>
    <xf numFmtId="0" fontId="102" fillId="0" borderId="464" xfId="4" applyFont="1" applyBorder="1" applyAlignment="1">
      <alignment horizontal="center" vertical="center"/>
    </xf>
    <xf numFmtId="0" fontId="86" fillId="10" borderId="321" xfId="0" applyFont="1" applyFill="1" applyBorder="1" applyAlignment="1">
      <alignment horizontal="left" vertical="center" wrapText="1"/>
    </xf>
    <xf numFmtId="15" fontId="40" fillId="0" borderId="94" xfId="0" applyNumberFormat="1" applyFont="1" applyBorder="1" applyAlignment="1">
      <alignment horizontal="center" vertical="center"/>
    </xf>
    <xf numFmtId="0" fontId="41" fillId="0" borderId="95" xfId="0" applyFont="1" applyBorder="1" applyAlignment="1">
      <alignment horizontal="center" vertical="center"/>
    </xf>
    <xf numFmtId="0" fontId="9" fillId="0" borderId="96" xfId="0" applyFont="1" applyBorder="1" applyAlignment="1">
      <alignment horizontal="center" vertical="center"/>
    </xf>
    <xf numFmtId="15" fontId="9" fillId="0" borderId="97" xfId="0" applyNumberFormat="1" applyFont="1" applyBorder="1" applyAlignment="1">
      <alignment horizontal="center" vertical="center"/>
    </xf>
    <xf numFmtId="0" fontId="0" fillId="0" borderId="97" xfId="0" applyBorder="1" applyAlignment="1">
      <alignment horizontal="center" vertical="center"/>
    </xf>
    <xf numFmtId="0" fontId="0" fillId="0" borderId="98" xfId="0" applyBorder="1" applyAlignment="1">
      <alignment horizontal="center" vertical="center"/>
    </xf>
    <xf numFmtId="187" fontId="66" fillId="2" borderId="234" xfId="0" applyNumberFormat="1" applyFont="1" applyFill="1" applyBorder="1" applyAlignment="1">
      <alignment horizontal="center" vertical="center"/>
    </xf>
    <xf numFmtId="0" fontId="118" fillId="39" borderId="11" xfId="0" applyFont="1" applyFill="1" applyBorder="1" applyAlignment="1">
      <alignment horizontal="center" vertical="center" wrapText="1" readingOrder="2"/>
    </xf>
    <xf numFmtId="0" fontId="112" fillId="40" borderId="11" xfId="0" applyFont="1" applyFill="1" applyBorder="1" applyAlignment="1">
      <alignment horizontal="center" vertical="center" wrapText="1" readingOrder="2"/>
    </xf>
    <xf numFmtId="0" fontId="119" fillId="40" borderId="11" xfId="0" applyFont="1" applyFill="1" applyBorder="1" applyAlignment="1">
      <alignment horizontal="center" vertical="center" wrapText="1" readingOrder="2"/>
    </xf>
    <xf numFmtId="0" fontId="120" fillId="39" borderId="11" xfId="0" applyFont="1" applyFill="1" applyBorder="1" applyAlignment="1">
      <alignment vertical="center" wrapText="1" readingOrder="1"/>
    </xf>
    <xf numFmtId="0" fontId="120" fillId="39" borderId="11" xfId="0" applyFont="1" applyFill="1" applyBorder="1" applyAlignment="1">
      <alignment horizontal="center" vertical="center" wrapText="1" readingOrder="1"/>
    </xf>
    <xf numFmtId="0" fontId="53" fillId="0" borderId="215" xfId="0" applyFont="1" applyBorder="1" applyAlignment="1">
      <alignment horizontal="center" vertical="center"/>
    </xf>
    <xf numFmtId="0" fontId="53" fillId="0" borderId="51" xfId="0" applyFont="1" applyBorder="1" applyAlignment="1">
      <alignment horizontal="center" vertical="center"/>
    </xf>
    <xf numFmtId="0" fontId="53" fillId="0" borderId="52" xfId="0" applyFont="1" applyBorder="1" applyAlignment="1">
      <alignment horizontal="center" vertical="center"/>
    </xf>
    <xf numFmtId="0" fontId="118" fillId="39" borderId="464" xfId="0" applyFont="1" applyFill="1" applyBorder="1" applyAlignment="1">
      <alignment horizontal="center" vertical="center" wrapText="1" readingOrder="2"/>
    </xf>
    <xf numFmtId="0" fontId="121" fillId="41" borderId="464" xfId="0" applyFont="1" applyFill="1" applyBorder="1" applyAlignment="1">
      <alignment horizontal="center" vertical="center" wrapText="1" readingOrder="2"/>
    </xf>
    <xf numFmtId="165" fontId="123" fillId="40" borderId="464" xfId="1" applyNumberFormat="1" applyFont="1" applyFill="1" applyBorder="1" applyAlignment="1">
      <alignment horizontal="center" vertical="center" wrapText="1" readingOrder="2"/>
    </xf>
    <xf numFmtId="9" fontId="122" fillId="40" borderId="464" xfId="2" applyFont="1" applyFill="1" applyBorder="1" applyAlignment="1">
      <alignment horizontal="center" vertical="center" wrapText="1" readingOrder="2"/>
    </xf>
    <xf numFmtId="0" fontId="53" fillId="0" borderId="55" xfId="0" applyFont="1" applyBorder="1" applyAlignment="1">
      <alignment horizontal="center" vertical="center"/>
    </xf>
    <xf numFmtId="0" fontId="53" fillId="0" borderId="0" xfId="0" applyFont="1" applyAlignment="1">
      <alignment horizontal="center" vertical="center"/>
    </xf>
    <xf numFmtId="0" fontId="53" fillId="0" borderId="54" xfId="0" applyFont="1" applyBorder="1" applyAlignment="1">
      <alignment horizontal="center" vertical="center"/>
    </xf>
    <xf numFmtId="0" fontId="119" fillId="40" borderId="464" xfId="0" applyFont="1" applyFill="1" applyBorder="1" applyAlignment="1">
      <alignment horizontal="center" vertical="center" wrapText="1" readingOrder="2"/>
    </xf>
    <xf numFmtId="0" fontId="121" fillId="40" borderId="464" xfId="0" applyFont="1" applyFill="1" applyBorder="1" applyAlignment="1">
      <alignment horizontal="center" vertical="center" wrapText="1" readingOrder="2"/>
    </xf>
    <xf numFmtId="165" fontId="123" fillId="0" borderId="464" xfId="1" applyNumberFormat="1" applyFont="1" applyBorder="1" applyAlignment="1">
      <alignment horizontal="center" vertical="center" wrapText="1" readingOrder="2"/>
    </xf>
    <xf numFmtId="9" fontId="122" fillId="0" borderId="464" xfId="2" applyFont="1" applyBorder="1" applyAlignment="1">
      <alignment horizontal="center" vertical="center" wrapText="1" readingOrder="2"/>
    </xf>
    <xf numFmtId="10" fontId="125" fillId="41" borderId="464" xfId="0" applyNumberFormat="1" applyFont="1" applyFill="1" applyBorder="1" applyAlignment="1">
      <alignment horizontal="center" vertical="center" wrapText="1" readingOrder="2"/>
    </xf>
    <xf numFmtId="10" fontId="126" fillId="41" borderId="464" xfId="0" applyNumberFormat="1" applyFont="1" applyFill="1" applyBorder="1" applyAlignment="1">
      <alignment horizontal="center" vertical="center" wrapText="1" readingOrder="2"/>
    </xf>
    <xf numFmtId="165" fontId="123" fillId="40" borderId="464" xfId="1" applyNumberFormat="1" applyFont="1" applyFill="1" applyBorder="1" applyAlignment="1">
      <alignment vertical="center" wrapText="1" readingOrder="2"/>
    </xf>
    <xf numFmtId="3" fontId="0" fillId="0" borderId="0" xfId="0" applyNumberFormat="1" applyAlignment="1">
      <alignment horizontal="center" vertical="center"/>
    </xf>
    <xf numFmtId="0" fontId="124" fillId="39" borderId="11" xfId="0" applyFont="1" applyFill="1" applyBorder="1" applyAlignment="1">
      <alignment horizontal="center" vertical="center" wrapText="1" readingOrder="1"/>
    </xf>
    <xf numFmtId="0" fontId="53" fillId="0" borderId="347" xfId="0" applyFont="1" applyBorder="1" applyAlignment="1">
      <alignment horizontal="center" vertical="center"/>
    </xf>
    <xf numFmtId="0" fontId="53" fillId="0" borderId="348" xfId="0" applyFont="1" applyBorder="1" applyAlignment="1">
      <alignment horizontal="center" vertical="center"/>
    </xf>
    <xf numFmtId="0" fontId="53" fillId="0" borderId="349" xfId="0" applyFont="1" applyBorder="1" applyAlignment="1">
      <alignment horizontal="center" vertical="center"/>
    </xf>
    <xf numFmtId="10" fontId="128" fillId="41" borderId="464" xfId="0" applyNumberFormat="1" applyFont="1" applyFill="1" applyBorder="1" applyAlignment="1">
      <alignment horizontal="center" vertical="center" wrapText="1" readingOrder="1"/>
    </xf>
    <xf numFmtId="0" fontId="0" fillId="0" borderId="55" xfId="0" applyBorder="1" applyAlignment="1">
      <alignment horizontal="center" vertical="center"/>
    </xf>
    <xf numFmtId="0" fontId="0" fillId="0" borderId="54" xfId="0" applyBorder="1" applyAlignment="1">
      <alignment horizontal="center" vertical="center"/>
    </xf>
    <xf numFmtId="0" fontId="122" fillId="40" borderId="464" xfId="0" applyFont="1" applyFill="1" applyBorder="1" applyAlignment="1">
      <alignment horizontal="center" vertical="center" wrapText="1" readingOrder="2"/>
    </xf>
    <xf numFmtId="165" fontId="122" fillId="40" borderId="464" xfId="1" applyNumberFormat="1" applyFont="1" applyFill="1" applyBorder="1" applyAlignment="1">
      <alignment horizontal="center" vertical="center" wrapText="1" readingOrder="2"/>
    </xf>
    <xf numFmtId="0" fontId="122" fillId="0" borderId="464" xfId="0" applyFont="1" applyBorder="1" applyAlignment="1">
      <alignment horizontal="center" vertical="center" wrapText="1" readingOrder="2"/>
    </xf>
    <xf numFmtId="165" fontId="122" fillId="0" borderId="464" xfId="1" applyNumberFormat="1" applyFont="1" applyBorder="1" applyAlignment="1">
      <alignment horizontal="center" vertical="center" wrapText="1" readingOrder="2"/>
    </xf>
    <xf numFmtId="0" fontId="0" fillId="0" borderId="347" xfId="0" applyBorder="1" applyAlignment="1">
      <alignment horizontal="center" vertical="center"/>
    </xf>
    <xf numFmtId="0" fontId="0" fillId="0" borderId="349" xfId="0" applyBorder="1" applyAlignment="1">
      <alignment horizontal="center" vertical="center"/>
    </xf>
    <xf numFmtId="0" fontId="0" fillId="0" borderId="215" xfId="0" applyBorder="1" applyAlignment="1">
      <alignment horizontal="center" vertical="center"/>
    </xf>
    <xf numFmtId="0" fontId="0" fillId="0" borderId="52" xfId="0" applyBorder="1" applyAlignment="1">
      <alignment horizontal="center" vertical="center"/>
    </xf>
    <xf numFmtId="0" fontId="0" fillId="0" borderId="51" xfId="0" applyBorder="1" applyAlignment="1">
      <alignment horizontal="center" vertical="center"/>
    </xf>
    <xf numFmtId="15" fontId="123" fillId="40" borderId="464" xfId="0" applyNumberFormat="1" applyFont="1" applyFill="1" applyBorder="1" applyAlignment="1">
      <alignment horizontal="center" vertical="center" wrapText="1" readingOrder="1"/>
    </xf>
    <xf numFmtId="15" fontId="123" fillId="0" borderId="464" xfId="0" applyNumberFormat="1" applyFont="1" applyBorder="1" applyAlignment="1">
      <alignment horizontal="center" vertical="center" wrapText="1" readingOrder="1"/>
    </xf>
    <xf numFmtId="0" fontId="0" fillId="0" borderId="348" xfId="0" applyBorder="1" applyAlignment="1">
      <alignment horizontal="center" vertical="center"/>
    </xf>
    <xf numFmtId="173" fontId="21" fillId="15" borderId="5" xfId="4" applyNumberFormat="1" applyFont="1" applyFill="1" applyBorder="1" applyAlignment="1">
      <alignment horizontal="center" vertical="center" wrapText="1"/>
    </xf>
    <xf numFmtId="173" fontId="21" fillId="15" borderId="391" xfId="4" applyNumberFormat="1" applyFont="1" applyFill="1" applyBorder="1" applyAlignment="1">
      <alignment horizontal="center" vertical="center" wrapText="1"/>
    </xf>
    <xf numFmtId="1" fontId="21" fillId="15" borderId="398" xfId="4" applyNumberFormat="1" applyFont="1" applyFill="1" applyBorder="1" applyAlignment="1">
      <alignment horizontal="center" vertical="center" wrapText="1"/>
    </xf>
    <xf numFmtId="173" fontId="21" fillId="15" borderId="486" xfId="4" applyNumberFormat="1" applyFont="1" applyFill="1" applyBorder="1" applyAlignment="1">
      <alignment horizontal="center" vertical="center" wrapText="1"/>
    </xf>
    <xf numFmtId="49" fontId="21" fillId="15" borderId="391" xfId="4" applyNumberFormat="1" applyFont="1" applyFill="1" applyBorder="1" applyAlignment="1">
      <alignment horizontal="center" vertical="center" wrapText="1"/>
    </xf>
    <xf numFmtId="188" fontId="21" fillId="15" borderId="391" xfId="4" applyNumberFormat="1" applyFont="1" applyFill="1" applyBorder="1" applyAlignment="1">
      <alignment horizontal="center" vertical="center" wrapText="1"/>
    </xf>
    <xf numFmtId="14" fontId="21" fillId="15" borderId="391" xfId="4" applyNumberFormat="1" applyFont="1" applyFill="1" applyBorder="1" applyAlignment="1">
      <alignment horizontal="center" vertical="center" wrapText="1"/>
    </xf>
    <xf numFmtId="0" fontId="21" fillId="15" borderId="391" xfId="4" applyFont="1" applyFill="1" applyBorder="1" applyAlignment="1">
      <alignment horizontal="center" vertical="center" wrapText="1"/>
    </xf>
    <xf numFmtId="174" fontId="21" fillId="15" borderId="391" xfId="4" applyNumberFormat="1" applyFont="1" applyFill="1" applyBorder="1" applyAlignment="1">
      <alignment horizontal="center" vertical="center" wrapText="1"/>
    </xf>
    <xf numFmtId="173" fontId="21" fillId="15" borderId="392" xfId="4" applyNumberFormat="1" applyFont="1" applyFill="1" applyBorder="1" applyAlignment="1">
      <alignment horizontal="center" vertical="center" wrapText="1"/>
    </xf>
    <xf numFmtId="0" fontId="110" fillId="0" borderId="346" xfId="0" applyFont="1" applyBorder="1" applyAlignment="1">
      <alignment horizontal="center" vertical="center"/>
    </xf>
    <xf numFmtId="0" fontId="110" fillId="0" borderId="464" xfId="0" applyFont="1" applyBorder="1" applyAlignment="1">
      <alignment horizontal="center" vertical="center"/>
    </xf>
    <xf numFmtId="0" fontId="110" fillId="0" borderId="483" xfId="0" applyFont="1" applyBorder="1" applyAlignment="1">
      <alignment horizontal="center" vertical="center"/>
    </xf>
    <xf numFmtId="0" fontId="110" fillId="0" borderId="463" xfId="0" applyFont="1" applyBorder="1" applyAlignment="1">
      <alignment horizontal="left" vertical="center"/>
    </xf>
    <xf numFmtId="0" fontId="110" fillId="0" borderId="463" xfId="0" applyFont="1" applyBorder="1" applyAlignment="1">
      <alignment horizontal="center" vertical="center"/>
    </xf>
    <xf numFmtId="173" fontId="100" fillId="10" borderId="464" xfId="4" applyNumberFormat="1" applyFont="1" applyFill="1" applyBorder="1" applyAlignment="1">
      <alignment horizontal="left" vertical="center"/>
    </xf>
    <xf numFmtId="0" fontId="110" fillId="0" borderId="464" xfId="0" applyFont="1" applyBorder="1" applyAlignment="1">
      <alignment horizontal="left" vertical="center"/>
    </xf>
    <xf numFmtId="189" fontId="129" fillId="0" borderId="464" xfId="0" applyNumberFormat="1" applyFont="1" applyBorder="1" applyAlignment="1">
      <alignment horizontal="center" vertical="center"/>
    </xf>
    <xf numFmtId="0" fontId="110" fillId="0" borderId="346" xfId="0" applyFont="1" applyBorder="1" applyAlignment="1">
      <alignment horizontal="left" vertical="center"/>
    </xf>
    <xf numFmtId="173" fontId="100" fillId="10" borderId="464" xfId="4" applyNumberFormat="1" applyFont="1" applyFill="1" applyBorder="1" applyAlignment="1">
      <alignment horizontal="center" vertical="center"/>
    </xf>
    <xf numFmtId="0" fontId="130" fillId="0" borderId="464" xfId="0" applyFont="1" applyBorder="1" applyAlignment="1">
      <alignment horizontal="center" vertical="center"/>
    </xf>
    <xf numFmtId="9" fontId="110" fillId="0" borderId="464" xfId="0" applyNumberFormat="1" applyFont="1" applyBorder="1" applyAlignment="1">
      <alignment horizontal="center" vertical="center"/>
    </xf>
    <xf numFmtId="173" fontId="131" fillId="0" borderId="465" xfId="4" applyNumberFormat="1" applyFont="1" applyBorder="1" applyAlignment="1">
      <alignment horizontal="left" vertical="center"/>
    </xf>
    <xf numFmtId="0" fontId="13" fillId="2" borderId="477" xfId="0" applyFont="1" applyFill="1" applyBorder="1" applyAlignment="1">
      <alignment horizontal="center"/>
    </xf>
    <xf numFmtId="1" fontId="0" fillId="0" borderId="0" xfId="0" applyNumberFormat="1"/>
    <xf numFmtId="0" fontId="0" fillId="0" borderId="98" xfId="0" applyBorder="1" applyAlignment="1">
      <alignment horizontal="center"/>
    </xf>
    <xf numFmtId="0" fontId="9" fillId="0" borderId="96" xfId="0" applyFont="1" applyBorder="1" applyAlignment="1">
      <alignment horizontal="center"/>
    </xf>
    <xf numFmtId="15" fontId="9" fillId="0" borderId="97" xfId="0" applyNumberFormat="1" applyFont="1" applyBorder="1" applyAlignment="1">
      <alignment horizontal="center"/>
    </xf>
    <xf numFmtId="0" fontId="0" fillId="0" borderId="97" xfId="0" applyBorder="1" applyAlignment="1">
      <alignment horizontal="center"/>
    </xf>
    <xf numFmtId="0" fontId="0" fillId="42" borderId="457" xfId="0" applyFill="1" applyBorder="1" applyAlignment="1" applyProtection="1">
      <alignment vertical="center"/>
      <protection locked="0"/>
    </xf>
    <xf numFmtId="0" fontId="0" fillId="42" borderId="0" xfId="0" applyFill="1"/>
    <xf numFmtId="166" fontId="8" fillId="0" borderId="468" xfId="2" applyNumberFormat="1" applyFont="1" applyFill="1" applyBorder="1" applyAlignment="1" applyProtection="1">
      <alignment horizontal="center" vertical="center"/>
    </xf>
    <xf numFmtId="43" fontId="0" fillId="0" borderId="469" xfId="1" applyFont="1" applyFill="1" applyBorder="1" applyAlignment="1" applyProtection="1">
      <alignment horizontal="center" vertical="center"/>
    </xf>
    <xf numFmtId="0" fontId="32" fillId="0" borderId="44" xfId="0" applyFont="1" applyBorder="1" applyAlignment="1">
      <alignment vertical="center"/>
    </xf>
    <xf numFmtId="1" fontId="0" fillId="0" borderId="0" xfId="0" applyNumberFormat="1" applyAlignment="1">
      <alignment horizontal="center" vertical="center"/>
    </xf>
    <xf numFmtId="17" fontId="55" fillId="0" borderId="23" xfId="0" applyNumberFormat="1" applyFont="1" applyBorder="1" applyAlignment="1">
      <alignment horizontal="center" vertical="center" textRotation="90"/>
    </xf>
    <xf numFmtId="0" fontId="13" fillId="0" borderId="464" xfId="0" applyFont="1" applyBorder="1" applyAlignment="1">
      <alignment horizontal="center" vertical="center" wrapText="1"/>
    </xf>
    <xf numFmtId="0" fontId="13" fillId="0" borderId="464" xfId="0" applyFont="1" applyBorder="1" applyAlignment="1">
      <alignment horizontal="left" vertical="center" wrapText="1"/>
    </xf>
    <xf numFmtId="0" fontId="13" fillId="0" borderId="464" xfId="0" applyFont="1" applyBorder="1" applyAlignment="1">
      <alignment horizontal="center" vertical="center"/>
    </xf>
    <xf numFmtId="1" fontId="13" fillId="0" borderId="464" xfId="0" applyNumberFormat="1" applyFont="1" applyBorder="1" applyAlignment="1">
      <alignment horizontal="center" vertical="center" wrapText="1"/>
    </xf>
    <xf numFmtId="43" fontId="13" fillId="0" borderId="464" xfId="1" applyFont="1" applyBorder="1" applyAlignment="1">
      <alignment horizontal="center" vertical="center" wrapText="1"/>
    </xf>
    <xf numFmtId="9" fontId="13" fillId="0" borderId="464" xfId="0" applyNumberFormat="1" applyFont="1" applyBorder="1" applyAlignment="1">
      <alignment horizontal="center" vertical="center" wrapText="1"/>
    </xf>
    <xf numFmtId="173" fontId="132" fillId="0" borderId="464" xfId="4" applyNumberFormat="1" applyFont="1" applyBorder="1" applyAlignment="1">
      <alignment horizontal="center" vertical="center" wrapText="1"/>
    </xf>
    <xf numFmtId="0" fontId="133" fillId="0" borderId="489" xfId="0" applyFont="1" applyBorder="1" applyAlignment="1">
      <alignment horizontal="center" vertical="center" wrapText="1" readingOrder="2"/>
    </xf>
    <xf numFmtId="0" fontId="135" fillId="0" borderId="489" xfId="0" applyFont="1" applyBorder="1" applyAlignment="1">
      <alignment horizontal="center" vertical="center" wrapText="1" readingOrder="1"/>
    </xf>
    <xf numFmtId="4" fontId="0" fillId="44" borderId="464" xfId="0" applyNumberFormat="1" applyFill="1" applyBorder="1" applyAlignment="1">
      <alignment horizontal="center"/>
    </xf>
    <xf numFmtId="2" fontId="98" fillId="0" borderId="464" xfId="5" applyNumberFormat="1" applyFont="1" applyBorder="1" applyAlignment="1" applyProtection="1">
      <alignment horizontal="center" vertical="center"/>
    </xf>
    <xf numFmtId="0" fontId="98" fillId="0" borderId="482" xfId="4" applyFont="1" applyBorder="1" applyAlignment="1" applyProtection="1">
      <alignment vertical="center" wrapText="1"/>
      <protection locked="0"/>
    </xf>
    <xf numFmtId="0" fontId="98" fillId="0" borderId="464" xfId="4" applyFont="1" applyBorder="1"/>
    <xf numFmtId="0" fontId="101" fillId="10" borderId="464" xfId="4" applyFont="1" applyFill="1" applyBorder="1" applyAlignment="1">
      <alignment vertical="center" wrapText="1"/>
    </xf>
    <xf numFmtId="0" fontId="9" fillId="3" borderId="457" xfId="0" applyFont="1" applyFill="1" applyBorder="1" applyAlignment="1" applyProtection="1">
      <alignment vertical="center"/>
      <protection locked="0"/>
    </xf>
    <xf numFmtId="10" fontId="9" fillId="3" borderId="25" xfId="2" applyNumberFormat="1" applyFont="1" applyFill="1" applyBorder="1" applyAlignment="1" applyProtection="1">
      <alignment horizontal="center" vertical="center"/>
    </xf>
    <xf numFmtId="0" fontId="136" fillId="0" borderId="0" xfId="0" applyFont="1"/>
    <xf numFmtId="0" fontId="137" fillId="0" borderId="0" xfId="0" applyFont="1"/>
    <xf numFmtId="191" fontId="140" fillId="0" borderId="0" xfId="0" applyNumberFormat="1" applyFont="1"/>
    <xf numFmtId="192" fontId="136" fillId="0" borderId="0" xfId="0" applyNumberFormat="1" applyFont="1"/>
    <xf numFmtId="9" fontId="136" fillId="0" borderId="0" xfId="2" applyFont="1" applyProtection="1"/>
    <xf numFmtId="0" fontId="136" fillId="0" borderId="0" xfId="2" applyNumberFormat="1" applyFont="1" applyProtection="1"/>
    <xf numFmtId="0" fontId="147" fillId="23" borderId="5" xfId="11" applyFont="1" applyFill="1" applyBorder="1" applyAlignment="1">
      <alignment horizontal="center" vertical="center"/>
    </xf>
    <xf numFmtId="0" fontId="147" fillId="23" borderId="391" xfId="11" applyFont="1" applyFill="1" applyBorder="1" applyAlignment="1">
      <alignment horizontal="center" vertical="center" wrapText="1"/>
    </xf>
    <xf numFmtId="0" fontId="147" fillId="23" borderId="392" xfId="11" applyFont="1" applyFill="1" applyBorder="1" applyAlignment="1">
      <alignment horizontal="center" vertical="center" wrapText="1"/>
    </xf>
    <xf numFmtId="0" fontId="141" fillId="2" borderId="0" xfId="0" applyFont="1" applyFill="1" applyAlignment="1">
      <alignment vertical="center"/>
    </xf>
    <xf numFmtId="0" fontId="148" fillId="23" borderId="5" xfId="11" applyFont="1" applyFill="1" applyBorder="1" applyAlignment="1">
      <alignment horizontal="center" vertical="center"/>
    </xf>
    <xf numFmtId="0" fontId="149" fillId="0" borderId="0" xfId="0" applyFont="1" applyAlignment="1">
      <alignment vertical="center"/>
    </xf>
    <xf numFmtId="0" fontId="150" fillId="2" borderId="397" xfId="11" applyFont="1" applyFill="1" applyBorder="1" applyAlignment="1">
      <alignment horizontal="center" vertical="center"/>
    </xf>
    <xf numFmtId="0" fontId="151" fillId="2" borderId="57" xfId="11" applyFont="1" applyFill="1" applyBorder="1" applyAlignment="1">
      <alignment horizontal="left" vertical="center" wrapText="1"/>
    </xf>
    <xf numFmtId="0" fontId="151" fillId="2" borderId="134" xfId="11" applyFont="1" applyFill="1" applyBorder="1" applyAlignment="1">
      <alignment horizontal="left" vertical="center" wrapText="1"/>
    </xf>
    <xf numFmtId="0" fontId="151" fillId="2" borderId="58" xfId="11" applyFont="1" applyFill="1" applyBorder="1" applyAlignment="1">
      <alignment horizontal="left" vertical="center" wrapText="1"/>
    </xf>
    <xf numFmtId="9" fontId="152" fillId="0" borderId="11" xfId="11" applyNumberFormat="1" applyFont="1" applyBorder="1" applyAlignment="1" applyProtection="1">
      <alignment horizontal="center" vertical="center"/>
      <protection locked="0"/>
    </xf>
    <xf numFmtId="9" fontId="152" fillId="0" borderId="57" xfId="11" applyNumberFormat="1" applyFont="1" applyBorder="1" applyAlignment="1" applyProtection="1">
      <alignment horizontal="center" vertical="center"/>
      <protection locked="0"/>
    </xf>
    <xf numFmtId="9" fontId="152" fillId="0" borderId="496" xfId="11" applyNumberFormat="1" applyFont="1" applyBorder="1" applyAlignment="1" applyProtection="1">
      <alignment horizontal="center" vertical="center"/>
      <protection locked="0"/>
    </xf>
    <xf numFmtId="0" fontId="153" fillId="2" borderId="0" xfId="0" applyFont="1" applyFill="1" applyAlignment="1">
      <alignment vertical="center"/>
    </xf>
    <xf numFmtId="0" fontId="154" fillId="2" borderId="397" xfId="11" applyFont="1" applyFill="1" applyBorder="1" applyAlignment="1">
      <alignment horizontal="center" vertical="center"/>
    </xf>
    <xf numFmtId="0" fontId="155" fillId="2" borderId="57" xfId="11" applyFont="1" applyFill="1" applyBorder="1" applyAlignment="1">
      <alignment horizontal="left" vertical="center" wrapText="1"/>
    </xf>
    <xf numFmtId="0" fontId="155" fillId="2" borderId="134" xfId="11" applyFont="1" applyFill="1" applyBorder="1" applyAlignment="1">
      <alignment horizontal="left" vertical="center" wrapText="1"/>
    </xf>
    <xf numFmtId="0" fontId="155" fillId="2" borderId="58" xfId="11" applyFont="1" applyFill="1" applyBorder="1" applyAlignment="1">
      <alignment horizontal="left" vertical="center" wrapText="1"/>
    </xf>
    <xf numFmtId="0" fontId="149" fillId="45" borderId="0" xfId="0" applyFont="1" applyFill="1" applyAlignment="1">
      <alignment horizontal="center" vertical="center" wrapText="1"/>
    </xf>
    <xf numFmtId="0" fontId="137" fillId="0" borderId="0" xfId="11" applyFont="1" applyAlignment="1">
      <alignment vertical="center" wrapText="1"/>
    </xf>
    <xf numFmtId="0" fontId="150" fillId="2" borderId="346" xfId="11" applyFont="1" applyFill="1" applyBorder="1" applyAlignment="1">
      <alignment horizontal="center" vertical="center"/>
    </xf>
    <xf numFmtId="0" fontId="156" fillId="0" borderId="464" xfId="11" applyFont="1" applyBorder="1" applyAlignment="1" applyProtection="1">
      <alignment horizontal="center" vertical="center"/>
      <protection locked="0"/>
    </xf>
    <xf numFmtId="1" fontId="136" fillId="0" borderId="0" xfId="0" applyNumberFormat="1" applyFont="1"/>
    <xf numFmtId="0" fontId="149" fillId="45" borderId="464" xfId="0" applyFont="1" applyFill="1" applyBorder="1" applyAlignment="1">
      <alignment horizontal="center" vertical="center" wrapText="1"/>
    </xf>
    <xf numFmtId="0" fontId="136" fillId="12" borderId="0" xfId="0" applyFont="1" applyFill="1"/>
    <xf numFmtId="0" fontId="136" fillId="0" borderId="0" xfId="0" applyFont="1" applyAlignment="1">
      <alignment horizontal="center" vertical="center"/>
    </xf>
    <xf numFmtId="0" fontId="137" fillId="0" borderId="0" xfId="11" applyFont="1" applyAlignment="1">
      <alignment horizontal="center" vertical="center" wrapText="1"/>
    </xf>
    <xf numFmtId="0" fontId="136" fillId="0" borderId="464" xfId="0" applyFont="1" applyBorder="1" applyAlignment="1">
      <alignment horizontal="center" vertical="center"/>
    </xf>
    <xf numFmtId="10" fontId="136" fillId="0" borderId="464" xfId="0" applyNumberFormat="1" applyFont="1" applyBorder="1" applyAlignment="1">
      <alignment horizontal="center" vertical="center"/>
    </xf>
    <xf numFmtId="0" fontId="136" fillId="0" borderId="0" xfId="0" applyFont="1" applyAlignment="1">
      <alignment vertical="center"/>
    </xf>
    <xf numFmtId="0" fontId="136" fillId="0" borderId="0" xfId="0" applyFont="1" applyAlignment="1">
      <alignment vertical="center" wrapText="1"/>
    </xf>
    <xf numFmtId="0" fontId="136" fillId="0" borderId="76" xfId="0" applyFont="1" applyBorder="1" applyAlignment="1">
      <alignment horizontal="center" vertical="center"/>
    </xf>
    <xf numFmtId="10" fontId="136" fillId="0" borderId="76" xfId="0" applyNumberFormat="1" applyFont="1" applyBorder="1" applyAlignment="1">
      <alignment horizontal="center" vertical="center"/>
    </xf>
    <xf numFmtId="0" fontId="137" fillId="0" borderId="0" xfId="11" applyFont="1" applyAlignment="1">
      <alignment vertical="top" wrapText="1"/>
    </xf>
    <xf numFmtId="0" fontId="136" fillId="0" borderId="497" xfId="0" applyFont="1" applyBorder="1" applyAlignment="1">
      <alignment horizontal="center" vertical="center"/>
    </xf>
    <xf numFmtId="9" fontId="136" fillId="0" borderId="497" xfId="2" applyFont="1" applyFill="1" applyBorder="1" applyAlignment="1" applyProtection="1">
      <alignment horizontal="center" vertical="center"/>
    </xf>
    <xf numFmtId="0" fontId="136" fillId="0" borderId="0" xfId="0" applyFont="1" applyAlignment="1">
      <alignment horizontal="right" vertical="center"/>
    </xf>
    <xf numFmtId="2" fontId="136" fillId="0" borderId="0" xfId="0" applyNumberFormat="1" applyFont="1" applyAlignment="1">
      <alignment vertical="center"/>
    </xf>
    <xf numFmtId="0" fontId="157" fillId="0" borderId="0" xfId="11" applyFont="1" applyAlignment="1">
      <alignment horizontal="center" vertical="center" wrapText="1"/>
    </xf>
    <xf numFmtId="0" fontId="158" fillId="0" borderId="0" xfId="11" applyFont="1" applyAlignment="1">
      <alignment horizontal="center" vertical="center" wrapText="1"/>
    </xf>
    <xf numFmtId="2" fontId="136" fillId="2" borderId="0" xfId="0" applyNumberFormat="1" applyFont="1" applyFill="1" applyAlignment="1">
      <alignment vertical="center"/>
    </xf>
    <xf numFmtId="193" fontId="136" fillId="0" borderId="0" xfId="0" applyNumberFormat="1" applyFont="1"/>
    <xf numFmtId="0" fontId="137" fillId="0" borderId="0" xfId="11" applyFont="1" applyAlignment="1">
      <alignment horizontal="left" vertical="center" wrapText="1"/>
    </xf>
    <xf numFmtId="0" fontId="150" fillId="2" borderId="399" xfId="11" applyFont="1" applyFill="1" applyBorder="1" applyAlignment="1">
      <alignment horizontal="center" vertical="center"/>
    </xf>
    <xf numFmtId="0" fontId="150" fillId="2" borderId="395" xfId="11" applyFont="1" applyFill="1" applyBorder="1" applyAlignment="1">
      <alignment horizontal="center" vertical="center"/>
    </xf>
    <xf numFmtId="0" fontId="159" fillId="2" borderId="0" xfId="11" applyFont="1" applyFill="1" applyAlignment="1">
      <alignment horizontal="center"/>
    </xf>
    <xf numFmtId="0" fontId="141" fillId="2" borderId="0" xfId="0" applyFont="1" applyFill="1"/>
    <xf numFmtId="0" fontId="159" fillId="0" borderId="0" xfId="11" applyFont="1" applyAlignment="1" applyProtection="1">
      <alignment horizontal="center" vertical="center"/>
      <protection locked="0"/>
    </xf>
    <xf numFmtId="0" fontId="141" fillId="2" borderId="0" xfId="0" applyFont="1" applyFill="1" applyAlignment="1">
      <alignment horizontal="center"/>
    </xf>
    <xf numFmtId="0" fontId="160" fillId="2" borderId="0" xfId="0" applyFont="1" applyFill="1" applyAlignment="1">
      <alignment vertical="center" wrapText="1"/>
    </xf>
    <xf numFmtId="0" fontId="147" fillId="2" borderId="0" xfId="0" applyFont="1" applyFill="1" applyAlignment="1">
      <alignment vertical="center" wrapText="1"/>
    </xf>
    <xf numFmtId="0" fontId="160" fillId="2" borderId="0" xfId="0" applyFont="1" applyFill="1" applyAlignment="1">
      <alignment horizontal="right" vertical="center" wrapText="1"/>
    </xf>
    <xf numFmtId="0" fontId="147" fillId="2" borderId="0" xfId="0" applyFont="1" applyFill="1" applyAlignment="1">
      <alignment horizontal="left" vertical="center" wrapText="1"/>
    </xf>
    <xf numFmtId="0" fontId="163" fillId="0" borderId="66" xfId="0" applyFont="1" applyBorder="1" applyAlignment="1">
      <alignment vertical="center" wrapText="1"/>
    </xf>
    <xf numFmtId="0" fontId="164" fillId="0" borderId="66" xfId="0" applyFont="1" applyBorder="1" applyAlignment="1">
      <alignment vertical="center" wrapText="1"/>
    </xf>
    <xf numFmtId="0" fontId="164" fillId="0" borderId="66" xfId="0" applyFont="1" applyBorder="1" applyAlignment="1">
      <alignment vertical="center"/>
    </xf>
    <xf numFmtId="0" fontId="163" fillId="0" borderId="0" xfId="0" applyFont="1" applyAlignment="1">
      <alignment vertical="center" wrapText="1"/>
    </xf>
    <xf numFmtId="0" fontId="165" fillId="0" borderId="0" xfId="0" applyFont="1" applyAlignment="1">
      <alignment vertical="top" wrapText="1"/>
    </xf>
    <xf numFmtId="0" fontId="136" fillId="0" borderId="0" xfId="0" applyFont="1" applyAlignment="1">
      <alignment vertical="top" wrapText="1"/>
    </xf>
    <xf numFmtId="0" fontId="166" fillId="0" borderId="0" xfId="0" applyFont="1" applyAlignment="1">
      <alignment vertical="center" wrapText="1"/>
    </xf>
    <xf numFmtId="0" fontId="38" fillId="15" borderId="11" xfId="0" applyFont="1" applyFill="1" applyBorder="1" applyAlignment="1">
      <alignment vertical="center" wrapText="1"/>
    </xf>
    <xf numFmtId="0" fontId="12" fillId="5" borderId="464" xfId="0" applyFont="1" applyFill="1" applyBorder="1" applyAlignment="1">
      <alignment horizontal="center" vertical="center"/>
    </xf>
    <xf numFmtId="0" fontId="12" fillId="5" borderId="464" xfId="0" applyFont="1" applyFill="1" applyBorder="1" applyAlignment="1">
      <alignment horizontal="center" vertical="center" wrapText="1"/>
    </xf>
    <xf numFmtId="168" fontId="52" fillId="18" borderId="464" xfId="0" applyNumberFormat="1" applyFont="1" applyFill="1" applyBorder="1" applyAlignment="1">
      <alignment horizontal="center" vertical="center" wrapText="1"/>
    </xf>
    <xf numFmtId="0" fontId="81" fillId="0" borderId="464" xfId="0" quotePrefix="1" applyFont="1" applyBorder="1" applyAlignment="1">
      <alignment vertical="center"/>
    </xf>
    <xf numFmtId="3" fontId="81" fillId="10" borderId="464" xfId="1" applyNumberFormat="1" applyFont="1" applyFill="1" applyBorder="1" applyAlignment="1" applyProtection="1">
      <alignment horizontal="center" vertical="center"/>
      <protection locked="0"/>
    </xf>
    <xf numFmtId="3" fontId="81" fillId="10" borderId="464" xfId="1" applyNumberFormat="1" applyFont="1" applyFill="1" applyBorder="1" applyAlignment="1" applyProtection="1">
      <alignment horizontal="center" vertical="center"/>
    </xf>
    <xf numFmtId="0" fontId="81" fillId="0" borderId="464" xfId="0" quotePrefix="1" applyFont="1" applyBorder="1"/>
    <xf numFmtId="3" fontId="81" fillId="0" borderId="464" xfId="0" quotePrefix="1" applyNumberFormat="1" applyFont="1" applyBorder="1" applyAlignment="1">
      <alignment horizontal="center" vertical="center"/>
    </xf>
    <xf numFmtId="0" fontId="81" fillId="0" borderId="464" xfId="0" applyFont="1" applyBorder="1" applyAlignment="1">
      <alignment vertical="center"/>
    </xf>
    <xf numFmtId="3" fontId="81" fillId="0" borderId="464" xfId="0" quotePrefix="1" applyNumberFormat="1" applyFont="1" applyBorder="1" applyAlignment="1">
      <alignment horizontal="center"/>
    </xf>
    <xf numFmtId="0" fontId="25" fillId="15" borderId="64" xfId="0" applyFont="1" applyFill="1" applyBorder="1" applyAlignment="1">
      <alignment horizontal="center" vertical="center" wrapText="1"/>
    </xf>
    <xf numFmtId="1" fontId="0" fillId="10" borderId="64" xfId="1" applyNumberFormat="1" applyFont="1" applyFill="1" applyBorder="1" applyAlignment="1">
      <alignment horizontal="center" vertical="center"/>
    </xf>
    <xf numFmtId="165" fontId="0" fillId="9" borderId="64" xfId="1" applyNumberFormat="1" applyFont="1" applyFill="1" applyBorder="1" applyAlignment="1">
      <alignment horizontal="center" vertical="center"/>
    </xf>
    <xf numFmtId="1" fontId="0" fillId="9" borderId="64" xfId="1" applyNumberFormat="1" applyFont="1" applyFill="1" applyBorder="1" applyAlignment="1">
      <alignment horizontal="center" vertical="center"/>
    </xf>
    <xf numFmtId="0" fontId="37" fillId="15" borderId="64" xfId="0" applyFont="1" applyFill="1" applyBorder="1" applyAlignment="1">
      <alignment horizontal="centerContinuous"/>
    </xf>
    <xf numFmtId="0" fontId="24" fillId="11" borderId="64" xfId="0" applyFont="1" applyFill="1" applyBorder="1" applyAlignment="1">
      <alignment horizontal="center" vertical="center" wrapText="1"/>
    </xf>
    <xf numFmtId="1" fontId="0" fillId="10" borderId="64" xfId="1" applyNumberFormat="1" applyFont="1" applyFill="1" applyBorder="1" applyAlignment="1">
      <alignment horizontal="right" vertical="center"/>
    </xf>
    <xf numFmtId="37" fontId="0" fillId="10" borderId="64" xfId="1" applyNumberFormat="1" applyFont="1" applyFill="1" applyBorder="1" applyAlignment="1">
      <alignment horizontal="right"/>
    </xf>
    <xf numFmtId="165" fontId="0" fillId="10" borderId="64" xfId="1" applyNumberFormat="1" applyFont="1" applyFill="1" applyBorder="1" applyAlignment="1">
      <alignment horizontal="right"/>
    </xf>
    <xf numFmtId="37" fontId="0" fillId="0" borderId="64" xfId="0" applyNumberFormat="1" applyBorder="1" applyAlignment="1">
      <alignment horizontal="right"/>
    </xf>
    <xf numFmtId="165" fontId="37" fillId="15" borderId="64" xfId="1" applyNumberFormat="1" applyFont="1" applyFill="1" applyBorder="1" applyAlignment="1">
      <alignment horizontal="right"/>
    </xf>
    <xf numFmtId="165" fontId="0" fillId="9" borderId="64" xfId="1" applyNumberFormat="1" applyFont="1" applyFill="1" applyBorder="1" applyAlignment="1">
      <alignment horizontal="right"/>
    </xf>
    <xf numFmtId="0" fontId="23" fillId="15" borderId="504" xfId="0" applyFont="1" applyFill="1" applyBorder="1" applyAlignment="1">
      <alignment vertical="center"/>
    </xf>
    <xf numFmtId="165" fontId="0" fillId="10" borderId="64" xfId="1" applyNumberFormat="1" applyFont="1" applyFill="1" applyBorder="1"/>
    <xf numFmtId="165" fontId="0" fillId="10" borderId="64" xfId="1" applyNumberFormat="1" applyFont="1" applyFill="1" applyBorder="1" applyAlignment="1">
      <alignment horizontal="center" vertical="center"/>
    </xf>
    <xf numFmtId="165" fontId="37" fillId="15" borderId="64" xfId="1" applyNumberFormat="1" applyFont="1" applyFill="1" applyBorder="1"/>
    <xf numFmtId="185" fontId="0" fillId="0" borderId="0" xfId="0" applyNumberFormat="1"/>
    <xf numFmtId="3" fontId="0" fillId="3" borderId="0" xfId="0" applyNumberFormat="1" applyFill="1"/>
    <xf numFmtId="0" fontId="12" fillId="0" borderId="1" xfId="0" applyFont="1" applyBorder="1" applyAlignment="1">
      <alignment horizontal="center"/>
    </xf>
    <xf numFmtId="17" fontId="12" fillId="0" borderId="346" xfId="0" applyNumberFormat="1" applyFont="1" applyBorder="1" applyAlignment="1">
      <alignment horizontal="center"/>
    </xf>
    <xf numFmtId="185" fontId="13" fillId="4" borderId="0" xfId="0" applyNumberFormat="1" applyFont="1" applyFill="1"/>
    <xf numFmtId="185" fontId="0" fillId="0" borderId="0" xfId="1" applyNumberFormat="1" applyFont="1" applyBorder="1"/>
    <xf numFmtId="10" fontId="13" fillId="0" borderId="0" xfId="0" applyNumberFormat="1" applyFont="1" applyAlignment="1">
      <alignment horizontal="center"/>
    </xf>
    <xf numFmtId="165" fontId="0" fillId="4" borderId="0" xfId="1" applyNumberFormat="1" applyFont="1" applyFill="1" applyBorder="1"/>
    <xf numFmtId="165" fontId="0" fillId="0" borderId="0" xfId="1" applyNumberFormat="1" applyFont="1" applyBorder="1"/>
    <xf numFmtId="166" fontId="13" fillId="0" borderId="0" xfId="2" applyNumberFormat="1" applyFont="1" applyBorder="1" applyAlignment="1">
      <alignment horizontal="center"/>
    </xf>
    <xf numFmtId="170" fontId="13" fillId="0" borderId="0" xfId="0" applyNumberFormat="1" applyFont="1"/>
    <xf numFmtId="10" fontId="13" fillId="0" borderId="0" xfId="2" applyNumberFormat="1" applyFont="1" applyBorder="1" applyAlignment="1">
      <alignment horizontal="center"/>
    </xf>
    <xf numFmtId="170" fontId="13" fillId="4" borderId="0" xfId="0" applyNumberFormat="1" applyFont="1" applyFill="1"/>
    <xf numFmtId="170" fontId="13" fillId="0" borderId="54" xfId="0" applyNumberFormat="1" applyFont="1" applyBorder="1"/>
    <xf numFmtId="184" fontId="13" fillId="0" borderId="0" xfId="0" applyNumberFormat="1" applyFont="1"/>
    <xf numFmtId="43" fontId="0" fillId="0" borderId="0" xfId="1" applyFont="1" applyBorder="1"/>
    <xf numFmtId="0" fontId="80" fillId="35" borderId="215" xfId="0" applyFont="1" applyFill="1" applyBorder="1" applyAlignment="1">
      <alignment horizontal="centerContinuous" vertical="center"/>
    </xf>
    <xf numFmtId="0" fontId="80" fillId="35" borderId="51" xfId="0" applyFont="1" applyFill="1" applyBorder="1" applyAlignment="1">
      <alignment horizontal="centerContinuous" vertical="center"/>
    </xf>
    <xf numFmtId="0" fontId="80" fillId="35" borderId="52" xfId="0" applyFont="1" applyFill="1" applyBorder="1" applyAlignment="1">
      <alignment horizontal="centerContinuous" vertical="center"/>
    </xf>
    <xf numFmtId="0" fontId="85" fillId="25" borderId="507" xfId="0" applyFont="1" applyFill="1" applyBorder="1" applyAlignment="1">
      <alignment horizontal="centerContinuous" vertical="center"/>
    </xf>
    <xf numFmtId="0" fontId="86" fillId="25" borderId="508" xfId="0" applyFont="1" applyFill="1" applyBorder="1" applyAlignment="1">
      <alignment horizontal="centerContinuous" vertical="center"/>
    </xf>
    <xf numFmtId="0" fontId="65" fillId="25" borderId="321" xfId="0" applyFont="1" applyFill="1" applyBorder="1" applyAlignment="1">
      <alignment horizontal="centerContinuous" vertical="center"/>
    </xf>
    <xf numFmtId="0" fontId="65" fillId="25" borderId="418" xfId="0" applyFont="1" applyFill="1" applyBorder="1" applyAlignment="1">
      <alignment horizontal="centerContinuous" vertical="center"/>
    </xf>
    <xf numFmtId="38" fontId="65" fillId="0" borderId="511" xfId="0" applyNumberFormat="1" applyFont="1" applyBorder="1" applyAlignment="1" applyProtection="1">
      <alignment horizontal="center" vertical="center"/>
      <protection locked="0"/>
    </xf>
    <xf numFmtId="0" fontId="65" fillId="0" borderId="419" xfId="0" applyFont="1" applyBorder="1" applyAlignment="1" applyProtection="1">
      <alignment horizontal="center" vertical="center"/>
      <protection locked="0"/>
    </xf>
    <xf numFmtId="0" fontId="65" fillId="2" borderId="419" xfId="0" applyFont="1" applyFill="1" applyBorder="1" applyAlignment="1">
      <alignment horizontal="center" vertical="center"/>
    </xf>
    <xf numFmtId="0" fontId="65" fillId="0" borderId="513" xfId="0" applyFont="1" applyBorder="1" applyAlignment="1" applyProtection="1">
      <alignment horizontal="center" vertical="center" wrapText="1"/>
      <protection locked="0"/>
    </xf>
    <xf numFmtId="0" fontId="9" fillId="10" borderId="0" xfId="0" applyFont="1" applyFill="1" applyAlignment="1" applyProtection="1">
      <alignment vertical="center"/>
      <protection locked="0"/>
    </xf>
    <xf numFmtId="165" fontId="0" fillId="0" borderId="162" xfId="1" applyNumberFormat="1" applyFont="1" applyFill="1" applyBorder="1" applyAlignment="1" applyProtection="1">
      <alignment vertical="center"/>
    </xf>
    <xf numFmtId="166" fontId="74" fillId="2" borderId="162" xfId="2" applyNumberFormat="1" applyFont="1" applyFill="1" applyBorder="1" applyAlignment="1" applyProtection="1">
      <alignment horizontal="center" vertical="center"/>
    </xf>
    <xf numFmtId="0" fontId="0" fillId="42" borderId="457" xfId="0" applyFill="1" applyBorder="1" applyAlignment="1" applyProtection="1">
      <alignment horizontal="left" vertical="center"/>
      <protection locked="0"/>
    </xf>
    <xf numFmtId="10" fontId="108" fillId="10" borderId="25" xfId="2" applyNumberFormat="1" applyFont="1" applyFill="1" applyBorder="1" applyAlignment="1" applyProtection="1">
      <alignment horizontal="center" vertical="center"/>
    </xf>
    <xf numFmtId="165" fontId="0" fillId="10" borderId="469" xfId="1" applyNumberFormat="1" applyFont="1" applyFill="1" applyBorder="1" applyAlignment="1" applyProtection="1">
      <alignment vertical="center"/>
    </xf>
    <xf numFmtId="43" fontId="0" fillId="10" borderId="469" xfId="1" applyFont="1" applyFill="1" applyBorder="1" applyAlignment="1" applyProtection="1">
      <alignment horizontal="center" vertical="center"/>
    </xf>
    <xf numFmtId="0" fontId="0" fillId="10" borderId="0" xfId="0" applyFill="1"/>
    <xf numFmtId="43" fontId="0" fillId="0" borderId="27" xfId="1" applyFont="1" applyFill="1" applyBorder="1" applyAlignment="1" applyProtection="1">
      <alignment vertical="center"/>
    </xf>
    <xf numFmtId="43" fontId="0" fillId="10" borderId="27" xfId="1" applyFont="1" applyFill="1" applyBorder="1" applyAlignment="1" applyProtection="1">
      <alignment vertical="center"/>
    </xf>
    <xf numFmtId="0" fontId="80" fillId="24" borderId="369" xfId="0" applyFont="1" applyFill="1" applyBorder="1" applyAlignment="1">
      <alignment horizontal="centerContinuous" vertical="center"/>
    </xf>
    <xf numFmtId="0" fontId="95" fillId="24" borderId="0" xfId="0" applyFont="1" applyFill="1" applyAlignment="1">
      <alignment horizontal="centerContinuous" vertical="center" wrapText="1"/>
    </xf>
    <xf numFmtId="0" fontId="0" fillId="42" borderId="515" xfId="0" applyFill="1" applyBorder="1" applyAlignment="1" applyProtection="1">
      <alignment horizontal="left" vertical="center"/>
      <protection locked="0"/>
    </xf>
    <xf numFmtId="0" fontId="9" fillId="10" borderId="518" xfId="0" applyFont="1" applyFill="1" applyBorder="1" applyAlignment="1" applyProtection="1">
      <alignment vertical="center"/>
      <protection locked="0"/>
    </xf>
    <xf numFmtId="0" fontId="9" fillId="3" borderId="518" xfId="0" applyFont="1" applyFill="1" applyBorder="1" applyAlignment="1" applyProtection="1">
      <alignment vertical="center"/>
      <protection locked="0"/>
    </xf>
    <xf numFmtId="0" fontId="0" fillId="42" borderId="518" xfId="0" applyFill="1" applyBorder="1" applyAlignment="1" applyProtection="1">
      <alignment horizontal="left" vertical="center"/>
      <protection locked="0"/>
    </xf>
    <xf numFmtId="0" fontId="0" fillId="0" borderId="518" xfId="0" applyBorder="1" applyAlignment="1">
      <alignment horizontal="left"/>
    </xf>
    <xf numFmtId="0" fontId="0" fillId="42" borderId="518" xfId="0" applyFill="1" applyBorder="1" applyAlignment="1">
      <alignment horizontal="left"/>
    </xf>
    <xf numFmtId="0" fontId="0" fillId="10" borderId="520" xfId="0" applyFill="1" applyBorder="1" applyAlignment="1" applyProtection="1">
      <alignment horizontal="left" vertical="center"/>
      <protection locked="0"/>
    </xf>
    <xf numFmtId="43" fontId="0" fillId="0" borderId="13" xfId="1" applyFont="1" applyFill="1" applyBorder="1" applyAlignment="1" applyProtection="1">
      <alignment vertical="center"/>
    </xf>
    <xf numFmtId="0" fontId="0" fillId="0" borderId="161" xfId="0" applyBorder="1"/>
    <xf numFmtId="10" fontId="108" fillId="0" borderId="20" xfId="2" applyNumberFormat="1" applyFont="1" applyFill="1" applyBorder="1" applyAlignment="1" applyProtection="1">
      <alignment horizontal="center" vertical="center"/>
    </xf>
    <xf numFmtId="0" fontId="0" fillId="0" borderId="521" xfId="0" applyBorder="1"/>
    <xf numFmtId="43" fontId="0" fillId="0" borderId="49" xfId="1" applyFont="1" applyFill="1" applyBorder="1" applyAlignment="1" applyProtection="1">
      <alignment vertical="center"/>
    </xf>
    <xf numFmtId="43" fontId="0" fillId="0" borderId="0" xfId="1" applyFont="1" applyFill="1" applyBorder="1" applyAlignment="1" applyProtection="1">
      <alignment vertical="center"/>
    </xf>
    <xf numFmtId="0" fontId="9" fillId="10" borderId="522" xfId="0" applyFont="1" applyFill="1" applyBorder="1" applyAlignment="1" applyProtection="1">
      <alignment vertical="center"/>
      <protection locked="0"/>
    </xf>
    <xf numFmtId="0" fontId="9" fillId="3" borderId="522" xfId="0" applyFont="1" applyFill="1" applyBorder="1" applyAlignment="1" applyProtection="1">
      <alignment vertical="center"/>
      <protection locked="0"/>
    </xf>
    <xf numFmtId="0" fontId="9" fillId="10" borderId="523" xfId="0" applyFont="1" applyFill="1" applyBorder="1" applyAlignment="1" applyProtection="1">
      <alignment vertical="center"/>
      <protection locked="0"/>
    </xf>
    <xf numFmtId="0" fontId="9" fillId="10" borderId="525" xfId="0" applyFont="1" applyFill="1" applyBorder="1" applyAlignment="1" applyProtection="1">
      <alignment vertical="center"/>
      <protection locked="0"/>
    </xf>
    <xf numFmtId="0" fontId="9" fillId="10" borderId="526" xfId="0" applyFont="1" applyFill="1" applyBorder="1" applyAlignment="1" applyProtection="1">
      <alignment vertical="center"/>
      <protection locked="0"/>
    </xf>
    <xf numFmtId="0" fontId="44" fillId="10" borderId="527" xfId="0" applyFont="1" applyFill="1" applyBorder="1" applyAlignment="1" applyProtection="1">
      <alignment horizontal="center" vertical="center"/>
      <protection locked="0"/>
    </xf>
    <xf numFmtId="43" fontId="0" fillId="10" borderId="0" xfId="1" applyFont="1" applyFill="1" applyBorder="1" applyAlignment="1" applyProtection="1">
      <alignment vertical="center"/>
    </xf>
    <xf numFmtId="10" fontId="108" fillId="10" borderId="0" xfId="2" applyNumberFormat="1" applyFont="1" applyFill="1" applyBorder="1" applyAlignment="1" applyProtection="1">
      <alignment horizontal="center" vertical="center"/>
    </xf>
    <xf numFmtId="9" fontId="9" fillId="3" borderId="457" xfId="2" applyFont="1" applyFill="1" applyBorder="1" applyAlignment="1" applyProtection="1">
      <alignment horizontal="center" vertical="center"/>
      <protection locked="0"/>
    </xf>
    <xf numFmtId="0" fontId="168" fillId="46" borderId="528" xfId="0" applyFont="1" applyFill="1" applyBorder="1" applyAlignment="1">
      <alignment horizontal="center" vertical="center" wrapText="1" readingOrder="1"/>
    </xf>
    <xf numFmtId="0" fontId="168" fillId="46" borderId="528" xfId="0" applyFont="1" applyFill="1" applyBorder="1" applyAlignment="1">
      <alignment horizontal="left" vertical="center" wrapText="1" readingOrder="1"/>
    </xf>
    <xf numFmtId="0" fontId="169" fillId="46" borderId="528" xfId="0" applyFont="1" applyFill="1" applyBorder="1" applyAlignment="1">
      <alignment horizontal="left" vertical="center" wrapText="1" readingOrder="1"/>
    </xf>
    <xf numFmtId="3" fontId="168" fillId="46" borderId="528" xfId="0" applyNumberFormat="1" applyFont="1" applyFill="1" applyBorder="1" applyAlignment="1">
      <alignment horizontal="center" vertical="center" wrapText="1" readingOrder="1"/>
    </xf>
    <xf numFmtId="3" fontId="170" fillId="46" borderId="528" xfId="0" applyNumberFormat="1" applyFont="1" applyFill="1" applyBorder="1" applyAlignment="1">
      <alignment horizontal="center" vertical="center" wrapText="1" readingOrder="1"/>
    </xf>
    <xf numFmtId="0" fontId="7" fillId="0" borderId="464" xfId="0" applyFont="1" applyBorder="1" applyAlignment="1">
      <alignment horizontal="center" vertical="center"/>
    </xf>
    <xf numFmtId="0" fontId="171" fillId="0" borderId="454" xfId="4" applyFont="1" applyBorder="1" applyAlignment="1" applyProtection="1">
      <alignment horizontal="center" vertical="center" wrapText="1"/>
      <protection locked="0"/>
    </xf>
    <xf numFmtId="0" fontId="13" fillId="0" borderId="464" xfId="0" applyFont="1" applyBorder="1" applyAlignment="1">
      <alignment horizontal="left" vertical="top" wrapText="1"/>
    </xf>
    <xf numFmtId="0" fontId="13" fillId="0" borderId="464" xfId="0" applyFont="1" applyBorder="1" applyAlignment="1">
      <alignment horizontal="center" vertical="top" wrapText="1"/>
    </xf>
    <xf numFmtId="15" fontId="0" fillId="0" borderId="464" xfId="0" applyNumberFormat="1" applyBorder="1"/>
    <xf numFmtId="2" fontId="0" fillId="0" borderId="442" xfId="1" applyNumberFormat="1" applyFont="1" applyFill="1" applyBorder="1" applyAlignment="1" applyProtection="1">
      <alignment vertical="center"/>
    </xf>
    <xf numFmtId="167" fontId="65" fillId="25" borderId="0" xfId="0" quotePrefix="1" applyNumberFormat="1" applyFont="1" applyFill="1" applyAlignment="1">
      <alignment horizontal="center" vertical="center" wrapText="1"/>
    </xf>
    <xf numFmtId="9" fontId="65" fillId="25" borderId="0" xfId="2" quotePrefix="1" applyFont="1" applyFill="1" applyAlignment="1">
      <alignment horizontal="center" vertical="center" wrapText="1"/>
    </xf>
    <xf numFmtId="0" fontId="0" fillId="0" borderId="134" xfId="0" applyBorder="1"/>
    <xf numFmtId="0" fontId="172" fillId="0" borderId="0" xfId="0" applyFont="1"/>
    <xf numFmtId="0" fontId="172" fillId="0" borderId="0" xfId="0" applyFont="1" applyAlignment="1">
      <alignment horizontal="left" vertical="top"/>
    </xf>
    <xf numFmtId="0" fontId="173" fillId="0" borderId="0" xfId="0" applyFont="1" applyAlignment="1">
      <alignment vertical="center"/>
    </xf>
    <xf numFmtId="0" fontId="174" fillId="0" borderId="0" xfId="0" applyFont="1" applyAlignment="1">
      <alignment vertical="center"/>
    </xf>
    <xf numFmtId="0" fontId="175" fillId="0" borderId="0" xfId="0" applyFont="1" applyAlignment="1">
      <alignment horizontal="center" vertical="center"/>
    </xf>
    <xf numFmtId="0" fontId="175" fillId="0" borderId="134" xfId="0" quotePrefix="1" applyFont="1" applyBorder="1" applyAlignment="1">
      <alignment vertical="center"/>
    </xf>
    <xf numFmtId="0" fontId="177" fillId="0" borderId="0" xfId="0" applyFont="1" applyAlignment="1">
      <alignment vertical="center"/>
    </xf>
    <xf numFmtId="0" fontId="173" fillId="0" borderId="0" xfId="0" applyFont="1" applyAlignment="1">
      <alignment vertical="center" wrapText="1"/>
    </xf>
    <xf numFmtId="0" fontId="178" fillId="0" borderId="0" xfId="0" applyFont="1" applyAlignment="1">
      <alignment horizontal="center" vertical="center" wrapText="1"/>
    </xf>
    <xf numFmtId="0" fontId="178" fillId="0" borderId="0" xfId="0" applyFont="1" applyAlignment="1">
      <alignment horizontal="center" vertical="center"/>
    </xf>
    <xf numFmtId="0" fontId="174" fillId="0" borderId="0" xfId="0" applyFont="1"/>
    <xf numFmtId="0" fontId="174" fillId="0" borderId="0" xfId="0" applyFont="1" applyAlignment="1">
      <alignment vertical="top"/>
    </xf>
    <xf numFmtId="166" fontId="0" fillId="0" borderId="0" xfId="0" applyNumberFormat="1" applyAlignment="1">
      <alignment horizontal="center" vertical="center" wrapText="1"/>
    </xf>
    <xf numFmtId="0" fontId="179" fillId="47" borderId="463" xfId="0" applyFont="1" applyFill="1" applyBorder="1" applyAlignment="1">
      <alignment horizontal="center" vertical="center" wrapText="1"/>
    </xf>
    <xf numFmtId="0" fontId="179" fillId="47" borderId="482" xfId="0" applyFont="1" applyFill="1" applyBorder="1" applyAlignment="1">
      <alignment horizontal="center" vertical="center" wrapText="1"/>
    </xf>
    <xf numFmtId="0" fontId="88" fillId="0" borderId="463" xfId="0" applyFont="1" applyBorder="1" applyAlignment="1">
      <alignment horizontal="center" vertical="center" wrapText="1"/>
    </xf>
    <xf numFmtId="0" fontId="180" fillId="0" borderId="0" xfId="0" applyFont="1" applyAlignment="1">
      <alignment horizontal="center" vertical="center"/>
    </xf>
    <xf numFmtId="0" fontId="80" fillId="47" borderId="463" xfId="0" applyFont="1" applyFill="1" applyBorder="1" applyAlignment="1">
      <alignment horizontal="center" vertical="center" wrapText="1"/>
    </xf>
    <xf numFmtId="181" fontId="10" fillId="0" borderId="464" xfId="0" applyNumberFormat="1" applyFont="1" applyBorder="1" applyAlignment="1">
      <alignment horizontal="center" vertical="center" wrapText="1"/>
    </xf>
    <xf numFmtId="194" fontId="88" fillId="0" borderId="482" xfId="3" applyNumberFormat="1" applyFont="1" applyFill="1" applyBorder="1" applyAlignment="1">
      <alignment vertical="center" wrapText="1"/>
    </xf>
    <xf numFmtId="0" fontId="13" fillId="0" borderId="463" xfId="0" applyFont="1" applyBorder="1" applyAlignment="1">
      <alignment horizontal="center" vertical="center" wrapText="1"/>
    </xf>
    <xf numFmtId="0" fontId="0" fillId="0" borderId="482" xfId="0" applyBorder="1" applyAlignment="1">
      <alignment horizontal="center" vertical="center" wrapText="1"/>
    </xf>
    <xf numFmtId="0" fontId="181" fillId="0" borderId="482" xfId="0" applyFont="1" applyBorder="1" applyAlignment="1">
      <alignment horizontal="center" vertical="center" wrapText="1"/>
    </xf>
    <xf numFmtId="164" fontId="70" fillId="0" borderId="482" xfId="3" applyFont="1" applyFill="1" applyBorder="1" applyAlignment="1">
      <alignment horizontal="center" vertical="center" wrapText="1"/>
    </xf>
    <xf numFmtId="0" fontId="44" fillId="18" borderId="76" xfId="0" applyFont="1" applyFill="1" applyBorder="1" applyAlignment="1">
      <alignment horizontal="center" vertical="center" wrapText="1"/>
    </xf>
    <xf numFmtId="0" fontId="44" fillId="18" borderId="65" xfId="0" applyFont="1" applyFill="1" applyBorder="1" applyAlignment="1">
      <alignment horizontal="center" vertical="center" wrapText="1"/>
    </xf>
    <xf numFmtId="195" fontId="179" fillId="47" borderId="482" xfId="0" applyNumberFormat="1" applyFont="1" applyFill="1" applyBorder="1" applyAlignment="1">
      <alignment horizontal="center" vertical="center" wrapText="1"/>
    </xf>
    <xf numFmtId="43" fontId="179" fillId="47" borderId="0" xfId="0" applyNumberFormat="1" applyFont="1" applyFill="1" applyAlignment="1">
      <alignment vertical="center" wrapText="1"/>
    </xf>
    <xf numFmtId="43" fontId="0" fillId="0" borderId="0" xfId="0" applyNumberFormat="1" applyAlignment="1">
      <alignment horizontal="center" vertical="center" wrapText="1"/>
    </xf>
    <xf numFmtId="164" fontId="13" fillId="48" borderId="534" xfId="3" applyFont="1" applyFill="1" applyBorder="1" applyAlignment="1">
      <alignment horizontal="center" vertical="center" wrapText="1"/>
    </xf>
    <xf numFmtId="43" fontId="13" fillId="48" borderId="454" xfId="2" applyNumberFormat="1" applyFont="1" applyFill="1" applyBorder="1" applyAlignment="1">
      <alignment horizontal="center" vertical="center" wrapText="1"/>
    </xf>
    <xf numFmtId="166" fontId="13" fillId="48" borderId="454" xfId="2" applyNumberFormat="1" applyFont="1" applyFill="1" applyBorder="1" applyAlignment="1">
      <alignment horizontal="center" vertical="center" wrapText="1"/>
    </xf>
    <xf numFmtId="9" fontId="0" fillId="0" borderId="0" xfId="0" applyNumberFormat="1" applyAlignment="1">
      <alignment horizontal="center" vertical="center" wrapText="1"/>
    </xf>
    <xf numFmtId="0" fontId="182" fillId="10" borderId="534" xfId="0" applyFont="1" applyFill="1" applyBorder="1" applyAlignment="1">
      <alignment horizontal="center" vertical="center" wrapText="1"/>
    </xf>
    <xf numFmtId="0" fontId="13" fillId="0" borderId="0" xfId="0" applyFont="1" applyAlignment="1">
      <alignment horizontal="center" vertical="center" wrapText="1"/>
    </xf>
    <xf numFmtId="0" fontId="181" fillId="0" borderId="0" xfId="0" applyFont="1" applyAlignment="1">
      <alignment horizontal="center" vertical="center" wrapText="1"/>
    </xf>
    <xf numFmtId="164" fontId="70" fillId="48" borderId="0" xfId="3" applyFont="1" applyFill="1" applyAlignment="1">
      <alignment horizontal="center" vertical="center" wrapText="1"/>
    </xf>
    <xf numFmtId="0" fontId="136" fillId="12" borderId="464" xfId="0" applyFont="1" applyFill="1" applyBorder="1"/>
    <xf numFmtId="0" fontId="81" fillId="0" borderId="464" xfId="0" quotePrefix="1" applyFont="1" applyBorder="1" applyAlignment="1">
      <alignment horizontal="left" vertical="center"/>
    </xf>
    <xf numFmtId="0" fontId="13" fillId="10" borderId="464" xfId="0" applyFont="1" applyFill="1" applyBorder="1" applyAlignment="1">
      <alignment horizontal="left" vertical="center" wrapText="1"/>
    </xf>
    <xf numFmtId="0" fontId="9" fillId="42" borderId="522" xfId="0" applyFont="1" applyFill="1" applyBorder="1" applyAlignment="1" applyProtection="1">
      <alignment vertical="center"/>
      <protection locked="0"/>
    </xf>
    <xf numFmtId="4" fontId="0" fillId="42" borderId="0" xfId="0" applyNumberFormat="1" applyFill="1"/>
    <xf numFmtId="10" fontId="108" fillId="42" borderId="25" xfId="2" applyNumberFormat="1" applyFont="1" applyFill="1" applyBorder="1" applyAlignment="1" applyProtection="1">
      <alignment horizontal="center" vertical="center"/>
    </xf>
    <xf numFmtId="165" fontId="0" fillId="42" borderId="469" xfId="1" applyNumberFormat="1" applyFont="1" applyFill="1" applyBorder="1" applyAlignment="1" applyProtection="1">
      <alignment vertical="center"/>
    </xf>
    <xf numFmtId="43" fontId="0" fillId="42" borderId="469" xfId="1" applyFont="1" applyFill="1" applyBorder="1" applyAlignment="1" applyProtection="1">
      <alignment horizontal="center" vertical="center"/>
    </xf>
    <xf numFmtId="166" fontId="8" fillId="42" borderId="468" xfId="2" applyNumberFormat="1" applyFont="1" applyFill="1" applyBorder="1" applyAlignment="1" applyProtection="1">
      <alignment horizontal="center" vertical="center"/>
    </xf>
    <xf numFmtId="0" fontId="0" fillId="6" borderId="518" xfId="0" applyFill="1" applyBorder="1" applyAlignment="1" applyProtection="1">
      <alignment horizontal="left" vertical="center"/>
      <protection locked="0"/>
    </xf>
    <xf numFmtId="0" fontId="9" fillId="6" borderId="522" xfId="0" applyFont="1" applyFill="1" applyBorder="1" applyAlignment="1" applyProtection="1">
      <alignment vertical="center"/>
      <protection locked="0"/>
    </xf>
    <xf numFmtId="4" fontId="0" fillId="6" borderId="0" xfId="0" applyNumberFormat="1" applyFill="1"/>
    <xf numFmtId="10" fontId="108" fillId="6" borderId="25" xfId="2" applyNumberFormat="1" applyFont="1" applyFill="1" applyBorder="1" applyAlignment="1" applyProtection="1">
      <alignment horizontal="center" vertical="center"/>
    </xf>
    <xf numFmtId="165" fontId="0" fillId="6" borderId="469" xfId="1" applyNumberFormat="1" applyFont="1" applyFill="1" applyBorder="1" applyAlignment="1" applyProtection="1">
      <alignment vertical="center"/>
    </xf>
    <xf numFmtId="43" fontId="0" fillId="6" borderId="469" xfId="1" applyFont="1" applyFill="1" applyBorder="1" applyAlignment="1" applyProtection="1">
      <alignment horizontal="center" vertical="center"/>
    </xf>
    <xf numFmtId="0" fontId="0" fillId="6" borderId="0" xfId="0" applyFill="1"/>
    <xf numFmtId="166" fontId="8" fillId="6" borderId="468" xfId="2" applyNumberFormat="1" applyFont="1" applyFill="1" applyBorder="1" applyAlignment="1" applyProtection="1">
      <alignment horizontal="center" vertical="center"/>
    </xf>
    <xf numFmtId="190" fontId="0" fillId="42" borderId="0" xfId="0" applyNumberFormat="1" applyFill="1"/>
    <xf numFmtId="0" fontId="9" fillId="42" borderId="524" xfId="0" applyFont="1" applyFill="1" applyBorder="1" applyAlignment="1" applyProtection="1">
      <alignment vertical="center"/>
      <protection locked="0"/>
    </xf>
    <xf numFmtId="43" fontId="0" fillId="42" borderId="27" xfId="1" applyFont="1" applyFill="1" applyBorder="1" applyAlignment="1" applyProtection="1">
      <alignment vertical="center"/>
    </xf>
    <xf numFmtId="0" fontId="9" fillId="42" borderId="525" xfId="0" applyFont="1" applyFill="1" applyBorder="1" applyAlignment="1" applyProtection="1">
      <alignment vertical="center"/>
      <protection locked="0"/>
    </xf>
    <xf numFmtId="43" fontId="9" fillId="3" borderId="27" xfId="1" applyFont="1" applyFill="1" applyBorder="1" applyAlignment="1" applyProtection="1">
      <alignment vertical="center"/>
    </xf>
    <xf numFmtId="165" fontId="9" fillId="3" borderId="469" xfId="1" applyNumberFormat="1" applyFont="1" applyFill="1" applyBorder="1" applyAlignment="1" applyProtection="1">
      <alignment vertical="center"/>
    </xf>
    <xf numFmtId="43" fontId="9" fillId="3" borderId="469" xfId="1" applyFont="1" applyFill="1" applyBorder="1" applyAlignment="1" applyProtection="1">
      <alignment horizontal="center" vertical="center"/>
    </xf>
    <xf numFmtId="43" fontId="9" fillId="3" borderId="469" xfId="1" applyFont="1" applyFill="1" applyBorder="1" applyAlignment="1" applyProtection="1">
      <alignment vertical="center"/>
    </xf>
    <xf numFmtId="0" fontId="9" fillId="3" borderId="0" xfId="0" applyFont="1" applyFill="1"/>
    <xf numFmtId="166" fontId="108" fillId="3" borderId="468" xfId="2" applyNumberFormat="1" applyFont="1" applyFill="1" applyBorder="1" applyAlignment="1" applyProtection="1">
      <alignment horizontal="center" vertical="center"/>
    </xf>
    <xf numFmtId="10" fontId="9" fillId="0" borderId="0" xfId="0" applyNumberFormat="1" applyFont="1"/>
    <xf numFmtId="43" fontId="9" fillId="3" borderId="471" xfId="1" applyFont="1" applyFill="1" applyBorder="1" applyAlignment="1" applyProtection="1">
      <alignment vertical="center"/>
    </xf>
    <xf numFmtId="0" fontId="65" fillId="25" borderId="356" xfId="0" quotePrefix="1" applyFont="1" applyFill="1" applyBorder="1" applyAlignment="1">
      <alignment horizontal="center" vertical="center" wrapText="1"/>
    </xf>
    <xf numFmtId="0" fontId="65" fillId="25" borderId="354" xfId="0" quotePrefix="1" applyFont="1" applyFill="1" applyBorder="1" applyAlignment="1">
      <alignment vertical="center" wrapText="1"/>
    </xf>
    <xf numFmtId="0" fontId="65" fillId="25" borderId="354" xfId="0" quotePrefix="1" applyFont="1" applyFill="1" applyBorder="1" applyAlignment="1">
      <alignment horizontal="center" vertical="center" wrapText="1"/>
    </xf>
    <xf numFmtId="0" fontId="65" fillId="25" borderId="355" xfId="0" quotePrefix="1" applyFont="1" applyFill="1" applyBorder="1" applyAlignment="1">
      <alignment horizontal="center" vertical="center" wrapText="1"/>
    </xf>
    <xf numFmtId="0" fontId="66" fillId="10" borderId="464" xfId="0" applyFont="1" applyFill="1" applyBorder="1" applyAlignment="1">
      <alignment horizontal="left" vertical="center"/>
    </xf>
    <xf numFmtId="15" fontId="82" fillId="0" borderId="464" xfId="0" applyNumberFormat="1" applyFont="1" applyBorder="1" applyAlignment="1">
      <alignment horizontal="center" vertical="center"/>
    </xf>
    <xf numFmtId="167" fontId="0" fillId="0" borderId="464" xfId="0" applyNumberFormat="1" applyBorder="1"/>
    <xf numFmtId="9" fontId="0" fillId="0" borderId="464" xfId="2" applyFont="1" applyBorder="1" applyAlignment="1">
      <alignment horizontal="center"/>
    </xf>
    <xf numFmtId="2" fontId="0" fillId="0" borderId="464" xfId="0" applyNumberFormat="1" applyBorder="1" applyAlignment="1">
      <alignment horizontal="center"/>
    </xf>
    <xf numFmtId="10" fontId="0" fillId="0" borderId="462" xfId="0" applyNumberFormat="1" applyBorder="1" applyAlignment="1">
      <alignment horizontal="center" vertical="center"/>
    </xf>
    <xf numFmtId="49" fontId="74" fillId="2" borderId="265" xfId="2" applyNumberFormat="1" applyFont="1" applyFill="1" applyBorder="1" applyAlignment="1" applyProtection="1">
      <alignment horizontal="center" vertical="center"/>
    </xf>
    <xf numFmtId="181" fontId="10" fillId="0" borderId="482" xfId="0" applyNumberFormat="1" applyFont="1" applyBorder="1" applyAlignment="1">
      <alignment horizontal="center" vertical="center" wrapText="1"/>
    </xf>
    <xf numFmtId="9" fontId="10" fillId="0" borderId="482" xfId="2" applyFont="1" applyBorder="1" applyAlignment="1">
      <alignment horizontal="center" vertical="center" wrapText="1"/>
    </xf>
    <xf numFmtId="9" fontId="70" fillId="0" borderId="482" xfId="2" applyFont="1" applyFill="1" applyBorder="1" applyAlignment="1">
      <alignment horizontal="center" vertical="center" wrapText="1"/>
    </xf>
    <xf numFmtId="9" fontId="44" fillId="18" borderId="65" xfId="2" applyFont="1" applyFill="1" applyBorder="1" applyAlignment="1">
      <alignment horizontal="center" vertical="center" wrapText="1"/>
    </xf>
    <xf numFmtId="9" fontId="179" fillId="47" borderId="482" xfId="2" applyFont="1" applyFill="1" applyBorder="1" applyAlignment="1">
      <alignment horizontal="center" vertical="center" wrapText="1"/>
    </xf>
    <xf numFmtId="9" fontId="13" fillId="48" borderId="534" xfId="2" applyFont="1" applyFill="1" applyBorder="1" applyAlignment="1">
      <alignment horizontal="center" vertical="center" wrapText="1"/>
    </xf>
    <xf numFmtId="9" fontId="181" fillId="0" borderId="0" xfId="2" applyFont="1" applyAlignment="1">
      <alignment horizontal="center" vertical="center" wrapText="1"/>
    </xf>
    <xf numFmtId="9" fontId="70" fillId="48" borderId="0" xfId="2" applyFont="1" applyFill="1" applyAlignment="1">
      <alignment horizontal="center" vertical="center" wrapText="1"/>
    </xf>
    <xf numFmtId="16" fontId="13" fillId="0" borderId="464" xfId="0" applyNumberFormat="1" applyFont="1" applyBorder="1" applyAlignment="1">
      <alignment horizontal="center" vertical="center" wrapText="1"/>
    </xf>
    <xf numFmtId="15" fontId="13" fillId="0" borderId="464" xfId="0" applyNumberFormat="1" applyFont="1" applyBorder="1" applyAlignment="1">
      <alignment horizontal="center" vertical="center"/>
    </xf>
    <xf numFmtId="15" fontId="13" fillId="0" borderId="464" xfId="0" applyNumberFormat="1" applyFont="1" applyBorder="1" applyAlignment="1">
      <alignment horizontal="center" vertical="center" wrapText="1"/>
    </xf>
    <xf numFmtId="40" fontId="9" fillId="0" borderId="0" xfId="0" applyNumberFormat="1" applyFont="1"/>
    <xf numFmtId="196" fontId="0" fillId="0" borderId="0" xfId="0" applyNumberFormat="1"/>
    <xf numFmtId="0" fontId="136" fillId="0" borderId="464" xfId="0" applyFont="1" applyBorder="1"/>
    <xf numFmtId="43" fontId="184" fillId="49" borderId="454" xfId="2" applyNumberFormat="1" applyFont="1" applyFill="1" applyBorder="1" applyAlignment="1">
      <alignment horizontal="center" vertical="center" wrapText="1"/>
    </xf>
    <xf numFmtId="43" fontId="80" fillId="47" borderId="464" xfId="0" applyNumberFormat="1" applyFont="1" applyFill="1" applyBorder="1" applyAlignment="1">
      <alignment vertical="center" wrapText="1"/>
    </xf>
    <xf numFmtId="187" fontId="185" fillId="50" borderId="234" xfId="0" applyNumberFormat="1" applyFont="1" applyFill="1" applyBorder="1" applyAlignment="1">
      <alignment horizontal="center" vertical="center"/>
    </xf>
    <xf numFmtId="185" fontId="13" fillId="0" borderId="0" xfId="0" applyNumberFormat="1" applyFont="1"/>
    <xf numFmtId="0" fontId="188" fillId="53" borderId="535" xfId="0" applyFont="1" applyFill="1" applyBorder="1" applyAlignment="1">
      <alignment horizontal="center" vertical="top" wrapText="1"/>
    </xf>
    <xf numFmtId="0" fontId="188" fillId="53" borderId="536" xfId="0" applyFont="1" applyFill="1" applyBorder="1" applyAlignment="1">
      <alignment horizontal="center" vertical="top" wrapText="1"/>
    </xf>
    <xf numFmtId="0" fontId="189" fillId="0" borderId="537" xfId="0" applyFont="1" applyBorder="1" applyAlignment="1">
      <alignment horizontal="center" vertical="center" wrapText="1"/>
    </xf>
    <xf numFmtId="0" fontId="189" fillId="0" borderId="537" xfId="0" applyFont="1" applyBorder="1" applyAlignment="1">
      <alignment vertical="top" wrapText="1"/>
    </xf>
    <xf numFmtId="0" fontId="189" fillId="0" borderId="537" xfId="0" applyFont="1" applyBorder="1" applyAlignment="1">
      <alignment horizontal="center" vertical="top" wrapText="1"/>
    </xf>
    <xf numFmtId="0" fontId="190" fillId="0" borderId="537" xfId="0" applyFont="1" applyBorder="1" applyAlignment="1">
      <alignment vertical="top" wrapText="1"/>
    </xf>
    <xf numFmtId="3" fontId="190" fillId="0" borderId="537" xfId="0" applyNumberFormat="1" applyFont="1" applyBorder="1" applyAlignment="1">
      <alignment vertical="top" wrapText="1"/>
    </xf>
    <xf numFmtId="0" fontId="190" fillId="0" borderId="537" xfId="0" applyFont="1" applyBorder="1" applyAlignment="1">
      <alignment horizontal="center" vertical="top" wrapText="1"/>
    </xf>
    <xf numFmtId="197" fontId="190" fillId="0" borderId="537" xfId="0" applyNumberFormat="1" applyFont="1" applyBorder="1" applyAlignment="1">
      <alignment horizontal="center" vertical="top" wrapText="1"/>
    </xf>
    <xf numFmtId="0" fontId="190" fillId="0" borderId="538" xfId="0" applyFont="1" applyBorder="1" applyAlignment="1">
      <alignment horizontal="center" vertical="top" wrapText="1"/>
    </xf>
    <xf numFmtId="0" fontId="188" fillId="53" borderId="539" xfId="0" applyFont="1" applyFill="1" applyBorder="1" applyAlignment="1">
      <alignment horizontal="center" vertical="top" wrapText="1"/>
    </xf>
    <xf numFmtId="0" fontId="189" fillId="52" borderId="537" xfId="0" applyFont="1" applyFill="1" applyBorder="1" applyAlignment="1">
      <alignment horizontal="center" vertical="top" wrapText="1"/>
    </xf>
    <xf numFmtId="197" fontId="189" fillId="0" borderId="537" xfId="0" applyNumberFormat="1" applyFont="1" applyBorder="1" applyAlignment="1">
      <alignment horizontal="center" vertical="top" wrapText="1"/>
    </xf>
    <xf numFmtId="0" fontId="189" fillId="0" borderId="540" xfId="0" applyFont="1" applyBorder="1" applyAlignment="1">
      <alignment horizontal="center" vertical="top" wrapText="1"/>
    </xf>
    <xf numFmtId="0" fontId="190" fillId="0" borderId="540" xfId="0" applyFont="1" applyBorder="1" applyAlignment="1">
      <alignment horizontal="center" vertical="top" wrapText="1"/>
    </xf>
    <xf numFmtId="0" fontId="190" fillId="3" borderId="537" xfId="0" applyFont="1" applyFill="1" applyBorder="1" applyAlignment="1">
      <alignment horizontal="center" vertical="top" wrapText="1"/>
    </xf>
    <xf numFmtId="0" fontId="190" fillId="51" borderId="537" xfId="0" applyFont="1" applyFill="1" applyBorder="1" applyAlignment="1">
      <alignment horizontal="center" vertical="top" wrapText="1"/>
    </xf>
    <xf numFmtId="1" fontId="86" fillId="0" borderId="290" xfId="0" applyNumberFormat="1" applyFont="1" applyBorder="1" applyAlignment="1">
      <alignment horizontal="center" vertical="center"/>
    </xf>
    <xf numFmtId="0" fontId="47" fillId="0" borderId="0" xfId="0" applyFont="1" applyAlignment="1">
      <alignment horizontal="left" vertical="center"/>
    </xf>
    <xf numFmtId="0" fontId="47" fillId="0" borderId="0" xfId="0" applyFont="1" applyAlignment="1">
      <alignment horizontal="left" vertical="center" wrapText="1"/>
    </xf>
    <xf numFmtId="0" fontId="46" fillId="0" borderId="0" xfId="0" applyFont="1" applyAlignment="1">
      <alignment vertical="center"/>
    </xf>
    <xf numFmtId="37" fontId="36" fillId="37" borderId="464" xfId="1" applyNumberFormat="1" applyFont="1" applyFill="1" applyBorder="1" applyAlignment="1" applyProtection="1">
      <alignment horizontal="center" vertical="center"/>
      <protection locked="0"/>
    </xf>
    <xf numFmtId="0" fontId="188" fillId="53" borderId="536" xfId="0" applyFont="1" applyFill="1" applyBorder="1" applyAlignment="1">
      <alignment horizontal="center" vertical="center" wrapText="1"/>
    </xf>
    <xf numFmtId="0" fontId="190" fillId="0" borderId="537" xfId="0" applyFont="1" applyBorder="1" applyAlignment="1">
      <alignment horizontal="center" vertical="center" wrapText="1"/>
    </xf>
    <xf numFmtId="0" fontId="47" fillId="0" borderId="0" xfId="0" applyFont="1" applyAlignment="1">
      <alignment vertical="top"/>
    </xf>
    <xf numFmtId="0" fontId="47" fillId="0" borderId="0" xfId="0" applyFont="1" applyAlignment="1">
      <alignment vertical="top" wrapText="1"/>
    </xf>
    <xf numFmtId="0" fontId="50" fillId="0" borderId="0" xfId="0" applyFont="1" applyAlignment="1">
      <alignment vertical="center"/>
    </xf>
    <xf numFmtId="0" fontId="188" fillId="53" borderId="536" xfId="0" applyFont="1" applyFill="1" applyBorder="1" applyAlignment="1">
      <alignment vertical="top" wrapText="1"/>
    </xf>
    <xf numFmtId="0" fontId="190" fillId="0" borderId="540" xfId="0" applyFont="1" applyBorder="1" applyAlignment="1">
      <alignment vertical="top" wrapText="1"/>
    </xf>
    <xf numFmtId="0" fontId="120" fillId="53" borderId="536" xfId="0" applyFont="1" applyFill="1" applyBorder="1" applyAlignment="1">
      <alignment horizontal="center" vertical="center" wrapText="1"/>
    </xf>
    <xf numFmtId="197" fontId="190" fillId="0" borderId="537" xfId="0" applyNumberFormat="1" applyFont="1" applyBorder="1" applyAlignment="1">
      <alignment horizontal="center" vertical="center" wrapText="1"/>
    </xf>
    <xf numFmtId="1" fontId="190" fillId="0" borderId="0" xfId="0" applyNumberFormat="1" applyFont="1" applyAlignment="1">
      <alignment horizontal="center" vertical="center" wrapText="1"/>
    </xf>
    <xf numFmtId="0" fontId="191" fillId="0" borderId="290" xfId="0" applyFont="1" applyBorder="1" applyAlignment="1">
      <alignment horizontal="center" vertical="center" wrapText="1"/>
    </xf>
    <xf numFmtId="0" fontId="38" fillId="15" borderId="11" xfId="0" applyFont="1" applyFill="1" applyBorder="1" applyAlignment="1">
      <alignment horizontal="center" vertical="center" wrapText="1"/>
    </xf>
    <xf numFmtId="0" fontId="81" fillId="0" borderId="464" xfId="0" quotePrefix="1" applyFont="1" applyBorder="1" applyAlignment="1">
      <alignment horizontal="center" vertical="center"/>
    </xf>
    <xf numFmtId="0" fontId="81" fillId="0" borderId="464" xfId="0" quotePrefix="1" applyFont="1" applyBorder="1" applyAlignment="1">
      <alignment horizontal="center"/>
    </xf>
    <xf numFmtId="0" fontId="0" fillId="0" borderId="464" xfId="0" applyBorder="1" applyAlignment="1">
      <alignment horizontal="center"/>
    </xf>
    <xf numFmtId="0" fontId="174" fillId="0" borderId="0" xfId="0" applyFont="1" applyAlignment="1">
      <alignment horizontal="center" vertical="center"/>
    </xf>
    <xf numFmtId="43" fontId="189" fillId="0" borderId="537" xfId="1" applyFont="1" applyBorder="1" applyAlignment="1">
      <alignment horizontal="center" vertical="center" wrapText="1"/>
    </xf>
    <xf numFmtId="3" fontId="189" fillId="0" borderId="537" xfId="0" applyNumberFormat="1" applyFont="1" applyBorder="1" applyAlignment="1">
      <alignment horizontal="center" vertical="center" wrapText="1"/>
    </xf>
    <xf numFmtId="3" fontId="190" fillId="0" borderId="537" xfId="0" applyNumberFormat="1" applyFont="1" applyBorder="1" applyAlignment="1">
      <alignment horizontal="center" vertical="center" wrapText="1"/>
    </xf>
    <xf numFmtId="9" fontId="132" fillId="0" borderId="464" xfId="2" applyFont="1" applyBorder="1" applyAlignment="1">
      <alignment horizontal="center" vertical="center" wrapText="1"/>
    </xf>
    <xf numFmtId="0" fontId="189" fillId="0" borderId="538" xfId="0" applyFont="1" applyBorder="1" applyAlignment="1">
      <alignment horizontal="center" vertical="top" wrapText="1"/>
    </xf>
    <xf numFmtId="168" fontId="192" fillId="18" borderId="464" xfId="0" applyNumberFormat="1" applyFont="1" applyFill="1" applyBorder="1" applyAlignment="1">
      <alignment horizontal="center" vertical="center" wrapText="1"/>
    </xf>
    <xf numFmtId="0" fontId="70" fillId="0" borderId="464" xfId="0" applyFont="1" applyBorder="1" applyAlignment="1">
      <alignment horizontal="left" vertical="center"/>
    </xf>
    <xf numFmtId="0" fontId="70" fillId="0" borderId="464" xfId="0" applyFont="1" applyBorder="1" applyAlignment="1">
      <alignment vertical="center"/>
    </xf>
    <xf numFmtId="0" fontId="70" fillId="10" borderId="464" xfId="0" applyFont="1" applyFill="1" applyBorder="1" applyAlignment="1">
      <alignment horizontal="left" vertical="center"/>
    </xf>
    <xf numFmtId="49" fontId="70" fillId="10" borderId="464" xfId="0" applyNumberFormat="1" applyFont="1" applyFill="1" applyBorder="1" applyAlignment="1" applyProtection="1">
      <alignment horizontal="left" vertical="center"/>
      <protection locked="0"/>
    </xf>
    <xf numFmtId="0" fontId="70" fillId="0" borderId="464" xfId="0" applyFont="1" applyBorder="1" applyAlignment="1">
      <alignment vertical="center" wrapText="1"/>
    </xf>
    <xf numFmtId="49" fontId="70" fillId="0" borderId="464" xfId="0" applyNumberFormat="1" applyFont="1" applyBorder="1" applyAlignment="1" applyProtection="1">
      <alignment horizontal="left" vertical="center"/>
      <protection locked="0"/>
    </xf>
    <xf numFmtId="49" fontId="70" fillId="0" borderId="464" xfId="0" applyNumberFormat="1" applyFont="1" applyBorder="1" applyAlignment="1" applyProtection="1">
      <alignment horizontal="left" vertical="center" wrapText="1"/>
      <protection locked="0"/>
    </xf>
    <xf numFmtId="49" fontId="70" fillId="10" borderId="464" xfId="0" applyNumberFormat="1" applyFont="1" applyFill="1" applyBorder="1" applyAlignment="1" applyProtection="1">
      <alignment vertical="center" wrapText="1"/>
      <protection locked="0"/>
    </xf>
    <xf numFmtId="49" fontId="70" fillId="10" borderId="464" xfId="0" applyNumberFormat="1" applyFont="1" applyFill="1" applyBorder="1" applyAlignment="1" applyProtection="1">
      <alignment horizontal="left" vertical="center" wrapText="1"/>
      <protection locked="0"/>
    </xf>
    <xf numFmtId="49" fontId="70" fillId="0" borderId="464" xfId="0" applyNumberFormat="1" applyFont="1" applyBorder="1" applyAlignment="1" applyProtection="1">
      <alignment vertical="center"/>
      <protection locked="0"/>
    </xf>
    <xf numFmtId="49" fontId="70" fillId="0" borderId="464" xfId="0" applyNumberFormat="1" applyFont="1" applyBorder="1" applyAlignment="1" applyProtection="1">
      <alignment vertical="center" wrapText="1"/>
      <protection locked="0"/>
    </xf>
    <xf numFmtId="49" fontId="70" fillId="10" borderId="464" xfId="0" applyNumberFormat="1" applyFont="1" applyFill="1" applyBorder="1" applyAlignment="1" applyProtection="1">
      <alignment vertical="center"/>
      <protection locked="0"/>
    </xf>
    <xf numFmtId="0" fontId="70" fillId="0" borderId="0" xfId="0" applyFont="1" applyAlignment="1">
      <alignment horizontal="left" vertical="center"/>
    </xf>
    <xf numFmtId="15" fontId="194" fillId="10" borderId="464" xfId="0" applyNumberFormat="1" applyFont="1" applyFill="1" applyBorder="1" applyAlignment="1" applyProtection="1">
      <alignment horizontal="center" vertical="center" wrapText="1"/>
      <protection locked="0"/>
    </xf>
    <xf numFmtId="0" fontId="70" fillId="0" borderId="464" xfId="0" applyFont="1" applyBorder="1" applyAlignment="1">
      <alignment horizontal="center" vertical="center"/>
    </xf>
    <xf numFmtId="0" fontId="70" fillId="10" borderId="464" xfId="0" applyFont="1" applyFill="1" applyBorder="1" applyAlignment="1">
      <alignment horizontal="center" vertical="center"/>
    </xf>
    <xf numFmtId="0" fontId="70" fillId="0" borderId="464" xfId="0" applyFont="1" applyBorder="1" applyAlignment="1">
      <alignment horizontal="center"/>
    </xf>
    <xf numFmtId="0" fontId="195" fillId="0" borderId="66" xfId="21" applyFont="1" applyBorder="1" applyAlignment="1" applyProtection="1">
      <alignment vertical="center" wrapText="1"/>
      <protection locked="0"/>
    </xf>
    <xf numFmtId="0" fontId="195" fillId="0" borderId="464" xfId="21" applyFont="1" applyBorder="1" applyAlignment="1" applyProtection="1">
      <alignment vertical="center" wrapText="1"/>
      <protection locked="0"/>
    </xf>
    <xf numFmtId="10" fontId="132" fillId="0" borderId="464" xfId="2" applyNumberFormat="1" applyFont="1" applyBorder="1" applyAlignment="1">
      <alignment horizontal="center" vertical="center" wrapText="1"/>
    </xf>
    <xf numFmtId="0" fontId="189" fillId="0" borderId="538" xfId="0" applyFont="1" applyBorder="1" applyAlignment="1">
      <alignment horizontal="center" vertical="center" wrapText="1"/>
    </xf>
    <xf numFmtId="43" fontId="0" fillId="0" borderId="464" xfId="1" applyFont="1" applyBorder="1" applyAlignment="1">
      <alignment horizontal="center" vertical="center"/>
    </xf>
    <xf numFmtId="0" fontId="65" fillId="2" borderId="419" xfId="0" applyFont="1" applyFill="1" applyBorder="1" applyAlignment="1">
      <alignment horizontal="center" vertical="center"/>
    </xf>
    <xf numFmtId="0" fontId="65" fillId="2" borderId="420" xfId="0" applyFont="1" applyFill="1" applyBorder="1" applyAlignment="1">
      <alignment horizontal="center" vertical="center"/>
    </xf>
    <xf numFmtId="0" fontId="65" fillId="2" borderId="509" xfId="0" applyFont="1" applyFill="1" applyBorder="1" applyAlignment="1">
      <alignment horizontal="center" vertical="center"/>
    </xf>
    <xf numFmtId="0" fontId="65" fillId="2" borderId="288" xfId="0" applyFont="1" applyFill="1" applyBorder="1" applyAlignment="1">
      <alignment horizontal="center" vertical="center"/>
    </xf>
    <xf numFmtId="0" fontId="65" fillId="2" borderId="289" xfId="0" applyFont="1" applyFill="1" applyBorder="1" applyAlignment="1">
      <alignment horizontal="center" vertical="center"/>
    </xf>
    <xf numFmtId="0" fontId="65" fillId="2" borderId="311" xfId="0" applyFont="1" applyFill="1" applyBorder="1" applyAlignment="1">
      <alignment horizontal="center" vertical="center"/>
    </xf>
    <xf numFmtId="0" fontId="65" fillId="2" borderId="510" xfId="0" applyFont="1" applyFill="1" applyBorder="1" applyAlignment="1">
      <alignment horizontal="center" vertical="center"/>
    </xf>
    <xf numFmtId="38" fontId="98" fillId="0" borderId="293" xfId="0" applyNumberFormat="1" applyFont="1" applyBorder="1" applyAlignment="1">
      <alignment horizontal="center" vertical="center"/>
    </xf>
    <xf numFmtId="0" fontId="98" fillId="0" borderId="512" xfId="0" applyFont="1" applyBorder="1" applyAlignment="1">
      <alignment horizontal="center" vertical="center"/>
    </xf>
    <xf numFmtId="0" fontId="85" fillId="34" borderId="509" xfId="0" applyFont="1" applyFill="1" applyBorder="1" applyAlignment="1">
      <alignment horizontal="center" vertical="center"/>
    </xf>
    <xf numFmtId="0" fontId="85" fillId="34" borderId="288" xfId="0" applyFont="1" applyFill="1" applyBorder="1" applyAlignment="1">
      <alignment horizontal="center" vertical="center"/>
    </xf>
    <xf numFmtId="0" fontId="85" fillId="34" borderId="289" xfId="0" applyFont="1" applyFill="1" applyBorder="1" applyAlignment="1">
      <alignment horizontal="center" vertical="center"/>
    </xf>
    <xf numFmtId="0" fontId="85" fillId="34" borderId="321" xfId="0" applyFont="1" applyFill="1" applyBorder="1" applyAlignment="1">
      <alignment horizontal="center" vertical="center"/>
    </xf>
    <xf numFmtId="0" fontId="85" fillId="34" borderId="290" xfId="0" applyFont="1" applyFill="1" applyBorder="1" applyAlignment="1">
      <alignment horizontal="center" vertical="center"/>
    </xf>
    <xf numFmtId="0" fontId="85" fillId="34" borderId="291" xfId="0" applyFont="1" applyFill="1" applyBorder="1" applyAlignment="1">
      <alignment horizontal="center" vertical="center"/>
    </xf>
    <xf numFmtId="0" fontId="85" fillId="34" borderId="311" xfId="0" applyFont="1" applyFill="1" applyBorder="1" applyAlignment="1">
      <alignment horizontal="center" vertical="center"/>
    </xf>
    <xf numFmtId="0" fontId="85" fillId="34" borderId="510" xfId="0" applyFont="1" applyFill="1" applyBorder="1" applyAlignment="1">
      <alignment horizontal="center" vertical="center"/>
    </xf>
    <xf numFmtId="0" fontId="85" fillId="34" borderId="312" xfId="0" applyFont="1" applyFill="1" applyBorder="1" applyAlignment="1">
      <alignment horizontal="center" vertical="center"/>
    </xf>
    <xf numFmtId="0" fontId="85" fillId="34" borderId="418" xfId="0" applyFont="1" applyFill="1" applyBorder="1" applyAlignment="1">
      <alignment horizontal="center" vertical="center"/>
    </xf>
    <xf numFmtId="0" fontId="65" fillId="34" borderId="312" xfId="0" applyFont="1" applyFill="1" applyBorder="1" applyAlignment="1">
      <alignment horizontal="center" vertical="center" wrapText="1"/>
    </xf>
    <xf numFmtId="0" fontId="65" fillId="34" borderId="290" xfId="0" applyFont="1" applyFill="1" applyBorder="1" applyAlignment="1">
      <alignment horizontal="center" vertical="center" wrapText="1"/>
    </xf>
    <xf numFmtId="0" fontId="65" fillId="34" borderId="291" xfId="0" applyFont="1" applyFill="1" applyBorder="1" applyAlignment="1">
      <alignment horizontal="center" vertical="center" wrapText="1"/>
    </xf>
    <xf numFmtId="167" fontId="86" fillId="0" borderId="290" xfId="0" applyNumberFormat="1" applyFont="1" applyBorder="1" applyAlignment="1">
      <alignment horizontal="center" vertical="center"/>
    </xf>
    <xf numFmtId="0" fontId="87" fillId="15" borderId="529" xfId="0" applyFont="1" applyFill="1" applyBorder="1" applyAlignment="1">
      <alignment horizontal="center" vertical="center"/>
    </xf>
    <xf numFmtId="0" fontId="87" fillId="15" borderId="530" xfId="0" applyFont="1" applyFill="1" applyBorder="1" applyAlignment="1">
      <alignment horizontal="center" vertical="center"/>
    </xf>
    <xf numFmtId="0" fontId="86" fillId="0" borderId="402" xfId="0" applyFont="1" applyBorder="1" applyAlignment="1">
      <alignment horizontal="left" vertical="center" wrapText="1"/>
    </xf>
    <xf numFmtId="0" fontId="86" fillId="0" borderId="403" xfId="0" applyFont="1" applyBorder="1" applyAlignment="1">
      <alignment horizontal="left" vertical="center" wrapText="1"/>
    </xf>
    <xf numFmtId="0" fontId="86" fillId="0" borderId="404" xfId="0" applyFont="1" applyBorder="1" applyAlignment="1">
      <alignment horizontal="left" vertical="center" wrapText="1"/>
    </xf>
    <xf numFmtId="0" fontId="86" fillId="0" borderId="290" xfId="0" applyFont="1" applyBorder="1" applyAlignment="1">
      <alignment horizontal="left" vertical="center" wrapText="1"/>
    </xf>
    <xf numFmtId="0" fontId="65" fillId="36" borderId="449" xfId="0" applyFont="1" applyFill="1" applyBorder="1" applyAlignment="1">
      <alignment horizontal="center" vertical="center" wrapText="1"/>
    </xf>
    <xf numFmtId="0" fontId="65" fillId="36" borderId="450" xfId="0" applyFont="1" applyFill="1" applyBorder="1" applyAlignment="1">
      <alignment horizontal="center" vertical="center" wrapText="1"/>
    </xf>
    <xf numFmtId="0" fontId="78" fillId="34" borderId="288" xfId="0" applyFont="1" applyFill="1" applyBorder="1" applyAlignment="1">
      <alignment horizontal="left" vertical="center" wrapText="1"/>
    </xf>
    <xf numFmtId="0" fontId="78" fillId="34" borderId="402" xfId="0" applyFont="1" applyFill="1" applyBorder="1" applyAlignment="1">
      <alignment horizontal="left" vertical="center" wrapText="1"/>
    </xf>
    <xf numFmtId="0" fontId="78" fillId="34" borderId="404" xfId="0" applyFont="1" applyFill="1" applyBorder="1" applyAlignment="1">
      <alignment horizontal="left" vertical="center" wrapText="1"/>
    </xf>
    <xf numFmtId="0" fontId="78" fillId="34" borderId="453" xfId="0" applyFont="1" applyFill="1" applyBorder="1" applyAlignment="1">
      <alignment horizontal="left" vertical="center" wrapText="1"/>
    </xf>
    <xf numFmtId="0" fontId="78" fillId="34" borderId="474" xfId="0" applyFont="1" applyFill="1" applyBorder="1" applyAlignment="1">
      <alignment horizontal="left" vertical="center" wrapText="1"/>
    </xf>
    <xf numFmtId="0" fontId="65" fillId="26" borderId="0" xfId="0" applyFont="1" applyFill="1" applyAlignment="1">
      <alignment horizontal="center" vertical="center"/>
    </xf>
    <xf numFmtId="0" fontId="79" fillId="0" borderId="288" xfId="0" applyFont="1" applyBorder="1" applyAlignment="1">
      <alignment horizontal="left" vertical="center" indent="1"/>
    </xf>
    <xf numFmtId="0" fontId="79" fillId="0" borderId="290" xfId="0" applyFont="1" applyBorder="1" applyAlignment="1">
      <alignment horizontal="left" vertical="center" indent="1"/>
    </xf>
    <xf numFmtId="0" fontId="79" fillId="0" borderId="293" xfId="0" applyFont="1" applyBorder="1" applyAlignment="1">
      <alignment horizontal="left" vertical="center" indent="1"/>
    </xf>
    <xf numFmtId="0" fontId="65" fillId="25" borderId="180" xfId="0" applyFont="1" applyFill="1" applyBorder="1" applyAlignment="1">
      <alignment horizontal="center" vertical="center" wrapText="1"/>
    </xf>
    <xf numFmtId="0" fontId="65" fillId="25" borderId="188" xfId="0" applyFont="1" applyFill="1" applyBorder="1" applyAlignment="1">
      <alignment horizontal="center" vertical="center" wrapText="1"/>
    </xf>
    <xf numFmtId="173" fontId="65" fillId="0" borderId="313" xfId="0" applyNumberFormat="1" applyFont="1" applyBorder="1" applyAlignment="1">
      <alignment horizontal="center" vertical="center"/>
    </xf>
    <xf numFmtId="173" fontId="65" fillId="0" borderId="293" xfId="0" applyNumberFormat="1" applyFont="1" applyBorder="1" applyAlignment="1">
      <alignment horizontal="center" vertical="center"/>
    </xf>
    <xf numFmtId="173" fontId="65" fillId="0" borderId="312" xfId="0" applyNumberFormat="1" applyFont="1" applyBorder="1" applyAlignment="1">
      <alignment horizontal="center" vertical="center"/>
    </xf>
    <xf numFmtId="173" fontId="65" fillId="0" borderId="290" xfId="0" applyNumberFormat="1" applyFont="1" applyBorder="1" applyAlignment="1">
      <alignment horizontal="center" vertical="center"/>
    </xf>
    <xf numFmtId="0" fontId="109" fillId="32" borderId="197" xfId="0" applyFont="1" applyFill="1" applyBorder="1" applyAlignment="1">
      <alignment horizontal="left" vertical="center" indent="1"/>
    </xf>
    <xf numFmtId="0" fontId="109" fillId="32" borderId="167" xfId="0" applyFont="1" applyFill="1" applyBorder="1" applyAlignment="1">
      <alignment horizontal="left" vertical="center" indent="1"/>
    </xf>
    <xf numFmtId="0" fontId="79" fillId="0" borderId="288" xfId="0" applyFont="1" applyBorder="1" applyAlignment="1">
      <alignment horizontal="left" vertical="center" wrapText="1" indent="1"/>
    </xf>
    <xf numFmtId="0" fontId="79" fillId="0" borderId="290" xfId="0" applyFont="1" applyBorder="1" applyAlignment="1">
      <alignment horizontal="left" vertical="center" wrapText="1" indent="1"/>
    </xf>
    <xf numFmtId="0" fontId="79" fillId="0" borderId="293" xfId="0" applyFont="1" applyBorder="1" applyAlignment="1">
      <alignment horizontal="left" vertical="center" wrapText="1" indent="1"/>
    </xf>
    <xf numFmtId="0" fontId="93" fillId="31" borderId="303" xfId="0" applyFont="1" applyFill="1" applyBorder="1" applyAlignment="1">
      <alignment horizontal="center" vertical="center"/>
    </xf>
    <xf numFmtId="0" fontId="93" fillId="31" borderId="298" xfId="0" applyFont="1" applyFill="1" applyBorder="1" applyAlignment="1">
      <alignment horizontal="center" vertical="center"/>
    </xf>
    <xf numFmtId="0" fontId="93" fillId="31" borderId="92" xfId="0" applyFont="1" applyFill="1" applyBorder="1" applyAlignment="1">
      <alignment horizontal="center" vertical="center"/>
    </xf>
    <xf numFmtId="0" fontId="93" fillId="31" borderId="87" xfId="0" applyFont="1" applyFill="1" applyBorder="1" applyAlignment="1">
      <alignment horizontal="center" vertical="center"/>
    </xf>
    <xf numFmtId="0" fontId="65" fillId="25" borderId="46" xfId="0" applyFont="1" applyFill="1" applyBorder="1" applyAlignment="1">
      <alignment horizontal="center"/>
    </xf>
    <xf numFmtId="0" fontId="65" fillId="25" borderId="0" xfId="0" applyFont="1" applyFill="1" applyAlignment="1">
      <alignment horizontal="center"/>
    </xf>
    <xf numFmtId="0" fontId="65" fillId="25" borderId="366" xfId="0" applyFont="1" applyFill="1" applyBorder="1" applyAlignment="1">
      <alignment horizontal="center"/>
    </xf>
    <xf numFmtId="15" fontId="79" fillId="0" borderId="290" xfId="0" applyNumberFormat="1" applyFont="1" applyBorder="1" applyAlignment="1">
      <alignment horizontal="center" vertical="center"/>
    </xf>
    <xf numFmtId="15" fontId="79" fillId="0" borderId="293" xfId="0" applyNumberFormat="1" applyFont="1" applyBorder="1" applyAlignment="1">
      <alignment horizontal="center" vertical="center"/>
    </xf>
    <xf numFmtId="0" fontId="65" fillId="25" borderId="343" xfId="0" quotePrefix="1" applyFont="1" applyFill="1" applyBorder="1" applyAlignment="1">
      <alignment horizontal="center" vertical="center" wrapText="1"/>
    </xf>
    <xf numFmtId="0" fontId="79" fillId="0" borderId="312" xfId="0" applyFont="1" applyBorder="1" applyAlignment="1">
      <alignment horizontal="center" vertical="center"/>
    </xf>
    <xf numFmtId="0" fontId="79" fillId="0" borderId="313" xfId="0" applyFont="1" applyBorder="1" applyAlignment="1">
      <alignment horizontal="center" vertical="center"/>
    </xf>
    <xf numFmtId="167" fontId="79" fillId="0" borderId="290" xfId="0" applyNumberFormat="1" applyFont="1" applyBorder="1" applyAlignment="1">
      <alignment horizontal="center" vertical="center"/>
    </xf>
    <xf numFmtId="167" fontId="79" fillId="0" borderId="293" xfId="0" applyNumberFormat="1" applyFont="1" applyBorder="1" applyAlignment="1">
      <alignment horizontal="center" vertical="center"/>
    </xf>
    <xf numFmtId="0" fontId="79" fillId="0" borderId="290" xfId="0" applyFont="1" applyBorder="1" applyAlignment="1">
      <alignment horizontal="center" vertical="center"/>
    </xf>
    <xf numFmtId="0" fontId="79" fillId="0" borderId="293" xfId="0" applyFont="1" applyBorder="1" applyAlignment="1">
      <alignment horizontal="center" vertical="center"/>
    </xf>
    <xf numFmtId="0" fontId="65" fillId="26" borderId="197" xfId="0" applyFont="1" applyFill="1" applyBorder="1" applyAlignment="1">
      <alignment horizontal="center" vertical="center"/>
    </xf>
    <xf numFmtId="0" fontId="79" fillId="0" borderId="390" xfId="0" applyFont="1" applyBorder="1" applyAlignment="1">
      <alignment horizontal="center" vertical="center"/>
    </xf>
    <xf numFmtId="0" fontId="79" fillId="0" borderId="452" xfId="0" applyFont="1" applyBorder="1" applyAlignment="1">
      <alignment horizontal="center" vertical="center"/>
    </xf>
    <xf numFmtId="0" fontId="65" fillId="25" borderId="0" xfId="0" applyFont="1" applyFill="1" applyAlignment="1">
      <alignment horizontal="center" vertical="center" wrapText="1"/>
    </xf>
    <xf numFmtId="0" fontId="65" fillId="25" borderId="366" xfId="0" applyFont="1" applyFill="1" applyBorder="1" applyAlignment="1">
      <alignment horizontal="center" vertical="center" wrapText="1"/>
    </xf>
    <xf numFmtId="0" fontId="65" fillId="25" borderId="368" xfId="0" applyFont="1" applyFill="1" applyBorder="1" applyAlignment="1">
      <alignment horizontal="center" vertical="center" wrapText="1"/>
    </xf>
    <xf numFmtId="0" fontId="84" fillId="32" borderId="162" xfId="0" applyFont="1" applyFill="1" applyBorder="1" applyAlignment="1">
      <alignment horizontal="left" vertical="center" indent="2"/>
    </xf>
    <xf numFmtId="0" fontId="84" fillId="32" borderId="0" xfId="0" applyFont="1" applyFill="1" applyAlignment="1">
      <alignment horizontal="left" vertical="center" indent="2"/>
    </xf>
    <xf numFmtId="0" fontId="85" fillId="10" borderId="381" xfId="0" applyFont="1" applyFill="1" applyBorder="1" applyAlignment="1">
      <alignment horizontal="right" vertical="center"/>
    </xf>
    <xf numFmtId="0" fontId="85" fillId="10" borderId="288" xfId="0" applyFont="1" applyFill="1" applyBorder="1" applyAlignment="1">
      <alignment horizontal="right" vertical="center"/>
    </xf>
    <xf numFmtId="0" fontId="85" fillId="10" borderId="382" xfId="0" applyFont="1" applyFill="1" applyBorder="1" applyAlignment="1">
      <alignment horizontal="right" vertical="center"/>
    </xf>
    <xf numFmtId="0" fontId="85" fillId="10" borderId="290" xfId="0" applyFont="1" applyFill="1" applyBorder="1" applyAlignment="1">
      <alignment horizontal="right" vertical="center"/>
    </xf>
    <xf numFmtId="0" fontId="85" fillId="10" borderId="384" xfId="0" applyFont="1" applyFill="1" applyBorder="1" applyAlignment="1">
      <alignment horizontal="right" vertical="center"/>
    </xf>
    <xf numFmtId="0" fontId="85" fillId="10" borderId="293" xfId="0" applyFont="1" applyFill="1" applyBorder="1" applyAlignment="1">
      <alignment horizontal="right" vertical="center"/>
    </xf>
    <xf numFmtId="0" fontId="65" fillId="26" borderId="325" xfId="0" applyFont="1" applyFill="1" applyBorder="1" applyAlignment="1">
      <alignment horizontal="center" vertical="center" wrapText="1"/>
    </xf>
    <xf numFmtId="0" fontId="65" fillId="26" borderId="326" xfId="0" applyFont="1" applyFill="1" applyBorder="1" applyAlignment="1">
      <alignment horizontal="center" vertical="center" wrapText="1"/>
    </xf>
    <xf numFmtId="0" fontId="84" fillId="32" borderId="0" xfId="0" applyFont="1" applyFill="1" applyAlignment="1">
      <alignment horizontal="right" vertical="center"/>
    </xf>
    <xf numFmtId="0" fontId="84" fillId="32" borderId="197" xfId="0" applyFont="1" applyFill="1" applyBorder="1" applyAlignment="1">
      <alignment horizontal="right" vertical="center"/>
    </xf>
    <xf numFmtId="3" fontId="79" fillId="0" borderId="290" xfId="0" applyNumberFormat="1" applyFont="1" applyBorder="1" applyAlignment="1">
      <alignment horizontal="center" vertical="center"/>
    </xf>
    <xf numFmtId="3" fontId="79" fillId="0" borderId="293" xfId="0" applyNumberFormat="1" applyFont="1" applyBorder="1" applyAlignment="1">
      <alignment horizontal="center" vertical="center"/>
    </xf>
    <xf numFmtId="3" fontId="79" fillId="0" borderId="288" xfId="0" applyNumberFormat="1" applyFont="1" applyBorder="1" applyAlignment="1">
      <alignment horizontal="center" vertical="center"/>
    </xf>
    <xf numFmtId="0" fontId="79" fillId="0" borderId="288" xfId="0" applyFont="1" applyBorder="1" applyAlignment="1">
      <alignment horizontal="center" vertical="center"/>
    </xf>
    <xf numFmtId="15" fontId="79" fillId="0" borderId="288" xfId="0" applyNumberFormat="1" applyFont="1" applyBorder="1" applyAlignment="1">
      <alignment horizontal="center" vertical="center"/>
    </xf>
    <xf numFmtId="0" fontId="79" fillId="0" borderId="451" xfId="0" applyFont="1" applyBorder="1" applyAlignment="1">
      <alignment horizontal="center" vertical="center"/>
    </xf>
    <xf numFmtId="0" fontId="85" fillId="33" borderId="422" xfId="0" applyFont="1" applyFill="1" applyBorder="1" applyAlignment="1">
      <alignment horizontal="center" vertical="center"/>
    </xf>
    <xf numFmtId="0" fontId="85" fillId="33" borderId="167" xfId="0" applyFont="1" applyFill="1" applyBorder="1" applyAlignment="1">
      <alignment horizontal="center" vertical="center"/>
    </xf>
    <xf numFmtId="0" fontId="85" fillId="33" borderId="168" xfId="0" applyFont="1" applyFill="1" applyBorder="1" applyAlignment="1">
      <alignment horizontal="center" vertical="center"/>
    </xf>
    <xf numFmtId="0" fontId="65" fillId="2" borderId="293" xfId="0" applyFont="1" applyFill="1" applyBorder="1" applyAlignment="1">
      <alignment horizontal="center" vertical="center"/>
    </xf>
    <xf numFmtId="0" fontId="65" fillId="2" borderId="294" xfId="0" applyFont="1" applyFill="1" applyBorder="1" applyAlignment="1">
      <alignment horizontal="center" vertical="center"/>
    </xf>
    <xf numFmtId="0" fontId="80" fillId="35" borderId="0" xfId="0" applyFont="1" applyFill="1" applyAlignment="1">
      <alignment horizontal="center" vertical="center" wrapText="1"/>
    </xf>
    <xf numFmtId="0" fontId="65" fillId="2" borderId="381" xfId="0" applyFont="1" applyFill="1" applyBorder="1" applyAlignment="1">
      <alignment horizontal="center" vertical="center"/>
    </xf>
    <xf numFmtId="0" fontId="98" fillId="0" borderId="294" xfId="0" applyFont="1" applyBorder="1" applyAlignment="1">
      <alignment horizontal="center" vertical="center"/>
    </xf>
    <xf numFmtId="0" fontId="65" fillId="25" borderId="173" xfId="0" applyFont="1" applyFill="1" applyBorder="1" applyAlignment="1">
      <alignment horizontal="center" vertical="center"/>
    </xf>
    <xf numFmtId="0" fontId="65" fillId="25" borderId="176" xfId="0" applyFont="1" applyFill="1" applyBorder="1" applyAlignment="1">
      <alignment horizontal="center" vertical="center"/>
    </xf>
    <xf numFmtId="167" fontId="66" fillId="25" borderId="257" xfId="1" applyNumberFormat="1" applyFont="1" applyFill="1" applyBorder="1" applyAlignment="1" applyProtection="1">
      <alignment horizontal="center"/>
    </xf>
    <xf numFmtId="167" fontId="66" fillId="25" borderId="176" xfId="1" applyNumberFormat="1" applyFont="1" applyFill="1" applyBorder="1" applyAlignment="1" applyProtection="1">
      <alignment horizontal="center"/>
    </xf>
    <xf numFmtId="167" fontId="66" fillId="25" borderId="314" xfId="1" applyNumberFormat="1" applyFont="1" applyFill="1" applyBorder="1" applyAlignment="1" applyProtection="1">
      <alignment horizontal="center"/>
    </xf>
    <xf numFmtId="0" fontId="65" fillId="26" borderId="324" xfId="0" applyFont="1" applyFill="1" applyBorder="1" applyAlignment="1">
      <alignment horizontal="center" vertical="center" wrapText="1"/>
    </xf>
    <xf numFmtId="0" fontId="65" fillId="26" borderId="171" xfId="0" applyFont="1" applyFill="1" applyBorder="1" applyAlignment="1">
      <alignment horizontal="center" vertical="center" wrapText="1"/>
    </xf>
    <xf numFmtId="167" fontId="85" fillId="10" borderId="290" xfId="1" applyNumberFormat="1" applyFont="1" applyFill="1" applyBorder="1" applyAlignment="1" applyProtection="1">
      <alignment horizontal="center"/>
    </xf>
    <xf numFmtId="167" fontId="85" fillId="10" borderId="291" xfId="1" applyNumberFormat="1" applyFont="1" applyFill="1" applyBorder="1" applyAlignment="1" applyProtection="1">
      <alignment horizontal="center"/>
    </xf>
    <xf numFmtId="0" fontId="80" fillId="35" borderId="405" xfId="0" applyFont="1" applyFill="1" applyBorder="1" applyAlignment="1">
      <alignment horizontal="center" vertical="center"/>
    </xf>
    <xf numFmtId="0" fontId="80" fillId="35" borderId="406" xfId="0" applyFont="1" applyFill="1" applyBorder="1" applyAlignment="1">
      <alignment horizontal="center" vertical="center"/>
    </xf>
    <xf numFmtId="0" fontId="80" fillId="35" borderId="407" xfId="0" applyFont="1" applyFill="1" applyBorder="1" applyAlignment="1">
      <alignment horizontal="center" vertical="center"/>
    </xf>
    <xf numFmtId="0" fontId="85" fillId="25" borderId="408" xfId="0" applyFont="1" applyFill="1" applyBorder="1" applyAlignment="1">
      <alignment horizontal="center" vertical="center"/>
    </xf>
    <xf numFmtId="0" fontId="85" fillId="25" borderId="409" xfId="0" applyFont="1" applyFill="1" applyBorder="1" applyAlignment="1">
      <alignment horizontal="center" vertical="center"/>
    </xf>
    <xf numFmtId="0" fontId="85" fillId="25" borderId="410" xfId="0" applyFont="1" applyFill="1" applyBorder="1" applyAlignment="1">
      <alignment horizontal="center" vertical="center"/>
    </xf>
    <xf numFmtId="0" fontId="92" fillId="26" borderId="325" xfId="0" applyFont="1" applyFill="1" applyBorder="1" applyAlignment="1">
      <alignment horizontal="center" vertical="center" wrapText="1"/>
    </xf>
    <xf numFmtId="0" fontId="92" fillId="26" borderId="326" xfId="0" applyFont="1" applyFill="1" applyBorder="1" applyAlignment="1">
      <alignment horizontal="center" vertical="center" wrapText="1"/>
    </xf>
    <xf numFmtId="0" fontId="65" fillId="25" borderId="436" xfId="0" applyFont="1" applyFill="1" applyBorder="1" applyAlignment="1">
      <alignment horizontal="center"/>
    </xf>
    <xf numFmtId="0" fontId="65" fillId="25" borderId="437" xfId="0" applyFont="1" applyFill="1" applyBorder="1" applyAlignment="1">
      <alignment horizontal="center"/>
    </xf>
    <xf numFmtId="0" fontId="65" fillId="26" borderId="104" xfId="0" applyFont="1" applyFill="1" applyBorder="1" applyAlignment="1">
      <alignment horizontal="center" vertical="center"/>
    </xf>
    <xf numFmtId="0" fontId="65" fillId="26" borderId="194" xfId="0" applyFont="1" applyFill="1" applyBorder="1" applyAlignment="1">
      <alignment horizontal="center" vertical="center"/>
    </xf>
    <xf numFmtId="0" fontId="65" fillId="26" borderId="90" xfId="0" applyFont="1" applyFill="1" applyBorder="1" applyAlignment="1">
      <alignment horizontal="center" vertical="center" wrapText="1"/>
    </xf>
    <xf numFmtId="0" fontId="65" fillId="26" borderId="189" xfId="0" applyFont="1" applyFill="1" applyBorder="1" applyAlignment="1">
      <alignment horizontal="center" vertical="center" wrapText="1"/>
    </xf>
    <xf numFmtId="0" fontId="65" fillId="26" borderId="181" xfId="0" applyFont="1" applyFill="1" applyBorder="1" applyAlignment="1">
      <alignment horizontal="center" vertical="center" wrapText="1"/>
    </xf>
    <xf numFmtId="0" fontId="65" fillId="26" borderId="192" xfId="0" applyFont="1" applyFill="1" applyBorder="1" applyAlignment="1">
      <alignment horizontal="center" vertical="center" wrapText="1"/>
    </xf>
    <xf numFmtId="0" fontId="65" fillId="26" borderId="203" xfId="0" applyFont="1" applyFill="1" applyBorder="1" applyAlignment="1">
      <alignment horizontal="center" vertical="center" wrapText="1"/>
    </xf>
    <xf numFmtId="0" fontId="65" fillId="26" borderId="193" xfId="0" applyFont="1" applyFill="1" applyBorder="1" applyAlignment="1">
      <alignment horizontal="center" vertical="center" wrapText="1"/>
    </xf>
    <xf numFmtId="0" fontId="84" fillId="0" borderId="306" xfId="0" applyFont="1" applyBorder="1" applyAlignment="1">
      <alignment vertical="center" wrapText="1"/>
    </xf>
    <xf numFmtId="0" fontId="84" fillId="0" borderId="307" xfId="0" applyFont="1" applyBorder="1" applyAlignment="1">
      <alignment vertical="center" wrapText="1"/>
    </xf>
    <xf numFmtId="167" fontId="85" fillId="0" borderId="0" xfId="1" applyNumberFormat="1" applyFont="1" applyFill="1" applyBorder="1" applyAlignment="1" applyProtection="1">
      <alignment horizontal="center" vertical="center"/>
    </xf>
    <xf numFmtId="167" fontId="85" fillId="0" borderId="161" xfId="1" applyNumberFormat="1" applyFont="1" applyFill="1" applyBorder="1" applyAlignment="1" applyProtection="1">
      <alignment horizontal="center" vertical="center"/>
    </xf>
    <xf numFmtId="0" fontId="65" fillId="26" borderId="104" xfId="0" applyFont="1" applyFill="1" applyBorder="1" applyAlignment="1">
      <alignment horizontal="center" vertical="center" wrapText="1"/>
    </xf>
    <xf numFmtId="0" fontId="65" fillId="26" borderId="194" xfId="0" applyFont="1" applyFill="1" applyBorder="1" applyAlignment="1">
      <alignment horizontal="center" vertical="center" wrapText="1"/>
    </xf>
    <xf numFmtId="0" fontId="87" fillId="15" borderId="358" xfId="0" applyFont="1" applyFill="1" applyBorder="1" applyAlignment="1">
      <alignment horizontal="left" vertical="center"/>
    </xf>
    <xf numFmtId="0" fontId="87" fillId="15" borderId="359" xfId="0" applyFont="1" applyFill="1" applyBorder="1" applyAlignment="1">
      <alignment horizontal="left" vertical="center"/>
    </xf>
    <xf numFmtId="0" fontId="85" fillId="25" borderId="71" xfId="0" applyFont="1" applyFill="1" applyBorder="1" applyAlignment="1">
      <alignment horizontal="center" vertical="center"/>
    </xf>
    <xf numFmtId="0" fontId="85" fillId="25" borderId="295" xfId="0" applyFont="1" applyFill="1" applyBorder="1" applyAlignment="1">
      <alignment horizontal="center" vertical="center"/>
    </xf>
    <xf numFmtId="0" fontId="93" fillId="31" borderId="189" xfId="0" applyFont="1" applyFill="1" applyBorder="1" applyAlignment="1">
      <alignment horizontal="center" vertical="center"/>
    </xf>
    <xf numFmtId="0" fontId="93" fillId="31" borderId="190" xfId="0" applyFont="1" applyFill="1" applyBorder="1" applyAlignment="1">
      <alignment horizontal="center" vertical="center"/>
    </xf>
    <xf numFmtId="0" fontId="93" fillId="31" borderId="302" xfId="0" applyFont="1" applyFill="1" applyBorder="1" applyAlignment="1">
      <alignment horizontal="center" vertical="center"/>
    </xf>
    <xf numFmtId="0" fontId="93" fillId="31" borderId="305" xfId="0" applyFont="1" applyFill="1" applyBorder="1" applyAlignment="1">
      <alignment horizontal="center" vertical="center"/>
    </xf>
    <xf numFmtId="0" fontId="65" fillId="26" borderId="369" xfId="0" applyFont="1" applyFill="1" applyBorder="1" applyAlignment="1">
      <alignment horizontal="center" vertical="center"/>
    </xf>
    <xf numFmtId="0" fontId="65" fillId="26" borderId="202" xfId="0" applyFont="1" applyFill="1" applyBorder="1" applyAlignment="1">
      <alignment horizontal="center" vertical="center"/>
    </xf>
    <xf numFmtId="0" fontId="65" fillId="26" borderId="380" xfId="0" applyFont="1" applyFill="1" applyBorder="1" applyAlignment="1">
      <alignment horizontal="center" vertical="center"/>
    </xf>
    <xf numFmtId="0" fontId="65" fillId="26" borderId="191" xfId="0" applyFont="1" applyFill="1" applyBorder="1" applyAlignment="1">
      <alignment horizontal="center" vertical="center"/>
    </xf>
    <xf numFmtId="0" fontId="80" fillId="24" borderId="148" xfId="0" applyFont="1" applyFill="1" applyBorder="1" applyAlignment="1">
      <alignment horizontal="center" vertical="center"/>
    </xf>
    <xf numFmtId="0" fontId="80" fillId="24" borderId="158" xfId="0" applyFont="1" applyFill="1" applyBorder="1" applyAlignment="1">
      <alignment horizontal="center" vertical="center"/>
    </xf>
    <xf numFmtId="0" fontId="85" fillId="0" borderId="439" xfId="0" applyFont="1" applyBorder="1" applyAlignment="1">
      <alignment horizontal="center" vertical="center" wrapText="1"/>
    </xf>
    <xf numFmtId="0" fontId="85" fillId="0" borderId="440" xfId="0" applyFont="1" applyBorder="1" applyAlignment="1">
      <alignment horizontal="center" vertical="center" wrapText="1"/>
    </xf>
    <xf numFmtId="0" fontId="77" fillId="13" borderId="217" xfId="0" applyFont="1" applyFill="1" applyBorder="1" applyAlignment="1">
      <alignment horizontal="center" vertical="center" wrapText="1"/>
    </xf>
    <xf numFmtId="0" fontId="77" fillId="13" borderId="149" xfId="0" applyFont="1" applyFill="1" applyBorder="1" applyAlignment="1">
      <alignment horizontal="center" vertical="center" wrapText="1"/>
    </xf>
    <xf numFmtId="0" fontId="77" fillId="13" borderId="369" xfId="0" applyFont="1" applyFill="1" applyBorder="1" applyAlignment="1">
      <alignment horizontal="center" vertical="center" wrapText="1"/>
    </xf>
    <xf numFmtId="0" fontId="77" fillId="13" borderId="157" xfId="0" applyFont="1" applyFill="1" applyBorder="1" applyAlignment="1">
      <alignment horizontal="center" vertical="center" wrapText="1"/>
    </xf>
    <xf numFmtId="0" fontId="65" fillId="27" borderId="149" xfId="0" applyFont="1" applyFill="1" applyBorder="1" applyAlignment="1">
      <alignment horizontal="center" vertical="center" wrapText="1"/>
    </xf>
    <xf numFmtId="0" fontId="65" fillId="27" borderId="254" xfId="0" applyFont="1" applyFill="1" applyBorder="1" applyAlignment="1">
      <alignment horizontal="center" vertical="center" wrapText="1"/>
    </xf>
    <xf numFmtId="0" fontId="65" fillId="27" borderId="157" xfId="0" applyFont="1" applyFill="1" applyBorder="1" applyAlignment="1">
      <alignment horizontal="center" vertical="center" wrapText="1"/>
    </xf>
    <xf numFmtId="0" fontId="65" fillId="27" borderId="235" xfId="0" applyFont="1" applyFill="1" applyBorder="1" applyAlignment="1">
      <alignment horizontal="center" vertical="center" wrapText="1"/>
    </xf>
    <xf numFmtId="37" fontId="85" fillId="0" borderId="207" xfId="1" applyNumberFormat="1" applyFont="1" applyFill="1" applyBorder="1" applyAlignment="1" applyProtection="1">
      <alignment horizontal="center" vertical="center"/>
    </xf>
    <xf numFmtId="37" fontId="85" fillId="0" borderId="224" xfId="1" applyNumberFormat="1" applyFont="1" applyFill="1" applyBorder="1" applyAlignment="1" applyProtection="1">
      <alignment horizontal="center" vertical="center"/>
    </xf>
    <xf numFmtId="38" fontId="85" fillId="0" borderId="247" xfId="0" applyNumberFormat="1" applyFont="1" applyBorder="1" applyAlignment="1">
      <alignment horizontal="center" vertical="center"/>
    </xf>
    <xf numFmtId="38" fontId="85" fillId="0" borderId="250" xfId="0" applyNumberFormat="1" applyFont="1" applyBorder="1" applyAlignment="1">
      <alignment horizontal="center" vertical="center"/>
    </xf>
    <xf numFmtId="0" fontId="65" fillId="27" borderId="225" xfId="0" applyFont="1" applyFill="1" applyBorder="1" applyAlignment="1">
      <alignment horizontal="center" vertical="center" wrapText="1"/>
    </xf>
    <xf numFmtId="0" fontId="65" fillId="27" borderId="209" xfId="0" applyFont="1" applyFill="1" applyBorder="1" applyAlignment="1">
      <alignment horizontal="center" vertical="center" wrapText="1"/>
    </xf>
    <xf numFmtId="0" fontId="65" fillId="27" borderId="245" xfId="0" applyFont="1" applyFill="1" applyBorder="1" applyAlignment="1">
      <alignment horizontal="center" vertical="center" wrapText="1"/>
    </xf>
    <xf numFmtId="0" fontId="65" fillId="27" borderId="246" xfId="0" applyFont="1" applyFill="1" applyBorder="1" applyAlignment="1">
      <alignment horizontal="center" vertical="center" wrapText="1"/>
    </xf>
    <xf numFmtId="37" fontId="85" fillId="0" borderId="208" xfId="1" applyNumberFormat="1" applyFont="1" applyFill="1" applyBorder="1" applyAlignment="1" applyProtection="1">
      <alignment horizontal="center" vertical="center"/>
    </xf>
    <xf numFmtId="38" fontId="85" fillId="0" borderId="248" xfId="0" applyNumberFormat="1" applyFont="1" applyBorder="1" applyAlignment="1">
      <alignment horizontal="center" vertical="center"/>
    </xf>
    <xf numFmtId="0" fontId="65" fillId="27" borderId="205" xfId="0" applyFont="1" applyFill="1" applyBorder="1" applyAlignment="1">
      <alignment horizontal="center" vertical="center" wrapText="1"/>
    </xf>
    <xf numFmtId="0" fontId="65" fillId="27" borderId="210" xfId="0" applyFont="1" applyFill="1" applyBorder="1" applyAlignment="1">
      <alignment horizontal="center" vertical="center" wrapText="1"/>
    </xf>
    <xf numFmtId="0" fontId="65" fillId="27" borderId="147" xfId="0" applyFont="1" applyFill="1" applyBorder="1" applyAlignment="1">
      <alignment horizontal="center" vertical="center" wrapText="1"/>
    </xf>
    <xf numFmtId="0" fontId="80" fillId="35" borderId="174" xfId="0" applyFont="1" applyFill="1" applyBorder="1" applyAlignment="1">
      <alignment horizontal="center" vertical="center"/>
    </xf>
    <xf numFmtId="0" fontId="80" fillId="35" borderId="180" xfId="0" applyFont="1" applyFill="1" applyBorder="1" applyAlignment="1">
      <alignment horizontal="center" vertical="center"/>
    </xf>
    <xf numFmtId="0" fontId="80" fillId="35" borderId="386" xfId="0" applyFont="1" applyFill="1" applyBorder="1" applyAlignment="1">
      <alignment horizontal="center" vertical="center"/>
    </xf>
    <xf numFmtId="0" fontId="80" fillId="35" borderId="172" xfId="0" applyFont="1" applyFill="1" applyBorder="1" applyAlignment="1">
      <alignment horizontal="center" vertical="center"/>
    </xf>
    <xf numFmtId="0" fontId="80" fillId="35" borderId="188" xfId="0" applyFont="1" applyFill="1" applyBorder="1" applyAlignment="1">
      <alignment horizontal="center" vertical="center"/>
    </xf>
    <xf numFmtId="0" fontId="80" fillId="35" borderId="368" xfId="0" applyFont="1" applyFill="1" applyBorder="1" applyAlignment="1">
      <alignment horizontal="center" vertical="center"/>
    </xf>
    <xf numFmtId="0" fontId="65" fillId="25" borderId="197" xfId="0" applyFont="1" applyFill="1" applyBorder="1" applyAlignment="1">
      <alignment horizontal="center" vertical="center" wrapText="1"/>
    </xf>
    <xf numFmtId="0" fontId="65" fillId="25" borderId="172" xfId="0" applyFont="1" applyFill="1" applyBorder="1" applyAlignment="1">
      <alignment horizontal="center" vertical="center" wrapText="1"/>
    </xf>
    <xf numFmtId="0" fontId="79" fillId="0" borderId="311" xfId="0" applyFont="1" applyBorder="1" applyAlignment="1">
      <alignment horizontal="center" vertical="center"/>
    </xf>
    <xf numFmtId="167" fontId="79" fillId="0" borderId="288" xfId="0" applyNumberFormat="1" applyFont="1" applyBorder="1" applyAlignment="1">
      <alignment horizontal="center" vertical="center"/>
    </xf>
    <xf numFmtId="0" fontId="65" fillId="26" borderId="0" xfId="0" applyFont="1" applyFill="1" applyAlignment="1">
      <alignment horizontal="center" vertical="center" wrapText="1"/>
    </xf>
    <xf numFmtId="0" fontId="65" fillId="26" borderId="168" xfId="0" applyFont="1" applyFill="1" applyBorder="1" applyAlignment="1">
      <alignment horizontal="center" vertical="center" wrapText="1"/>
    </xf>
    <xf numFmtId="179" fontId="65" fillId="26" borderId="369" xfId="0" applyNumberFormat="1" applyFont="1" applyFill="1" applyBorder="1" applyAlignment="1">
      <alignment horizontal="center" vertical="center"/>
    </xf>
    <xf numFmtId="179" fontId="65" fillId="26" borderId="91" xfId="0" applyNumberFormat="1" applyFont="1" applyFill="1" applyBorder="1" applyAlignment="1">
      <alignment horizontal="center" vertical="center"/>
    </xf>
    <xf numFmtId="179" fontId="65" fillId="26" borderId="380" xfId="0" applyNumberFormat="1" applyFont="1" applyFill="1" applyBorder="1" applyAlignment="1">
      <alignment horizontal="center" vertical="center"/>
    </xf>
    <xf numFmtId="179" fontId="65" fillId="26" borderId="190" xfId="0" applyNumberFormat="1" applyFont="1" applyFill="1" applyBorder="1" applyAlignment="1">
      <alignment horizontal="center" vertical="center"/>
    </xf>
    <xf numFmtId="0" fontId="84" fillId="0" borderId="308" xfId="0" applyFont="1" applyBorder="1" applyAlignment="1">
      <alignment vertical="center" wrapText="1"/>
    </xf>
    <xf numFmtId="0" fontId="84" fillId="0" borderId="256" xfId="0" applyFont="1" applyBorder="1" applyAlignment="1">
      <alignment vertical="center" wrapText="1"/>
    </xf>
    <xf numFmtId="179" fontId="84" fillId="32" borderId="174" xfId="0" applyNumberFormat="1" applyFont="1" applyFill="1" applyBorder="1" applyAlignment="1">
      <alignment horizontal="left" vertical="center" wrapText="1" indent="2"/>
    </xf>
    <xf numFmtId="179" fontId="84" fillId="32" borderId="180" xfId="0" applyNumberFormat="1" applyFont="1" applyFill="1" applyBorder="1" applyAlignment="1">
      <alignment horizontal="left" vertical="center" wrapText="1" indent="2"/>
    </xf>
    <xf numFmtId="179" fontId="84" fillId="32" borderId="197" xfId="0" applyNumberFormat="1" applyFont="1" applyFill="1" applyBorder="1" applyAlignment="1">
      <alignment horizontal="left" vertical="center" wrapText="1" indent="2"/>
    </xf>
    <xf numFmtId="179" fontId="84" fillId="32" borderId="0" xfId="0" applyNumberFormat="1" applyFont="1" applyFill="1" applyAlignment="1">
      <alignment horizontal="left" vertical="center" wrapText="1" indent="2"/>
    </xf>
    <xf numFmtId="0" fontId="77" fillId="13" borderId="447" xfId="0" applyFont="1" applyFill="1" applyBorder="1" applyAlignment="1">
      <alignment horizontal="center" vertical="center" wrapText="1"/>
    </xf>
    <xf numFmtId="0" fontId="77" fillId="13" borderId="448" xfId="0" applyFont="1" applyFill="1" applyBorder="1" applyAlignment="1">
      <alignment horizontal="center" vertical="center" wrapText="1"/>
    </xf>
    <xf numFmtId="0" fontId="65" fillId="26" borderId="181" xfId="0" applyFont="1" applyFill="1" applyBorder="1" applyAlignment="1">
      <alignment horizontal="center" vertical="center"/>
    </xf>
    <xf numFmtId="0" fontId="65" fillId="26" borderId="192" xfId="0" applyFont="1" applyFill="1" applyBorder="1" applyAlignment="1">
      <alignment horizontal="center" vertical="center"/>
    </xf>
    <xf numFmtId="0" fontId="77" fillId="13" borderId="134" xfId="0" applyFont="1" applyFill="1" applyBorder="1" applyAlignment="1">
      <alignment horizontal="center" vertical="center" wrapText="1"/>
    </xf>
    <xf numFmtId="0" fontId="77" fillId="13" borderId="66" xfId="0" applyFont="1" applyFill="1" applyBorder="1" applyAlignment="1">
      <alignment horizontal="center" vertical="center" wrapText="1"/>
    </xf>
    <xf numFmtId="0" fontId="85" fillId="0" borderId="199" xfId="0" applyFont="1" applyBorder="1" applyAlignment="1">
      <alignment horizontal="center" vertical="center" wrapText="1"/>
    </xf>
    <xf numFmtId="0" fontId="85" fillId="0" borderId="200" xfId="0" applyFont="1" applyBorder="1" applyAlignment="1">
      <alignment horizontal="center" vertical="center" wrapText="1"/>
    </xf>
    <xf numFmtId="0" fontId="85" fillId="0" borderId="201" xfId="0" applyFont="1" applyBorder="1" applyAlignment="1">
      <alignment horizontal="center" vertical="center" wrapText="1"/>
    </xf>
    <xf numFmtId="0" fontId="85" fillId="33" borderId="423" xfId="0" applyFont="1" applyFill="1" applyBorder="1" applyAlignment="1">
      <alignment horizontal="center" vertical="center"/>
    </xf>
    <xf numFmtId="0" fontId="65" fillId="31" borderId="60" xfId="0" applyFont="1" applyFill="1" applyBorder="1" applyAlignment="1">
      <alignment horizontal="center" vertical="center" wrapText="1"/>
    </xf>
    <xf numFmtId="0" fontId="65" fillId="31" borderId="104" xfId="0" applyFont="1" applyFill="1" applyBorder="1" applyAlignment="1">
      <alignment horizontal="center" vertical="center" wrapText="1"/>
    </xf>
    <xf numFmtId="179" fontId="84" fillId="32" borderId="162" xfId="0" applyNumberFormat="1" applyFont="1" applyFill="1" applyBorder="1" applyAlignment="1">
      <alignment horizontal="left" vertical="center" wrapText="1" indent="2"/>
    </xf>
    <xf numFmtId="0" fontId="80" fillId="24" borderId="173" xfId="0" applyFont="1" applyFill="1" applyBorder="1" applyAlignment="1">
      <alignment horizontal="center" vertical="center" wrapText="1"/>
    </xf>
    <xf numFmtId="0" fontId="80" fillId="24" borderId="176" xfId="0" applyFont="1" applyFill="1" applyBorder="1" applyAlignment="1">
      <alignment horizontal="center" vertical="center" wrapText="1"/>
    </xf>
    <xf numFmtId="0" fontId="80" fillId="24" borderId="314" xfId="0" applyFont="1" applyFill="1" applyBorder="1" applyAlignment="1">
      <alignment horizontal="center" vertical="center" wrapText="1"/>
    </xf>
    <xf numFmtId="167" fontId="85" fillId="0" borderId="0" xfId="0" applyNumberFormat="1" applyFont="1" applyAlignment="1">
      <alignment horizontal="center" vertical="center"/>
    </xf>
    <xf numFmtId="167" fontId="85" fillId="0" borderId="167" xfId="0" applyNumberFormat="1" applyFont="1" applyBorder="1" applyAlignment="1">
      <alignment horizontal="center" vertical="center"/>
    </xf>
    <xf numFmtId="0" fontId="85" fillId="0" borderId="0" xfId="0" applyFont="1" applyAlignment="1">
      <alignment horizontal="center" vertical="center"/>
    </xf>
    <xf numFmtId="0" fontId="65" fillId="31" borderId="296" xfId="0" applyFont="1" applyFill="1" applyBorder="1" applyAlignment="1">
      <alignment horizontal="center" vertical="center"/>
    </xf>
    <xf numFmtId="0" fontId="65" fillId="31" borderId="297" xfId="0" applyFont="1" applyFill="1" applyBorder="1" applyAlignment="1">
      <alignment horizontal="center" vertical="center"/>
    </xf>
    <xf numFmtId="0" fontId="65" fillId="31" borderId="286" xfId="0" applyFont="1" applyFill="1" applyBorder="1" applyAlignment="1">
      <alignment horizontal="center" vertical="center"/>
    </xf>
    <xf numFmtId="0" fontId="65" fillId="31" borderId="59" xfId="0" applyFont="1" applyFill="1" applyBorder="1" applyAlignment="1">
      <alignment horizontal="center" vertical="center"/>
    </xf>
    <xf numFmtId="0" fontId="65" fillId="31" borderId="299" xfId="0" applyFont="1" applyFill="1" applyBorder="1" applyAlignment="1">
      <alignment horizontal="center" vertical="center" wrapText="1"/>
    </xf>
    <xf numFmtId="0" fontId="65" fillId="31" borderId="299" xfId="0" applyFont="1" applyFill="1" applyBorder="1" applyAlignment="1">
      <alignment horizontal="center" vertical="center"/>
    </xf>
    <xf numFmtId="0" fontId="65" fillId="31" borderId="104" xfId="0" applyFont="1" applyFill="1" applyBorder="1" applyAlignment="1">
      <alignment horizontal="center" vertical="center"/>
    </xf>
    <xf numFmtId="0" fontId="65" fillId="31" borderId="300" xfId="0" applyFont="1" applyFill="1" applyBorder="1" applyAlignment="1">
      <alignment horizontal="center" vertical="center"/>
    </xf>
    <xf numFmtId="0" fontId="65" fillId="31" borderId="301" xfId="0" applyFont="1" applyFill="1" applyBorder="1" applyAlignment="1">
      <alignment horizontal="center" vertical="center"/>
    </xf>
    <xf numFmtId="0" fontId="65" fillId="31" borderId="70" xfId="0" applyFont="1" applyFill="1" applyBorder="1" applyAlignment="1">
      <alignment horizontal="center" vertical="center" wrapText="1"/>
    </xf>
    <xf numFmtId="0" fontId="65" fillId="31" borderId="175" xfId="0" applyFont="1" applyFill="1" applyBorder="1" applyAlignment="1">
      <alignment horizontal="center" vertical="center" wrapText="1"/>
    </xf>
    <xf numFmtId="0" fontId="65" fillId="27" borderId="249" xfId="0" applyFont="1" applyFill="1" applyBorder="1" applyAlignment="1">
      <alignment horizontal="center" vertical="center" wrapText="1"/>
    </xf>
    <xf numFmtId="0" fontId="65" fillId="27" borderId="223" xfId="0" applyFont="1" applyFill="1" applyBorder="1" applyAlignment="1">
      <alignment horizontal="center" vertical="center" wrapText="1"/>
    </xf>
    <xf numFmtId="0" fontId="77" fillId="13" borderId="165" xfId="0" applyFont="1" applyFill="1" applyBorder="1" applyAlignment="1">
      <alignment horizontal="center" vertical="center" wrapText="1"/>
    </xf>
    <xf numFmtId="0" fontId="77" fillId="13" borderId="144" xfId="0" applyFont="1" applyFill="1" applyBorder="1" applyAlignment="1">
      <alignment horizontal="center" vertical="center" wrapText="1"/>
    </xf>
    <xf numFmtId="0" fontId="79" fillId="0" borderId="216" xfId="0" applyFont="1" applyBorder="1" applyAlignment="1">
      <alignment horizontal="left" vertical="center" wrapText="1"/>
    </xf>
    <xf numFmtId="0" fontId="79" fillId="0" borderId="365" xfId="0" applyFont="1" applyBorder="1" applyAlignment="1">
      <alignment horizontal="left" vertical="center" wrapText="1"/>
    </xf>
    <xf numFmtId="0" fontId="79" fillId="0" borderId="0" xfId="0" applyFont="1" applyAlignment="1">
      <alignment horizontal="left" vertical="center" wrapText="1"/>
    </xf>
    <xf numFmtId="0" fontId="79" fillId="0" borderId="366" xfId="0" applyFont="1" applyBorder="1" applyAlignment="1">
      <alignment horizontal="left" vertical="center" wrapText="1"/>
    </xf>
    <xf numFmtId="0" fontId="79" fillId="0" borderId="188" xfId="0" applyFont="1" applyBorder="1" applyAlignment="1">
      <alignment horizontal="left" vertical="center" wrapText="1"/>
    </xf>
    <xf numFmtId="0" fontId="79" fillId="0" borderId="368" xfId="0" applyFont="1" applyBorder="1" applyAlignment="1">
      <alignment horizontal="left" vertical="center" wrapText="1"/>
    </xf>
    <xf numFmtId="0" fontId="109" fillId="32" borderId="172" xfId="0" applyFont="1" applyFill="1" applyBorder="1" applyAlignment="1">
      <alignment horizontal="left" vertical="center" indent="1"/>
    </xf>
    <xf numFmtId="0" fontId="109" fillId="32" borderId="168" xfId="0" applyFont="1" applyFill="1" applyBorder="1" applyAlignment="1">
      <alignment horizontal="left" vertical="center" indent="1"/>
    </xf>
    <xf numFmtId="0" fontId="109" fillId="32" borderId="174" xfId="0" applyFont="1" applyFill="1" applyBorder="1" applyAlignment="1">
      <alignment horizontal="left" vertical="center" indent="1"/>
    </xf>
    <xf numFmtId="0" fontId="109" fillId="32" borderId="166" xfId="0" applyFont="1" applyFill="1" applyBorder="1" applyAlignment="1">
      <alignment horizontal="left" vertical="center" indent="1"/>
    </xf>
    <xf numFmtId="0" fontId="92" fillId="32" borderId="197" xfId="0" applyFont="1" applyFill="1" applyBorder="1" applyAlignment="1">
      <alignment horizontal="left" vertical="center" wrapText="1" indent="1"/>
    </xf>
    <xf numFmtId="0" fontId="92" fillId="32" borderId="167" xfId="0" applyFont="1" applyFill="1" applyBorder="1" applyAlignment="1">
      <alignment horizontal="left" vertical="center" wrapText="1" indent="1"/>
    </xf>
    <xf numFmtId="0" fontId="93" fillId="31" borderId="299" xfId="0" applyFont="1" applyFill="1" applyBorder="1" applyAlignment="1">
      <alignment horizontal="center" vertical="center"/>
    </xf>
    <xf numFmtId="0" fontId="93" fillId="31" borderId="194" xfId="0" applyFont="1" applyFill="1" applyBorder="1" applyAlignment="1">
      <alignment horizontal="center" vertical="center"/>
    </xf>
    <xf numFmtId="0" fontId="93" fillId="31" borderId="304" xfId="0" applyFont="1" applyFill="1" applyBorder="1" applyAlignment="1">
      <alignment horizontal="center" vertical="center"/>
    </xf>
    <xf numFmtId="0" fontId="93" fillId="31" borderId="421" xfId="0" applyFont="1" applyFill="1" applyBorder="1" applyAlignment="1">
      <alignment horizontal="center" vertical="center"/>
    </xf>
    <xf numFmtId="0" fontId="85" fillId="25" borderId="158" xfId="0" applyFont="1" applyFill="1" applyBorder="1" applyAlignment="1">
      <alignment horizontal="center" vertical="center"/>
    </xf>
    <xf numFmtId="0" fontId="85" fillId="25" borderId="218" xfId="0" applyFont="1" applyFill="1" applyBorder="1" applyAlignment="1">
      <alignment horizontal="center" vertical="center"/>
    </xf>
    <xf numFmtId="173" fontId="65" fillId="0" borderId="311" xfId="0" applyNumberFormat="1" applyFont="1" applyBorder="1" applyAlignment="1">
      <alignment horizontal="center" vertical="center"/>
    </xf>
    <xf numFmtId="173" fontId="65" fillId="0" borderId="288" xfId="0" applyNumberFormat="1" applyFont="1" applyBorder="1" applyAlignment="1">
      <alignment horizontal="center" vertical="center"/>
    </xf>
    <xf numFmtId="0" fontId="65" fillId="25" borderId="0" xfId="0" quotePrefix="1" applyFont="1" applyFill="1" applyAlignment="1">
      <alignment horizontal="center" vertical="center" wrapText="1"/>
    </xf>
    <xf numFmtId="0" fontId="85" fillId="34" borderId="381" xfId="0" applyFont="1" applyFill="1" applyBorder="1" applyAlignment="1">
      <alignment horizontal="center" vertical="center"/>
    </xf>
    <xf numFmtId="0" fontId="85" fillId="34" borderId="382" xfId="0" applyFont="1" applyFill="1" applyBorder="1" applyAlignment="1">
      <alignment horizontal="center" vertical="center"/>
    </xf>
    <xf numFmtId="0" fontId="65" fillId="26" borderId="385" xfId="0" applyFont="1" applyFill="1" applyBorder="1" applyAlignment="1">
      <alignment horizontal="center" vertical="center"/>
    </xf>
    <xf numFmtId="0" fontId="65" fillId="26" borderId="324" xfId="0" applyFont="1" applyFill="1" applyBorder="1" applyAlignment="1">
      <alignment horizontal="center" vertical="center"/>
    </xf>
    <xf numFmtId="0" fontId="65" fillId="26" borderId="387" xfId="0" applyFont="1" applyFill="1" applyBorder="1" applyAlignment="1">
      <alignment horizontal="center" vertical="center"/>
    </xf>
    <xf numFmtId="0" fontId="65" fillId="26" borderId="171" xfId="0" applyFont="1" applyFill="1" applyBorder="1" applyAlignment="1">
      <alignment horizontal="center" vertical="center"/>
    </xf>
    <xf numFmtId="0" fontId="65" fillId="31" borderId="298" xfId="0" applyFont="1" applyFill="1" applyBorder="1" applyAlignment="1">
      <alignment horizontal="center" vertical="center"/>
    </xf>
    <xf numFmtId="0" fontId="65" fillId="31" borderId="91" xfId="0" applyFont="1" applyFill="1" applyBorder="1" applyAlignment="1">
      <alignment horizontal="center" vertical="center"/>
    </xf>
    <xf numFmtId="0" fontId="85" fillId="10" borderId="382" xfId="0" applyFont="1" applyFill="1" applyBorder="1" applyAlignment="1">
      <alignment horizontal="right"/>
    </xf>
    <xf numFmtId="0" fontId="85" fillId="10" borderId="290" xfId="0" applyFont="1" applyFill="1" applyBorder="1" applyAlignment="1">
      <alignment horizontal="right"/>
    </xf>
    <xf numFmtId="0" fontId="85" fillId="10" borderId="383" xfId="0" applyFont="1" applyFill="1" applyBorder="1" applyAlignment="1">
      <alignment horizontal="right"/>
    </xf>
    <xf numFmtId="0" fontId="85" fillId="10" borderId="292" xfId="0" applyFont="1" applyFill="1" applyBorder="1" applyAlignment="1">
      <alignment horizontal="right"/>
    </xf>
    <xf numFmtId="0" fontId="85" fillId="10" borderId="381" xfId="0" applyFont="1" applyFill="1" applyBorder="1" applyAlignment="1">
      <alignment horizontal="right"/>
    </xf>
    <xf numFmtId="0" fontId="85" fillId="10" borderId="288" xfId="0" applyFont="1" applyFill="1" applyBorder="1" applyAlignment="1">
      <alignment horizontal="right"/>
    </xf>
    <xf numFmtId="167" fontId="86" fillId="0" borderId="402" xfId="0" applyNumberFormat="1" applyFont="1" applyBorder="1" applyAlignment="1">
      <alignment horizontal="center" vertical="center"/>
    </xf>
    <xf numFmtId="167" fontId="86" fillId="0" borderId="404" xfId="0" applyNumberFormat="1" applyFont="1" applyBorder="1" applyAlignment="1">
      <alignment horizontal="center" vertical="center"/>
    </xf>
    <xf numFmtId="0" fontId="53" fillId="15" borderId="413" xfId="0" applyFont="1" applyFill="1" applyBorder="1" applyAlignment="1">
      <alignment horizontal="center"/>
    </xf>
    <xf numFmtId="0" fontId="53" fillId="15" borderId="414" xfId="0" applyFont="1" applyFill="1" applyBorder="1" applyAlignment="1">
      <alignment horizontal="center"/>
    </xf>
    <xf numFmtId="0" fontId="0" fillId="0" borderId="393" xfId="0" applyBorder="1" applyAlignment="1">
      <alignment horizontal="center" vertical="center"/>
    </xf>
    <xf numFmtId="0" fontId="0" fillId="0" borderId="394" xfId="0" applyBorder="1" applyAlignment="1">
      <alignment horizontal="center" vertical="center"/>
    </xf>
    <xf numFmtId="0" fontId="0" fillId="0" borderId="396" xfId="0" applyBorder="1" applyAlignment="1">
      <alignment horizontal="center" vertical="center"/>
    </xf>
    <xf numFmtId="0" fontId="53" fillId="15" borderId="346" xfId="0" applyFont="1" applyFill="1" applyBorder="1" applyAlignment="1">
      <alignment horizontal="center"/>
    </xf>
    <xf numFmtId="0" fontId="53" fillId="15" borderId="350" xfId="0" applyFont="1" applyFill="1" applyBorder="1" applyAlignment="1">
      <alignment horizontal="center"/>
    </xf>
    <xf numFmtId="0" fontId="53" fillId="15" borderId="399" xfId="0" applyFont="1" applyFill="1" applyBorder="1" applyAlignment="1">
      <alignment horizontal="center"/>
    </xf>
    <xf numFmtId="0" fontId="53" fillId="15" borderId="415" xfId="0" applyFont="1" applyFill="1" applyBorder="1" applyAlignment="1">
      <alignment horizontal="center"/>
    </xf>
    <xf numFmtId="0" fontId="53" fillId="43" borderId="351" xfId="0" applyFont="1" applyFill="1" applyBorder="1" applyAlignment="1">
      <alignment horizontal="center"/>
    </xf>
    <xf numFmtId="0" fontId="53" fillId="43" borderId="416" xfId="0" applyFont="1" applyFill="1" applyBorder="1" applyAlignment="1">
      <alignment horizontal="center"/>
    </xf>
    <xf numFmtId="0" fontId="53" fillId="15" borderId="395" xfId="0" applyFont="1" applyFill="1" applyBorder="1" applyAlignment="1">
      <alignment horizontal="center"/>
    </xf>
    <xf numFmtId="0" fontId="53" fillId="15" borderId="4" xfId="0" applyFont="1" applyFill="1" applyBorder="1" applyAlignment="1">
      <alignment horizontal="center"/>
    </xf>
    <xf numFmtId="0" fontId="53" fillId="43" borderId="5" xfId="0" applyFont="1" applyFill="1" applyBorder="1" applyAlignment="1">
      <alignment horizontal="center"/>
    </xf>
    <xf numFmtId="0" fontId="53" fillId="43" borderId="6" xfId="0" applyFont="1" applyFill="1" applyBorder="1" applyAlignment="1">
      <alignment horizontal="center"/>
    </xf>
    <xf numFmtId="0" fontId="53" fillId="15" borderId="105" xfId="0" applyFont="1" applyFill="1" applyBorder="1" applyAlignment="1">
      <alignment horizontal="center"/>
    </xf>
    <xf numFmtId="0" fontId="53" fillId="15" borderId="401" xfId="0" applyFont="1" applyFill="1" applyBorder="1" applyAlignment="1">
      <alignment horizontal="center"/>
    </xf>
    <xf numFmtId="0" fontId="39" fillId="13" borderId="215" xfId="0" applyFont="1" applyFill="1" applyBorder="1" applyAlignment="1">
      <alignment horizontal="center" vertical="center" wrapText="1"/>
    </xf>
    <xf numFmtId="0" fontId="39" fillId="13" borderId="52" xfId="0" applyFont="1" applyFill="1" applyBorder="1" applyAlignment="1">
      <alignment horizontal="center" vertical="center" wrapText="1"/>
    </xf>
    <xf numFmtId="0" fontId="32" fillId="15" borderId="43" xfId="0" applyFont="1" applyFill="1" applyBorder="1" applyAlignment="1">
      <alignment horizontal="center" vertical="center"/>
    </xf>
    <xf numFmtId="167" fontId="34" fillId="2" borderId="90" xfId="0" applyNumberFormat="1" applyFont="1" applyFill="1" applyBorder="1" applyAlignment="1" applyProtection="1">
      <alignment horizontal="center" vertical="center"/>
      <protection locked="0"/>
    </xf>
    <xf numFmtId="167" fontId="34" fillId="2" borderId="0" xfId="0" applyNumberFormat="1" applyFont="1" applyFill="1" applyAlignment="1" applyProtection="1">
      <alignment horizontal="center" vertical="center"/>
      <protection locked="0"/>
    </xf>
    <xf numFmtId="167" fontId="34" fillId="2" borderId="10" xfId="0" applyNumberFormat="1" applyFont="1" applyFill="1" applyBorder="1" applyAlignment="1" applyProtection="1">
      <alignment horizontal="center" vertical="center"/>
      <protection locked="0"/>
    </xf>
    <xf numFmtId="0" fontId="33" fillId="15" borderId="78" xfId="0" applyFont="1" applyFill="1" applyBorder="1" applyAlignment="1">
      <alignment horizontal="center" vertical="center" wrapText="1"/>
    </xf>
    <xf numFmtId="0" fontId="33" fillId="15" borderId="63" xfId="0" applyFont="1" applyFill="1" applyBorder="1" applyAlignment="1">
      <alignment horizontal="center" vertical="center" wrapText="1"/>
    </xf>
    <xf numFmtId="0" fontId="33" fillId="15" borderId="79" xfId="0" applyFont="1" applyFill="1" applyBorder="1" applyAlignment="1">
      <alignment horizontal="center" vertical="center" wrapText="1"/>
    </xf>
    <xf numFmtId="0" fontId="33" fillId="15" borderId="80" xfId="0" applyFont="1" applyFill="1" applyBorder="1" applyAlignment="1">
      <alignment horizontal="center" vertical="center" wrapText="1"/>
    </xf>
    <xf numFmtId="0" fontId="113" fillId="0" borderId="73" xfId="0" applyFont="1" applyBorder="1" applyAlignment="1" applyProtection="1">
      <alignment horizontal="center" vertical="center"/>
      <protection locked="0"/>
    </xf>
    <xf numFmtId="0" fontId="113" fillId="0" borderId="66" xfId="0" applyFont="1" applyBorder="1" applyAlignment="1" applyProtection="1">
      <alignment horizontal="center" vertical="center"/>
      <protection locked="0"/>
    </xf>
    <xf numFmtId="0" fontId="113" fillId="0" borderId="67" xfId="0" applyFont="1" applyBorder="1" applyAlignment="1" applyProtection="1">
      <alignment horizontal="center" vertical="center"/>
      <protection locked="0"/>
    </xf>
    <xf numFmtId="0" fontId="33" fillId="15" borderId="82" xfId="0" applyFont="1" applyFill="1" applyBorder="1" applyAlignment="1">
      <alignment horizontal="center" vertical="center" wrapText="1"/>
    </xf>
    <xf numFmtId="0" fontId="33" fillId="15" borderId="74" xfId="0" applyFont="1" applyFill="1" applyBorder="1" applyAlignment="1">
      <alignment horizontal="center" vertical="center" wrapText="1"/>
    </xf>
    <xf numFmtId="169" fontId="34" fillId="2" borderId="106" xfId="0" applyNumberFormat="1" applyFont="1" applyFill="1" applyBorder="1" applyAlignment="1">
      <alignment horizontal="center" vertical="center"/>
    </xf>
    <xf numFmtId="169" fontId="34" fillId="2" borderId="43" xfId="0" applyNumberFormat="1" applyFont="1" applyFill="1" applyBorder="1" applyAlignment="1">
      <alignment horizontal="center" vertical="center"/>
    </xf>
    <xf numFmtId="169" fontId="34" fillId="2" borderId="58" xfId="0" applyNumberFormat="1" applyFont="1" applyFill="1" applyBorder="1" applyAlignment="1">
      <alignment horizontal="center" vertical="center"/>
    </xf>
    <xf numFmtId="0" fontId="113" fillId="0" borderId="476" xfId="0" applyFont="1" applyBorder="1" applyAlignment="1" applyProtection="1">
      <alignment horizontal="center" vertical="center"/>
      <protection locked="0"/>
    </xf>
    <xf numFmtId="0" fontId="113" fillId="0" borderId="68" xfId="0" applyFont="1" applyBorder="1" applyAlignment="1" applyProtection="1">
      <alignment horizontal="center" vertical="center"/>
      <protection locked="0"/>
    </xf>
    <xf numFmtId="0" fontId="113" fillId="0" borderId="69" xfId="0" applyFont="1" applyBorder="1" applyAlignment="1" applyProtection="1">
      <alignment horizontal="center" vertical="center"/>
      <protection locked="0"/>
    </xf>
    <xf numFmtId="0" fontId="80" fillId="24" borderId="150" xfId="0" applyFont="1" applyFill="1" applyBorder="1" applyAlignment="1">
      <alignment horizontal="center" vertical="center"/>
    </xf>
    <xf numFmtId="0" fontId="80" fillId="24" borderId="0" xfId="0" applyFont="1" applyFill="1" applyAlignment="1">
      <alignment horizontal="center" vertical="center"/>
    </xf>
    <xf numFmtId="0" fontId="81" fillId="0" borderId="215" xfId="0" applyFont="1" applyBorder="1" applyAlignment="1">
      <alignment horizontal="center" vertical="center" wrapText="1"/>
    </xf>
    <xf numFmtId="0" fontId="81" fillId="0" borderId="55" xfId="0" applyFont="1" applyBorder="1" applyAlignment="1">
      <alignment horizontal="center" vertical="center" wrapText="1"/>
    </xf>
    <xf numFmtId="0" fontId="81" fillId="0" borderId="347" xfId="0" applyFont="1" applyBorder="1" applyAlignment="1">
      <alignment horizontal="center" vertical="center" wrapText="1"/>
    </xf>
    <xf numFmtId="0" fontId="10" fillId="0" borderId="215" xfId="0" applyFont="1" applyBorder="1" applyAlignment="1">
      <alignment horizontal="center" vertical="center" wrapText="1"/>
    </xf>
    <xf numFmtId="0" fontId="10" fillId="0" borderId="51" xfId="0" applyFont="1" applyBorder="1" applyAlignment="1">
      <alignment horizontal="center" vertical="center" wrapText="1"/>
    </xf>
    <xf numFmtId="0" fontId="10" fillId="0" borderId="52" xfId="0" applyFont="1" applyBorder="1" applyAlignment="1">
      <alignment horizontal="center" vertical="center" wrapText="1"/>
    </xf>
    <xf numFmtId="0" fontId="10" fillId="0" borderId="55" xfId="0" applyFont="1" applyBorder="1" applyAlignment="1">
      <alignment horizontal="center" vertical="center" wrapText="1"/>
    </xf>
    <xf numFmtId="0" fontId="10" fillId="0" borderId="0" xfId="0" applyFont="1" applyAlignment="1">
      <alignment horizontal="center" vertical="center" wrapText="1"/>
    </xf>
    <xf numFmtId="0" fontId="10" fillId="0" borderId="54" xfId="0" applyFont="1" applyBorder="1" applyAlignment="1">
      <alignment horizontal="center" vertical="center" wrapText="1"/>
    </xf>
    <xf numFmtId="0" fontId="10" fillId="0" borderId="347" xfId="0" applyFont="1" applyBorder="1" applyAlignment="1">
      <alignment horizontal="center" vertical="center" wrapText="1"/>
    </xf>
    <xf numFmtId="0" fontId="10" fillId="0" borderId="348" xfId="0" applyFont="1" applyBorder="1" applyAlignment="1">
      <alignment horizontal="center" vertical="center" wrapText="1"/>
    </xf>
    <xf numFmtId="0" fontId="10" fillId="0" borderId="349" xfId="0" applyFont="1" applyBorder="1" applyAlignment="1">
      <alignment horizontal="center" vertical="center" wrapText="1"/>
    </xf>
    <xf numFmtId="0" fontId="77" fillId="13" borderId="150" xfId="0" applyFont="1" applyFill="1" applyBorder="1" applyAlignment="1">
      <alignment horizontal="center" vertical="center" wrapText="1"/>
    </xf>
    <xf numFmtId="0" fontId="77" fillId="13" borderId="516" xfId="0" applyFont="1" applyFill="1" applyBorder="1" applyAlignment="1">
      <alignment horizontal="center" vertical="center" wrapText="1"/>
    </xf>
    <xf numFmtId="0" fontId="77" fillId="13" borderId="517" xfId="0" applyFont="1" applyFill="1" applyBorder="1" applyAlignment="1">
      <alignment horizontal="center" vertical="center" wrapText="1"/>
    </xf>
    <xf numFmtId="0" fontId="77" fillId="13" borderId="518" xfId="0" applyFont="1" applyFill="1" applyBorder="1" applyAlignment="1">
      <alignment horizontal="center" vertical="center" wrapText="1"/>
    </xf>
    <xf numFmtId="0" fontId="77" fillId="13" borderId="519" xfId="0" applyFont="1" applyFill="1" applyBorder="1" applyAlignment="1">
      <alignment horizontal="center" vertical="center" wrapText="1"/>
    </xf>
    <xf numFmtId="0" fontId="77" fillId="13" borderId="514" xfId="0" applyFont="1" applyFill="1" applyBorder="1" applyAlignment="1">
      <alignment horizontal="center" vertical="center" wrapText="1"/>
    </xf>
    <xf numFmtId="0" fontId="77" fillId="13" borderId="148" xfId="0" applyFont="1" applyFill="1" applyBorder="1" applyAlignment="1">
      <alignment horizontal="center" vertical="center" wrapText="1"/>
    </xf>
    <xf numFmtId="0" fontId="85" fillId="0" borderId="461" xfId="0" applyFont="1" applyBorder="1" applyAlignment="1">
      <alignment horizontal="center" vertical="center" wrapText="1"/>
    </xf>
    <xf numFmtId="0" fontId="85" fillId="0" borderId="438" xfId="0" applyFont="1" applyBorder="1" applyAlignment="1">
      <alignment horizontal="center" vertical="center" wrapText="1"/>
    </xf>
    <xf numFmtId="0" fontId="66" fillId="0" borderId="461" xfId="0" applyFont="1" applyBorder="1" applyAlignment="1">
      <alignment horizontal="center" vertical="center" wrapText="1"/>
    </xf>
    <xf numFmtId="0" fontId="66" fillId="0" borderId="440" xfId="0" applyFont="1" applyBorder="1" applyAlignment="1">
      <alignment horizontal="center" vertical="center" wrapText="1"/>
    </xf>
    <xf numFmtId="0" fontId="66" fillId="0" borderId="438" xfId="0" applyFont="1" applyBorder="1" applyAlignment="1">
      <alignment horizontal="center" vertical="center" wrapText="1"/>
    </xf>
    <xf numFmtId="0" fontId="88" fillId="0" borderId="356" xfId="0" applyFont="1" applyBorder="1" applyAlignment="1">
      <alignment horizontal="center" vertical="center"/>
    </xf>
    <xf numFmtId="0" fontId="88" fillId="0" borderId="354" xfId="0" applyFont="1" applyBorder="1" applyAlignment="1">
      <alignment horizontal="center" vertical="center"/>
    </xf>
    <xf numFmtId="0" fontId="88" fillId="0" borderId="355" xfId="0" applyFont="1" applyBorder="1" applyAlignment="1">
      <alignment horizontal="center" vertical="center"/>
    </xf>
    <xf numFmtId="0" fontId="77" fillId="24" borderId="348" xfId="0" applyFont="1" applyFill="1" applyBorder="1" applyAlignment="1">
      <alignment horizontal="center" vertical="center" wrapText="1"/>
    </xf>
    <xf numFmtId="0" fontId="0" fillId="0" borderId="215" xfId="0" applyBorder="1" applyAlignment="1">
      <alignment horizontal="center"/>
    </xf>
    <xf numFmtId="0" fontId="0" fillId="0" borderId="51" xfId="0" applyBorder="1" applyAlignment="1">
      <alignment horizontal="center"/>
    </xf>
    <xf numFmtId="0" fontId="0" fillId="0" borderId="52" xfId="0" applyBorder="1" applyAlignment="1">
      <alignment horizontal="center"/>
    </xf>
    <xf numFmtId="0" fontId="0" fillId="0" borderId="55" xfId="0" applyBorder="1" applyAlignment="1">
      <alignment horizontal="center"/>
    </xf>
    <xf numFmtId="0" fontId="0" fillId="0" borderId="0" xfId="0" applyAlignment="1">
      <alignment horizontal="center"/>
    </xf>
    <xf numFmtId="0" fontId="0" fillId="0" borderId="54" xfId="0" applyBorder="1" applyAlignment="1">
      <alignment horizontal="center"/>
    </xf>
    <xf numFmtId="0" fontId="0" fillId="0" borderId="347" xfId="0" applyBorder="1" applyAlignment="1">
      <alignment horizontal="center"/>
    </xf>
    <xf numFmtId="0" fontId="0" fillId="0" borderId="348" xfId="0" applyBorder="1" applyAlignment="1">
      <alignment horizontal="center"/>
    </xf>
    <xf numFmtId="0" fontId="0" fillId="0" borderId="349" xfId="0" applyBorder="1" applyAlignment="1">
      <alignment horizontal="center"/>
    </xf>
    <xf numFmtId="0" fontId="167" fillId="0" borderId="356" xfId="0" applyFont="1" applyBorder="1" applyAlignment="1">
      <alignment horizontal="center"/>
    </xf>
    <xf numFmtId="0" fontId="167" fillId="0" borderId="354" xfId="0" applyFont="1" applyBorder="1" applyAlignment="1">
      <alignment horizontal="center"/>
    </xf>
    <xf numFmtId="0" fontId="167" fillId="0" borderId="355" xfId="0" applyFont="1" applyBorder="1" applyAlignment="1">
      <alignment horizontal="center"/>
    </xf>
    <xf numFmtId="0" fontId="39" fillId="15" borderId="64" xfId="0" applyFont="1" applyFill="1" applyBorder="1" applyAlignment="1">
      <alignment horizontal="center"/>
    </xf>
    <xf numFmtId="0" fontId="23" fillId="15" borderId="500" xfId="0" applyFont="1" applyFill="1" applyBorder="1" applyAlignment="1">
      <alignment horizontal="center" vertical="center"/>
    </xf>
    <xf numFmtId="0" fontId="23" fillId="15" borderId="91" xfId="0" applyFont="1" applyFill="1" applyBorder="1" applyAlignment="1">
      <alignment horizontal="center" vertical="center"/>
    </xf>
    <xf numFmtId="0" fontId="23" fillId="15" borderId="104" xfId="0" applyFont="1" applyFill="1" applyBorder="1" applyAlignment="1">
      <alignment horizontal="center" vertical="center"/>
    </xf>
    <xf numFmtId="0" fontId="23" fillId="15" borderId="501" xfId="0" applyFont="1" applyFill="1" applyBorder="1" applyAlignment="1">
      <alignment horizontal="center" vertical="center"/>
    </xf>
    <xf numFmtId="0" fontId="24" fillId="15" borderId="64" xfId="0" applyFont="1" applyFill="1" applyBorder="1" applyAlignment="1">
      <alignment horizontal="center" vertical="center"/>
    </xf>
    <xf numFmtId="0" fontId="24" fillId="15" borderId="64" xfId="0" applyFont="1" applyFill="1" applyBorder="1" applyAlignment="1">
      <alignment horizontal="center" vertical="center" wrapText="1"/>
    </xf>
    <xf numFmtId="0" fontId="23" fillId="15" borderId="64" xfId="0" applyFont="1" applyFill="1" applyBorder="1" applyAlignment="1">
      <alignment horizontal="center" vertical="center"/>
    </xf>
    <xf numFmtId="0" fontId="25" fillId="15" borderId="64" xfId="0" applyFont="1" applyFill="1" applyBorder="1" applyAlignment="1">
      <alignment horizontal="center" vertical="center" wrapText="1"/>
    </xf>
    <xf numFmtId="0" fontId="0" fillId="10" borderId="64" xfId="0" applyFill="1" applyBorder="1" applyAlignment="1">
      <alignment horizontal="center"/>
    </xf>
    <xf numFmtId="0" fontId="24" fillId="15" borderId="64" xfId="0" applyFont="1" applyFill="1" applyBorder="1" applyAlignment="1">
      <alignment horizontal="center"/>
    </xf>
    <xf numFmtId="0" fontId="23" fillId="15" borderId="502" xfId="0" applyFont="1" applyFill="1" applyBorder="1" applyAlignment="1">
      <alignment horizontal="center" vertical="center"/>
    </xf>
    <xf numFmtId="0" fontId="23" fillId="15" borderId="503" xfId="0" applyFont="1" applyFill="1" applyBorder="1" applyAlignment="1">
      <alignment horizontal="center" vertical="center"/>
    </xf>
    <xf numFmtId="0" fontId="23" fillId="15" borderId="84" xfId="0" applyFont="1" applyFill="1" applyBorder="1" applyAlignment="1">
      <alignment horizontal="center" vertical="center"/>
    </xf>
    <xf numFmtId="0" fontId="23" fillId="15" borderId="504" xfId="0" applyFont="1" applyFill="1" applyBorder="1" applyAlignment="1">
      <alignment horizontal="center" vertical="center"/>
    </xf>
    <xf numFmtId="0" fontId="38" fillId="15" borderId="64" xfId="0" applyFont="1" applyFill="1" applyBorder="1" applyAlignment="1">
      <alignment horizontal="center" vertical="center"/>
    </xf>
    <xf numFmtId="0" fontId="23" fillId="15" borderId="61" xfId="0" applyFont="1" applyFill="1" applyBorder="1" applyAlignment="1">
      <alignment horizontal="center" vertical="center"/>
    </xf>
    <xf numFmtId="0" fontId="23" fillId="15" borderId="62" xfId="0" applyFont="1" applyFill="1" applyBorder="1" applyAlignment="1">
      <alignment horizontal="center" vertical="center"/>
    </xf>
    <xf numFmtId="167" fontId="0" fillId="10" borderId="64" xfId="1" applyNumberFormat="1" applyFont="1" applyFill="1" applyBorder="1" applyAlignment="1">
      <alignment horizontal="center"/>
    </xf>
    <xf numFmtId="0" fontId="23" fillId="15" borderId="65" xfId="0" applyFont="1" applyFill="1" applyBorder="1" applyAlignment="1">
      <alignment horizontal="center" vertical="center"/>
    </xf>
    <xf numFmtId="0" fontId="23" fillId="15" borderId="66" xfId="0" applyFont="1" applyFill="1" applyBorder="1" applyAlignment="1">
      <alignment horizontal="center" vertical="center"/>
    </xf>
    <xf numFmtId="167" fontId="37" fillId="15" borderId="64" xfId="1" applyNumberFormat="1" applyFont="1" applyFill="1" applyBorder="1" applyAlignment="1">
      <alignment horizontal="center"/>
    </xf>
    <xf numFmtId="0" fontId="138" fillId="15" borderId="215" xfId="0" applyFont="1" applyFill="1" applyBorder="1" applyAlignment="1">
      <alignment horizontal="center" vertical="center" wrapText="1"/>
    </xf>
    <xf numFmtId="0" fontId="138" fillId="15" borderId="51" xfId="0" applyFont="1" applyFill="1" applyBorder="1" applyAlignment="1">
      <alignment horizontal="center" vertical="center" wrapText="1"/>
    </xf>
    <xf numFmtId="0" fontId="139" fillId="15" borderId="51" xfId="0" applyFont="1" applyFill="1" applyBorder="1" applyAlignment="1">
      <alignment horizontal="center" vertical="center" wrapText="1"/>
    </xf>
    <xf numFmtId="0" fontId="139" fillId="15" borderId="51" xfId="0" applyFont="1" applyFill="1" applyBorder="1" applyAlignment="1">
      <alignment horizontal="center" vertical="center"/>
    </xf>
    <xf numFmtId="0" fontId="139" fillId="15" borderId="52" xfId="0" applyFont="1" applyFill="1" applyBorder="1" applyAlignment="1">
      <alignment horizontal="center" vertical="center"/>
    </xf>
    <xf numFmtId="0" fontId="139" fillId="15" borderId="55" xfId="0" applyFont="1" applyFill="1" applyBorder="1" applyAlignment="1">
      <alignment horizontal="center" vertical="center" wrapText="1"/>
    </xf>
    <xf numFmtId="0" fontId="139" fillId="15" borderId="0" xfId="0" applyFont="1" applyFill="1" applyAlignment="1">
      <alignment horizontal="center" vertical="center" wrapText="1"/>
    </xf>
    <xf numFmtId="0" fontId="139" fillId="15" borderId="0" xfId="0" applyFont="1" applyFill="1" applyAlignment="1">
      <alignment horizontal="center" vertical="center"/>
    </xf>
    <xf numFmtId="0" fontId="139" fillId="15" borderId="54" xfId="0" applyFont="1" applyFill="1" applyBorder="1" applyAlignment="1">
      <alignment horizontal="center" vertical="center"/>
    </xf>
    <xf numFmtId="0" fontId="139" fillId="15" borderId="347" xfId="0" applyFont="1" applyFill="1" applyBorder="1" applyAlignment="1">
      <alignment horizontal="center" vertical="center" wrapText="1"/>
    </xf>
    <xf numFmtId="0" fontId="139" fillId="15" borderId="348" xfId="0" applyFont="1" applyFill="1" applyBorder="1" applyAlignment="1">
      <alignment horizontal="center" vertical="center" wrapText="1"/>
    </xf>
    <xf numFmtId="0" fontId="139" fillId="15" borderId="348" xfId="0" applyFont="1" applyFill="1" applyBorder="1" applyAlignment="1">
      <alignment horizontal="center" vertical="center"/>
    </xf>
    <xf numFmtId="0" fontId="139" fillId="15" borderId="349" xfId="0" applyFont="1" applyFill="1" applyBorder="1" applyAlignment="1">
      <alignment horizontal="center" vertical="center"/>
    </xf>
    <xf numFmtId="0" fontId="141" fillId="2" borderId="51" xfId="0" applyFont="1" applyFill="1" applyBorder="1" applyAlignment="1">
      <alignment vertical="center"/>
    </xf>
    <xf numFmtId="0" fontId="142" fillId="15" borderId="356" xfId="0" applyFont="1" applyFill="1" applyBorder="1" applyAlignment="1">
      <alignment horizontal="center" vertical="center" wrapText="1"/>
    </xf>
    <xf numFmtId="0" fontId="142" fillId="15" borderId="354" xfId="0" applyFont="1" applyFill="1" applyBorder="1" applyAlignment="1">
      <alignment horizontal="center" vertical="center" wrapText="1"/>
    </xf>
    <xf numFmtId="0" fontId="142" fillId="15" borderId="355" xfId="0" applyFont="1" applyFill="1" applyBorder="1" applyAlignment="1">
      <alignment horizontal="center" vertical="center" wrapText="1"/>
    </xf>
    <xf numFmtId="0" fontId="143" fillId="0" borderId="356" xfId="0" applyFont="1" applyBorder="1" applyAlignment="1" applyProtection="1">
      <alignment horizontal="left" vertical="center"/>
      <protection locked="0"/>
    </xf>
    <xf numFmtId="0" fontId="143" fillId="0" borderId="354" xfId="0" applyFont="1" applyBorder="1" applyAlignment="1" applyProtection="1">
      <alignment horizontal="left" vertical="center"/>
      <protection locked="0"/>
    </xf>
    <xf numFmtId="0" fontId="143" fillId="0" borderId="355" xfId="0" applyFont="1" applyBorder="1" applyAlignment="1" applyProtection="1">
      <alignment horizontal="left" vertical="center"/>
      <protection locked="0"/>
    </xf>
    <xf numFmtId="0" fontId="143" fillId="0" borderId="356" xfId="15" applyNumberFormat="1" applyFont="1" applyBorder="1" applyAlignment="1" applyProtection="1">
      <alignment horizontal="center" vertical="center" wrapText="1"/>
      <protection locked="0"/>
    </xf>
    <xf numFmtId="0" fontId="143" fillId="0" borderId="354" xfId="15" applyNumberFormat="1" applyFont="1" applyBorder="1" applyAlignment="1" applyProtection="1">
      <alignment horizontal="center" vertical="center" wrapText="1"/>
      <protection locked="0"/>
    </xf>
    <xf numFmtId="0" fontId="143" fillId="0" borderId="355" xfId="15" applyNumberFormat="1" applyFont="1" applyBorder="1" applyAlignment="1" applyProtection="1">
      <alignment horizontal="center" vertical="center" wrapText="1"/>
      <protection locked="0"/>
    </xf>
    <xf numFmtId="192" fontId="143" fillId="0" borderId="356" xfId="0" applyNumberFormat="1" applyFont="1" applyBorder="1" applyAlignment="1" applyProtection="1">
      <alignment horizontal="center" vertical="center"/>
      <protection locked="0"/>
    </xf>
    <xf numFmtId="192" fontId="143" fillId="0" borderId="354" xfId="0" applyNumberFormat="1" applyFont="1" applyBorder="1" applyAlignment="1" applyProtection="1">
      <alignment horizontal="center" vertical="center"/>
      <protection locked="0"/>
    </xf>
    <xf numFmtId="192" fontId="143" fillId="0" borderId="355" xfId="0" applyNumberFormat="1" applyFont="1" applyBorder="1" applyAlignment="1" applyProtection="1">
      <alignment horizontal="center" vertical="center"/>
      <protection locked="0"/>
    </xf>
    <xf numFmtId="0" fontId="142" fillId="15" borderId="490" xfId="0" applyFont="1" applyFill="1" applyBorder="1" applyAlignment="1">
      <alignment horizontal="center" vertical="center"/>
    </xf>
    <xf numFmtId="0" fontId="142" fillId="15" borderId="1" xfId="0" applyFont="1" applyFill="1" applyBorder="1" applyAlignment="1">
      <alignment horizontal="center" vertical="center"/>
    </xf>
    <xf numFmtId="0" fontId="144" fillId="0" borderId="5" xfId="0" applyFont="1" applyBorder="1" applyAlignment="1">
      <alignment horizontal="center" vertical="center" wrapText="1"/>
    </xf>
    <xf numFmtId="0" fontId="144" fillId="0" borderId="391" xfId="0" applyFont="1" applyBorder="1" applyAlignment="1">
      <alignment horizontal="center" vertical="center" wrapText="1"/>
    </xf>
    <xf numFmtId="0" fontId="144" fillId="0" borderId="392" xfId="0" applyFont="1" applyBorder="1" applyAlignment="1">
      <alignment horizontal="center" vertical="center" wrapText="1"/>
    </xf>
    <xf numFmtId="0" fontId="144" fillId="0" borderId="7" xfId="0" applyFont="1" applyBorder="1" applyAlignment="1">
      <alignment horizontal="left" vertical="center" wrapText="1"/>
    </xf>
    <xf numFmtId="0" fontId="144" fillId="0" borderId="391" xfId="0" applyFont="1" applyBorder="1" applyAlignment="1">
      <alignment horizontal="left" vertical="center" wrapText="1"/>
    </xf>
    <xf numFmtId="0" fontId="144" fillId="0" borderId="392" xfId="0" applyFont="1" applyBorder="1" applyAlignment="1">
      <alignment horizontal="left" vertical="center" wrapText="1"/>
    </xf>
    <xf numFmtId="0" fontId="145" fillId="0" borderId="2" xfId="0" applyFont="1" applyBorder="1" applyAlignment="1">
      <alignment horizontal="center" vertical="center"/>
    </xf>
    <xf numFmtId="0" fontId="145" fillId="0" borderId="42" xfId="0" applyFont="1" applyBorder="1" applyAlignment="1">
      <alignment horizontal="center" vertical="center"/>
    </xf>
    <xf numFmtId="0" fontId="142" fillId="15" borderId="344" xfId="0" applyFont="1" applyFill="1" applyBorder="1" applyAlignment="1">
      <alignment horizontal="center" vertical="center"/>
    </xf>
    <xf numFmtId="0" fontId="142" fillId="15" borderId="482" xfId="0" applyFont="1" applyFill="1" applyBorder="1" applyAlignment="1">
      <alignment horizontal="center" vertical="center"/>
    </xf>
    <xf numFmtId="0" fontId="144" fillId="0" borderId="346" xfId="0" applyFont="1" applyBorder="1" applyAlignment="1">
      <alignment horizontal="center" vertical="center" wrapText="1"/>
    </xf>
    <xf numFmtId="0" fontId="144" fillId="0" borderId="464" xfId="0" applyFont="1" applyBorder="1" applyAlignment="1">
      <alignment horizontal="center" vertical="center" wrapText="1"/>
    </xf>
    <xf numFmtId="0" fontId="144" fillId="0" borderId="465" xfId="0" applyFont="1" applyBorder="1" applyAlignment="1">
      <alignment horizontal="center" vertical="center" wrapText="1"/>
    </xf>
    <xf numFmtId="0" fontId="144" fillId="0" borderId="483" xfId="0" applyFont="1" applyBorder="1" applyAlignment="1">
      <alignment horizontal="left" vertical="center" wrapText="1"/>
    </xf>
    <xf numFmtId="0" fontId="144" fillId="0" borderId="464" xfId="0" applyFont="1" applyBorder="1" applyAlignment="1">
      <alignment horizontal="left" vertical="center" wrapText="1"/>
    </xf>
    <xf numFmtId="0" fontId="144" fillId="0" borderId="465" xfId="0" applyFont="1" applyBorder="1" applyAlignment="1">
      <alignment horizontal="left" vertical="center" wrapText="1"/>
    </xf>
    <xf numFmtId="0" fontId="145" fillId="0" borderId="345" xfId="0" applyFont="1" applyBorder="1" applyAlignment="1">
      <alignment horizontal="center" vertical="center"/>
    </xf>
    <xf numFmtId="0" fontId="145" fillId="0" borderId="491" xfId="0" applyFont="1" applyBorder="1" applyAlignment="1">
      <alignment horizontal="center" vertical="center"/>
    </xf>
    <xf numFmtId="0" fontId="143" fillId="2" borderId="0" xfId="0" applyFont="1" applyFill="1" applyAlignment="1">
      <alignment horizontal="center" vertical="top"/>
    </xf>
    <xf numFmtId="0" fontId="142" fillId="15" borderId="356" xfId="0" applyFont="1" applyFill="1" applyBorder="1" applyAlignment="1">
      <alignment horizontal="center" vertical="center"/>
    </xf>
    <xf numFmtId="0" fontId="142" fillId="15" borderId="354" xfId="0" applyFont="1" applyFill="1" applyBorder="1" applyAlignment="1">
      <alignment horizontal="center" vertical="center"/>
    </xf>
    <xf numFmtId="0" fontId="142" fillId="15" borderId="355" xfId="0" applyFont="1" applyFill="1" applyBorder="1" applyAlignment="1">
      <alignment horizontal="center" vertical="center"/>
    </xf>
    <xf numFmtId="0" fontId="143" fillId="0" borderId="356" xfId="0" applyFont="1" applyBorder="1" applyAlignment="1" applyProtection="1">
      <alignment horizontal="left" vertical="center" wrapText="1"/>
      <protection locked="0"/>
    </xf>
    <xf numFmtId="0" fontId="143" fillId="0" borderId="354" xfId="0" applyFont="1" applyBorder="1" applyAlignment="1" applyProtection="1">
      <alignment horizontal="left" vertical="center" wrapText="1"/>
      <protection locked="0"/>
    </xf>
    <xf numFmtId="0" fontId="143" fillId="0" borderId="355" xfId="0" applyFont="1" applyBorder="1" applyAlignment="1" applyProtection="1">
      <alignment horizontal="left" vertical="center" wrapText="1"/>
      <protection locked="0"/>
    </xf>
    <xf numFmtId="0" fontId="141" fillId="2" borderId="354" xfId="0" applyFont="1" applyFill="1" applyBorder="1" applyAlignment="1">
      <alignment horizontal="center"/>
    </xf>
    <xf numFmtId="0" fontId="141" fillId="2" borderId="51" xfId="0" applyFont="1" applyFill="1" applyBorder="1" applyAlignment="1">
      <alignment horizontal="center"/>
    </xf>
    <xf numFmtId="0" fontId="151" fillId="2" borderId="463" xfId="11" applyFont="1" applyFill="1" applyBorder="1" applyAlignment="1">
      <alignment horizontal="left" vertical="center" wrapText="1"/>
    </xf>
    <xf numFmtId="0" fontId="151" fillId="2" borderId="482" xfId="11" applyFont="1" applyFill="1" applyBorder="1" applyAlignment="1">
      <alignment horizontal="left" vertical="center" wrapText="1"/>
    </xf>
    <xf numFmtId="0" fontId="151" fillId="2" borderId="483" xfId="11" applyFont="1" applyFill="1" applyBorder="1" applyAlignment="1">
      <alignment horizontal="left" vertical="center" wrapText="1"/>
    </xf>
    <xf numFmtId="0" fontId="149" fillId="45" borderId="76" xfId="0" applyFont="1" applyFill="1" applyBorder="1" applyAlignment="1">
      <alignment horizontal="center" vertical="center" wrapText="1"/>
    </xf>
    <xf numFmtId="0" fontId="149" fillId="45" borderId="11" xfId="0" applyFont="1" applyFill="1" applyBorder="1" applyAlignment="1">
      <alignment horizontal="center" vertical="center" wrapText="1"/>
    </xf>
    <xf numFmtId="0" fontId="149" fillId="45" borderId="463" xfId="0" applyFont="1" applyFill="1" applyBorder="1" applyAlignment="1">
      <alignment horizontal="center" vertical="center" wrapText="1"/>
    </xf>
    <xf numFmtId="0" fontId="149" fillId="45" borderId="483" xfId="0" applyFont="1" applyFill="1" applyBorder="1" applyAlignment="1">
      <alignment horizontal="center" vertical="center" wrapText="1"/>
    </xf>
    <xf numFmtId="0" fontId="151" fillId="2" borderId="463" xfId="11" applyFont="1" applyFill="1" applyBorder="1" applyAlignment="1">
      <alignment vertical="center" wrapText="1"/>
    </xf>
    <xf numFmtId="0" fontId="151" fillId="2" borderId="482" xfId="11" applyFont="1" applyFill="1" applyBorder="1" applyAlignment="1">
      <alignment vertical="center" wrapText="1"/>
    </xf>
    <xf numFmtId="0" fontId="151" fillId="2" borderId="483" xfId="11" applyFont="1" applyFill="1" applyBorder="1" applyAlignment="1">
      <alignment vertical="center" wrapText="1"/>
    </xf>
    <xf numFmtId="0" fontId="142" fillId="15" borderId="492" xfId="0" applyFont="1" applyFill="1" applyBorder="1" applyAlignment="1">
      <alignment horizontal="center" vertical="center"/>
    </xf>
    <xf numFmtId="0" fontId="142" fillId="15" borderId="493" xfId="0" applyFont="1" applyFill="1" applyBorder="1" applyAlignment="1">
      <alignment horizontal="center" vertical="center"/>
    </xf>
    <xf numFmtId="0" fontId="144" fillId="0" borderId="395" xfId="0" applyFont="1" applyBorder="1" applyAlignment="1">
      <alignment horizontal="center" vertical="center" wrapText="1"/>
    </xf>
    <xf numFmtId="0" fontId="144" fillId="0" borderId="3" xfId="0" applyFont="1" applyBorder="1" applyAlignment="1">
      <alignment horizontal="center" vertical="center" wrapText="1"/>
    </xf>
    <xf numFmtId="0" fontId="144" fillId="0" borderId="4" xfId="0" applyFont="1" applyBorder="1" applyAlignment="1">
      <alignment horizontal="center" vertical="center" wrapText="1"/>
    </xf>
    <xf numFmtId="0" fontId="144" fillId="0" borderId="12" xfId="0" applyFont="1" applyBorder="1" applyAlignment="1">
      <alignment horizontal="left" vertical="center" wrapText="1"/>
    </xf>
    <xf numFmtId="0" fontId="144" fillId="0" borderId="3" xfId="0" applyFont="1" applyBorder="1" applyAlignment="1">
      <alignment horizontal="left" vertical="center" wrapText="1"/>
    </xf>
    <xf numFmtId="0" fontId="144" fillId="0" borderId="4" xfId="0" applyFont="1" applyBorder="1" applyAlignment="1">
      <alignment horizontal="left" vertical="center" wrapText="1"/>
    </xf>
    <xf numFmtId="0" fontId="145" fillId="0" borderId="494" xfId="0" applyFont="1" applyBorder="1" applyAlignment="1">
      <alignment horizontal="center" vertical="center"/>
    </xf>
    <xf numFmtId="0" fontId="145" fillId="0" borderId="495" xfId="0" applyFont="1" applyBorder="1" applyAlignment="1">
      <alignment horizontal="center" vertical="center"/>
    </xf>
    <xf numFmtId="0" fontId="141" fillId="2" borderId="348" xfId="0" applyFont="1" applyFill="1" applyBorder="1" applyAlignment="1">
      <alignment horizontal="center"/>
    </xf>
    <xf numFmtId="0" fontId="145" fillId="23" borderId="391" xfId="0" applyFont="1" applyFill="1" applyBorder="1" applyAlignment="1">
      <alignment horizontal="center" vertical="center"/>
    </xf>
    <xf numFmtId="0" fontId="145" fillId="23" borderId="6" xfId="0" applyFont="1" applyFill="1" applyBorder="1" applyAlignment="1">
      <alignment horizontal="center" vertical="center"/>
    </xf>
    <xf numFmtId="0" fontId="145" fillId="23" borderId="1" xfId="0" applyFont="1" applyFill="1" applyBorder="1" applyAlignment="1">
      <alignment horizontal="center" vertical="center"/>
    </xf>
    <xf numFmtId="0" fontId="145" fillId="23" borderId="7" xfId="0" applyFont="1" applyFill="1" applyBorder="1" applyAlignment="1">
      <alignment horizontal="center" vertical="center"/>
    </xf>
    <xf numFmtId="0" fontId="146" fillId="15" borderId="393" xfId="0" applyFont="1" applyFill="1" applyBorder="1" applyAlignment="1">
      <alignment horizontal="center" vertical="center" textRotation="90"/>
    </xf>
    <xf numFmtId="0" fontId="146" fillId="15" borderId="394" xfId="0" applyFont="1" applyFill="1" applyBorder="1" applyAlignment="1">
      <alignment horizontal="center" vertical="center" textRotation="90"/>
    </xf>
    <xf numFmtId="0" fontId="146" fillId="15" borderId="396" xfId="0" applyFont="1" applyFill="1" applyBorder="1" applyAlignment="1">
      <alignment horizontal="center" vertical="center" textRotation="90"/>
    </xf>
    <xf numFmtId="166" fontId="145" fillId="0" borderId="215" xfId="0" applyNumberFormat="1" applyFont="1" applyBorder="1" applyAlignment="1">
      <alignment horizontal="center" vertical="center"/>
    </xf>
    <xf numFmtId="0" fontId="145" fillId="0" borderId="52" xfId="0" applyFont="1" applyBorder="1" applyAlignment="1">
      <alignment horizontal="center" vertical="center"/>
    </xf>
    <xf numFmtId="0" fontId="145" fillId="0" borderId="55" xfId="0" applyFont="1" applyBorder="1" applyAlignment="1">
      <alignment horizontal="center" vertical="center"/>
    </xf>
    <xf numFmtId="0" fontId="145" fillId="0" borderId="54" xfId="0" applyFont="1" applyBorder="1" applyAlignment="1">
      <alignment horizontal="center" vertical="center"/>
    </xf>
    <xf numFmtId="0" fontId="145" fillId="0" borderId="347" xfId="0" applyFont="1" applyBorder="1" applyAlignment="1">
      <alignment horizontal="center" vertical="center"/>
    </xf>
    <xf numFmtId="0" fontId="145" fillId="0" borderId="349" xfId="0" applyFont="1" applyBorder="1" applyAlignment="1">
      <alignment horizontal="center" vertical="center"/>
    </xf>
    <xf numFmtId="2" fontId="145" fillId="0" borderId="345" xfId="0" applyNumberFormat="1" applyFont="1" applyBorder="1" applyAlignment="1">
      <alignment horizontal="center" vertical="center"/>
    </xf>
    <xf numFmtId="2" fontId="145" fillId="0" borderId="491" xfId="0" applyNumberFormat="1" applyFont="1" applyBorder="1" applyAlignment="1">
      <alignment horizontal="center" vertical="center"/>
    </xf>
    <xf numFmtId="0" fontId="149" fillId="45" borderId="464" xfId="0" applyFont="1" applyFill="1" applyBorder="1" applyAlignment="1">
      <alignment horizontal="center" vertical="center"/>
    </xf>
    <xf numFmtId="0" fontId="151" fillId="2" borderId="463" xfId="11" applyFont="1" applyFill="1" applyBorder="1" applyAlignment="1">
      <alignment horizontal="left" vertical="top" wrapText="1"/>
    </xf>
    <xf numFmtId="0" fontId="151" fillId="2" borderId="482" xfId="11" applyFont="1" applyFill="1" applyBorder="1" applyAlignment="1">
      <alignment horizontal="left" vertical="top" wrapText="1"/>
    </xf>
    <xf numFmtId="0" fontId="151" fillId="2" borderId="483" xfId="11" applyFont="1" applyFill="1" applyBorder="1" applyAlignment="1">
      <alignment horizontal="left" vertical="top" wrapText="1"/>
    </xf>
    <xf numFmtId="0" fontId="151" fillId="2" borderId="57" xfId="11" applyFont="1" applyFill="1" applyBorder="1" applyAlignment="1">
      <alignment horizontal="left" vertical="center" wrapText="1"/>
    </xf>
    <xf numFmtId="0" fontId="151" fillId="2" borderId="134" xfId="11" applyFont="1" applyFill="1" applyBorder="1" applyAlignment="1">
      <alignment horizontal="left" vertical="center" wrapText="1"/>
    </xf>
    <xf numFmtId="0" fontId="151" fillId="2" borderId="58" xfId="11" applyFont="1" applyFill="1" applyBorder="1" applyAlignment="1">
      <alignment horizontal="left" vertical="center" wrapText="1"/>
    </xf>
    <xf numFmtId="0" fontId="149" fillId="45" borderId="76" xfId="0" applyFont="1" applyFill="1" applyBorder="1" applyAlignment="1">
      <alignment horizontal="center" vertical="center"/>
    </xf>
    <xf numFmtId="0" fontId="149" fillId="45" borderId="497" xfId="0" applyFont="1" applyFill="1" applyBorder="1" applyAlignment="1">
      <alignment horizontal="center" vertical="center"/>
    </xf>
    <xf numFmtId="2" fontId="136" fillId="2" borderId="55" xfId="0" applyNumberFormat="1" applyFont="1" applyFill="1" applyBorder="1" applyAlignment="1">
      <alignment horizontal="right" vertical="center"/>
    </xf>
    <xf numFmtId="2" fontId="136" fillId="2" borderId="0" xfId="0" applyNumberFormat="1" applyFont="1" applyFill="1" applyAlignment="1">
      <alignment horizontal="right" vertical="center"/>
    </xf>
    <xf numFmtId="2" fontId="136" fillId="2" borderId="347" xfId="0" applyNumberFormat="1" applyFont="1" applyFill="1" applyBorder="1" applyAlignment="1">
      <alignment horizontal="right" vertical="center"/>
    </xf>
    <xf numFmtId="2" fontId="136" fillId="2" borderId="348" xfId="0" applyNumberFormat="1" applyFont="1" applyFill="1" applyBorder="1" applyAlignment="1">
      <alignment horizontal="right" vertical="center"/>
    </xf>
    <xf numFmtId="2" fontId="136" fillId="2" borderId="398" xfId="0" applyNumberFormat="1" applyFont="1" applyFill="1" applyBorder="1" applyAlignment="1">
      <alignment horizontal="left" vertical="center"/>
    </xf>
    <xf numFmtId="2" fontId="136" fillId="2" borderId="10" xfId="0" applyNumberFormat="1" applyFont="1" applyFill="1" applyBorder="1" applyAlignment="1">
      <alignment horizontal="left" vertical="center"/>
    </xf>
    <xf numFmtId="2" fontId="136" fillId="2" borderId="498" xfId="0" applyNumberFormat="1" applyFont="1" applyFill="1" applyBorder="1" applyAlignment="1">
      <alignment horizontal="left" vertical="center"/>
    </xf>
    <xf numFmtId="0" fontId="151" fillId="2" borderId="464" xfId="11" applyFont="1" applyFill="1" applyBorder="1" applyAlignment="1">
      <alignment horizontal="left" vertical="center" wrapText="1"/>
    </xf>
    <xf numFmtId="0" fontId="141" fillId="2" borderId="464" xfId="0" applyFont="1" applyFill="1" applyBorder="1" applyAlignment="1">
      <alignment horizontal="left" vertical="center" wrapText="1"/>
    </xf>
    <xf numFmtId="0" fontId="149" fillId="45" borderId="215" xfId="0" applyFont="1" applyFill="1" applyBorder="1" applyAlignment="1">
      <alignment horizontal="center" vertical="center"/>
    </xf>
    <xf numFmtId="0" fontId="149" fillId="45" borderId="51" xfId="0" applyFont="1" applyFill="1" applyBorder="1" applyAlignment="1">
      <alignment horizontal="center" vertical="center"/>
    </xf>
    <xf numFmtId="0" fontId="149" fillId="45" borderId="52" xfId="0" applyFont="1" applyFill="1" applyBorder="1" applyAlignment="1">
      <alignment vertical="center"/>
    </xf>
    <xf numFmtId="0" fontId="149" fillId="45" borderId="356" xfId="0" applyFont="1" applyFill="1" applyBorder="1" applyAlignment="1">
      <alignment horizontal="center" vertical="center"/>
    </xf>
    <xf numFmtId="0" fontId="149" fillId="45" borderId="354" xfId="0" applyFont="1" applyFill="1" applyBorder="1" applyAlignment="1">
      <alignment horizontal="center" vertical="center"/>
    </xf>
    <xf numFmtId="0" fontId="149" fillId="45" borderId="357" xfId="0" applyFont="1" applyFill="1" applyBorder="1" applyAlignment="1">
      <alignment horizontal="center" vertical="center"/>
    </xf>
    <xf numFmtId="0" fontId="136" fillId="12" borderId="347" xfId="0" applyFont="1" applyFill="1" applyBorder="1" applyAlignment="1">
      <alignment horizontal="center" vertical="center"/>
    </xf>
    <xf numFmtId="0" fontId="136" fillId="0" borderId="348" xfId="0" applyFont="1" applyBorder="1" applyAlignment="1">
      <alignment horizontal="center" vertical="center"/>
    </xf>
    <xf numFmtId="0" fontId="136" fillId="0" borderId="349" xfId="0" applyFont="1" applyBorder="1" applyAlignment="1">
      <alignment vertical="center"/>
    </xf>
    <xf numFmtId="0" fontId="151" fillId="2" borderId="65" xfId="11" applyFont="1" applyFill="1" applyBorder="1" applyAlignment="1">
      <alignment horizontal="left" vertical="center" wrapText="1"/>
    </xf>
    <xf numFmtId="0" fontId="151" fillId="2" borderId="66" xfId="11" applyFont="1" applyFill="1" applyBorder="1" applyAlignment="1">
      <alignment horizontal="left" vertical="center" wrapText="1"/>
    </xf>
    <xf numFmtId="0" fontId="151" fillId="2" borderId="67" xfId="11" applyFont="1" applyFill="1" applyBorder="1" applyAlignment="1">
      <alignment horizontal="left" vertical="center" wrapText="1"/>
    </xf>
    <xf numFmtId="0" fontId="151" fillId="2" borderId="499" xfId="11" applyFont="1" applyFill="1" applyBorder="1" applyAlignment="1">
      <alignment horizontal="left" vertical="center" wrapText="1"/>
    </xf>
    <xf numFmtId="0" fontId="151" fillId="2" borderId="348" xfId="11" applyFont="1" applyFill="1" applyBorder="1" applyAlignment="1">
      <alignment horizontal="left" vertical="center" wrapText="1"/>
    </xf>
    <xf numFmtId="0" fontId="151" fillId="2" borderId="498" xfId="11" applyFont="1" applyFill="1" applyBorder="1" applyAlignment="1">
      <alignment horizontal="left" vertical="center" wrapText="1"/>
    </xf>
    <xf numFmtId="0" fontId="151" fillId="2" borderId="401" xfId="11" applyFont="1" applyFill="1" applyBorder="1" applyAlignment="1">
      <alignment vertical="center" wrapText="1"/>
    </xf>
    <xf numFmtId="0" fontId="151" fillId="2" borderId="493" xfId="11" applyFont="1" applyFill="1" applyBorder="1" applyAlignment="1">
      <alignment vertical="center" wrapText="1"/>
    </xf>
    <xf numFmtId="0" fontId="151" fillId="2" borderId="12" xfId="11" applyFont="1" applyFill="1" applyBorder="1" applyAlignment="1">
      <alignment vertical="center" wrapText="1"/>
    </xf>
    <xf numFmtId="0" fontId="151" fillId="2" borderId="0" xfId="11" applyFont="1" applyFill="1" applyAlignment="1">
      <alignment horizontal="center" vertical="top"/>
    </xf>
    <xf numFmtId="0" fontId="159" fillId="2" borderId="0" xfId="11" applyFont="1" applyFill="1" applyAlignment="1">
      <alignment horizontal="center"/>
    </xf>
    <xf numFmtId="0" fontId="161" fillId="23" borderId="356" xfId="0" applyFont="1" applyFill="1" applyBorder="1" applyAlignment="1">
      <alignment horizontal="center" vertical="center" wrapText="1"/>
    </xf>
    <xf numFmtId="0" fontId="161" fillId="23" borderId="354" xfId="0" applyFont="1" applyFill="1" applyBorder="1" applyAlignment="1">
      <alignment horizontal="center" vertical="center" wrapText="1"/>
    </xf>
    <xf numFmtId="0" fontId="161" fillId="23" borderId="355" xfId="0" applyFont="1" applyFill="1" applyBorder="1" applyAlignment="1">
      <alignment horizontal="center" vertical="center" wrapText="1"/>
    </xf>
    <xf numFmtId="166" fontId="161" fillId="23" borderId="356" xfId="2" applyNumberFormat="1" applyFont="1" applyFill="1" applyBorder="1" applyAlignment="1" applyProtection="1">
      <alignment horizontal="center" vertical="distributed" wrapText="1"/>
    </xf>
    <xf numFmtId="166" fontId="162" fillId="23" borderId="354" xfId="0" applyNumberFormat="1" applyFont="1" applyFill="1" applyBorder="1" applyAlignment="1">
      <alignment horizontal="center" vertical="distributed" wrapText="1"/>
    </xf>
    <xf numFmtId="166" fontId="162" fillId="23" borderId="355" xfId="0" applyNumberFormat="1" applyFont="1" applyFill="1" applyBorder="1" applyAlignment="1">
      <alignment horizontal="center" vertical="distributed" wrapText="1"/>
    </xf>
    <xf numFmtId="0" fontId="137" fillId="2" borderId="0" xfId="11" applyFont="1" applyFill="1" applyAlignment="1">
      <alignment vertical="center" wrapText="1"/>
    </xf>
    <xf numFmtId="0" fontId="137" fillId="2" borderId="0" xfId="11" applyFont="1" applyFill="1" applyAlignment="1">
      <alignment horizontal="left" vertical="center" wrapText="1"/>
    </xf>
    <xf numFmtId="0" fontId="136" fillId="2" borderId="0" xfId="0" applyFont="1" applyFill="1" applyAlignment="1">
      <alignment horizontal="left" vertical="center" wrapText="1"/>
    </xf>
    <xf numFmtId="0" fontId="160" fillId="23" borderId="356" xfId="0" applyFont="1" applyFill="1" applyBorder="1" applyAlignment="1">
      <alignment horizontal="right" vertical="center" wrapText="1"/>
    </xf>
    <xf numFmtId="0" fontId="160" fillId="23" borderId="354" xfId="0" applyFont="1" applyFill="1" applyBorder="1" applyAlignment="1">
      <alignment horizontal="right" vertical="center" wrapText="1"/>
    </xf>
    <xf numFmtId="0" fontId="147" fillId="0" borderId="354" xfId="0" applyFont="1" applyBorder="1" applyAlignment="1" applyProtection="1">
      <alignment horizontal="left" vertical="center" wrapText="1"/>
      <protection locked="0"/>
    </xf>
    <xf numFmtId="0" fontId="147" fillId="0" borderId="355" xfId="0" applyFont="1" applyBorder="1" applyAlignment="1" applyProtection="1">
      <alignment horizontal="left" vertical="center" wrapText="1"/>
      <protection locked="0"/>
    </xf>
    <xf numFmtId="0" fontId="137" fillId="2" borderId="0" xfId="11" applyFont="1" applyFill="1" applyAlignment="1">
      <alignment horizontal="left" vertical="top" wrapText="1"/>
    </xf>
    <xf numFmtId="0" fontId="150" fillId="2" borderId="464" xfId="0" applyFont="1" applyFill="1" applyBorder="1" applyAlignment="1">
      <alignment horizontal="left" vertical="center" wrapText="1"/>
    </xf>
    <xf numFmtId="0" fontId="150" fillId="2" borderId="464" xfId="0" applyFont="1" applyFill="1" applyBorder="1" applyAlignment="1">
      <alignment horizontal="left" vertical="center"/>
    </xf>
    <xf numFmtId="0" fontId="36" fillId="0" borderId="464" xfId="0" applyFont="1" applyBorder="1" applyAlignment="1">
      <alignment horizontal="left" vertical="center"/>
    </xf>
    <xf numFmtId="0" fontId="30" fillId="16" borderId="102" xfId="0" applyFont="1" applyFill="1" applyBorder="1" applyAlignment="1">
      <alignment horizontal="center" vertical="center"/>
    </xf>
    <xf numFmtId="0" fontId="30" fillId="15" borderId="64" xfId="0" applyFont="1" applyFill="1" applyBorder="1" applyAlignment="1">
      <alignment horizontal="center" vertical="center"/>
    </xf>
    <xf numFmtId="0" fontId="43" fillId="15" borderId="0" xfId="0" applyFont="1" applyFill="1" applyAlignment="1">
      <alignment horizontal="center" vertical="center"/>
    </xf>
    <xf numFmtId="0" fontId="43" fillId="15" borderId="10" xfId="0" applyFont="1" applyFill="1" applyBorder="1" applyAlignment="1">
      <alignment horizontal="center" vertical="center"/>
    </xf>
    <xf numFmtId="0" fontId="43" fillId="15" borderId="134" xfId="0" applyFont="1" applyFill="1" applyBorder="1" applyAlignment="1">
      <alignment horizontal="center" vertical="center"/>
    </xf>
    <xf numFmtId="0" fontId="43" fillId="15" borderId="58" xfId="0" applyFont="1" applyFill="1" applyBorder="1" applyAlignment="1">
      <alignment horizontal="center" vertical="center"/>
    </xf>
    <xf numFmtId="0" fontId="31" fillId="0" borderId="464" xfId="0" applyFont="1" applyBorder="1" applyAlignment="1">
      <alignment horizontal="left" vertical="center"/>
    </xf>
    <xf numFmtId="0" fontId="30" fillId="15" borderId="464" xfId="0" applyFont="1" applyFill="1" applyBorder="1" applyAlignment="1">
      <alignment horizontal="center" vertical="center"/>
    </xf>
    <xf numFmtId="180" fontId="100" fillId="0" borderId="463" xfId="4" applyNumberFormat="1" applyFont="1" applyBorder="1" applyAlignment="1" applyProtection="1">
      <alignment horizontal="center" vertical="center"/>
      <protection locked="0"/>
    </xf>
    <xf numFmtId="180" fontId="100" fillId="0" borderId="482" xfId="4" applyNumberFormat="1" applyFont="1" applyBorder="1" applyAlignment="1" applyProtection="1">
      <alignment horizontal="center" vertical="center"/>
      <protection locked="0"/>
    </xf>
    <xf numFmtId="180" fontId="100" fillId="0" borderId="345" xfId="4" applyNumberFormat="1" applyFont="1" applyBorder="1" applyAlignment="1" applyProtection="1">
      <alignment horizontal="center" vertical="center"/>
      <protection locked="0"/>
    </xf>
    <xf numFmtId="0" fontId="100" fillId="10" borderId="463" xfId="4" applyFont="1" applyFill="1" applyBorder="1" applyAlignment="1" applyProtection="1">
      <alignment horizontal="center" vertical="center" wrapText="1"/>
      <protection locked="0"/>
    </xf>
    <xf numFmtId="0" fontId="100" fillId="10" borderId="482" xfId="4" applyFont="1" applyFill="1" applyBorder="1" applyAlignment="1" applyProtection="1">
      <alignment horizontal="center" vertical="center" wrapText="1"/>
      <protection locked="0"/>
    </xf>
    <xf numFmtId="0" fontId="100" fillId="10" borderId="483" xfId="4" applyFont="1" applyFill="1" applyBorder="1" applyAlignment="1" applyProtection="1">
      <alignment horizontal="center" vertical="center" wrapText="1"/>
      <protection locked="0"/>
    </xf>
    <xf numFmtId="0" fontId="100" fillId="0" borderId="482" xfId="4" applyFont="1" applyBorder="1" applyAlignment="1" applyProtection="1">
      <alignment horizontal="center" vertical="center"/>
      <protection locked="0"/>
    </xf>
    <xf numFmtId="0" fontId="100" fillId="0" borderId="345" xfId="4" applyFont="1" applyBorder="1" applyAlignment="1" applyProtection="1">
      <alignment horizontal="center" vertical="center"/>
      <protection locked="0"/>
    </xf>
    <xf numFmtId="0" fontId="100" fillId="10" borderId="55" xfId="4" applyFont="1" applyFill="1" applyBorder="1" applyAlignment="1">
      <alignment horizontal="center" vertical="center"/>
    </xf>
    <xf numFmtId="0" fontId="18" fillId="0" borderId="0" xfId="4"/>
    <xf numFmtId="0" fontId="18" fillId="0" borderId="54" xfId="4" applyBorder="1"/>
    <xf numFmtId="0" fontId="99" fillId="13" borderId="215" xfId="4" applyFont="1" applyFill="1" applyBorder="1" applyAlignment="1">
      <alignment horizontal="center" vertical="center" wrapText="1"/>
    </xf>
    <xf numFmtId="0" fontId="99" fillId="13" borderId="51" xfId="4" applyFont="1" applyFill="1" applyBorder="1" applyAlignment="1">
      <alignment horizontal="center" vertical="center" wrapText="1"/>
    </xf>
    <xf numFmtId="0" fontId="99" fillId="13" borderId="52" xfId="4" applyFont="1" applyFill="1" applyBorder="1" applyAlignment="1">
      <alignment horizontal="center" vertical="center" wrapText="1"/>
    </xf>
    <xf numFmtId="0" fontId="100" fillId="10" borderId="344" xfId="4" applyFont="1" applyFill="1" applyBorder="1" applyAlignment="1">
      <alignment horizontal="left" vertical="center" wrapText="1"/>
    </xf>
    <xf numFmtId="0" fontId="100" fillId="10" borderId="482" xfId="4" applyFont="1" applyFill="1" applyBorder="1" applyAlignment="1">
      <alignment horizontal="left" vertical="center" wrapText="1"/>
    </xf>
    <xf numFmtId="0" fontId="100" fillId="10" borderId="483" xfId="4" applyFont="1" applyFill="1" applyBorder="1" applyAlignment="1">
      <alignment horizontal="left" vertical="center" wrapText="1"/>
    </xf>
    <xf numFmtId="167" fontId="100" fillId="10" borderId="463" xfId="4" applyNumberFormat="1" applyFont="1" applyFill="1" applyBorder="1" applyAlignment="1" applyProtection="1">
      <alignment horizontal="center" vertical="center" wrapText="1"/>
      <protection locked="0"/>
    </xf>
    <xf numFmtId="167" fontId="100" fillId="10" borderId="482" xfId="4" applyNumberFormat="1" applyFont="1" applyFill="1" applyBorder="1" applyAlignment="1" applyProtection="1">
      <alignment horizontal="center" vertical="center" wrapText="1"/>
      <protection locked="0"/>
    </xf>
    <xf numFmtId="167" fontId="100" fillId="10" borderId="483" xfId="4" applyNumberFormat="1" applyFont="1" applyFill="1" applyBorder="1" applyAlignment="1" applyProtection="1">
      <alignment horizontal="center" vertical="center" wrapText="1"/>
      <protection locked="0"/>
    </xf>
    <xf numFmtId="0" fontId="100" fillId="10" borderId="463" xfId="4" applyFont="1" applyFill="1" applyBorder="1" applyAlignment="1">
      <alignment horizontal="center" vertical="center"/>
    </xf>
    <xf numFmtId="0" fontId="100" fillId="10" borderId="482" xfId="4" applyFont="1" applyFill="1" applyBorder="1" applyAlignment="1">
      <alignment horizontal="center" vertical="center"/>
    </xf>
    <xf numFmtId="0" fontId="98" fillId="10" borderId="55" xfId="4" applyFont="1" applyFill="1" applyBorder="1"/>
    <xf numFmtId="0" fontId="98" fillId="0" borderId="0" xfId="4" applyFont="1"/>
    <xf numFmtId="0" fontId="98" fillId="0" borderId="54" xfId="4" applyFont="1" applyBorder="1"/>
    <xf numFmtId="0" fontId="100" fillId="10" borderId="346" xfId="4" applyFont="1" applyFill="1" applyBorder="1" applyAlignment="1">
      <alignment horizontal="left" vertical="center" wrapText="1"/>
    </xf>
    <xf numFmtId="0" fontId="98" fillId="0" borderId="464" xfId="4" applyFont="1" applyBorder="1" applyAlignment="1">
      <alignment horizontal="left" wrapText="1"/>
    </xf>
    <xf numFmtId="0" fontId="100" fillId="10" borderId="464" xfId="4" applyFont="1" applyFill="1" applyBorder="1" applyAlignment="1">
      <alignment horizontal="left" vertical="center" wrapText="1"/>
    </xf>
    <xf numFmtId="0" fontId="98" fillId="0" borderId="463" xfId="4" applyFont="1" applyBorder="1" applyAlignment="1">
      <alignment horizontal="center" vertical="center" wrapText="1"/>
    </xf>
    <xf numFmtId="0" fontId="98" fillId="0" borderId="482" xfId="4" applyFont="1" applyBorder="1" applyAlignment="1">
      <alignment horizontal="center" vertical="center" wrapText="1"/>
    </xf>
    <xf numFmtId="0" fontId="98" fillId="0" borderId="483" xfId="4" applyFont="1" applyBorder="1" applyAlignment="1">
      <alignment horizontal="center" vertical="center" wrapText="1"/>
    </xf>
    <xf numFmtId="0" fontId="100" fillId="10" borderId="463" xfId="4" applyFont="1" applyFill="1" applyBorder="1" applyAlignment="1">
      <alignment horizontal="left" vertical="center" wrapText="1"/>
    </xf>
    <xf numFmtId="0" fontId="98" fillId="0" borderId="463" xfId="4" applyFont="1" applyBorder="1" applyAlignment="1">
      <alignment horizontal="center" vertical="center"/>
    </xf>
    <xf numFmtId="0" fontId="98" fillId="0" borderId="483" xfId="4" applyFont="1" applyBorder="1" applyAlignment="1">
      <alignment horizontal="center" vertical="center"/>
    </xf>
    <xf numFmtId="0" fontId="102" fillId="0" borderId="463" xfId="11" applyFont="1" applyBorder="1" applyAlignment="1">
      <alignment horizontal="left" vertical="center" wrapText="1"/>
    </xf>
    <xf numFmtId="0" fontId="102" fillId="0" borderId="482" xfId="11" applyFont="1" applyBorder="1" applyAlignment="1">
      <alignment horizontal="left" vertical="center" wrapText="1"/>
    </xf>
    <xf numFmtId="0" fontId="102" fillId="0" borderId="483" xfId="11" applyFont="1" applyBorder="1" applyAlignment="1">
      <alignment horizontal="left" vertical="center" wrapText="1"/>
    </xf>
    <xf numFmtId="0" fontId="100" fillId="0" borderId="463" xfId="11" applyFont="1" applyBorder="1" applyAlignment="1" applyProtection="1">
      <alignment horizontal="center" vertical="center"/>
      <protection locked="0"/>
    </xf>
    <xf numFmtId="0" fontId="100" fillId="0" borderId="482" xfId="11" applyFont="1" applyBorder="1" applyAlignment="1" applyProtection="1">
      <alignment horizontal="center" vertical="center"/>
      <protection locked="0"/>
    </xf>
    <xf numFmtId="0" fontId="100" fillId="0" borderId="483" xfId="11" applyFont="1" applyBorder="1" applyAlignment="1" applyProtection="1">
      <alignment horizontal="center" vertical="center"/>
      <protection locked="0"/>
    </xf>
    <xf numFmtId="0" fontId="98" fillId="10" borderId="347" xfId="4" applyFont="1" applyFill="1" applyBorder="1"/>
    <xf numFmtId="0" fontId="98" fillId="0" borderId="348" xfId="4" applyFont="1" applyBorder="1"/>
    <xf numFmtId="0" fontId="98" fillId="0" borderId="349" xfId="4" applyFont="1" applyBorder="1"/>
    <xf numFmtId="0" fontId="21" fillId="15" borderId="215" xfId="4" applyFont="1" applyFill="1" applyBorder="1" applyAlignment="1">
      <alignment horizontal="center" vertical="center" wrapText="1"/>
    </xf>
    <xf numFmtId="0" fontId="21" fillId="15" borderId="51" xfId="4" applyFont="1" applyFill="1" applyBorder="1" applyAlignment="1">
      <alignment horizontal="center" vertical="center" wrapText="1"/>
    </xf>
    <xf numFmtId="0" fontId="21" fillId="15" borderId="52" xfId="4" applyFont="1" applyFill="1" applyBorder="1" applyAlignment="1">
      <alignment horizontal="center" vertical="center" wrapText="1"/>
    </xf>
    <xf numFmtId="0" fontId="98" fillId="0" borderId="344" xfId="4" applyFont="1" applyBorder="1" applyAlignment="1">
      <alignment horizontal="center" vertical="center"/>
    </xf>
    <xf numFmtId="0" fontId="102" fillId="2" borderId="463" xfId="4" applyFont="1" applyFill="1" applyBorder="1" applyAlignment="1">
      <alignment horizontal="center" vertical="center" wrapText="1"/>
    </xf>
    <xf numFmtId="0" fontId="102" fillId="2" borderId="482" xfId="4" applyFont="1" applyFill="1" applyBorder="1" applyAlignment="1">
      <alignment horizontal="center" vertical="center" wrapText="1"/>
    </xf>
    <xf numFmtId="0" fontId="102" fillId="2" borderId="483" xfId="4" applyFont="1" applyFill="1" applyBorder="1" applyAlignment="1">
      <alignment horizontal="center" vertical="center" wrapText="1"/>
    </xf>
    <xf numFmtId="0" fontId="102" fillId="2" borderId="345" xfId="4" applyFont="1" applyFill="1" applyBorder="1" applyAlignment="1">
      <alignment horizontal="center" vertical="center" wrapText="1"/>
    </xf>
    <xf numFmtId="0" fontId="98" fillId="10" borderId="487" xfId="4" applyFont="1" applyFill="1" applyBorder="1"/>
    <xf numFmtId="0" fontId="98" fillId="10" borderId="66" xfId="4" applyFont="1" applyFill="1" applyBorder="1"/>
    <xf numFmtId="0" fontId="98" fillId="10" borderId="488" xfId="4" applyFont="1" applyFill="1" applyBorder="1"/>
    <xf numFmtId="0" fontId="15" fillId="16" borderId="16" xfId="11" applyFont="1" applyFill="1" applyBorder="1" applyAlignment="1">
      <alignment horizontal="center" vertical="center"/>
    </xf>
    <xf numFmtId="0" fontId="15" fillId="16" borderId="397" xfId="11" applyFont="1" applyFill="1" applyBorder="1" applyAlignment="1">
      <alignment horizontal="center" vertical="center"/>
    </xf>
    <xf numFmtId="0" fontId="77" fillId="13" borderId="65" xfId="4" applyFont="1" applyFill="1" applyBorder="1" applyAlignment="1">
      <alignment horizontal="center" vertical="center"/>
    </xf>
    <xf numFmtId="0" fontId="77" fillId="13" borderId="66" xfId="4" applyFont="1" applyFill="1" applyBorder="1" applyAlignment="1">
      <alignment horizontal="center" vertical="center"/>
    </xf>
    <xf numFmtId="0" fontId="77" fillId="13" borderId="67" xfId="4" applyFont="1" applyFill="1" applyBorder="1" applyAlignment="1">
      <alignment horizontal="center" vertical="center"/>
    </xf>
    <xf numFmtId="0" fontId="77" fillId="13" borderId="57" xfId="4" applyFont="1" applyFill="1" applyBorder="1" applyAlignment="1">
      <alignment horizontal="center" vertical="center"/>
    </xf>
    <xf numFmtId="0" fontId="77" fillId="13" borderId="134" xfId="4" applyFont="1" applyFill="1" applyBorder="1" applyAlignment="1">
      <alignment horizontal="center" vertical="center"/>
    </xf>
    <xf numFmtId="0" fontId="77" fillId="13" borderId="58" xfId="4" applyFont="1" applyFill="1" applyBorder="1" applyAlignment="1">
      <alignment horizontal="center" vertical="center"/>
    </xf>
    <xf numFmtId="0" fontId="15" fillId="10" borderId="76" xfId="4" applyFont="1" applyFill="1" applyBorder="1" applyAlignment="1">
      <alignment horizontal="center" vertical="center"/>
    </xf>
    <xf numFmtId="0" fontId="15" fillId="10" borderId="11" xfId="4" applyFont="1" applyFill="1" applyBorder="1" applyAlignment="1">
      <alignment horizontal="center" vertical="center"/>
    </xf>
    <xf numFmtId="0" fontId="42" fillId="14" borderId="65" xfId="0" applyFont="1" applyFill="1" applyBorder="1" applyAlignment="1">
      <alignment horizontal="center" vertical="center" wrapText="1"/>
    </xf>
    <xf numFmtId="0" fontId="42" fillId="14" borderId="66" xfId="0" applyFont="1" applyFill="1" applyBorder="1" applyAlignment="1">
      <alignment horizontal="center" vertical="center" wrapText="1"/>
    </xf>
    <xf numFmtId="0" fontId="42" fillId="14" borderId="67" xfId="0" applyFont="1" applyFill="1" applyBorder="1" applyAlignment="1">
      <alignment horizontal="center" vertical="center" wrapText="1"/>
    </xf>
    <xf numFmtId="0" fontId="42" fillId="14" borderId="57" xfId="0" applyFont="1" applyFill="1" applyBorder="1" applyAlignment="1">
      <alignment horizontal="center" vertical="center" wrapText="1"/>
    </xf>
    <xf numFmtId="0" fontId="42" fillId="14" borderId="134" xfId="0" applyFont="1" applyFill="1" applyBorder="1" applyAlignment="1">
      <alignment horizontal="center" vertical="center" wrapText="1"/>
    </xf>
    <xf numFmtId="0" fontId="42" fillId="14" borderId="58" xfId="0" applyFont="1" applyFill="1" applyBorder="1" applyAlignment="1">
      <alignment horizontal="center" vertical="center" wrapText="1"/>
    </xf>
    <xf numFmtId="0" fontId="104" fillId="16" borderId="76" xfId="11" applyFont="1" applyFill="1" applyBorder="1" applyAlignment="1">
      <alignment horizontal="center" vertical="center"/>
    </xf>
    <xf numFmtId="0" fontId="104" fillId="16" borderId="11" xfId="11" applyFont="1" applyFill="1" applyBorder="1" applyAlignment="1">
      <alignment horizontal="center" vertical="center"/>
    </xf>
    <xf numFmtId="0" fontId="98" fillId="0" borderId="482" xfId="4" applyFont="1" applyBorder="1" applyAlignment="1" applyProtection="1">
      <alignment horizontal="center" vertical="center" wrapText="1"/>
      <protection locked="0"/>
    </xf>
    <xf numFmtId="0" fontId="98" fillId="0" borderId="483" xfId="4" applyFont="1" applyBorder="1" applyAlignment="1" applyProtection="1">
      <alignment horizontal="center" vertical="center" wrapText="1"/>
      <protection locked="0"/>
    </xf>
    <xf numFmtId="0" fontId="98" fillId="0" borderId="464" xfId="11" applyFont="1" applyBorder="1" applyAlignment="1" applyProtection="1">
      <alignment horizontal="center" vertical="center"/>
      <protection locked="0"/>
    </xf>
    <xf numFmtId="10" fontId="72" fillId="0" borderId="463" xfId="5" applyNumberFormat="1" applyFont="1" applyBorder="1" applyAlignment="1" applyProtection="1">
      <alignment horizontal="center" vertical="center"/>
    </xf>
    <xf numFmtId="10" fontId="72" fillId="0" borderId="482" xfId="5" applyNumberFormat="1" applyFont="1" applyBorder="1" applyAlignment="1" applyProtection="1">
      <alignment horizontal="center" vertical="center"/>
    </xf>
    <xf numFmtId="10" fontId="72" fillId="0" borderId="483" xfId="5" applyNumberFormat="1" applyFont="1" applyBorder="1" applyAlignment="1" applyProtection="1">
      <alignment horizontal="center" vertical="center"/>
    </xf>
    <xf numFmtId="0" fontId="98" fillId="0" borderId="66" xfId="4" applyFont="1" applyBorder="1" applyAlignment="1">
      <alignment horizontal="center" vertical="center"/>
    </xf>
    <xf numFmtId="0" fontId="102" fillId="12" borderId="463" xfId="4" applyFont="1" applyFill="1" applyBorder="1" applyAlignment="1">
      <alignment horizontal="left" vertical="center" wrapText="1"/>
    </xf>
    <xf numFmtId="0" fontId="102" fillId="12" borderId="482" xfId="4" applyFont="1" applyFill="1" applyBorder="1" applyAlignment="1">
      <alignment horizontal="left" vertical="center" wrapText="1"/>
    </xf>
    <xf numFmtId="0" fontId="102" fillId="12" borderId="483" xfId="4" applyFont="1" applyFill="1" applyBorder="1" applyAlignment="1">
      <alignment horizontal="left" vertical="center" wrapText="1"/>
    </xf>
    <xf numFmtId="0" fontId="19" fillId="0" borderId="351" xfId="4" applyFont="1" applyBorder="1" applyAlignment="1">
      <alignment horizontal="center" vertical="center" wrapText="1"/>
    </xf>
    <xf numFmtId="0" fontId="98" fillId="0" borderId="352" xfId="4" applyFont="1" applyBorder="1" applyAlignment="1">
      <alignment horizontal="center" vertical="center"/>
    </xf>
    <xf numFmtId="0" fontId="19" fillId="12" borderId="353" xfId="4" applyFont="1" applyFill="1" applyBorder="1" applyAlignment="1" applyProtection="1">
      <alignment horizontal="center" vertical="center"/>
      <protection locked="0"/>
    </xf>
    <xf numFmtId="0" fontId="19" fillId="12" borderId="354" xfId="4" applyFont="1" applyFill="1" applyBorder="1" applyAlignment="1" applyProtection="1">
      <alignment horizontal="center" vertical="center"/>
      <protection locked="0"/>
    </xf>
    <xf numFmtId="0" fontId="19" fillId="12" borderId="355" xfId="4" applyFont="1" applyFill="1" applyBorder="1" applyAlignment="1" applyProtection="1">
      <alignment horizontal="center" vertical="center"/>
      <protection locked="0"/>
    </xf>
    <xf numFmtId="0" fontId="19" fillId="0" borderId="356" xfId="4" applyFont="1" applyBorder="1" applyAlignment="1">
      <alignment horizontal="center" vertical="center" wrapText="1"/>
    </xf>
    <xf numFmtId="0" fontId="19" fillId="0" borderId="354" xfId="4" applyFont="1" applyBorder="1" applyAlignment="1">
      <alignment horizontal="center" vertical="center" wrapText="1"/>
    </xf>
    <xf numFmtId="180" fontId="19" fillId="0" borderId="353" xfId="4" applyNumberFormat="1" applyFont="1" applyBorder="1" applyAlignment="1" applyProtection="1">
      <alignment horizontal="center" vertical="center" wrapText="1"/>
      <protection locked="0"/>
    </xf>
    <xf numFmtId="0" fontId="19" fillId="0" borderId="354" xfId="4" applyFont="1" applyBorder="1" applyAlignment="1" applyProtection="1">
      <alignment horizontal="center" vertical="center" wrapText="1"/>
      <protection locked="0"/>
    </xf>
    <xf numFmtId="0" fontId="19" fillId="0" borderId="355" xfId="4" applyFont="1" applyBorder="1" applyAlignment="1" applyProtection="1">
      <alignment horizontal="center" vertical="center" wrapText="1"/>
      <protection locked="0"/>
    </xf>
    <xf numFmtId="0" fontId="102" fillId="0" borderId="351" xfId="4" applyFont="1" applyBorder="1" applyAlignment="1">
      <alignment horizontal="center" vertical="center"/>
    </xf>
    <xf numFmtId="0" fontId="102" fillId="0" borderId="352" xfId="4" applyFont="1" applyBorder="1" applyAlignment="1">
      <alignment horizontal="center" vertical="center"/>
    </xf>
    <xf numFmtId="0" fontId="103" fillId="2" borderId="352" xfId="4" applyFont="1" applyFill="1" applyBorder="1" applyAlignment="1">
      <alignment horizontal="center" vertical="center"/>
    </xf>
    <xf numFmtId="0" fontId="103" fillId="0" borderId="352" xfId="4" applyFont="1" applyBorder="1" applyAlignment="1">
      <alignment horizontal="center" vertical="center"/>
    </xf>
    <xf numFmtId="0" fontId="103" fillId="2" borderId="353" xfId="4" applyFont="1" applyFill="1" applyBorder="1" applyAlignment="1">
      <alignment horizontal="center" vertical="center"/>
    </xf>
    <xf numFmtId="0" fontId="103" fillId="2" borderId="354" xfId="4" applyFont="1" applyFill="1" applyBorder="1" applyAlignment="1">
      <alignment horizontal="center" vertical="center"/>
    </xf>
    <xf numFmtId="0" fontId="103" fillId="2" borderId="357" xfId="4" applyFont="1" applyFill="1" applyBorder="1" applyAlignment="1">
      <alignment horizontal="center" vertical="center"/>
    </xf>
    <xf numFmtId="0" fontId="53" fillId="15" borderId="215" xfId="4" applyFont="1" applyFill="1" applyBorder="1" applyAlignment="1">
      <alignment horizontal="center" vertical="top" wrapText="1"/>
    </xf>
    <xf numFmtId="0" fontId="53" fillId="15" borderId="51" xfId="4" applyFont="1" applyFill="1" applyBorder="1" applyAlignment="1">
      <alignment horizontal="center" vertical="top" wrapText="1"/>
    </xf>
    <xf numFmtId="37" fontId="35" fillId="2" borderId="66" xfId="1" applyNumberFormat="1" applyFont="1" applyFill="1" applyBorder="1" applyAlignment="1" applyProtection="1">
      <alignment horizontal="center" vertical="center"/>
      <protection locked="0"/>
    </xf>
    <xf numFmtId="37" fontId="35" fillId="2" borderId="67" xfId="1" applyNumberFormat="1" applyFont="1" applyFill="1" applyBorder="1" applyAlignment="1" applyProtection="1">
      <alignment horizontal="center" vertical="center"/>
      <protection locked="0"/>
    </xf>
    <xf numFmtId="37" fontId="35" fillId="2" borderId="134" xfId="1" applyNumberFormat="1" applyFont="1" applyFill="1" applyBorder="1" applyAlignment="1" applyProtection="1">
      <alignment horizontal="center" vertical="center"/>
      <protection locked="0"/>
    </xf>
    <xf numFmtId="37" fontId="35" fillId="2" borderId="58" xfId="1" applyNumberFormat="1" applyFont="1" applyFill="1" applyBorder="1" applyAlignment="1" applyProtection="1">
      <alignment horizontal="center" vertical="center"/>
      <protection locked="0"/>
    </xf>
    <xf numFmtId="10" fontId="44" fillId="2" borderId="9" xfId="2" applyNumberFormat="1" applyFont="1" applyFill="1" applyBorder="1" applyAlignment="1">
      <alignment horizontal="center" vertical="center"/>
    </xf>
    <xf numFmtId="10" fontId="44" fillId="2" borderId="121" xfId="2" applyNumberFormat="1" applyFont="1" applyFill="1" applyBorder="1" applyAlignment="1">
      <alignment horizontal="center" vertical="center"/>
    </xf>
    <xf numFmtId="37" fontId="35" fillId="2" borderId="77" xfId="1" applyNumberFormat="1" applyFont="1" applyFill="1" applyBorder="1" applyAlignment="1" applyProtection="1">
      <alignment horizontal="center" vertical="center"/>
      <protection locked="0"/>
    </xf>
    <xf numFmtId="37" fontId="35" fillId="2" borderId="9" xfId="1" applyNumberFormat="1" applyFont="1" applyFill="1" applyBorder="1" applyAlignment="1" applyProtection="1">
      <alignment horizontal="center" vertical="center"/>
      <protection locked="0"/>
    </xf>
    <xf numFmtId="0" fontId="33" fillId="15" borderId="89" xfId="0" applyFont="1" applyFill="1" applyBorder="1" applyAlignment="1">
      <alignment horizontal="center" vertical="center" wrapText="1"/>
    </xf>
    <xf numFmtId="0" fontId="33" fillId="15" borderId="72" xfId="0" applyFont="1" applyFill="1" applyBorder="1" applyAlignment="1">
      <alignment horizontal="center" vertical="center" wrapText="1"/>
    </xf>
    <xf numFmtId="38" fontId="34" fillId="2" borderId="120" xfId="0" applyNumberFormat="1" applyFont="1" applyFill="1" applyBorder="1" applyAlignment="1" applyProtection="1">
      <alignment horizontal="center" vertical="center"/>
      <protection locked="0"/>
    </xf>
    <xf numFmtId="38" fontId="34" fillId="2" borderId="121" xfId="0" applyNumberFormat="1" applyFont="1" applyFill="1" applyBorder="1" applyAlignment="1" applyProtection="1">
      <alignment horizontal="center" vertical="center"/>
      <protection locked="0"/>
    </xf>
    <xf numFmtId="0" fontId="25" fillId="15" borderId="108" xfId="0" applyFont="1" applyFill="1" applyBorder="1" applyAlignment="1">
      <alignment horizontal="center" vertical="center" wrapText="1"/>
    </xf>
    <xf numFmtId="167" fontId="44" fillId="2" borderId="56" xfId="0" applyNumberFormat="1" applyFont="1" applyFill="1" applyBorder="1" applyAlignment="1">
      <alignment horizontal="center" vertical="center"/>
    </xf>
    <xf numFmtId="167" fontId="44" fillId="2" borderId="9" xfId="0" applyNumberFormat="1" applyFont="1" applyFill="1" applyBorder="1" applyAlignment="1">
      <alignment horizontal="center" vertical="center"/>
    </xf>
    <xf numFmtId="0" fontId="25" fillId="15" borderId="65" xfId="0" applyFont="1" applyFill="1" applyBorder="1" applyAlignment="1">
      <alignment horizontal="center" vertical="center" wrapText="1"/>
    </xf>
    <xf numFmtId="0" fontId="25" fillId="15" borderId="86" xfId="0" applyFont="1" applyFill="1" applyBorder="1" applyAlignment="1">
      <alignment horizontal="center" vertical="center" wrapText="1"/>
    </xf>
    <xf numFmtId="0" fontId="0" fillId="0" borderId="137" xfId="0" applyBorder="1"/>
    <xf numFmtId="0" fontId="0" fillId="0" borderId="350" xfId="0" applyBorder="1"/>
    <xf numFmtId="0" fontId="43" fillId="15" borderId="65" xfId="0" applyFont="1" applyFill="1" applyBorder="1" applyAlignment="1">
      <alignment horizontal="center" vertical="center" wrapText="1"/>
    </xf>
    <xf numFmtId="0" fontId="43" fillId="15" borderId="57" xfId="0" applyFont="1" applyFill="1" applyBorder="1" applyAlignment="1">
      <alignment horizontal="center" vertical="center" wrapText="1"/>
    </xf>
    <xf numFmtId="0" fontId="12" fillId="0" borderId="425" xfId="0" applyFont="1" applyBorder="1" applyAlignment="1">
      <alignment horizontal="center"/>
    </xf>
    <xf numFmtId="0" fontId="12" fillId="0" borderId="426" xfId="0" applyFont="1" applyBorder="1" applyAlignment="1">
      <alignment horizontal="center"/>
    </xf>
    <xf numFmtId="0" fontId="12" fillId="0" borderId="427" xfId="0" applyFont="1" applyBorder="1" applyAlignment="1">
      <alignment horizontal="center"/>
    </xf>
    <xf numFmtId="0" fontId="12" fillId="0" borderId="428" xfId="0" applyFont="1" applyBorder="1" applyAlignment="1">
      <alignment horizontal="center"/>
    </xf>
    <xf numFmtId="0" fontId="12" fillId="0" borderId="429" xfId="0" applyFont="1" applyBorder="1" applyAlignment="1">
      <alignment horizontal="center"/>
    </xf>
    <xf numFmtId="0" fontId="12" fillId="0" borderId="430" xfId="0" applyFont="1" applyBorder="1" applyAlignment="1">
      <alignment horizontal="center"/>
    </xf>
    <xf numFmtId="37" fontId="35" fillId="0" borderId="83" xfId="1" applyNumberFormat="1" applyFont="1" applyFill="1" applyBorder="1" applyAlignment="1" applyProtection="1">
      <alignment horizontal="center" vertical="center"/>
      <protection locked="0"/>
    </xf>
    <xf numFmtId="37" fontId="35" fillId="0" borderId="56" xfId="1" applyNumberFormat="1" applyFont="1" applyFill="1" applyBorder="1" applyAlignment="1" applyProtection="1">
      <alignment horizontal="center" vertical="center"/>
      <protection locked="0"/>
    </xf>
    <xf numFmtId="0" fontId="0" fillId="0" borderId="391" xfId="0" applyBorder="1"/>
    <xf numFmtId="0" fontId="0" fillId="0" borderId="392" xfId="0" applyBorder="1"/>
    <xf numFmtId="37" fontId="35" fillId="0" borderId="77" xfId="1" applyNumberFormat="1" applyFont="1" applyFill="1" applyBorder="1" applyAlignment="1" applyProtection="1">
      <alignment horizontal="center" vertical="center"/>
      <protection locked="0"/>
    </xf>
    <xf numFmtId="37" fontId="35" fillId="0" borderId="9" xfId="1" applyNumberFormat="1" applyFont="1" applyFill="1" applyBorder="1" applyAlignment="1" applyProtection="1">
      <alignment horizontal="center" vertical="center"/>
      <protection locked="0"/>
    </xf>
    <xf numFmtId="0" fontId="12" fillId="0" borderId="431" xfId="0" applyFont="1" applyBorder="1" applyAlignment="1">
      <alignment horizontal="center"/>
    </xf>
    <xf numFmtId="37" fontId="35" fillId="2" borderId="83" xfId="1" applyNumberFormat="1" applyFont="1" applyFill="1" applyBorder="1" applyAlignment="1" applyProtection="1">
      <alignment horizontal="center" vertical="center"/>
      <protection locked="0"/>
    </xf>
    <xf numFmtId="37" fontId="35" fillId="2" borderId="53" xfId="1" applyNumberFormat="1" applyFont="1" applyFill="1" applyBorder="1" applyAlignment="1" applyProtection="1">
      <alignment horizontal="center" vertical="center"/>
      <protection locked="0"/>
    </xf>
    <xf numFmtId="37" fontId="54" fillId="2" borderId="77" xfId="1" applyNumberFormat="1" applyFont="1" applyFill="1" applyBorder="1" applyAlignment="1" applyProtection="1">
      <alignment horizontal="center" vertical="center"/>
      <protection locked="0"/>
    </xf>
    <xf numFmtId="37" fontId="54" fillId="2" borderId="9" xfId="1" applyNumberFormat="1" applyFont="1" applyFill="1" applyBorder="1" applyAlignment="1" applyProtection="1">
      <alignment horizontal="center" vertical="center"/>
      <protection locked="0"/>
    </xf>
    <xf numFmtId="38" fontId="34" fillId="0" borderId="120" xfId="0" applyNumberFormat="1" applyFont="1" applyBorder="1" applyAlignment="1" applyProtection="1">
      <alignment horizontal="center" vertical="center"/>
      <protection locked="0"/>
    </xf>
    <xf numFmtId="38" fontId="34" fillId="0" borderId="121" xfId="0" applyNumberFormat="1" applyFont="1" applyBorder="1" applyAlignment="1" applyProtection="1">
      <alignment horizontal="center" vertical="center"/>
      <protection locked="0"/>
    </xf>
    <xf numFmtId="37" fontId="35" fillId="0" borderId="77" xfId="1" applyNumberFormat="1" applyFont="1" applyFill="1" applyBorder="1" applyAlignment="1" applyProtection="1">
      <alignment horizontal="center" vertical="center"/>
    </xf>
    <xf numFmtId="37" fontId="35" fillId="0" borderId="9" xfId="1" applyNumberFormat="1" applyFont="1" applyFill="1" applyBorder="1" applyAlignment="1" applyProtection="1">
      <alignment horizontal="center" vertical="center"/>
    </xf>
    <xf numFmtId="0" fontId="32" fillId="15" borderId="0" xfId="0" applyFont="1" applyFill="1" applyAlignment="1">
      <alignment horizontal="center" vertical="center"/>
    </xf>
    <xf numFmtId="0" fontId="32" fillId="13" borderId="0" xfId="0" applyFont="1" applyFill="1" applyAlignment="1">
      <alignment horizontal="center" vertical="center"/>
    </xf>
    <xf numFmtId="0" fontId="32" fillId="13" borderId="10" xfId="0" applyFont="1" applyFill="1" applyBorder="1" applyAlignment="1">
      <alignment horizontal="center" vertical="center"/>
    </xf>
    <xf numFmtId="0" fontId="33" fillId="15" borderId="0" xfId="0" applyFont="1" applyFill="1" applyAlignment="1">
      <alignment horizontal="center" vertical="center" wrapText="1"/>
    </xf>
    <xf numFmtId="0" fontId="33" fillId="15" borderId="91" xfId="0" applyFont="1" applyFill="1" applyBorder="1" applyAlignment="1">
      <alignment horizontal="center" vertical="center" wrapText="1"/>
    </xf>
    <xf numFmtId="0" fontId="33" fillId="15" borderId="348" xfId="0" applyFont="1" applyFill="1" applyBorder="1" applyAlignment="1">
      <alignment horizontal="center" vertical="center" wrapText="1"/>
    </xf>
    <xf numFmtId="0" fontId="33" fillId="15" borderId="460" xfId="0" applyFont="1" applyFill="1" applyBorder="1" applyAlignment="1">
      <alignment horizontal="center" vertical="center" wrapText="1"/>
    </xf>
    <xf numFmtId="0" fontId="32" fillId="13" borderId="108" xfId="0" applyFont="1" applyFill="1" applyBorder="1" applyAlignment="1">
      <alignment horizontal="center" vertical="center"/>
    </xf>
    <xf numFmtId="39" fontId="35" fillId="0" borderId="83" xfId="1" applyNumberFormat="1" applyFont="1" applyFill="1" applyBorder="1" applyAlignment="1" applyProtection="1">
      <alignment horizontal="center" vertical="center"/>
      <protection locked="0"/>
    </xf>
    <xf numFmtId="39" fontId="35" fillId="0" borderId="53" xfId="1" applyNumberFormat="1" applyFont="1" applyFill="1" applyBorder="1" applyAlignment="1" applyProtection="1">
      <alignment horizontal="center" vertical="center"/>
      <protection locked="0"/>
    </xf>
    <xf numFmtId="39" fontId="35" fillId="2" borderId="83" xfId="1" applyNumberFormat="1" applyFont="1" applyFill="1" applyBorder="1" applyAlignment="1" applyProtection="1">
      <alignment horizontal="center" vertical="center"/>
      <protection locked="0"/>
    </xf>
    <xf numFmtId="39" fontId="35" fillId="2" borderId="56" xfId="1" applyNumberFormat="1" applyFont="1" applyFill="1" applyBorder="1" applyAlignment="1" applyProtection="1">
      <alignment horizontal="center" vertical="center"/>
      <protection locked="0"/>
    </xf>
    <xf numFmtId="37" fontId="35" fillId="2" borderId="56" xfId="1" applyNumberFormat="1" applyFont="1" applyFill="1" applyBorder="1" applyAlignment="1" applyProtection="1">
      <alignment horizontal="center" vertical="center"/>
      <protection locked="0"/>
    </xf>
    <xf numFmtId="0" fontId="33" fillId="15" borderId="65" xfId="0" applyFont="1" applyFill="1" applyBorder="1" applyAlignment="1">
      <alignment horizontal="center" vertical="center" wrapText="1"/>
    </xf>
    <xf numFmtId="0" fontId="33" fillId="15" borderId="66" xfId="0" applyFont="1" applyFill="1" applyBorder="1" applyAlignment="1">
      <alignment horizontal="center" vertical="center" wrapText="1"/>
    </xf>
    <xf numFmtId="0" fontId="0" fillId="18" borderId="3" xfId="0" applyFill="1" applyBorder="1"/>
    <xf numFmtId="0" fontId="0" fillId="18" borderId="4" xfId="0" applyFill="1" applyBorder="1"/>
    <xf numFmtId="9" fontId="35" fillId="0" borderId="77" xfId="2" applyFont="1" applyFill="1" applyBorder="1" applyAlignment="1" applyProtection="1">
      <alignment horizontal="center" vertical="center"/>
      <protection locked="0"/>
    </xf>
    <xf numFmtId="9" fontId="35" fillId="0" borderId="9" xfId="2" applyFont="1" applyFill="1" applyBorder="1" applyAlignment="1" applyProtection="1">
      <alignment horizontal="center" vertical="center"/>
      <protection locked="0"/>
    </xf>
    <xf numFmtId="186" fontId="35" fillId="2" borderId="120" xfId="2" applyNumberFormat="1" applyFont="1" applyFill="1" applyBorder="1" applyAlignment="1" applyProtection="1">
      <alignment horizontal="center" vertical="center"/>
    </xf>
    <xf numFmtId="186" fontId="35" fillId="2" borderId="121" xfId="2" applyNumberFormat="1" applyFont="1" applyFill="1" applyBorder="1" applyAlignment="1" applyProtection="1">
      <alignment horizontal="center" vertical="center"/>
    </xf>
    <xf numFmtId="9" fontId="35" fillId="0" borderId="83" xfId="2" applyFont="1" applyFill="1" applyBorder="1" applyAlignment="1" applyProtection="1">
      <alignment horizontal="center" vertical="center"/>
      <protection locked="0"/>
    </xf>
    <xf numFmtId="9" fontId="35" fillId="0" borderId="56" xfId="2" applyFont="1" applyFill="1" applyBorder="1" applyAlignment="1" applyProtection="1">
      <alignment horizontal="center" vertical="center"/>
      <protection locked="0"/>
    </xf>
    <xf numFmtId="0" fontId="12" fillId="0" borderId="459" xfId="0" applyFont="1" applyBorder="1" applyAlignment="1">
      <alignment horizontal="center"/>
    </xf>
    <xf numFmtId="170" fontId="167" fillId="0" borderId="464" xfId="0" applyNumberFormat="1" applyFont="1" applyBorder="1" applyAlignment="1">
      <alignment horizontal="center" vertical="center"/>
    </xf>
    <xf numFmtId="0" fontId="179" fillId="47" borderId="463" xfId="0" applyFont="1" applyFill="1" applyBorder="1" applyAlignment="1">
      <alignment horizontal="center" vertical="center" wrapText="1"/>
    </xf>
    <xf numFmtId="0" fontId="179" fillId="47" borderId="482" xfId="0" applyFont="1" applyFill="1" applyBorder="1" applyAlignment="1">
      <alignment horizontal="center" vertical="center" wrapText="1"/>
    </xf>
    <xf numFmtId="0" fontId="10" fillId="18" borderId="463" xfId="0" applyFont="1" applyFill="1" applyBorder="1" applyAlignment="1">
      <alignment horizontal="center" vertical="center" wrapText="1"/>
    </xf>
    <xf numFmtId="0" fontId="10" fillId="18" borderId="482" xfId="0" applyFont="1" applyFill="1" applyBorder="1" applyAlignment="1">
      <alignment horizontal="center" vertical="center" wrapText="1"/>
    </xf>
    <xf numFmtId="0" fontId="10" fillId="18" borderId="483" xfId="0" applyFont="1" applyFill="1" applyBorder="1" applyAlignment="1">
      <alignment horizontal="center" vertical="center" wrapText="1"/>
    </xf>
    <xf numFmtId="0" fontId="88" fillId="0" borderId="463" xfId="0" applyFont="1" applyBorder="1" applyAlignment="1">
      <alignment horizontal="center" vertical="center" wrapText="1"/>
    </xf>
    <xf numFmtId="0" fontId="88" fillId="0" borderId="482" xfId="0" applyFont="1" applyBorder="1" applyAlignment="1">
      <alignment horizontal="center" vertical="center" wrapText="1"/>
    </xf>
    <xf numFmtId="0" fontId="88" fillId="0" borderId="483" xfId="0" applyFont="1" applyBorder="1" applyAlignment="1">
      <alignment horizontal="center" vertical="center" wrapText="1"/>
    </xf>
    <xf numFmtId="37" fontId="88" fillId="0" borderId="482" xfId="3" applyNumberFormat="1" applyFont="1" applyBorder="1" applyAlignment="1">
      <alignment horizontal="left" vertical="center" wrapText="1"/>
    </xf>
    <xf numFmtId="37" fontId="88" fillId="0" borderId="483" xfId="3" applyNumberFormat="1" applyFont="1" applyBorder="1" applyAlignment="1">
      <alignment horizontal="left" vertical="center" wrapText="1"/>
    </xf>
    <xf numFmtId="0" fontId="58" fillId="15" borderId="108" xfId="0" applyFont="1" applyFill="1" applyBorder="1" applyAlignment="1">
      <alignment horizontal="center" vertical="center"/>
    </xf>
    <xf numFmtId="0" fontId="58" fillId="15" borderId="0" xfId="0" applyFont="1" applyFill="1" applyAlignment="1">
      <alignment horizontal="center" vertical="center"/>
    </xf>
    <xf numFmtId="173" fontId="114" fillId="0" borderId="348" xfId="4" applyNumberFormat="1" applyFont="1" applyBorder="1" applyAlignment="1">
      <alignment horizontal="center" vertical="center"/>
    </xf>
    <xf numFmtId="0" fontId="32" fillId="15" borderId="455" xfId="0" applyFont="1" applyFill="1" applyBorder="1" applyAlignment="1">
      <alignment horizontal="center" vertical="center"/>
    </xf>
    <xf numFmtId="0" fontId="32" fillId="15" borderId="456" xfId="0" applyFont="1" applyFill="1" applyBorder="1" applyAlignment="1">
      <alignment horizontal="center" vertical="center"/>
    </xf>
    <xf numFmtId="0" fontId="45" fillId="0" borderId="115" xfId="0" applyFont="1" applyBorder="1" applyAlignment="1">
      <alignment horizontal="center" vertical="center"/>
    </xf>
    <xf numFmtId="0" fontId="30" fillId="15" borderId="79" xfId="0" applyFont="1" applyFill="1" applyBorder="1" applyAlignment="1">
      <alignment horizontal="center" vertical="center" wrapText="1"/>
    </xf>
    <xf numFmtId="0" fontId="30" fillId="15" borderId="320" xfId="0" applyFont="1" applyFill="1" applyBorder="1" applyAlignment="1">
      <alignment horizontal="center" vertical="center" wrapText="1"/>
    </xf>
    <xf numFmtId="0" fontId="45" fillId="0" borderId="135" xfId="0" applyFont="1" applyBorder="1" applyAlignment="1">
      <alignment horizontal="center" vertical="center"/>
    </xf>
    <xf numFmtId="0" fontId="45" fillId="0" borderId="69" xfId="0" applyFont="1" applyBorder="1" applyAlignment="1">
      <alignment horizontal="center" vertical="center"/>
    </xf>
    <xf numFmtId="0" fontId="24" fillId="15" borderId="60" xfId="0" applyFont="1" applyFill="1" applyBorder="1" applyAlignment="1">
      <alignment horizontal="center" vertical="center" wrapText="1"/>
    </xf>
    <xf numFmtId="0" fontId="24" fillId="15" borderId="119" xfId="0" applyFont="1" applyFill="1" applyBorder="1" applyAlignment="1">
      <alignment horizontal="center" vertical="center" wrapText="1"/>
    </xf>
    <xf numFmtId="0" fontId="63" fillId="0" borderId="57" xfId="0" applyFont="1" applyBorder="1" applyAlignment="1">
      <alignment horizontal="center" vertical="center"/>
    </xf>
    <xf numFmtId="0" fontId="63" fillId="0" borderId="134" xfId="0" applyFont="1" applyBorder="1" applyAlignment="1">
      <alignment horizontal="center" vertical="center"/>
    </xf>
    <xf numFmtId="0" fontId="24" fillId="15" borderId="118" xfId="0" applyFont="1" applyFill="1" applyBorder="1" applyAlignment="1">
      <alignment horizontal="center" vertical="center" wrapText="1"/>
    </xf>
    <xf numFmtId="0" fontId="63" fillId="0" borderId="105" xfId="0" applyFont="1" applyBorder="1" applyAlignment="1">
      <alignment horizontal="center" vertical="center"/>
    </xf>
    <xf numFmtId="0" fontId="63" fillId="0" borderId="68" xfId="0" applyFont="1" applyBorder="1" applyAlignment="1">
      <alignment horizontal="center" vertical="center"/>
    </xf>
    <xf numFmtId="0" fontId="38" fillId="15" borderId="82" xfId="0" applyFont="1" applyFill="1" applyBorder="1" applyAlignment="1">
      <alignment horizontal="center" vertical="center"/>
    </xf>
    <xf numFmtId="0" fontId="38" fillId="15" borderId="103" xfId="0" applyFont="1" applyFill="1" applyBorder="1" applyAlignment="1">
      <alignment horizontal="center" vertical="center"/>
    </xf>
    <xf numFmtId="0" fontId="38" fillId="15" borderId="117" xfId="0" applyFont="1" applyFill="1" applyBorder="1" applyAlignment="1">
      <alignment horizontal="center" vertical="center"/>
    </xf>
    <xf numFmtId="0" fontId="45" fillId="0" borderId="116" xfId="0" applyFont="1" applyBorder="1" applyAlignment="1">
      <alignment horizontal="center" vertical="center"/>
    </xf>
    <xf numFmtId="17" fontId="26" fillId="11" borderId="0" xfId="0" applyNumberFormat="1" applyFont="1" applyFill="1" applyAlignment="1">
      <alignment horizontal="center" vertical="center"/>
    </xf>
    <xf numFmtId="17" fontId="26" fillId="16" borderId="0" xfId="0" applyNumberFormat="1" applyFont="1" applyFill="1" applyAlignment="1">
      <alignment horizontal="center" vertical="center"/>
    </xf>
    <xf numFmtId="0" fontId="26" fillId="16" borderId="90" xfId="0" applyFont="1" applyFill="1" applyBorder="1" applyAlignment="1">
      <alignment horizontal="center" vertical="center"/>
    </xf>
    <xf numFmtId="0" fontId="26" fillId="16" borderId="0" xfId="0" applyFont="1" applyFill="1" applyAlignment="1">
      <alignment horizontal="center" vertical="center"/>
    </xf>
    <xf numFmtId="0" fontId="38" fillId="15" borderId="86" xfId="0" applyFont="1" applyFill="1" applyBorder="1" applyAlignment="1">
      <alignment horizontal="center" vertical="center"/>
    </xf>
    <xf numFmtId="0" fontId="38" fillId="15" borderId="88" xfId="0" applyFont="1" applyFill="1" applyBorder="1" applyAlignment="1">
      <alignment horizontal="center" vertical="center"/>
    </xf>
    <xf numFmtId="0" fontId="38" fillId="15" borderId="133" xfId="0" applyFont="1" applyFill="1" applyBorder="1" applyAlignment="1">
      <alignment horizontal="center" vertical="center"/>
    </xf>
    <xf numFmtId="0" fontId="45" fillId="0" borderId="484" xfId="0" applyFont="1" applyBorder="1" applyAlignment="1">
      <alignment horizontal="center" vertical="center"/>
    </xf>
    <xf numFmtId="0" fontId="45" fillId="0" borderId="485" xfId="0" applyFont="1" applyBorder="1" applyAlignment="1">
      <alignment horizontal="center" vertical="center"/>
    </xf>
    <xf numFmtId="175" fontId="57" fillId="20" borderId="115" xfId="8" applyNumberFormat="1" applyFont="1" applyFill="1" applyBorder="1" applyAlignment="1">
      <alignment horizontal="center" vertical="center"/>
    </xf>
    <xf numFmtId="0" fontId="42" fillId="15" borderId="60" xfId="0" applyFont="1" applyFill="1" applyBorder="1" applyAlignment="1">
      <alignment horizontal="center" vertical="center" wrapText="1"/>
    </xf>
    <xf numFmtId="0" fontId="24" fillId="15" borderId="81" xfId="0" applyFont="1" applyFill="1" applyBorder="1" applyAlignment="1">
      <alignment horizontal="center" vertical="center" wrapText="1"/>
    </xf>
    <xf numFmtId="0" fontId="24" fillId="15" borderId="80" xfId="0" applyFont="1" applyFill="1" applyBorder="1" applyAlignment="1">
      <alignment horizontal="center" vertical="center" wrapText="1"/>
    </xf>
    <xf numFmtId="1" fontId="45" fillId="0" borderId="135" xfId="0" applyNumberFormat="1" applyFont="1" applyBorder="1" applyAlignment="1">
      <alignment horizontal="center" vertical="center"/>
    </xf>
    <xf numFmtId="1" fontId="45" fillId="0" borderId="136" xfId="0" applyNumberFormat="1" applyFont="1" applyBorder="1" applyAlignment="1">
      <alignment horizontal="center" vertical="center"/>
    </xf>
    <xf numFmtId="175" fontId="57" fillId="20" borderId="135" xfId="8" applyNumberFormat="1" applyFont="1" applyFill="1" applyBorder="1" applyAlignment="1">
      <alignment horizontal="center" vertical="center"/>
    </xf>
    <xf numFmtId="175" fontId="57" fillId="20" borderId="136" xfId="8" applyNumberFormat="1" applyFont="1" applyFill="1" applyBorder="1" applyAlignment="1">
      <alignment horizontal="center" vertical="center"/>
    </xf>
    <xf numFmtId="0" fontId="45" fillId="0" borderId="136" xfId="0" applyFont="1" applyBorder="1" applyAlignment="1">
      <alignment horizontal="center" vertical="center"/>
    </xf>
    <xf numFmtId="0" fontId="32" fillId="15" borderId="47" xfId="0" applyFont="1" applyFill="1" applyBorder="1" applyAlignment="1">
      <alignment horizontal="center" vertical="center"/>
    </xf>
    <xf numFmtId="0" fontId="32" fillId="15" borderId="44" xfId="0" applyFont="1" applyFill="1" applyBorder="1" applyAlignment="1">
      <alignment horizontal="center" vertical="center"/>
    </xf>
    <xf numFmtId="0" fontId="32" fillId="15" borderId="113" xfId="0" applyFont="1" applyFill="1" applyBorder="1" applyAlignment="1">
      <alignment horizontal="center" vertical="center"/>
    </xf>
    <xf numFmtId="0" fontId="32" fillId="15" borderId="110" xfId="0" applyFont="1" applyFill="1" applyBorder="1" applyAlignment="1">
      <alignment horizontal="center" vertical="center"/>
    </xf>
    <xf numFmtId="0" fontId="186" fillId="0" borderId="0" xfId="0" applyFont="1"/>
    <xf numFmtId="0" fontId="187" fillId="0" borderId="0" xfId="0" applyFont="1"/>
    <xf numFmtId="0" fontId="176" fillId="14" borderId="531" xfId="0" quotePrefix="1" applyFont="1" applyFill="1" applyBorder="1" applyAlignment="1">
      <alignment horizontal="center" vertical="center"/>
    </xf>
    <xf numFmtId="0" fontId="176" fillId="14" borderId="532" xfId="0" quotePrefix="1" applyFont="1" applyFill="1" applyBorder="1" applyAlignment="1">
      <alignment horizontal="center" vertical="center"/>
    </xf>
    <xf numFmtId="0" fontId="176" fillId="14" borderId="533" xfId="0" quotePrefix="1" applyFont="1" applyFill="1" applyBorder="1" applyAlignment="1">
      <alignment horizontal="center" vertical="center"/>
    </xf>
    <xf numFmtId="17" fontId="17" fillId="4" borderId="505" xfId="0" applyNumberFormat="1" applyFont="1" applyFill="1" applyBorder="1" applyAlignment="1">
      <alignment horizontal="center"/>
    </xf>
    <xf numFmtId="17" fontId="17" fillId="4" borderId="506" xfId="0" applyNumberFormat="1" applyFont="1" applyFill="1" applyBorder="1" applyAlignment="1">
      <alignment horizontal="center"/>
    </xf>
    <xf numFmtId="17" fontId="17" fillId="4" borderId="14" xfId="0" applyNumberFormat="1" applyFont="1" applyFill="1" applyBorder="1" applyAlignment="1">
      <alignment horizontal="center"/>
    </xf>
    <xf numFmtId="17" fontId="17" fillId="4" borderId="15" xfId="0" applyNumberFormat="1" applyFont="1" applyFill="1" applyBorder="1" applyAlignment="1">
      <alignment horizontal="center"/>
    </xf>
    <xf numFmtId="0" fontId="14" fillId="8" borderId="6" xfId="0" applyFont="1" applyFill="1" applyBorder="1" applyAlignment="1">
      <alignment horizontal="center"/>
    </xf>
    <xf numFmtId="0" fontId="14" fillId="8" borderId="1" xfId="0" applyFont="1" applyFill="1" applyBorder="1" applyAlignment="1">
      <alignment horizontal="center"/>
    </xf>
    <xf numFmtId="0" fontId="12" fillId="0" borderId="6" xfId="0" applyFont="1" applyBorder="1" applyAlignment="1">
      <alignment horizontal="center"/>
    </xf>
    <xf numFmtId="0" fontId="12" fillId="0" borderId="2" xfId="0" applyFont="1" applyBorder="1" applyAlignment="1">
      <alignment horizontal="center"/>
    </xf>
    <xf numFmtId="0" fontId="14" fillId="11" borderId="6" xfId="0" applyFont="1" applyFill="1" applyBorder="1" applyAlignment="1">
      <alignment horizontal="center"/>
    </xf>
    <xf numFmtId="0" fontId="14" fillId="11" borderId="1" xfId="0" applyFont="1" applyFill="1" applyBorder="1" applyAlignment="1">
      <alignment horizontal="center"/>
    </xf>
    <xf numFmtId="0" fontId="12" fillId="5" borderId="6" xfId="0" applyFont="1" applyFill="1" applyBorder="1" applyAlignment="1">
      <alignment horizontal="center"/>
    </xf>
    <xf numFmtId="0" fontId="12" fillId="5" borderId="1" xfId="0" applyFont="1" applyFill="1" applyBorder="1" applyAlignment="1">
      <alignment horizontal="center"/>
    </xf>
    <xf numFmtId="0" fontId="12" fillId="5" borderId="7" xfId="0" applyFont="1" applyFill="1" applyBorder="1" applyAlignment="1">
      <alignment horizontal="center"/>
    </xf>
    <xf numFmtId="0" fontId="12" fillId="6" borderId="6" xfId="0" applyFont="1" applyFill="1" applyBorder="1" applyAlignment="1">
      <alignment horizontal="center"/>
    </xf>
    <xf numFmtId="0" fontId="12" fillId="6" borderId="1" xfId="0" applyFont="1" applyFill="1" applyBorder="1" applyAlignment="1">
      <alignment horizontal="center"/>
    </xf>
    <xf numFmtId="0" fontId="14" fillId="7" borderId="6" xfId="0" applyFont="1" applyFill="1" applyBorder="1" applyAlignment="1">
      <alignment horizontal="center"/>
    </xf>
    <xf numFmtId="0" fontId="14" fillId="7" borderId="1" xfId="0" applyFont="1" applyFill="1" applyBorder="1" applyAlignment="1">
      <alignment horizontal="center"/>
    </xf>
    <xf numFmtId="0" fontId="183" fillId="24" borderId="356" xfId="0" applyFont="1" applyFill="1" applyBorder="1" applyAlignment="1">
      <alignment horizontal="center" vertical="center"/>
    </xf>
    <xf numFmtId="0" fontId="183" fillId="24" borderId="354" xfId="0" applyFont="1" applyFill="1" applyBorder="1" applyAlignment="1">
      <alignment horizontal="center" vertical="center"/>
    </xf>
    <xf numFmtId="0" fontId="183" fillId="24" borderId="355" xfId="0" applyFont="1" applyFill="1" applyBorder="1" applyAlignment="1">
      <alignment horizontal="center" vertical="center"/>
    </xf>
    <xf numFmtId="0" fontId="127" fillId="40" borderId="464" xfId="0" applyFont="1" applyFill="1" applyBorder="1" applyAlignment="1">
      <alignment horizontal="center" vertical="center" wrapText="1" readingOrder="1"/>
    </xf>
    <xf numFmtId="0" fontId="117" fillId="0" borderId="356" xfId="0" applyFont="1" applyBorder="1" applyAlignment="1">
      <alignment horizontal="center" vertical="center"/>
    </xf>
    <xf numFmtId="0" fontId="117" fillId="0" borderId="354" xfId="0" applyFont="1" applyBorder="1" applyAlignment="1">
      <alignment horizontal="center" vertical="center"/>
    </xf>
    <xf numFmtId="0" fontId="117" fillId="0" borderId="355" xfId="0" applyFont="1" applyBorder="1" applyAlignment="1">
      <alignment horizontal="center" vertical="center"/>
    </xf>
    <xf numFmtId="0" fontId="69" fillId="38" borderId="399" xfId="0" applyFont="1" applyFill="1" applyBorder="1" applyAlignment="1">
      <alignment horizontal="center" vertical="center"/>
    </xf>
    <xf numFmtId="0" fontId="69" fillId="38" borderId="400" xfId="0" applyFont="1" applyFill="1" applyBorder="1" applyAlignment="1">
      <alignment horizontal="center" vertical="center"/>
    </xf>
    <xf numFmtId="0" fontId="69" fillId="38" borderId="415" xfId="0" applyFont="1" applyFill="1" applyBorder="1" applyAlignment="1">
      <alignment horizontal="center" vertical="center"/>
    </xf>
    <xf numFmtId="0" fontId="69" fillId="38" borderId="347" xfId="0" applyFont="1" applyFill="1" applyBorder="1" applyAlignment="1">
      <alignment horizontal="center" vertical="center"/>
    </xf>
    <xf numFmtId="0" fontId="69" fillId="38" borderId="348" xfId="0" applyFont="1" applyFill="1" applyBorder="1" applyAlignment="1">
      <alignment horizontal="center" vertical="center"/>
    </xf>
    <xf numFmtId="0" fontId="69" fillId="38" borderId="349" xfId="0" applyFont="1" applyFill="1" applyBorder="1" applyAlignment="1">
      <alignment horizontal="center" vertical="center"/>
    </xf>
    <xf numFmtId="0" fontId="69" fillId="38" borderId="356" xfId="0" applyFont="1" applyFill="1" applyBorder="1" applyAlignment="1">
      <alignment horizontal="center" vertical="center"/>
    </xf>
    <xf numFmtId="0" fontId="69" fillId="38" borderId="354" xfId="0" applyFont="1" applyFill="1" applyBorder="1" applyAlignment="1">
      <alignment horizontal="center" vertical="center"/>
    </xf>
    <xf numFmtId="0" fontId="69" fillId="38" borderId="355" xfId="0" applyFont="1" applyFill="1" applyBorder="1" applyAlignment="1">
      <alignment horizontal="center" vertical="center"/>
    </xf>
    <xf numFmtId="0" fontId="120" fillId="39" borderId="11" xfId="0" applyFont="1" applyFill="1" applyBorder="1" applyAlignment="1">
      <alignment horizontal="center" vertical="center" wrapText="1" readingOrder="1"/>
    </xf>
    <xf numFmtId="0" fontId="127" fillId="41" borderId="464" xfId="0" applyFont="1" applyFill="1" applyBorder="1" applyAlignment="1">
      <alignment horizontal="center" vertical="center" wrapText="1" readingOrder="2"/>
    </xf>
    <xf numFmtId="0" fontId="127" fillId="40" borderId="464" xfId="0" applyFont="1" applyFill="1" applyBorder="1" applyAlignment="1">
      <alignment horizontal="center" vertical="center" wrapText="1" readingOrder="2"/>
    </xf>
    <xf numFmtId="0" fontId="127" fillId="41" borderId="464" xfId="0" applyFont="1" applyFill="1" applyBorder="1" applyAlignment="1">
      <alignment horizontal="center" vertical="center" wrapText="1" readingOrder="1"/>
    </xf>
    <xf numFmtId="0" fontId="122" fillId="40" borderId="463" xfId="0" applyFont="1" applyFill="1" applyBorder="1" applyAlignment="1">
      <alignment horizontal="center" vertical="center" wrapText="1" readingOrder="2"/>
    </xf>
    <xf numFmtId="0" fontId="122" fillId="40" borderId="483" xfId="0" applyFont="1" applyFill="1" applyBorder="1" applyAlignment="1">
      <alignment horizontal="center" vertical="center" wrapText="1" readingOrder="2"/>
    </xf>
    <xf numFmtId="0" fontId="122" fillId="40" borderId="464" xfId="0" applyFont="1" applyFill="1" applyBorder="1" applyAlignment="1">
      <alignment horizontal="right" vertical="center" wrapText="1" readingOrder="2"/>
    </xf>
    <xf numFmtId="0" fontId="69" fillId="38" borderId="351" xfId="0" applyFont="1" applyFill="1" applyBorder="1" applyAlignment="1">
      <alignment horizontal="center" vertical="center"/>
    </xf>
    <xf numFmtId="0" fontId="69" fillId="38" borderId="352" xfId="0" applyFont="1" applyFill="1" applyBorder="1" applyAlignment="1">
      <alignment horizontal="center" vertical="center"/>
    </xf>
    <xf numFmtId="0" fontId="69" fillId="38" borderId="416" xfId="0" applyFont="1" applyFill="1" applyBorder="1" applyAlignment="1">
      <alignment horizontal="center" vertical="center"/>
    </xf>
    <xf numFmtId="0" fontId="122" fillId="40" borderId="11" xfId="0" applyFont="1" applyFill="1" applyBorder="1" applyAlignment="1">
      <alignment horizontal="right" vertical="center" wrapText="1" readingOrder="2"/>
    </xf>
  </cellXfs>
  <cellStyles count="24">
    <cellStyle name="Comma" xfId="1" builtinId="3"/>
    <cellStyle name="Comma 2" xfId="13" xr:uid="{00000000-0005-0000-0000-000001000000}"/>
    <cellStyle name="Comma 2 2" xfId="3" xr:uid="{00000000-0005-0000-0000-000002000000}"/>
    <cellStyle name="Comma 2 4" xfId="15" xr:uid="{00000000-0005-0000-0000-000003000000}"/>
    <cellStyle name="Normal" xfId="0" builtinId="0"/>
    <cellStyle name="Normal 10" xfId="14" xr:uid="{00000000-0005-0000-0000-000005000000}"/>
    <cellStyle name="Normal 10 2 2" xfId="23" xr:uid="{C58CA289-0144-41B4-BF09-F1CAEEE8B56C}"/>
    <cellStyle name="Normal 14 2" xfId="8" xr:uid="{00000000-0005-0000-0000-000006000000}"/>
    <cellStyle name="Normal 2" xfId="4" xr:uid="{00000000-0005-0000-0000-000007000000}"/>
    <cellStyle name="Normal 2 2" xfId="7" xr:uid="{00000000-0005-0000-0000-000008000000}"/>
    <cellStyle name="Normal 2 3" xfId="22" xr:uid="{9FBF2C43-2B50-4D0C-AA96-17D7081EE981}"/>
    <cellStyle name="Normal 3" xfId="6" xr:uid="{00000000-0005-0000-0000-000009000000}"/>
    <cellStyle name="Normal 3 2" xfId="12" xr:uid="{00000000-0005-0000-0000-00000A000000}"/>
    <cellStyle name="Normal 4" xfId="16" xr:uid="{00000000-0005-0000-0000-00000B000000}"/>
    <cellStyle name="Normal 5" xfId="17" xr:uid="{00000000-0005-0000-0000-00000C000000}"/>
    <cellStyle name="Normal 6" xfId="18" xr:uid="{00000000-0005-0000-0000-00000D000000}"/>
    <cellStyle name="Normal 7" xfId="19" xr:uid="{00000000-0005-0000-0000-00000E000000}"/>
    <cellStyle name="Normal 8" xfId="20" xr:uid="{00000000-0005-0000-0000-00000F000000}"/>
    <cellStyle name="Normal 9" xfId="21" xr:uid="{00000000-0005-0000-0000-000010000000}"/>
    <cellStyle name="Normal_Sheet2" xfId="9" xr:uid="{00000000-0005-0000-0000-000011000000}"/>
    <cellStyle name="Normal_Weekly Inspection on 28.1.2008" xfId="11" xr:uid="{00000000-0005-0000-0000-000012000000}"/>
    <cellStyle name="Note 2" xfId="10" xr:uid="{00000000-0005-0000-0000-000013000000}"/>
    <cellStyle name="Percent" xfId="2" builtinId="5"/>
    <cellStyle name="Percent 2" xfId="5" xr:uid="{00000000-0005-0000-0000-000015000000}"/>
  </cellStyles>
  <dxfs count="83">
    <dxf>
      <fill>
        <patternFill>
          <bgColor rgb="FFFF0000"/>
        </patternFill>
      </fill>
    </dxf>
    <dxf>
      <font>
        <condense val="0"/>
        <extend val="0"/>
        <color indexed="10"/>
      </font>
    </dxf>
    <dxf>
      <font>
        <condense val="0"/>
        <extend val="0"/>
        <color indexed="10"/>
      </font>
    </dxf>
    <dxf>
      <font>
        <b val="0"/>
        <i val="0"/>
        <condense val="0"/>
        <extend val="0"/>
        <color indexed="17"/>
      </font>
    </dxf>
    <dxf>
      <font>
        <b val="0"/>
        <i val="0"/>
        <condense val="0"/>
        <extend val="0"/>
        <color indexed="10"/>
      </font>
    </dxf>
    <dxf>
      <font>
        <b/>
        <sz val="9"/>
        <color rgb="FF1E6B3A"/>
        <name val="Arial"/>
      </font>
      <fill>
        <patternFill>
          <bgColor rgb="FFD4EDDA"/>
        </patternFill>
      </fill>
    </dxf>
    <dxf>
      <font>
        <b/>
        <sz val="9"/>
        <color rgb="FF9C5700"/>
        <name val="Arial"/>
      </font>
      <fill>
        <patternFill>
          <bgColor rgb="FFFFE5B4"/>
        </patternFill>
      </fill>
    </dxf>
    <dxf>
      <font>
        <b/>
        <sz val="9"/>
        <color rgb="FF9C0006"/>
        <name val="Arial"/>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sz val="9"/>
        <color rgb="FF1E6B3A"/>
        <name val="Arial"/>
        <charset val="1"/>
      </font>
      <fill>
        <patternFill>
          <bgColor rgb="FFD4EDDA"/>
        </patternFill>
      </fill>
    </dxf>
    <dxf>
      <font>
        <b/>
        <sz val="9"/>
        <color rgb="FF9C5700"/>
        <name val="Arial"/>
        <charset val="1"/>
      </font>
      <fill>
        <patternFill>
          <bgColor rgb="FFFFE5B4"/>
        </patternFill>
      </fill>
    </dxf>
    <dxf>
      <font>
        <b/>
        <sz val="9"/>
        <color rgb="FF9C0006"/>
        <name val="Arial"/>
        <charset val="1"/>
      </font>
      <fill>
        <patternFill>
          <bgColor rgb="FFF8D7DA"/>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198" formatCode="#,##0;[Red]#,##0"/>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val="0"/>
        <i val="0"/>
        <condense val="0"/>
        <extend val="0"/>
        <color indexed="10"/>
      </font>
    </dxf>
    <dxf>
      <font>
        <b val="0"/>
        <i val="0"/>
        <condense val="0"/>
        <extend val="0"/>
        <color indexed="17"/>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color rgb="FFC00000"/>
      </font>
    </dxf>
    <dxf>
      <font>
        <b/>
        <i val="0"/>
        <color rgb="FFFF0000"/>
      </font>
    </dxf>
    <dxf>
      <font>
        <b/>
        <i val="0"/>
        <color rgb="FF00B05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00B050"/>
      </font>
      <numFmt numFmtId="198" formatCode="#,##0;[Red]#,##0"/>
    </dxf>
    <dxf>
      <fill>
        <patternFill>
          <bgColor indexed="29"/>
        </patternFill>
      </fill>
    </dxf>
    <dxf>
      <fill>
        <patternFill>
          <bgColor theme="7" tint="-0.24994659260841701"/>
        </patternFill>
      </fill>
    </dxf>
    <dxf>
      <fill>
        <patternFill>
          <bgColor indexed="44"/>
        </patternFill>
      </fill>
    </dxf>
    <dxf>
      <font>
        <b/>
        <i val="0"/>
        <color rgb="FF00B050"/>
      </font>
      <numFmt numFmtId="198" formatCode="#,##0;[Red]#,##0"/>
    </dxf>
    <dxf>
      <font>
        <b/>
        <i val="0"/>
        <color auto="1"/>
      </font>
      <fill>
        <patternFill>
          <bgColor theme="0" tint="-4.9989318521683403E-2"/>
        </patternFill>
      </fill>
    </dxf>
    <dxf>
      <font>
        <b/>
        <i val="0"/>
        <color rgb="FFFF0000"/>
      </font>
      <fill>
        <patternFill patternType="solid">
          <bgColor theme="0" tint="-4.9989318521683403E-2"/>
        </patternFill>
      </fill>
    </dxf>
    <dxf>
      <font>
        <b/>
        <i val="0"/>
        <color rgb="FF008000"/>
      </font>
      <fill>
        <patternFill>
          <bgColor theme="0" tint="-4.9989318521683403E-2"/>
        </patternFill>
      </fill>
    </dxf>
    <dxf>
      <font>
        <color auto="1"/>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00A200"/>
      <color rgb="FF53B3DD"/>
      <color rgb="FFD5FFFE"/>
      <color rgb="FF2C6682"/>
      <color rgb="FF3D88AA"/>
      <color rgb="FFEDF4F7"/>
      <color rgb="FFD1E4EB"/>
      <color rgb="FFFF5050"/>
      <color rgb="FFFFD03B"/>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63"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53" Type="http://schemas.openxmlformats.org/officeDocument/2006/relationships/externalLink" Target="externalLinks/externalLink30.xml"/><Relationship Id="rId58" Type="http://schemas.openxmlformats.org/officeDocument/2006/relationships/externalLink" Target="externalLinks/externalLink35.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56" Type="http://schemas.openxmlformats.org/officeDocument/2006/relationships/externalLink" Target="externalLinks/externalLink33.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openxmlformats.org/officeDocument/2006/relationships/externalLink" Target="externalLinks/externalLink36.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externalLink" Target="externalLinks/externalLink34.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 Id="rId60" Type="http://schemas.openxmlformats.org/officeDocument/2006/relationships/theme" Target="theme/theme1.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7F20-45AE-B30F-3B9980D61E1D}"/>
            </c:ext>
          </c:extLst>
        </c:ser>
        <c:ser>
          <c:idx val="3"/>
          <c:order val="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7.7908106887433104E-2"/>
          <c:y val="1.3554709188583491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'Physical-Chart Data'!$D$4:$D$20</c:f>
              <c:numCache>
                <c:formatCode>0.00%</c:formatCode>
                <c:ptCount val="17"/>
                <c:pt idx="0">
                  <c:v>5.6731591361131872E-2</c:v>
                </c:pt>
                <c:pt idx="1">
                  <c:v>7.3132259272549197E-2</c:v>
                </c:pt>
                <c:pt idx="2">
                  <c:v>9.5384905020283739E-2</c:v>
                </c:pt>
                <c:pt idx="3">
                  <c:v>0.12173047384214619</c:v>
                </c:pt>
                <c:pt idx="4">
                  <c:v>0.22015719192773828</c:v>
                </c:pt>
                <c:pt idx="5">
                  <c:v>0.3061419375978025</c:v>
                </c:pt>
                <c:pt idx="6">
                  <c:v>0.38358075637005407</c:v>
                </c:pt>
                <c:pt idx="7">
                  <c:v>0.44721402595181375</c:v>
                </c:pt>
                <c:pt idx="8">
                  <c:v>0.52411750066056584</c:v>
                </c:pt>
                <c:pt idx="9">
                  <c:v>0.56999654955245216</c:v>
                </c:pt>
                <c:pt idx="10">
                  <c:v>0.60668500327111208</c:v>
                </c:pt>
                <c:pt idx="11">
                  <c:v>0.6948195829422279</c:v>
                </c:pt>
                <c:pt idx="12">
                  <c:v>0.78310499243579845</c:v>
                </c:pt>
                <c:pt idx="13">
                  <c:v>0.84354671550441307</c:v>
                </c:pt>
                <c:pt idx="14">
                  <c:v>0.92887394965353787</c:v>
                </c:pt>
                <c:pt idx="15">
                  <c:v>0.99781022663786234</c:v>
                </c:pt>
                <c:pt idx="16">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'Physical-Chart Data'!$G$4:$G$20</c:f>
              <c:numCache>
                <c:formatCode>0.0%</c:formatCode>
                <c:ptCount val="17"/>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'Physical-Chart Data'!$J$4:$J$20</c:f>
              <c:numCache>
                <c:formatCode>0.00%</c:formatCode>
                <c:ptCount val="17"/>
                <c:pt idx="0">
                  <c:v>4.2400291509047672E-2</c:v>
                </c:pt>
                <c:pt idx="1">
                  <c:v>8.1740864985480902E-2</c:v>
                </c:pt>
                <c:pt idx="2">
                  <c:v>9.6252293968107097E-2</c:v>
                </c:pt>
                <c:pt idx="3">
                  <c:v>0.12859534520059662</c:v>
                </c:pt>
                <c:pt idx="4">
                  <c:v>0.19868814078201899</c:v>
                </c:pt>
                <c:pt idx="5">
                  <c:v>0.23305008756117579</c:v>
                </c:pt>
                <c:pt idx="6">
                  <c:v>0.26079306414621634</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'Physical-Chart Data'!$M$4:$M$20</c:f>
              <c:numCache>
                <c:formatCode>0.00%</c:formatCode>
                <c:ptCount val="17"/>
                <c:pt idx="6">
                  <c:v>0.26079306414621634</c:v>
                </c:pt>
                <c:pt idx="7">
                  <c:v>0.44721402595181364</c:v>
                </c:pt>
                <c:pt idx="8">
                  <c:v>0.52411750066056573</c:v>
                </c:pt>
                <c:pt idx="9">
                  <c:v>0.56999654955245205</c:v>
                </c:pt>
                <c:pt idx="10">
                  <c:v>0.60668500327111197</c:v>
                </c:pt>
                <c:pt idx="11">
                  <c:v>0.69481958294222779</c:v>
                </c:pt>
                <c:pt idx="12">
                  <c:v>0.78310499243579834</c:v>
                </c:pt>
                <c:pt idx="13">
                  <c:v>0.84354671550441307</c:v>
                </c:pt>
                <c:pt idx="14">
                  <c:v>0.92887394965353787</c:v>
                </c:pt>
                <c:pt idx="15">
                  <c:v>0.99781022663786234</c:v>
                </c:pt>
                <c:pt idx="16">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Log'!$F$9:$F$13</c:f>
              <c:numCache>
                <c:formatCode>#,##0.00_);[Red]\(#,##0.00\)_)</c:formatCode>
                <c:ptCount val="5"/>
                <c:pt idx="0">
                  <c:v>2573925.6</c:v>
                </c:pt>
                <c:pt idx="1">
                  <c:v>474473.73</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Report'!$T$88:$T$93</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Report'!$U$88:$U$93</c:f>
              <c:numCache>
                <c:formatCode>_(* #,##0_);_(* \(#,##0\);_(* "-"??_);_(@_)</c:formatCode>
                <c:ptCount val="6"/>
                <c:pt idx="0" formatCode="#,##0_);\(#,##0\)">
                  <c:v>0</c:v>
                </c:pt>
                <c:pt idx="1">
                  <c:v>6301807.46</c:v>
                </c:pt>
                <c:pt idx="2">
                  <c:v>7095542.04</c:v>
                </c:pt>
                <c:pt idx="3" formatCode="#,##0_);\(#,##0\)">
                  <c:v>3048399.33</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Manpower!$B$11:$AL$11</c:f>
              <c:numCache>
                <c:formatCode>0</c:formatCode>
                <c:ptCount val="37"/>
                <c:pt idx="0">
                  <c:v>18</c:v>
                </c:pt>
                <c:pt idx="1">
                  <c:v>30</c:v>
                </c:pt>
                <c:pt idx="2">
                  <c:v>36</c:v>
                </c:pt>
                <c:pt idx="3">
                  <c:v>41</c:v>
                </c:pt>
                <c:pt idx="4">
                  <c:v>47</c:v>
                </c:pt>
                <c:pt idx="5">
                  <c:v>123</c:v>
                </c:pt>
                <c:pt idx="6">
                  <c:v>185</c:v>
                </c:pt>
                <c:pt idx="7">
                  <c:v>200</c:v>
                </c:pt>
                <c:pt idx="8">
                  <c:v>230.98850000000002</c:v>
                </c:pt>
                <c:pt idx="9">
                  <c:v>226.4271153846154</c:v>
                </c:pt>
                <c:pt idx="10">
                  <c:v>218.56130769230771</c:v>
                </c:pt>
                <c:pt idx="11">
                  <c:v>203.83461538461538</c:v>
                </c:pt>
                <c:pt idx="12">
                  <c:v>202.60300000000001</c:v>
                </c:pt>
                <c:pt idx="13">
                  <c:v>135.98915384615384</c:v>
                </c:pt>
                <c:pt idx="14">
                  <c:v>137.28476923076923</c:v>
                </c:pt>
                <c:pt idx="15">
                  <c:v>105.60911538461538</c:v>
                </c:pt>
                <c:pt idx="16">
                  <c:v>6.7546153846153851</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Manpower!$B$13:$AL$13</c:f>
              <c:numCache>
                <c:formatCode>General</c:formatCode>
                <c:ptCount val="37"/>
                <c:pt idx="0">
                  <c:v>41</c:v>
                </c:pt>
                <c:pt idx="1">
                  <c:v>48</c:v>
                </c:pt>
                <c:pt idx="2">
                  <c:v>62</c:v>
                </c:pt>
                <c:pt idx="3">
                  <c:v>65</c:v>
                </c:pt>
                <c:pt idx="4">
                  <c:v>31</c:v>
                </c:pt>
                <c:pt idx="5">
                  <c:v>31</c:v>
                </c:pt>
                <c:pt idx="6">
                  <c:v>65</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Manpower!$B$15:$AL$15</c:f>
              <c:numCache>
                <c:formatCode>General</c:formatCode>
                <c:ptCount val="37"/>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Report'!$AG$76:$AG$77</c:f>
              <c:strCache>
                <c:ptCount val="2"/>
                <c:pt idx="0">
                  <c:v>Proactive</c:v>
                </c:pt>
                <c:pt idx="1">
                  <c:v>Reactive</c:v>
                </c:pt>
              </c:strCache>
            </c:strRef>
          </c:cat>
          <c:val>
            <c:numRef>
              <c:f>'Weekly Progress Report'!$AH$76:$AH$77</c:f>
              <c:numCache>
                <c:formatCode>#,##0_ ;[Red]\-#,##0\ </c:formatCode>
                <c:ptCount val="2"/>
                <c:pt idx="0">
                  <c:v>42</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Report'!$X$76</c:f>
              <c:strCache>
                <c:ptCount val="1"/>
                <c:pt idx="0">
                  <c:v>Total Hours Worked</c:v>
                </c:pt>
              </c:strCache>
            </c:strRef>
          </c:tx>
          <c:spPr>
            <a:solidFill>
              <a:srgbClr val="2C6682"/>
            </a:solidFill>
            <a:ln>
              <a:noFill/>
            </a:ln>
            <a:effectLst/>
          </c:spPr>
          <c:invertIfNegative val="0"/>
          <c:val>
            <c:numRef>
              <c:f>('Weekly Progress Report'!$Y$76,'Weekly Progress Report'!$AD$76)</c:f>
              <c:numCache>
                <c:formatCode>#,##0_ ;[Red]\-#,##0\ </c:formatCode>
                <c:ptCount val="2"/>
                <c:pt idx="1">
                  <c:v>77050</c:v>
                </c:pt>
              </c:numCache>
            </c:numRef>
          </c:val>
          <c:extLst>
            <c:ext xmlns:c16="http://schemas.microsoft.com/office/drawing/2014/chart" uri="{C3380CC4-5D6E-409C-BE32-E72D297353CC}">
              <c16:uniqueId val="{00000000-55A8-4857-BD2C-07C963126922}"/>
            </c:ext>
          </c:extLst>
        </c:ser>
        <c:ser>
          <c:idx val="1"/>
          <c:order val="1"/>
          <c:tx>
            <c:strRef>
              <c:f>'Weekly Progress Report'!$X$77</c:f>
              <c:strCache>
                <c:ptCount val="1"/>
                <c:pt idx="0">
                  <c:v>Safe Hours Worked</c:v>
                </c:pt>
              </c:strCache>
            </c:strRef>
          </c:tx>
          <c:spPr>
            <a:solidFill>
              <a:srgbClr val="92D050"/>
            </a:solidFill>
            <a:ln>
              <a:noFill/>
            </a:ln>
            <a:effectLst/>
          </c:spPr>
          <c:invertIfNegative val="0"/>
          <c:val>
            <c:numRef>
              <c:f>('Weekly Progress Report'!$Y$77,'Weekly Progress Report'!$AD$77)</c:f>
              <c:numCache>
                <c:formatCode>#,##0_ ;[Red]\-#,##0\ </c:formatCode>
                <c:ptCount val="2"/>
                <c:pt idx="1">
                  <c:v>77050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'EV-Chart Data'!$D$4:$D$20</c:f>
              <c:numCache>
                <c:formatCode>0.00%</c:formatCode>
                <c:ptCount val="17"/>
                <c:pt idx="0">
                  <c:v>0</c:v>
                </c:pt>
                <c:pt idx="1">
                  <c:v>6.1467137157207764E-5</c:v>
                </c:pt>
                <c:pt idx="2">
                  <c:v>2.0552507365101771E-4</c:v>
                </c:pt>
                <c:pt idx="3">
                  <c:v>1.3119335424807575E-3</c:v>
                </c:pt>
                <c:pt idx="4">
                  <c:v>9.273846763635861E-2</c:v>
                </c:pt>
                <c:pt idx="5">
                  <c:v>0.32368162283395957</c:v>
                </c:pt>
                <c:pt idx="6">
                  <c:v>0.44673414734881572</c:v>
                </c:pt>
                <c:pt idx="7">
                  <c:v>0.5183075516367015</c:v>
                </c:pt>
                <c:pt idx="8">
                  <c:v>0.63198304377345604</c:v>
                </c:pt>
                <c:pt idx="9">
                  <c:v>0.69669769467713627</c:v>
                </c:pt>
                <c:pt idx="10">
                  <c:v>0.746177954373071</c:v>
                </c:pt>
                <c:pt idx="11">
                  <c:v>0.80978139185472187</c:v>
                </c:pt>
                <c:pt idx="12">
                  <c:v>0.84744796394338939</c:v>
                </c:pt>
                <c:pt idx="13">
                  <c:v>0.87633232059626875</c:v>
                </c:pt>
                <c:pt idx="14">
                  <c:v>0.92435111902373746</c:v>
                </c:pt>
                <c:pt idx="15">
                  <c:v>0.99632191409511262</c:v>
                </c:pt>
                <c:pt idx="16">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'EV-Chart Data'!$G$4:$G$20</c:f>
              <c:numCache>
                <c:formatCode>0.0%</c:formatCode>
                <c:ptCount val="17"/>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'EV-Chart Data'!$J$4:$J$20</c:f>
              <c:numCache>
                <c:formatCode>0.00%</c:formatCode>
                <c:ptCount val="17"/>
                <c:pt idx="0">
                  <c:v>0</c:v>
                </c:pt>
                <c:pt idx="1">
                  <c:v>1.1999992868119778E-2</c:v>
                </c:pt>
                <c:pt idx="2">
                  <c:v>4.1621532089245329E-2</c:v>
                </c:pt>
                <c:pt idx="3">
                  <c:v>7.766729373824241E-2</c:v>
                </c:pt>
                <c:pt idx="4">
                  <c:v>0.16407037890501039</c:v>
                </c:pt>
                <c:pt idx="5">
                  <c:v>0.17864687471187279</c:v>
                </c:pt>
                <c:pt idx="6">
                  <c:v>0.21442608445300579</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'EV-Chart Data'!$P$4:$P$20</c:f>
              <c:numCache>
                <c:formatCode>0.00%</c:formatCode>
                <c:ptCount val="17"/>
                <c:pt idx="6">
                  <c:v>0.21442608445300579</c:v>
                </c:pt>
                <c:pt idx="7">
                  <c:v>0.40864959419450442</c:v>
                </c:pt>
                <c:pt idx="8">
                  <c:v>0.63198304377345604</c:v>
                </c:pt>
                <c:pt idx="9">
                  <c:v>0.69669769467713627</c:v>
                </c:pt>
                <c:pt idx="10">
                  <c:v>0.746177954373071</c:v>
                </c:pt>
                <c:pt idx="11">
                  <c:v>0.80978139185472187</c:v>
                </c:pt>
                <c:pt idx="12">
                  <c:v>0.84744796394338939</c:v>
                </c:pt>
                <c:pt idx="13">
                  <c:v>0.87633232059626875</c:v>
                </c:pt>
                <c:pt idx="14">
                  <c:v>0.92435111902373746</c:v>
                </c:pt>
                <c:pt idx="15">
                  <c:v>0.99632191409511262</c:v>
                </c:pt>
                <c:pt idx="16">
                  <c:v>1</c:v>
                </c:pt>
              </c:numCache>
            </c:numRef>
          </c:val>
          <c:smooth val="0"/>
          <c:extLs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Data'!$A$4:$A$20</c:f>
              <c:numCache>
                <c:formatCode>mmm\-yy</c:formatCode>
                <c:ptCount val="17"/>
                <c:pt idx="0">
                  <c:v>46138</c:v>
                </c:pt>
                <c:pt idx="1">
                  <c:v>46168</c:v>
                </c:pt>
                <c:pt idx="2">
                  <c:v>46199</c:v>
                </c:pt>
                <c:pt idx="3">
                  <c:v>46229</c:v>
                </c:pt>
                <c:pt idx="4">
                  <c:v>46260</c:v>
                </c:pt>
                <c:pt idx="5">
                  <c:v>46291</c:v>
                </c:pt>
                <c:pt idx="6">
                  <c:v>46321</c:v>
                </c:pt>
                <c:pt idx="7">
                  <c:v>46352</c:v>
                </c:pt>
                <c:pt idx="8">
                  <c:v>46382</c:v>
                </c:pt>
                <c:pt idx="9">
                  <c:v>46413</c:v>
                </c:pt>
                <c:pt idx="10">
                  <c:v>46444</c:v>
                </c:pt>
                <c:pt idx="11">
                  <c:v>46472</c:v>
                </c:pt>
                <c:pt idx="12">
                  <c:v>46503</c:v>
                </c:pt>
                <c:pt idx="13">
                  <c:v>46533</c:v>
                </c:pt>
                <c:pt idx="14">
                  <c:v>46564</c:v>
                </c:pt>
                <c:pt idx="15">
                  <c:v>46594</c:v>
                </c:pt>
                <c:pt idx="16">
                  <c:v>46625</c:v>
                </c:pt>
              </c:numCache>
            </c:numRef>
          </c:cat>
          <c:val>
            <c:numRef>
              <c:f>'EV-Chart Data'!$M$4:$M$20</c:f>
              <c:numCache>
                <c:formatCode>0.00%</c:formatCode>
                <c:ptCount val="17"/>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016630805219759E-2"/>
          <c:w val="0.96771929792130307"/>
          <c:h val="0.90702865410142208"/>
        </c:manualLayout>
      </c:layout>
      <c:barChart>
        <c:barDir val="col"/>
        <c:grouping val="clustered"/>
        <c:varyColors val="0"/>
        <c:ser>
          <c:idx val="1"/>
          <c:order val="0"/>
          <c:tx>
            <c:strRef>
              <c:f>'Weekly Progress Report'!$K$11</c:f>
              <c:strCache>
                <c:ptCount val="1"/>
                <c:pt idx="0">
                  <c:v>Cum.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Milestones</c:v>
                </c:pt>
                <c:pt idx="2">
                  <c:v>  Mobilization</c:v>
                </c:pt>
                <c:pt idx="3">
                  <c:v>  Engineering</c:v>
                </c:pt>
                <c:pt idx="4">
                  <c:v>  Procurement</c:v>
                </c:pt>
                <c:pt idx="5">
                  <c:v>  Construction</c:v>
                </c:pt>
                <c:pt idx="6">
                  <c:v>    Package-1</c:v>
                </c:pt>
                <c:pt idx="7">
                  <c:v>      ROAD WORKS 1</c:v>
                </c:pt>
              </c:strCache>
            </c:strRef>
          </c:cat>
          <c:val>
            <c:numRef>
              <c:f>'Weekly Progress Report'!$K$12:$K$19</c:f>
              <c:numCache>
                <c:formatCode>0.0%</c:formatCode>
                <c:ptCount val="8"/>
                <c:pt idx="0">
                  <c:v>0</c:v>
                </c:pt>
                <c:pt idx="1">
                  <c:v>0</c:v>
                </c:pt>
                <c:pt idx="2">
                  <c:v>0</c:v>
                </c:pt>
                <c:pt idx="3">
                  <c:v>0</c:v>
                </c:pt>
                <c:pt idx="4">
                  <c:v>0</c:v>
                </c:pt>
                <c:pt idx="5">
                  <c:v>0.19043956498913961</c:v>
                </c:pt>
                <c:pt idx="6">
                  <c:v>0.26160446843200652</c:v>
                </c:pt>
                <c:pt idx="7">
                  <c:v>0.30311124388515914</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Cum.Earned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Report'!$A$12:$A$19</c:f>
              <c:strCache>
                <c:ptCount val="8"/>
                <c:pt idx="1">
                  <c:v>  Milestones</c:v>
                </c:pt>
                <c:pt idx="2">
                  <c:v>  Mobilization</c:v>
                </c:pt>
                <c:pt idx="3">
                  <c:v>  Engineering</c:v>
                </c:pt>
                <c:pt idx="4">
                  <c:v>  Procurement</c:v>
                </c:pt>
                <c:pt idx="5">
                  <c:v>  Construction</c:v>
                </c:pt>
                <c:pt idx="6">
                  <c:v>    Package-1</c:v>
                </c:pt>
                <c:pt idx="7">
                  <c:v>      ROAD WORKS 1</c:v>
                </c:pt>
              </c:strCache>
            </c:strRef>
          </c:cat>
          <c:val>
            <c:numRef>
              <c:f>'Weekly Progress Report'!$L$12:$L$19</c:f>
              <c:numCache>
                <c:formatCode>0.0%</c:formatCode>
                <c:ptCount val="8"/>
                <c:pt idx="0">
                  <c:v>0</c:v>
                </c:pt>
                <c:pt idx="1">
                  <c:v>0</c:v>
                </c:pt>
                <c:pt idx="2">
                  <c:v>0</c:v>
                </c:pt>
                <c:pt idx="3">
                  <c:v>0</c:v>
                </c:pt>
                <c:pt idx="4">
                  <c:v>0</c:v>
                </c:pt>
                <c:pt idx="5">
                  <c:v>0.21442609093292611</c:v>
                </c:pt>
                <c:pt idx="6">
                  <c:v>0.31532894629249481</c:v>
                </c:pt>
                <c:pt idx="7">
                  <c:v>0.3671756068015935</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Report'!$A$12:$B$19</c:f>
              <c:strCache>
                <c:ptCount val="8"/>
                <c:pt idx="1">
                  <c:v>  Milestones</c:v>
                </c:pt>
                <c:pt idx="2">
                  <c:v>  Mobilization</c:v>
                </c:pt>
                <c:pt idx="3">
                  <c:v>  Engineering</c:v>
                </c:pt>
                <c:pt idx="4">
                  <c:v>  Procurement</c:v>
                </c:pt>
                <c:pt idx="5">
                  <c:v>  Construction</c:v>
                </c:pt>
                <c:pt idx="6">
                  <c:v>    Package-1</c:v>
                </c:pt>
                <c:pt idx="7">
                  <c:v>      ROAD WORKS 1</c:v>
                </c:pt>
              </c:strCache>
            </c:strRef>
          </c:cat>
          <c:val>
            <c:numRef>
              <c:f>'Weekly Progress Report'!$M$12:$M$19</c:f>
              <c:numCache>
                <c:formatCode>0.0%</c:formatCode>
                <c:ptCount val="8"/>
                <c:pt idx="0">
                  <c:v>0</c:v>
                </c:pt>
                <c:pt idx="1">
                  <c:v>0</c:v>
                </c:pt>
                <c:pt idx="2">
                  <c:v>0</c:v>
                </c:pt>
                <c:pt idx="3">
                  <c:v>0</c:v>
                </c:pt>
                <c:pt idx="4">
                  <c:v>0</c:v>
                </c:pt>
                <c:pt idx="5">
                  <c:v>2.3986525943786502E-2</c:v>
                </c:pt>
                <c:pt idx="6">
                  <c:v>5.3724477860488284E-2</c:v>
                </c:pt>
                <c:pt idx="7">
                  <c:v>6.4064362916434359E-2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Manpower!$B$11:$AL$11</c:f>
              <c:numCache>
                <c:formatCode>0</c:formatCode>
                <c:ptCount val="37"/>
                <c:pt idx="0">
                  <c:v>18</c:v>
                </c:pt>
                <c:pt idx="1">
                  <c:v>30</c:v>
                </c:pt>
                <c:pt idx="2">
                  <c:v>36</c:v>
                </c:pt>
                <c:pt idx="3">
                  <c:v>41</c:v>
                </c:pt>
                <c:pt idx="4">
                  <c:v>47</c:v>
                </c:pt>
                <c:pt idx="5">
                  <c:v>123</c:v>
                </c:pt>
                <c:pt idx="6">
                  <c:v>185</c:v>
                </c:pt>
                <c:pt idx="7">
                  <c:v>200</c:v>
                </c:pt>
                <c:pt idx="8">
                  <c:v>230.98850000000002</c:v>
                </c:pt>
                <c:pt idx="9">
                  <c:v>226.4271153846154</c:v>
                </c:pt>
                <c:pt idx="10">
                  <c:v>218.56130769230771</c:v>
                </c:pt>
                <c:pt idx="11">
                  <c:v>203.83461538461538</c:v>
                </c:pt>
                <c:pt idx="12">
                  <c:v>202.60300000000001</c:v>
                </c:pt>
                <c:pt idx="13">
                  <c:v>135.98915384615384</c:v>
                </c:pt>
                <c:pt idx="14">
                  <c:v>137.28476923076923</c:v>
                </c:pt>
                <c:pt idx="15">
                  <c:v>105.60911538461538</c:v>
                </c:pt>
                <c:pt idx="16">
                  <c:v>6.7546153846153851</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Manpower!$B$13:$AL$13</c:f>
              <c:numCache>
                <c:formatCode>General</c:formatCode>
                <c:ptCount val="37"/>
                <c:pt idx="0">
                  <c:v>41</c:v>
                </c:pt>
                <c:pt idx="1">
                  <c:v>48</c:v>
                </c:pt>
                <c:pt idx="2">
                  <c:v>62</c:v>
                </c:pt>
                <c:pt idx="3">
                  <c:v>65</c:v>
                </c:pt>
                <c:pt idx="4">
                  <c:v>31</c:v>
                </c:pt>
                <c:pt idx="5">
                  <c:v>31</c:v>
                </c:pt>
                <c:pt idx="6">
                  <c:v>65</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Manpower!$B$15:$AL$15</c:f>
              <c:numCache>
                <c:formatCode>General</c:formatCode>
                <c:ptCount val="37"/>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Manpower!$B$34:$AL$34</c:f>
              <c:numCache>
                <c:formatCode>0</c:formatCode>
                <c:ptCount val="37"/>
                <c:pt idx="0">
                  <c:v>0</c:v>
                </c:pt>
                <c:pt idx="1">
                  <c:v>6.3076923076923075</c:v>
                </c:pt>
                <c:pt idx="2">
                  <c:v>6.2421538461538466</c:v>
                </c:pt>
                <c:pt idx="3">
                  <c:v>22.275807692307694</c:v>
                </c:pt>
                <c:pt idx="4">
                  <c:v>28.846923076923073</c:v>
                </c:pt>
                <c:pt idx="5">
                  <c:v>47.771000000000001</c:v>
                </c:pt>
                <c:pt idx="6">
                  <c:v>56.644346153846143</c:v>
                </c:pt>
                <c:pt idx="7">
                  <c:v>61.63026923076923</c:v>
                </c:pt>
                <c:pt idx="8">
                  <c:v>46.214884615384619</c:v>
                </c:pt>
                <c:pt idx="9">
                  <c:v>31.332923076923073</c:v>
                </c:pt>
                <c:pt idx="10">
                  <c:v>14.952</c:v>
                </c:pt>
                <c:pt idx="11">
                  <c:v>13.85726923076923</c:v>
                </c:pt>
                <c:pt idx="12">
                  <c:v>10.074730769230769</c:v>
                </c:pt>
                <c:pt idx="13">
                  <c:v>8.9238461538461529</c:v>
                </c:pt>
                <c:pt idx="14">
                  <c:v>8</c:v>
                </c:pt>
                <c:pt idx="15">
                  <c:v>0</c:v>
                </c:pt>
                <c:pt idx="16">
                  <c:v>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Manpower!$B$36:$AL$36</c:f>
              <c:numCache>
                <c:formatCode>General</c:formatCode>
                <c:ptCount val="37"/>
                <c:pt idx="0">
                  <c:v>0</c:v>
                </c:pt>
                <c:pt idx="1">
                  <c:v>6</c:v>
                </c:pt>
                <c:pt idx="2">
                  <c:v>14</c:v>
                </c:pt>
                <c:pt idx="3">
                  <c:v>17</c:v>
                </c:pt>
                <c:pt idx="4" formatCode="0">
                  <c:v>32</c:v>
                </c:pt>
                <c:pt idx="5">
                  <c:v>18</c:v>
                </c:pt>
                <c:pt idx="6">
                  <c:v>32</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46119</c:v>
                </c:pt>
                <c:pt idx="1">
                  <c:v>46173</c:v>
                </c:pt>
                <c:pt idx="2">
                  <c:v>46203</c:v>
                </c:pt>
                <c:pt idx="3">
                  <c:v>46234</c:v>
                </c:pt>
                <c:pt idx="4">
                  <c:v>46265</c:v>
                </c:pt>
                <c:pt idx="5">
                  <c:v>46295</c:v>
                </c:pt>
                <c:pt idx="6">
                  <c:v>46326</c:v>
                </c:pt>
                <c:pt idx="7">
                  <c:v>46356</c:v>
                </c:pt>
                <c:pt idx="8">
                  <c:v>46387</c:v>
                </c:pt>
                <c:pt idx="9">
                  <c:v>46418</c:v>
                </c:pt>
                <c:pt idx="10">
                  <c:v>46446</c:v>
                </c:pt>
                <c:pt idx="11">
                  <c:v>46477</c:v>
                </c:pt>
                <c:pt idx="12">
                  <c:v>46507</c:v>
                </c:pt>
                <c:pt idx="13">
                  <c:v>46538</c:v>
                </c:pt>
                <c:pt idx="14">
                  <c:v>46568</c:v>
                </c:pt>
                <c:pt idx="15">
                  <c:v>46599</c:v>
                </c:pt>
                <c:pt idx="16">
                  <c:v>46630</c:v>
                </c:pt>
              </c:numCache>
            </c:numRef>
          </c:cat>
          <c:val>
            <c:numRef>
              <c:f>Manpower!$B$38:$AL$38</c:f>
              <c:numCache>
                <c:formatCode>General</c:formatCode>
                <c:ptCount val="37"/>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3.png"/><Relationship Id="rId7" Type="http://schemas.openxmlformats.org/officeDocument/2006/relationships/image" Target="../media/image5.png"/><Relationship Id="rId12" Type="http://schemas.microsoft.com/office/2007/relationships/hdphoto" Target="../media/hdphoto6.wdp"/><Relationship Id="rId2" Type="http://schemas.microsoft.com/office/2007/relationships/hdphoto" Target="../media/hdphoto1.wdp"/><Relationship Id="rId1" Type="http://schemas.openxmlformats.org/officeDocument/2006/relationships/image" Target="../media/image2.png"/><Relationship Id="rId6" Type="http://schemas.microsoft.com/office/2007/relationships/hdphoto" Target="../media/hdphoto3.wdp"/><Relationship Id="rId11" Type="http://schemas.openxmlformats.org/officeDocument/2006/relationships/image" Target="../media/image7.png"/><Relationship Id="rId5" Type="http://schemas.openxmlformats.org/officeDocument/2006/relationships/image" Target="../media/image4.png"/><Relationship Id="rId10" Type="http://schemas.microsoft.com/office/2007/relationships/hdphoto" Target="../media/hdphoto5.wdp"/><Relationship Id="rId4" Type="http://schemas.microsoft.com/office/2007/relationships/hdphoto" Target="../media/hdphoto2.wdp"/><Relationship Id="rId9"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xdr:from>
      <xdr:col>25</xdr:col>
      <xdr:colOff>822893</xdr:colOff>
      <xdr:row>55</xdr:row>
      <xdr:rowOff>0</xdr:rowOff>
    </xdr:from>
    <xdr:to>
      <xdr:col>30</xdr:col>
      <xdr:colOff>0</xdr:colOff>
      <xdr:row>70</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44</xdr:row>
      <xdr:rowOff>0</xdr:rowOff>
    </xdr:from>
    <xdr:to>
      <xdr:col>26</xdr:col>
      <xdr:colOff>0</xdr:colOff>
      <xdr:row>70</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55</xdr:row>
      <xdr:rowOff>32656</xdr:rowOff>
    </xdr:from>
    <xdr:to>
      <xdr:col>33</xdr:col>
      <xdr:colOff>840441</xdr:colOff>
      <xdr:row>69</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57</xdr:row>
      <xdr:rowOff>60158</xdr:rowOff>
    </xdr:from>
    <xdr:to>
      <xdr:col>33</xdr:col>
      <xdr:colOff>685800</xdr:colOff>
      <xdr:row>58</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0 </a:t>
          </a:fld>
          <a:endParaRPr lang="en-US" sz="1400" b="1">
            <a:solidFill>
              <a:srgbClr val="2C6682"/>
            </a:solidFill>
          </a:endParaRPr>
        </a:p>
      </xdr:txBody>
    </xdr:sp>
    <xdr:clientData/>
  </xdr:twoCellAnchor>
  <xdr:twoCellAnchor>
    <xdr:from>
      <xdr:col>18</xdr:col>
      <xdr:colOff>23075</xdr:colOff>
      <xdr:row>87</xdr:row>
      <xdr:rowOff>12948</xdr:rowOff>
    </xdr:from>
    <xdr:to>
      <xdr:col>21</xdr:col>
      <xdr:colOff>795294</xdr:colOff>
      <xdr:row>93</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99</xdr:row>
      <xdr:rowOff>14369</xdr:rowOff>
    </xdr:from>
    <xdr:to>
      <xdr:col>17</xdr:col>
      <xdr:colOff>1535905</xdr:colOff>
      <xdr:row>108</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72</xdr:row>
      <xdr:rowOff>228600</xdr:rowOff>
    </xdr:from>
    <xdr:to>
      <xdr:col>34</xdr:col>
      <xdr:colOff>5380</xdr:colOff>
      <xdr:row>81</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83</xdr:row>
      <xdr:rowOff>17516</xdr:rowOff>
    </xdr:from>
    <xdr:to>
      <xdr:col>33</xdr:col>
      <xdr:colOff>849585</xdr:colOff>
      <xdr:row>90</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815386</xdr:colOff>
      <xdr:row>1</xdr:row>
      <xdr:rowOff>191969</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44</xdr:row>
      <xdr:rowOff>0</xdr:rowOff>
    </xdr:from>
    <xdr:to>
      <xdr:col>14</xdr:col>
      <xdr:colOff>0</xdr:colOff>
      <xdr:row>70</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21771</xdr:colOff>
      <xdr:row>9</xdr:row>
      <xdr:rowOff>54429</xdr:rowOff>
    </xdr:from>
    <xdr:to>
      <xdr:col>34</xdr:col>
      <xdr:colOff>21771</xdr:colOff>
      <xdr:row>44</xdr:row>
      <xdr:rowOff>21050</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44">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38.06%</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0.88917</cdr:x>
      <cdr:y>0.70818</cdr:y>
    </cdr:from>
    <cdr:to>
      <cdr:x>0.97384</cdr:x>
      <cdr:y>0.75312</cdr:y>
    </cdr:to>
    <cdr:sp macro="" textlink="'Weekly Progress Report'!$X$44">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26.08%</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0.88999</cdr:x>
      <cdr:y>0.74073</cdr:y>
    </cdr:from>
    <cdr:to>
      <cdr:x>0.97466</cdr:x>
      <cdr:y>0.79963</cdr:y>
    </cdr:to>
    <cdr:sp macro="" textlink="'Weekly Progress Report'!$Y$44">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-11.98%</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44">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19.04%</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44">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21.44%</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44">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2.40%</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43543</xdr:colOff>
      <xdr:row>2</xdr:row>
      <xdr:rowOff>13111</xdr:rowOff>
    </xdr:from>
    <xdr:to>
      <xdr:col>9</xdr:col>
      <xdr:colOff>2079170</xdr:colOff>
      <xdr:row>18</xdr:row>
      <xdr:rowOff>163286</xdr:rowOff>
    </xdr:to>
    <xdr:pic>
      <xdr:nvPicPr>
        <xdr:cNvPr id="16" name="Picture 15">
          <a:extLst>
            <a:ext uri="{FF2B5EF4-FFF2-40B4-BE49-F238E27FC236}">
              <a16:creationId xmlns:a16="http://schemas.microsoft.com/office/drawing/2014/main" id="{94FC9AB7-0A50-B492-6347-0A59068BE875}"/>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a:stretch/>
      </xdr:blipFill>
      <xdr:spPr>
        <a:xfrm>
          <a:off x="293914" y="927511"/>
          <a:ext cx="7173685" cy="311108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21772</xdr:colOff>
      <xdr:row>2</xdr:row>
      <xdr:rowOff>13854</xdr:rowOff>
    </xdr:from>
    <xdr:to>
      <xdr:col>19</xdr:col>
      <xdr:colOff>2808514</xdr:colOff>
      <xdr:row>18</xdr:row>
      <xdr:rowOff>163285</xdr:rowOff>
    </xdr:to>
    <xdr:pic>
      <xdr:nvPicPr>
        <xdr:cNvPr id="17" name="Picture 16">
          <a:extLst>
            <a:ext uri="{FF2B5EF4-FFF2-40B4-BE49-F238E27FC236}">
              <a16:creationId xmlns:a16="http://schemas.microsoft.com/office/drawing/2014/main" id="{DBD332D8-573B-30AB-BB70-176525E95283}"/>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a:stretch/>
      </xdr:blipFill>
      <xdr:spPr>
        <a:xfrm>
          <a:off x="8196943" y="928254"/>
          <a:ext cx="7924800" cy="311034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43543</xdr:colOff>
      <xdr:row>40</xdr:row>
      <xdr:rowOff>19595</xdr:rowOff>
    </xdr:from>
    <xdr:to>
      <xdr:col>9</xdr:col>
      <xdr:colOff>2090057</xdr:colOff>
      <xdr:row>56</xdr:row>
      <xdr:rowOff>173084</xdr:rowOff>
    </xdr:to>
    <xdr:pic>
      <xdr:nvPicPr>
        <xdr:cNvPr id="18" name="Picture 17">
          <a:extLst>
            <a:ext uri="{FF2B5EF4-FFF2-40B4-BE49-F238E27FC236}">
              <a16:creationId xmlns:a16="http://schemas.microsoft.com/office/drawing/2014/main" id="{5E55C579-A925-F760-64CD-C58CB0A7887B}"/>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sharpenSoften amount="25000"/>
                  </a14:imgEffect>
                </a14:imgLayer>
              </a14:imgProps>
            </a:ext>
            <a:ext uri="{28A0092B-C50C-407E-A947-70E740481C1C}">
              <a14:useLocalDpi xmlns:a14="http://schemas.microsoft.com/office/drawing/2010/main" val="0"/>
            </a:ext>
          </a:extLst>
        </a:blip>
        <a:srcRect t="21101" b="21101"/>
        <a:stretch/>
      </xdr:blipFill>
      <xdr:spPr bwMode="auto">
        <a:xfrm>
          <a:off x="293914" y="4852852"/>
          <a:ext cx="7184572" cy="311440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11</xdr:col>
      <xdr:colOff>43543</xdr:colOff>
      <xdr:row>40</xdr:row>
      <xdr:rowOff>0</xdr:rowOff>
    </xdr:from>
    <xdr:to>
      <xdr:col>19</xdr:col>
      <xdr:colOff>2812473</xdr:colOff>
      <xdr:row>56</xdr:row>
      <xdr:rowOff>166255</xdr:rowOff>
    </xdr:to>
    <xdr:pic>
      <xdr:nvPicPr>
        <xdr:cNvPr id="3" name="Picture 2">
          <a:extLst>
            <a:ext uri="{FF2B5EF4-FFF2-40B4-BE49-F238E27FC236}">
              <a16:creationId xmlns:a16="http://schemas.microsoft.com/office/drawing/2014/main" id="{8FF272CB-D945-5670-3FF0-6D59F37419C8}"/>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sharpenSoften amount="25000"/>
                  </a14:imgEffect>
                </a14:imgLayer>
              </a14:imgProps>
            </a:ext>
            <a:ext uri="{28A0092B-C50C-407E-A947-70E740481C1C}">
              <a14:useLocalDpi xmlns:a14="http://schemas.microsoft.com/office/drawing/2010/main" val="0"/>
            </a:ext>
          </a:extLst>
        </a:blip>
        <a:srcRect t="23634" b="23634"/>
        <a:stretch/>
      </xdr:blipFill>
      <xdr:spPr bwMode="auto">
        <a:xfrm>
          <a:off x="8218714" y="4833257"/>
          <a:ext cx="7906988" cy="312716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xdr:col>
      <xdr:colOff>41563</xdr:colOff>
      <xdr:row>59</xdr:row>
      <xdr:rowOff>0</xdr:rowOff>
    </xdr:from>
    <xdr:to>
      <xdr:col>9</xdr:col>
      <xdr:colOff>2100942</xdr:colOff>
      <xdr:row>75</xdr:row>
      <xdr:rowOff>180109</xdr:rowOff>
    </xdr:to>
    <xdr:pic>
      <xdr:nvPicPr>
        <xdr:cNvPr id="4" name="Picture 3">
          <a:extLst>
            <a:ext uri="{FF2B5EF4-FFF2-40B4-BE49-F238E27FC236}">
              <a16:creationId xmlns:a16="http://schemas.microsoft.com/office/drawing/2014/main" id="{355A6A83-7A20-84F0-4A54-2CBA6FA795E7}"/>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25000"/>
                  </a14:imgEffect>
                </a14:imgLayer>
              </a14:imgProps>
            </a:ext>
            <a:ext uri="{28A0092B-C50C-407E-A947-70E740481C1C}">
              <a14:useLocalDpi xmlns:a14="http://schemas.microsoft.com/office/drawing/2010/main" val="0"/>
            </a:ext>
          </a:extLst>
        </a:blip>
        <a:srcRect t="21093" b="21093"/>
        <a:stretch/>
      </xdr:blipFill>
      <xdr:spPr bwMode="auto">
        <a:xfrm>
          <a:off x="291934" y="8567057"/>
          <a:ext cx="7197437" cy="314102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twoCellAnchor editAs="oneCell">
    <xdr:from>
      <xdr:col>11</xdr:col>
      <xdr:colOff>0</xdr:colOff>
      <xdr:row>58</xdr:row>
      <xdr:rowOff>391885</xdr:rowOff>
    </xdr:from>
    <xdr:to>
      <xdr:col>19</xdr:col>
      <xdr:colOff>2775857</xdr:colOff>
      <xdr:row>75</xdr:row>
      <xdr:rowOff>152399</xdr:rowOff>
    </xdr:to>
    <xdr:pic>
      <xdr:nvPicPr>
        <xdr:cNvPr id="5" name="Picture 4">
          <a:extLst>
            <a:ext uri="{FF2B5EF4-FFF2-40B4-BE49-F238E27FC236}">
              <a16:creationId xmlns:a16="http://schemas.microsoft.com/office/drawing/2014/main" id="{C99005C1-86B9-09D7-09BA-D403A6C627CA}"/>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sharpenSoften amount="25000"/>
                  </a14:imgEffect>
                </a14:imgLayer>
              </a14:imgProps>
            </a:ext>
            <a:ext uri="{28A0092B-C50C-407E-A947-70E740481C1C}">
              <a14:useLocalDpi xmlns:a14="http://schemas.microsoft.com/office/drawing/2010/main" val="0"/>
            </a:ext>
          </a:extLst>
        </a:blip>
        <a:srcRect t="23774" b="23774"/>
        <a:stretch/>
      </xdr:blipFill>
      <xdr:spPr bwMode="auto">
        <a:xfrm>
          <a:off x="8175171" y="8567056"/>
          <a:ext cx="7913915" cy="31133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25</xdr:col>
      <xdr:colOff>255814</xdr:colOff>
      <xdr:row>1</xdr:row>
      <xdr:rowOff>20411</xdr:rowOff>
    </xdr:from>
    <xdr:ext cx="1008595" cy="484483"/>
    <xdr:pic>
      <xdr:nvPicPr>
        <xdr:cNvPr id="2" name="Picture 1">
          <a:extLst>
            <a:ext uri="{FF2B5EF4-FFF2-40B4-BE49-F238E27FC236}">
              <a16:creationId xmlns:a16="http://schemas.microsoft.com/office/drawing/2014/main" id="{453A4134-AB12-476A-BEDB-BB227CAD401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595" cy="484483"/>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26</xdr:col>
      <xdr:colOff>206091</xdr:colOff>
      <xdr:row>0</xdr:row>
      <xdr:rowOff>0</xdr:rowOff>
    </xdr:from>
    <xdr:ext cx="533929" cy="397716"/>
    <xdr:pic>
      <xdr:nvPicPr>
        <xdr:cNvPr id="2" name="Picture 1">
          <a:extLst>
            <a:ext uri="{FF2B5EF4-FFF2-40B4-BE49-F238E27FC236}">
              <a16:creationId xmlns:a16="http://schemas.microsoft.com/office/drawing/2014/main" id="{748602CA-C851-43C3-A4EF-343367656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51931" y="0"/>
          <a:ext cx="533929" cy="397716"/>
        </a:xfrm>
        <a:prstGeom prst="rect">
          <a:avLst/>
        </a:prstGeom>
      </xdr:spPr>
    </xdr:pic>
    <xdr:clientData/>
  </xdr:oneCellAnchor>
  <xdr:oneCellAnchor>
    <xdr:from>
      <xdr:col>27</xdr:col>
      <xdr:colOff>7327</xdr:colOff>
      <xdr:row>0</xdr:row>
      <xdr:rowOff>0</xdr:rowOff>
    </xdr:from>
    <xdr:ext cx="518416" cy="400891"/>
    <xdr:pic>
      <xdr:nvPicPr>
        <xdr:cNvPr id="3" name="Picture 2">
          <a:extLst>
            <a:ext uri="{FF2B5EF4-FFF2-40B4-BE49-F238E27FC236}">
              <a16:creationId xmlns:a16="http://schemas.microsoft.com/office/drawing/2014/main" id="{6E89DE15-1861-4EEE-A958-DE1077DF69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878007" y="0"/>
          <a:ext cx="518416" cy="400891"/>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38</xdr:col>
      <xdr:colOff>381000</xdr:colOff>
      <xdr:row>0</xdr:row>
      <xdr:rowOff>311728</xdr:rowOff>
    </xdr:from>
    <xdr:to>
      <xdr:col>57</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18</xdr:col>
      <xdr:colOff>59593</xdr:colOff>
      <xdr:row>12</xdr:row>
      <xdr:rowOff>114301</xdr:rowOff>
    </xdr:from>
    <xdr:to>
      <xdr:col>18</xdr:col>
      <xdr:colOff>581025</xdr:colOff>
      <xdr:row>20</xdr:row>
      <xdr:rowOff>0</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4547118" y="2219326"/>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20</xdr:row>
      <xdr:rowOff>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20</xdr:row>
      <xdr:rowOff>0</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20</xdr:row>
      <xdr:rowOff>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1</xdr:colOff>
      <xdr:row>2</xdr:row>
      <xdr:rowOff>35717</xdr:rowOff>
    </xdr:from>
    <xdr:to>
      <xdr:col>14</xdr:col>
      <xdr:colOff>1008781</xdr:colOff>
      <xdr:row>8</xdr:row>
      <xdr:rowOff>380999</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
        <a:stretch>
          <a:fillRect/>
        </a:stretch>
      </xdr:blipFill>
      <xdr:spPr>
        <a:xfrm>
          <a:off x="9549839688" y="1023936"/>
          <a:ext cx="4223468" cy="27741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gisfr-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egisfr-my.sharepoint.com/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worleyparsons-my.sharepoint.com/personal/anas_qappani_worley_com/Documents/Desktop/JDH4-02-005/04.%20Weekly%20Progress%20Report/2022/03.%20Mar%202022/Final%20Report%20-%2027%20Mar%202022/JDH4-02-005%20-%20Close%20Ou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Quantity"/>
      <sheetName val="PNT-QUOT-#3"/>
      <sheetName val="COAT&amp;WRAP-QIOT-#3"/>
      <sheetName val="Earthwork"/>
      <sheetName val="GIAVLIEU"/>
      <sheetName val="Project Cost Breakdown"/>
      <sheetName val="Mall waterproofing"/>
      <sheetName val="MSCP waterproofing"/>
      <sheetName val="-----------------"/>
      <sheetName val="Employee List"/>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Gra¦)VW_U"/>
      <sheetName val="/VWVU))tÏØ0  "/>
      <sheetName val="/VWVU))tÏØ0__"/>
      <sheetName val="입찰내역 발주처 양식"/>
      <sheetName val="LIST DO NOT REMOVE"/>
      <sheetName val="B6.2 "/>
      <sheetName val="??-BLDG"/>
      <sheetName val="ml"/>
      <sheetName val="VCH-SLC"/>
      <sheetName val="Item- Compact"/>
      <sheetName val="Supplier"/>
      <sheetName val="Summary of Work"/>
      <sheetName val="SIEMENS"/>
      <sheetName val="Рабочий лист"/>
      <sheetName val="ФМ"/>
      <sheetName val="Сравнение"/>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References"/>
      <sheetName val="Prices"/>
      <sheetName val="Rate summary"/>
      <sheetName val="#REF!"/>
      <sheetName val="SW-TEO"/>
      <sheetName val="科目余额表正式"/>
      <sheetName val="SITE WORK"/>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XV10017"/>
      <sheetName val="70_x005f_x0000_,/0_x005f_x0000_s«_x005f_x0008_i_x"/>
      <sheetName val="Geneí¬_x0008_i??_x0014_?0."/>
      <sheetName val="70?,/0?s«_x0008_i?Æø_x0003_í¬_x0008_i?"/>
      <sheetName val="????????"/>
      <sheetName val="%"/>
      <sheetName val="GRSummary"/>
      <sheetName val="BG"/>
      <sheetName val="RAB AR&amp;STR"/>
      <sheetName val="Sub_G1_Five"/>
      <sheetName val="70,_0s«iÆøí¬i"/>
      <sheetName val="ConferenceCentre_옰ʒ䄂ʒ鵠ʐ䄂ʒ閐̐䄂ʒ蕈̐"/>
      <sheetName val="Old"/>
      <sheetName val="Elemental_Buildup1"/>
      <sheetName val="PointNo_51"/>
      <sheetName val="B6_2_"/>
      <sheetName val="LIST_DO_NOT_REMOVE"/>
      <sheetName val="Annex 1 Sect 3a"/>
      <sheetName val="Annex 1 Sect 3a.1"/>
      <sheetName val="Annex 1 Sect 3b"/>
      <sheetName val="Annex 1 Sect 3c"/>
      <sheetName val="HOURLY RATE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PT 141- Site A Landscape"/>
      <sheetName val="d-safe DELUXE"/>
      <sheetName val="Back up"/>
      <sheetName val="Geneí¬ i_x0000__x0000_ _x0000_0."/>
      <sheetName val="70_x0000_,/0_x0000_s« i_x0000_Æø í¬ i_x0000_"/>
      <sheetName val="Duct Accesories"/>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SHOPLIST.xls]70_x0000_,/0_x0000_s«_x0008_i_x0000_Æø_x0003_í¬"/>
      <sheetName val="[SHOPLIST.xls]70,/0s«iÆøí¬i"/>
      <sheetName val="Steel"/>
      <sheetName val="Map"/>
      <sheetName val="Common Variables"/>
      <sheetName val="Summary_of_Work"/>
      <sheetName val="Employee_List"/>
      <sheetName val="???? ??? ??"/>
      <sheetName val="200205C"/>
      <sheetName val="Headings"/>
      <sheetName val="[SHOPLIST.xls][SHOPLIST.xls]70_x0000_"/>
      <sheetName val="[SHOPLIST.xls][SHOPLIST.xls]70,"/>
      <sheetName val="MA"/>
      <sheetName val="Rebars"/>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Lookup"/>
      <sheetName val="Rate_analysis10"/>
      <sheetName val="Staff_Acco_"/>
      <sheetName val="TBAL9697_-group_wise__sdpl"/>
      <sheetName val="ConferenceCentre?옰ʒ䄂ʒ鵠ʐ䄂ʒ閐̐脭め_x0005__x0000_"/>
      <sheetName val="COSTING"/>
      <sheetName val="Risk Breakdown Structure"/>
      <sheetName val="Selections"/>
      <sheetName val="[SHOPLIST.xls]70_x0000_,/0_x0000_s« i_x0000_Æø í¬"/>
      <sheetName val="Resumo Empreitadas"/>
      <sheetName val="Source"/>
      <sheetName val="Home"/>
      <sheetName val="Header"/>
      <sheetName val="GPL Revenu Update"/>
      <sheetName val="DO NOT TOUCH"/>
      <sheetName val="Work Type"/>
      <sheetName val="UOM"/>
      <sheetName val="Definitions"/>
      <sheetName val="TESİSAT"/>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MEP"/>
      <sheetName val="IRR"/>
      <sheetName val="Qtys ZamZam (Del. before)"/>
      <sheetName val="Qtys Relocation (Del before)"/>
      <sheetName val=" Qtys Sub &amp; Tents (Del. before)"/>
      <sheetName val="Qtys  Signages (Del. before)"/>
      <sheetName val="Qtys Temporary Passages (Del)"/>
      <sheetName val=" Qtys Ser. Rooms (Del before)"/>
      <sheetName val="AREA OF APPLICATION"/>
      <sheetName val="Sheet7"/>
      <sheetName val="Back_up"/>
      <sheetName val="Risk_Breakdown_Structure"/>
      <sheetName val="Rate_summary"/>
      <sheetName val="Рабочий_лист"/>
      <sheetName val="Equipment Rates"/>
      <sheetName val="1.2 Staff Schedule"/>
      <sheetName val="1-G1"/>
      <sheetName val="Coding"/>
      <sheetName val="Geneí¬ i"/>
      <sheetName val="PTS-1"/>
      <sheetName val="instructions"/>
      <sheetName val="RMOPS"/>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Payment"/>
      <sheetName val="Input"/>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ROJECT BRIEF(EX.NEW)"/>
      <sheetName val="INDEX"/>
      <sheetName val="PPA Summary"/>
      <sheetName val="Interior"/>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ix Design"/>
      <sheetName val="std-rates"/>
      <sheetName val="CostPlan"/>
      <sheetName val="Database"/>
      <sheetName val="steel total"/>
      <sheetName val="ELE BOQ"/>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Z- GENERAL PRICE SUMMARY"/>
      <sheetName val="Labour_&amp;_Plant"/>
      <sheetName val="[SHOPLIST_xls][SHOPLIST_xls]70"/>
      <sheetName val="[SHOPLIST_xls][SHOPLIST_xls]70,"/>
      <sheetName val="[SHOPLIST_xls]70,/0s«iÆøí¬"/>
      <sheetName val="[SHOPLIST_xls]70,/0s«iÆøí¬i"/>
      <sheetName val="Z-_GENERAL_PRICE_SUMMARY"/>
      <sheetName val="Cashflow projection"/>
      <sheetName val="Confidential"/>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Ave_wtd_rates"/>
      <sheetName val="Debits_as_on_12_04_08"/>
      <sheetName val="STAFFSCHED_"/>
      <sheetName val="TRIAL_BALANCE"/>
      <sheetName val="C1ㅇ"/>
      <sheetName val="[SHOPLIST.xls]/VW_x0000_VU_x0000_)_x0000__x0000__x0000_)_x0000__x0000__x0000_"/>
      <sheetName val="Final"/>
      <sheetName val="[SHOPLIST.xls]70"/>
      <sheetName val="[SHOPLIST.xls]70,"/>
      <sheetName val="70,"/>
      <sheetName val="ConferenceCentre?옰ʒ䄂ʒ鵠ʐ䄂ʒ閐̐脭め_x0005_"/>
      <sheetName val="Base BM-rebar"/>
      <sheetName val="[SHOPLIST.xls]/VW"/>
      <sheetName val="[SHOPLIST.xls]/VWVU))tÏØ0  "/>
      <sheetName val="[SHOPLIST.xls]/VWVU))tÏØ0__"/>
      <sheetName val="[SHOPLIST.xls][SHOPLIST.xls][SH"/>
      <sheetName val="Site Dev BOQ"/>
      <sheetName val="Attach 4-18"/>
      <sheetName val="TTL"/>
      <sheetName val="E H - H. W.P."/>
      <sheetName val="E. H. Treatment for pile cap"/>
      <sheetName val="Vendors"/>
      <sheetName val="Equip"/>
      <sheetName val="Dash board"/>
      <sheetName val="ACC"/>
      <sheetName val="Rates"/>
      <sheetName val="금융비용"/>
      <sheetName val="GPL_Revenu_Update"/>
      <sheetName val="DO_NOT_TOUCH"/>
      <sheetName val="Work_Type"/>
      <sheetName val="PROJECT_BRIEF(EX_NEW)"/>
      <sheetName val="PNTEXT"/>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Food"/>
      <sheetName val="Architect"/>
      <sheetName val="Materials "/>
      <sheetName val="Labour"/>
      <sheetName val="MAchinery(R1)"/>
      <sheetName val="Auswahl"/>
      <sheetName val="Areas_with_SF"/>
      <sheetName val="Area Breakdown PER LEVEL_LINK"/>
      <sheetName val="Cost Heading"/>
      <sheetName val="D &amp; W sizes"/>
      <sheetName val="DetEst"/>
      <sheetName val="SOPMA DD"/>
      <sheetName val="dv_info"/>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1"/>
      <sheetName val="[SHOPLIST.xls]/VWVU))tÏØ0__2"/>
      <sheetName val="[SHOPLIST.xls]/VWVU))tÏØ0__3"/>
      <sheetName val="[SHOPLIST.xls]70,/0s«_iÆø_í¬_i"/>
      <sheetName val="[SHOPLIST.xls]70?,/0?s«i?Æøí¬i?"/>
      <sheetName val="[SHOPLIST.xls]/VWVU))tÏØ0__4"/>
      <sheetName val="PRJ_DATA"/>
      <sheetName val="gen"/>
      <sheetName val="BaseWeight"/>
      <sheetName val="VIABILITY"/>
      <sheetName val="SRC-B3U2"/>
      <sheetName val="mw"/>
      <sheetName val="opstat"/>
      <sheetName val="cost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door"/>
      <sheetName val="window"/>
      <sheetName val="Dropdowns"/>
      <sheetName val="Labour Costs"/>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 Sheet"/>
      <sheetName val="CSC"/>
      <sheetName val="BLOCK-A (MEA.SHEET)"/>
      <sheetName val="allowances"/>
      <sheetName val="tender allowances"/>
      <sheetName val=" Summary BKG 034"/>
      <sheetName val="BILL 3R"/>
      <sheetName val="anti-termite"/>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Ewaan Show Kitchen (2)"/>
      <sheetName val="Cash Flow Working"/>
      <sheetName val="BOQp4"/>
      <sheetName val="DATI_CONS"/>
      <sheetName val="2F 회의실견적(5_14 일대)"/>
      <sheetName val=" HIT-&gt;HMC 견적(3900)"/>
      <sheetName val="Appendix B"/>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Rate_analysis11"/>
      <sheetName val="Bill.10"/>
      <sheetName val="Material&amp;equipment"/>
      <sheetName val="MN T.B."/>
      <sheetName val="COMPLEXALL"/>
      <sheetName val="1_2_Staff_Schedule"/>
      <sheetName val="Project"/>
      <sheetName val="PRICE INFO"/>
      <sheetName val="RC SUMMARY"/>
      <sheetName val="LABOUR PRODUCTIVITY-TAV"/>
      <sheetName val="MATERIAL PRICES"/>
      <sheetName val="Floor_Box_"/>
      <sheetName val="Floor_Box_1"/>
      <sheetName val="Hic_150EOffice"/>
      <sheetName val="Results"/>
      <sheetName val="STAIR-A"/>
      <sheetName val="B1"/>
      <sheetName val="SO"/>
      <sheetName val="Gra¦)_x0"/>
      <sheetName val="_VWVU)_x"/>
      <sheetName val="Equipment_Rates"/>
      <sheetName val="Estimation"/>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PB"/>
      <sheetName val="SubS2"/>
      <sheetName val="LMP"/>
      <sheetName val="PC"/>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 05"/>
      <sheetName val="April 05"/>
      <sheetName val="Aug 05"/>
      <sheetName val="July 05"/>
      <sheetName val="June 05"/>
      <sheetName val="Nov 05"/>
      <sheetName val="Oct 05"/>
      <sheetName val="Sep 05"/>
      <sheetName val="grid"/>
      <sheetName val="para"/>
      <sheetName val="kppl pl"/>
      <sheetName val="Basic Rates"/>
      <sheetName val="AREAS"/>
      <sheetName val="Labour Rate "/>
      <sheetName val="(M+L)"/>
      <sheetName val="Names&amp;Cases"/>
      <sheetName val="Tables"/>
      <sheetName val="工程量"/>
      <sheetName val="Calculations"/>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11"/>
      <sheetName val="GS"/>
      <sheetName val="1 - Main Building"/>
      <sheetName val="1 - Summary"/>
      <sheetName val="2 - Landscaping Works"/>
      <sheetName val="2 - Summary"/>
      <sheetName val="4 - Bldg Infra"/>
      <sheetName val="4 - Summary"/>
      <sheetName val="[SHOPLIST_xls]70"/>
      <sheetName val="[SHOPLIST_xls]70,"/>
      <sheetName val="[SHOPLIST_xls]/VW"/>
      <sheetName val="[SHOPLIST_xls]/VWVU))tÏØ0__"/>
      <sheetName val="[SHOPLIST_xls]/VWVU))tÏØ0__1"/>
      <sheetName val="Materials_"/>
      <sheetName val="Div.07 Thermal &amp; Moisture"/>
      <sheetName val="Data Validation"/>
      <sheetName val="TOSHIBA-Structure"/>
      <sheetName val="NKC6"/>
      <sheetName val="Div26 - Elect"/>
      <sheetName val="CHUNG CU CARRILON"/>
      <sheetName val="CIF COST ITEM"/>
      <sheetName val="Rates for public areas"/>
      <sheetName val="Config-C"/>
      <sheetName val="Service"/>
      <sheetName val="Flight-1"/>
      <sheetName val="LANGUAGE"/>
      <sheetName val="precast RC element"/>
      <sheetName val="pile Fabrication"/>
      <sheetName val="New Bld"/>
      <sheetName val="BHANDUP"/>
      <sheetName val="T&amp;M"/>
      <sheetName val="Det_Des"/>
      <sheetName val="Summary "/>
      <sheetName val="B04-A - DIA SUDEER"/>
      <sheetName val="04D - Tanmyat"/>
      <sheetName val="13- B04-B &amp; C"/>
      <sheetName val=" SITE 09 B04-B&amp;C-AFAQ"/>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PR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Model"/>
      <sheetName val="CONSTRUCTION COMPONENT"/>
      <sheetName val="[SHOPLIST.xls]/VWVU))tÏØ0__5"/>
      <sheetName val="[SHOPLIST.xls]/VWVU))tÏØ0__6"/>
      <sheetName val="[SHOPLIST.xls]/VWVU))tÏØ0__7"/>
      <sheetName val="Sheet Index"/>
      <sheetName val="Qty-UG"/>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_VWVU))tÏØ0__2"/>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ARBQ"/>
      <sheetName val="HWDG"/>
      <sheetName val="ce"/>
      <sheetName val="AOP Summary-2"/>
      <sheetName val="Cost_any"/>
      <sheetName val="Set"/>
      <sheetName val="EE-PROP"/>
      <sheetName val="Trade Summary"/>
      <sheetName val="02"/>
      <sheetName val="03"/>
      <sheetName val="04"/>
      <sheetName val="01"/>
      <sheetName val="钢筋"/>
      <sheetName val="PLT-SUM"/>
      <sheetName val="Harewood"/>
      <sheetName val="Detbal"/>
      <sheetName val="Balance Sheet"/>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Report"/>
      <sheetName val="PROCTOR"/>
      <sheetName val="Status Summary"/>
      <sheetName val="Estimate for approval"/>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_Summary-2"/>
      <sheetName val="_SHOPLIST_xls_70"/>
      <sheetName val="_SHOPLIST_xls_70,_0s«iÆøí¬i"/>
      <sheetName val="Attach_4-18"/>
      <sheetName val="Data_I_(2)"/>
      <sheetName val="rEFERENCES_"/>
      <sheetName val="PRICE_INFO"/>
      <sheetName val="RC_SUMMARY"/>
      <sheetName val="LABOUR_PRODUCTIVITY-TAV"/>
      <sheetName val="MATERIAL_PRICES"/>
      <sheetName val="P-100_MRF_DB_R1"/>
      <sheetName val="Cost_Heading"/>
      <sheetName val="Ewaan_Show_Kitchen_(2)"/>
      <sheetName val="Cash_Flow_Working"/>
      <sheetName val="MN_T_B_"/>
      <sheetName val="D_&amp;_W_sizes"/>
      <sheetName val="SOPMA_DD"/>
      <sheetName val="May_05"/>
      <sheetName val="April_05"/>
      <sheetName val="Aug_05"/>
      <sheetName val="July_05"/>
      <sheetName val="June_05"/>
      <sheetName val="Nov_05"/>
      <sheetName val="Oct_05"/>
      <sheetName val="Sep_05"/>
      <sheetName val="집계표"/>
      <sheetName val="개시대사 (2)"/>
      <sheetName val="MAIN SUMMARY"/>
      <sheetName val="DDL"/>
      <sheetName val="70,/0s«iÆøí¬"/>
      <sheetName val="KP1590_E"/>
      <sheetName val="税费"/>
      <sheetName val="electrical"/>
      <sheetName val="[SHOPLIST.xls][SHOPLIST.xls]/VW"/>
      <sheetName val="Rate_analysis14"/>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DRUM"/>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Sum-Cab"/>
      <sheetName val="S"/>
      <sheetName val="공문"/>
      <sheetName val="slipsumpR"/>
      <sheetName val="CPA33-34"/>
      <sheetName val="Indices"/>
      <sheetName val="BQLIST"/>
      <sheetName val="conc-foot-gradeslab"/>
      <sheetName val="Wordsdata"/>
      <sheetName val="PDT(L)1"/>
      <sheetName val="70_,_0_s«_x0008_i_Æø_x0003_í¬_x"/>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Comp equip"/>
      <sheetName val="Contractor Application"/>
      <sheetName val="General Summary"/>
      <sheetName val="08 MEP Summary"/>
      <sheetName val="03B1"/>
      <sheetName val="03B2"/>
      <sheetName val="Addnl works"/>
      <sheetName val="VARIATIONS"/>
      <sheetName val="B3. Material on Site-Detail"/>
      <sheetName val="Gene��_x0008_i_x0000__x0000__x0014__x0000_0."/>
      <sheetName val="70_x0000_,/0_x0000_s�_x0008_i_x0000_��_x0003_��_x0008_i_x0000_"/>
      <sheetName val="Top_sh_x0000__x0000__x0001_Ԁ"/>
      <sheetName val="主材价格"/>
      <sheetName val="_SHOPLIST.xls__SHOPLIST.xls_70"/>
      <sheetName val="ConferenceCentre_x0000_옰ʒ"/>
      <sheetName val="70_x0000_,_0_x0000_"/>
      <sheetName val="_x0000__x0000__x005"/>
      <sheetName val="Geneí¬_x0008_i_x000"/>
      <sheetName val="各楼量单项组价及与DAR单价对比"/>
      <sheetName val="TABLO-3"/>
      <sheetName val="Transport"/>
      <sheetName val="Indirect"/>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Ref Arch"/>
      <sheetName val="B2-DV No.02"/>
      <sheetName val="Finansal_tamamlanma_Eğrisi"/>
      <sheetName val="New_Bld"/>
      <sheetName val="Micro"/>
      <sheetName val="70,_0"/>
      <sheetName val="_x005"/>
      <sheetName val="Geneí¬i_x000"/>
      <sheetName val="70_,_0_s«i_Æøí¬_x"/>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Laundry"/>
      <sheetName val="SCHEDULE"/>
      <sheetName val="Recon Template"/>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Portfolio List"/>
      <sheetName val="Asset Desc"/>
      <sheetName val="Abs PMRL"/>
      <sheetName val="[SHOPLIST.xls]/VWVU))tÏØ0__8"/>
      <sheetName val="[SHOPLIST.xls]/VWVU))tÏØ0__9"/>
      <sheetName val="4"/>
      <sheetName val="Core Data"/>
      <sheetName val="Build-up"/>
      <sheetName val="Master data"/>
      <sheetName val="BOQ.1.92"/>
      <sheetName val="Section_by_layers_old"/>
      <sheetName val="Steel-Circular"/>
      <sheetName val="Backup"/>
      <sheetName val="Sheet_Index"/>
      <sheetName val="Balance_Sheet"/>
      <sheetName val="[SHOPLIST_xls]70_"/>
      <sheetName val="[SHOPLIST_xls][SH"/>
      <sheetName val="Rate_analysis15"/>
      <sheetName val="Specialist"/>
      <sheetName val="Manpower"/>
      <sheetName val="Deliverables"/>
      <sheetName val="P1926-H2B Pkg 2A&amp;2B"/>
      <sheetName val="P1940-H2B Pkg 1 Guestrooms"/>
      <sheetName val="P1929-DHCT"/>
      <sheetName val="TBEAM"/>
      <sheetName val="[SHOPLIST.xls]/VWVU))tÏØ0__10"/>
      <sheetName val="[SHOPLIST.xls]/VWVU))tÏØ0__11"/>
      <sheetName val="FLOOR AND CEILING"/>
      <sheetName val="area comp 2011 01 18 (2)"/>
      <sheetName val="Bill3-Basement"/>
      <sheetName val="drop down lists"/>
      <sheetName val="PH 5"/>
      <sheetName val="BM"/>
      <sheetName val="L (4)"/>
      <sheetName val="piedathot"/>
      <sheetName val="projcasflo"/>
      <sheetName val="supdata"/>
      <sheetName val="devbud"/>
      <sheetName val="Pivots"/>
      <sheetName val="Basic Rate"/>
      <sheetName val="MASTER_RATE ANALYSIS"/>
      <sheetName val="Div 10-Specialities "/>
      <sheetName val="MALE &amp; FEMALE "/>
      <sheetName val="STAFF"/>
      <sheetName val="DISABLE"/>
      <sheetName val="VIP"/>
      <sheetName val="ABLUTION"/>
      <sheetName val="JANITOR"/>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Div Summary"/>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6.2 Floor Finishes"/>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Appendix-A -GRAND SUMMARY"/>
      <sheetName val="D9 (New Rate)"/>
      <sheetName val="Validation"/>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Other Cost Norms"/>
      <sheetName val="BUAs and Sales Forecast"/>
      <sheetName val="Lagoons Breakdown Prices"/>
      <sheetName val="Cover HW Z2 "/>
      <sheetName val="TOTAL WORK"/>
      <sheetName val="part 3"/>
      <sheetName val="pile Length for Easter fence"/>
      <sheetName val="2gii"/>
      <sheetName val="المعادلات"/>
      <sheetName val=" Estimate  "/>
      <sheetName val="Equip."/>
      <sheetName val="Book1"/>
      <sheetName val="Cumulative Rail "/>
      <sheetName val="Ledger"/>
      <sheetName val="Data "/>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Initial Data"/>
      <sheetName val="Package Status"/>
      <sheetName val="3"/>
      <sheetName val="Grand Summary "/>
      <sheetName val="Bill No.01 - GI "/>
      <sheetName val="combined "/>
      <sheetName val="summary-Optional "/>
      <sheetName val="B14.02 "/>
      <sheetName val="B21"/>
      <sheetName val="B22"/>
      <sheetName val="B27"/>
      <sheetName val="Prov.Sum "/>
      <sheetName val="Démol."/>
      <sheetName val="Ravalement"/>
      <sheetName val="GAE8'97"/>
      <sheetName val="Overall"/>
      <sheetName val="WATER DUCT - IC 21"/>
      <sheetName val="[SHOPLIST.xls]70,/0s«i_x"/>
      <sheetName val="WIP"/>
      <sheetName val="/VWVU))"/>
      <sheetName val="701"/>
      <sheetName val="70,1"/>
      <sheetName val="[SHOPLIST_xls][S1"/>
      <sheetName val="702"/>
      <sheetName val="70,2"/>
      <sheetName val="[SHOPLIST_xls][S2"/>
      <sheetName val="Weekly"/>
      <sheetName val="S-Curve Update"/>
      <sheetName val="intr_stool_brkup_x0000_"/>
      <sheetName val="ConferenceCentre_옰ʒ䄂ʒ鵠ʐ䄂ʒ閐̐脭め_x0005_"/>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etail Page"/>
      <sheetName val="Gene��_x0008_i"/>
      <sheetName val="Top_sh"/>
      <sheetName val="[SHOPLIST.xls]70___0_s__i_____2"/>
      <sheetName val="[SHOPLIST.xls]_VW__VU_________2"/>
      <sheetName val="[SHOPLIST.xls]_VW__VU_________3"/>
      <sheetName val="[SHOPLIST.xls]70___0_s__i_____3"/>
      <sheetName val="Comp_equip"/>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IO"/>
      <sheetName val="FAL intern"/>
      <sheetName val="Electrical_database"/>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SLHW"/>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MATERIALS"/>
      <sheetName val="[SH"/>
      <sheetName val="70_"/>
      <sheetName val="703"/>
      <sheetName val="70,/0s«iÆøí¬i4"/>
      <sheetName val="[SHOPLIST.xls]/VW"/>
      <sheetName val="70,/0s«iÆøí¬i5"/>
      <sheetName val="GFA_HQ_Building31"/>
      <sheetName val="GFA_Conference30"/>
      <sheetName val="BQ_External30"/>
      <sheetName val="Penthouse_Apartment29"/>
      <sheetName val="StattCo_yCharges29"/>
      <sheetName val="LABOUR_HISTOGRAM30"/>
      <sheetName val="Chiet_tinh_dz2229"/>
      <sheetName val="Chiet_tinh_dz3529"/>
      <sheetName val="CT_Thang_Mo29"/>
      <sheetName val="Raw_Data29"/>
      <sheetName val="Graph_Data_(DO_NOT_PRINT)29"/>
      <sheetName val="@risk_rents_and_incentives29"/>
      <sheetName val="Car_park_lease29"/>
      <sheetName val="Net_rent_analysis29"/>
      <sheetName val="Poz-1_29"/>
      <sheetName val="Lab_Cum_Hist29"/>
      <sheetName val="CT__PL28"/>
      <sheetName val="budget_summary_(2)28"/>
      <sheetName val="Budget_Analysis_Summary28"/>
      <sheetName val="Projet,_methodes_&amp;_couts28"/>
      <sheetName val="Risques_majeurs_&amp;_Frais_Ind_28"/>
      <sheetName val="FOL_-_Bar29"/>
      <sheetName val="LEVEL_SHEET29"/>
      <sheetName val="Top_sheet28"/>
      <sheetName val="SPT_vs_PHI29"/>
      <sheetName val="Bill_No__229"/>
      <sheetName val="Tender_Summary29"/>
      <sheetName val="Insurance_Ext29"/>
      <sheetName val="Rate_analysis16"/>
      <sheetName val="Customize_Your_Invoice29"/>
      <sheetName val="HVAC_BoQ29"/>
      <sheetName val="intr_stool_brkup28"/>
      <sheetName val="Body_Sheet28"/>
      <sheetName val="1_0_Executive_Summary28"/>
      <sheetName val="Bill_227"/>
      <sheetName val="Ap_A26"/>
      <sheetName val="SHOPLIST_xls25"/>
      <sheetName val="2_Div_14_26"/>
      <sheetName val="PROJECT_BRIEF26"/>
      <sheetName val="Invoice_Summary25"/>
      <sheetName val="Bill_126"/>
      <sheetName val="Bill_326"/>
      <sheetName val="Bill_426"/>
      <sheetName val="Bill_526"/>
      <sheetName val="Bill_626"/>
      <sheetName val="Bill_726"/>
      <sheetName val="POWER_ASSUMPTIONS25"/>
      <sheetName val="beam-reinft-IIInd_floor25"/>
      <sheetName val="beam-reinft-machine_rm25"/>
      <sheetName val="Dubai_golf25"/>
      <sheetName val="WITHOUT_C&amp;I_PROFIT_(3)24"/>
      <sheetName val="DETAILED__BOQ22"/>
      <sheetName val="M-Book_for_Conc22"/>
      <sheetName val="M-Book_for_FW22"/>
      <sheetName val="C_(3)26"/>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q__Mobilization20"/>
      <sheetName val="w't_table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OQ_Direct_selling_cost21"/>
      <sheetName val="Elemental_Buildup19"/>
      <sheetName val="CHART_OF_ACCOUNTS20"/>
      <sheetName val="Working_for_RCC20"/>
      <sheetName val="B185-B-9_120"/>
      <sheetName val="B185-B-9_220"/>
      <sheetName val="Material_List_19"/>
      <sheetName val="E-Bill_No_6_A-O20"/>
      <sheetName val="PointNo_519"/>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VWVU))tÏØ0__20"/>
      <sheetName val="B6_2_18"/>
      <sheetName val="PRECAST_lightconc-II21"/>
      <sheetName val="final_abstract21"/>
      <sheetName val="Staff_Acco_17"/>
      <sheetName val="TBAL9697_-group_wise__sdpl17"/>
      <sheetName val="Chiet_t19"/>
      <sheetName val="Staffing_and_Rates_IA19"/>
      <sheetName val="Employee_List17"/>
      <sheetName val="Рабочий_лист16"/>
      <sheetName val="Annex_1_Sect_3a17"/>
      <sheetName val="Annex_1_Sect_3a_117"/>
      <sheetName val="Annex_1_Sect_3b17"/>
      <sheetName val="Annex_1_Sect_3c17"/>
      <sheetName val="HOURLY_RATES17"/>
      <sheetName val="Item-_Compact17"/>
      <sheetName val="E_&amp;_R17"/>
      <sheetName val="Project_Cost_Breakdown17"/>
      <sheetName val="PT_141-_Site_A_Landscape16"/>
      <sheetName val="SITE_WORK16"/>
      <sheetName val="Rate_summary16"/>
      <sheetName val="train_cash16"/>
      <sheetName val="accom_cash16"/>
      <sheetName val="INDIGINEOUS_ITEMS_16"/>
      <sheetName val="d-safe_DELUXE16"/>
      <sheetName val="Back_up16"/>
      <sheetName val="RAB_AR&amp;STR16"/>
      <sheetName val="Duct_Accesories16"/>
      <sheetName val="Mall_waterproofing16"/>
      <sheetName val="MSCP_waterproofing16"/>
      <sheetName val="[SHOPLIST_xls][SHOPLIST_xls]726"/>
      <sheetName val="[SHOPLIST_xls]70,/0s«iÆøí¬i16"/>
      <sheetName val="????_???_??16"/>
      <sheetName val="Labour_&amp;_Plant16"/>
      <sheetName val="Ave_wtd_rates16"/>
      <sheetName val="Debits_as_on_12_04_0816"/>
      <sheetName val="STAFFSCHED_16"/>
      <sheetName val="TRIAL_BALANCE16"/>
      <sheetName val="Common_Variables16"/>
      <sheetName val="GPL_Revenu_Update16"/>
      <sheetName val="DO_NOT_TOUCH16"/>
      <sheetName val="Work_Type16"/>
      <sheetName val="PROJECT_BRIEF(EX_NEW)16"/>
      <sheetName val="Geneí¬_i15"/>
      <sheetName val="steel_total15"/>
      <sheetName val="ELE_BOQ15"/>
      <sheetName val="Cashflow_projection11"/>
      <sheetName val="[SHOPLIST_xls]7011"/>
      <sheetName val="[SHOPLIST_xls]70,11"/>
      <sheetName val="Base_BM-rebar11"/>
      <sheetName val="Floor_Box_13"/>
      <sheetName val="[SHOPLIST_xls][SHOPLIST_xls][11"/>
      <sheetName val="AREA_OF_APPLICATION15"/>
      <sheetName val="[SHOPLIST_xls]/VW11"/>
      <sheetName val="[SHOPLIST_xls]/VWVU))tÏØ0__55"/>
      <sheetName val="[SHOPLIST_xls]/VWVU))tÏØ0__56"/>
      <sheetName val="Risk_Breakdown_Structure15"/>
      <sheetName val="Resumo_Empreitadas12"/>
      <sheetName val="%_prog_figs_-u5_and_total12"/>
      <sheetName val="_VWVU))tÏØ0__13"/>
      <sheetName val="Service_Type9"/>
      <sheetName val="Contract_Division9"/>
      <sheetName val="SubContract_Type9"/>
      <sheetName val="_SHOPLIST_xls_708"/>
      <sheetName val="_SHOPLIST_xls_70,_0s«iÆøí¬i8"/>
      <sheetName val="PPA_Summary12"/>
      <sheetName val="Mix_Design12"/>
      <sheetName val="Z-_GENERAL_PRICE_SUMMARY12"/>
      <sheetName val="Equipment_Rates11"/>
      <sheetName val="[SHOPLIST_xls][SHOPLIST_xls]727"/>
      <sheetName val="E_H_-_H__W_P_11"/>
      <sheetName val="E__H__Treatment_for_pile_cap11"/>
      <sheetName val="Area_Breakdown_PER_LEVEL_LINK11"/>
      <sheetName val="CF_Input11"/>
      <sheetName val="DATA_INPUT11"/>
      <sheetName val="Vordruck-Nr__7_1_3_D11"/>
      <sheetName val="M&amp;A_D11"/>
      <sheetName val="M&amp;A_E11"/>
      <sheetName val="M&amp;A_G11"/>
      <sheetName val="Materials_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Site_Dev_BOQ11"/>
      <sheetName val="Attach_4-188"/>
      <sheetName val="BLOCK-A_(MEA_SHEET)11"/>
      <sheetName val="Data_I_(2)8"/>
      <sheetName val="rEFERENCES_8"/>
      <sheetName val="Dash_board11"/>
      <sheetName val="Labour_Costs11"/>
      <sheetName val="[SHOPLIST_xls]/VWVU))tÏØ0__57"/>
      <sheetName val="[SHOPLIST_xls]/VWVU))tÏØ0__58"/>
      <sheetName val="Data_Sheet11"/>
      <sheetName val="tender_allowances11"/>
      <sheetName val="_Summary_BKG_03411"/>
      <sheetName val="BILL_3R11"/>
      <sheetName val="Bill_1011"/>
      <sheetName val="[SHOPLIST_xls]/VWVU))tÏØ0__59"/>
      <sheetName val="[SHOPLIST_xls]70,/0s«_iÆø_í¬_11"/>
      <sheetName val="[SHOPLIST_xls]70?,/0?s«i?Æøí¬11"/>
      <sheetName val="Cost_Heading8"/>
      <sheetName val="Labour_Rate_8"/>
      <sheetName val="D_&amp;_W_sizes8"/>
      <sheetName val="SOPMA_DD8"/>
      <sheetName val="PRICE_INFO8"/>
      <sheetName val="RC_SUMMARY8"/>
      <sheetName val="LABOUR_PRODUCTIVITY-TAV8"/>
      <sheetName val="MATERIAL_PRICES8"/>
      <sheetName val="P-100_MRF_DB_R18"/>
      <sheetName val="Ewaan_Show_Kitchen_(2)8"/>
      <sheetName val="Cash_Flow_Working8"/>
      <sheetName val="MN_T_B_8"/>
      <sheetName val="Qtys_ZamZam_(Del__before)8"/>
      <sheetName val="Qtys_Relocation_(Del_before)8"/>
      <sheetName val="_Qtys_Sub_&amp;_Tents_(Del__before8"/>
      <sheetName val="Qtys__Signages_(Del__before)8"/>
      <sheetName val="Qtys_Temporary_Passages_(Del)8"/>
      <sheetName val="_Qtys_Ser__Rooms_(Del_before)8"/>
      <sheetName val="2F_회의실견적(5_14_일대)4"/>
      <sheetName val="_HIT-&gt;HMC_견적(3900)4"/>
      <sheetName val="Appendix_B4"/>
      <sheetName val="BOQ_(2)2"/>
      <sheetName val="LABOUR_RATE2"/>
      <sheetName val="Material_Rate2"/>
      <sheetName val="Labor_abs-PW2"/>
      <sheetName val="Labor_abs-NMR2"/>
      <sheetName val="kppl_pl2"/>
      <sheetName val="Basic_Rates2"/>
      <sheetName val="Combined_Results_2"/>
      <sheetName val="Balance_Sheet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Div_07_Thermal_&amp;_Moisture2"/>
      <sheetName val="[SHOPLIST_xls][SHOPLIST_xls]/VW"/>
      <sheetName val="AOP_Summary-23"/>
      <sheetName val="Data_Validation2"/>
      <sheetName val="Div26_-_Elect2"/>
      <sheetName val="CHUNG_CU_CARRILON2"/>
      <sheetName val="[SHOPLIST_xls][SHOPLIST_xls]728"/>
      <sheetName val="B-3_2_EB1"/>
      <sheetName val="[SHOPLIST_xls]/VWVU))tÏØ0__60"/>
      <sheetName val="1_-_Main_Building2"/>
      <sheetName val="1_-_Summary2"/>
      <sheetName val="2_-_Landscaping_Works2"/>
      <sheetName val="2_-_Summary2"/>
      <sheetName val="4_-_Bldg_Infra2"/>
      <sheetName val="4_-_Summary2"/>
      <sheetName val="Trade_Summary1"/>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eet_Index1"/>
      <sheetName val="Status_Summary2"/>
      <sheetName val="[SHOPLIST_xls]/VWVU))tÏØ0__62"/>
      <sheetName val="[SHOPLIST_xls]/VWVU))tÏØ0__63"/>
      <sheetName val="[SHOPLIST_xls]/VWVU))tÏØ0__72"/>
      <sheetName val="Sec__A-PQ2"/>
      <sheetName val="Preamble_B2"/>
      <sheetName val="Sec__C-Dayworks2"/>
      <sheetName val="d5_2"/>
      <sheetName val="CONSTRUCTION_COMPONENT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Dashboard_(1)2"/>
      <sheetName val="VO_Agreed_to_Unifier_Sum2"/>
      <sheetName val="VO_Not_yet_Agreed_to_Unifier2"/>
      <sheetName val="VO_Anticipated_to_Unifier2"/>
      <sheetName val="EW_to_Unifier2"/>
      <sheetName val="Prov_Sums2"/>
      <sheetName val="Other_Amounts2"/>
      <sheetName val="Asset_Allocation_(CR)2"/>
      <sheetName val="Project_Benchmarking2"/>
      <sheetName val="Estimate_for_approval1"/>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Abs_PMRL"/>
      <sheetName val="[SHOPLIST_xls]/VWVU))tÏØ0__81"/>
      <sheetName val="[SHOPLIST_xls]/VWVU))tÏØ0__91"/>
      <sheetName val="[SHOPLIST_xls][SH1"/>
      <sheetName val="[SHOPLIST_xls]70_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70,/0s«i_x"/>
      <sheetName val="Basic_Rate"/>
      <sheetName val="MASTER_RATE_ANALYSIS"/>
      <sheetName val="_SHOPLIST_xls__SHOPLIST_xls_706"/>
      <sheetName val="___________2"/>
      <sheetName val="MAIN_SUMMARY"/>
      <sheetName val="[SHOPLIST_xls]/VWVU))tÏØ0__64"/>
      <sheetName val="[SHOPLIST_xls]/VWVU))tÏØ0__65"/>
      <sheetName val="B2-DV_No_02"/>
      <sheetName val="BOQ_1_92"/>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Ref_Arch"/>
      <sheetName val="6_2_Floor_Finishes"/>
      <sheetName val="Data_"/>
      <sheetName val="Cumulative_Rail_"/>
      <sheetName val="[SHOPLIST_xls]/VWVU))tÏØ0__66"/>
      <sheetName val="Staff_OLD_"/>
      <sheetName val="Joseph Record"/>
      <sheetName val="_board7"/>
      <sheetName val="_boaboard (1)"/>
      <sheetName val="National"/>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Drop down"/>
      <sheetName val="/VWVU))tÏØ0__2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70_x005f_x0000___0_x0_2"/>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_xls]7_2"/>
      <sheetName val="[SHOPLIST.xls][SHOPLIST_xls]7_3"/>
      <sheetName val="[SHOPLIST.xls][SHOPLIST_xls]7_4"/>
      <sheetName val="[SHOPLIST.xls][SHOPLIST_xls]7_5"/>
      <sheetName val="[SHOPLIST.xls][SHOPLIST.xls]__5"/>
      <sheetName val="[SHOPLIST.xls][SHOPLIST_xls]7_6"/>
      <sheetName val="[SHOPLIST.xls][SHOPLIST_xls]7_7"/>
      <sheetName val="[SHOPLIST.xls][SHOPLIST_xls]7_8"/>
      <sheetName val="[SHOPLIST.xls][SHOPLIST.xls]__6"/>
      <sheetName val="[SHOPLIST.xls][SHOPLIST.xls]__7"/>
      <sheetName val="[SHOPLIST.xls][SHOPLIST.xls]__8"/>
      <sheetName val="[SHOPLIST.xls][SHOPLIST_xls]7_9"/>
      <sheetName val="[SHOPLIST.xls][SHOPLIST_xls]__2"/>
      <sheetName val="[SHOPLIST.xls][SHOPLIST_xls]__3"/>
      <sheetName val="[SHOPLIST.xls][SHOPLIST_xls]__4"/>
      <sheetName val="[SHOPLIST.xls][SHOPLIST_xls]__5"/>
      <sheetName val="[SHOPLIST.xls][SHOPLIST.xls]__9"/>
      <sheetName val="[SHOPLIST.xls][SHOPLIST.xls]7_5"/>
      <sheetName val="[SHOPLIST.xls][SHOPLIST.xls]7_6"/>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1"/>
      <sheetName val="[SHOPLIST.xls][SHOPLIST.xls]_12"/>
      <sheetName val="[SHOPLIST.xls][SHOPLIST.xls]_13"/>
      <sheetName val="[SHOPLIST.xls][SHOPLIST.xls]_14"/>
      <sheetName val="[SHOPLIST.xls][SHOPLIST.xls]_15"/>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70_x005f_x005f_x005f_x0000__2"/>
      <sheetName val="[SHOPLIST.xls][SHOPLIST.xls]7_7"/>
      <sheetName val="[SHOPLIST.xls][SHOPLIST.xls]_16"/>
      <sheetName val="[SHOPLIST.xls][SHOPLIST.xls]_17"/>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SHOPLIST.xls][SHOPLIST.xls]7_8"/>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VWVU))"/>
      <sheetName val="[SHOPLIST.xls]70___0_s__i_____5"/>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Landscape No.1"/>
      <sheetName val="MEP No.3"/>
      <sheetName val="BULD.3"/>
      <sheetName val="BLOCK K"/>
      <sheetName val="예가표"/>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제출내역 (2)"/>
      <sheetName val="/VWVU))tÏØ0__23"/>
      <sheetName val="/VWVU))tÏØ0__22"/>
      <sheetName val="BF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MFG"/>
      <sheetName val="EATON SUMMARY"/>
      <sheetName val="Sump"/>
      <sheetName val="Outline Cost - Five star Hotel"/>
      <sheetName val="Surbhi"/>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P-Ins &amp; Bonds"/>
      <sheetName val="sept-plan"/>
      <sheetName val="P&amp;LSum"/>
      <sheetName val="key dates"/>
      <sheetName val="Actuals"/>
      <sheetName val="Spacing of Delineators"/>
      <sheetName val="P-Ins_&amp;_Bonds"/>
      <sheetName val="XL4Test5"/>
      <sheetName val="Basement Budget"/>
      <sheetName val="Top_s灨ὔ밀ὔ턀"/>
      <sheetName val="Top_s๨ꫝ_x0000__x0000_퀀"/>
      <sheetName val="BQMPALOC"/>
      <sheetName val="COLUMNS"/>
      <sheetName val="VESSELS "/>
      <sheetName val="[SHOPLIST.xls][SHOPLIST.xls]70?"/>
      <sheetName val="8.0 Programme"/>
      <sheetName val="[SHOPLIST.xls]_VW__VU_________4"/>
      <sheetName val="[SHOPLIST.xls]_VW__VU_________5"/>
      <sheetName val="[SHOPLIST.xls]70_x005f_x0000___0_x0_3"/>
      <sheetName val="[SHOPLIST.xls]70___0_s__i_____6"/>
      <sheetName val="[SHOPLIST.xls]70___0_s__i_____7"/>
      <sheetName val="[SHOPLIST.xls]_SHOPLIST_xls_104"/>
      <sheetName val="[SHOPLIST.xls]_SHOPLIST_xls_105"/>
      <sheetName val="[SHOPLIST.xls]_SHOPLIST_xls_106"/>
      <sheetName val="[SHOPLIST.xls]_SHOPLIST_xls_10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Reference"/>
      <sheetName val="MI"/>
      <sheetName val="SUBS SUM"/>
      <sheetName val="BoQ(2)"/>
      <sheetName val="tower and monopoles "/>
      <sheetName val="ASD Sum of Parts"/>
      <sheetName val="Data Works"/>
      <sheetName val="Works"/>
      <sheetName val="UC-Testing"/>
      <sheetName val="Control Panel"/>
      <sheetName val="Asset_Desc"/>
      <sheetName val="[SHOPLIST_xls]70___0_s__i_____2"/>
      <sheetName val="[SHOPLIST_xls]_VW__VU_________2"/>
      <sheetName val="[SHOPLIST_xls]_VW__VU_________3"/>
      <sheetName val="[SHOPLIST_xls]70___0_s__i_____3"/>
      <sheetName val="Div_10-Specialities_"/>
      <sheetName val="MALE_&amp;_FEMALE_"/>
      <sheetName val="_Estimate__"/>
      <sheetName val="Equip_"/>
      <sheetName val="FLOOR_AND_CEILING"/>
      <sheetName val="area_comp_2011_01_18_(2)"/>
      <sheetName val="drop_down_lists"/>
      <sheetName val="PH_5"/>
      <sheetName val="Gene��i0_"/>
      <sheetName val="70,/0s�i����i"/>
      <sheetName val="Top_shԀ"/>
      <sheetName val="Div_Summary"/>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Bill 3 Boutique"/>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BUAs_and_Sales_Forecast"/>
      <sheetName val="Lagoons_Breakdown_Prices"/>
      <sheetName val="Cover_HW_Z2_"/>
      <sheetName val="TOTAL_WORK"/>
      <sheetName val="part_3"/>
      <sheetName val="pile_Length_for_Easter_fence"/>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0s«iÆøí¬i4"/>
      <sheetName val="[SHOPLIST.xls]70,/0s«iÆøí¬i5"/>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SHOPLIST_xls]70_x005f_x0000_,/0_x000"/>
      <sheetName val="SI_22"/>
      <sheetName val="TO_List"/>
      <sheetName val="CCTV_DATA"/>
      <sheetName val="_boaboard_(1)"/>
      <sheetName val="Detail_Page"/>
      <sheetName val="BREAKDOWN"/>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FAL_intern"/>
      <sheetName val="SI_221"/>
      <sheetName val="TO_List1"/>
      <sheetName val="CCTV_DATA1"/>
      <sheetName val="FAL_intern1"/>
      <sheetName val="SI_222"/>
      <sheetName val="TO_List2"/>
      <sheetName val="CCTV_DATA2"/>
      <sheetName val="FAL_intern2"/>
      <sheetName val="Closing"/>
      <sheetName val="[SHOPLIST_xls]70_x005f_x0000___0_x0_2"/>
      <sheetName val="[SHOPLIST_xls]/VW"/>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beam-reinft"/>
      <sheetName val="[SHOPLIST.xls]/VWVU))tÏØ0__20"/>
      <sheetName val="inter"/>
      <sheetName val="MSH51C"/>
      <sheetName val="S-Curve_Update"/>
      <sheetName val="VESSELS_"/>
      <sheetName val="bill no. 3"/>
      <sheetName val="Calendar"/>
      <sheetName val="Sheet9"/>
      <sheetName val="Materials Cost"/>
      <sheetName val="djfx"/>
      <sheetName val="[SHOPLIST.xls]/VWVU))tÏØ0__21"/>
      <sheetName val="[SHOPLIST.xls]70,/0s�i����i"/>
      <sheetName val="[SHOPLIST.xls]/VWVU))tÏØ0__23"/>
      <sheetName val="[SHOPLIST.xls]/VWVU))tÏØ0__22"/>
      <sheetName val="FEVA"/>
      <sheetName val="HO Cost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プロジェクト概要"/>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Unit cost- Drain-Protection-1 "/>
      <sheetName val="Unit cost- Drain-Protection-2"/>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DVM Sizing Calculator- 10 ips "/>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chedules PL"/>
      <sheetName val="Schedules BS"/>
      <sheetName val="STOCKWTG"/>
      <sheetName val="POLY"/>
      <sheetName val="Advance Recovery"/>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B.Room W.Done Progress"/>
      <sheetName val="SUMMARY (ROOM)"/>
      <sheetName val="W.D Prgress Public area"/>
      <sheetName val="SUMMARY Public"/>
      <sheetName val="Comparision"/>
      <sheetName val="Tender Stage"/>
      <sheetName val="Delay Clasifications"/>
      <sheetName val="PA Milestones"/>
      <sheetName val="Kur"/>
      <sheetName val="HAKEDİŞ "/>
      <sheetName val="keşif özeti"/>
      <sheetName val="Katsayılar"/>
      <sheetName val="[SHOPLIST_xls]70,/0s«_iÆø_í¬1"/>
      <sheetName val="[SHOPLIST_xls]70,/0s«iÆøí¬i31"/>
      <sheetName val="[SHOPLIST_xls]70,/0s«_iÆø_í¬2"/>
      <sheetName val="[SHOPLIST_xls]70,/0s«iÆøí¬i22"/>
      <sheetName val="[SHOPLIST_xls]70,/0s«iÆøí¬i32"/>
      <sheetName val="Cost Rates"/>
      <sheetName val="LOOKUP(MM)"/>
      <sheetName val="간접비내역-1"/>
      <sheetName val="foot-slab_rein_x0000__x0000_"/>
      <sheetName val="foot-slab_reinø_x0006_"/>
      <sheetName val="foot-slab_reinÝ¥"/>
      <sheetName val="foot-slab_reinP"/>
      <sheetName val="SUM-AIR-Submit"/>
      <sheetName val="Summary-margin calc"/>
      <sheetName val="DIRLBR"/>
      <sheetName val="2.0 Cover Sum"/>
      <sheetName val="GRAPH_DATA"/>
      <sheetName val=" N Finansal Eğri"/>
      <sheetName val="Qty SR"/>
      <sheetName val="EW SR"/>
      <sheetName val="1 Summary"/>
      <sheetName val="Mp-team 1"/>
      <sheetName val="co-no.2"/>
      <sheetName val="Lstsub"/>
      <sheetName val="Arch"/>
      <sheetName val="DB"/>
      <sheetName val="/VWVU))tÏØ0__55"/>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Spacing_of_Delineators"/>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BULD_3"/>
      <sheetName val="BLOCK_K"/>
      <sheetName val="[SHOPLIST_xls][SHOPLIST_xls]70?"/>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제출내역_(2)"/>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AN"/>
      <sheetName val="Beach Villas"/>
      <sheetName val="Overwater Villas"/>
      <sheetName val="Presidential Villa"/>
      <sheetName val="footing for SP"/>
      <sheetName val="BT3-Package 05"/>
      <sheetName val="BOQ-Civil"/>
      <sheetName val="1-Summary"/>
      <sheetName val="วัดใต้"/>
      <sheetName val="B-2"/>
      <sheetName val="基本ﾃﾞｰﾀ"/>
      <sheetName val="Schedules"/>
      <sheetName val="1A"/>
      <sheetName val="Total PrC-Goldi"/>
      <sheetName val="Room Type"/>
      <sheetName val="Basement2 DB"/>
      <sheetName val="JAN"/>
      <sheetName val="14267"/>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hiddenSheet"/>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G29A"/>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satış planı (2)"/>
      <sheetName val="Tahsilat"/>
      <sheetName val="Macro custom function"/>
      <sheetName val="Inventory "/>
      <sheetName val="Note"/>
      <sheetName val="URA-C1"/>
      <sheetName val="total"/>
      <sheetName val="REQ_REMARK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oot-slab_rein"/>
      <sheetName val="Fee Rate Summary"/>
      <sheetName val="NPV"/>
      <sheetName val="P Staff fac"/>
      <sheetName val="ROY"/>
      <sheetName val="12"/>
      <sheetName val="BS "/>
      <sheetName val="RateAnalysis"/>
      <sheetName val="Summary year Plan"/>
      <sheetName val="foot-slab_reinø"/>
      <sheetName val="Internal"/>
      <sheetName val="maingirder"/>
      <sheetName val="basic-data"/>
      <sheetName val="Enquire"/>
      <sheetName val="Accounts"/>
      <sheetName val="shuttering"/>
      <sheetName val="CFS3"/>
      <sheetName val="PRO_DCI"/>
      <sheetName val="Price List"/>
      <sheetName val="Total_PrC-Goldi"/>
      <sheetName val="Cost Factor Sheet"/>
      <sheetName val="Load Sch, Cable Sel &amp; Qty"/>
      <sheetName val="Factor Sheet"/>
      <sheetName val="Price Sheet"/>
      <sheetName val="Structured Cabling"/>
      <sheetName val="IS"/>
      <sheetName val="Configurations"/>
      <sheetName val="Technical"/>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VWVU))tÏØ0__64"/>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ost_Any."/>
      <sheetName val="CAUSTIC"/>
      <sheetName val="12. Ins &amp; Bonds"/>
      <sheetName val="3. Staff Facilities"/>
      <sheetName val="11. Clients Requirements"/>
      <sheetName val="Legal Risk Analysis"/>
      <sheetName val="2_0_Cover_Sum"/>
      <sheetName val="[SHOPLIST_xls]70___0_s__i____26"/>
      <sheetName val="Cost_Summary"/>
      <sheetName val="Cost_Summary_SD"/>
      <sheetName val="Schedule_S-Curve_Revision#3"/>
      <sheetName val="2_223M_due_to_adj_profit"/>
      <sheetName val="Свод_(Бюджет)"/>
      <sheetName val="Свод_(понедельно)"/>
      <sheetName val="Статьи_расходов"/>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SHOPLIST_xls]70,/0s«_iÆø_í¬3"/>
      <sheetName val="[SHOPLIST_xls]70,/0s«iÆøí¬i24"/>
      <sheetName val="[SHOPLIST_xls]70,/0s«iÆøí¬i33"/>
      <sheetName val="[SHOPLIST_xls]70,/0s�i����i"/>
      <sheetName val="Front Sheet"/>
      <sheetName val="Indirect Costs"/>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heet"/>
      <sheetName val="EST"/>
      <sheetName val="Matl"/>
      <sheetName val="h-013211-2"/>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MPC"/>
      <sheetName val="#3E1_GCR"/>
      <sheetName val="BT3-Package_05"/>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_SHOPLIST_xls__SH1"/>
      <sheetName val="_SHOPLIST_xls_70_1"/>
      <sheetName val="VenCF"/>
      <sheetName val="ConferenceCentre______________2"/>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Geneí¬_x0008_i_x0014_0."/>
      <sheetName val="70,/0s«_x0008_iÆø_x0003_í¬_x0008_i"/>
      <sheetName val="Gra¦_x0004_)VW U"/>
      <sheetName val="/VWVU))_x0001_tÏØ0 _x0008_ _x0008_"/>
      <sheetName val="Structure Bills Qty"/>
      <sheetName val="标号库"/>
      <sheetName val="单位库"/>
      <sheetName val="位置库"/>
      <sheetName val="材料"/>
      <sheetName val="21"/>
      <sheetName val="Variations (2)"/>
      <sheetName val="HVAC QS"/>
      <sheetName val="Excel Format"/>
      <sheetName val="C.F"/>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Inter unit set off"/>
      <sheetName val="Consolidated"/>
      <sheetName val="General"/>
      <sheetName val="vendo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OB COSTING SHEET HVAC"/>
      <sheetName val="SUBCON OR OTHER"/>
      <sheetName val="CASH"/>
      <sheetName val="SSuppliers"/>
      <sheetName val="BOQ건축"/>
      <sheetName val="Parameter-Country codes"/>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Mat_Cost1"/>
      <sheetName val="Cost_Any_"/>
      <sheetName val="12__Ins_&amp;_Bonds"/>
      <sheetName val="3__Staff_Facilities"/>
      <sheetName val="11__Clients_Requirements"/>
      <sheetName val="Legal_Risk_Analysis"/>
      <sheetName val="4300 UTILITY BLDG (2)"/>
      <sheetName val="Prev_Pay_Cert3"/>
      <sheetName val="Base__x0003_ourse"/>
      <sheetName val="LOUVERS"/>
      <sheetName val="Ironmongery"/>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SHOPLIST.xls]70_x005f_x005f_x005f_x0000_18"/>
      <sheetName val="[SHOPLIST.xls]70_x005f_x005f_x005f_x0000_19"/>
      <sheetName val="[SHOPLIST.xls]70_x005f_x005f_x005f_x0000_20"/>
      <sheetName val="[SHOPLIST.xls]70_x005f_x005f_x005f_x0000_21"/>
      <sheetName val="[SHOPLIST.xls]70_x005f_x0000___0_x_22"/>
      <sheetName val="[SHOPLIST.xls]70___0_s__i____70"/>
      <sheetName val="[SHOPLIST.xls]70___0_s__i____71"/>
      <sheetName val="[SHOPLIST.xls]70_x005f_x005f_x005f_x0000_22"/>
      <sheetName val="[SHOPLIST.xls]70___0_s__i____72"/>
      <sheetName val="方案1表二"/>
      <sheetName val="1500空分管道"/>
      <sheetName val="ATD"/>
      <sheetName val="Bill No. 3 Podium"/>
      <sheetName val="MOT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Measurment"/>
      <sheetName val="S3 Architectural"/>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lowthrough"/>
      <sheetName val="Valu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FEEDER"/>
      <sheetName val="Settings"/>
      <sheetName val="Points"/>
      <sheetName val="Summary of Glands &amp; Lugs"/>
      <sheetName val="Expiration"/>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chedule(4)"/>
      <sheetName val="ENG_prog"/>
      <sheetName val="Maliyet Kodu"/>
      <sheetName val="configu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Original"/>
      <sheetName val="ICO_budzet_97"/>
      <sheetName val="Worksheet"/>
      <sheetName val="Curves"/>
      <sheetName val="Heads"/>
      <sheetName val="Dbase"/>
      <sheetName val="Page 2"/>
      <sheetName val="General Information"/>
      <sheetName val="Old_Bars"/>
      <sheetName val="MacroBook_April_2020"/>
      <sheetName val="MARGE"/>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REMARKS"/>
      <sheetName val="MEMBERS CATAGORY"/>
      <sheetName val="DESIGNATION"/>
      <sheetName val="PROJECT NAME LIST "/>
      <sheetName val="Bill 3 - Site Works"/>
      <sheetName val="기준액"/>
      <sheetName val="최적단면"/>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_x0008_i_x0014_0."/>
      <sheetName val="70,/0s�_x0008_i��_x0003_��_x0008_i"/>
      <sheetName val="Top_sh_x0001_Ԁ"/>
      <sheetName val="Geneí¬ i 0"/>
      <sheetName val="70,_0s« iÆ"/>
      <sheetName val="_SHOPLIST.xls__VWVU_x0"/>
      <sheetName val="[SHOPLIST.xls]70,/0_x000"/>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PE-F-42 rev 00"/>
      <sheetName val="PE-F-37 Rev 00"/>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JV PA"/>
      <sheetName val="JV LW"/>
      <sheetName val="JV 318"/>
      <sheetName val="JV RO"/>
      <sheetName val="JV VO"/>
      <sheetName val="SUMMARY OFFSHORE"/>
      <sheetName val="U-RATE"/>
      <sheetName val="CASHFLOW CODES"/>
      <sheetName val="Devco Cashflow"/>
      <sheetName val="Westin FOH &amp; BOH Split"/>
      <sheetName val="El Fenoon"/>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tj定额"/>
      <sheetName val="基础数据"/>
      <sheetName val="设置"/>
      <sheetName val="送电线路建筑安装工程费用汇总表（表二丙） 预规"/>
      <sheetName val="送电线路建筑安装工程费用汇总表（表二丙）行规"/>
      <sheetName val="Sheet7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sheetData sheetId="407"/>
      <sheetData sheetId="408">
        <row r="9">
          <cell r="A9" t="str">
            <v>A</v>
          </cell>
        </row>
      </sheetData>
      <sheetData sheetId="409"/>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sheetData sheetId="858"/>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ow r="9">
          <cell r="A9" t="str">
            <v>A</v>
          </cell>
        </row>
      </sheetData>
      <sheetData sheetId="967">
        <row r="9">
          <cell r="A9" t="str">
            <v>A</v>
          </cell>
        </row>
      </sheetData>
      <sheetData sheetId="968" refreshError="1"/>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ow r="9">
          <cell r="A9" t="str">
            <v>A</v>
          </cell>
        </row>
      </sheetData>
      <sheetData sheetId="1108" refreshError="1"/>
      <sheetData sheetId="1109" refreshError="1"/>
      <sheetData sheetId="1110" refreshError="1"/>
      <sheetData sheetId="1111" refreshError="1"/>
      <sheetData sheetId="1112" refreshError="1"/>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efreshError="1"/>
      <sheetData sheetId="1318" refreshError="1"/>
      <sheetData sheetId="1319">
        <row r="9">
          <cell r="A9" t="str">
            <v>A</v>
          </cell>
        </row>
      </sheetData>
      <sheetData sheetId="1320">
        <row r="9">
          <cell r="A9" t="str">
            <v>A</v>
          </cell>
        </row>
      </sheetData>
      <sheetData sheetId="1321">
        <row r="9">
          <cell r="A9" t="str">
            <v>A</v>
          </cell>
        </row>
      </sheetData>
      <sheetData sheetId="1322" refreshError="1"/>
      <sheetData sheetId="1323" refreshError="1"/>
      <sheetData sheetId="1324" refreshError="1"/>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efreshError="1"/>
      <sheetData sheetId="1366" refreshError="1"/>
      <sheetData sheetId="1367" refreshError="1"/>
      <sheetData sheetId="1368" refreshError="1"/>
      <sheetData sheetId="1369" refreshError="1"/>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efreshError="1"/>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efreshError="1"/>
      <sheetData sheetId="1467" refreshError="1"/>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efreshError="1"/>
      <sheetData sheetId="1695" refreshError="1"/>
      <sheetData sheetId="1696" refreshError="1"/>
      <sheetData sheetId="1697"/>
      <sheetData sheetId="1698">
        <row r="9">
          <cell r="A9" t="str">
            <v>A</v>
          </cell>
        </row>
      </sheetData>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ow r="9">
          <cell r="A9" t="str">
            <v>A</v>
          </cell>
        </row>
      </sheetData>
      <sheetData sheetId="1713" refreshError="1"/>
      <sheetData sheetId="1714">
        <row r="9">
          <cell r="A9" t="str">
            <v>A</v>
          </cell>
        </row>
      </sheetData>
      <sheetData sheetId="1715">
        <row r="9">
          <cell r="A9" t="str">
            <v>A</v>
          </cell>
        </row>
      </sheetData>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ow r="9">
          <cell r="A9" t="str">
            <v>A</v>
          </cell>
        </row>
      </sheetData>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sheetData sheetId="1766"/>
      <sheetData sheetId="1767"/>
      <sheetData sheetId="1768"/>
      <sheetData sheetId="1769"/>
      <sheetData sheetId="1770"/>
      <sheetData sheetId="1771"/>
      <sheetData sheetId="1772"/>
      <sheetData sheetId="1773"/>
      <sheetData sheetId="1774" refreshError="1"/>
      <sheetData sheetId="1775" refreshError="1"/>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efreshError="1"/>
      <sheetData sheetId="1783"/>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ow r="9">
          <cell r="A9" t="str">
            <v>A</v>
          </cell>
        </row>
      </sheetData>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ow r="9">
          <cell r="A9" t="str">
            <v>A</v>
          </cell>
        </row>
      </sheetData>
      <sheetData sheetId="2370">
        <row r="9">
          <cell r="A9" t="str">
            <v>A</v>
          </cell>
        </row>
      </sheetData>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efreshError="1"/>
      <sheetData sheetId="2388" refreshError="1"/>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sheetData sheetId="2428"/>
      <sheetData sheetId="2429"/>
      <sheetData sheetId="2430" refreshError="1"/>
      <sheetData sheetId="2431" refreshError="1"/>
      <sheetData sheetId="2432" refreshError="1"/>
      <sheetData sheetId="2433" refreshError="1"/>
      <sheetData sheetId="2434"/>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efreshError="1"/>
      <sheetData sheetId="3109"/>
      <sheetData sheetId="3110">
        <row r="9">
          <cell r="A9" t="str">
            <v>A</v>
          </cell>
        </row>
      </sheetData>
      <sheetData sheetId="3111" refreshError="1"/>
      <sheetData sheetId="3112" refreshError="1"/>
      <sheetData sheetId="3113">
        <row r="9">
          <cell r="A9" t="str">
            <v>A</v>
          </cell>
        </row>
      </sheetData>
      <sheetData sheetId="3114" refreshError="1"/>
      <sheetData sheetId="3115" refreshError="1"/>
      <sheetData sheetId="3116" refreshError="1"/>
      <sheetData sheetId="3117" refreshError="1"/>
      <sheetData sheetId="3118" refreshError="1"/>
      <sheetData sheetId="3119">
        <row r="9">
          <cell r="A9" t="str">
            <v>A</v>
          </cell>
        </row>
      </sheetData>
      <sheetData sheetId="3120">
        <row r="9">
          <cell r="A9" t="str">
            <v>A</v>
          </cell>
        </row>
      </sheetData>
      <sheetData sheetId="3121" refreshError="1"/>
      <sheetData sheetId="3122" refreshError="1"/>
      <sheetData sheetId="3123" refreshError="1"/>
      <sheetData sheetId="3124" refreshError="1"/>
      <sheetData sheetId="3125"/>
      <sheetData sheetId="3126">
        <row r="9">
          <cell r="A9" t="str">
            <v>A</v>
          </cell>
        </row>
      </sheetData>
      <sheetData sheetId="3127">
        <row r="9">
          <cell r="A9" t="str">
            <v>A</v>
          </cell>
        </row>
      </sheetData>
      <sheetData sheetId="3128">
        <row r="9">
          <cell r="A9" t="str">
            <v>A</v>
          </cell>
        </row>
      </sheetData>
      <sheetData sheetId="3129" refreshError="1"/>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efreshError="1"/>
      <sheetData sheetId="3407" refreshError="1"/>
      <sheetData sheetId="3408" refreshError="1"/>
      <sheetData sheetId="3409" refreshError="1"/>
      <sheetData sheetId="3410" refreshError="1"/>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efreshError="1"/>
      <sheetData sheetId="3476" refreshError="1"/>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efreshError="1"/>
      <sheetData sheetId="3482">
        <row r="9">
          <cell r="A9" t="str">
            <v>A</v>
          </cell>
        </row>
      </sheetData>
      <sheetData sheetId="3483">
        <row r="9">
          <cell r="A9" t="str">
            <v>A</v>
          </cell>
        </row>
      </sheetData>
      <sheetData sheetId="3484">
        <row r="9">
          <cell r="A9" t="str">
            <v>A</v>
          </cell>
        </row>
      </sheetData>
      <sheetData sheetId="3485" refreshError="1"/>
      <sheetData sheetId="3486" refreshError="1"/>
      <sheetData sheetId="3487" refreshError="1"/>
      <sheetData sheetId="3488" refreshError="1"/>
      <sheetData sheetId="3489">
        <row r="9">
          <cell r="A9" t="str">
            <v>A</v>
          </cell>
        </row>
      </sheetData>
      <sheetData sheetId="3490">
        <row r="9">
          <cell r="A9" t="str">
            <v>A</v>
          </cell>
        </row>
      </sheetData>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sheetData sheetId="3500"/>
      <sheetData sheetId="3501"/>
      <sheetData sheetId="3502"/>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ow r="9">
          <cell r="A9" t="str">
            <v>A</v>
          </cell>
        </row>
      </sheetData>
      <sheetData sheetId="3592">
        <row r="9">
          <cell r="A9" t="str">
            <v>A</v>
          </cell>
        </row>
      </sheetData>
      <sheetData sheetId="3593">
        <row r="9">
          <cell r="A9" t="str">
            <v>A</v>
          </cell>
        </row>
      </sheetData>
      <sheetData sheetId="3594" refreshError="1"/>
      <sheetData sheetId="3595" refreshError="1"/>
      <sheetData sheetId="3596">
        <row r="9">
          <cell r="A9" t="str">
            <v>A</v>
          </cell>
        </row>
      </sheetData>
      <sheetData sheetId="3597" refreshError="1"/>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efreshError="1"/>
      <sheetData sheetId="3612">
        <row r="9">
          <cell r="A9" t="str">
            <v>A</v>
          </cell>
        </row>
      </sheetData>
      <sheetData sheetId="3613">
        <row r="9">
          <cell r="A9" t="str">
            <v>A</v>
          </cell>
        </row>
      </sheetData>
      <sheetData sheetId="3614" refreshError="1"/>
      <sheetData sheetId="3615" refreshError="1"/>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efreshError="1"/>
      <sheetData sheetId="3624" refreshError="1"/>
      <sheetData sheetId="3625" refreshError="1"/>
      <sheetData sheetId="3626" refreshError="1"/>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efreshError="1"/>
      <sheetData sheetId="3899" refreshError="1"/>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efreshError="1"/>
      <sheetData sheetId="4605" refreshError="1"/>
      <sheetData sheetId="4606" refreshError="1"/>
      <sheetData sheetId="4607" refreshError="1"/>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efreshError="1"/>
      <sheetData sheetId="4691" refreshError="1"/>
      <sheetData sheetId="4692">
        <row r="9">
          <cell r="A9" t="str">
            <v>A</v>
          </cell>
        </row>
      </sheetData>
      <sheetData sheetId="4693" refreshError="1"/>
      <sheetData sheetId="4694">
        <row r="9">
          <cell r="A9" t="str">
            <v>A</v>
          </cell>
        </row>
      </sheetData>
      <sheetData sheetId="4695" refreshError="1"/>
      <sheetData sheetId="4696" refreshError="1"/>
      <sheetData sheetId="4697" refreshError="1"/>
      <sheetData sheetId="4698" refreshError="1"/>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efreshError="1"/>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ow r="9">
          <cell r="A9" t="str">
            <v>A</v>
          </cell>
        </row>
      </sheetData>
      <sheetData sheetId="7717">
        <row r="9">
          <cell r="A9" t="str">
            <v>A</v>
          </cell>
        </row>
      </sheetData>
      <sheetData sheetId="7718" refreshError="1"/>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efreshError="1"/>
      <sheetData sheetId="7760" refreshError="1"/>
      <sheetData sheetId="7761" refreshError="1"/>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refreshError="1"/>
      <sheetData sheetId="7775" refreshError="1"/>
      <sheetData sheetId="7776" refreshError="1"/>
      <sheetData sheetId="7777" refreshError="1"/>
      <sheetData sheetId="7778" refreshError="1"/>
      <sheetData sheetId="7779" refreshError="1"/>
      <sheetData sheetId="7780" refreshError="1"/>
      <sheetData sheetId="7781">
        <row r="9">
          <cell r="A9" t="str">
            <v>A</v>
          </cell>
        </row>
      </sheetData>
      <sheetData sheetId="7782" refreshError="1"/>
      <sheetData sheetId="7783" refreshError="1"/>
      <sheetData sheetId="7784" refreshError="1"/>
      <sheetData sheetId="7785">
        <row r="9">
          <cell r="A9" t="str">
            <v>A</v>
          </cell>
        </row>
      </sheetData>
      <sheetData sheetId="7786">
        <row r="9">
          <cell r="A9" t="str">
            <v>A</v>
          </cell>
        </row>
      </sheetData>
      <sheetData sheetId="7787" refreshError="1"/>
      <sheetData sheetId="7788" refreshError="1"/>
      <sheetData sheetId="7789" refreshError="1"/>
      <sheetData sheetId="7790" refreshError="1"/>
      <sheetData sheetId="7791">
        <row r="9">
          <cell r="A9" t="str">
            <v>A</v>
          </cell>
        </row>
      </sheetData>
      <sheetData sheetId="7792" refreshError="1"/>
      <sheetData sheetId="7793" refreshError="1"/>
      <sheetData sheetId="7794" refreshError="1"/>
      <sheetData sheetId="7795">
        <row r="9">
          <cell r="A9" t="str">
            <v>A</v>
          </cell>
        </row>
      </sheetData>
      <sheetData sheetId="7796">
        <row r="9">
          <cell r="A9" t="str">
            <v>A</v>
          </cell>
        </row>
      </sheetData>
      <sheetData sheetId="7797" refreshError="1"/>
      <sheetData sheetId="7798" refreshError="1"/>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efreshError="1"/>
      <sheetData sheetId="7807">
        <row r="9">
          <cell r="A9" t="str">
            <v>A</v>
          </cell>
        </row>
      </sheetData>
      <sheetData sheetId="7808">
        <row r="9">
          <cell r="A9" t="str">
            <v>A</v>
          </cell>
        </row>
      </sheetData>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efreshError="1"/>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ow r="9">
          <cell r="A9" t="str">
            <v>A</v>
          </cell>
        </row>
      </sheetData>
      <sheetData sheetId="7906">
        <row r="9">
          <cell r="A9" t="str">
            <v>A</v>
          </cell>
        </row>
      </sheetData>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efreshError="1"/>
      <sheetData sheetId="7932">
        <row r="9">
          <cell r="A9" t="str">
            <v>A</v>
          </cell>
        </row>
      </sheetData>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ow r="9">
          <cell r="A9" t="str">
            <v>A</v>
          </cell>
        </row>
      </sheetData>
      <sheetData sheetId="7949">
        <row r="9">
          <cell r="A9" t="str">
            <v>A</v>
          </cell>
        </row>
      </sheetData>
      <sheetData sheetId="7950" refreshError="1"/>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sheetData sheetId="7957">
        <row r="9">
          <cell r="A9" t="str">
            <v>A</v>
          </cell>
        </row>
      </sheetData>
      <sheetData sheetId="7958">
        <row r="9">
          <cell r="A9" t="str">
            <v>A</v>
          </cell>
        </row>
      </sheetData>
      <sheetData sheetId="7959"/>
      <sheetData sheetId="7960"/>
      <sheetData sheetId="7961"/>
      <sheetData sheetId="7962"/>
      <sheetData sheetId="7963"/>
      <sheetData sheetId="7964" refreshError="1"/>
      <sheetData sheetId="7965"/>
      <sheetData sheetId="7966"/>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ow r="9">
          <cell r="A9" t="str">
            <v>A</v>
          </cell>
        </row>
      </sheetData>
      <sheetData sheetId="8023">
        <row r="9">
          <cell r="A9" t="str">
            <v>A</v>
          </cell>
        </row>
      </sheetData>
      <sheetData sheetId="8024">
        <row r="9">
          <cell r="A9" t="str">
            <v>A</v>
          </cell>
        </row>
      </sheetData>
      <sheetData sheetId="8025">
        <row r="9">
          <cell r="A9" t="str">
            <v>A</v>
          </cell>
        </row>
      </sheetData>
      <sheetData sheetId="8026">
        <row r="9">
          <cell r="A9" t="str">
            <v>A</v>
          </cell>
        </row>
      </sheetData>
      <sheetData sheetId="8027">
        <row r="9">
          <cell r="A9" t="str">
            <v>A</v>
          </cell>
        </row>
      </sheetData>
      <sheetData sheetId="8028">
        <row r="9">
          <cell r="A9" t="str">
            <v>A</v>
          </cell>
        </row>
      </sheetData>
      <sheetData sheetId="8029">
        <row r="9">
          <cell r="A9" t="str">
            <v>A</v>
          </cell>
        </row>
      </sheetData>
      <sheetData sheetId="8030">
        <row r="9">
          <cell r="A9" t="str">
            <v>A</v>
          </cell>
        </row>
      </sheetData>
      <sheetData sheetId="8031">
        <row r="9">
          <cell r="A9" t="str">
            <v>A</v>
          </cell>
        </row>
      </sheetData>
      <sheetData sheetId="8032" refreshError="1"/>
      <sheetData sheetId="8033" refreshError="1"/>
      <sheetData sheetId="8034" refreshError="1"/>
      <sheetData sheetId="8035"/>
      <sheetData sheetId="8036"/>
      <sheetData sheetId="8037"/>
      <sheetData sheetId="8038"/>
      <sheetData sheetId="8039"/>
      <sheetData sheetId="8040"/>
      <sheetData sheetId="8041"/>
      <sheetData sheetId="8042"/>
      <sheetData sheetId="8043"/>
      <sheetData sheetId="8044" refreshError="1"/>
      <sheetData sheetId="8045" refreshError="1"/>
      <sheetData sheetId="8046" refreshError="1"/>
      <sheetData sheetId="8047" refreshError="1"/>
      <sheetData sheetId="8048"/>
      <sheetData sheetId="8049">
        <row r="9">
          <cell r="A9" t="str">
            <v>A</v>
          </cell>
        </row>
      </sheetData>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ow r="9">
          <cell r="A9" t="str">
            <v>A</v>
          </cell>
        </row>
      </sheetData>
      <sheetData sheetId="8059">
        <row r="9">
          <cell r="A9" t="str">
            <v>A</v>
          </cell>
        </row>
      </sheetData>
      <sheetData sheetId="8060" refreshError="1"/>
      <sheetData sheetId="8061" refreshError="1"/>
      <sheetData sheetId="8062" refreshError="1"/>
      <sheetData sheetId="8063" refreshError="1"/>
      <sheetData sheetId="8064" refreshError="1"/>
      <sheetData sheetId="8065">
        <row r="9">
          <cell r="A9" t="str">
            <v>A</v>
          </cell>
        </row>
      </sheetData>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sheetData sheetId="8088" refreshError="1"/>
      <sheetData sheetId="8089" refreshError="1"/>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efreshError="1"/>
      <sheetData sheetId="8101" refreshError="1"/>
      <sheetData sheetId="8102" refreshError="1"/>
      <sheetData sheetId="8103" refreshError="1"/>
      <sheetData sheetId="8104" refreshError="1"/>
      <sheetData sheetId="8105">
        <row r="9">
          <cell r="A9" t="str">
            <v>A</v>
          </cell>
        </row>
      </sheetData>
      <sheetData sheetId="8106"/>
      <sheetData sheetId="8107"/>
      <sheetData sheetId="8108"/>
      <sheetData sheetId="8109"/>
      <sheetData sheetId="8110"/>
      <sheetData sheetId="8111"/>
      <sheetData sheetId="8112"/>
      <sheetData sheetId="8113"/>
      <sheetData sheetId="8114">
        <row r="9">
          <cell r="A9" t="str">
            <v>A</v>
          </cell>
        </row>
      </sheetData>
      <sheetData sheetId="8115"/>
      <sheetData sheetId="8116"/>
      <sheetData sheetId="8117" refreshError="1"/>
      <sheetData sheetId="8118" refreshError="1"/>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efreshError="1"/>
      <sheetData sheetId="8128" refreshError="1"/>
      <sheetData sheetId="8129" refreshError="1"/>
      <sheetData sheetId="8130" refreshError="1"/>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efreshError="1"/>
      <sheetData sheetId="8173"/>
      <sheetData sheetId="8174"/>
      <sheetData sheetId="8175"/>
      <sheetData sheetId="8176"/>
      <sheetData sheetId="8177"/>
      <sheetData sheetId="8178"/>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efreshError="1"/>
      <sheetData sheetId="8463">
        <row r="9">
          <cell r="A9" t="str">
            <v>A</v>
          </cell>
        </row>
      </sheetData>
      <sheetData sheetId="8464">
        <row r="9">
          <cell r="A9" t="str">
            <v>A</v>
          </cell>
        </row>
      </sheetData>
      <sheetData sheetId="8465">
        <row r="9">
          <cell r="A9" t="str">
            <v>A</v>
          </cell>
        </row>
      </sheetData>
      <sheetData sheetId="8466" refreshError="1"/>
      <sheetData sheetId="8467" refreshError="1"/>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efreshError="1"/>
      <sheetData sheetId="8652" refreshError="1"/>
      <sheetData sheetId="8653" refreshError="1"/>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efreshError="1"/>
      <sheetData sheetId="8680" refreshError="1"/>
      <sheetData sheetId="8681" refreshError="1"/>
      <sheetData sheetId="8682" refreshError="1"/>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efreshError="1"/>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ow r="9">
          <cell r="A9" t="str">
            <v>A</v>
          </cell>
        </row>
      </sheetData>
      <sheetData sheetId="8740" refreshError="1"/>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efreshError="1"/>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efreshError="1"/>
      <sheetData sheetId="8755" refreshError="1"/>
      <sheetData sheetId="8756" refreshError="1"/>
      <sheetData sheetId="8757" refreshError="1"/>
      <sheetData sheetId="8758" refreshError="1"/>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efreshError="1"/>
      <sheetData sheetId="9050">
        <row r="9">
          <cell r="A9" t="str">
            <v>A</v>
          </cell>
        </row>
      </sheetData>
      <sheetData sheetId="9051">
        <row r="9">
          <cell r="A9" t="str">
            <v>A</v>
          </cell>
        </row>
      </sheetData>
      <sheetData sheetId="9052">
        <row r="9">
          <cell r="A9" t="str">
            <v>A</v>
          </cell>
        </row>
      </sheetData>
      <sheetData sheetId="9053" refreshError="1"/>
      <sheetData sheetId="9054" refreshError="1"/>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efreshError="1"/>
      <sheetData sheetId="9208" refreshError="1"/>
      <sheetData sheetId="9209">
        <row r="9">
          <cell r="A9" t="str">
            <v>A</v>
          </cell>
        </row>
      </sheetData>
      <sheetData sheetId="9210">
        <row r="9">
          <cell r="A9" t="str">
            <v>A</v>
          </cell>
        </row>
      </sheetData>
      <sheetData sheetId="9211"/>
      <sheetData sheetId="9212"/>
      <sheetData sheetId="9213">
        <row r="9">
          <cell r="A9" t="str">
            <v>A</v>
          </cell>
        </row>
      </sheetData>
      <sheetData sheetId="9214" refreshError="1"/>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efreshError="1"/>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efreshError="1"/>
      <sheetData sheetId="9240" refreshError="1"/>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efreshError="1"/>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efreshError="1"/>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ow r="9">
          <cell r="A9" t="str">
            <v>A</v>
          </cell>
        </row>
      </sheetData>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ow r="9">
          <cell r="A9" t="str">
            <v>A</v>
          </cell>
        </row>
      </sheetData>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efreshError="1"/>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efreshError="1"/>
      <sheetData sheetId="9775" refreshError="1"/>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efreshError="1"/>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efreshError="1"/>
      <sheetData sheetId="9790" refreshError="1"/>
      <sheetData sheetId="9791" refreshError="1"/>
      <sheetData sheetId="9792" refreshError="1"/>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efreshError="1"/>
      <sheetData sheetId="9813" refreshError="1"/>
      <sheetData sheetId="9814" refreshError="1"/>
      <sheetData sheetId="9815" refreshError="1"/>
      <sheetData sheetId="9816" refreshError="1"/>
      <sheetData sheetId="9817" refreshError="1"/>
      <sheetData sheetId="9818" refreshError="1"/>
      <sheetData sheetId="9819">
        <row r="9">
          <cell r="A9" t="str">
            <v>A</v>
          </cell>
        </row>
      </sheetData>
      <sheetData sheetId="9820">
        <row r="9">
          <cell r="A9" t="str">
            <v>A</v>
          </cell>
        </row>
      </sheetData>
      <sheetData sheetId="9821" refreshError="1"/>
      <sheetData sheetId="9822" refreshError="1"/>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efreshError="1"/>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efreshError="1"/>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efreshError="1"/>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efreshError="1"/>
      <sheetData sheetId="9931" refreshError="1"/>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efreshError="1"/>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efreshError="1"/>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efreshError="1"/>
      <sheetData sheetId="9963" refreshError="1"/>
      <sheetData sheetId="9964" refreshError="1"/>
      <sheetData sheetId="9965" refreshError="1"/>
      <sheetData sheetId="9966" refreshError="1"/>
      <sheetData sheetId="9967">
        <row r="9">
          <cell r="A9" t="str">
            <v>A</v>
          </cell>
        </row>
      </sheetData>
      <sheetData sheetId="9968" refreshError="1"/>
      <sheetData sheetId="9969">
        <row r="9">
          <cell r="A9" t="str">
            <v>A</v>
          </cell>
        </row>
      </sheetData>
      <sheetData sheetId="9970">
        <row r="9">
          <cell r="A9" t="str">
            <v>A</v>
          </cell>
        </row>
      </sheetData>
      <sheetData sheetId="9971" refreshError="1"/>
      <sheetData sheetId="9972" refreshError="1"/>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efreshError="1"/>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efreshError="1"/>
      <sheetData sheetId="10081" refreshError="1"/>
      <sheetData sheetId="10082">
        <row r="9">
          <cell r="A9" t="str">
            <v>A</v>
          </cell>
        </row>
      </sheetData>
      <sheetData sheetId="10083" refreshError="1"/>
      <sheetData sheetId="10084" refreshError="1"/>
      <sheetData sheetId="10085">
        <row r="9">
          <cell r="A9" t="str">
            <v>A</v>
          </cell>
        </row>
      </sheetData>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9">
          <cell r="A9" t="str">
            <v>A</v>
          </cell>
        </row>
      </sheetData>
      <sheetData sheetId="10097" refreshError="1"/>
      <sheetData sheetId="10098" refreshError="1"/>
      <sheetData sheetId="10099" refreshError="1"/>
      <sheetData sheetId="10100" refreshError="1"/>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efreshError="1"/>
      <sheetData sheetId="10106" refreshError="1"/>
      <sheetData sheetId="10107" refreshError="1"/>
      <sheetData sheetId="10108" refreshError="1"/>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9">
          <cell r="A9" t="str">
            <v>A</v>
          </cell>
        </row>
      </sheetData>
      <sheetData sheetId="10252" refreshError="1"/>
      <sheetData sheetId="10253" refreshError="1"/>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efreshError="1"/>
      <sheetData sheetId="11452" refreshError="1"/>
      <sheetData sheetId="11453" refreshError="1"/>
      <sheetData sheetId="11454" refreshError="1"/>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efreshError="1"/>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ow r="9">
          <cell r="A9" t="str">
            <v>A</v>
          </cell>
        </row>
      </sheetData>
      <sheetData sheetId="11492" refreshError="1"/>
      <sheetData sheetId="11493" refreshError="1"/>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sheetData sheetId="11535"/>
      <sheetData sheetId="11536"/>
      <sheetData sheetId="11537"/>
      <sheetData sheetId="11538"/>
      <sheetData sheetId="11539"/>
      <sheetData sheetId="11540" refreshError="1"/>
      <sheetData sheetId="11541" refreshError="1"/>
      <sheetData sheetId="11542" refreshError="1"/>
      <sheetData sheetId="11543" refreshError="1"/>
      <sheetData sheetId="11544">
        <row r="9">
          <cell r="A9" t="str">
            <v>A</v>
          </cell>
        </row>
      </sheetData>
      <sheetData sheetId="11545">
        <row r="9">
          <cell r="A9" t="str">
            <v>A</v>
          </cell>
        </row>
      </sheetData>
      <sheetData sheetId="11546" refreshError="1"/>
      <sheetData sheetId="11547" refreshError="1"/>
      <sheetData sheetId="11548" refreshError="1"/>
      <sheetData sheetId="11549" refreshError="1"/>
      <sheetData sheetId="11550" refreshError="1"/>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ow r="9">
          <cell r="A9" t="str">
            <v>A</v>
          </cell>
        </row>
      </sheetData>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efreshError="1"/>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efreshError="1"/>
      <sheetData sheetId="11614">
        <row r="9">
          <cell r="A9" t="str">
            <v>A</v>
          </cell>
        </row>
      </sheetData>
      <sheetData sheetId="11615">
        <row r="9">
          <cell r="A9" t="str">
            <v>A</v>
          </cell>
        </row>
      </sheetData>
      <sheetData sheetId="11616"/>
      <sheetData sheetId="11617"/>
      <sheetData sheetId="11618"/>
      <sheetData sheetId="11619"/>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sheetData sheetId="11644">
        <row r="9">
          <cell r="A9" t="str">
            <v>A</v>
          </cell>
        </row>
      </sheetData>
      <sheetData sheetId="11645">
        <row r="9">
          <cell r="A9" t="str">
            <v>A</v>
          </cell>
        </row>
      </sheetData>
      <sheetData sheetId="11646"/>
      <sheetData sheetId="11647">
        <row r="9">
          <cell r="A9" t="str">
            <v>A</v>
          </cell>
        </row>
      </sheetData>
      <sheetData sheetId="11648"/>
      <sheetData sheetId="11649"/>
      <sheetData sheetId="11650"/>
      <sheetData sheetId="11651"/>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efreshError="1"/>
      <sheetData sheetId="11661" refreshError="1"/>
      <sheetData sheetId="11662" refreshError="1"/>
      <sheetData sheetId="11663" refreshError="1"/>
      <sheetData sheetId="11664" refreshError="1"/>
      <sheetData sheetId="11665"/>
      <sheetData sheetId="11666" refreshError="1"/>
      <sheetData sheetId="11667"/>
      <sheetData sheetId="11668"/>
      <sheetData sheetId="11669"/>
      <sheetData sheetId="11670"/>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efreshError="1"/>
      <sheetData sheetId="11686" refreshError="1"/>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efreshError="1"/>
      <sheetData sheetId="11693">
        <row r="9">
          <cell r="A9" t="str">
            <v>A</v>
          </cell>
        </row>
      </sheetData>
      <sheetData sheetId="11694">
        <row r="9">
          <cell r="A9" t="str">
            <v>A</v>
          </cell>
        </row>
      </sheetData>
      <sheetData sheetId="11695">
        <row r="9">
          <cell r="A9" t="str">
            <v>A</v>
          </cell>
        </row>
      </sheetData>
      <sheetData sheetId="11696" refreshError="1"/>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efreshError="1"/>
      <sheetData sheetId="11703" refreshError="1"/>
      <sheetData sheetId="11704" refreshError="1"/>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efreshError="1"/>
      <sheetData sheetId="11710">
        <row r="9">
          <cell r="A9" t="str">
            <v>A</v>
          </cell>
        </row>
      </sheetData>
      <sheetData sheetId="11711" refreshError="1"/>
      <sheetData sheetId="11712" refreshError="1"/>
      <sheetData sheetId="11713" refreshError="1"/>
      <sheetData sheetId="11714" refreshError="1"/>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efreshError="1"/>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efreshError="1"/>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efreshError="1"/>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efreshError="1"/>
      <sheetData sheetId="11812" refreshError="1"/>
      <sheetData sheetId="11813" refreshError="1"/>
      <sheetData sheetId="11814" refreshError="1"/>
      <sheetData sheetId="11815" refreshError="1"/>
      <sheetData sheetId="11816">
        <row r="9">
          <cell r="A9" t="str">
            <v>A</v>
          </cell>
        </row>
      </sheetData>
      <sheetData sheetId="11817" refreshError="1"/>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efreshError="1"/>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efreshError="1"/>
      <sheetData sheetId="11846" refreshError="1"/>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efreshError="1"/>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efreshError="1"/>
      <sheetData sheetId="11879" refreshError="1"/>
      <sheetData sheetId="11880" refreshError="1"/>
      <sheetData sheetId="11881" refreshError="1"/>
      <sheetData sheetId="11882" refreshError="1"/>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efreshError="1"/>
      <sheetData sheetId="11910" refreshError="1"/>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efreshError="1"/>
      <sheetData sheetId="11930" refreshError="1"/>
      <sheetData sheetId="11931">
        <row r="9">
          <cell r="A9" t="str">
            <v>A</v>
          </cell>
        </row>
      </sheetData>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ow r="9">
          <cell r="A9" t="str">
            <v>A</v>
          </cell>
        </row>
      </sheetData>
      <sheetData sheetId="11974" refreshError="1"/>
      <sheetData sheetId="11975" refreshError="1"/>
      <sheetData sheetId="11976" refreshError="1"/>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efreshError="1"/>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efreshError="1"/>
      <sheetData sheetId="12052">
        <row r="9">
          <cell r="A9" t="str">
            <v>A</v>
          </cell>
        </row>
      </sheetData>
      <sheetData sheetId="12053">
        <row r="9">
          <cell r="A9" t="str">
            <v>A</v>
          </cell>
        </row>
      </sheetData>
      <sheetData sheetId="12054" refreshError="1"/>
      <sheetData sheetId="12055">
        <row r="9">
          <cell r="A9" t="str">
            <v>A</v>
          </cell>
        </row>
      </sheetData>
      <sheetData sheetId="12056">
        <row r="9">
          <cell r="A9" t="str">
            <v>A</v>
          </cell>
        </row>
      </sheetData>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efreshError="1"/>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efreshError="1"/>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efreshError="1"/>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ow r="9">
          <cell r="A9" t="str">
            <v>A</v>
          </cell>
        </row>
      </sheetData>
      <sheetData sheetId="12462">
        <row r="9">
          <cell r="A9" t="str">
            <v>A</v>
          </cell>
        </row>
      </sheetData>
      <sheetData sheetId="12463">
        <row r="9">
          <cell r="A9" t="str">
            <v>A</v>
          </cell>
        </row>
      </sheetData>
      <sheetData sheetId="12464" refreshError="1"/>
      <sheetData sheetId="12465">
        <row r="9">
          <cell r="A9" t="str">
            <v>A</v>
          </cell>
        </row>
      </sheetData>
      <sheetData sheetId="12466">
        <row r="9">
          <cell r="A9" t="str">
            <v>A</v>
          </cell>
        </row>
      </sheetData>
      <sheetData sheetId="12467">
        <row r="9">
          <cell r="A9" t="str">
            <v>A</v>
          </cell>
        </row>
      </sheetData>
      <sheetData sheetId="12468" refreshError="1"/>
      <sheetData sheetId="12469" refreshError="1"/>
      <sheetData sheetId="12470" refreshError="1"/>
      <sheetData sheetId="12471" refreshError="1"/>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efreshError="1"/>
      <sheetData sheetId="12542" refreshError="1"/>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ow r="9">
          <cell r="A9" t="str">
            <v>A</v>
          </cell>
        </row>
      </sheetData>
      <sheetData sheetId="12641" refreshError="1"/>
      <sheetData sheetId="12642" refreshError="1"/>
      <sheetData sheetId="12643" refreshError="1"/>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ow r="9">
          <cell r="A9" t="str">
            <v>A</v>
          </cell>
        </row>
      </sheetData>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ow r="9">
          <cell r="A9" t="str">
            <v>A</v>
          </cell>
        </row>
      </sheetData>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ow r="9">
          <cell r="A9" t="str">
            <v>A</v>
          </cell>
        </row>
      </sheetData>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efreshError="1"/>
      <sheetData sheetId="12850" refreshError="1"/>
      <sheetData sheetId="12851" refreshError="1"/>
      <sheetData sheetId="12852">
        <row r="9">
          <cell r="A9" t="str">
            <v>A</v>
          </cell>
        </row>
      </sheetData>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ow r="9">
          <cell r="A9" t="str">
            <v>A</v>
          </cell>
        </row>
      </sheetData>
      <sheetData sheetId="12861">
        <row r="9">
          <cell r="A9" t="str">
            <v>A</v>
          </cell>
        </row>
      </sheetData>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ow r="9">
          <cell r="A9" t="str">
            <v>A</v>
          </cell>
        </row>
      </sheetData>
      <sheetData sheetId="12879">
        <row r="9">
          <cell r="A9" t="str">
            <v>A</v>
          </cell>
        </row>
      </sheetData>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efreshError="1"/>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efreshError="1"/>
      <sheetData sheetId="12987">
        <row r="9">
          <cell r="A9" t="str">
            <v>A</v>
          </cell>
        </row>
      </sheetData>
      <sheetData sheetId="12988">
        <row r="9">
          <cell r="A9" t="str">
            <v>A</v>
          </cell>
        </row>
      </sheetData>
      <sheetData sheetId="12989">
        <row r="9">
          <cell r="A9" t="str">
            <v>A</v>
          </cell>
        </row>
      </sheetData>
      <sheetData sheetId="12990" refreshError="1"/>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efreshError="1"/>
      <sheetData sheetId="13003" refreshError="1"/>
      <sheetData sheetId="13004" refreshError="1"/>
      <sheetData sheetId="13005" refreshError="1"/>
      <sheetData sheetId="13006" refreshError="1"/>
      <sheetData sheetId="13007" refreshError="1"/>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efreshError="1"/>
      <sheetData sheetId="13013" refreshError="1"/>
      <sheetData sheetId="13014">
        <row r="9">
          <cell r="A9" t="str">
            <v>A</v>
          </cell>
        </row>
      </sheetData>
      <sheetData sheetId="13015">
        <row r="9">
          <cell r="A9" t="str">
            <v>A</v>
          </cell>
        </row>
      </sheetData>
      <sheetData sheetId="13016">
        <row r="9">
          <cell r="A9" t="str">
            <v>A</v>
          </cell>
        </row>
      </sheetData>
      <sheetData sheetId="13017" refreshError="1"/>
      <sheetData sheetId="13018" refreshError="1"/>
      <sheetData sheetId="13019" refreshError="1"/>
      <sheetData sheetId="13020" refreshError="1"/>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efreshError="1"/>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efreshError="1"/>
      <sheetData sheetId="13044" refreshError="1"/>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efreshError="1"/>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efreshError="1"/>
      <sheetData sheetId="13072" refreshError="1"/>
      <sheetData sheetId="13073" refreshError="1"/>
      <sheetData sheetId="13074" refreshError="1"/>
      <sheetData sheetId="13075" refreshError="1"/>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efreshError="1"/>
      <sheetData sheetId="13152">
        <row r="9">
          <cell r="A9" t="str">
            <v>A</v>
          </cell>
        </row>
      </sheetData>
      <sheetData sheetId="13153" refreshError="1"/>
      <sheetData sheetId="13154" refreshError="1"/>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ow r="9">
          <cell r="A9" t="str">
            <v>A</v>
          </cell>
        </row>
      </sheetData>
      <sheetData sheetId="13574">
        <row r="9">
          <cell r="A9" t="str">
            <v>A</v>
          </cell>
        </row>
      </sheetData>
      <sheetData sheetId="13575">
        <row r="9">
          <cell r="A9" t="str">
            <v>A</v>
          </cell>
        </row>
      </sheetData>
      <sheetData sheetId="13576">
        <row r="9">
          <cell r="A9" t="str">
            <v>A</v>
          </cell>
        </row>
      </sheetData>
      <sheetData sheetId="13577">
        <row r="9">
          <cell r="A9" t="str">
            <v>A</v>
          </cell>
        </row>
      </sheetData>
      <sheetData sheetId="13578">
        <row r="9">
          <cell r="A9" t="str">
            <v>A</v>
          </cell>
        </row>
      </sheetData>
      <sheetData sheetId="13579">
        <row r="9">
          <cell r="A9" t="str">
            <v>A</v>
          </cell>
        </row>
      </sheetData>
      <sheetData sheetId="13580">
        <row r="9">
          <cell r="A9" t="str">
            <v>A</v>
          </cell>
        </row>
      </sheetData>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ow r="9">
          <cell r="A9" t="str">
            <v>A</v>
          </cell>
        </row>
      </sheetData>
      <sheetData sheetId="13593">
        <row r="9">
          <cell r="A9" t="str">
            <v>A</v>
          </cell>
        </row>
      </sheetData>
      <sheetData sheetId="13594">
        <row r="9">
          <cell r="A9" t="str">
            <v>A</v>
          </cell>
        </row>
      </sheetData>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ow r="9">
          <cell r="A9" t="str">
            <v>A</v>
          </cell>
        </row>
      </sheetData>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ow r="9">
          <cell r="A9" t="str">
            <v>A</v>
          </cell>
        </row>
      </sheetData>
      <sheetData sheetId="13972" refreshError="1"/>
      <sheetData sheetId="13973">
        <row r="9">
          <cell r="A9" t="str">
            <v>A</v>
          </cell>
        </row>
      </sheetData>
      <sheetData sheetId="13974" refreshError="1"/>
      <sheetData sheetId="13975" refreshError="1"/>
      <sheetData sheetId="13976" refreshError="1"/>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ow r="9">
          <cell r="A9" t="str">
            <v>A</v>
          </cell>
        </row>
      </sheetData>
      <sheetData sheetId="14008">
        <row r="9">
          <cell r="A9" t="str">
            <v>A</v>
          </cell>
        </row>
      </sheetData>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ow r="9">
          <cell r="A9" t="str">
            <v>A</v>
          </cell>
        </row>
      </sheetData>
      <sheetData sheetId="14377">
        <row r="9">
          <cell r="A9" t="str">
            <v>A</v>
          </cell>
        </row>
      </sheetData>
      <sheetData sheetId="14378">
        <row r="9">
          <cell r="A9" t="str">
            <v>A</v>
          </cell>
        </row>
      </sheetData>
      <sheetData sheetId="14379">
        <row r="9">
          <cell r="A9" t="str">
            <v>A</v>
          </cell>
        </row>
      </sheetData>
      <sheetData sheetId="14380">
        <row r="9">
          <cell r="A9" t="str">
            <v>A</v>
          </cell>
        </row>
      </sheetData>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efreshError="1"/>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efreshError="1"/>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row r="9">
          <cell r="A9" t="str">
            <v>A</v>
          </cell>
        </row>
      </sheetData>
      <sheetData sheetId="14493">
        <row r="9">
          <cell r="A9" t="str">
            <v>A</v>
          </cell>
        </row>
      </sheetData>
      <sheetData sheetId="14494">
        <row r="9">
          <cell r="A9" t="str">
            <v>A</v>
          </cell>
        </row>
      </sheetData>
      <sheetData sheetId="14495">
        <row r="9">
          <cell r="A9" t="str">
            <v>A</v>
          </cell>
        </row>
      </sheetData>
      <sheetData sheetId="14496">
        <row r="9">
          <cell r="A9" t="str">
            <v>A</v>
          </cell>
        </row>
      </sheetData>
      <sheetData sheetId="14497">
        <row r="9">
          <cell r="A9" t="str">
            <v>A</v>
          </cell>
        </row>
      </sheetData>
      <sheetData sheetId="14498">
        <row r="9">
          <cell r="A9" t="str">
            <v>A</v>
          </cell>
        </row>
      </sheetData>
      <sheetData sheetId="14499">
        <row r="9">
          <cell r="A9" t="str">
            <v>A</v>
          </cell>
        </row>
      </sheetData>
      <sheetData sheetId="14500">
        <row r="9">
          <cell r="A9" t="str">
            <v>A</v>
          </cell>
        </row>
      </sheetData>
      <sheetData sheetId="14501">
        <row r="9">
          <cell r="A9" t="str">
            <v>A</v>
          </cell>
        </row>
      </sheetData>
      <sheetData sheetId="14502">
        <row r="9">
          <cell r="A9" t="str">
            <v>A</v>
          </cell>
        </row>
      </sheetData>
      <sheetData sheetId="14503">
        <row r="9">
          <cell r="A9" t="str">
            <v>A</v>
          </cell>
        </row>
      </sheetData>
      <sheetData sheetId="14504">
        <row r="9">
          <cell r="A9" t="str">
            <v>A</v>
          </cell>
        </row>
      </sheetData>
      <sheetData sheetId="14505">
        <row r="9">
          <cell r="A9" t="str">
            <v>A</v>
          </cell>
        </row>
      </sheetData>
      <sheetData sheetId="14506">
        <row r="9">
          <cell r="A9" t="str">
            <v>A</v>
          </cell>
        </row>
      </sheetData>
      <sheetData sheetId="14507">
        <row r="9">
          <cell r="A9" t="str">
            <v>A</v>
          </cell>
        </row>
      </sheetData>
      <sheetData sheetId="14508">
        <row r="9">
          <cell r="A9" t="str">
            <v>A</v>
          </cell>
        </row>
      </sheetData>
      <sheetData sheetId="14509">
        <row r="9">
          <cell r="A9" t="str">
            <v>A</v>
          </cell>
        </row>
      </sheetData>
      <sheetData sheetId="14510">
        <row r="9">
          <cell r="A9" t="str">
            <v>A</v>
          </cell>
        </row>
      </sheetData>
      <sheetData sheetId="14511">
        <row r="9">
          <cell r="A9" t="str">
            <v>A</v>
          </cell>
        </row>
      </sheetData>
      <sheetData sheetId="14512">
        <row r="9">
          <cell r="A9" t="str">
            <v>A</v>
          </cell>
        </row>
      </sheetData>
      <sheetData sheetId="14513" refreshError="1"/>
      <sheetData sheetId="14514" refreshError="1"/>
      <sheetData sheetId="14515" refreshError="1"/>
      <sheetData sheetId="14516" refreshError="1"/>
      <sheetData sheetId="14517" refreshError="1"/>
      <sheetData sheetId="14518" refreshError="1"/>
      <sheetData sheetId="14519">
        <row r="9">
          <cell r="A9" t="str">
            <v>A</v>
          </cell>
        </row>
      </sheetData>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ow r="9">
          <cell r="A9" t="str">
            <v>A</v>
          </cell>
        </row>
      </sheetData>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ow r="9">
          <cell r="A9" t="str">
            <v>A</v>
          </cell>
        </row>
      </sheetData>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sheetData sheetId="15164" refreshError="1"/>
      <sheetData sheetId="15165">
        <row r="9">
          <cell r="A9" t="str">
            <v>A</v>
          </cell>
        </row>
      </sheetData>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efreshError="1"/>
      <sheetData sheetId="16047" refreshError="1"/>
      <sheetData sheetId="16048">
        <row r="9">
          <cell r="A9" t="str">
            <v>A</v>
          </cell>
        </row>
      </sheetData>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ow r="9">
          <cell r="A9" t="str">
            <v>A</v>
          </cell>
        </row>
      </sheetData>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ow r="9">
          <cell r="A9" t="str">
            <v>A</v>
          </cell>
        </row>
      </sheetData>
      <sheetData sheetId="1607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efreshError="1"/>
      <sheetData sheetId="16089" refreshError="1"/>
      <sheetData sheetId="16090" refreshError="1"/>
      <sheetData sheetId="16091">
        <row r="9">
          <cell r="A9" t="str">
            <v>A</v>
          </cell>
        </row>
      </sheetData>
      <sheetData sheetId="16092">
        <row r="9">
          <cell r="A9" t="str">
            <v>A</v>
          </cell>
        </row>
      </sheetData>
      <sheetData sheetId="16093">
        <row r="9">
          <cell r="A9" t="str">
            <v>A</v>
          </cell>
        </row>
      </sheetData>
      <sheetData sheetId="16094"/>
      <sheetData sheetId="16095" refreshError="1"/>
      <sheetData sheetId="16096" refreshError="1"/>
      <sheetData sheetId="16097"/>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row r="9">
          <cell r="A9" t="str">
            <v>A</v>
          </cell>
        </row>
      </sheetData>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ow r="9">
          <cell r="A9" t="str">
            <v>A</v>
          </cell>
        </row>
      </sheetData>
      <sheetData sheetId="16118">
        <row r="9">
          <cell r="A9" t="str">
            <v>A</v>
          </cell>
        </row>
      </sheetData>
      <sheetData sheetId="16119">
        <row r="9">
          <cell r="A9" t="str">
            <v>A</v>
          </cell>
        </row>
      </sheetData>
      <sheetData sheetId="16120">
        <row r="9">
          <cell r="A9" t="str">
            <v>A</v>
          </cell>
        </row>
      </sheetData>
      <sheetData sheetId="16121">
        <row r="9">
          <cell r="A9" t="str">
            <v>A</v>
          </cell>
        </row>
      </sheetData>
      <sheetData sheetId="16122">
        <row r="9">
          <cell r="A9" t="str">
            <v>A</v>
          </cell>
        </row>
      </sheetData>
      <sheetData sheetId="16123">
        <row r="9">
          <cell r="A9" t="str">
            <v>A</v>
          </cell>
        </row>
      </sheetData>
      <sheetData sheetId="16124">
        <row r="9">
          <cell r="A9" t="str">
            <v>A</v>
          </cell>
        </row>
      </sheetData>
      <sheetData sheetId="16125">
        <row r="9">
          <cell r="A9" t="str">
            <v>A</v>
          </cell>
        </row>
      </sheetData>
      <sheetData sheetId="16126">
        <row r="9">
          <cell r="A9" t="str">
            <v>A</v>
          </cell>
        </row>
      </sheetData>
      <sheetData sheetId="16127">
        <row r="9">
          <cell r="A9" t="str">
            <v>A</v>
          </cell>
        </row>
      </sheetData>
      <sheetData sheetId="16128">
        <row r="9">
          <cell r="A9" t="str">
            <v>A</v>
          </cell>
        </row>
      </sheetData>
      <sheetData sheetId="16129">
        <row r="9">
          <cell r="A9" t="str">
            <v>A</v>
          </cell>
        </row>
      </sheetData>
      <sheetData sheetId="16130">
        <row r="9">
          <cell r="A9" t="str">
            <v>A</v>
          </cell>
        </row>
      </sheetData>
      <sheetData sheetId="16131">
        <row r="9">
          <cell r="A9" t="str">
            <v>A</v>
          </cell>
        </row>
      </sheetData>
      <sheetData sheetId="16132">
        <row r="9">
          <cell r="A9" t="str">
            <v>A</v>
          </cell>
        </row>
      </sheetData>
      <sheetData sheetId="16133">
        <row r="9">
          <cell r="A9" t="str">
            <v>A</v>
          </cell>
        </row>
      </sheetData>
      <sheetData sheetId="16134">
        <row r="9">
          <cell r="A9" t="str">
            <v>A</v>
          </cell>
        </row>
      </sheetData>
      <sheetData sheetId="16135">
        <row r="9">
          <cell r="A9" t="str">
            <v>A</v>
          </cell>
        </row>
      </sheetData>
      <sheetData sheetId="16136">
        <row r="9">
          <cell r="A9" t="str">
            <v>A</v>
          </cell>
        </row>
      </sheetData>
      <sheetData sheetId="16137">
        <row r="9">
          <cell r="A9" t="str">
            <v>A</v>
          </cell>
        </row>
      </sheetData>
      <sheetData sheetId="16138">
        <row r="9">
          <cell r="A9" t="str">
            <v>A</v>
          </cell>
        </row>
      </sheetData>
      <sheetData sheetId="16139">
        <row r="9">
          <cell r="A9" t="str">
            <v>A</v>
          </cell>
        </row>
      </sheetData>
      <sheetData sheetId="16140">
        <row r="9">
          <cell r="A9" t="str">
            <v>A</v>
          </cell>
        </row>
      </sheetData>
      <sheetData sheetId="16141">
        <row r="9">
          <cell r="A9" t="str">
            <v>A</v>
          </cell>
        </row>
      </sheetData>
      <sheetData sheetId="16142">
        <row r="9">
          <cell r="A9" t="str">
            <v>A</v>
          </cell>
        </row>
      </sheetData>
      <sheetData sheetId="16143">
        <row r="9">
          <cell r="A9" t="str">
            <v>A</v>
          </cell>
        </row>
      </sheetData>
      <sheetData sheetId="16144">
        <row r="9">
          <cell r="A9" t="str">
            <v>A</v>
          </cell>
        </row>
      </sheetData>
      <sheetData sheetId="16145">
        <row r="9">
          <cell r="A9" t="str">
            <v>A</v>
          </cell>
        </row>
      </sheetData>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row r="9">
          <cell r="A9" t="str">
            <v>A</v>
          </cell>
        </row>
      </sheetData>
      <sheetData sheetId="16212">
        <row r="9">
          <cell r="A9" t="str">
            <v>A</v>
          </cell>
        </row>
      </sheetData>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row r="9">
          <cell r="A9" t="str">
            <v>A</v>
          </cell>
        </row>
      </sheetData>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row r="9">
          <cell r="A9" t="str">
            <v>A</v>
          </cell>
        </row>
      </sheetData>
      <sheetData sheetId="16264">
        <row r="9">
          <cell r="A9" t="str">
            <v>A</v>
          </cell>
        </row>
      </sheetData>
      <sheetData sheetId="16265">
        <row r="9">
          <cell r="A9" t="str">
            <v>A</v>
          </cell>
        </row>
      </sheetData>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row r="9">
          <cell r="A9" t="str">
            <v>A</v>
          </cell>
        </row>
      </sheetData>
      <sheetData sheetId="16278">
        <row r="9">
          <cell r="A9" t="str">
            <v>A</v>
          </cell>
        </row>
      </sheetData>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efreshError="1"/>
      <sheetData sheetId="16343">
        <row r="9">
          <cell r="A9" t="str">
            <v>A</v>
          </cell>
        </row>
      </sheetData>
      <sheetData sheetId="16344">
        <row r="9">
          <cell r="A9" t="str">
            <v>A</v>
          </cell>
        </row>
      </sheetData>
      <sheetData sheetId="16345" refreshError="1"/>
      <sheetData sheetId="16346" refreshError="1"/>
      <sheetData sheetId="16347" refreshError="1"/>
      <sheetData sheetId="16348" refreshError="1"/>
      <sheetData sheetId="16349" refreshError="1"/>
      <sheetData sheetId="16350" refreshError="1"/>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efreshError="1"/>
      <sheetData sheetId="16370" refreshError="1"/>
      <sheetData sheetId="16371" refreshError="1"/>
      <sheetData sheetId="16372" refreshError="1"/>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efreshError="1"/>
      <sheetData sheetId="16397" refreshError="1"/>
      <sheetData sheetId="16398" refreshError="1"/>
      <sheetData sheetId="16399" refreshError="1"/>
      <sheetData sheetId="16400" refreshError="1"/>
      <sheetData sheetId="16401" refreshError="1"/>
      <sheetData sheetId="16402">
        <row r="9">
          <cell r="A9" t="str">
            <v>A</v>
          </cell>
        </row>
      </sheetData>
      <sheetData sheetId="16403" refreshError="1"/>
      <sheetData sheetId="16404" refreshError="1"/>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ow r="9">
          <cell r="A9" t="str">
            <v>A</v>
          </cell>
        </row>
      </sheetData>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efreshError="1"/>
      <sheetData sheetId="17263" refreshError="1"/>
      <sheetData sheetId="17264" refreshError="1"/>
      <sheetData sheetId="17265" refreshError="1"/>
      <sheetData sheetId="17266">
        <row r="9">
          <cell r="A9" t="str">
            <v>A</v>
          </cell>
        </row>
      </sheetData>
      <sheetData sheetId="17267">
        <row r="9">
          <cell r="A9" t="str">
            <v>A</v>
          </cell>
        </row>
      </sheetData>
      <sheetData sheetId="17268" refreshError="1"/>
      <sheetData sheetId="17269" refreshError="1"/>
      <sheetData sheetId="17270" refreshError="1"/>
      <sheetData sheetId="17271" refreshError="1"/>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ow r="9">
          <cell r="A9" t="str">
            <v>A</v>
          </cell>
        </row>
      </sheetData>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ow r="9">
          <cell r="A9" t="str">
            <v>A</v>
          </cell>
        </row>
      </sheetData>
      <sheetData sheetId="17338">
        <row r="9">
          <cell r="A9" t="str">
            <v>A</v>
          </cell>
        </row>
      </sheetData>
      <sheetData sheetId="17339" refreshError="1"/>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efreshError="1"/>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ow r="9">
          <cell r="A9" t="str">
            <v>A</v>
          </cell>
        </row>
      </sheetData>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ow r="9">
          <cell r="A9" t="str">
            <v>A</v>
          </cell>
        </row>
      </sheetData>
      <sheetData sheetId="17381" refreshError="1"/>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ow r="9">
          <cell r="A9" t="str">
            <v>A</v>
          </cell>
        </row>
      </sheetData>
      <sheetData sheetId="17530">
        <row r="9">
          <cell r="A9" t="str">
            <v>A</v>
          </cell>
        </row>
      </sheetData>
      <sheetData sheetId="17531" refreshError="1"/>
      <sheetData sheetId="17532">
        <row r="9">
          <cell r="A9" t="str">
            <v>A</v>
          </cell>
        </row>
      </sheetData>
      <sheetData sheetId="17533" refreshError="1"/>
      <sheetData sheetId="17534" refreshError="1"/>
      <sheetData sheetId="17535">
        <row r="9">
          <cell r="A9" t="str">
            <v>A</v>
          </cell>
        </row>
      </sheetData>
      <sheetData sheetId="17536">
        <row r="9">
          <cell r="A9" t="str">
            <v>A</v>
          </cell>
        </row>
      </sheetData>
      <sheetData sheetId="17537" refreshError="1"/>
      <sheetData sheetId="17538" refreshError="1"/>
      <sheetData sheetId="17539" refreshError="1"/>
      <sheetData sheetId="17540">
        <row r="9">
          <cell r="A9" t="str">
            <v>A</v>
          </cell>
        </row>
      </sheetData>
      <sheetData sheetId="17541" refreshError="1"/>
      <sheetData sheetId="17542">
        <row r="9">
          <cell r="A9" t="str">
            <v>A</v>
          </cell>
        </row>
      </sheetData>
      <sheetData sheetId="17543">
        <row r="9">
          <cell r="A9" t="str">
            <v>A</v>
          </cell>
        </row>
      </sheetData>
      <sheetData sheetId="17544" refreshError="1"/>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efreshError="1"/>
      <sheetData sheetId="17556" refreshError="1"/>
      <sheetData sheetId="17557" refreshError="1"/>
      <sheetData sheetId="17558" refreshError="1"/>
      <sheetData sheetId="17559" refreshError="1"/>
      <sheetData sheetId="17560" refreshError="1"/>
      <sheetData sheetId="17561">
        <row r="9">
          <cell r="A9" t="str">
            <v>A</v>
          </cell>
        </row>
      </sheetData>
      <sheetData sheetId="17562" refreshError="1"/>
      <sheetData sheetId="17563" refreshError="1"/>
      <sheetData sheetId="17564" refreshError="1"/>
      <sheetData sheetId="17565" refreshError="1"/>
      <sheetData sheetId="17566" refreshError="1"/>
      <sheetData sheetId="17567"/>
      <sheetData sheetId="17568"/>
      <sheetData sheetId="17569">
        <row r="9">
          <cell r="A9" t="str">
            <v>A</v>
          </cell>
        </row>
      </sheetData>
      <sheetData sheetId="17570">
        <row r="9">
          <cell r="A9" t="str">
            <v>A</v>
          </cell>
        </row>
      </sheetData>
      <sheetData sheetId="17571" refreshError="1"/>
      <sheetData sheetId="17572">
        <row r="9">
          <cell r="A9" t="str">
            <v>A</v>
          </cell>
        </row>
      </sheetData>
      <sheetData sheetId="17573">
        <row r="9">
          <cell r="A9" t="str">
            <v>A</v>
          </cell>
        </row>
      </sheetData>
      <sheetData sheetId="17574" refreshError="1"/>
      <sheetData sheetId="17575" refreshError="1"/>
      <sheetData sheetId="17576" refreshError="1"/>
      <sheetData sheetId="17577" refreshError="1"/>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efreshError="1"/>
      <sheetData sheetId="17586" refreshError="1"/>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sheetData sheetId="17648"/>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efreshError="1"/>
      <sheetData sheetId="17658">
        <row r="9">
          <cell r="A9" t="str">
            <v>A</v>
          </cell>
        </row>
      </sheetData>
      <sheetData sheetId="17659" refreshError="1"/>
      <sheetData sheetId="17660"/>
      <sheetData sheetId="17661"/>
      <sheetData sheetId="17662"/>
      <sheetData sheetId="17663" refreshError="1"/>
      <sheetData sheetId="17664" refreshError="1"/>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efreshError="1"/>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ow r="9">
          <cell r="A9" t="str">
            <v>A</v>
          </cell>
        </row>
      </sheetData>
      <sheetData sheetId="17682">
        <row r="9">
          <cell r="A9" t="str">
            <v>A</v>
          </cell>
        </row>
      </sheetData>
      <sheetData sheetId="17683" refreshError="1"/>
      <sheetData sheetId="17684" refreshError="1"/>
      <sheetData sheetId="17685" refreshError="1"/>
      <sheetData sheetId="17686" refreshError="1"/>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efreshError="1"/>
      <sheetData sheetId="17695" refreshError="1"/>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efreshError="1"/>
      <sheetData sheetId="17767" refreshError="1"/>
      <sheetData sheetId="17768" refreshError="1"/>
      <sheetData sheetId="17769" refreshError="1"/>
      <sheetData sheetId="17770" refreshError="1"/>
      <sheetData sheetId="17771" refreshError="1"/>
      <sheetData sheetId="17772">
        <row r="9">
          <cell r="A9" t="str">
            <v>A</v>
          </cell>
        </row>
      </sheetData>
      <sheetData sheetId="17773">
        <row r="9">
          <cell r="A9" t="str">
            <v>A</v>
          </cell>
        </row>
      </sheetData>
      <sheetData sheetId="17774">
        <row r="9">
          <cell r="A9" t="str">
            <v>A</v>
          </cell>
        </row>
      </sheetData>
      <sheetData sheetId="17775" refreshError="1"/>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ow r="9">
          <cell r="A9" t="str">
            <v>A</v>
          </cell>
        </row>
      </sheetData>
      <sheetData sheetId="18104" refreshError="1"/>
      <sheetData sheetId="18105" refreshError="1"/>
      <sheetData sheetId="18106" refreshError="1"/>
      <sheetData sheetId="18107" refreshError="1"/>
      <sheetData sheetId="18108" refreshError="1"/>
      <sheetData sheetId="18109" refreshError="1"/>
      <sheetData sheetId="18110">
        <row r="9">
          <cell r="A9" t="str">
            <v>A</v>
          </cell>
        </row>
      </sheetData>
      <sheetData sheetId="18111">
        <row r="9">
          <cell r="A9" t="str">
            <v>A</v>
          </cell>
        </row>
      </sheetData>
      <sheetData sheetId="18112">
        <row r="9">
          <cell r="A9" t="str">
            <v>A</v>
          </cell>
        </row>
      </sheetData>
      <sheetData sheetId="18113" refreshError="1"/>
      <sheetData sheetId="18114" refreshError="1"/>
      <sheetData sheetId="18115" refreshError="1"/>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efreshError="1"/>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efreshError="1"/>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efreshError="1"/>
      <sheetData sheetId="18164" refreshError="1"/>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efreshError="1"/>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efreshError="1"/>
      <sheetData sheetId="18250">
        <row r="9">
          <cell r="A9" t="str">
            <v>A</v>
          </cell>
        </row>
      </sheetData>
      <sheetData sheetId="18251">
        <row r="9">
          <cell r="A9" t="str">
            <v>A</v>
          </cell>
        </row>
      </sheetData>
      <sheetData sheetId="18252">
        <row r="9">
          <cell r="A9" t="str">
            <v>A</v>
          </cell>
        </row>
      </sheetData>
      <sheetData sheetId="18253" refreshError="1"/>
      <sheetData sheetId="18254" refreshError="1"/>
      <sheetData sheetId="18255" refreshError="1"/>
      <sheetData sheetId="18256" refreshError="1"/>
      <sheetData sheetId="18257" refreshError="1"/>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efreshError="1"/>
      <sheetData sheetId="18334"/>
      <sheetData sheetId="18335" refreshError="1"/>
      <sheetData sheetId="18336"/>
      <sheetData sheetId="18337"/>
      <sheetData sheetId="18338"/>
      <sheetData sheetId="18339"/>
      <sheetData sheetId="18340"/>
      <sheetData sheetId="18341"/>
      <sheetData sheetId="18342"/>
      <sheetData sheetId="18343"/>
      <sheetData sheetId="18344"/>
      <sheetData sheetId="18345"/>
      <sheetData sheetId="18346"/>
      <sheetData sheetId="18347" refreshError="1"/>
      <sheetData sheetId="18348"/>
      <sheetData sheetId="18349"/>
      <sheetData sheetId="18350"/>
      <sheetData sheetId="18351"/>
      <sheetData sheetId="18352"/>
      <sheetData sheetId="18353" refreshError="1"/>
      <sheetData sheetId="18354" refreshError="1"/>
      <sheetData sheetId="18355" refreshError="1"/>
      <sheetData sheetId="18356" refreshError="1"/>
      <sheetData sheetId="18357" refreshError="1"/>
      <sheetData sheetId="18358"/>
      <sheetData sheetId="18359"/>
      <sheetData sheetId="18360"/>
      <sheetData sheetId="18361"/>
      <sheetData sheetId="18362"/>
      <sheetData sheetId="18363"/>
      <sheetData sheetId="18364"/>
      <sheetData sheetId="18365"/>
      <sheetData sheetId="18366" refreshError="1"/>
      <sheetData sheetId="18367" refreshError="1"/>
      <sheetData sheetId="18368" refreshError="1"/>
      <sheetData sheetId="18369" refreshError="1"/>
      <sheetData sheetId="18370"/>
      <sheetData sheetId="1837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sheetData sheetId="18447"/>
      <sheetData sheetId="18448" refreshError="1"/>
      <sheetData sheetId="18449" refreshError="1"/>
      <sheetData sheetId="18450">
        <row r="9">
          <cell r="A9" t="str">
            <v>A</v>
          </cell>
        </row>
      </sheetData>
      <sheetData sheetId="18451">
        <row r="9">
          <cell r="A9" t="str">
            <v>A</v>
          </cell>
        </row>
      </sheetData>
      <sheetData sheetId="18452"/>
      <sheetData sheetId="18453"/>
      <sheetData sheetId="18454" refreshError="1"/>
      <sheetData sheetId="18455" refreshError="1"/>
      <sheetData sheetId="18456" refreshError="1"/>
      <sheetData sheetId="18457" refreshError="1"/>
      <sheetData sheetId="18458" refreshError="1"/>
      <sheetData sheetId="18459" refreshError="1"/>
      <sheetData sheetId="18460"/>
      <sheetData sheetId="18461"/>
      <sheetData sheetId="18462"/>
      <sheetData sheetId="18463"/>
      <sheetData sheetId="18464" refreshError="1"/>
      <sheetData sheetId="18465">
        <row r="9">
          <cell r="A9" t="str">
            <v>A</v>
          </cell>
        </row>
      </sheetData>
      <sheetData sheetId="18466">
        <row r="9">
          <cell r="A9" t="str">
            <v>A</v>
          </cell>
        </row>
      </sheetData>
      <sheetData sheetId="18467"/>
      <sheetData sheetId="18468">
        <row r="9">
          <cell r="A9" t="str">
            <v>A</v>
          </cell>
        </row>
      </sheetData>
      <sheetData sheetId="18469" refreshError="1"/>
      <sheetData sheetId="18470">
        <row r="9">
          <cell r="A9" t="str">
            <v>A</v>
          </cell>
        </row>
      </sheetData>
      <sheetData sheetId="18471" refreshError="1"/>
      <sheetData sheetId="18472">
        <row r="9">
          <cell r="A9" t="str">
            <v>A</v>
          </cell>
        </row>
      </sheetData>
      <sheetData sheetId="18473" refreshError="1"/>
      <sheetData sheetId="18474">
        <row r="9">
          <cell r="A9" t="str">
            <v>A</v>
          </cell>
        </row>
      </sheetData>
      <sheetData sheetId="18475">
        <row r="9">
          <cell r="A9" t="str">
            <v>A</v>
          </cell>
        </row>
      </sheetData>
      <sheetData sheetId="18476" refreshError="1"/>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efreshError="1"/>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efreshError="1"/>
      <sheetData sheetId="18498" refreshError="1"/>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efreshError="1"/>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efreshError="1"/>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efreshError="1"/>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efreshError="1"/>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efreshError="1"/>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efreshError="1"/>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efreshError="1"/>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efreshError="1"/>
      <sheetData sheetId="18608" refreshError="1"/>
      <sheetData sheetId="18609" refreshError="1"/>
      <sheetData sheetId="18610" refreshError="1"/>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efreshError="1"/>
      <sheetData sheetId="18616" refreshError="1"/>
      <sheetData sheetId="18617" refreshError="1"/>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efreshError="1"/>
      <sheetData sheetId="18673">
        <row r="9">
          <cell r="A9" t="str">
            <v>A</v>
          </cell>
        </row>
      </sheetData>
      <sheetData sheetId="18674">
        <row r="9">
          <cell r="A9" t="str">
            <v>A</v>
          </cell>
        </row>
      </sheetData>
      <sheetData sheetId="18675"/>
      <sheetData sheetId="18676"/>
      <sheetData sheetId="18677"/>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efreshError="1"/>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efreshError="1"/>
      <sheetData sheetId="18802" refreshError="1"/>
      <sheetData sheetId="18803">
        <row r="9">
          <cell r="A9" t="str">
            <v>A</v>
          </cell>
        </row>
      </sheetData>
      <sheetData sheetId="18804" refreshError="1"/>
      <sheetData sheetId="18805" refreshError="1"/>
      <sheetData sheetId="18806" refreshError="1"/>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efreshError="1"/>
      <sheetData sheetId="18904" refreshError="1"/>
      <sheetData sheetId="18905" refreshError="1"/>
      <sheetData sheetId="18906" refreshError="1"/>
      <sheetData sheetId="18907" refreshError="1"/>
      <sheetData sheetId="18908" refreshError="1"/>
      <sheetData sheetId="18909">
        <row r="9">
          <cell r="A9" t="str">
            <v>A</v>
          </cell>
        </row>
      </sheetData>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sheetData sheetId="18919"/>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sheetData sheetId="18969"/>
      <sheetData sheetId="18970">
        <row r="9">
          <cell r="A9" t="str">
            <v>A</v>
          </cell>
        </row>
      </sheetData>
      <sheetData sheetId="18971"/>
      <sheetData sheetId="18972"/>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efreshError="1"/>
      <sheetData sheetId="18982" refreshError="1"/>
      <sheetData sheetId="18983" refreshError="1"/>
      <sheetData sheetId="18984">
        <row r="9">
          <cell r="A9" t="str">
            <v>A</v>
          </cell>
        </row>
      </sheetData>
      <sheetData sheetId="18985">
        <row r="9">
          <cell r="A9" t="str">
            <v>A</v>
          </cell>
        </row>
      </sheetData>
      <sheetData sheetId="18986">
        <row r="9">
          <cell r="A9" t="str">
            <v>A</v>
          </cell>
        </row>
      </sheetData>
      <sheetData sheetId="18987" refreshError="1"/>
      <sheetData sheetId="18988">
        <row r="9">
          <cell r="A9" t="str">
            <v>A</v>
          </cell>
        </row>
      </sheetData>
      <sheetData sheetId="18989" refreshError="1"/>
      <sheetData sheetId="18990" refreshError="1"/>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efreshError="1"/>
      <sheetData sheetId="18998" refreshError="1"/>
      <sheetData sheetId="18999">
        <row r="9">
          <cell r="A9" t="str">
            <v>A</v>
          </cell>
        </row>
      </sheetData>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efreshError="1"/>
      <sheetData sheetId="19294" refreshError="1"/>
      <sheetData sheetId="19295" refreshError="1"/>
      <sheetData sheetId="19296" refreshError="1"/>
      <sheetData sheetId="19297">
        <row r="9">
          <cell r="A9" t="str">
            <v>A</v>
          </cell>
        </row>
      </sheetData>
      <sheetData sheetId="19298">
        <row r="9">
          <cell r="A9" t="str">
            <v>A</v>
          </cell>
        </row>
      </sheetData>
      <sheetData sheetId="19299" refreshError="1"/>
      <sheetData sheetId="19300" refreshError="1"/>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efreshError="1"/>
      <sheetData sheetId="19317" refreshError="1"/>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efreshError="1"/>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efreshError="1"/>
      <sheetData sheetId="19410" refreshError="1"/>
      <sheetData sheetId="19411" refreshError="1"/>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efreshError="1"/>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efreshError="1"/>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efreshError="1"/>
      <sheetData sheetId="19585" refreshError="1"/>
      <sheetData sheetId="19586" refreshError="1"/>
      <sheetData sheetId="19587" refreshError="1"/>
      <sheetData sheetId="19588" refreshError="1"/>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efreshError="1"/>
      <sheetData sheetId="19598" refreshError="1"/>
      <sheetData sheetId="19599" refreshError="1"/>
      <sheetData sheetId="19600" refreshError="1"/>
      <sheetData sheetId="19601">
        <row r="9">
          <cell r="A9" t="str">
            <v>A</v>
          </cell>
        </row>
      </sheetData>
      <sheetData sheetId="19602">
        <row r="9">
          <cell r="A9" t="str">
            <v>A</v>
          </cell>
        </row>
      </sheetData>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ow r="9">
          <cell r="A9" t="str">
            <v>A</v>
          </cell>
        </row>
      </sheetData>
      <sheetData sheetId="19677">
        <row r="9">
          <cell r="A9" t="str">
            <v>A</v>
          </cell>
        </row>
      </sheetData>
      <sheetData sheetId="19678" refreshError="1"/>
      <sheetData sheetId="19679">
        <row r="9">
          <cell r="A9" t="str">
            <v>A</v>
          </cell>
        </row>
      </sheetData>
      <sheetData sheetId="19680" refreshError="1"/>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efreshError="1"/>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efreshError="1"/>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ow r="9">
          <cell r="A9" t="str">
            <v>A</v>
          </cell>
        </row>
      </sheetData>
      <sheetData sheetId="19715">
        <row r="9">
          <cell r="A9" t="str">
            <v>A</v>
          </cell>
        </row>
      </sheetData>
      <sheetData sheetId="19716">
        <row r="9">
          <cell r="A9" t="str">
            <v>A</v>
          </cell>
        </row>
      </sheetData>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ow r="9">
          <cell r="A9" t="str">
            <v>A</v>
          </cell>
        </row>
      </sheetData>
      <sheetData sheetId="19791" refreshError="1"/>
      <sheetData sheetId="19792">
        <row r="9">
          <cell r="A9" t="str">
            <v>A</v>
          </cell>
        </row>
      </sheetData>
      <sheetData sheetId="19793" refreshError="1"/>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efreshError="1"/>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efreshError="1"/>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ow r="9">
          <cell r="A9" t="str">
            <v>A</v>
          </cell>
        </row>
      </sheetData>
      <sheetData sheetId="19828">
        <row r="9">
          <cell r="A9" t="str">
            <v>A</v>
          </cell>
        </row>
      </sheetData>
      <sheetData sheetId="19829">
        <row r="9">
          <cell r="A9" t="str">
            <v>A</v>
          </cell>
        </row>
      </sheetData>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ow r="9">
          <cell r="A9" t="str">
            <v>A</v>
          </cell>
        </row>
      </sheetData>
      <sheetData sheetId="19904" refreshError="1"/>
      <sheetData sheetId="19905">
        <row r="9">
          <cell r="A9" t="str">
            <v>A</v>
          </cell>
        </row>
      </sheetData>
      <sheetData sheetId="19906" refreshError="1"/>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efreshError="1"/>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efreshError="1"/>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ow r="9">
          <cell r="A9" t="str">
            <v>A</v>
          </cell>
        </row>
      </sheetData>
      <sheetData sheetId="19941">
        <row r="9">
          <cell r="A9" t="str">
            <v>A</v>
          </cell>
        </row>
      </sheetData>
      <sheetData sheetId="19942">
        <row r="9">
          <cell r="A9" t="str">
            <v>A</v>
          </cell>
        </row>
      </sheetData>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ow r="9">
          <cell r="A9" t="str">
            <v>A</v>
          </cell>
        </row>
      </sheetData>
      <sheetData sheetId="20017" refreshError="1"/>
      <sheetData sheetId="20018" refreshError="1"/>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efreshError="1"/>
      <sheetData sheetId="20034" refreshError="1"/>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efreshError="1"/>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efreshError="1"/>
      <sheetData sheetId="20058" refreshError="1"/>
      <sheetData sheetId="20059" refreshError="1"/>
      <sheetData sheetId="20060">
        <row r="9">
          <cell r="A9" t="str">
            <v>A</v>
          </cell>
        </row>
      </sheetData>
      <sheetData sheetId="20061" refreshError="1"/>
      <sheetData sheetId="20062" refreshError="1"/>
      <sheetData sheetId="20063" refreshError="1"/>
      <sheetData sheetId="20064" refreshError="1"/>
      <sheetData sheetId="20065" refreshError="1"/>
      <sheetData sheetId="20066" refreshError="1"/>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ow r="9">
          <cell r="A9" t="str">
            <v>A</v>
          </cell>
        </row>
      </sheetData>
      <sheetData sheetId="20087">
        <row r="9">
          <cell r="A9" t="str">
            <v>A</v>
          </cell>
        </row>
      </sheetData>
      <sheetData sheetId="20088">
        <row r="9">
          <cell r="A9" t="str">
            <v>A</v>
          </cell>
        </row>
      </sheetData>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ow r="9">
          <cell r="A9" t="str">
            <v>A</v>
          </cell>
        </row>
      </sheetData>
      <sheetData sheetId="20163">
        <row r="9">
          <cell r="A9" t="str">
            <v>A</v>
          </cell>
        </row>
      </sheetData>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ow r="9">
          <cell r="A9" t="str">
            <v>A</v>
          </cell>
        </row>
      </sheetData>
      <sheetData sheetId="20172">
        <row r="9">
          <cell r="A9" t="str">
            <v>A</v>
          </cell>
        </row>
      </sheetData>
      <sheetData sheetId="20173" refreshError="1"/>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efreshError="1"/>
      <sheetData sheetId="20190" refreshError="1"/>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efreshError="1"/>
      <sheetData sheetId="20280" refreshError="1"/>
      <sheetData sheetId="20281" refreshError="1"/>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efreshError="1"/>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sheetData sheetId="20649"/>
      <sheetData sheetId="20650">
        <row r="9">
          <cell r="A9" t="str">
            <v>A</v>
          </cell>
        </row>
      </sheetData>
      <sheetData sheetId="20651" refreshError="1"/>
      <sheetData sheetId="20652" refreshError="1"/>
      <sheetData sheetId="20653" refreshError="1"/>
      <sheetData sheetId="20654" refreshError="1"/>
      <sheetData sheetId="20655" refreshError="1"/>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efreshError="1"/>
      <sheetData sheetId="23070" refreshError="1"/>
      <sheetData sheetId="23071" refreshError="1"/>
      <sheetData sheetId="23072" refreshError="1"/>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ow r="9">
          <cell r="A9" t="str">
            <v>A</v>
          </cell>
        </row>
      </sheetData>
      <sheetData sheetId="23099" refreshError="1"/>
      <sheetData sheetId="23100" refreshError="1"/>
      <sheetData sheetId="23101"/>
      <sheetData sheetId="23102"/>
      <sheetData sheetId="23103" refreshError="1"/>
      <sheetData sheetId="23104" refreshError="1"/>
      <sheetData sheetId="23105" refreshError="1"/>
      <sheetData sheetId="23106" refreshError="1"/>
      <sheetData sheetId="23107" refreshError="1"/>
      <sheetData sheetId="23108" refreshError="1"/>
      <sheetData sheetId="23109">
        <row r="9">
          <cell r="A9" t="str">
            <v>A</v>
          </cell>
        </row>
      </sheetData>
      <sheetData sheetId="23110">
        <row r="9">
          <cell r="A9" t="str">
            <v>A</v>
          </cell>
        </row>
      </sheetData>
      <sheetData sheetId="23111" refreshError="1"/>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ow r="9">
          <cell r="A9" t="str">
            <v>A</v>
          </cell>
        </row>
      </sheetData>
      <sheetData sheetId="23129">
        <row r="9">
          <cell r="A9" t="str">
            <v>A</v>
          </cell>
        </row>
      </sheetData>
      <sheetData sheetId="23130">
        <row r="9">
          <cell r="A9" t="str">
            <v>A</v>
          </cell>
        </row>
      </sheetData>
      <sheetData sheetId="23131">
        <row r="9">
          <cell r="A9" t="str">
            <v>A</v>
          </cell>
        </row>
      </sheetData>
      <sheetData sheetId="23132"/>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efreshError="1"/>
      <sheetData sheetId="23140" refreshError="1"/>
      <sheetData sheetId="23141">
        <row r="9">
          <cell r="A9" t="str">
            <v>A</v>
          </cell>
        </row>
      </sheetData>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ow r="9">
          <cell r="A9" t="str">
            <v>A</v>
          </cell>
        </row>
      </sheetData>
      <sheetData sheetId="23153"/>
      <sheetData sheetId="23154"/>
      <sheetData sheetId="23155">
        <row r="9">
          <cell r="A9" t="str">
            <v>A</v>
          </cell>
        </row>
      </sheetData>
      <sheetData sheetId="23156"/>
      <sheetData sheetId="23157"/>
      <sheetData sheetId="23158"/>
      <sheetData sheetId="23159"/>
      <sheetData sheetId="23160">
        <row r="9">
          <cell r="A9" t="str">
            <v>A</v>
          </cell>
        </row>
      </sheetData>
      <sheetData sheetId="23161"/>
      <sheetData sheetId="23162"/>
      <sheetData sheetId="23163"/>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ow r="9">
          <cell r="A9" t="str">
            <v>A</v>
          </cell>
        </row>
      </sheetData>
      <sheetData sheetId="23187">
        <row r="9">
          <cell r="A9" t="str">
            <v>A</v>
          </cell>
        </row>
      </sheetData>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ow r="9">
          <cell r="A9" t="str">
            <v>A</v>
          </cell>
        </row>
      </sheetData>
      <sheetData sheetId="23193">
        <row r="9">
          <cell r="A9" t="str">
            <v>A</v>
          </cell>
        </row>
      </sheetData>
      <sheetData sheetId="23194">
        <row r="9">
          <cell r="A9" t="str">
            <v>A</v>
          </cell>
        </row>
      </sheetData>
      <sheetData sheetId="23195">
        <row r="9">
          <cell r="A9" t="str">
            <v>A</v>
          </cell>
        </row>
      </sheetData>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ow r="9">
          <cell r="A9" t="str">
            <v>A</v>
          </cell>
        </row>
      </sheetData>
      <sheetData sheetId="23206">
        <row r="9">
          <cell r="A9" t="str">
            <v>A</v>
          </cell>
        </row>
      </sheetData>
      <sheetData sheetId="23207">
        <row r="9">
          <cell r="A9" t="str">
            <v>A</v>
          </cell>
        </row>
      </sheetData>
      <sheetData sheetId="23208">
        <row r="9">
          <cell r="A9" t="str">
            <v>A</v>
          </cell>
        </row>
      </sheetData>
      <sheetData sheetId="23209">
        <row r="9">
          <cell r="A9" t="str">
            <v>A</v>
          </cell>
        </row>
      </sheetData>
      <sheetData sheetId="23210">
        <row r="9">
          <cell r="A9" t="str">
            <v>A</v>
          </cell>
        </row>
      </sheetData>
      <sheetData sheetId="23211">
        <row r="9">
          <cell r="A9" t="str">
            <v>A</v>
          </cell>
        </row>
      </sheetData>
      <sheetData sheetId="23212">
        <row r="9">
          <cell r="A9" t="str">
            <v>A</v>
          </cell>
        </row>
      </sheetData>
      <sheetData sheetId="23213" refreshError="1"/>
      <sheetData sheetId="23214">
        <row r="9">
          <cell r="A9" t="str">
            <v>A</v>
          </cell>
        </row>
      </sheetData>
      <sheetData sheetId="23215">
        <row r="9">
          <cell r="A9" t="str">
            <v>A</v>
          </cell>
        </row>
      </sheetData>
      <sheetData sheetId="23216">
        <row r="9">
          <cell r="A9" t="str">
            <v>A</v>
          </cell>
        </row>
      </sheetData>
      <sheetData sheetId="23217">
        <row r="9">
          <cell r="A9" t="str">
            <v>A</v>
          </cell>
        </row>
      </sheetData>
      <sheetData sheetId="23218">
        <row r="9">
          <cell r="A9" t="str">
            <v>A</v>
          </cell>
        </row>
      </sheetData>
      <sheetData sheetId="23219">
        <row r="9">
          <cell r="A9" t="str">
            <v>A</v>
          </cell>
        </row>
      </sheetData>
      <sheetData sheetId="23220"/>
      <sheetData sheetId="23221">
        <row r="9">
          <cell r="A9" t="str">
            <v>A</v>
          </cell>
        </row>
      </sheetData>
      <sheetData sheetId="23222"/>
      <sheetData sheetId="23223">
        <row r="9">
          <cell r="A9" t="str">
            <v>A</v>
          </cell>
        </row>
      </sheetData>
      <sheetData sheetId="23224">
        <row r="9">
          <cell r="A9" t="str">
            <v>A</v>
          </cell>
        </row>
      </sheetData>
      <sheetData sheetId="23225"/>
      <sheetData sheetId="23226"/>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efreshError="1"/>
      <sheetData sheetId="23233" refreshError="1"/>
      <sheetData sheetId="23234">
        <row r="9">
          <cell r="A9" t="str">
            <v>A</v>
          </cell>
        </row>
      </sheetData>
      <sheetData sheetId="23235">
        <row r="9">
          <cell r="A9" t="str">
            <v>A</v>
          </cell>
        </row>
      </sheetData>
      <sheetData sheetId="23236">
        <row r="9">
          <cell r="A9" t="str">
            <v>A</v>
          </cell>
        </row>
      </sheetData>
      <sheetData sheetId="23237">
        <row r="9">
          <cell r="A9" t="str">
            <v>A</v>
          </cell>
        </row>
      </sheetData>
      <sheetData sheetId="23238" refreshError="1"/>
      <sheetData sheetId="23239" refreshError="1"/>
      <sheetData sheetId="23240" refreshError="1"/>
      <sheetData sheetId="23241" refreshError="1"/>
      <sheetData sheetId="23242">
        <row r="9">
          <cell r="A9" t="str">
            <v>A</v>
          </cell>
        </row>
      </sheetData>
      <sheetData sheetId="23243">
        <row r="9">
          <cell r="A9" t="str">
            <v>A</v>
          </cell>
        </row>
      </sheetData>
      <sheetData sheetId="23244">
        <row r="9">
          <cell r="A9" t="str">
            <v>A</v>
          </cell>
        </row>
      </sheetData>
      <sheetData sheetId="23245">
        <row r="9">
          <cell r="A9" t="str">
            <v>A</v>
          </cell>
        </row>
      </sheetData>
      <sheetData sheetId="23246">
        <row r="9">
          <cell r="A9" t="str">
            <v>A</v>
          </cell>
        </row>
      </sheetData>
      <sheetData sheetId="23247">
        <row r="9">
          <cell r="A9" t="str">
            <v>A</v>
          </cell>
        </row>
      </sheetData>
      <sheetData sheetId="23248">
        <row r="9">
          <cell r="A9" t="str">
            <v>A</v>
          </cell>
        </row>
      </sheetData>
      <sheetData sheetId="23249">
        <row r="9">
          <cell r="A9" t="str">
            <v>A</v>
          </cell>
        </row>
      </sheetData>
      <sheetData sheetId="23250">
        <row r="9">
          <cell r="A9" t="str">
            <v>A</v>
          </cell>
        </row>
      </sheetData>
      <sheetData sheetId="23251" refreshError="1"/>
      <sheetData sheetId="23252" refreshError="1"/>
      <sheetData sheetId="23253" refreshError="1"/>
      <sheetData sheetId="23254" refreshError="1"/>
      <sheetData sheetId="23255">
        <row r="9">
          <cell r="A9" t="str">
            <v>A</v>
          </cell>
        </row>
      </sheetData>
      <sheetData sheetId="23256">
        <row r="9">
          <cell r="A9" t="str">
            <v>A</v>
          </cell>
        </row>
      </sheetData>
      <sheetData sheetId="23257">
        <row r="9">
          <cell r="A9" t="str">
            <v>A</v>
          </cell>
        </row>
      </sheetData>
      <sheetData sheetId="23258">
        <row r="9">
          <cell r="A9" t="str">
            <v>A</v>
          </cell>
        </row>
      </sheetData>
      <sheetData sheetId="23259">
        <row r="9">
          <cell r="A9" t="str">
            <v>A</v>
          </cell>
        </row>
      </sheetData>
      <sheetData sheetId="23260">
        <row r="9">
          <cell r="A9" t="str">
            <v>A</v>
          </cell>
        </row>
      </sheetData>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efreshError="1"/>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ow r="9">
          <cell r="A9" t="str">
            <v>A</v>
          </cell>
        </row>
      </sheetData>
      <sheetData sheetId="23318">
        <row r="9">
          <cell r="A9" t="str">
            <v>A</v>
          </cell>
        </row>
      </sheetData>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efreshError="1"/>
      <sheetData sheetId="23344" refreshError="1"/>
      <sheetData sheetId="23345">
        <row r="9">
          <cell r="A9" t="str">
            <v>A</v>
          </cell>
        </row>
      </sheetData>
      <sheetData sheetId="23346" refreshError="1"/>
      <sheetData sheetId="23347" refreshError="1"/>
      <sheetData sheetId="23348" refreshError="1"/>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ow r="9">
          <cell r="A9" t="str">
            <v>A</v>
          </cell>
        </row>
      </sheetData>
      <sheetData sheetId="23428" refreshError="1"/>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efreshError="1"/>
      <sheetData sheetId="23499">
        <row r="9">
          <cell r="A9" t="str">
            <v>A</v>
          </cell>
        </row>
      </sheetData>
      <sheetData sheetId="23500" refreshError="1"/>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efreshError="1"/>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efreshError="1"/>
      <sheetData sheetId="23631">
        <row r="9">
          <cell r="A9" t="str">
            <v>A</v>
          </cell>
        </row>
      </sheetData>
      <sheetData sheetId="23632" refreshError="1"/>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ow r="9">
          <cell r="A9" t="str">
            <v>A</v>
          </cell>
        </row>
      </sheetData>
      <sheetData sheetId="23646">
        <row r="9">
          <cell r="A9" t="str">
            <v>A</v>
          </cell>
        </row>
      </sheetData>
      <sheetData sheetId="23647">
        <row r="9">
          <cell r="A9" t="str">
            <v>A</v>
          </cell>
        </row>
      </sheetData>
      <sheetData sheetId="23648">
        <row r="9">
          <cell r="A9" t="str">
            <v>A</v>
          </cell>
        </row>
      </sheetData>
      <sheetData sheetId="23649" refreshError="1"/>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ow r="9">
          <cell r="A9" t="str">
            <v>A</v>
          </cell>
        </row>
      </sheetData>
      <sheetData sheetId="23667">
        <row r="9">
          <cell r="A9" t="str">
            <v>A</v>
          </cell>
        </row>
      </sheetData>
      <sheetData sheetId="23668">
        <row r="9">
          <cell r="A9" t="str">
            <v>A</v>
          </cell>
        </row>
      </sheetData>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ow r="9">
          <cell r="A9" t="str">
            <v>A</v>
          </cell>
        </row>
      </sheetData>
      <sheetData sheetId="23743" refreshError="1"/>
      <sheetData sheetId="23744" refreshError="1"/>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efreshError="1"/>
      <sheetData sheetId="23763" refreshError="1"/>
      <sheetData sheetId="23764" refreshError="1"/>
      <sheetData sheetId="23765" refreshError="1"/>
      <sheetData sheetId="23766" refreshError="1"/>
      <sheetData sheetId="23767" refreshError="1"/>
      <sheetData sheetId="23768">
        <row r="9">
          <cell r="A9" t="str">
            <v>A</v>
          </cell>
        </row>
      </sheetData>
      <sheetData sheetId="23769">
        <row r="9">
          <cell r="A9" t="str">
            <v>A</v>
          </cell>
        </row>
      </sheetData>
      <sheetData sheetId="23770" refreshError="1"/>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efreshError="1"/>
      <sheetData sheetId="23776">
        <row r="9">
          <cell r="A9" t="str">
            <v>A</v>
          </cell>
        </row>
      </sheetData>
      <sheetData sheetId="23777">
        <row r="9">
          <cell r="A9" t="str">
            <v>A</v>
          </cell>
        </row>
      </sheetData>
      <sheetData sheetId="23778">
        <row r="9">
          <cell r="A9" t="str">
            <v>A</v>
          </cell>
        </row>
      </sheetData>
      <sheetData sheetId="23779">
        <row r="9">
          <cell r="A9" t="str">
            <v>A</v>
          </cell>
        </row>
      </sheetData>
      <sheetData sheetId="23780">
        <row r="9">
          <cell r="A9" t="str">
            <v>A</v>
          </cell>
        </row>
      </sheetData>
      <sheetData sheetId="23781">
        <row r="9">
          <cell r="A9" t="str">
            <v>A</v>
          </cell>
        </row>
      </sheetData>
      <sheetData sheetId="23782" refreshError="1"/>
      <sheetData sheetId="23783">
        <row r="9">
          <cell r="A9" t="str">
            <v>A</v>
          </cell>
        </row>
      </sheetData>
      <sheetData sheetId="23784">
        <row r="9">
          <cell r="A9" t="str">
            <v>A</v>
          </cell>
        </row>
      </sheetData>
      <sheetData sheetId="23785" refreshError="1"/>
      <sheetData sheetId="23786" refreshError="1"/>
      <sheetData sheetId="23787" refreshError="1"/>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efreshError="1"/>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efreshError="1"/>
      <sheetData sheetId="23812" refreshError="1"/>
      <sheetData sheetId="23813" refreshError="1"/>
      <sheetData sheetId="23814" refreshError="1"/>
      <sheetData sheetId="23815" refreshError="1"/>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ow r="9">
          <cell r="A9" t="str">
            <v>A</v>
          </cell>
        </row>
      </sheetData>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efreshError="1"/>
      <sheetData sheetId="23870" refreshError="1"/>
      <sheetData sheetId="23871" refreshError="1"/>
      <sheetData sheetId="23872" refreshError="1"/>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efreshError="1"/>
      <sheetData sheetId="23893">
        <row r="9">
          <cell r="A9" t="str">
            <v>A</v>
          </cell>
        </row>
      </sheetData>
      <sheetData sheetId="23894" refreshError="1"/>
      <sheetData sheetId="23895">
        <row r="9">
          <cell r="A9" t="str">
            <v>A</v>
          </cell>
        </row>
      </sheetData>
      <sheetData sheetId="23896">
        <row r="9">
          <cell r="A9" t="str">
            <v>A</v>
          </cell>
        </row>
      </sheetData>
      <sheetData sheetId="23897" refreshError="1"/>
      <sheetData sheetId="23898">
        <row r="9">
          <cell r="A9" t="str">
            <v>A</v>
          </cell>
        </row>
      </sheetData>
      <sheetData sheetId="23899" refreshError="1"/>
      <sheetData sheetId="23900" refreshError="1"/>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efreshError="1"/>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ow r="9">
          <cell r="A9" t="str">
            <v>A</v>
          </cell>
        </row>
      </sheetData>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efreshError="1"/>
      <sheetData sheetId="24003" refreshError="1"/>
      <sheetData sheetId="24004">
        <row r="9">
          <cell r="A9" t="str">
            <v>A</v>
          </cell>
        </row>
      </sheetData>
      <sheetData sheetId="24005">
        <row r="9">
          <cell r="A9" t="str">
            <v>A</v>
          </cell>
        </row>
      </sheetData>
      <sheetData sheetId="24006">
        <row r="9">
          <cell r="A9" t="str">
            <v>A</v>
          </cell>
        </row>
      </sheetData>
      <sheetData sheetId="24007" refreshError="1"/>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efreshError="1"/>
      <sheetData sheetId="24116" refreshError="1"/>
      <sheetData sheetId="24117">
        <row r="9">
          <cell r="A9" t="str">
            <v>A</v>
          </cell>
        </row>
      </sheetData>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efreshError="1"/>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ow r="9">
          <cell r="A9" t="str">
            <v>A</v>
          </cell>
        </row>
      </sheetData>
      <sheetData sheetId="24192">
        <row r="9">
          <cell r="A9" t="str">
            <v>A</v>
          </cell>
        </row>
      </sheetData>
      <sheetData sheetId="24193">
        <row r="9">
          <cell r="A9" t="str">
            <v>A</v>
          </cell>
        </row>
      </sheetData>
      <sheetData sheetId="24194">
        <row r="9">
          <cell r="A9" t="str">
            <v>A</v>
          </cell>
        </row>
      </sheetData>
      <sheetData sheetId="24195">
        <row r="9">
          <cell r="A9" t="str">
            <v>A</v>
          </cell>
        </row>
      </sheetData>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ow r="9">
          <cell r="A9" t="str">
            <v>A</v>
          </cell>
        </row>
      </sheetData>
      <sheetData sheetId="24202">
        <row r="9">
          <cell r="A9" t="str">
            <v>A</v>
          </cell>
        </row>
      </sheetData>
      <sheetData sheetId="24203">
        <row r="9">
          <cell r="A9" t="str">
            <v>A</v>
          </cell>
        </row>
      </sheetData>
      <sheetData sheetId="24204">
        <row r="9">
          <cell r="A9" t="str">
            <v>A</v>
          </cell>
        </row>
      </sheetData>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ow r="9">
          <cell r="A9" t="str">
            <v>A</v>
          </cell>
        </row>
      </sheetData>
      <sheetData sheetId="24226">
        <row r="9">
          <cell r="A9" t="str">
            <v>A</v>
          </cell>
        </row>
      </sheetData>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efreshError="1"/>
      <sheetData sheetId="24279" refreshError="1"/>
      <sheetData sheetId="24280" refreshError="1"/>
      <sheetData sheetId="24281" refreshError="1"/>
      <sheetData sheetId="24282" refreshError="1"/>
      <sheetData sheetId="24283" refreshError="1"/>
      <sheetData sheetId="24284">
        <row r="9">
          <cell r="A9" t="str">
            <v>A</v>
          </cell>
        </row>
      </sheetData>
      <sheetData sheetId="24285" refreshError="1"/>
      <sheetData sheetId="24286" refreshError="1"/>
      <sheetData sheetId="24287">
        <row r="9">
          <cell r="A9" t="str">
            <v>A</v>
          </cell>
        </row>
      </sheetData>
      <sheetData sheetId="24288">
        <row r="9">
          <cell r="A9" t="str">
            <v>A</v>
          </cell>
        </row>
      </sheetData>
      <sheetData sheetId="24289" refreshError="1"/>
      <sheetData sheetId="24290" refreshError="1"/>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ow r="9">
          <cell r="A9" t="str">
            <v>A</v>
          </cell>
        </row>
      </sheetData>
      <sheetData sheetId="24351">
        <row r="9">
          <cell r="A9" t="str">
            <v>A</v>
          </cell>
        </row>
      </sheetData>
      <sheetData sheetId="24352">
        <row r="9">
          <cell r="A9" t="str">
            <v>A</v>
          </cell>
        </row>
      </sheetData>
      <sheetData sheetId="24353">
        <row r="9">
          <cell r="A9" t="str">
            <v>A</v>
          </cell>
        </row>
      </sheetData>
      <sheetData sheetId="24354">
        <row r="9">
          <cell r="A9" t="str">
            <v>A</v>
          </cell>
        </row>
      </sheetData>
      <sheetData sheetId="24355">
        <row r="9">
          <cell r="A9" t="str">
            <v>A</v>
          </cell>
        </row>
      </sheetData>
      <sheetData sheetId="24356">
        <row r="9">
          <cell r="A9" t="str">
            <v>A</v>
          </cell>
        </row>
      </sheetData>
      <sheetData sheetId="24357">
        <row r="9">
          <cell r="A9" t="str">
            <v>A</v>
          </cell>
        </row>
      </sheetData>
      <sheetData sheetId="24358">
        <row r="9">
          <cell r="A9" t="str">
            <v>A</v>
          </cell>
        </row>
      </sheetData>
      <sheetData sheetId="24359">
        <row r="9">
          <cell r="A9" t="str">
            <v>A</v>
          </cell>
        </row>
      </sheetData>
      <sheetData sheetId="24360">
        <row r="9">
          <cell r="A9" t="str">
            <v>A</v>
          </cell>
        </row>
      </sheetData>
      <sheetData sheetId="24361">
        <row r="9">
          <cell r="A9" t="str">
            <v>A</v>
          </cell>
        </row>
      </sheetData>
      <sheetData sheetId="24362">
        <row r="9">
          <cell r="A9" t="str">
            <v>A</v>
          </cell>
        </row>
      </sheetData>
      <sheetData sheetId="24363">
        <row r="9">
          <cell r="A9" t="str">
            <v>A</v>
          </cell>
        </row>
      </sheetData>
      <sheetData sheetId="24364">
        <row r="9">
          <cell r="A9" t="str">
            <v>A</v>
          </cell>
        </row>
      </sheetData>
      <sheetData sheetId="24365">
        <row r="9">
          <cell r="A9" t="str">
            <v>A</v>
          </cell>
        </row>
      </sheetData>
      <sheetData sheetId="24366">
        <row r="9">
          <cell r="A9" t="str">
            <v>A</v>
          </cell>
        </row>
      </sheetData>
      <sheetData sheetId="24367">
        <row r="9">
          <cell r="A9" t="str">
            <v>A</v>
          </cell>
        </row>
      </sheetData>
      <sheetData sheetId="24368">
        <row r="9">
          <cell r="A9" t="str">
            <v>A</v>
          </cell>
        </row>
      </sheetData>
      <sheetData sheetId="24369">
        <row r="9">
          <cell r="A9" t="str">
            <v>A</v>
          </cell>
        </row>
      </sheetData>
      <sheetData sheetId="24370">
        <row r="9">
          <cell r="A9" t="str">
            <v>A</v>
          </cell>
        </row>
      </sheetData>
      <sheetData sheetId="24371">
        <row r="9">
          <cell r="A9" t="str">
            <v>A</v>
          </cell>
        </row>
      </sheetData>
      <sheetData sheetId="24372">
        <row r="9">
          <cell r="A9" t="str">
            <v>A</v>
          </cell>
        </row>
      </sheetData>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efreshError="1"/>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efreshError="1"/>
      <sheetData sheetId="24409" refreshError="1"/>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efreshError="1"/>
      <sheetData sheetId="24418" refreshError="1"/>
      <sheetData sheetId="24419" refreshError="1"/>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efreshError="1"/>
      <sheetData sheetId="24430" refreshError="1"/>
      <sheetData sheetId="24431" refreshError="1"/>
      <sheetData sheetId="24432" refreshError="1"/>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efreshError="1"/>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efreshError="1"/>
      <sheetData sheetId="24522" refreshError="1"/>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efreshError="1"/>
      <sheetData sheetId="24613" refreshError="1"/>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ow r="9">
          <cell r="A9" t="str">
            <v>A</v>
          </cell>
        </row>
      </sheetData>
      <sheetData sheetId="24625">
        <row r="9">
          <cell r="A9" t="str">
            <v>A</v>
          </cell>
        </row>
      </sheetData>
      <sheetData sheetId="24626">
        <row r="9">
          <cell r="A9" t="str">
            <v>A</v>
          </cell>
        </row>
      </sheetData>
      <sheetData sheetId="24627" refreshError="1"/>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efreshError="1"/>
      <sheetData sheetId="24636" refreshError="1"/>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ow r="9">
          <cell r="A9" t="str">
            <v>A</v>
          </cell>
        </row>
      </sheetData>
      <sheetData sheetId="24649">
        <row r="9">
          <cell r="A9" t="str">
            <v>A</v>
          </cell>
        </row>
      </sheetData>
      <sheetData sheetId="24650">
        <row r="9">
          <cell r="A9" t="str">
            <v>A</v>
          </cell>
        </row>
      </sheetData>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ow r="9">
          <cell r="A9" t="str">
            <v>A</v>
          </cell>
        </row>
      </sheetData>
      <sheetData sheetId="24668">
        <row r="9">
          <cell r="A9" t="str">
            <v>A</v>
          </cell>
        </row>
      </sheetData>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ow r="9">
          <cell r="A9" t="str">
            <v>A</v>
          </cell>
        </row>
      </sheetData>
      <sheetData sheetId="24741">
        <row r="9">
          <cell r="A9" t="str">
            <v>A</v>
          </cell>
        </row>
      </sheetData>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ow r="9">
          <cell r="A9" t="str">
            <v>A</v>
          </cell>
        </row>
      </sheetData>
      <sheetData sheetId="24782">
        <row r="9">
          <cell r="A9" t="str">
            <v>A</v>
          </cell>
        </row>
      </sheetData>
      <sheetData sheetId="24783">
        <row r="9">
          <cell r="A9" t="str">
            <v>A</v>
          </cell>
        </row>
      </sheetData>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ow r="9">
          <cell r="A9" t="str">
            <v>A</v>
          </cell>
        </row>
      </sheetData>
      <sheetData sheetId="24792">
        <row r="9">
          <cell r="A9" t="str">
            <v>A</v>
          </cell>
        </row>
      </sheetData>
      <sheetData sheetId="24793">
        <row r="9">
          <cell r="A9" t="str">
            <v>A</v>
          </cell>
        </row>
      </sheetData>
      <sheetData sheetId="24794">
        <row r="9">
          <cell r="A9" t="str">
            <v>A</v>
          </cell>
        </row>
      </sheetData>
      <sheetData sheetId="24795">
        <row r="9">
          <cell r="A9" t="str">
            <v>A</v>
          </cell>
        </row>
      </sheetData>
      <sheetData sheetId="24796">
        <row r="9">
          <cell r="A9" t="str">
            <v>A</v>
          </cell>
        </row>
      </sheetData>
      <sheetData sheetId="24797">
        <row r="9">
          <cell r="A9" t="str">
            <v>A</v>
          </cell>
        </row>
      </sheetData>
      <sheetData sheetId="24798" refreshError="1"/>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ow r="9">
          <cell r="A9" t="str">
            <v>A</v>
          </cell>
        </row>
      </sheetData>
      <sheetData sheetId="24898">
        <row r="9">
          <cell r="A9" t="str">
            <v>A</v>
          </cell>
        </row>
      </sheetData>
      <sheetData sheetId="24899" refreshError="1"/>
      <sheetData sheetId="24900">
        <row r="9">
          <cell r="A9" t="str">
            <v>A</v>
          </cell>
        </row>
      </sheetData>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sheetData sheetId="26560"/>
      <sheetData sheetId="26561"/>
      <sheetData sheetId="26562"/>
      <sheetData sheetId="26563"/>
      <sheetData sheetId="26564"/>
      <sheetData sheetId="26565"/>
      <sheetData sheetId="26566"/>
      <sheetData sheetId="26567">
        <row r="9">
          <cell r="A9" t="str">
            <v>A</v>
          </cell>
        </row>
      </sheetData>
      <sheetData sheetId="26568"/>
      <sheetData sheetId="26569"/>
      <sheetData sheetId="26570"/>
      <sheetData sheetId="26571"/>
      <sheetData sheetId="26572"/>
      <sheetData sheetId="26573"/>
      <sheetData sheetId="26574"/>
      <sheetData sheetId="26575"/>
      <sheetData sheetId="26576"/>
      <sheetData sheetId="26577"/>
      <sheetData sheetId="26578"/>
      <sheetData sheetId="26579">
        <row r="9">
          <cell r="A9" t="str">
            <v>A</v>
          </cell>
        </row>
      </sheetData>
      <sheetData sheetId="26580">
        <row r="9">
          <cell r="A9" t="str">
            <v>A</v>
          </cell>
        </row>
      </sheetData>
      <sheetData sheetId="26581">
        <row r="9">
          <cell r="A9" t="str">
            <v>A</v>
          </cell>
        </row>
      </sheetData>
      <sheetData sheetId="26582">
        <row r="9">
          <cell r="A9" t="str">
            <v>A</v>
          </cell>
        </row>
      </sheetData>
      <sheetData sheetId="26583">
        <row r="9">
          <cell r="A9" t="str">
            <v>A</v>
          </cell>
        </row>
      </sheetData>
      <sheetData sheetId="26584">
        <row r="9">
          <cell r="A9" t="str">
            <v>A</v>
          </cell>
        </row>
      </sheetData>
      <sheetData sheetId="26585">
        <row r="9">
          <cell r="A9" t="str">
            <v>A</v>
          </cell>
        </row>
      </sheetData>
      <sheetData sheetId="26586">
        <row r="9">
          <cell r="A9" t="str">
            <v>A</v>
          </cell>
        </row>
      </sheetData>
      <sheetData sheetId="26587">
        <row r="9">
          <cell r="A9" t="str">
            <v>A</v>
          </cell>
        </row>
      </sheetData>
      <sheetData sheetId="26588">
        <row r="9">
          <cell r="A9" t="str">
            <v>A</v>
          </cell>
        </row>
      </sheetData>
      <sheetData sheetId="26589">
        <row r="9">
          <cell r="A9" t="str">
            <v>A</v>
          </cell>
        </row>
      </sheetData>
      <sheetData sheetId="26590">
        <row r="9">
          <cell r="A9" t="str">
            <v>A</v>
          </cell>
        </row>
      </sheetData>
      <sheetData sheetId="26591">
        <row r="9">
          <cell r="A9" t="str">
            <v>A</v>
          </cell>
        </row>
      </sheetData>
      <sheetData sheetId="26592">
        <row r="9">
          <cell r="A9" t="str">
            <v>A</v>
          </cell>
        </row>
      </sheetData>
      <sheetData sheetId="26593">
        <row r="9">
          <cell r="A9" t="str">
            <v>A</v>
          </cell>
        </row>
      </sheetData>
      <sheetData sheetId="26594">
        <row r="9">
          <cell r="A9" t="str">
            <v>A</v>
          </cell>
        </row>
      </sheetData>
      <sheetData sheetId="26595" refreshError="1"/>
      <sheetData sheetId="26596" refreshError="1"/>
      <sheetData sheetId="26597" refreshError="1"/>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efreshError="1"/>
      <sheetData sheetId="26714" refreshError="1"/>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efreshError="1"/>
      <sheetData sheetId="26731" refreshError="1"/>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efreshError="1"/>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efreshError="1"/>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ow r="9">
          <cell r="A9" t="str">
            <v>A</v>
          </cell>
        </row>
      </sheetData>
      <sheetData sheetId="27167">
        <row r="9">
          <cell r="A9" t="str">
            <v>A</v>
          </cell>
        </row>
      </sheetData>
      <sheetData sheetId="27168">
        <row r="9">
          <cell r="A9" t="str">
            <v>A</v>
          </cell>
        </row>
      </sheetData>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ow r="9">
          <cell r="A9" t="str">
            <v>A</v>
          </cell>
        </row>
      </sheetData>
      <sheetData sheetId="27193" refreshError="1"/>
      <sheetData sheetId="27194" refreshError="1"/>
      <sheetData sheetId="27195" refreshError="1"/>
      <sheetData sheetId="27196" refreshError="1"/>
      <sheetData sheetId="27197" refreshError="1"/>
      <sheetData sheetId="27198" refreshError="1"/>
      <sheetData sheetId="27199">
        <row r="9">
          <cell r="A9" t="str">
            <v>A</v>
          </cell>
        </row>
      </sheetData>
      <sheetData sheetId="27200" refreshError="1"/>
      <sheetData sheetId="27201">
        <row r="9">
          <cell r="A9" t="str">
            <v>A</v>
          </cell>
        </row>
      </sheetData>
      <sheetData sheetId="27202">
        <row r="9">
          <cell r="A9" t="str">
            <v>A</v>
          </cell>
        </row>
      </sheetData>
      <sheetData sheetId="27203" refreshError="1"/>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efreshError="1"/>
      <sheetData sheetId="27228" refreshError="1"/>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efreshError="1"/>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efreshError="1"/>
      <sheetData sheetId="27325" refreshError="1"/>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efreshError="1"/>
      <sheetData sheetId="27337">
        <row r="9">
          <cell r="A9" t="str">
            <v>A</v>
          </cell>
        </row>
      </sheetData>
      <sheetData sheetId="27338" refreshError="1"/>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efreshError="1"/>
      <sheetData sheetId="27369" refreshError="1"/>
      <sheetData sheetId="27370" refreshError="1"/>
      <sheetData sheetId="27371" refreshError="1"/>
      <sheetData sheetId="27372" refreshError="1"/>
      <sheetData sheetId="27373" refreshError="1"/>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efreshError="1"/>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efreshError="1"/>
      <sheetData sheetId="27435" refreshError="1"/>
      <sheetData sheetId="27436">
        <row r="9">
          <cell r="A9" t="str">
            <v>A</v>
          </cell>
        </row>
      </sheetData>
      <sheetData sheetId="27437">
        <row r="9">
          <cell r="A9" t="str">
            <v>A</v>
          </cell>
        </row>
      </sheetData>
      <sheetData sheetId="27438">
        <row r="9">
          <cell r="A9" t="str">
            <v>A</v>
          </cell>
        </row>
      </sheetData>
      <sheetData sheetId="27439" refreshError="1"/>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ow r="9">
          <cell r="A9" t="str">
            <v>A</v>
          </cell>
        </row>
      </sheetData>
      <sheetData sheetId="27535" refreshError="1"/>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efreshError="1"/>
      <sheetData sheetId="27599" refreshError="1"/>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efreshError="1"/>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row r="9">
          <cell r="A9" t="str">
            <v>A</v>
          </cell>
        </row>
      </sheetData>
      <sheetData sheetId="27647">
        <row r="9">
          <cell r="A9" t="str">
            <v>A</v>
          </cell>
        </row>
      </sheetData>
      <sheetData sheetId="27648">
        <row r="9">
          <cell r="A9" t="str">
            <v>A</v>
          </cell>
        </row>
      </sheetData>
      <sheetData sheetId="27649" refreshError="1"/>
      <sheetData sheetId="27650" refreshError="1"/>
      <sheetData sheetId="27651">
        <row r="9">
          <cell r="A9" t="str">
            <v>A</v>
          </cell>
        </row>
      </sheetData>
      <sheetData sheetId="27652">
        <row r="9">
          <cell r="A9" t="str">
            <v>A</v>
          </cell>
        </row>
      </sheetData>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ow r="9">
          <cell r="A9" t="str">
            <v>A</v>
          </cell>
        </row>
      </sheetData>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ow r="9">
          <cell r="A9" t="str">
            <v>A</v>
          </cell>
        </row>
      </sheetData>
      <sheetData sheetId="27680">
        <row r="9">
          <cell r="A9" t="str">
            <v>A</v>
          </cell>
        </row>
      </sheetData>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efreshError="1"/>
      <sheetData sheetId="27724">
        <row r="9">
          <cell r="A9" t="str">
            <v>A</v>
          </cell>
        </row>
      </sheetData>
      <sheetData sheetId="27725">
        <row r="9">
          <cell r="A9" t="str">
            <v>A</v>
          </cell>
        </row>
      </sheetData>
      <sheetData sheetId="27726">
        <row r="9">
          <cell r="A9" t="str">
            <v>A</v>
          </cell>
        </row>
      </sheetData>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ow r="9">
          <cell r="A9" t="str">
            <v>A</v>
          </cell>
        </row>
      </sheetData>
      <sheetData sheetId="27934">
        <row r="9">
          <cell r="A9" t="str">
            <v>A</v>
          </cell>
        </row>
      </sheetData>
      <sheetData sheetId="27935">
        <row r="9">
          <cell r="A9" t="str">
            <v>A</v>
          </cell>
        </row>
      </sheetData>
      <sheetData sheetId="27936"/>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sheetData sheetId="28138" refreshError="1"/>
      <sheetData sheetId="28139" refreshError="1"/>
      <sheetData sheetId="28140">
        <row r="9">
          <cell r="A9" t="str">
            <v>A</v>
          </cell>
        </row>
      </sheetData>
      <sheetData sheetId="28141" refreshError="1"/>
      <sheetData sheetId="28142" refreshError="1"/>
      <sheetData sheetId="28143" refreshError="1"/>
      <sheetData sheetId="28144">
        <row r="9">
          <cell r="A9" t="str">
            <v>A</v>
          </cell>
        </row>
      </sheetData>
      <sheetData sheetId="28145" refreshError="1"/>
      <sheetData sheetId="28146">
        <row r="9">
          <cell r="A9" t="str">
            <v>A</v>
          </cell>
        </row>
      </sheetData>
      <sheetData sheetId="28147" refreshError="1"/>
      <sheetData sheetId="28148">
        <row r="9">
          <cell r="A9" t="str">
            <v>A</v>
          </cell>
        </row>
      </sheetData>
      <sheetData sheetId="28149">
        <row r="9">
          <cell r="A9" t="str">
            <v>A</v>
          </cell>
        </row>
      </sheetData>
      <sheetData sheetId="28150" refreshError="1"/>
      <sheetData sheetId="28151">
        <row r="9">
          <cell r="A9" t="str">
            <v>A</v>
          </cell>
        </row>
      </sheetData>
      <sheetData sheetId="28152" refreshError="1"/>
      <sheetData sheetId="28153" refreshError="1"/>
      <sheetData sheetId="28154">
        <row r="9">
          <cell r="A9" t="str">
            <v>A</v>
          </cell>
        </row>
      </sheetData>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efreshError="1"/>
      <sheetData sheetId="28175" refreshError="1"/>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ow r="9">
          <cell r="A9" t="str">
            <v>A</v>
          </cell>
        </row>
      </sheetData>
      <sheetData sheetId="28197">
        <row r="9">
          <cell r="A9" t="str">
            <v>A</v>
          </cell>
        </row>
      </sheetData>
      <sheetData sheetId="28198">
        <row r="9">
          <cell r="A9" t="str">
            <v>A</v>
          </cell>
        </row>
      </sheetData>
      <sheetData sheetId="28199">
        <row r="9">
          <cell r="A9" t="str">
            <v>A</v>
          </cell>
        </row>
      </sheetData>
      <sheetData sheetId="28200">
        <row r="9">
          <cell r="A9" t="str">
            <v>A</v>
          </cell>
        </row>
      </sheetData>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efreshError="1"/>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efreshError="1"/>
      <sheetData sheetId="28272" refreshError="1"/>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efreshError="1"/>
      <sheetData sheetId="28284">
        <row r="9">
          <cell r="A9" t="str">
            <v>A</v>
          </cell>
        </row>
      </sheetData>
      <sheetData sheetId="28285" refreshError="1"/>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efreshError="1"/>
      <sheetData sheetId="28316" refreshError="1"/>
      <sheetData sheetId="28317" refreshError="1"/>
      <sheetData sheetId="28318" refreshError="1"/>
      <sheetData sheetId="28319" refreshError="1"/>
      <sheetData sheetId="28320" refreshError="1"/>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ow r="9">
          <cell r="A9" t="str">
            <v>A</v>
          </cell>
        </row>
      </sheetData>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efreshError="1"/>
      <sheetData sheetId="28371">
        <row r="9">
          <cell r="A9" t="str">
            <v>A</v>
          </cell>
        </row>
      </sheetData>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refreshError="1"/>
      <sheetData sheetId="28382" refreshError="1"/>
      <sheetData sheetId="28383">
        <row r="9">
          <cell r="A9" t="str">
            <v>A</v>
          </cell>
        </row>
      </sheetData>
      <sheetData sheetId="28384">
        <row r="9">
          <cell r="A9" t="str">
            <v>A</v>
          </cell>
        </row>
      </sheetData>
      <sheetData sheetId="28385">
        <row r="9">
          <cell r="A9" t="str">
            <v>A</v>
          </cell>
        </row>
      </sheetData>
      <sheetData sheetId="28386" refreshError="1"/>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ow r="9">
          <cell r="A9" t="str">
            <v>A</v>
          </cell>
        </row>
      </sheetData>
      <sheetData sheetId="28482" refreshError="1"/>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efreshError="1"/>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efreshError="1"/>
      <sheetData sheetId="28597" refreshError="1"/>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ow r="9">
          <cell r="A9" t="str">
            <v>A</v>
          </cell>
        </row>
      </sheetData>
      <sheetData sheetId="28608">
        <row r="9">
          <cell r="A9" t="str">
            <v>A</v>
          </cell>
        </row>
      </sheetData>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efreshError="1"/>
      <sheetData sheetId="28671">
        <row r="9">
          <cell r="A9" t="str">
            <v>A</v>
          </cell>
        </row>
      </sheetData>
      <sheetData sheetId="28672">
        <row r="9">
          <cell r="A9" t="str">
            <v>A</v>
          </cell>
        </row>
      </sheetData>
      <sheetData sheetId="28673">
        <row r="9">
          <cell r="A9" t="str">
            <v>A</v>
          </cell>
        </row>
      </sheetData>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ow r="9">
          <cell r="A9" t="str">
            <v>A</v>
          </cell>
        </row>
      </sheetData>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sheetData sheetId="28989"/>
      <sheetData sheetId="28990">
        <row r="9">
          <cell r="A9" t="str">
            <v>A</v>
          </cell>
        </row>
      </sheetData>
      <sheetData sheetId="28991">
        <row r="9">
          <cell r="A9" t="str">
            <v>A</v>
          </cell>
        </row>
      </sheetData>
      <sheetData sheetId="28992">
        <row r="9">
          <cell r="A9" t="str">
            <v>A</v>
          </cell>
        </row>
      </sheetData>
      <sheetData sheetId="28993" refreshError="1"/>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efreshError="1"/>
      <sheetData sheetId="29000" refreshError="1"/>
      <sheetData sheetId="29001" refreshError="1"/>
      <sheetData sheetId="29002" refreshError="1"/>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ow r="9">
          <cell r="A9" t="str">
            <v>A</v>
          </cell>
        </row>
      </sheetData>
      <sheetData sheetId="29011" refreshError="1"/>
      <sheetData sheetId="29012">
        <row r="9">
          <cell r="A9" t="str">
            <v>A</v>
          </cell>
        </row>
      </sheetData>
      <sheetData sheetId="29013">
        <row r="9">
          <cell r="A9" t="str">
            <v>A</v>
          </cell>
        </row>
      </sheetData>
      <sheetData sheetId="29014"/>
      <sheetData sheetId="29015"/>
      <sheetData sheetId="29016"/>
      <sheetData sheetId="29017"/>
      <sheetData sheetId="29018"/>
      <sheetData sheetId="29019"/>
      <sheetData sheetId="29020">
        <row r="9">
          <cell r="A9" t="str">
            <v>A</v>
          </cell>
        </row>
      </sheetData>
      <sheetData sheetId="29021">
        <row r="9">
          <cell r="A9" t="str">
            <v>A</v>
          </cell>
        </row>
      </sheetData>
      <sheetData sheetId="29022" refreshError="1"/>
      <sheetData sheetId="29023">
        <row r="9">
          <cell r="A9" t="str">
            <v>A</v>
          </cell>
        </row>
      </sheetData>
      <sheetData sheetId="29024">
        <row r="9">
          <cell r="A9" t="str">
            <v>A</v>
          </cell>
        </row>
      </sheetData>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sheetData sheetId="31049">
        <row r="9">
          <cell r="A9" t="str">
            <v>A</v>
          </cell>
        </row>
      </sheetData>
      <sheetData sheetId="31050"/>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sheetData sheetId="31183"/>
      <sheetData sheetId="31184"/>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sheetData sheetId="31954"/>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sheetData sheetId="32656" refreshError="1"/>
      <sheetData sheetId="32657" refreshError="1"/>
      <sheetData sheetId="32658" refreshError="1"/>
      <sheetData sheetId="32659" refreshError="1"/>
      <sheetData sheetId="32660" refreshError="1"/>
      <sheetData sheetId="32661"/>
      <sheetData sheetId="32662"/>
      <sheetData sheetId="32663"/>
      <sheetData sheetId="32664"/>
      <sheetData sheetId="32665"/>
      <sheetData sheetId="32666"/>
      <sheetData sheetId="32667"/>
      <sheetData sheetId="32668"/>
      <sheetData sheetId="32669"/>
      <sheetData sheetId="32670"/>
      <sheetData sheetId="32671"/>
      <sheetData sheetId="32672"/>
      <sheetData sheetId="32673"/>
      <sheetData sheetId="32674"/>
      <sheetData sheetId="32675"/>
      <sheetData sheetId="32676"/>
      <sheetData sheetId="32677"/>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refreshError="1"/>
      <sheetData sheetId="32754" refreshError="1"/>
      <sheetData sheetId="32755"/>
      <sheetData sheetId="32756"/>
      <sheetData sheetId="32757"/>
      <sheetData sheetId="32758"/>
      <sheetData sheetId="32759"/>
      <sheetData sheetId="32760"/>
      <sheetData sheetId="32761"/>
      <sheetData sheetId="32762"/>
      <sheetData sheetId="32763"/>
      <sheetData sheetId="32764">
        <row r="9">
          <cell r="A9" t="str">
            <v>A</v>
          </cell>
        </row>
      </sheetData>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sheetData sheetId="32808"/>
      <sheetData sheetId="32809"/>
      <sheetData sheetId="32810"/>
      <sheetData sheetId="32811"/>
      <sheetData sheetId="32812"/>
      <sheetData sheetId="32813"/>
      <sheetData sheetId="32814"/>
      <sheetData sheetId="32815"/>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sheetData sheetId="32831">
        <row r="9">
          <cell r="A9" t="str">
            <v>A</v>
          </cell>
        </row>
      </sheetData>
      <sheetData sheetId="32832"/>
      <sheetData sheetId="32833"/>
      <sheetData sheetId="32834"/>
      <sheetData sheetId="32835"/>
      <sheetData sheetId="32836"/>
      <sheetData sheetId="32837">
        <row r="9">
          <cell r="A9" t="str">
            <v>A</v>
          </cell>
        </row>
      </sheetData>
      <sheetData sheetId="32838"/>
      <sheetData sheetId="32839"/>
      <sheetData sheetId="32840"/>
      <sheetData sheetId="32841"/>
      <sheetData sheetId="32842"/>
      <sheetData sheetId="32843"/>
      <sheetData sheetId="32844"/>
      <sheetData sheetId="32845"/>
      <sheetData sheetId="32846"/>
      <sheetData sheetId="32847"/>
      <sheetData sheetId="32848"/>
      <sheetData sheetId="32849"/>
      <sheetData sheetId="32850"/>
      <sheetData sheetId="32851"/>
      <sheetData sheetId="32852"/>
      <sheetData sheetId="32853"/>
      <sheetData sheetId="32854"/>
      <sheetData sheetId="32855"/>
      <sheetData sheetId="32856"/>
      <sheetData sheetId="32857"/>
      <sheetData sheetId="32858"/>
      <sheetData sheetId="32859"/>
      <sheetData sheetId="32860"/>
      <sheetData sheetId="32861">
        <row r="9">
          <cell r="A9" t="str">
            <v>A</v>
          </cell>
        </row>
      </sheetData>
      <sheetData sheetId="32862">
        <row r="9">
          <cell r="A9" t="str">
            <v>A</v>
          </cell>
        </row>
      </sheetData>
      <sheetData sheetId="32863"/>
      <sheetData sheetId="32864"/>
      <sheetData sheetId="32865"/>
      <sheetData sheetId="32866"/>
      <sheetData sheetId="32867">
        <row r="9">
          <cell r="A9" t="str">
            <v>A</v>
          </cell>
        </row>
      </sheetData>
      <sheetData sheetId="32868">
        <row r="9">
          <cell r="A9" t="str">
            <v>A</v>
          </cell>
        </row>
      </sheetData>
      <sheetData sheetId="32869"/>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sheetData sheetId="32883"/>
      <sheetData sheetId="32884"/>
      <sheetData sheetId="32885"/>
      <sheetData sheetId="32886">
        <row r="9">
          <cell r="A9" t="str">
            <v>A</v>
          </cell>
        </row>
      </sheetData>
      <sheetData sheetId="32887">
        <row r="9">
          <cell r="A9" t="str">
            <v>A</v>
          </cell>
        </row>
      </sheetData>
      <sheetData sheetId="32888">
        <row r="9">
          <cell r="A9" t="str">
            <v>A</v>
          </cell>
        </row>
      </sheetData>
      <sheetData sheetId="32889"/>
      <sheetData sheetId="32890"/>
      <sheetData sheetId="32891"/>
      <sheetData sheetId="32892">
        <row r="9">
          <cell r="A9" t="str">
            <v>A</v>
          </cell>
        </row>
      </sheetData>
      <sheetData sheetId="32893">
        <row r="9">
          <cell r="A9" t="str">
            <v>A</v>
          </cell>
        </row>
      </sheetData>
      <sheetData sheetId="32894">
        <row r="9">
          <cell r="A9" t="str">
            <v>A</v>
          </cell>
        </row>
      </sheetData>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sheetData sheetId="32931"/>
      <sheetData sheetId="32932"/>
      <sheetData sheetId="32933"/>
      <sheetData sheetId="32934"/>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row r="9">
          <cell r="A9" t="str">
            <v>A</v>
          </cell>
        </row>
      </sheetData>
      <sheetData sheetId="32961"/>
      <sheetData sheetId="32962"/>
      <sheetData sheetId="32963"/>
      <sheetData sheetId="32964"/>
      <sheetData sheetId="32965"/>
      <sheetData sheetId="32966"/>
      <sheetData sheetId="32967"/>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sheetData sheetId="32992"/>
      <sheetData sheetId="32993"/>
      <sheetData sheetId="32994">
        <row r="9">
          <cell r="A9" t="str">
            <v>A</v>
          </cell>
        </row>
      </sheetData>
      <sheetData sheetId="32995">
        <row r="9">
          <cell r="A9" t="str">
            <v>A</v>
          </cell>
        </row>
      </sheetData>
      <sheetData sheetId="32996">
        <row r="9">
          <cell r="A9" t="str">
            <v>A</v>
          </cell>
        </row>
      </sheetData>
      <sheetData sheetId="32997"/>
      <sheetData sheetId="32998"/>
      <sheetData sheetId="32999"/>
      <sheetData sheetId="33000"/>
      <sheetData sheetId="33001"/>
      <sheetData sheetId="33002"/>
      <sheetData sheetId="33003"/>
      <sheetData sheetId="33004"/>
      <sheetData sheetId="33005"/>
      <sheetData sheetId="33006"/>
      <sheetData sheetId="33007"/>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sheetData sheetId="33013"/>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sheetData sheetId="33068">
        <row r="9">
          <cell r="A9" t="str">
            <v>A</v>
          </cell>
        </row>
      </sheetData>
      <sheetData sheetId="33069">
        <row r="9">
          <cell r="A9" t="str">
            <v>A</v>
          </cell>
        </row>
      </sheetData>
      <sheetData sheetId="33070">
        <row r="9">
          <cell r="A9" t="str">
            <v>A</v>
          </cell>
        </row>
      </sheetData>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sheetData sheetId="33094"/>
      <sheetData sheetId="33095"/>
      <sheetData sheetId="33096"/>
      <sheetData sheetId="33097"/>
      <sheetData sheetId="33098"/>
      <sheetData sheetId="33099"/>
      <sheetData sheetId="33100"/>
      <sheetData sheetId="33101"/>
      <sheetData sheetId="33102"/>
      <sheetData sheetId="33103"/>
      <sheetData sheetId="33104"/>
      <sheetData sheetId="33105"/>
      <sheetData sheetId="33106"/>
      <sheetData sheetId="33107"/>
      <sheetData sheetId="33108"/>
      <sheetData sheetId="33109"/>
      <sheetData sheetId="33110"/>
      <sheetData sheetId="33111"/>
      <sheetData sheetId="33112"/>
      <sheetData sheetId="33113"/>
      <sheetData sheetId="33114"/>
      <sheetData sheetId="33115"/>
      <sheetData sheetId="33116"/>
      <sheetData sheetId="33117"/>
      <sheetData sheetId="33118"/>
      <sheetData sheetId="33119"/>
      <sheetData sheetId="33120"/>
      <sheetData sheetId="33121"/>
      <sheetData sheetId="33122"/>
      <sheetData sheetId="33123"/>
      <sheetData sheetId="33124"/>
      <sheetData sheetId="33125"/>
      <sheetData sheetId="33126"/>
      <sheetData sheetId="33127"/>
      <sheetData sheetId="33128"/>
      <sheetData sheetId="33129"/>
      <sheetData sheetId="33130"/>
      <sheetData sheetId="33131"/>
      <sheetData sheetId="33132"/>
      <sheetData sheetId="33133"/>
      <sheetData sheetId="33134"/>
      <sheetData sheetId="33135"/>
      <sheetData sheetId="33136"/>
      <sheetData sheetId="33137"/>
      <sheetData sheetId="33138"/>
      <sheetData sheetId="33139"/>
      <sheetData sheetId="33140"/>
      <sheetData sheetId="33141"/>
      <sheetData sheetId="33142"/>
      <sheetData sheetId="33143"/>
      <sheetData sheetId="33144"/>
      <sheetData sheetId="33145"/>
      <sheetData sheetId="33146"/>
      <sheetData sheetId="33147"/>
      <sheetData sheetId="33148"/>
      <sheetData sheetId="33149"/>
      <sheetData sheetId="33150"/>
      <sheetData sheetId="33151"/>
      <sheetData sheetId="33152"/>
      <sheetData sheetId="33153"/>
      <sheetData sheetId="33154"/>
      <sheetData sheetId="33155"/>
      <sheetData sheetId="33156"/>
      <sheetData sheetId="33157"/>
      <sheetData sheetId="33158"/>
      <sheetData sheetId="33159"/>
      <sheetData sheetId="33160"/>
      <sheetData sheetId="33161"/>
      <sheetData sheetId="33162"/>
      <sheetData sheetId="33163"/>
      <sheetData sheetId="33164"/>
      <sheetData sheetId="33165"/>
      <sheetData sheetId="33166"/>
      <sheetData sheetId="33167"/>
      <sheetData sheetId="33168"/>
      <sheetData sheetId="33169"/>
      <sheetData sheetId="33170"/>
      <sheetData sheetId="33171"/>
      <sheetData sheetId="33172"/>
      <sheetData sheetId="33173"/>
      <sheetData sheetId="33174"/>
      <sheetData sheetId="33175"/>
      <sheetData sheetId="33176"/>
      <sheetData sheetId="33177"/>
      <sheetData sheetId="33178"/>
      <sheetData sheetId="33179"/>
      <sheetData sheetId="33180"/>
      <sheetData sheetId="33181"/>
      <sheetData sheetId="33182"/>
      <sheetData sheetId="33183"/>
      <sheetData sheetId="33184"/>
      <sheetData sheetId="33185"/>
      <sheetData sheetId="33186"/>
      <sheetData sheetId="33187"/>
      <sheetData sheetId="33188"/>
      <sheetData sheetId="33189"/>
      <sheetData sheetId="33190"/>
      <sheetData sheetId="33191"/>
      <sheetData sheetId="33192"/>
      <sheetData sheetId="33193"/>
      <sheetData sheetId="33194"/>
      <sheetData sheetId="33195"/>
      <sheetData sheetId="33196"/>
      <sheetData sheetId="33197"/>
      <sheetData sheetId="33198"/>
      <sheetData sheetId="33199"/>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sheetData sheetId="33287"/>
      <sheetData sheetId="33288"/>
      <sheetData sheetId="33289"/>
      <sheetData sheetId="33290"/>
      <sheetData sheetId="33291"/>
      <sheetData sheetId="33292"/>
      <sheetData sheetId="33293"/>
      <sheetData sheetId="33294"/>
      <sheetData sheetId="33295"/>
      <sheetData sheetId="33296"/>
      <sheetData sheetId="33297"/>
      <sheetData sheetId="33298"/>
      <sheetData sheetId="33299"/>
      <sheetData sheetId="33300"/>
      <sheetData sheetId="33301"/>
      <sheetData sheetId="33302"/>
      <sheetData sheetId="33303"/>
      <sheetData sheetId="33304"/>
      <sheetData sheetId="33305"/>
      <sheetData sheetId="33306"/>
      <sheetData sheetId="33307"/>
      <sheetData sheetId="33308"/>
      <sheetData sheetId="33309"/>
      <sheetData sheetId="33310"/>
      <sheetData sheetId="33311"/>
      <sheetData sheetId="33312"/>
      <sheetData sheetId="33313"/>
      <sheetData sheetId="33314"/>
      <sheetData sheetId="33315"/>
      <sheetData sheetId="33316"/>
      <sheetData sheetId="33317"/>
      <sheetData sheetId="33318"/>
      <sheetData sheetId="33319"/>
      <sheetData sheetId="33320"/>
      <sheetData sheetId="33321"/>
      <sheetData sheetId="33322"/>
      <sheetData sheetId="33323"/>
      <sheetData sheetId="33324"/>
      <sheetData sheetId="33325"/>
      <sheetData sheetId="33326"/>
      <sheetData sheetId="33327"/>
      <sheetData sheetId="33328"/>
      <sheetData sheetId="33329"/>
      <sheetData sheetId="33330"/>
      <sheetData sheetId="33331"/>
      <sheetData sheetId="33332"/>
      <sheetData sheetId="33333"/>
      <sheetData sheetId="33334"/>
      <sheetData sheetId="33335"/>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 sheetId="33352"/>
      <sheetData sheetId="33353"/>
      <sheetData sheetId="33354"/>
      <sheetData sheetId="33355"/>
      <sheetData sheetId="33356"/>
      <sheetData sheetId="33357"/>
      <sheetData sheetId="33358"/>
      <sheetData sheetId="33359"/>
      <sheetData sheetId="33360"/>
      <sheetData sheetId="33361"/>
      <sheetData sheetId="33362"/>
      <sheetData sheetId="33363"/>
      <sheetData sheetId="33364"/>
      <sheetData sheetId="33365"/>
      <sheetData sheetId="33366"/>
      <sheetData sheetId="33367"/>
      <sheetData sheetId="33368"/>
      <sheetData sheetId="33369"/>
      <sheetData sheetId="33370"/>
      <sheetData sheetId="33371"/>
      <sheetData sheetId="33372"/>
      <sheetData sheetId="33373"/>
      <sheetData sheetId="33374"/>
      <sheetData sheetId="33375"/>
      <sheetData sheetId="33376"/>
      <sheetData sheetId="33377"/>
      <sheetData sheetId="33378"/>
      <sheetData sheetId="33379"/>
      <sheetData sheetId="33380"/>
      <sheetData sheetId="33381"/>
      <sheetData sheetId="33382"/>
      <sheetData sheetId="33383"/>
      <sheetData sheetId="33384"/>
      <sheetData sheetId="33385"/>
      <sheetData sheetId="33386"/>
      <sheetData sheetId="33387"/>
      <sheetData sheetId="33388"/>
      <sheetData sheetId="33389"/>
      <sheetData sheetId="33390"/>
      <sheetData sheetId="33391"/>
      <sheetData sheetId="33392"/>
      <sheetData sheetId="33393"/>
      <sheetData sheetId="33394"/>
      <sheetData sheetId="33395"/>
      <sheetData sheetId="33396"/>
      <sheetData sheetId="33397"/>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sheetData sheetId="33452"/>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sheetData sheetId="34470"/>
      <sheetData sheetId="34471"/>
      <sheetData sheetId="34472"/>
      <sheetData sheetId="34473">
        <row r="9">
          <cell r="A9" t="str">
            <v>A</v>
          </cell>
        </row>
      </sheetData>
      <sheetData sheetId="34474">
        <row r="9">
          <cell r="A9" t="str">
            <v>A</v>
          </cell>
        </row>
      </sheetData>
      <sheetData sheetId="34475">
        <row r="9">
          <cell r="A9" t="str">
            <v>A</v>
          </cell>
        </row>
      </sheetData>
      <sheetData sheetId="34476"/>
      <sheetData sheetId="34477">
        <row r="9">
          <cell r="A9" t="str">
            <v>A</v>
          </cell>
        </row>
      </sheetData>
      <sheetData sheetId="34478">
        <row r="9">
          <cell r="A9" t="str">
            <v>A</v>
          </cell>
        </row>
      </sheetData>
      <sheetData sheetId="34479"/>
      <sheetData sheetId="34480">
        <row r="9">
          <cell r="A9" t="str">
            <v>A</v>
          </cell>
        </row>
      </sheetData>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refreshError="1"/>
      <sheetData sheetId="34566"/>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P7R"/>
      <sheetName val="GRSummary"/>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PROJECT BRIEF(EX.NEW)"/>
      <sheetName val="Breakdown"/>
      <sheetName val="UnitRate"/>
      <sheetName val="Basis"/>
      <sheetName val="EKOG10건축"/>
      <sheetName val="fees Summary"/>
      <sheetName val="exterior"/>
      <sheetName val="interior"/>
      <sheetName val="MASONRY"/>
      <sheetName val="당초"/>
      <sheetName val="EQUIPMENT"/>
      <sheetName val="BOQ"/>
      <sheetName val="Lightings Breakdown"/>
      <sheetName val="Lightings_Breakdown"/>
      <sheetName val="prelims"/>
      <sheetName val="Bid Form 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Bill_No__51"/>
      <sheetName val="PL_Plumbing1"/>
      <sheetName val="242-3_summaryOPC"/>
      <sheetName val="Category_11"/>
      <sheetName val="GEN_REQ"/>
      <sheetName val="SD_and_START_UP"/>
      <sheetName val="Amenities_Level__Level_7_"/>
      <sheetName val="Amenities_Level__Gym_"/>
      <sheetName val="Bill 2A-Retail"/>
      <sheetName val="Bill No. 04B"/>
      <sheetName val="2.678M"/>
      <sheetName val="BOQ-P"/>
      <sheetName val="COST-EST LTI P5C"/>
      <sheetName val="f-pm-04-12-03B-LTI-PH5c"/>
      <sheetName val="door"/>
      <sheetName val="window"/>
      <sheetName val="Lightings_Breakdown1"/>
      <sheetName val="Bid_Form_A-2"/>
      <sheetName val="CostSked"/>
      <sheetName val="Financing Schemes"/>
      <sheetName val="_Model A costs"/>
      <sheetName val="Model B costs"/>
      <sheetName val="Model C costs"/>
      <sheetName val="BASE EQUI"/>
      <sheetName val="Sheet1"/>
      <sheetName val="Amenities_Level__Level_7_2"/>
      <sheetName val="Amenities_Level__Gym_2"/>
      <sheetName val="STAFFSCHED "/>
      <sheetName val="Y-WORK"/>
      <sheetName val="Criteria"/>
      <sheetName val="골조시행"/>
      <sheetName val="공통가설"/>
      <sheetName val="방배동내역(리라)"/>
      <sheetName val="부대공사총괄"/>
      <sheetName val="현장경비"/>
      <sheetName val="건축공사집계표"/>
      <sheetName val="방배동내역 (총괄)"/>
      <sheetName val="BOQ건축"/>
      <sheetName val="Basement Extract"/>
      <sheetName val="SAD"/>
      <sheetName val="SA Plen."/>
      <sheetName val="Retu. Duct"/>
      <sheetName val="RA Plen."/>
      <sheetName val="T. Ex. Duct"/>
      <sheetName val="concrete"/>
      <sheetName val="Harewood"/>
      <sheetName val="HQ-TO"/>
      <sheetName val="기성"/>
      <sheetName val="Details and Earnings Charts"/>
      <sheetName val="Project Summary"/>
      <sheetName val="HVAC BoQ"/>
      <sheetName val="Data 1"/>
      <sheetName val="01"/>
      <sheetName val="bridge # 1"/>
      <sheetName val="OPT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risk_rents_and_incentives"/>
      <sheetName val="Car_park_lease"/>
      <sheetName val="Net_rent_analysis"/>
      <sheetName val="fees_Summary"/>
      <sheetName val="PROJECT_BRIEF(EX_NEW)"/>
      <sheetName val="Basement_Extract"/>
      <sheetName val="SA_Plen_"/>
      <sheetName val="Retu__Duct"/>
      <sheetName val="RA_Plen_"/>
      <sheetName val="T__Ex__Duct"/>
      <sheetName val="CPA7-31"/>
      <sheetName val="VOP_June_07"/>
      <sheetName val="VOP_June_07 _rev1_"/>
      <sheetName val="VOP_Sept_07"/>
      <sheetName val="Rev.01"/>
      <sheetName val="Model"/>
      <sheetName val="CONSTRUCTION COMPONEN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aseWeight"/>
      <sheetName val="ANALIZ"/>
      <sheetName val="NOMI"/>
      <sheetName val="Initial Data"/>
      <sheetName val="Balance Sheet"/>
      <sheetName val="Hic_150EOffice"/>
      <sheetName val="VIABILITY"/>
      <sheetName val="Steel"/>
      <sheetName val="CASHFLOW CODES"/>
      <sheetName val="Pricing(DAAYEN)C-automatic car "/>
      <sheetName val="4C (R2)"/>
      <sheetName val="Dropdowns"/>
      <sheetName val="Sumcosts"/>
      <sheetName val="환율"/>
      <sheetName val="DT"/>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orgoae"/>
      <sheetName val="Manning Schedule"/>
      <sheetName val="Total All By Trades highest 1st"/>
      <sheetName val="DBs"/>
      <sheetName val="Intro"/>
      <sheetName val="Input"/>
      <sheetName val="Controls"/>
      <sheetName val="PB"/>
      <sheetName val="PercProgress"/>
      <sheetName val="Values"/>
      <sheetName val="Tank"/>
      <sheetName val="Comments"/>
      <sheetName val="MREH Contracts (JBI)"/>
      <sheetName val="Detail Page"/>
      <sheetName val=" Est "/>
      <sheetName val="CW"/>
      <sheetName val="labour"/>
      <sheetName val=""/>
      <sheetName val="1"/>
      <sheetName val="Rate Analysis"/>
      <sheetName val="DIV 26"/>
      <sheetName val="DIV 27"/>
      <sheetName val="DIV 28"/>
      <sheetName val="COST"/>
      <sheetName val="수입"/>
      <sheetName val="Excavations"/>
      <sheetName val="Substructures "/>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Panels (DWG)"/>
      <sheetName val="Sub Cont. Comp."/>
      <sheetName val="1234"/>
      <sheetName val="E19 Boiler Room A"/>
      <sheetName val="Details"/>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A1" t="str">
            <v>A/1</v>
          </cell>
        </row>
      </sheetData>
      <sheetData sheetId="74">
        <row r="1">
          <cell r="A1" t="str">
            <v>A/1</v>
          </cell>
        </row>
      </sheetData>
      <sheetData sheetId="75"/>
      <sheetData sheetId="76">
        <row r="1">
          <cell r="A1" t="str">
            <v>A/1</v>
          </cell>
        </row>
      </sheetData>
      <sheetData sheetId="77">
        <row r="1">
          <cell r="A1" t="str">
            <v>A/1</v>
          </cell>
        </row>
      </sheetData>
      <sheetData sheetId="78">
        <row r="1">
          <cell r="A1" t="str">
            <v>A/1</v>
          </cell>
        </row>
      </sheetData>
      <sheetData sheetId="79">
        <row r="1">
          <cell r="A1" t="str">
            <v>A/1</v>
          </cell>
        </row>
      </sheetData>
      <sheetData sheetId="80">
        <row r="1">
          <cell r="A1" t="str">
            <v>A/1</v>
          </cell>
        </row>
      </sheetData>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ow r="1">
          <cell r="A1" t="str">
            <v>A/1</v>
          </cell>
        </row>
      </sheetData>
      <sheetData sheetId="236">
        <row r="1">
          <cell r="A1" t="str">
            <v>A/1</v>
          </cell>
        </row>
      </sheetData>
      <sheetData sheetId="237">
        <row r="1">
          <cell r="A1" t="str">
            <v>A/1</v>
          </cell>
        </row>
      </sheetData>
      <sheetData sheetId="238">
        <row r="1">
          <cell r="A1" t="str">
            <v>A/1</v>
          </cell>
        </row>
      </sheetData>
      <sheetData sheetId="239">
        <row r="1">
          <cell r="A1" t="str">
            <v>A/1</v>
          </cell>
        </row>
      </sheetData>
      <sheetData sheetId="240">
        <row r="1">
          <cell r="A1" t="str">
            <v>A/1</v>
          </cell>
        </row>
      </sheetData>
      <sheetData sheetId="241">
        <row r="1">
          <cell r="A1" t="str">
            <v>A/1</v>
          </cell>
        </row>
      </sheetData>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ow r="1">
          <cell r="A1" t="str">
            <v>A/1</v>
          </cell>
        </row>
      </sheetData>
      <sheetData sheetId="425">
        <row r="1">
          <cell r="A1" t="str">
            <v>A/1</v>
          </cell>
        </row>
      </sheetData>
      <sheetData sheetId="426">
        <row r="1">
          <cell r="A1" t="str">
            <v>A/1</v>
          </cell>
        </row>
      </sheetData>
      <sheetData sheetId="427">
        <row r="1">
          <cell r="A1" t="str">
            <v>A/1</v>
          </cell>
        </row>
      </sheetData>
      <sheetData sheetId="428">
        <row r="1">
          <cell r="A1" t="str">
            <v>A/1</v>
          </cell>
        </row>
      </sheetData>
      <sheetData sheetId="429">
        <row r="1">
          <cell r="A1" t="str">
            <v>A/1</v>
          </cell>
        </row>
      </sheetData>
      <sheetData sheetId="430">
        <row r="1">
          <cell r="A1" t="str">
            <v>A/1</v>
          </cell>
        </row>
      </sheetData>
      <sheetData sheetId="431">
        <row r="1">
          <cell r="A1" t="str">
            <v>A/1</v>
          </cell>
        </row>
      </sheetData>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A1" t="str">
            <v>A/1</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1">
          <cell r="A1" t="str">
            <v>A/1</v>
          </cell>
        </row>
      </sheetData>
      <sheetData sheetId="492">
        <row r="1">
          <cell r="A1" t="str">
            <v>A/1</v>
          </cell>
        </row>
      </sheetData>
      <sheetData sheetId="493">
        <row r="1">
          <cell r="A1" t="str">
            <v>A/1</v>
          </cell>
        </row>
      </sheetData>
      <sheetData sheetId="494">
        <row r="1">
          <cell r="A1" t="str">
            <v>A/1</v>
          </cell>
        </row>
      </sheetData>
      <sheetData sheetId="495">
        <row r="1">
          <cell r="A1" t="str">
            <v>A/1</v>
          </cell>
        </row>
      </sheetData>
      <sheetData sheetId="496">
        <row r="1">
          <cell r="A1" t="str">
            <v>A/1</v>
          </cell>
        </row>
      </sheetData>
      <sheetData sheetId="497">
        <row r="1">
          <cell r="A1" t="str">
            <v>A/1</v>
          </cell>
        </row>
      </sheetData>
      <sheetData sheetId="498">
        <row r="1">
          <cell r="A1" t="str">
            <v>A/1</v>
          </cell>
        </row>
      </sheetData>
      <sheetData sheetId="499">
        <row r="1">
          <cell r="A1" t="str">
            <v>A/1</v>
          </cell>
        </row>
      </sheetData>
      <sheetData sheetId="500">
        <row r="1">
          <cell r="A1" t="str">
            <v>A/1</v>
          </cell>
        </row>
      </sheetData>
      <sheetData sheetId="501">
        <row r="1">
          <cell r="A1" t="str">
            <v>A/1</v>
          </cell>
        </row>
      </sheetData>
      <sheetData sheetId="502">
        <row r="1">
          <cell r="A1" t="str">
            <v>A/1</v>
          </cell>
        </row>
      </sheetData>
      <sheetData sheetId="503">
        <row r="1">
          <cell r="A1" t="str">
            <v>A/1</v>
          </cell>
        </row>
      </sheetData>
      <sheetData sheetId="504">
        <row r="1">
          <cell r="A1" t="str">
            <v>A/1</v>
          </cell>
        </row>
      </sheetData>
      <sheetData sheetId="505">
        <row r="1">
          <cell r="A1" t="str">
            <v>A/1</v>
          </cell>
        </row>
      </sheetData>
      <sheetData sheetId="506">
        <row r="1">
          <cell r="A1" t="str">
            <v>A/1</v>
          </cell>
        </row>
      </sheetData>
      <sheetData sheetId="507">
        <row r="1">
          <cell r="A1" t="str">
            <v>A/1</v>
          </cell>
        </row>
      </sheetData>
      <sheetData sheetId="508">
        <row r="1">
          <cell r="A1" t="str">
            <v>A/1</v>
          </cell>
        </row>
      </sheetData>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ow r="1">
          <cell r="A1" t="str">
            <v>A/1</v>
          </cell>
        </row>
      </sheetData>
      <sheetData sheetId="554">
        <row r="1">
          <cell r="A1" t="str">
            <v>A/1</v>
          </cell>
        </row>
      </sheetData>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ow r="1">
          <cell r="A1" t="str">
            <v>A/1</v>
          </cell>
        </row>
      </sheetData>
      <sheetData sheetId="726">
        <row r="1">
          <cell r="A1" t="str">
            <v>A/1</v>
          </cell>
        </row>
      </sheetData>
      <sheetData sheetId="727">
        <row r="1">
          <cell r="A1" t="str">
            <v>A/1</v>
          </cell>
        </row>
      </sheetData>
      <sheetData sheetId="728">
        <row r="1">
          <cell r="A1" t="str">
            <v>A/1</v>
          </cell>
        </row>
      </sheetData>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ow r="1">
          <cell r="A1" t="str">
            <v>A/1</v>
          </cell>
        </row>
      </sheetData>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sheetData sheetId="828">
        <row r="1">
          <cell r="A1" t="str">
            <v>A/1</v>
          </cell>
        </row>
      </sheetData>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row r="1">
          <cell r="A1" t="str">
            <v>A/1</v>
          </cell>
        </row>
      </sheetData>
      <sheetData sheetId="854"/>
      <sheetData sheetId="855">
        <row r="1">
          <cell r="A1" t="str">
            <v>A/1</v>
          </cell>
        </row>
      </sheetData>
      <sheetData sheetId="856">
        <row r="1">
          <cell r="A1" t="str">
            <v>A/1</v>
          </cell>
        </row>
      </sheetData>
      <sheetData sheetId="857"/>
      <sheetData sheetId="858">
        <row r="1">
          <cell r="A1" t="str">
            <v>A/1</v>
          </cell>
        </row>
      </sheetData>
      <sheetData sheetId="859"/>
      <sheetData sheetId="860"/>
      <sheetData sheetId="861">
        <row r="1">
          <cell r="A1" t="str">
            <v>A/1</v>
          </cell>
        </row>
      </sheetData>
      <sheetData sheetId="862"/>
      <sheetData sheetId="863"/>
      <sheetData sheetId="864"/>
      <sheetData sheetId="865"/>
      <sheetData sheetId="866"/>
      <sheetData sheetId="867">
        <row r="1">
          <cell r="A1" t="str">
            <v>A/1</v>
          </cell>
        </row>
      </sheetData>
      <sheetData sheetId="868"/>
      <sheetData sheetId="869"/>
      <sheetData sheetId="870">
        <row r="1">
          <cell r="A1" t="str">
            <v>A/1</v>
          </cell>
        </row>
      </sheetData>
      <sheetData sheetId="871">
        <row r="1">
          <cell r="A1" t="str">
            <v>A/1</v>
          </cell>
        </row>
      </sheetData>
      <sheetData sheetId="872"/>
      <sheetData sheetId="873"/>
      <sheetData sheetId="874">
        <row r="1">
          <cell r="A1" t="str">
            <v>A/1</v>
          </cell>
        </row>
      </sheetData>
      <sheetData sheetId="875"/>
      <sheetData sheetId="876">
        <row r="1">
          <cell r="A1" t="str">
            <v>A/1</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ow r="1">
          <cell r="A1" t="str">
            <v>A/1</v>
          </cell>
        </row>
      </sheetData>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sheetData sheetId="940">
        <row r="1">
          <cell r="A1" t="str">
            <v>A/1</v>
          </cell>
        </row>
      </sheetData>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sheetData sheetId="965"/>
      <sheetData sheetId="966"/>
      <sheetData sheetId="967">
        <row r="1">
          <cell r="A1" t="str">
            <v>A/1</v>
          </cell>
        </row>
      </sheetData>
      <sheetData sheetId="968"/>
      <sheetData sheetId="969">
        <row r="1">
          <cell r="A1" t="str">
            <v>A/1</v>
          </cell>
        </row>
      </sheetData>
      <sheetData sheetId="970"/>
      <sheetData sheetId="971"/>
      <sheetData sheetId="972">
        <row r="1">
          <cell r="A1" t="str">
            <v>A/1</v>
          </cell>
        </row>
      </sheetData>
      <sheetData sheetId="973">
        <row r="1">
          <cell r="A1" t="str">
            <v>A/1</v>
          </cell>
        </row>
      </sheetData>
      <sheetData sheetId="974">
        <row r="1">
          <cell r="A1" t="str">
            <v>A/1</v>
          </cell>
        </row>
      </sheetData>
      <sheetData sheetId="975"/>
      <sheetData sheetId="976"/>
      <sheetData sheetId="977"/>
      <sheetData sheetId="978"/>
      <sheetData sheetId="979"/>
      <sheetData sheetId="980">
        <row r="1">
          <cell r="A1" t="str">
            <v>A/1</v>
          </cell>
        </row>
      </sheetData>
      <sheetData sheetId="981">
        <row r="1">
          <cell r="A1" t="str">
            <v>A/1</v>
          </cell>
        </row>
      </sheetData>
      <sheetData sheetId="982">
        <row r="1">
          <cell r="A1" t="str">
            <v>A/1</v>
          </cell>
        </row>
      </sheetData>
      <sheetData sheetId="983"/>
      <sheetData sheetId="984">
        <row r="1">
          <cell r="A1" t="str">
            <v>A/1</v>
          </cell>
        </row>
      </sheetData>
      <sheetData sheetId="985"/>
      <sheetData sheetId="986"/>
      <sheetData sheetId="987"/>
      <sheetData sheetId="988"/>
      <sheetData sheetId="989"/>
      <sheetData sheetId="990"/>
      <sheetData sheetId="991"/>
      <sheetData sheetId="992"/>
      <sheetData sheetId="993">
        <row r="1">
          <cell r="A1" t="str">
            <v>A/1</v>
          </cell>
        </row>
      </sheetData>
      <sheetData sheetId="994"/>
      <sheetData sheetId="995"/>
      <sheetData sheetId="996"/>
      <sheetData sheetId="997"/>
      <sheetData sheetId="998"/>
      <sheetData sheetId="999"/>
      <sheetData sheetId="1000"/>
      <sheetData sheetId="1001"/>
      <sheetData sheetId="1002"/>
      <sheetData sheetId="1003"/>
      <sheetData sheetId="1004">
        <row r="1">
          <cell r="A1" t="str">
            <v>A/1</v>
          </cell>
        </row>
      </sheetData>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sheetData sheetId="1047"/>
      <sheetData sheetId="1048">
        <row r="1">
          <cell r="A1" t="str">
            <v>A/1</v>
          </cell>
        </row>
      </sheetData>
      <sheetData sheetId="1049">
        <row r="1">
          <cell r="A1" t="str">
            <v>A/1</v>
          </cell>
        </row>
      </sheetData>
      <sheetData sheetId="1050">
        <row r="1">
          <cell r="A1" t="str">
            <v>A/1</v>
          </cell>
        </row>
      </sheetData>
      <sheetData sheetId="1051"/>
      <sheetData sheetId="1052">
        <row r="1">
          <cell r="A1" t="str">
            <v>A/1</v>
          </cell>
        </row>
      </sheetData>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A1" t="str">
            <v>A/1</v>
          </cell>
        </row>
      </sheetData>
      <sheetData sheetId="1080"/>
      <sheetData sheetId="1081"/>
      <sheetData sheetId="1082"/>
      <sheetData sheetId="1083"/>
      <sheetData sheetId="1084"/>
      <sheetData sheetId="1085">
        <row r="1">
          <cell r="A1" t="str">
            <v>A/1</v>
          </cell>
        </row>
      </sheetData>
      <sheetData sheetId="1086"/>
      <sheetData sheetId="1087"/>
      <sheetData sheetId="1088"/>
      <sheetData sheetId="1089"/>
      <sheetData sheetId="1090"/>
      <sheetData sheetId="1091"/>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sheetData sheetId="1105">
        <row r="1">
          <cell r="A1" t="str">
            <v>A/1</v>
          </cell>
        </row>
      </sheetData>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row r="1">
          <cell r="A1" t="str">
            <v>A/1</v>
          </cell>
        </row>
      </sheetData>
      <sheetData sheetId="1133"/>
      <sheetData sheetId="1134"/>
      <sheetData sheetId="1135"/>
      <sheetData sheetId="1136"/>
      <sheetData sheetId="1137"/>
      <sheetData sheetId="1138">
        <row r="1">
          <cell r="A1" t="str">
            <v>A/1</v>
          </cell>
        </row>
      </sheetData>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sheetData sheetId="1217">
        <row r="1">
          <cell r="A1" t="str">
            <v>A/1</v>
          </cell>
        </row>
      </sheetData>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row r="1">
          <cell r="A1" t="str">
            <v>A/1</v>
          </cell>
        </row>
      </sheetData>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General Information"/>
      <sheetName val="Progress"/>
      <sheetName val="Weekly Photos"/>
      <sheetName val="Quality"/>
      <sheetName val="Quality-Stat"/>
      <sheetName val="HSE"/>
      <sheetName val="HSE-Stat"/>
      <sheetName val="Major Quantities"/>
      <sheetName val="Invoice Log"/>
      <sheetName val="CCO"/>
      <sheetName val="Procurement"/>
      <sheetName val="Issues"/>
      <sheetName val="Manpower"/>
      <sheetName val="Schedule"/>
      <sheetName val="Milestones"/>
      <sheetName val="EV-Chart Data"/>
      <sheetName val="Physical-Chart Data"/>
      <sheetName val="Testing"/>
      <sheetName val="Codes"/>
    </sheetNames>
    <sheetDataSet>
      <sheetData sheetId="0"/>
      <sheetData sheetId="1"/>
      <sheetData sheetId="2">
        <row r="1">
          <cell r="K1" t="str">
            <v>Data Date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58"/>
  <sheetViews>
    <sheetView view="pageBreakPreview" zoomScale="40" zoomScaleNormal="69" zoomScaleSheetLayoutView="40" workbookViewId="0">
      <selection activeCell="AC105" sqref="AC105"/>
    </sheetView>
  </sheetViews>
  <sheetFormatPr defaultColWidth="9.109375" defaultRowHeight="15.6"/>
  <cols>
    <col min="1" max="1" width="23" style="325" customWidth="1"/>
    <col min="2" max="2" width="12.6640625" style="325" customWidth="1"/>
    <col min="3" max="3" width="23.6640625" style="325" bestFit="1" customWidth="1"/>
    <col min="4" max="4" width="12.6640625" style="325" customWidth="1"/>
    <col min="5" max="5" width="14.33203125" style="325" bestFit="1" customWidth="1"/>
    <col min="6" max="6" width="15.5546875" style="325" customWidth="1"/>
    <col min="7" max="7" width="16.109375" style="325" bestFit="1" customWidth="1"/>
    <col min="8" max="8" width="16.109375" style="325" customWidth="1"/>
    <col min="9" max="9" width="17" style="325" customWidth="1"/>
    <col min="10" max="10" width="14.44140625" style="325" bestFit="1" customWidth="1"/>
    <col min="11" max="11" width="13.44140625" style="325" customWidth="1"/>
    <col min="12" max="12" width="14.5546875" style="325" bestFit="1" customWidth="1"/>
    <col min="13" max="13" width="12.6640625" style="325" customWidth="1"/>
    <col min="14" max="14" width="14.6640625" style="325" customWidth="1"/>
    <col min="15" max="15" width="22.33203125" style="325" bestFit="1" customWidth="1"/>
    <col min="16" max="16" width="12.6640625" style="325" customWidth="1"/>
    <col min="17" max="17" width="13.88671875" style="325" customWidth="1"/>
    <col min="18" max="18" width="23" style="325" bestFit="1" customWidth="1"/>
    <col min="19" max="22" width="12.6640625" style="325" customWidth="1"/>
    <col min="23" max="23" width="14.44140625" style="325" customWidth="1"/>
    <col min="24" max="26" width="12.6640625" style="325" customWidth="1"/>
    <col min="27" max="27" width="10.33203125" style="325" customWidth="1"/>
    <col min="28" max="29" width="19.44140625" style="325" customWidth="1"/>
    <col min="30" max="31" width="16.88671875" style="325" customWidth="1"/>
    <col min="32" max="33" width="17.33203125" style="325" customWidth="1"/>
    <col min="34" max="37" width="12.6640625" style="325" customWidth="1"/>
    <col min="38" max="38" width="12.5546875" style="325" customWidth="1"/>
    <col min="39" max="39" width="9.6640625" style="325" bestFit="1" customWidth="1"/>
    <col min="40" max="40" width="18.109375" style="325" customWidth="1"/>
    <col min="41" max="41" width="13.6640625" style="325" customWidth="1"/>
    <col min="42" max="43" width="12.109375" style="325" bestFit="1" customWidth="1"/>
    <col min="44" max="44" width="11.6640625" style="325" bestFit="1" customWidth="1"/>
    <col min="45" max="45" width="11.109375" style="325" bestFit="1" customWidth="1"/>
    <col min="46" max="46" width="6.33203125" style="325" customWidth="1"/>
    <col min="47" max="47" width="10" style="325" bestFit="1" customWidth="1"/>
    <col min="48" max="48" width="12.109375" style="325" bestFit="1" customWidth="1"/>
    <col min="49" max="49" width="11.6640625" style="325" bestFit="1" customWidth="1"/>
    <col min="50" max="50" width="11.44140625" style="325" bestFit="1" customWidth="1"/>
    <col min="51" max="51" width="10.5546875" style="325" bestFit="1" customWidth="1"/>
    <col min="52" max="52" width="11.6640625" style="325" bestFit="1" customWidth="1"/>
    <col min="53" max="53" width="9.33203125" style="325" bestFit="1" customWidth="1"/>
    <col min="54" max="215" width="9.109375" style="325"/>
    <col min="216" max="216" width="9.109375" style="325" customWidth="1"/>
    <col min="217" max="16384" width="9.109375" style="325"/>
  </cols>
  <sheetData>
    <row r="1" spans="1:48" ht="25.2" customHeight="1" thickBot="1">
      <c r="A1" s="1234" t="s">
        <v>354</v>
      </c>
      <c r="B1" s="1235"/>
      <c r="C1" s="1235"/>
      <c r="D1" s="1235"/>
      <c r="E1" s="1235"/>
      <c r="F1" s="1235"/>
      <c r="G1" s="1235"/>
      <c r="H1" s="1235"/>
      <c r="I1" s="1235"/>
      <c r="J1" s="396"/>
      <c r="K1" s="396"/>
      <c r="L1" s="396"/>
      <c r="M1" s="396"/>
      <c r="N1" s="396"/>
      <c r="O1" s="397"/>
      <c r="P1" s="397"/>
      <c r="Q1" s="397"/>
      <c r="R1" s="397"/>
      <c r="S1" s="397"/>
      <c r="T1" s="397"/>
      <c r="U1" s="397"/>
      <c r="V1" s="397"/>
      <c r="W1" s="397"/>
      <c r="X1" s="397"/>
      <c r="Y1" s="398"/>
      <c r="Z1" s="397"/>
      <c r="AA1" s="399"/>
      <c r="AB1" s="399"/>
      <c r="AC1" s="399"/>
      <c r="AD1" s="399"/>
      <c r="AE1" s="399"/>
      <c r="AF1" s="400" t="s">
        <v>153</v>
      </c>
      <c r="AG1" s="401">
        <f>'General Information'!L1</f>
        <v>46314</v>
      </c>
      <c r="AH1" s="402"/>
      <c r="AJ1"/>
      <c r="AK1"/>
    </row>
    <row r="2" spans="1:48" s="414" customFormat="1" ht="20.100000000000001" customHeight="1" thickBot="1">
      <c r="A2" s="403" t="s">
        <v>132</v>
      </c>
      <c r="B2" s="404"/>
      <c r="C2" s="404"/>
      <c r="D2" s="404"/>
      <c r="E2" s="404"/>
      <c r="F2" s="405"/>
      <c r="G2" s="406" t="s">
        <v>134</v>
      </c>
      <c r="H2" s="407"/>
      <c r="I2" s="407"/>
      <c r="J2" s="407"/>
      <c r="K2" s="407"/>
      <c r="L2" s="408"/>
      <c r="M2" s="409" t="s">
        <v>313</v>
      </c>
      <c r="N2" s="410"/>
      <c r="O2" s="407"/>
      <c r="P2" s="407"/>
      <c r="Q2" s="410"/>
      <c r="R2" s="410"/>
      <c r="S2" s="407"/>
      <c r="T2" s="408"/>
      <c r="U2" s="409" t="s">
        <v>152</v>
      </c>
      <c r="V2" s="410"/>
      <c r="W2" s="410"/>
      <c r="X2" s="410"/>
      <c r="Y2" s="410"/>
      <c r="Z2" s="410"/>
      <c r="AA2" s="292" t="s">
        <v>306</v>
      </c>
      <c r="AB2" s="411"/>
      <c r="AC2" s="411"/>
      <c r="AD2" s="412"/>
      <c r="AE2" s="411"/>
      <c r="AF2" s="411"/>
      <c r="AG2" s="411"/>
      <c r="AH2" s="413"/>
      <c r="AJ2"/>
      <c r="AK2"/>
    </row>
    <row r="3" spans="1:48" ht="39" customHeight="1" thickTop="1" thickBot="1">
      <c r="A3" s="234" t="s">
        <v>100</v>
      </c>
      <c r="B3" s="415" t="str">
        <f>'General Information'!C3</f>
        <v>Construction of Passenger Station for SAR Railway Sudair Industrial City</v>
      </c>
      <c r="C3" s="416"/>
      <c r="D3" s="417"/>
      <c r="E3" s="417"/>
      <c r="F3" s="418"/>
      <c r="G3" s="239" t="s">
        <v>286</v>
      </c>
      <c r="H3" s="419">
        <f>'General Information'!C12</f>
        <v>46112</v>
      </c>
      <c r="I3" s="243" t="s">
        <v>287</v>
      </c>
      <c r="J3" s="420" t="str">
        <f>'General Information'!C16</f>
        <v>10/12/1447</v>
      </c>
      <c r="K3" s="243" t="s">
        <v>288</v>
      </c>
      <c r="L3" s="421">
        <f>'General Information'!C20</f>
        <v>46119</v>
      </c>
      <c r="M3" s="1324" t="s">
        <v>144</v>
      </c>
      <c r="N3" s="1269"/>
      <c r="O3" s="1258">
        <f>'Invoice Log'!F3</f>
        <v>33090825</v>
      </c>
      <c r="P3" s="1266"/>
      <c r="Q3" s="1268" t="s">
        <v>149</v>
      </c>
      <c r="R3" s="1269"/>
      <c r="S3" s="1258">
        <f>'Invoice Log'!J3</f>
        <v>0</v>
      </c>
      <c r="T3" s="1259" t="s">
        <v>10</v>
      </c>
      <c r="U3" s="247" t="s">
        <v>358</v>
      </c>
      <c r="V3" s="422">
        <f>K44</f>
        <v>0.19043972037566304</v>
      </c>
      <c r="W3" s="250" t="s">
        <v>359</v>
      </c>
      <c r="X3" s="422">
        <f>W44</f>
        <v>0.38056578577651062</v>
      </c>
      <c r="Y3" s="1256" t="s">
        <v>33</v>
      </c>
      <c r="Z3" s="423">
        <f>Quality.!AC10</f>
        <v>0.88724137931034486</v>
      </c>
      <c r="AA3" s="1327" t="s">
        <v>913</v>
      </c>
      <c r="AB3" s="1327"/>
      <c r="AC3" s="1327"/>
      <c r="AD3" s="1327"/>
      <c r="AE3" s="1327"/>
      <c r="AF3" s="1327"/>
      <c r="AG3" s="1327"/>
      <c r="AH3" s="1328"/>
      <c r="AJ3"/>
      <c r="AK3"/>
    </row>
    <row r="4" spans="1:48" ht="30" customHeight="1" thickBot="1">
      <c r="A4" s="234" t="s">
        <v>79</v>
      </c>
      <c r="B4" s="424" t="str">
        <f>'General Information'!C4</f>
        <v>SUD1-05-018</v>
      </c>
      <c r="C4" s="425"/>
      <c r="D4" s="236" t="s">
        <v>67</v>
      </c>
      <c r="E4" s="426" t="str">
        <f>'General Information'!C7</f>
        <v>Construction</v>
      </c>
      <c r="F4" s="427"/>
      <c r="G4" s="240" t="s">
        <v>289</v>
      </c>
      <c r="H4" s="428">
        <f>'General Information'!C13</f>
        <v>46112</v>
      </c>
      <c r="I4" s="244" t="s">
        <v>290</v>
      </c>
      <c r="J4" s="429" t="str">
        <f>'General Information'!C17</f>
        <v>10/12/1447</v>
      </c>
      <c r="K4" s="244" t="s">
        <v>291</v>
      </c>
      <c r="L4" s="430">
        <f>'General Information'!C21</f>
        <v>46605</v>
      </c>
      <c r="M4" s="1262" t="s">
        <v>145</v>
      </c>
      <c r="N4" s="1263"/>
      <c r="O4" s="1258">
        <f>'Invoice Log'!F4</f>
        <v>0</v>
      </c>
      <c r="P4" s="1266" t="s">
        <v>10</v>
      </c>
      <c r="Q4" s="1270" t="s">
        <v>148</v>
      </c>
      <c r="R4" s="1263"/>
      <c r="S4" s="1258">
        <f>'Invoice Log'!J4</f>
        <v>0</v>
      </c>
      <c r="T4" s="1259" t="e">
        <f>+#REF!+#REF!+S4</f>
        <v>#REF!</v>
      </c>
      <c r="U4" s="248" t="s">
        <v>361</v>
      </c>
      <c r="V4" s="431">
        <f>L44</f>
        <v>0.21442626589092295</v>
      </c>
      <c r="W4" s="250" t="s">
        <v>360</v>
      </c>
      <c r="X4" s="431">
        <f>X44</f>
        <v>0.26079310499292213</v>
      </c>
      <c r="Y4" s="1257"/>
      <c r="Z4" s="432" t="str">
        <f>REPT("¢",IF(INT(+Z3*10)&gt;5,5,INT(+Z3*10)))&amp;REPT("£",IF(INT(+Z3*10)&gt;5,0,5-INT(+Z3*10)))&amp;CHAR(10)&amp;REPT("¢",+IF(INT(+Z3*10)&gt;5,-5+INT(+Z3*10),0))&amp;REPT("£",IF(INT(+Z3*10)&gt;5,10-INT(+Z3*10),5))</f>
        <v>¢¢¢¢¢
¢¢¢££</v>
      </c>
      <c r="AA4" s="1329"/>
      <c r="AB4" s="1329"/>
      <c r="AC4" s="1329"/>
      <c r="AD4" s="1329"/>
      <c r="AE4" s="1329"/>
      <c r="AF4" s="1329"/>
      <c r="AG4" s="1329"/>
      <c r="AH4" s="1330"/>
      <c r="AJ4"/>
      <c r="AK4"/>
    </row>
    <row r="5" spans="1:48" ht="30" customHeight="1" thickBot="1">
      <c r="A5" s="234" t="s">
        <v>20</v>
      </c>
      <c r="B5" s="424" t="str">
        <f>'General Information'!C5</f>
        <v>Technical Dvelopment Co. "TDC"</v>
      </c>
      <c r="C5" s="425"/>
      <c r="D5" s="237" t="s">
        <v>64</v>
      </c>
      <c r="E5" s="426" t="str">
        <f>'General Information'!C8</f>
        <v>Active</v>
      </c>
      <c r="F5" s="427"/>
      <c r="G5" s="241" t="s">
        <v>292</v>
      </c>
      <c r="H5" s="433">
        <f>'General Information'!C14</f>
        <v>46119</v>
      </c>
      <c r="I5" s="245" t="s">
        <v>293</v>
      </c>
      <c r="J5" s="434" t="str">
        <f>'General Information'!C18</f>
        <v>11/19/1447</v>
      </c>
      <c r="K5" s="245" t="s">
        <v>143</v>
      </c>
      <c r="L5" s="435">
        <f>'General Information'!C22</f>
        <v>46605</v>
      </c>
      <c r="M5" s="1262" t="s">
        <v>146</v>
      </c>
      <c r="N5" s="1263"/>
      <c r="O5" s="1258">
        <f>'Invoice Log'!F5</f>
        <v>33090825</v>
      </c>
      <c r="P5" s="1266" t="e">
        <f>+#REF!+#REF!+O5</f>
        <v>#REF!</v>
      </c>
      <c r="Q5" s="1270" t="s">
        <v>150</v>
      </c>
      <c r="R5" s="1263"/>
      <c r="S5" s="1258">
        <f>'Invoice Log'!J5</f>
        <v>3048399.33</v>
      </c>
      <c r="T5" s="1259"/>
      <c r="U5" s="248" t="s">
        <v>28</v>
      </c>
      <c r="V5" s="1034">
        <f>V4-V3</f>
        <v>2.3986545515259916E-2</v>
      </c>
      <c r="W5" s="250" t="s">
        <v>28</v>
      </c>
      <c r="X5" s="678">
        <f>X4-X3</f>
        <v>-0.11977268078358849</v>
      </c>
      <c r="Y5" s="1254" t="s">
        <v>32</v>
      </c>
      <c r="Z5" s="423">
        <f>HSE.!AE6</f>
        <v>0.83333333333333337</v>
      </c>
      <c r="AA5" s="1329"/>
      <c r="AB5" s="1329"/>
      <c r="AC5" s="1329"/>
      <c r="AD5" s="1329"/>
      <c r="AE5" s="1329"/>
      <c r="AF5" s="1329"/>
      <c r="AG5" s="1329"/>
      <c r="AH5" s="1330"/>
      <c r="AJ5"/>
      <c r="AK5"/>
    </row>
    <row r="6" spans="1:48" ht="30" customHeight="1">
      <c r="A6" s="235" t="s">
        <v>133</v>
      </c>
      <c r="B6" s="436" t="str">
        <f>'General Information'!C6</f>
        <v xml:space="preserve"> Saudi Arabia Consulting Engineering Company "EGIS"</v>
      </c>
      <c r="C6" s="437"/>
      <c r="D6" s="238" t="s">
        <v>310</v>
      </c>
      <c r="E6" s="438" t="str">
        <f>'General Information'!C9</f>
        <v>Engr.Zyad Al Shabat</v>
      </c>
      <c r="F6" s="439"/>
      <c r="G6" s="242" t="s">
        <v>136</v>
      </c>
      <c r="H6" s="440">
        <f>'General Information'!C15</f>
        <v>46605</v>
      </c>
      <c r="I6" s="246" t="s">
        <v>140</v>
      </c>
      <c r="J6" s="441" t="str">
        <f>'General Information'!C19</f>
        <v>03/03/1449</v>
      </c>
      <c r="K6" s="246" t="s">
        <v>28</v>
      </c>
      <c r="L6" s="442">
        <f>'General Information'!C23</f>
        <v>0</v>
      </c>
      <c r="M6" s="1264" t="s">
        <v>147</v>
      </c>
      <c r="N6" s="1265"/>
      <c r="O6" s="1260">
        <f>'Invoice Log'!F6</f>
        <v>0</v>
      </c>
      <c r="P6" s="1267"/>
      <c r="Q6" s="1323" t="s">
        <v>151</v>
      </c>
      <c r="R6" s="1265"/>
      <c r="S6" s="1260">
        <f>'Invoice Log'!J6</f>
        <v>-2000</v>
      </c>
      <c r="T6" s="1261"/>
      <c r="U6" s="249" t="s">
        <v>31</v>
      </c>
      <c r="V6" s="443">
        <f>N44</f>
        <v>1.1259534800195246</v>
      </c>
      <c r="W6" s="251" t="s">
        <v>31</v>
      </c>
      <c r="X6" s="443">
        <f>Z44</f>
        <v>0.68527732849340883</v>
      </c>
      <c r="Y6" s="1255"/>
      <c r="Z6" s="444" t="str">
        <f>REPT("¢",IF(INT(+Z5*10)&gt;5,5,INT(+Z5*10)))&amp;REPT("£",IF(INT(+Z5*10)&gt;5,0,5-INT(+Z5*10)))&amp;CHAR(10)&amp;REPT("¢",+IF(INT(+Z5*10)&gt;5,-5+INT(+Z5*10),0))&amp;REPT("£",IF(INT(+Z5*10)&gt;5,10-INT(+Z5*10),5))</f>
        <v>¢¢¢¢¢
¢¢¢££</v>
      </c>
      <c r="AA6" s="1331"/>
      <c r="AB6" s="1331"/>
      <c r="AC6" s="1331"/>
      <c r="AD6" s="1331"/>
      <c r="AE6" s="1331"/>
      <c r="AF6" s="1331"/>
      <c r="AG6" s="1331"/>
      <c r="AH6" s="1332"/>
      <c r="AJ6" s="5"/>
      <c r="AL6" s="5"/>
    </row>
    <row r="7" spans="1:48" customFormat="1" ht="5.4" customHeight="1" thickBot="1">
      <c r="A7" s="445"/>
      <c r="AH7" s="296"/>
    </row>
    <row r="8" spans="1:48" s="449" customFormat="1" ht="25.2" customHeight="1" thickBot="1">
      <c r="A8" s="446" t="s">
        <v>95</v>
      </c>
      <c r="B8" s="447"/>
      <c r="C8" s="447"/>
      <c r="D8" s="447"/>
      <c r="E8" s="447"/>
      <c r="F8" s="447"/>
      <c r="G8" s="447"/>
      <c r="H8" s="447"/>
      <c r="I8" s="447"/>
      <c r="J8" s="447"/>
      <c r="K8" s="447"/>
      <c r="L8" s="447"/>
      <c r="M8" s="447"/>
      <c r="N8" s="447"/>
      <c r="O8" s="447"/>
      <c r="P8" s="447"/>
      <c r="Q8" s="447"/>
      <c r="R8" s="447"/>
      <c r="S8" s="447"/>
      <c r="T8" s="447"/>
      <c r="U8" s="447"/>
      <c r="V8" s="447"/>
      <c r="W8" s="447"/>
      <c r="X8" s="447"/>
      <c r="Y8" s="447"/>
      <c r="Z8" s="447"/>
      <c r="AA8" s="447"/>
      <c r="AB8" s="447"/>
      <c r="AC8" s="447"/>
      <c r="AD8" s="447"/>
      <c r="AE8" s="447"/>
      <c r="AF8" s="447"/>
      <c r="AG8" s="447"/>
      <c r="AH8" s="448"/>
      <c r="AK8" s="450"/>
      <c r="AL8" s="451"/>
      <c r="AM8" s="451"/>
      <c r="AN8" s="451"/>
      <c r="AO8" s="451"/>
      <c r="AP8" s="451"/>
      <c r="AQ8" s="451"/>
      <c r="AR8" s="451"/>
      <c r="AS8" s="451"/>
      <c r="AT8" s="451"/>
      <c r="AU8" s="451"/>
    </row>
    <row r="9" spans="1:48" s="414" customFormat="1" ht="20.100000000000001" customHeight="1" thickBot="1">
      <c r="A9" s="182" t="s">
        <v>90</v>
      </c>
      <c r="B9" s="452"/>
      <c r="C9" s="294"/>
      <c r="D9" s="294"/>
      <c r="E9" s="291"/>
      <c r="F9" s="291"/>
      <c r="G9" s="291"/>
      <c r="H9" s="291"/>
      <c r="I9" s="291"/>
      <c r="J9" s="291"/>
      <c r="K9" s="291"/>
      <c r="L9" s="291"/>
      <c r="M9" s="291"/>
      <c r="N9" s="293"/>
      <c r="O9" s="1246" t="s">
        <v>91</v>
      </c>
      <c r="P9" s="1247"/>
      <c r="Q9" s="1247"/>
      <c r="R9" s="1247"/>
      <c r="S9" s="1247"/>
      <c r="T9" s="1247"/>
      <c r="U9" s="1247"/>
      <c r="V9" s="1247"/>
      <c r="W9" s="1247"/>
      <c r="X9" s="1247"/>
      <c r="Y9" s="1247"/>
      <c r="Z9" s="1247"/>
      <c r="AA9" s="291" t="s">
        <v>314</v>
      </c>
      <c r="AB9" s="291"/>
      <c r="AC9" s="291"/>
      <c r="AD9" s="291"/>
      <c r="AE9" s="291"/>
      <c r="AF9" s="291"/>
      <c r="AG9" s="291"/>
      <c r="AH9" s="453"/>
      <c r="AI9" s="454"/>
      <c r="AK9" s="455"/>
      <c r="AL9" s="455"/>
      <c r="AM9" s="455"/>
      <c r="AN9" s="455"/>
      <c r="AO9" s="455"/>
      <c r="AP9" s="455"/>
      <c r="AQ9" s="455"/>
      <c r="AR9" s="455"/>
      <c r="AS9" s="455"/>
      <c r="AT9" s="455"/>
      <c r="AU9" s="455"/>
    </row>
    <row r="10" spans="1:48" ht="20.100000000000001" customHeight="1" thickBot="1">
      <c r="A10" s="1250" t="s">
        <v>21</v>
      </c>
      <c r="B10" s="1251"/>
      <c r="C10" s="1325" t="s">
        <v>101</v>
      </c>
      <c r="D10" s="1293" t="s">
        <v>29</v>
      </c>
      <c r="E10" s="1248" t="s">
        <v>18</v>
      </c>
      <c r="F10" s="1249"/>
      <c r="G10" s="1248" t="s">
        <v>30</v>
      </c>
      <c r="H10" s="1248"/>
      <c r="I10" s="1248"/>
      <c r="J10" s="1248"/>
      <c r="K10" s="1248"/>
      <c r="L10" s="1248"/>
      <c r="M10" s="1248"/>
      <c r="N10" s="1249"/>
      <c r="O10" s="146" t="s">
        <v>394</v>
      </c>
      <c r="P10" s="1297" t="s">
        <v>29</v>
      </c>
      <c r="Q10" s="1299" t="s">
        <v>92</v>
      </c>
      <c r="R10" s="1300"/>
      <c r="S10" s="1300"/>
      <c r="T10" s="1301"/>
      <c r="U10" s="456" t="s">
        <v>93</v>
      </c>
      <c r="V10" s="457"/>
      <c r="W10" s="457"/>
      <c r="X10" s="457"/>
      <c r="Y10" s="457"/>
      <c r="Z10" s="458"/>
      <c r="AH10" s="459"/>
      <c r="AK10" s="460"/>
      <c r="AL10" s="460"/>
      <c r="AM10" s="460"/>
      <c r="AN10" s="460"/>
      <c r="AO10" s="460"/>
      <c r="AP10" s="460"/>
      <c r="AQ10" s="460"/>
      <c r="AR10" s="460"/>
      <c r="AS10" s="460"/>
      <c r="AT10" s="460"/>
      <c r="AU10" s="460"/>
    </row>
    <row r="11" spans="1:48" ht="29.4" thickBot="1">
      <c r="A11" s="1252"/>
      <c r="B11" s="1253"/>
      <c r="C11" s="1326"/>
      <c r="D11" s="1294"/>
      <c r="E11" s="461" t="s">
        <v>17</v>
      </c>
      <c r="F11" s="462" t="s">
        <v>23</v>
      </c>
      <c r="G11" s="461" t="s">
        <v>451</v>
      </c>
      <c r="H11" s="463" t="s">
        <v>772</v>
      </c>
      <c r="I11" s="464" t="s">
        <v>773</v>
      </c>
      <c r="J11" s="464" t="s">
        <v>452</v>
      </c>
      <c r="K11" s="463" t="s">
        <v>774</v>
      </c>
      <c r="L11" s="465" t="s">
        <v>775</v>
      </c>
      <c r="M11" s="464" t="s">
        <v>28</v>
      </c>
      <c r="N11" s="466" t="s">
        <v>31</v>
      </c>
      <c r="O11" s="467" t="s">
        <v>94</v>
      </c>
      <c r="P11" s="1298"/>
      <c r="Q11" s="464" t="s">
        <v>17</v>
      </c>
      <c r="R11" s="464" t="s">
        <v>23</v>
      </c>
      <c r="S11" s="464" t="s">
        <v>22</v>
      </c>
      <c r="T11" s="464" t="s">
        <v>82</v>
      </c>
      <c r="U11" s="464" t="s">
        <v>17</v>
      </c>
      <c r="V11" s="464" t="s">
        <v>23</v>
      </c>
      <c r="W11" s="464" t="s">
        <v>22</v>
      </c>
      <c r="X11" s="464" t="s">
        <v>82</v>
      </c>
      <c r="Y11" s="464" t="s">
        <v>28</v>
      </c>
      <c r="Z11" s="466" t="s">
        <v>31</v>
      </c>
      <c r="AH11" s="459"/>
      <c r="AL11" s="460"/>
      <c r="AM11" s="460"/>
      <c r="AN11" s="460"/>
      <c r="AO11" s="460"/>
      <c r="AP11" s="460"/>
      <c r="AQ11" s="460"/>
      <c r="AR11" s="460"/>
      <c r="AS11" s="460"/>
      <c r="AT11" s="460"/>
      <c r="AU11" s="460"/>
      <c r="AV11" s="460"/>
    </row>
    <row r="12" spans="1:48" s="3" customFormat="1" ht="15.75" customHeight="1" thickBot="1">
      <c r="A12" s="575"/>
      <c r="B12" s="576"/>
      <c r="C12" s="468">
        <f>Progress!C7</f>
        <v>0</v>
      </c>
      <c r="D12" s="469">
        <f>Progress!D7</f>
        <v>0</v>
      </c>
      <c r="E12" s="573">
        <f>Progress!E39</f>
        <v>0</v>
      </c>
      <c r="F12" s="573">
        <f>Progress!F39</f>
        <v>0</v>
      </c>
      <c r="G12" s="573">
        <f>Progress!G39</f>
        <v>0</v>
      </c>
      <c r="H12" s="573">
        <f>Progress!H39</f>
        <v>22585.02</v>
      </c>
      <c r="I12" s="573">
        <f>Progress!I39</f>
        <v>0</v>
      </c>
      <c r="J12" s="472">
        <f>IFERROR(IF(ISBLANK(G12),"",G12/C12),0)</f>
        <v>0</v>
      </c>
      <c r="K12" s="472">
        <f t="shared" ref="K12:K19" si="0">IFERROR(IF(ISBLANK(H12),"",H12/C12),0)</f>
        <v>0</v>
      </c>
      <c r="L12" s="473">
        <f t="shared" ref="L12:L20" si="1">IFERROR(IF(ISBLANK(I12),"",I12/C12),0)</f>
        <v>0</v>
      </c>
      <c r="M12" s="474">
        <f t="shared" ref="M12:M19" si="2">IFERROR(L12-K12,"")</f>
        <v>0</v>
      </c>
      <c r="N12" s="475" t="str">
        <f t="shared" ref="N12:N19" si="3">IFERROR(L12/K12,"")</f>
        <v/>
      </c>
      <c r="O12" s="476">
        <f>Progress!K7</f>
        <v>0</v>
      </c>
      <c r="P12" s="477">
        <f t="shared" ref="P12:P43" si="4">IF(ISBLANK(O12),"",O12/$O$44)</f>
        <v>0</v>
      </c>
      <c r="Q12" s="470">
        <f>Progress!M7</f>
        <v>0</v>
      </c>
      <c r="R12" s="470">
        <f>Progress!N7</f>
        <v>0</v>
      </c>
      <c r="S12" s="478">
        <f>IFERROR(IF(ISBLANK(Q12),"",Q12/O12),0)</f>
        <v>0</v>
      </c>
      <c r="T12" s="479">
        <f>IFERROR(IF(ISBLANK(R12),"",R12/O12),0)</f>
        <v>0</v>
      </c>
      <c r="U12" s="471">
        <f>Progress!O7</f>
        <v>0</v>
      </c>
      <c r="V12" s="471">
        <f>Progress!P7</f>
        <v>0</v>
      </c>
      <c r="W12" s="472">
        <f>IFERROR(IF(ISBLANK(U12),"",U12/O12),0)</f>
        <v>0</v>
      </c>
      <c r="X12" s="473">
        <f>IFERROR(IF(ISBLANK(V12),"",V12/O12),0)</f>
        <v>0</v>
      </c>
      <c r="Y12" s="474">
        <f>IFERROR(X12-W12,"")</f>
        <v>0</v>
      </c>
      <c r="Z12" s="475" t="str">
        <f>IFERROR(X12/W12,"")</f>
        <v/>
      </c>
      <c r="AH12" s="480"/>
      <c r="AL12"/>
      <c r="AM12"/>
      <c r="AN12"/>
      <c r="AO12"/>
      <c r="AP12"/>
      <c r="AQ12"/>
      <c r="AR12"/>
      <c r="AS12"/>
      <c r="AT12"/>
      <c r="AU12"/>
      <c r="AV12"/>
    </row>
    <row r="13" spans="1:48" s="3" customFormat="1" ht="15.75" customHeight="1" thickBot="1">
      <c r="A13" s="575" t="str">
        <f>Progress!A7</f>
        <v xml:space="preserve">  Milestones</v>
      </c>
      <c r="B13" s="574"/>
      <c r="C13" s="468">
        <f>Progress!C8</f>
        <v>0</v>
      </c>
      <c r="D13" s="481">
        <f>Progress!D8</f>
        <v>0</v>
      </c>
      <c r="E13" s="573">
        <f>Progress!E40</f>
        <v>0</v>
      </c>
      <c r="F13" s="573">
        <f>Progress!F8</f>
        <v>0</v>
      </c>
      <c r="G13" s="573">
        <f>Progress!G8</f>
        <v>0</v>
      </c>
      <c r="H13" s="573">
        <f>Progress!H8</f>
        <v>0</v>
      </c>
      <c r="I13" s="573">
        <f>Progress!I8</f>
        <v>0</v>
      </c>
      <c r="J13" s="482">
        <f t="shared" ref="J13:J43" si="5">IFERROR(IF(ISBLANK(G13),"",G13/C13),0)</f>
        <v>0</v>
      </c>
      <c r="K13" s="482">
        <f t="shared" si="0"/>
        <v>0</v>
      </c>
      <c r="L13" s="483">
        <f t="shared" si="1"/>
        <v>0</v>
      </c>
      <c r="M13" s="484">
        <f t="shared" si="2"/>
        <v>0</v>
      </c>
      <c r="N13" s="485" t="str">
        <f t="shared" si="3"/>
        <v/>
      </c>
      <c r="O13" s="476">
        <f>Progress!K7</f>
        <v>0</v>
      </c>
      <c r="P13" s="486">
        <f t="shared" si="4"/>
        <v>0</v>
      </c>
      <c r="Q13" s="470">
        <f>Progress!M8</f>
        <v>0</v>
      </c>
      <c r="R13" s="470">
        <f>Progress!N8</f>
        <v>0</v>
      </c>
      <c r="S13" s="487">
        <f t="shared" ref="S13:S44" si="6">IFERROR(IF(ISBLANK(Q13),"",Q13/O13),0)</f>
        <v>0</v>
      </c>
      <c r="T13" s="488">
        <f t="shared" ref="T13:T44" si="7">IFERROR(IF(ISBLANK(R13),"",R13/O13),0)</f>
        <v>0</v>
      </c>
      <c r="U13" s="471">
        <f>Progress!O8</f>
        <v>19793</v>
      </c>
      <c r="V13" s="471">
        <f>Progress!P8</f>
        <v>19793</v>
      </c>
      <c r="W13" s="482">
        <f t="shared" ref="W13:W43" si="8">IFERROR(IF(ISBLANK(U13),"",U13/O13),0)</f>
        <v>0</v>
      </c>
      <c r="X13" s="483">
        <f t="shared" ref="X13:X44" si="9">IFERROR(IF(ISBLANK(V13),"",V13/O13),0)</f>
        <v>0</v>
      </c>
      <c r="Y13" s="484">
        <f t="shared" ref="Y13:Y42" si="10">IFERROR(X13-W13,"")</f>
        <v>0</v>
      </c>
      <c r="Z13" s="485" t="str">
        <f t="shared" ref="Z13:Z42" si="11">IFERROR(X13/W13,"")</f>
        <v/>
      </c>
      <c r="AH13" s="480"/>
      <c r="AL13"/>
      <c r="AM13"/>
      <c r="AN13"/>
      <c r="AO13"/>
      <c r="AP13"/>
      <c r="AQ13"/>
      <c r="AR13"/>
      <c r="AS13"/>
      <c r="AT13"/>
      <c r="AU13"/>
      <c r="AV13"/>
    </row>
    <row r="14" spans="1:48" s="3" customFormat="1" ht="15.75" customHeight="1" thickBot="1">
      <c r="A14" s="575" t="str">
        <f>Progress!A8</f>
        <v xml:space="preserve">  Mobilization</v>
      </c>
      <c r="B14" s="574"/>
      <c r="C14" s="468">
        <f>Progress!C8</f>
        <v>0</v>
      </c>
      <c r="D14" s="481">
        <f>Progress!D8</f>
        <v>0</v>
      </c>
      <c r="E14" s="481">
        <f>Progress!E9</f>
        <v>0</v>
      </c>
      <c r="F14" s="481">
        <f>Progress!F8</f>
        <v>0</v>
      </c>
      <c r="G14" s="481">
        <f>Progress!G9</f>
        <v>0</v>
      </c>
      <c r="H14" s="481">
        <f>Progress!H8</f>
        <v>0</v>
      </c>
      <c r="I14" s="481">
        <f>Progress!I8</f>
        <v>0</v>
      </c>
      <c r="J14" s="482">
        <f t="shared" si="5"/>
        <v>0</v>
      </c>
      <c r="K14" s="482">
        <f t="shared" si="0"/>
        <v>0</v>
      </c>
      <c r="L14" s="483">
        <f t="shared" si="1"/>
        <v>0</v>
      </c>
      <c r="M14" s="481">
        <f>Progress!M8</f>
        <v>0</v>
      </c>
      <c r="N14" s="1017" t="str">
        <f t="shared" si="3"/>
        <v/>
      </c>
      <c r="O14" s="937">
        <f>Progress!K8</f>
        <v>19154</v>
      </c>
      <c r="P14" s="481">
        <f>Progress!L8</f>
        <v>2.999994674751021E-2</v>
      </c>
      <c r="Q14" s="481">
        <f>Progress!Q8</f>
        <v>0</v>
      </c>
      <c r="R14" s="481">
        <f>Progress!R8</f>
        <v>0</v>
      </c>
      <c r="S14" s="481">
        <f>Progress!S8</f>
        <v>0</v>
      </c>
      <c r="T14" s="481">
        <f>Progress!T8</f>
        <v>0</v>
      </c>
      <c r="U14" s="481">
        <f>Progress!U8</f>
        <v>0</v>
      </c>
      <c r="V14" s="481">
        <f>Progress!V8</f>
        <v>0</v>
      </c>
      <c r="W14" s="481">
        <f>Progress!W8</f>
        <v>0</v>
      </c>
      <c r="X14" s="481">
        <f>Progress!X8</f>
        <v>0</v>
      </c>
      <c r="Y14" s="481">
        <f>Progress!Y8</f>
        <v>0</v>
      </c>
      <c r="Z14" s="485" t="str">
        <f t="shared" si="11"/>
        <v/>
      </c>
      <c r="AA14"/>
      <c r="AB14"/>
      <c r="AC14"/>
      <c r="AD14"/>
      <c r="AE14"/>
      <c r="AF14"/>
      <c r="AG14"/>
      <c r="AH14" s="296"/>
      <c r="AL14"/>
      <c r="AM14"/>
      <c r="AN14"/>
      <c r="AO14"/>
      <c r="AP14"/>
      <c r="AQ14"/>
      <c r="AR14"/>
      <c r="AS14"/>
      <c r="AT14"/>
      <c r="AU14"/>
      <c r="AV14"/>
    </row>
    <row r="15" spans="1:48" s="3" customFormat="1" ht="15.75" customHeight="1" thickBot="1">
      <c r="A15" s="575" t="str">
        <f>Progress!A9</f>
        <v xml:space="preserve">  Engineering</v>
      </c>
      <c r="B15" s="574"/>
      <c r="C15" s="468">
        <f>Progress!C9</f>
        <v>0</v>
      </c>
      <c r="D15" s="481">
        <f>Progress!D9</f>
        <v>0</v>
      </c>
      <c r="E15" s="573">
        <f>Progress!E9</f>
        <v>0</v>
      </c>
      <c r="F15" s="573">
        <f>Progress!F9</f>
        <v>0</v>
      </c>
      <c r="G15" s="573">
        <f>Progress!G9</f>
        <v>0</v>
      </c>
      <c r="H15" s="573">
        <f>Progress!H9</f>
        <v>0</v>
      </c>
      <c r="I15" s="573">
        <f>Progress!I9</f>
        <v>0</v>
      </c>
      <c r="J15" s="482">
        <f t="shared" si="5"/>
        <v>0</v>
      </c>
      <c r="K15" s="482">
        <f t="shared" si="0"/>
        <v>0</v>
      </c>
      <c r="L15" s="483">
        <f t="shared" si="1"/>
        <v>0</v>
      </c>
      <c r="M15" s="484">
        <f t="shared" si="2"/>
        <v>0</v>
      </c>
      <c r="N15" s="489" t="str">
        <f t="shared" si="3"/>
        <v/>
      </c>
      <c r="O15" s="937">
        <f>Progress!K9</f>
        <v>31923.4</v>
      </c>
      <c r="P15" s="486">
        <f t="shared" si="4"/>
        <v>5.0000015662497004E-2</v>
      </c>
      <c r="Q15" s="470">
        <f>Progress!M9</f>
        <v>0</v>
      </c>
      <c r="R15" s="470">
        <f>Progress!N9</f>
        <v>0</v>
      </c>
      <c r="S15" s="487">
        <f t="shared" si="6"/>
        <v>0</v>
      </c>
      <c r="T15" s="488">
        <f t="shared" si="7"/>
        <v>0</v>
      </c>
      <c r="U15" s="471">
        <f>Progress!O9</f>
        <v>32988</v>
      </c>
      <c r="V15" s="471">
        <f>Progress!P9</f>
        <v>31339</v>
      </c>
      <c r="W15" s="482">
        <f t="shared" si="8"/>
        <v>1.033348578158968</v>
      </c>
      <c r="X15" s="483">
        <f t="shared" si="9"/>
        <v>0.98169367924469197</v>
      </c>
      <c r="Y15" s="484">
        <f t="shared" si="10"/>
        <v>-5.1654898914275993E-2</v>
      </c>
      <c r="Z15" s="485">
        <f t="shared" si="11"/>
        <v>0.95001212562143811</v>
      </c>
      <c r="AA15"/>
      <c r="AB15"/>
      <c r="AC15"/>
      <c r="AD15"/>
      <c r="AE15"/>
      <c r="AF15"/>
      <c r="AG15"/>
      <c r="AH15" s="296"/>
      <c r="AL15"/>
      <c r="AM15"/>
      <c r="AN15"/>
      <c r="AO15"/>
      <c r="AP15"/>
      <c r="AQ15"/>
      <c r="AR15"/>
      <c r="AS15"/>
      <c r="AT15"/>
      <c r="AU15"/>
      <c r="AV15"/>
    </row>
    <row r="16" spans="1:48" s="3" customFormat="1" ht="15.75" customHeight="1" thickBot="1">
      <c r="A16" s="575" t="str">
        <f>Progress!A10</f>
        <v xml:space="preserve">  Procurement</v>
      </c>
      <c r="B16" s="574"/>
      <c r="C16" s="468">
        <f>Progress!C10</f>
        <v>0</v>
      </c>
      <c r="D16" s="481">
        <f>Progress!D10</f>
        <v>0</v>
      </c>
      <c r="E16" s="573">
        <f>Progress!E10</f>
        <v>0</v>
      </c>
      <c r="F16" s="573">
        <f>Progress!F10</f>
        <v>0</v>
      </c>
      <c r="G16" s="573">
        <f>Progress!G10</f>
        <v>0</v>
      </c>
      <c r="H16" s="573">
        <f>Progress!H10</f>
        <v>0</v>
      </c>
      <c r="I16" s="573">
        <f>Progress!I10</f>
        <v>0</v>
      </c>
      <c r="J16" s="482">
        <f t="shared" si="5"/>
        <v>0</v>
      </c>
      <c r="K16" s="482">
        <f t="shared" si="0"/>
        <v>0</v>
      </c>
      <c r="L16" s="483">
        <f t="shared" si="1"/>
        <v>0</v>
      </c>
      <c r="M16" s="484">
        <f t="shared" si="2"/>
        <v>0</v>
      </c>
      <c r="N16" s="485" t="str">
        <f t="shared" si="3"/>
        <v/>
      </c>
      <c r="O16" s="476">
        <f>Progress!K10</f>
        <v>89385.5</v>
      </c>
      <c r="P16" s="486">
        <f t="shared" si="4"/>
        <v>0.14000001252999761</v>
      </c>
      <c r="Q16" s="470">
        <f>Progress!M10</f>
        <v>3134</v>
      </c>
      <c r="R16" s="470">
        <f>Progress!N10</f>
        <v>4642</v>
      </c>
      <c r="S16" s="487">
        <f t="shared" si="6"/>
        <v>3.506161513892074E-2</v>
      </c>
      <c r="T16" s="488">
        <f t="shared" si="7"/>
        <v>5.1932360394023637E-2</v>
      </c>
      <c r="U16" s="471">
        <f>Progress!O10</f>
        <v>68347</v>
      </c>
      <c r="V16" s="471">
        <f>Progress!P10</f>
        <v>17130</v>
      </c>
      <c r="W16" s="482">
        <f>IFERROR(IF(ISBLANK(U16),"",U16/O16),0)</f>
        <v>0.76463184744729296</v>
      </c>
      <c r="X16" s="483">
        <f t="shared" si="9"/>
        <v>0.19164182110073782</v>
      </c>
      <c r="Y16" s="484">
        <f t="shared" si="10"/>
        <v>-0.57299002634655516</v>
      </c>
      <c r="Z16" s="485">
        <f t="shared" si="11"/>
        <v>0.25063280026921447</v>
      </c>
      <c r="AA16"/>
      <c r="AB16"/>
      <c r="AC16"/>
      <c r="AD16"/>
      <c r="AE16"/>
      <c r="AF16"/>
      <c r="AG16"/>
      <c r="AH16" s="296"/>
      <c r="AI16" s="490"/>
      <c r="AJ16" s="491"/>
      <c r="AK16" s="491"/>
      <c r="AL16"/>
      <c r="AM16"/>
      <c r="AN16"/>
      <c r="AO16"/>
      <c r="AP16"/>
      <c r="AQ16"/>
      <c r="AR16"/>
      <c r="AS16"/>
      <c r="AT16"/>
      <c r="AU16"/>
      <c r="AV16"/>
    </row>
    <row r="17" spans="1:49" s="3" customFormat="1" ht="15.75" customHeight="1" thickBot="1">
      <c r="A17" s="575" t="str">
        <f>Progress!A11</f>
        <v xml:space="preserve">  Construction</v>
      </c>
      <c r="B17" s="574"/>
      <c r="C17" s="468">
        <f>Progress!C11</f>
        <v>33090852</v>
      </c>
      <c r="D17" s="481">
        <f>Progress!D11</f>
        <v>1</v>
      </c>
      <c r="E17" s="573">
        <f>Progress!E11</f>
        <v>710697.41000000015</v>
      </c>
      <c r="F17" s="573">
        <f>Progress!F11</f>
        <v>214091.03000000026</v>
      </c>
      <c r="G17" s="573">
        <f>Progress!G11</f>
        <v>0</v>
      </c>
      <c r="H17" s="573">
        <f>Progress!H11</f>
        <v>6301807.46</v>
      </c>
      <c r="I17" s="573">
        <f>Progress!I11</f>
        <v>7095542.04</v>
      </c>
      <c r="J17" s="482">
        <f t="shared" si="5"/>
        <v>0</v>
      </c>
      <c r="K17" s="482">
        <f t="shared" si="0"/>
        <v>0.19043956498913961</v>
      </c>
      <c r="L17" s="483">
        <f t="shared" si="1"/>
        <v>0.21442609093292611</v>
      </c>
      <c r="M17" s="484">
        <f t="shared" si="2"/>
        <v>2.3986525943786502E-2</v>
      </c>
      <c r="N17" s="485">
        <f t="shared" si="3"/>
        <v>1.1259534800195243</v>
      </c>
      <c r="O17" s="476">
        <f>Progress!K11</f>
        <v>478850.8</v>
      </c>
      <c r="P17" s="486">
        <f t="shared" si="4"/>
        <v>0.74999992168751506</v>
      </c>
      <c r="Q17" s="470">
        <f>Progress!M11</f>
        <v>8552</v>
      </c>
      <c r="R17" s="470">
        <f>Progress!N11</f>
        <v>3430</v>
      </c>
      <c r="S17" s="487">
        <f t="shared" si="6"/>
        <v>1.7859425106943543E-2</v>
      </c>
      <c r="T17" s="488">
        <f t="shared" si="7"/>
        <v>7.1629827077661773E-3</v>
      </c>
      <c r="U17" s="471">
        <f>Progress!O11</f>
        <v>121851</v>
      </c>
      <c r="V17" s="471">
        <f>Progress!P11</f>
        <v>98246</v>
      </c>
      <c r="W17" s="482">
        <f t="shared" si="8"/>
        <v>0.25446548277668118</v>
      </c>
      <c r="X17" s="483">
        <f t="shared" si="9"/>
        <v>0.20517037874845359</v>
      </c>
      <c r="Y17" s="484">
        <f t="shared" si="10"/>
        <v>-4.9295104028227593E-2</v>
      </c>
      <c r="Z17" s="485">
        <f t="shared" si="11"/>
        <v>0.8062798007402483</v>
      </c>
      <c r="AA17"/>
      <c r="AB17"/>
      <c r="AC17"/>
      <c r="AD17"/>
      <c r="AE17"/>
      <c r="AF17"/>
      <c r="AG17"/>
      <c r="AH17" s="296"/>
      <c r="AI17" s="490"/>
      <c r="AJ17" s="491"/>
      <c r="AK17" s="491"/>
      <c r="AL17" s="492"/>
      <c r="AM17"/>
      <c r="AN17"/>
      <c r="AO17"/>
      <c r="AP17"/>
      <c r="AQ17"/>
      <c r="AR17"/>
      <c r="AS17"/>
      <c r="AT17"/>
      <c r="AU17"/>
      <c r="AV17"/>
    </row>
    <row r="18" spans="1:49" s="3" customFormat="1" ht="15.75" customHeight="1" thickBot="1">
      <c r="A18" s="575" t="str">
        <f>Progress!A12</f>
        <v xml:space="preserve">    Package-1</v>
      </c>
      <c r="B18" s="574"/>
      <c r="C18" s="468">
        <f>Progress!C12</f>
        <v>22502032</v>
      </c>
      <c r="D18" s="481">
        <f>Progress!D12</f>
        <v>0.68000763473844672</v>
      </c>
      <c r="E18" s="573">
        <f>Progress!E12</f>
        <v>613731.63999999966</v>
      </c>
      <c r="F18" s="573">
        <f>Progress!F12</f>
        <v>214091.03000000026</v>
      </c>
      <c r="G18" s="573">
        <f>Progress!G12</f>
        <v>0</v>
      </c>
      <c r="H18" s="573">
        <f>Progress!H12</f>
        <v>5886632.1200000001</v>
      </c>
      <c r="I18" s="573">
        <f>Progress!I12</f>
        <v>7095542.04</v>
      </c>
      <c r="J18" s="482">
        <f t="shared" si="5"/>
        <v>0</v>
      </c>
      <c r="K18" s="482">
        <f t="shared" si="0"/>
        <v>0.26160446843200652</v>
      </c>
      <c r="L18" s="483">
        <f t="shared" si="1"/>
        <v>0.31532894629249481</v>
      </c>
      <c r="M18" s="484">
        <f t="shared" si="2"/>
        <v>5.3724477860488284E-2</v>
      </c>
      <c r="N18" s="485">
        <f t="shared" si="3"/>
        <v>1.2053652912830568</v>
      </c>
      <c r="O18" s="476">
        <f>Progress!K12</f>
        <v>345775.49999999994</v>
      </c>
      <c r="P18" s="486">
        <f t="shared" si="4"/>
        <v>0.54157077302880419</v>
      </c>
      <c r="Q18" s="470">
        <f>Progress!M12</f>
        <v>8143</v>
      </c>
      <c r="R18" s="470">
        <f>Progress!N12</f>
        <v>3430</v>
      </c>
      <c r="S18" s="487">
        <f t="shared" si="6"/>
        <v>2.3549962331050063E-2</v>
      </c>
      <c r="T18" s="488">
        <f t="shared" si="7"/>
        <v>9.9197311550413506E-3</v>
      </c>
      <c r="U18" s="471">
        <f>Progress!O12</f>
        <v>109662</v>
      </c>
      <c r="V18" s="471">
        <f>Progress!P12</f>
        <v>98246</v>
      </c>
      <c r="W18" s="482">
        <f t="shared" si="8"/>
        <v>0.31714797607117917</v>
      </c>
      <c r="X18" s="483">
        <f t="shared" si="9"/>
        <v>0.28413233441929814</v>
      </c>
      <c r="Y18" s="484">
        <f t="shared" si="10"/>
        <v>-3.3015641651881034E-2</v>
      </c>
      <c r="Z18" s="485">
        <f t="shared" si="11"/>
        <v>0.89589830570297835</v>
      </c>
      <c r="AA18"/>
      <c r="AB18"/>
      <c r="AC18"/>
      <c r="AD18"/>
      <c r="AE18"/>
      <c r="AF18"/>
      <c r="AG18"/>
      <c r="AH18" s="296"/>
      <c r="AI18" s="490"/>
      <c r="AJ18" s="491"/>
      <c r="AK18" s="491"/>
      <c r="AL18"/>
      <c r="AM18"/>
      <c r="AN18"/>
      <c r="AO18"/>
      <c r="AP18"/>
      <c r="AQ18"/>
      <c r="AR18"/>
      <c r="AS18"/>
      <c r="AT18"/>
      <c r="AU18"/>
      <c r="AV18"/>
    </row>
    <row r="19" spans="1:49" s="3" customFormat="1" ht="15.75" customHeight="1" thickBot="1">
      <c r="A19" s="575" t="str">
        <f>Progress!A13</f>
        <v xml:space="preserve">      ROAD WORKS 1</v>
      </c>
      <c r="B19" s="574"/>
      <c r="C19" s="468">
        <f>Progress!C13</f>
        <v>17704263</v>
      </c>
      <c r="D19" s="481">
        <f>Progress!D13</f>
        <v>0.53501985986942857</v>
      </c>
      <c r="E19" s="573">
        <f>Progress!E13</f>
        <v>514154.16000000015</v>
      </c>
      <c r="F19" s="573">
        <f>Progress!F13</f>
        <v>111822.58999999985</v>
      </c>
      <c r="G19" s="573">
        <f>Progress!G13</f>
        <v>0</v>
      </c>
      <c r="H19" s="573">
        <f>Progress!H13</f>
        <v>5366361.18</v>
      </c>
      <c r="I19" s="573">
        <f>Progress!I13</f>
        <v>6500573.5099999998</v>
      </c>
      <c r="J19" s="482">
        <f t="shared" si="5"/>
        <v>0</v>
      </c>
      <c r="K19" s="482">
        <f t="shared" si="0"/>
        <v>0.30311124388515914</v>
      </c>
      <c r="L19" s="483">
        <f t="shared" si="1"/>
        <v>0.3671756068015935</v>
      </c>
      <c r="M19" s="484">
        <f t="shared" si="2"/>
        <v>6.4064362916434359E-2</v>
      </c>
      <c r="N19" s="485">
        <f t="shared" si="3"/>
        <v>1.2113559434327901</v>
      </c>
      <c r="O19" s="476">
        <f>Progress!K13</f>
        <v>168659.6</v>
      </c>
      <c r="P19" s="486">
        <f t="shared" si="4"/>
        <v>0.26416304784673561</v>
      </c>
      <c r="Q19" s="470">
        <f>Progress!M13</f>
        <v>15867</v>
      </c>
      <c r="R19" s="470">
        <f>Progress!N13</f>
        <v>557</v>
      </c>
      <c r="S19" s="487">
        <f t="shared" si="6"/>
        <v>9.4077064098337715E-2</v>
      </c>
      <c r="T19" s="488">
        <f t="shared" si="7"/>
        <v>3.3025099075297223E-3</v>
      </c>
      <c r="U19" s="471">
        <f>Progress!O13</f>
        <v>73549</v>
      </c>
      <c r="V19" s="471">
        <f>Progress!P13</f>
        <v>78905</v>
      </c>
      <c r="W19" s="482">
        <f t="shared" si="8"/>
        <v>0.43607953534812127</v>
      </c>
      <c r="X19" s="483">
        <f t="shared" si="9"/>
        <v>0.46783580655948431</v>
      </c>
      <c r="Y19" s="484">
        <f t="shared" si="10"/>
        <v>3.1756271211363041E-2</v>
      </c>
      <c r="Z19" s="485">
        <f t="shared" si="11"/>
        <v>1.0728222001658758</v>
      </c>
      <c r="AA19"/>
      <c r="AB19"/>
      <c r="AC19"/>
      <c r="AD19"/>
      <c r="AE19"/>
      <c r="AF19"/>
      <c r="AG19"/>
      <c r="AH19" s="296"/>
      <c r="AI19" s="490"/>
      <c r="AJ19" s="491"/>
      <c r="AK19" s="491"/>
      <c r="AL19" s="494"/>
      <c r="AM19"/>
      <c r="AN19"/>
      <c r="AO19"/>
      <c r="AP19"/>
      <c r="AQ19"/>
      <c r="AR19"/>
      <c r="AS19"/>
      <c r="AT19"/>
      <c r="AU19"/>
      <c r="AV19"/>
    </row>
    <row r="20" spans="1:49" s="3" customFormat="1" ht="15.75" customHeight="1" thickBot="1">
      <c r="A20" s="575" t="str">
        <f>Progress!A14</f>
        <v xml:space="preserve">        ROAD - 01</v>
      </c>
      <c r="B20" s="495"/>
      <c r="C20" s="468">
        <f>Progress!C14</f>
        <v>10400905</v>
      </c>
      <c r="D20" s="481">
        <f>Progress!D14</f>
        <v>0.31431360546413251</v>
      </c>
      <c r="E20" s="573">
        <f>Progress!E14</f>
        <v>275854.68000000017</v>
      </c>
      <c r="F20" s="573">
        <f>Progress!F14</f>
        <v>111822.59000000032</v>
      </c>
      <c r="G20" s="573">
        <f>Progress!G14</f>
        <v>0</v>
      </c>
      <c r="H20" s="573">
        <f>Progress!H14</f>
        <v>3150987.44</v>
      </c>
      <c r="I20" s="573">
        <f>Progress!I14</f>
        <v>4140066.18</v>
      </c>
      <c r="J20" s="482">
        <f t="shared" si="5"/>
        <v>0</v>
      </c>
      <c r="K20" s="482">
        <f t="shared" ref="K20:K43" si="12">IFERROR(IF(ISBLANK(I20),"",I20/C20),0)</f>
        <v>0.39804864865124717</v>
      </c>
      <c r="L20" s="483">
        <f t="shared" si="1"/>
        <v>0.39804864865124717</v>
      </c>
      <c r="M20" s="484">
        <f t="shared" ref="M20:M42" si="13">IFERROR(L20-K20,"")</f>
        <v>0</v>
      </c>
      <c r="N20" s="485">
        <f t="shared" ref="N20:N42" si="14">IFERROR(L20/K20,"")</f>
        <v>1</v>
      </c>
      <c r="O20" s="476">
        <f>Progress!K14</f>
        <v>96629.6</v>
      </c>
      <c r="P20" s="486">
        <f t="shared" si="4"/>
        <v>0.15134608197938881</v>
      </c>
      <c r="Q20" s="470">
        <f>Progress!M14</f>
        <v>1058</v>
      </c>
      <c r="R20" s="470">
        <f>Progress!N14</f>
        <v>557</v>
      </c>
      <c r="S20" s="487">
        <f t="shared" si="6"/>
        <v>1.0949025971337975E-2</v>
      </c>
      <c r="T20" s="488">
        <f t="shared" si="7"/>
        <v>5.7642792684643208E-3</v>
      </c>
      <c r="U20" s="471">
        <f>Progress!O14</f>
        <v>58740</v>
      </c>
      <c r="V20" s="471">
        <f>Progress!P14</f>
        <v>62660</v>
      </c>
      <c r="W20" s="482">
        <f t="shared" si="8"/>
        <v>0.60788826612135405</v>
      </c>
      <c r="X20" s="483">
        <f t="shared" si="9"/>
        <v>0.64845554571270081</v>
      </c>
      <c r="Y20" s="484">
        <f t="shared" si="10"/>
        <v>4.0567279591346761E-2</v>
      </c>
      <c r="Z20" s="485">
        <f t="shared" si="11"/>
        <v>1.0667347633639768</v>
      </c>
      <c r="AA20"/>
      <c r="AB20"/>
      <c r="AC20"/>
      <c r="AD20"/>
      <c r="AE20"/>
      <c r="AF20"/>
      <c r="AG20"/>
      <c r="AH20" s="296"/>
      <c r="AI20"/>
      <c r="AJ20" s="490"/>
      <c r="AK20" s="491"/>
      <c r="AL20" s="491"/>
      <c r="AM20" s="494"/>
      <c r="AN20"/>
      <c r="AO20"/>
      <c r="AP20"/>
      <c r="AQ20"/>
      <c r="AR20"/>
      <c r="AS20"/>
      <c r="AT20"/>
      <c r="AU20"/>
      <c r="AV20"/>
      <c r="AW20"/>
    </row>
    <row r="21" spans="1:49" s="3" customFormat="1" ht="15.75" customHeight="1" thickBot="1">
      <c r="A21" s="575" t="str">
        <f>Progress!A15</f>
        <v xml:space="preserve">        ROAD - 02</v>
      </c>
      <c r="B21" s="495"/>
      <c r="C21" s="468">
        <f>Progress!C15</f>
        <v>7303358</v>
      </c>
      <c r="D21" s="481">
        <f>Progress!D15</f>
        <v>0.22070625440529607</v>
      </c>
      <c r="E21" s="573">
        <f>Progress!E15</f>
        <v>238299.48000000021</v>
      </c>
      <c r="F21" s="573">
        <f>Progress!F15</f>
        <v>0</v>
      </c>
      <c r="G21" s="573"/>
      <c r="H21" s="573">
        <f>Progress!H15</f>
        <v>2215373.7400000002</v>
      </c>
      <c r="I21" s="573">
        <f>Progress!I15</f>
        <v>2360507.33</v>
      </c>
      <c r="J21" s="482"/>
      <c r="K21" s="482"/>
      <c r="L21" s="483"/>
      <c r="M21" s="484"/>
      <c r="N21" s="485"/>
      <c r="O21" s="476">
        <f>Progress!K15</f>
        <v>72030.100000000006</v>
      </c>
      <c r="P21" s="486">
        <f t="shared" si="4"/>
        <v>0.11281712249231679</v>
      </c>
      <c r="Q21" s="470">
        <f>Progress!M15</f>
        <v>1164</v>
      </c>
      <c r="R21" s="470">
        <f>Progress!N15</f>
        <v>0</v>
      </c>
      <c r="S21" s="487">
        <f t="shared" si="6"/>
        <v>1.6159910926126717E-2</v>
      </c>
      <c r="T21" s="488">
        <f t="shared" si="7"/>
        <v>0</v>
      </c>
      <c r="U21" s="471">
        <f>Progress!O15</f>
        <v>14810</v>
      </c>
      <c r="V21" s="471">
        <f>Progress!P15</f>
        <v>16245</v>
      </c>
      <c r="W21" s="482">
        <f t="shared" si="8"/>
        <v>0.20560848867348511</v>
      </c>
      <c r="X21" s="483">
        <f t="shared" si="9"/>
        <v>0.22553071563138186</v>
      </c>
      <c r="Y21" s="484">
        <f t="shared" si="10"/>
        <v>1.9922226957896749E-2</v>
      </c>
      <c r="Z21" s="485">
        <f t="shared" si="11"/>
        <v>1.0968939905469277</v>
      </c>
      <c r="AA21"/>
      <c r="AB21"/>
      <c r="AC21"/>
      <c r="AD21"/>
      <c r="AE21"/>
      <c r="AF21"/>
      <c r="AG21"/>
      <c r="AH21" s="296"/>
      <c r="AI21"/>
      <c r="AJ21" s="490"/>
      <c r="AK21" s="491"/>
      <c r="AL21" s="491"/>
      <c r="AM21" s="494"/>
      <c r="AN21"/>
      <c r="AO21"/>
      <c r="AP21"/>
      <c r="AQ21"/>
      <c r="AR21"/>
      <c r="AS21"/>
      <c r="AT21"/>
      <c r="AU21"/>
      <c r="AV21"/>
      <c r="AW21"/>
    </row>
    <row r="22" spans="1:49" s="3" customFormat="1" ht="15.75" customHeight="1" thickBot="1">
      <c r="A22" s="575" t="str">
        <f>Progress!A16</f>
        <v xml:space="preserve">      ELECTRICAL WORKS</v>
      </c>
      <c r="B22" s="495"/>
      <c r="C22" s="468">
        <f>Progress!C16</f>
        <v>3415753</v>
      </c>
      <c r="D22" s="481">
        <f>Progress!D16</f>
        <v>0.10322348303392127</v>
      </c>
      <c r="E22" s="573">
        <f>Progress!E16</f>
        <v>62394.599999999977</v>
      </c>
      <c r="F22" s="573">
        <f>Progress!F16</f>
        <v>43659.79</v>
      </c>
      <c r="G22" s="573"/>
      <c r="H22" s="573">
        <f>Progress!H16</f>
        <v>246971.83</v>
      </c>
      <c r="I22" s="573">
        <f>Progress!I16</f>
        <v>62629.37</v>
      </c>
      <c r="J22" s="482"/>
      <c r="K22" s="482"/>
      <c r="L22" s="483"/>
      <c r="M22" s="484"/>
      <c r="N22" s="485"/>
      <c r="O22" s="476">
        <f>Progress!K16</f>
        <v>103222.1</v>
      </c>
      <c r="P22" s="486">
        <f t="shared" si="4"/>
        <v>0.16167158312447397</v>
      </c>
      <c r="Q22" s="470">
        <f>Progress!M16</f>
        <v>0</v>
      </c>
      <c r="R22" s="470">
        <f>Progress!N16</f>
        <v>0</v>
      </c>
      <c r="S22" s="487">
        <f t="shared" si="6"/>
        <v>0</v>
      </c>
      <c r="T22" s="488">
        <f t="shared" si="7"/>
        <v>0</v>
      </c>
      <c r="U22" s="471">
        <f>Progress!O16</f>
        <v>18369</v>
      </c>
      <c r="V22" s="471">
        <f>Progress!P16</f>
        <v>3751</v>
      </c>
      <c r="W22" s="482">
        <f t="shared" si="8"/>
        <v>0.17795607723539822</v>
      </c>
      <c r="X22" s="483">
        <f t="shared" si="9"/>
        <v>3.63391173014306E-2</v>
      </c>
      <c r="Y22" s="484">
        <f t="shared" si="10"/>
        <v>-0.14161695993396761</v>
      </c>
      <c r="Z22" s="485">
        <f t="shared" si="11"/>
        <v>0.20420273286515322</v>
      </c>
      <c r="AA22"/>
      <c r="AB22"/>
      <c r="AC22"/>
      <c r="AD22"/>
      <c r="AE22"/>
      <c r="AF22"/>
      <c r="AG22"/>
      <c r="AH22" s="296"/>
      <c r="AI22"/>
      <c r="AJ22" s="490"/>
      <c r="AK22" s="491"/>
      <c r="AL22" s="491"/>
      <c r="AM22" s="494"/>
      <c r="AN22"/>
      <c r="AO22"/>
      <c r="AP22"/>
      <c r="AQ22"/>
      <c r="AR22"/>
      <c r="AS22"/>
      <c r="AT22"/>
      <c r="AU22"/>
      <c r="AV22"/>
      <c r="AW22"/>
    </row>
    <row r="23" spans="1:49" s="3" customFormat="1" ht="15.75" customHeight="1" thickBot="1">
      <c r="A23" s="575" t="str">
        <f>Progress!A17</f>
        <v xml:space="preserve">        MV Network</v>
      </c>
      <c r="B23" s="495"/>
      <c r="C23" s="468">
        <f>Progress!C17</f>
        <v>1577890</v>
      </c>
      <c r="D23" s="481">
        <f>Progress!D17</f>
        <v>4.7683571278249348E-2</v>
      </c>
      <c r="E23" s="573">
        <f>Progress!E17</f>
        <v>17205.129999999997</v>
      </c>
      <c r="F23" s="573">
        <f>Progress!F17</f>
        <v>0</v>
      </c>
      <c r="G23" s="573"/>
      <c r="H23" s="573">
        <f>Progress!H17</f>
        <v>35478.519999999997</v>
      </c>
      <c r="I23" s="573">
        <f>Progress!I17</f>
        <v>0</v>
      </c>
      <c r="J23" s="482"/>
      <c r="K23" s="482"/>
      <c r="L23" s="483"/>
      <c r="M23" s="484"/>
      <c r="N23" s="485"/>
      <c r="O23" s="476">
        <f>Progress!K17</f>
        <v>37659</v>
      </c>
      <c r="P23" s="486">
        <f t="shared" si="4"/>
        <v>5.8983397439933548E-2</v>
      </c>
      <c r="Q23" s="470">
        <f>Progress!M17</f>
        <v>1036</v>
      </c>
      <c r="R23" s="470">
        <f>Progress!N17</f>
        <v>0</v>
      </c>
      <c r="S23" s="487">
        <f t="shared" si="6"/>
        <v>2.7510024164210414E-2</v>
      </c>
      <c r="T23" s="488">
        <f t="shared" si="7"/>
        <v>0</v>
      </c>
      <c r="U23" s="471">
        <f>Progress!O17</f>
        <v>1036</v>
      </c>
      <c r="V23" s="471">
        <f>Progress!P17</f>
        <v>0</v>
      </c>
      <c r="W23" s="482">
        <f t="shared" si="8"/>
        <v>2.7510024164210414E-2</v>
      </c>
      <c r="X23" s="483">
        <f t="shared" si="9"/>
        <v>0</v>
      </c>
      <c r="Y23" s="484">
        <f t="shared" si="10"/>
        <v>-2.7510024164210414E-2</v>
      </c>
      <c r="Z23" s="485">
        <f t="shared" si="11"/>
        <v>0</v>
      </c>
      <c r="AA23"/>
      <c r="AB23"/>
      <c r="AC23"/>
      <c r="AD23"/>
      <c r="AE23"/>
      <c r="AF23"/>
      <c r="AG23"/>
      <c r="AH23" s="296"/>
      <c r="AI23"/>
      <c r="AJ23" s="490"/>
      <c r="AK23" s="491"/>
      <c r="AL23" s="491"/>
      <c r="AM23" s="494"/>
      <c r="AN23"/>
      <c r="AO23"/>
      <c r="AP23"/>
      <c r="AQ23"/>
      <c r="AR23"/>
      <c r="AS23"/>
      <c r="AT23"/>
      <c r="AU23"/>
      <c r="AV23"/>
      <c r="AW23"/>
    </row>
    <row r="24" spans="1:49" s="3" customFormat="1" ht="15.75" customHeight="1" thickBot="1">
      <c r="A24" s="575" t="str">
        <f>Progress!A18</f>
        <v xml:space="preserve">        Earthing System</v>
      </c>
      <c r="B24" s="495"/>
      <c r="C24" s="468">
        <f>Progress!C18</f>
        <v>4795</v>
      </c>
      <c r="D24" s="481">
        <f>Progress!D18</f>
        <v>1.4490409615322084E-4</v>
      </c>
      <c r="E24" s="573">
        <f>Progress!E57</f>
        <v>0</v>
      </c>
      <c r="F24" s="573">
        <f>Progress!F18</f>
        <v>0</v>
      </c>
      <c r="G24" s="573"/>
      <c r="H24" s="573">
        <f>Progress!H18</f>
        <v>0</v>
      </c>
      <c r="I24" s="573">
        <f>Progress!I18</f>
        <v>0</v>
      </c>
      <c r="J24" s="482"/>
      <c r="K24" s="482"/>
      <c r="L24" s="483"/>
      <c r="M24" s="484"/>
      <c r="N24" s="485"/>
      <c r="O24" s="476">
        <f>Progress!K18</f>
        <v>172.8</v>
      </c>
      <c r="P24" s="486">
        <f t="shared" si="4"/>
        <v>2.7064794810325601E-4</v>
      </c>
      <c r="Q24" s="470">
        <f>Progress!M18</f>
        <v>0</v>
      </c>
      <c r="R24" s="470">
        <f>Progress!N18</f>
        <v>0</v>
      </c>
      <c r="S24" s="487">
        <f t="shared" si="6"/>
        <v>0</v>
      </c>
      <c r="T24" s="488">
        <f t="shared" si="7"/>
        <v>0</v>
      </c>
      <c r="U24" s="471">
        <f>Progress!O18</f>
        <v>0</v>
      </c>
      <c r="V24" s="471">
        <f>Progress!P18</f>
        <v>0</v>
      </c>
      <c r="W24" s="482">
        <f t="shared" si="8"/>
        <v>0</v>
      </c>
      <c r="X24" s="483">
        <f t="shared" si="9"/>
        <v>0</v>
      </c>
      <c r="Y24" s="484">
        <f t="shared" si="10"/>
        <v>0</v>
      </c>
      <c r="Z24" s="485" t="str">
        <f t="shared" si="11"/>
        <v/>
      </c>
      <c r="AA24"/>
      <c r="AB24"/>
      <c r="AC24"/>
      <c r="AD24"/>
      <c r="AE24"/>
      <c r="AF24"/>
      <c r="AG24"/>
      <c r="AH24" s="296"/>
      <c r="AI24"/>
      <c r="AJ24" s="490"/>
      <c r="AK24" s="491"/>
      <c r="AL24" s="491"/>
      <c r="AM24" s="494"/>
      <c r="AN24"/>
      <c r="AO24"/>
      <c r="AP24"/>
      <c r="AQ24"/>
      <c r="AR24"/>
      <c r="AS24"/>
      <c r="AT24"/>
      <c r="AU24"/>
      <c r="AV24"/>
      <c r="AW24"/>
    </row>
    <row r="25" spans="1:49" s="3" customFormat="1" ht="15.75" customHeight="1" thickBot="1">
      <c r="A25" s="575" t="str">
        <f>Progress!A19</f>
        <v xml:space="preserve">        Street Lighting Network</v>
      </c>
      <c r="B25" s="495"/>
      <c r="C25" s="468">
        <f>Progress!C19</f>
        <v>1454545</v>
      </c>
      <c r="D25" s="481">
        <f>Progress!D19</f>
        <v>4.3956106056139019E-2</v>
      </c>
      <c r="E25" s="573"/>
      <c r="F25" s="573">
        <f>Progress!F19</f>
        <v>0</v>
      </c>
      <c r="G25" s="573"/>
      <c r="H25" s="573">
        <f>Progress!H19</f>
        <v>146450.34</v>
      </c>
      <c r="I25" s="573">
        <f>Progress!I19</f>
        <v>6382.5</v>
      </c>
      <c r="J25" s="482"/>
      <c r="K25" s="482"/>
      <c r="L25" s="483"/>
      <c r="M25" s="484"/>
      <c r="N25" s="485"/>
      <c r="O25" s="476">
        <f>Progress!K19</f>
        <v>51050.8</v>
      </c>
      <c r="P25" s="486">
        <f t="shared" si="4"/>
        <v>7.995830016799596E-2</v>
      </c>
      <c r="Q25" s="470">
        <f>Progress!M19</f>
        <v>9986</v>
      </c>
      <c r="R25" s="470">
        <f>Progress!N19</f>
        <v>0</v>
      </c>
      <c r="S25" s="487">
        <f t="shared" si="6"/>
        <v>0.19560907958347371</v>
      </c>
      <c r="T25" s="488">
        <f t="shared" si="7"/>
        <v>0</v>
      </c>
      <c r="U25" s="471">
        <f>Progress!O19</f>
        <v>13326</v>
      </c>
      <c r="V25" s="471">
        <f>Progress!P19</f>
        <v>515</v>
      </c>
      <c r="W25" s="482">
        <f t="shared" si="8"/>
        <v>0.26103410720302128</v>
      </c>
      <c r="X25" s="483">
        <f t="shared" si="9"/>
        <v>1.0087990785648804E-2</v>
      </c>
      <c r="Y25" s="484">
        <f t="shared" si="10"/>
        <v>-0.25094611641737247</v>
      </c>
      <c r="Z25" s="485">
        <f t="shared" si="11"/>
        <v>3.8646255440492272E-2</v>
      </c>
      <c r="AA25"/>
      <c r="AB25"/>
      <c r="AC25"/>
      <c r="AD25"/>
      <c r="AE25"/>
      <c r="AF25"/>
      <c r="AG25"/>
      <c r="AH25" s="296"/>
      <c r="AI25"/>
      <c r="AJ25" s="490"/>
      <c r="AK25" s="491"/>
      <c r="AL25" s="491"/>
      <c r="AM25" s="494"/>
      <c r="AN25"/>
      <c r="AO25"/>
      <c r="AP25"/>
      <c r="AQ25"/>
      <c r="AR25"/>
      <c r="AS25"/>
      <c r="AT25"/>
      <c r="AU25"/>
      <c r="AV25"/>
      <c r="AW25"/>
    </row>
    <row r="26" spans="1:49" s="3" customFormat="1" ht="15.75" customHeight="1" thickBot="1">
      <c r="A26" s="575" t="str">
        <f>Progress!A20</f>
        <v xml:space="preserve">        TELECOMMUNICATIONS WORKS</v>
      </c>
      <c r="B26" s="495"/>
      <c r="C26" s="468">
        <f>Progress!C20</f>
        <v>378522</v>
      </c>
      <c r="D26" s="481">
        <f>Progress!D20</f>
        <v>1.1438871383547333E-2</v>
      </c>
      <c r="E26" s="573"/>
      <c r="F26" s="573">
        <f>Progress!F20</f>
        <v>43659.79</v>
      </c>
      <c r="G26" s="573"/>
      <c r="H26" s="573">
        <f>Progress!H20</f>
        <v>65042.96</v>
      </c>
      <c r="I26" s="573">
        <f>Progress!I20</f>
        <v>56246.87</v>
      </c>
      <c r="J26" s="482"/>
      <c r="K26" s="482"/>
      <c r="L26" s="483"/>
      <c r="M26" s="484"/>
      <c r="N26" s="485"/>
      <c r="O26" s="476">
        <f>Progress!K20</f>
        <v>14339.6</v>
      </c>
      <c r="P26" s="486">
        <f t="shared" si="4"/>
        <v>2.2459394193411166E-2</v>
      </c>
      <c r="Q26" s="470">
        <f>Progress!M20</f>
        <v>4008</v>
      </c>
      <c r="R26" s="470">
        <f>Progress!N20</f>
        <v>2429</v>
      </c>
      <c r="S26" s="487">
        <f t="shared" si="6"/>
        <v>0.2795057044826913</v>
      </c>
      <c r="T26" s="488">
        <f t="shared" si="7"/>
        <v>0.1693910569332478</v>
      </c>
      <c r="U26" s="471">
        <f>Progress!O20</f>
        <v>4008</v>
      </c>
      <c r="V26" s="471">
        <f>Progress!P20</f>
        <v>3237</v>
      </c>
      <c r="W26" s="482">
        <f t="shared" si="8"/>
        <v>0.2795057044826913</v>
      </c>
      <c r="X26" s="483">
        <f t="shared" si="9"/>
        <v>0.22573851432396999</v>
      </c>
      <c r="Y26" s="484">
        <f t="shared" si="10"/>
        <v>-5.3767190158721306E-2</v>
      </c>
      <c r="Z26" s="485">
        <f t="shared" si="11"/>
        <v>0.8076347305389221</v>
      </c>
      <c r="AA26"/>
      <c r="AB26"/>
      <c r="AC26"/>
      <c r="AD26"/>
      <c r="AE26"/>
      <c r="AF26"/>
      <c r="AG26"/>
      <c r="AH26" s="296"/>
      <c r="AI26"/>
      <c r="AJ26" s="490"/>
      <c r="AK26" s="491"/>
      <c r="AL26" s="491"/>
      <c r="AM26" s="494"/>
      <c r="AN26"/>
      <c r="AO26"/>
      <c r="AP26"/>
      <c r="AQ26"/>
      <c r="AR26"/>
      <c r="AS26"/>
      <c r="AT26"/>
      <c r="AU26"/>
      <c r="AV26"/>
      <c r="AW26"/>
    </row>
    <row r="27" spans="1:49" s="3" customFormat="1" ht="15.75" customHeight="1" thickBot="1">
      <c r="A27" s="575" t="str">
        <f>Progress!A21</f>
        <v xml:space="preserve">      LOW VOLTAGE</v>
      </c>
      <c r="B27" s="495"/>
      <c r="C27" s="468">
        <f>Progress!C21</f>
        <v>86942</v>
      </c>
      <c r="D27" s="481">
        <f>Progress!D21</f>
        <v>2.6273726648077841E-3</v>
      </c>
      <c r="E27" s="573"/>
      <c r="F27" s="573">
        <f>Progress!F21</f>
        <v>0</v>
      </c>
      <c r="G27" s="573"/>
      <c r="H27" s="573"/>
      <c r="I27" s="573">
        <f>Progress!I21</f>
        <v>4926.72</v>
      </c>
      <c r="J27" s="482"/>
      <c r="K27" s="482"/>
      <c r="L27" s="483"/>
      <c r="M27" s="484"/>
      <c r="N27" s="485"/>
      <c r="O27" s="476">
        <f>Progress!K21</f>
        <v>6638.4</v>
      </c>
      <c r="P27" s="486">
        <f t="shared" si="4"/>
        <v>1.0397392006300084E-2</v>
      </c>
      <c r="Q27" s="470">
        <f>Progress!M21</f>
        <v>0</v>
      </c>
      <c r="R27" s="470">
        <f>Progress!N21</f>
        <v>329</v>
      </c>
      <c r="S27" s="487">
        <f t="shared" si="6"/>
        <v>0</v>
      </c>
      <c r="T27" s="488">
        <f t="shared" si="7"/>
        <v>4.9560134972282482E-2</v>
      </c>
      <c r="U27" s="471">
        <f>Progress!O21</f>
        <v>0</v>
      </c>
      <c r="V27" s="471">
        <f>Progress!P21</f>
        <v>651</v>
      </c>
      <c r="W27" s="482">
        <f t="shared" si="8"/>
        <v>0</v>
      </c>
      <c r="X27" s="483">
        <f t="shared" si="9"/>
        <v>9.8065798987707883E-2</v>
      </c>
      <c r="Y27" s="484">
        <f t="shared" si="10"/>
        <v>9.8065798987707883E-2</v>
      </c>
      <c r="Z27" s="485" t="str">
        <f t="shared" si="11"/>
        <v/>
      </c>
      <c r="AA27"/>
      <c r="AB27"/>
      <c r="AC27"/>
      <c r="AD27"/>
      <c r="AE27"/>
      <c r="AF27"/>
      <c r="AG27"/>
      <c r="AH27" s="296"/>
      <c r="AI27"/>
      <c r="AJ27" s="490"/>
      <c r="AK27" s="491"/>
      <c r="AL27" s="491"/>
      <c r="AM27" s="494"/>
      <c r="AN27"/>
      <c r="AO27"/>
      <c r="AP27"/>
      <c r="AQ27"/>
      <c r="AR27"/>
      <c r="AS27"/>
      <c r="AT27"/>
      <c r="AU27"/>
      <c r="AV27"/>
      <c r="AW27"/>
    </row>
    <row r="28" spans="1:49" s="3" customFormat="1" ht="15.75" customHeight="1" thickBot="1">
      <c r="A28" s="575" t="str">
        <f>Progress!A22</f>
        <v xml:space="preserve">        ROAD - 01</v>
      </c>
      <c r="B28" s="495"/>
      <c r="C28" s="468">
        <f>Progress!C22</f>
        <v>28981</v>
      </c>
      <c r="D28" s="481">
        <f>Progress!D22</f>
        <v>8.7580096154671393E-4</v>
      </c>
      <c r="E28" s="573">
        <f>Progress!E43</f>
        <v>0</v>
      </c>
      <c r="F28" s="573">
        <f>Progress!F22</f>
        <v>0</v>
      </c>
      <c r="G28" s="573">
        <f>Progress!G35</f>
        <v>0</v>
      </c>
      <c r="H28" s="573">
        <f>Progress!H35</f>
        <v>371500.3</v>
      </c>
      <c r="I28" s="573">
        <f>Progress!I22</f>
        <v>2028.65</v>
      </c>
      <c r="J28" s="482">
        <f t="shared" si="5"/>
        <v>0</v>
      </c>
      <c r="K28" s="482">
        <f t="shared" si="12"/>
        <v>6.9999309892688322E-2</v>
      </c>
      <c r="L28" s="483">
        <f t="shared" ref="L28:L43" si="15">IFERROR(IF(ISBLANK(I28),"",I28/C28),0)</f>
        <v>6.9999309892688322E-2</v>
      </c>
      <c r="M28" s="484">
        <f t="shared" si="13"/>
        <v>0</v>
      </c>
      <c r="N28" s="485">
        <f t="shared" si="14"/>
        <v>1</v>
      </c>
      <c r="O28" s="476">
        <f>Progress!K22</f>
        <v>2072.1999999999998</v>
      </c>
      <c r="P28" s="486">
        <f t="shared" si="4"/>
        <v>3.245582627659531E-3</v>
      </c>
      <c r="Q28" s="470">
        <f>Progress!M22</f>
        <v>0</v>
      </c>
      <c r="R28" s="470">
        <f>Progress!N43</f>
        <v>0</v>
      </c>
      <c r="S28" s="487">
        <f t="shared" si="6"/>
        <v>0</v>
      </c>
      <c r="T28" s="488">
        <f t="shared" si="7"/>
        <v>0</v>
      </c>
      <c r="U28" s="471">
        <f>Progress!O35</f>
        <v>2336</v>
      </c>
      <c r="V28" s="471">
        <f>Progress!P22</f>
        <v>322</v>
      </c>
      <c r="W28" s="482">
        <f t="shared" si="8"/>
        <v>1.1273043142553809</v>
      </c>
      <c r="X28" s="483">
        <f t="shared" si="9"/>
        <v>0.15539040633143519</v>
      </c>
      <c r="Y28" s="484">
        <f t="shared" si="10"/>
        <v>-0.97191390792394572</v>
      </c>
      <c r="Z28" s="485">
        <f t="shared" si="11"/>
        <v>0.13784246575342465</v>
      </c>
      <c r="AA28"/>
      <c r="AB28"/>
      <c r="AC28"/>
      <c r="AD28"/>
      <c r="AE28"/>
      <c r="AF28"/>
      <c r="AG28"/>
      <c r="AH28" s="296"/>
      <c r="AI28"/>
      <c r="AJ28" s="490"/>
      <c r="AK28" s="491"/>
      <c r="AL28" s="491"/>
      <c r="AM28"/>
      <c r="AN28"/>
      <c r="AO28"/>
      <c r="AP28"/>
      <c r="AQ28"/>
      <c r="AR28"/>
      <c r="AS28"/>
      <c r="AT28"/>
      <c r="AU28"/>
      <c r="AV28"/>
      <c r="AW28"/>
    </row>
    <row r="29" spans="1:49" s="3" customFormat="1" ht="15.75" customHeight="1" thickBot="1">
      <c r="A29" s="575" t="str">
        <f>Progress!A23</f>
        <v xml:space="preserve">        ROAD - 02</v>
      </c>
      <c r="B29" s="495"/>
      <c r="C29" s="468">
        <f>Progress!C23</f>
        <v>57961</v>
      </c>
      <c r="D29" s="481">
        <f>Progress!D23</f>
        <v>1.7515717032610704E-3</v>
      </c>
      <c r="E29" s="573"/>
      <c r="F29" s="573">
        <f>Progress!F23</f>
        <v>869.42000000000007</v>
      </c>
      <c r="G29" s="573"/>
      <c r="H29" s="573"/>
      <c r="I29" s="573"/>
      <c r="J29" s="482"/>
      <c r="K29" s="482"/>
      <c r="L29" s="483"/>
      <c r="M29" s="484"/>
      <c r="N29" s="485"/>
      <c r="O29" s="476">
        <f>Progress!K23</f>
        <v>4566.2</v>
      </c>
      <c r="P29" s="486">
        <f t="shared" si="4"/>
        <v>7.1518093786405524E-3</v>
      </c>
      <c r="Q29" s="470"/>
      <c r="R29" s="470"/>
      <c r="S29" s="487"/>
      <c r="T29" s="488"/>
      <c r="U29" s="471"/>
      <c r="V29" s="471">
        <f>Progress!P23</f>
        <v>328</v>
      </c>
      <c r="W29" s="482"/>
      <c r="X29" s="483"/>
      <c r="Y29" s="484"/>
      <c r="Z29" s="485"/>
      <c r="AA29"/>
      <c r="AB29"/>
      <c r="AC29"/>
      <c r="AD29"/>
      <c r="AE29"/>
      <c r="AF29"/>
      <c r="AG29"/>
      <c r="AH29" s="296"/>
      <c r="AI29"/>
      <c r="AJ29" s="490"/>
      <c r="AK29" s="491"/>
      <c r="AL29" s="491"/>
      <c r="AM29"/>
      <c r="AN29"/>
      <c r="AO29"/>
      <c r="AP29"/>
      <c r="AQ29"/>
      <c r="AR29"/>
      <c r="AS29"/>
      <c r="AT29"/>
      <c r="AU29"/>
      <c r="AV29"/>
      <c r="AW29"/>
    </row>
    <row r="30" spans="1:49" s="3" customFormat="1" ht="15.75" customHeight="1" thickBot="1">
      <c r="A30" s="575" t="str">
        <f>Progress!A24</f>
        <v xml:space="preserve">      PORTABLE WATER</v>
      </c>
      <c r="B30" s="495"/>
      <c r="C30" s="468">
        <f>Progress!C24</f>
        <v>379700</v>
      </c>
      <c r="D30" s="481">
        <f>Progress!D24</f>
        <v>1.1474470346064223E-2</v>
      </c>
      <c r="E30" s="573"/>
      <c r="F30" s="573">
        <f>Progress!F24</f>
        <v>210420.03999999998</v>
      </c>
      <c r="G30" s="573"/>
      <c r="H30" s="573"/>
      <c r="I30" s="573"/>
      <c r="J30" s="482"/>
      <c r="K30" s="482"/>
      <c r="L30" s="483"/>
      <c r="M30" s="484"/>
      <c r="N30" s="485"/>
      <c r="O30" s="476">
        <f>Progress!K24</f>
        <v>46755.000000000007</v>
      </c>
      <c r="P30" s="486">
        <f t="shared" si="4"/>
        <v>7.3230004708146612E-2</v>
      </c>
      <c r="Q30" s="470"/>
      <c r="R30" s="470"/>
      <c r="S30" s="487"/>
      <c r="T30" s="488"/>
      <c r="U30" s="471"/>
      <c r="V30" s="471"/>
      <c r="W30" s="482"/>
      <c r="X30" s="483"/>
      <c r="Y30" s="484"/>
      <c r="Z30" s="485"/>
      <c r="AA30"/>
      <c r="AB30"/>
      <c r="AC30"/>
      <c r="AD30"/>
      <c r="AE30"/>
      <c r="AF30"/>
      <c r="AG30"/>
      <c r="AH30" s="296"/>
      <c r="AI30"/>
      <c r="AJ30" s="490"/>
      <c r="AK30" s="491"/>
      <c r="AL30" s="491"/>
      <c r="AM30"/>
      <c r="AN30"/>
      <c r="AO30"/>
      <c r="AP30"/>
      <c r="AQ30"/>
      <c r="AR30"/>
      <c r="AS30"/>
      <c r="AT30"/>
      <c r="AU30"/>
      <c r="AV30"/>
      <c r="AW30"/>
    </row>
    <row r="31" spans="1:49" s="3" customFormat="1" ht="15.75" customHeight="1" thickBot="1">
      <c r="A31" s="575" t="str">
        <f>Progress!A25</f>
        <v xml:space="preserve">        ROAD - 01</v>
      </c>
      <c r="B31" s="495"/>
      <c r="C31" s="468">
        <f>Progress!C25</f>
        <v>189850</v>
      </c>
      <c r="D31" s="481">
        <f>Progress!D25</f>
        <v>5.7372351730321115E-3</v>
      </c>
      <c r="E31" s="573"/>
      <c r="F31" s="573">
        <f>Progress!F25</f>
        <v>-87612.799999999988</v>
      </c>
      <c r="G31" s="573"/>
      <c r="H31" s="573"/>
      <c r="I31" s="573"/>
      <c r="J31" s="482"/>
      <c r="K31" s="482"/>
      <c r="L31" s="483"/>
      <c r="M31" s="484"/>
      <c r="N31" s="485"/>
      <c r="O31" s="476">
        <f>Progress!K25</f>
        <v>20132.099999999999</v>
      </c>
      <c r="P31" s="486">
        <f t="shared" si="4"/>
        <v>3.1531895578759024E-2</v>
      </c>
      <c r="Q31" s="470"/>
      <c r="R31" s="470"/>
      <c r="S31" s="487"/>
      <c r="T31" s="488"/>
      <c r="U31" s="471"/>
      <c r="V31" s="471"/>
      <c r="W31" s="482"/>
      <c r="X31" s="483"/>
      <c r="Y31" s="484"/>
      <c r="Z31" s="485"/>
      <c r="AA31"/>
      <c r="AB31"/>
      <c r="AC31"/>
      <c r="AD31"/>
      <c r="AE31"/>
      <c r="AF31"/>
      <c r="AG31"/>
      <c r="AH31" s="296"/>
      <c r="AI31"/>
      <c r="AJ31" s="490"/>
      <c r="AK31" s="491"/>
      <c r="AL31" s="491"/>
      <c r="AM31"/>
      <c r="AN31"/>
      <c r="AO31"/>
      <c r="AP31"/>
      <c r="AQ31"/>
      <c r="AR31"/>
      <c r="AS31"/>
      <c r="AT31"/>
      <c r="AU31"/>
      <c r="AV31"/>
      <c r="AW31"/>
    </row>
    <row r="32" spans="1:49" s="3" customFormat="1" ht="15.75" customHeight="1" thickBot="1">
      <c r="A32" s="575" t="str">
        <f>Progress!A26</f>
        <v xml:space="preserve">        ROAD - 02</v>
      </c>
      <c r="B32" s="495"/>
      <c r="C32" s="468">
        <f>Progress!C26</f>
        <v>189850</v>
      </c>
      <c r="D32" s="481">
        <f>Progress!D26</f>
        <v>5.7372351730321115E-3</v>
      </c>
      <c r="E32" s="573"/>
      <c r="F32" s="573">
        <f>Progress!F26</f>
        <v>3809.25</v>
      </c>
      <c r="G32" s="573"/>
      <c r="H32" s="573"/>
      <c r="I32" s="573"/>
      <c r="J32" s="482"/>
      <c r="K32" s="482"/>
      <c r="L32" s="483"/>
      <c r="M32" s="484"/>
      <c r="N32" s="485"/>
      <c r="O32" s="476">
        <f>Progress!K26</f>
        <v>26622.9</v>
      </c>
      <c r="P32" s="486">
        <f t="shared" si="4"/>
        <v>4.1698109129387581E-2</v>
      </c>
      <c r="Q32" s="470"/>
      <c r="R32" s="470"/>
      <c r="S32" s="487"/>
      <c r="T32" s="488"/>
      <c r="U32" s="471"/>
      <c r="V32" s="471"/>
      <c r="W32" s="482"/>
      <c r="X32" s="483"/>
      <c r="Y32" s="484"/>
      <c r="Z32" s="485"/>
      <c r="AA32"/>
      <c r="AB32"/>
      <c r="AC32"/>
      <c r="AD32"/>
      <c r="AE32"/>
      <c r="AF32"/>
      <c r="AG32"/>
      <c r="AH32" s="296"/>
      <c r="AI32"/>
      <c r="AJ32" s="490"/>
      <c r="AK32" s="491"/>
      <c r="AL32" s="491"/>
      <c r="AM32"/>
      <c r="AN32"/>
      <c r="AO32"/>
      <c r="AP32"/>
      <c r="AQ32"/>
      <c r="AR32"/>
      <c r="AS32"/>
      <c r="AT32"/>
      <c r="AU32"/>
      <c r="AV32"/>
      <c r="AW32"/>
    </row>
    <row r="33" spans="1:50" s="3" customFormat="1" ht="15.75" customHeight="1" thickBot="1">
      <c r="A33" s="575" t="str">
        <f>Progress!A27</f>
        <v xml:space="preserve">      SEWARAGE NETWORK</v>
      </c>
      <c r="B33" s="495"/>
      <c r="C33" s="468">
        <f>Progress!C27</f>
        <v>621335</v>
      </c>
      <c r="D33" s="481">
        <f>Progress!D27</f>
        <v>1.8776639537718763E-2</v>
      </c>
      <c r="E33" s="573"/>
      <c r="F33" s="573">
        <f>Progress!F27</f>
        <v>20653.36</v>
      </c>
      <c r="G33" s="573"/>
      <c r="H33" s="573"/>
      <c r="I33" s="573"/>
      <c r="J33" s="482"/>
      <c r="K33" s="482"/>
      <c r="L33" s="483"/>
      <c r="M33" s="484"/>
      <c r="N33" s="485"/>
      <c r="O33" s="476">
        <f>Progress!K27</f>
        <v>19751.7</v>
      </c>
      <c r="P33" s="486">
        <f t="shared" si="4"/>
        <v>3.0936094193003943E-2</v>
      </c>
      <c r="Q33" s="470"/>
      <c r="R33" s="470"/>
      <c r="S33" s="487"/>
      <c r="T33" s="488"/>
      <c r="U33" s="471"/>
      <c r="V33" s="471"/>
      <c r="W33" s="482"/>
      <c r="X33" s="483"/>
      <c r="Y33" s="484"/>
      <c r="Z33" s="485"/>
      <c r="AA33"/>
      <c r="AB33"/>
      <c r="AC33"/>
      <c r="AD33"/>
      <c r="AE33"/>
      <c r="AF33"/>
      <c r="AG33"/>
      <c r="AH33" s="296"/>
      <c r="AI33"/>
      <c r="AJ33" s="490"/>
      <c r="AK33" s="491"/>
      <c r="AL33" s="491"/>
      <c r="AM33"/>
      <c r="AN33"/>
      <c r="AO33"/>
      <c r="AP33"/>
      <c r="AQ33"/>
      <c r="AR33"/>
      <c r="AS33"/>
      <c r="AT33"/>
      <c r="AU33"/>
      <c r="AV33"/>
      <c r="AW33"/>
    </row>
    <row r="34" spans="1:50" s="3" customFormat="1" ht="15.75" customHeight="1" thickBot="1">
      <c r="A34" s="575" t="str">
        <f>Progress!A28</f>
        <v xml:space="preserve">        ROAD - 01</v>
      </c>
      <c r="B34" s="495"/>
      <c r="C34" s="468">
        <f>Progress!C28</f>
        <v>372801</v>
      </c>
      <c r="D34" s="481">
        <f>Progress!D28</f>
        <v>1.1265983722631257E-2</v>
      </c>
      <c r="E34" s="573"/>
      <c r="F34" s="573"/>
      <c r="G34" s="573"/>
      <c r="H34" s="573"/>
      <c r="I34" s="573"/>
      <c r="J34" s="482"/>
      <c r="K34" s="482"/>
      <c r="L34" s="483"/>
      <c r="M34" s="484"/>
      <c r="N34" s="485"/>
      <c r="O34" s="476">
        <f>Progress!K28</f>
        <v>12694.5</v>
      </c>
      <c r="P34" s="486">
        <f t="shared" si="4"/>
        <v>1.9882756812481382E-2</v>
      </c>
      <c r="Q34" s="470"/>
      <c r="R34" s="470"/>
      <c r="S34" s="487"/>
      <c r="T34" s="488"/>
      <c r="U34" s="471"/>
      <c r="V34" s="471"/>
      <c r="W34" s="482"/>
      <c r="X34" s="483"/>
      <c r="Y34" s="484"/>
      <c r="Z34" s="485"/>
      <c r="AA34"/>
      <c r="AB34"/>
      <c r="AC34"/>
      <c r="AD34"/>
      <c r="AE34"/>
      <c r="AF34"/>
      <c r="AG34"/>
      <c r="AH34" s="296"/>
      <c r="AI34"/>
      <c r="AJ34" s="490"/>
      <c r="AK34" s="491"/>
      <c r="AL34" s="491"/>
      <c r="AM34"/>
      <c r="AN34"/>
      <c r="AO34"/>
      <c r="AP34"/>
      <c r="AQ34"/>
      <c r="AR34"/>
      <c r="AS34"/>
      <c r="AT34"/>
      <c r="AU34"/>
      <c r="AV34"/>
      <c r="AW34"/>
    </row>
    <row r="35" spans="1:50" s="3" customFormat="1" ht="15.75" customHeight="1" thickBot="1">
      <c r="A35" s="575" t="str">
        <f>Progress!A29</f>
        <v xml:space="preserve">        ROAD - 02</v>
      </c>
      <c r="B35" s="495"/>
      <c r="C35" s="468">
        <f>Progress!C29</f>
        <v>248534</v>
      </c>
      <c r="D35" s="481">
        <f>Progress!D29</f>
        <v>7.5106558150875051E-3</v>
      </c>
      <c r="E35" s="573"/>
      <c r="F35" s="573"/>
      <c r="G35" s="573"/>
      <c r="H35" s="573"/>
      <c r="I35" s="573"/>
      <c r="J35" s="482"/>
      <c r="K35" s="482"/>
      <c r="L35" s="483"/>
      <c r="M35" s="484"/>
      <c r="N35" s="485"/>
      <c r="O35" s="476">
        <f>Progress!K29</f>
        <v>7057.2</v>
      </c>
      <c r="P35" s="486">
        <f t="shared" si="4"/>
        <v>1.1053337380522558E-2</v>
      </c>
      <c r="Q35" s="470"/>
      <c r="R35" s="470"/>
      <c r="S35" s="487"/>
      <c r="T35" s="488"/>
      <c r="U35" s="471"/>
      <c r="V35" s="471"/>
      <c r="W35" s="482"/>
      <c r="X35" s="483"/>
      <c r="Y35" s="484"/>
      <c r="Z35" s="485"/>
      <c r="AA35"/>
      <c r="AB35"/>
      <c r="AC35"/>
      <c r="AD35"/>
      <c r="AE35"/>
      <c r="AF35"/>
      <c r="AG35"/>
      <c r="AH35" s="296"/>
      <c r="AI35"/>
      <c r="AJ35" s="490"/>
      <c r="AK35" s="491"/>
      <c r="AL35" s="491"/>
      <c r="AM35"/>
      <c r="AN35"/>
      <c r="AO35"/>
      <c r="AP35"/>
      <c r="AQ35"/>
      <c r="AR35"/>
      <c r="AS35"/>
      <c r="AT35"/>
      <c r="AU35"/>
      <c r="AV35"/>
      <c r="AW35"/>
    </row>
    <row r="36" spans="1:50" s="3" customFormat="1" ht="15.75" customHeight="1" thickBot="1">
      <c r="A36" s="575" t="str">
        <f>Progress!A30</f>
        <v xml:space="preserve">      STORM WATER</v>
      </c>
      <c r="B36" s="495"/>
      <c r="C36" s="468">
        <f>Progress!C30</f>
        <v>294040</v>
      </c>
      <c r="D36" s="481">
        <f>Progress!D30</f>
        <v>8.8858395063384898E-3</v>
      </c>
      <c r="E36" s="573"/>
      <c r="F36" s="573"/>
      <c r="G36" s="573"/>
      <c r="H36" s="573"/>
      <c r="I36" s="573"/>
      <c r="J36" s="482"/>
      <c r="K36" s="482"/>
      <c r="L36" s="483"/>
      <c r="M36" s="484"/>
      <c r="N36" s="485"/>
      <c r="O36" s="476">
        <f>Progress!K30</f>
        <v>748.6</v>
      </c>
      <c r="P36" s="486">
        <f t="shared" si="4"/>
        <v>1.172494525174175E-3</v>
      </c>
      <c r="Q36" s="470"/>
      <c r="R36" s="470"/>
      <c r="S36" s="487"/>
      <c r="T36" s="488"/>
      <c r="U36" s="471"/>
      <c r="V36" s="471"/>
      <c r="W36" s="482"/>
      <c r="X36" s="483"/>
      <c r="Y36" s="484"/>
      <c r="Z36" s="485"/>
      <c r="AA36"/>
      <c r="AB36"/>
      <c r="AC36"/>
      <c r="AD36"/>
      <c r="AE36"/>
      <c r="AF36"/>
      <c r="AG36"/>
      <c r="AH36" s="296"/>
      <c r="AI36"/>
      <c r="AJ36" s="490"/>
      <c r="AK36" s="491"/>
      <c r="AL36" s="491"/>
      <c r="AM36"/>
      <c r="AN36"/>
      <c r="AO36"/>
      <c r="AP36"/>
      <c r="AQ36"/>
      <c r="AR36"/>
      <c r="AS36"/>
      <c r="AT36"/>
      <c r="AU36"/>
      <c r="AV36"/>
      <c r="AW36"/>
    </row>
    <row r="37" spans="1:50" s="3" customFormat="1" ht="15.75" customHeight="1" thickBot="1">
      <c r="A37" s="575" t="str">
        <f>Progress!A31</f>
        <v xml:space="preserve">        ROAD N...</v>
      </c>
      <c r="B37" s="495"/>
      <c r="C37" s="468">
        <f>Progress!C31</f>
        <v>294040</v>
      </c>
      <c r="D37" s="481">
        <f>Progress!D31</f>
        <v>8.8858395063384898E-3</v>
      </c>
      <c r="E37" s="573"/>
      <c r="F37" s="573"/>
      <c r="G37" s="573"/>
      <c r="H37" s="573"/>
      <c r="I37" s="573"/>
      <c r="J37" s="482"/>
      <c r="K37" s="482"/>
      <c r="L37" s="483"/>
      <c r="M37" s="484"/>
      <c r="N37" s="485"/>
      <c r="O37" s="476">
        <f>Progress!K31</f>
        <v>748.6</v>
      </c>
      <c r="P37" s="486">
        <f t="shared" si="4"/>
        <v>1.172494525174175E-3</v>
      </c>
      <c r="Q37" s="470"/>
      <c r="R37" s="470"/>
      <c r="S37" s="487"/>
      <c r="T37" s="488"/>
      <c r="U37" s="471"/>
      <c r="V37" s="471"/>
      <c r="W37" s="482"/>
      <c r="X37" s="483"/>
      <c r="Y37" s="484"/>
      <c r="Z37" s="485"/>
      <c r="AA37"/>
      <c r="AB37"/>
      <c r="AC37"/>
      <c r="AD37"/>
      <c r="AE37"/>
      <c r="AF37"/>
      <c r="AG37"/>
      <c r="AH37" s="296"/>
      <c r="AI37"/>
      <c r="AJ37" s="490"/>
      <c r="AK37" s="491"/>
      <c r="AL37" s="491"/>
      <c r="AM37"/>
      <c r="AN37"/>
      <c r="AO37"/>
      <c r="AP37"/>
      <c r="AQ37"/>
      <c r="AR37"/>
      <c r="AS37"/>
      <c r="AT37"/>
      <c r="AU37"/>
      <c r="AV37"/>
      <c r="AW37"/>
    </row>
    <row r="38" spans="1:50" s="3" customFormat="1" ht="15.75" customHeight="1" thickBot="1">
      <c r="A38" s="575" t="str">
        <f>Progress!A32</f>
        <v xml:space="preserve">    Package-3</v>
      </c>
      <c r="B38" s="495"/>
      <c r="C38" s="468">
        <f>Progress!C32</f>
        <v>10588820</v>
      </c>
      <c r="D38" s="481">
        <f>Progress!D32</f>
        <v>0.31999236526155328</v>
      </c>
      <c r="E38" s="573"/>
      <c r="F38" s="573"/>
      <c r="G38" s="573"/>
      <c r="H38" s="573"/>
      <c r="I38" s="573"/>
      <c r="J38" s="482"/>
      <c r="K38" s="482"/>
      <c r="L38" s="483"/>
      <c r="M38" s="484"/>
      <c r="N38" s="485"/>
      <c r="O38" s="476">
        <f>Progress!K32</f>
        <v>133075.29999999999</v>
      </c>
      <c r="P38" s="486">
        <f t="shared" si="4"/>
        <v>0.20842914865871076</v>
      </c>
      <c r="Q38" s="470"/>
      <c r="R38" s="470"/>
      <c r="S38" s="487"/>
      <c r="T38" s="488"/>
      <c r="U38" s="471"/>
      <c r="V38" s="471"/>
      <c r="W38" s="482"/>
      <c r="X38" s="483"/>
      <c r="Y38" s="484"/>
      <c r="Z38" s="485"/>
      <c r="AA38"/>
      <c r="AB38"/>
      <c r="AC38"/>
      <c r="AD38"/>
      <c r="AE38"/>
      <c r="AF38"/>
      <c r="AG38"/>
      <c r="AH38" s="296"/>
      <c r="AI38"/>
      <c r="AJ38" s="490"/>
      <c r="AK38" s="491"/>
      <c r="AL38" s="491"/>
      <c r="AM38"/>
      <c r="AN38"/>
      <c r="AO38"/>
      <c r="AP38"/>
      <c r="AQ38"/>
      <c r="AR38"/>
      <c r="AS38"/>
      <c r="AT38"/>
      <c r="AU38"/>
      <c r="AV38"/>
      <c r="AW38"/>
    </row>
    <row r="39" spans="1:50" s="3" customFormat="1" ht="15.75" customHeight="1" thickBot="1">
      <c r="A39" s="575" t="str">
        <f>Progress!A33</f>
        <v xml:space="preserve">      Site Works</v>
      </c>
      <c r="B39" s="495"/>
      <c r="C39" s="468">
        <f>Progress!C33</f>
        <v>21090</v>
      </c>
      <c r="D39" s="481">
        <f>Progress!D33</f>
        <v>6.3733626441531328E-4</v>
      </c>
      <c r="E39" s="573"/>
      <c r="F39" s="573"/>
      <c r="G39" s="573"/>
      <c r="H39" s="573"/>
      <c r="I39" s="573"/>
      <c r="J39" s="482"/>
      <c r="K39" s="482"/>
      <c r="L39" s="483"/>
      <c r="M39" s="484"/>
      <c r="N39" s="485"/>
      <c r="O39" s="476">
        <f>Progress!K33</f>
        <v>1835.5</v>
      </c>
      <c r="P39" s="486">
        <f t="shared" si="4"/>
        <v>2.8748513237472589E-3</v>
      </c>
      <c r="Q39" s="470"/>
      <c r="R39" s="470"/>
      <c r="S39" s="487"/>
      <c r="T39" s="488"/>
      <c r="U39" s="471"/>
      <c r="V39" s="471"/>
      <c r="W39" s="482"/>
      <c r="X39" s="483"/>
      <c r="Y39" s="484"/>
      <c r="Z39" s="485"/>
      <c r="AA39"/>
      <c r="AB39"/>
      <c r="AC39"/>
      <c r="AD39"/>
      <c r="AE39"/>
      <c r="AF39"/>
      <c r="AG39"/>
      <c r="AH39" s="296"/>
      <c r="AI39"/>
      <c r="AJ39" s="490"/>
      <c r="AK39" s="491"/>
      <c r="AL39" s="491"/>
      <c r="AM39"/>
      <c r="AN39"/>
      <c r="AO39"/>
      <c r="AP39"/>
      <c r="AQ39"/>
      <c r="AR39"/>
      <c r="AS39"/>
      <c r="AT39"/>
      <c r="AU39"/>
      <c r="AV39"/>
      <c r="AW39"/>
    </row>
    <row r="40" spans="1:50" s="3" customFormat="1" ht="15.75" customHeight="1" thickBot="1">
      <c r="A40" s="575" t="str">
        <f>Progress!A34</f>
        <v xml:space="preserve">        Earthworks</v>
      </c>
      <c r="B40" s="495"/>
      <c r="C40" s="468">
        <f>Progress!C34</f>
        <v>21090</v>
      </c>
      <c r="D40" s="481">
        <f>Progress!D34</f>
        <v>6.3733626441531328E-4</v>
      </c>
      <c r="E40" s="573"/>
      <c r="F40" s="573"/>
      <c r="G40" s="573"/>
      <c r="H40" s="573"/>
      <c r="I40" s="573"/>
      <c r="J40" s="482"/>
      <c r="K40" s="482"/>
      <c r="L40" s="483"/>
      <c r="M40" s="484"/>
      <c r="N40" s="485"/>
      <c r="O40" s="476">
        <f>Progress!K34</f>
        <v>1835.5</v>
      </c>
      <c r="P40" s="486">
        <f t="shared" si="4"/>
        <v>2.8748513237472589E-3</v>
      </c>
      <c r="Q40" s="470"/>
      <c r="R40" s="470"/>
      <c r="S40" s="487"/>
      <c r="T40" s="488"/>
      <c r="U40" s="471"/>
      <c r="V40" s="471"/>
      <c r="W40" s="482"/>
      <c r="X40" s="483"/>
      <c r="Y40" s="484"/>
      <c r="Z40" s="485"/>
      <c r="AA40"/>
      <c r="AB40"/>
      <c r="AC40"/>
      <c r="AD40"/>
      <c r="AE40"/>
      <c r="AF40"/>
      <c r="AG40"/>
      <c r="AH40" s="296"/>
      <c r="AI40"/>
      <c r="AJ40" s="490"/>
      <c r="AK40" s="491"/>
      <c r="AL40" s="491"/>
      <c r="AM40"/>
      <c r="AN40"/>
      <c r="AO40"/>
      <c r="AP40"/>
      <c r="AQ40"/>
      <c r="AR40"/>
      <c r="AS40"/>
      <c r="AT40"/>
      <c r="AU40"/>
      <c r="AV40"/>
      <c r="AW40"/>
    </row>
    <row r="41" spans="1:50" s="3" customFormat="1" ht="15.75" customHeight="1" thickBot="1">
      <c r="A41" s="575" t="str">
        <f>Progress!A35</f>
        <v xml:space="preserve">      Platform Works</v>
      </c>
      <c r="B41" s="495"/>
      <c r="C41" s="468">
        <f>Progress!C35</f>
        <v>6003782</v>
      </c>
      <c r="D41" s="481">
        <f>Progress!D35</f>
        <v>0.1814332855497344</v>
      </c>
      <c r="E41" s="573"/>
      <c r="F41" s="573"/>
      <c r="G41" s="573"/>
      <c r="H41" s="573"/>
      <c r="I41" s="573"/>
      <c r="J41" s="482"/>
      <c r="K41" s="482"/>
      <c r="L41" s="483"/>
      <c r="M41" s="484"/>
      <c r="N41" s="485"/>
      <c r="O41" s="476">
        <f>Progress!K35</f>
        <v>68964.600000000006</v>
      </c>
      <c r="P41" s="486">
        <f t="shared" si="4"/>
        <v>0.10801578403797343</v>
      </c>
      <c r="Q41" s="470"/>
      <c r="R41" s="470"/>
      <c r="S41" s="487"/>
      <c r="T41" s="488"/>
      <c r="U41" s="471"/>
      <c r="V41" s="471"/>
      <c r="W41" s="482"/>
      <c r="X41" s="483"/>
      <c r="Y41" s="484"/>
      <c r="Z41" s="485"/>
      <c r="AA41"/>
      <c r="AB41"/>
      <c r="AC41"/>
      <c r="AD41"/>
      <c r="AE41"/>
      <c r="AF41"/>
      <c r="AG41"/>
      <c r="AH41" s="296"/>
      <c r="AI41"/>
      <c r="AJ41" s="490"/>
      <c r="AK41" s="491"/>
      <c r="AL41" s="491"/>
      <c r="AM41"/>
      <c r="AN41"/>
      <c r="AO41"/>
      <c r="AP41"/>
      <c r="AQ41"/>
      <c r="AR41"/>
      <c r="AS41"/>
      <c r="AT41"/>
      <c r="AU41"/>
      <c r="AV41"/>
      <c r="AW41"/>
    </row>
    <row r="42" spans="1:50" s="3" customFormat="1" ht="15.75" customHeight="1" thickBot="1">
      <c r="A42" s="575" t="str">
        <f>Progress!A36</f>
        <v xml:space="preserve">        Platform Substructure</v>
      </c>
      <c r="B42" s="496"/>
      <c r="C42" s="468">
        <f>Progress!C36</f>
        <v>5037344</v>
      </c>
      <c r="D42" s="493">
        <f>Progress!D36</f>
        <v>0.1522276912060167</v>
      </c>
      <c r="E42" s="573">
        <f>Progress!E44</f>
        <v>0</v>
      </c>
      <c r="F42" s="573">
        <f>Progress!F44</f>
        <v>0</v>
      </c>
      <c r="G42" s="573">
        <f>Progress!G36</f>
        <v>0</v>
      </c>
      <c r="H42" s="573">
        <f>Progress!H36</f>
        <v>371500.3</v>
      </c>
      <c r="I42" s="573">
        <f>Progress!I36</f>
        <v>0</v>
      </c>
      <c r="J42" s="482">
        <f t="shared" si="5"/>
        <v>0</v>
      </c>
      <c r="K42" s="482">
        <f t="shared" si="12"/>
        <v>0</v>
      </c>
      <c r="L42" s="483">
        <f t="shared" si="15"/>
        <v>0</v>
      </c>
      <c r="M42" s="484">
        <f t="shared" si="13"/>
        <v>0</v>
      </c>
      <c r="N42" s="485" t="str">
        <f t="shared" si="14"/>
        <v/>
      </c>
      <c r="O42" s="476">
        <f>Progress!K36</f>
        <v>47410.500000000007</v>
      </c>
      <c r="P42" s="486">
        <f t="shared" si="4"/>
        <v>7.4256681386281359E-2</v>
      </c>
      <c r="Q42" s="470">
        <f>Progress!M44</f>
        <v>0</v>
      </c>
      <c r="R42" s="470">
        <f>Progress!N44</f>
        <v>0</v>
      </c>
      <c r="S42" s="487">
        <f t="shared" si="6"/>
        <v>0</v>
      </c>
      <c r="T42" s="488">
        <f t="shared" si="7"/>
        <v>0</v>
      </c>
      <c r="U42" s="471">
        <f>Progress!O36</f>
        <v>2336</v>
      </c>
      <c r="V42" s="471">
        <f>Progress!P36</f>
        <v>0</v>
      </c>
      <c r="W42" s="482">
        <f t="shared" si="8"/>
        <v>4.927178578584912E-2</v>
      </c>
      <c r="X42" s="483">
        <f t="shared" si="9"/>
        <v>0</v>
      </c>
      <c r="Y42" s="484">
        <f t="shared" si="10"/>
        <v>-4.927178578584912E-2</v>
      </c>
      <c r="Z42" s="485">
        <f t="shared" si="11"/>
        <v>0</v>
      </c>
      <c r="AA42"/>
      <c r="AB42"/>
      <c r="AC42"/>
      <c r="AD42"/>
      <c r="AE42"/>
      <c r="AF42"/>
      <c r="AG42"/>
      <c r="AH42" s="296"/>
      <c r="AI42" s="497"/>
      <c r="AJ42" s="490"/>
      <c r="AK42" s="491"/>
      <c r="AL42" s="491"/>
      <c r="AM42"/>
      <c r="AN42"/>
      <c r="AO42"/>
      <c r="AP42"/>
      <c r="AQ42"/>
      <c r="AR42"/>
      <c r="AS42"/>
      <c r="AT42"/>
      <c r="AU42"/>
      <c r="AV42"/>
      <c r="AW42"/>
    </row>
    <row r="43" spans="1:50" s="3" customFormat="1" ht="15.75" customHeight="1">
      <c r="A43" s="575" t="str">
        <f>Progress!A37</f>
        <v xml:space="preserve">        Finishes &amp; Architectural Works</v>
      </c>
      <c r="B43" s="496"/>
      <c r="C43" s="468">
        <f>Progress!C37</f>
        <v>966437</v>
      </c>
      <c r="D43" s="493">
        <f>Progress!D37</f>
        <v>2.9205564123885357E-2</v>
      </c>
      <c r="E43" s="573">
        <f>Progress!E45</f>
        <v>0</v>
      </c>
      <c r="F43" s="573">
        <f>Progress!F45</f>
        <v>0</v>
      </c>
      <c r="G43" s="573">
        <f>Progress!G37</f>
        <v>0</v>
      </c>
      <c r="H43" s="573">
        <f>Progress!H37</f>
        <v>0</v>
      </c>
      <c r="I43" s="573">
        <f>Progress!I37</f>
        <v>0</v>
      </c>
      <c r="J43" s="482">
        <f t="shared" si="5"/>
        <v>0</v>
      </c>
      <c r="K43" s="482">
        <f t="shared" si="12"/>
        <v>0</v>
      </c>
      <c r="L43" s="483">
        <f t="shared" si="15"/>
        <v>0</v>
      </c>
      <c r="M43" s="484">
        <f>IFERROR(L43-K43,"")</f>
        <v>0</v>
      </c>
      <c r="N43" s="485" t="str">
        <f>IFERROR(L43/K43,"")</f>
        <v/>
      </c>
      <c r="O43" s="476">
        <f>Progress!K37</f>
        <v>21151.7</v>
      </c>
      <c r="P43" s="486">
        <f t="shared" si="4"/>
        <v>3.3128843772544214E-2</v>
      </c>
      <c r="Q43" s="470">
        <f>Progress!M45</f>
        <v>0</v>
      </c>
      <c r="R43" s="470">
        <f>Progress!N45</f>
        <v>0</v>
      </c>
      <c r="S43" s="487">
        <f t="shared" si="6"/>
        <v>0</v>
      </c>
      <c r="T43" s="488">
        <f t="shared" si="7"/>
        <v>0</v>
      </c>
      <c r="U43" s="471">
        <f>Progress!O37</f>
        <v>0</v>
      </c>
      <c r="V43" s="471">
        <f>Progress!P37</f>
        <v>0</v>
      </c>
      <c r="W43" s="482">
        <f t="shared" si="8"/>
        <v>0</v>
      </c>
      <c r="X43" s="483">
        <f t="shared" si="9"/>
        <v>0</v>
      </c>
      <c r="Y43" s="484">
        <f>IFERROR(X43-W43,"")</f>
        <v>0</v>
      </c>
      <c r="Z43" s="485" t="str">
        <f>IFERROR(X43/W43,"")</f>
        <v/>
      </c>
      <c r="AA43"/>
      <c r="AB43"/>
      <c r="AC43"/>
      <c r="AD43"/>
      <c r="AE43"/>
      <c r="AF43"/>
      <c r="AG43"/>
      <c r="AH43" s="296"/>
      <c r="AJ43" s="490"/>
      <c r="AK43" s="491"/>
      <c r="AL43" s="491"/>
      <c r="AM43"/>
      <c r="AN43"/>
      <c r="AO43"/>
      <c r="AP43"/>
      <c r="AQ43"/>
      <c r="AR43"/>
      <c r="AS43"/>
      <c r="AT43"/>
      <c r="AU43"/>
      <c r="AV43"/>
      <c r="AW43"/>
    </row>
    <row r="44" spans="1:50" s="515" customFormat="1" ht="19.95" customHeight="1" thickBot="1">
      <c r="A44" s="183"/>
      <c r="B44" s="150" t="s">
        <v>5</v>
      </c>
      <c r="C44" s="151">
        <f>Progress!C52</f>
        <v>33090825</v>
      </c>
      <c r="D44" s="498">
        <f>Progress!D52</f>
        <v>1</v>
      </c>
      <c r="E44" s="499">
        <f>Progress!E52</f>
        <v>795259.98000000021</v>
      </c>
      <c r="F44" s="500">
        <f>Progress!F52</f>
        <v>214091.03000000026</v>
      </c>
      <c r="G44" s="151">
        <f>Progress!G52</f>
        <v>0</v>
      </c>
      <c r="H44" s="501">
        <f>Progress!H52</f>
        <v>6301807.46</v>
      </c>
      <c r="I44" s="500">
        <f>Progress!I52</f>
        <v>7095542.04</v>
      </c>
      <c r="J44" s="502">
        <f>IFERROR(IF(ISBLANK(G44),"",G44/C44),0)</f>
        <v>0</v>
      </c>
      <c r="K44" s="502">
        <f>IFERROR(IF(ISBLANK(H44),"",H44/C44),0)</f>
        <v>0.19043972037566304</v>
      </c>
      <c r="L44" s="503">
        <f>IFERROR(IF(ISBLANK(I44),"",I44/C44),0)</f>
        <v>0.21442626589092295</v>
      </c>
      <c r="M44" s="504">
        <f>+L44-K44</f>
        <v>2.3986545515259916E-2</v>
      </c>
      <c r="N44" s="505">
        <f>L44/K44</f>
        <v>1.1259534800195246</v>
      </c>
      <c r="O44" s="506">
        <f>Progress!K52</f>
        <v>638467.79999999993</v>
      </c>
      <c r="P44" s="507">
        <f>Progress!L52</f>
        <v>0.99999999999999989</v>
      </c>
      <c r="Q44" s="499">
        <f>Progress!M52</f>
        <v>11686</v>
      </c>
      <c r="R44" s="508">
        <f>Progress!N52</f>
        <v>8072</v>
      </c>
      <c r="S44" s="509">
        <f t="shared" si="6"/>
        <v>1.8303193990362555E-2</v>
      </c>
      <c r="T44" s="510">
        <f t="shared" si="7"/>
        <v>1.2642767575749319E-2</v>
      </c>
      <c r="U44" s="511">
        <f>Progress!O52</f>
        <v>242979</v>
      </c>
      <c r="V44" s="512">
        <f>Progress!P52</f>
        <v>166508</v>
      </c>
      <c r="W44" s="502">
        <f>IFERROR(IF(ISBLANK(U44),"",U44/O44),0)</f>
        <v>0.38056578577651062</v>
      </c>
      <c r="X44" s="503">
        <f t="shared" si="9"/>
        <v>0.26079310499292213</v>
      </c>
      <c r="Y44" s="504">
        <f>+X44-W44</f>
        <v>-0.11977268078358849</v>
      </c>
      <c r="Z44" s="505">
        <f>X44/W44</f>
        <v>0.68527732849340883</v>
      </c>
      <c r="AA44" s="513"/>
      <c r="AB44" s="513"/>
      <c r="AC44" s="513"/>
      <c r="AD44" s="513"/>
      <c r="AE44" s="513"/>
      <c r="AF44" s="513"/>
      <c r="AG44" s="513"/>
      <c r="AH44" s="514"/>
      <c r="AI44" s="513"/>
      <c r="AM44" s="513"/>
      <c r="AN44" s="513"/>
      <c r="AO44" s="513"/>
      <c r="AP44" s="513"/>
      <c r="AQ44" s="513"/>
      <c r="AR44" s="513"/>
      <c r="AS44" s="513"/>
      <c r="AT44" s="513"/>
      <c r="AU44" s="513"/>
      <c r="AV44" s="513"/>
      <c r="AW44" s="513"/>
    </row>
    <row r="45" spans="1:50" ht="24" customHeight="1" thickTop="1" thickBot="1">
      <c r="A45" s="516"/>
      <c r="G45" s="517"/>
      <c r="H45" s="518"/>
      <c r="I45" s="518"/>
      <c r="J45" s="518"/>
      <c r="K45" s="518"/>
      <c r="L45" s="518"/>
      <c r="M45" s="518"/>
      <c r="N45" s="519"/>
      <c r="Z45"/>
      <c r="AA45" s="274" t="s">
        <v>154</v>
      </c>
      <c r="AB45" s="275"/>
      <c r="AC45" s="275"/>
      <c r="AD45" s="276"/>
      <c r="AE45" s="275"/>
      <c r="AF45" s="275"/>
      <c r="AG45" s="275"/>
      <c r="AH45" s="277"/>
      <c r="AJ45" s="460"/>
      <c r="AN45" s="460"/>
      <c r="AO45" s="460"/>
      <c r="AP45" s="460"/>
      <c r="AQ45" s="460"/>
      <c r="AR45" s="460"/>
      <c r="AS45" s="460"/>
      <c r="AT45" s="460"/>
      <c r="AU45" s="460"/>
      <c r="AV45" s="460"/>
      <c r="AW45" s="460"/>
      <c r="AX45" s="460"/>
    </row>
    <row r="46" spans="1:50" ht="30" customHeight="1">
      <c r="A46" s="516"/>
      <c r="Z46"/>
      <c r="AA46" s="278" t="s">
        <v>124</v>
      </c>
      <c r="AB46" s="1131" t="s">
        <v>127</v>
      </c>
      <c r="AC46" s="1132"/>
      <c r="AD46" s="279" t="s">
        <v>128</v>
      </c>
      <c r="AE46" s="279" t="s">
        <v>316</v>
      </c>
      <c r="AF46" s="279" t="s">
        <v>129</v>
      </c>
      <c r="AG46" s="279" t="s">
        <v>64</v>
      </c>
      <c r="AH46" s="280" t="s">
        <v>125</v>
      </c>
      <c r="AJ46" s="460"/>
      <c r="AN46" s="460"/>
      <c r="AO46" s="460"/>
      <c r="AP46" s="460"/>
      <c r="AQ46" s="460"/>
      <c r="AR46" s="460"/>
      <c r="AS46" s="460"/>
      <c r="AT46" s="460"/>
      <c r="AU46" s="460"/>
      <c r="AV46" s="460"/>
      <c r="AW46" s="460"/>
      <c r="AX46" s="460"/>
    </row>
    <row r="47" spans="1:50" ht="27" customHeight="1">
      <c r="A47" s="516"/>
      <c r="Z47"/>
      <c r="AA47" s="542">
        <f>+Milestones!A4</f>
        <v>1</v>
      </c>
      <c r="AB47" s="1133" t="str">
        <f>+Milestones!B4</f>
        <v>Project Start Milstone</v>
      </c>
      <c r="AC47" s="1133"/>
      <c r="AD47" s="543">
        <f>+Milestones!D4</f>
        <v>46119</v>
      </c>
      <c r="AE47" s="543">
        <f>+Milestones!E4</f>
        <v>46119</v>
      </c>
      <c r="AF47" s="544">
        <f>+Milestones!E4</f>
        <v>46119</v>
      </c>
      <c r="AG47" s="543" t="str">
        <f>Milestones!F4</f>
        <v>Finish</v>
      </c>
      <c r="AH47" s="545">
        <f>+Milestones!G4</f>
        <v>0</v>
      </c>
      <c r="AN47" s="460"/>
      <c r="AO47" s="460"/>
      <c r="AP47" s="460"/>
      <c r="AQ47" s="460"/>
      <c r="AR47" s="460"/>
      <c r="AS47" s="460"/>
      <c r="AT47" s="460"/>
      <c r="AU47" s="460"/>
      <c r="AV47" s="460"/>
      <c r="AW47" s="460"/>
      <c r="AX47" s="460"/>
    </row>
    <row r="48" spans="1:50" ht="27" customHeight="1">
      <c r="A48" s="516"/>
      <c r="Z48" t="e">
        <f>+Milestones!#REF!</f>
        <v>#REF!</v>
      </c>
      <c r="AA48" s="546">
        <f>+Milestones!A5</f>
        <v>2</v>
      </c>
      <c r="AB48" s="1134" t="str">
        <f>+Milestones!B5</f>
        <v>Mobilization Finish Milestone</v>
      </c>
      <c r="AC48" s="1135"/>
      <c r="AD48" s="547">
        <f>+Milestones!D5</f>
        <v>46148</v>
      </c>
      <c r="AE48" s="547">
        <f>+Milestones!E5</f>
        <v>46148</v>
      </c>
      <c r="AF48" s="548">
        <f>+Milestones!E5</f>
        <v>46148</v>
      </c>
      <c r="AG48" s="543" t="str">
        <f>Milestones!F5</f>
        <v>Finish</v>
      </c>
      <c r="AH48" s="549">
        <f>+Milestones!G5</f>
        <v>0</v>
      </c>
      <c r="AN48" s="460"/>
      <c r="AO48" s="460"/>
      <c r="AP48" s="460"/>
      <c r="AQ48" s="460"/>
      <c r="AR48" s="460"/>
      <c r="AS48" s="460"/>
      <c r="AT48" s="460"/>
      <c r="AU48" s="460"/>
      <c r="AV48" s="460"/>
      <c r="AW48" s="460"/>
      <c r="AX48" s="460"/>
    </row>
    <row r="49" spans="1:50" ht="27" customHeight="1">
      <c r="A49" s="516"/>
      <c r="Z49" t="e">
        <f>+Milestones!#REF!</f>
        <v>#REF!</v>
      </c>
      <c r="AA49" s="546">
        <f>+Milestones!A6</f>
        <v>3</v>
      </c>
      <c r="AB49" s="1134" t="str">
        <f>+Milestones!B6</f>
        <v>Work Plan and Timeline Milestone</v>
      </c>
      <c r="AC49" s="1135"/>
      <c r="AD49" s="547">
        <f>+Milestones!D6</f>
        <v>46148</v>
      </c>
      <c r="AE49" s="547">
        <f>+Milestones!E6</f>
        <v>46250</v>
      </c>
      <c r="AF49" s="548">
        <f>+Milestones!E6</f>
        <v>46250</v>
      </c>
      <c r="AG49" s="547" t="str">
        <f>+Milestones!F6</f>
        <v>UP</v>
      </c>
      <c r="AH49" s="549">
        <f>+Milestones!G6</f>
        <v>-102</v>
      </c>
      <c r="AN49" s="460"/>
      <c r="AO49" s="460"/>
      <c r="AP49" s="460"/>
      <c r="AQ49" s="460"/>
      <c r="AR49" s="460"/>
      <c r="AS49" s="460"/>
      <c r="AT49" s="460"/>
      <c r="AU49" s="460"/>
      <c r="AV49" s="460"/>
      <c r="AW49" s="460"/>
      <c r="AX49" s="460"/>
    </row>
    <row r="50" spans="1:50" ht="27" customHeight="1">
      <c r="A50" s="516"/>
      <c r="Z50" t="e">
        <f>+Milestones!#REF!</f>
        <v>#REF!</v>
      </c>
      <c r="AA50" s="546">
        <f>+Milestones!A7</f>
        <v>4</v>
      </c>
      <c r="AB50" s="1134" t="str">
        <f>+Milestones!B7</f>
        <v>Completion of MV Work</v>
      </c>
      <c r="AC50" s="1135"/>
      <c r="AD50" s="547">
        <f>+Milestones!D7</f>
        <v>46529</v>
      </c>
      <c r="AE50" s="547">
        <f>+Milestones!E7</f>
        <v>46512</v>
      </c>
      <c r="AF50" s="548">
        <f>+Milestones!E7</f>
        <v>46512</v>
      </c>
      <c r="AG50" s="547" t="str">
        <f>+Milestones!F7</f>
        <v>UP</v>
      </c>
      <c r="AH50" s="549">
        <f>+Milestones!G7</f>
        <v>17</v>
      </c>
      <c r="AN50" s="460"/>
      <c r="AO50" s="460"/>
      <c r="AP50" s="460"/>
      <c r="AQ50" s="460"/>
      <c r="AR50" s="460"/>
      <c r="AS50" s="460"/>
      <c r="AT50" s="460"/>
      <c r="AU50" s="460"/>
      <c r="AV50" s="460"/>
      <c r="AW50" s="460"/>
      <c r="AX50" s="460"/>
    </row>
    <row r="51" spans="1:50" ht="27" customHeight="1">
      <c r="A51" s="516"/>
      <c r="Z51" t="e">
        <f>+Milestones!#REF!</f>
        <v>#REF!</v>
      </c>
      <c r="AA51" s="546">
        <f>+Milestones!A8</f>
        <v>5</v>
      </c>
      <c r="AB51" s="1134" t="str">
        <f>+Milestones!B8</f>
        <v>Completion of road and paving works Milestone</v>
      </c>
      <c r="AC51" s="1135"/>
      <c r="AD51" s="547">
        <f>+Milestones!D8</f>
        <v>46362</v>
      </c>
      <c r="AE51" s="547">
        <f>+Milestones!E8</f>
        <v>46387</v>
      </c>
      <c r="AF51" s="548">
        <f>+Milestones!E8</f>
        <v>46387</v>
      </c>
      <c r="AG51" s="547" t="str">
        <f>+Milestones!F8</f>
        <v>UP</v>
      </c>
      <c r="AH51" s="549">
        <f>+Milestones!G8</f>
        <v>-25</v>
      </c>
      <c r="AK51" s="460"/>
      <c r="AL51" s="460"/>
      <c r="AM51" s="460"/>
      <c r="AN51" s="460"/>
      <c r="AO51" s="460"/>
      <c r="AP51" s="460"/>
      <c r="AQ51" s="460"/>
      <c r="AR51" s="460"/>
      <c r="AS51" s="460"/>
      <c r="AT51" s="460"/>
      <c r="AU51" s="460"/>
      <c r="AV51" s="460"/>
      <c r="AW51" s="460"/>
      <c r="AX51" s="460"/>
    </row>
    <row r="52" spans="1:50" ht="27" customHeight="1">
      <c r="A52" s="516"/>
      <c r="Z52" t="e">
        <f>+Milestones!#REF!</f>
        <v>#REF!</v>
      </c>
      <c r="AA52" s="546">
        <f>+Milestones!A9</f>
        <v>6</v>
      </c>
      <c r="AB52" s="1134" t="str">
        <f>+Milestones!B9</f>
        <v>Completion of site and platform work Milestone</v>
      </c>
      <c r="AC52" s="1135"/>
      <c r="AD52" s="547">
        <f>+Milestones!D9</f>
        <v>46588</v>
      </c>
      <c r="AE52" s="547">
        <f>+Milestones!E9</f>
        <v>46604</v>
      </c>
      <c r="AF52" s="548">
        <f>+Milestones!E9</f>
        <v>46604</v>
      </c>
      <c r="AG52" s="547" t="str">
        <f>+Milestones!F9</f>
        <v>UP</v>
      </c>
      <c r="AH52" s="549">
        <f>+Milestones!G9</f>
        <v>-16</v>
      </c>
      <c r="AK52" s="460"/>
      <c r="AL52" s="460"/>
      <c r="AM52" s="460"/>
      <c r="AN52" s="460"/>
      <c r="AO52" s="460"/>
      <c r="AP52" s="460"/>
      <c r="AQ52" s="460"/>
      <c r="AR52" s="460"/>
      <c r="AS52" s="460"/>
      <c r="AT52" s="460"/>
      <c r="AU52" s="460"/>
      <c r="AV52" s="460"/>
      <c r="AW52" s="460"/>
      <c r="AX52" s="460"/>
    </row>
    <row r="53" spans="1:50" ht="27" customHeight="1">
      <c r="A53" s="516"/>
      <c r="G53" s="325">
        <v>20000000</v>
      </c>
      <c r="Z53" t="e">
        <f>+Milestones!#REF!</f>
        <v>#REF!</v>
      </c>
      <c r="AA53" s="546">
        <f>+Milestones!A10</f>
        <v>7</v>
      </c>
      <c r="AB53" s="1134" t="str">
        <f>+Milestones!B10</f>
        <v>Completion of finishing works and general site works</v>
      </c>
      <c r="AC53" s="1135"/>
      <c r="AD53" s="547">
        <f>+Milestones!D10</f>
        <v>46588</v>
      </c>
      <c r="AE53" s="547">
        <f>+Milestones!E10</f>
        <v>46605</v>
      </c>
      <c r="AF53" s="548">
        <f>+Milestones!E10</f>
        <v>46605</v>
      </c>
      <c r="AG53" s="547" t="str">
        <f>+Milestones!F10</f>
        <v>UP</v>
      </c>
      <c r="AH53" s="549">
        <f>+Milestones!G10</f>
        <v>-17</v>
      </c>
      <c r="AK53" s="460"/>
      <c r="AL53" s="460"/>
      <c r="AM53" s="460"/>
      <c r="AN53" s="460"/>
      <c r="AO53" s="460"/>
      <c r="AP53" s="460"/>
      <c r="AQ53" s="460"/>
      <c r="AR53" s="460"/>
      <c r="AS53" s="460"/>
      <c r="AT53" s="460"/>
      <c r="AU53" s="460"/>
      <c r="AV53" s="460"/>
      <c r="AW53" s="460"/>
      <c r="AX53" s="460"/>
    </row>
    <row r="54" spans="1:50" ht="27" customHeight="1">
      <c r="A54" s="516"/>
      <c r="Z54" t="e">
        <f>+Milestones!#REF!</f>
        <v>#REF!</v>
      </c>
      <c r="AA54" s="546">
        <f>+Milestones!A11</f>
        <v>8</v>
      </c>
      <c r="AB54" s="1134" t="str">
        <f>+Milestones!B11</f>
        <v>Engineering Phase Finish Milestone</v>
      </c>
      <c r="AC54" s="1135"/>
      <c r="AD54" s="547">
        <f>+Milestones!D11</f>
        <v>46148</v>
      </c>
      <c r="AE54" s="547">
        <f>+Milestones!E11</f>
        <v>46286</v>
      </c>
      <c r="AF54" s="548">
        <f>+Milestones!E11</f>
        <v>46286</v>
      </c>
      <c r="AG54" s="547" t="str">
        <f>+Milestones!F11</f>
        <v>UP</v>
      </c>
      <c r="AH54" s="549">
        <f>+Milestones!G11</f>
        <v>-138</v>
      </c>
      <c r="AK54" s="460"/>
      <c r="AL54" s="460"/>
      <c r="AM54" s="460"/>
      <c r="AN54" s="460"/>
      <c r="AO54" s="460"/>
      <c r="AP54" s="460"/>
      <c r="AQ54" s="460"/>
      <c r="AR54" s="460"/>
      <c r="AS54" s="460"/>
      <c r="AT54" s="460"/>
      <c r="AU54" s="460"/>
      <c r="AV54" s="460"/>
      <c r="AW54" s="460"/>
      <c r="AX54" s="460"/>
    </row>
    <row r="55" spans="1:50" ht="27" customHeight="1">
      <c r="A55" s="516"/>
      <c r="Z55" t="e">
        <f>+Milestones!#REF!</f>
        <v>#REF!</v>
      </c>
      <c r="AA55" s="550">
        <f>+Milestones!A12</f>
        <v>9</v>
      </c>
      <c r="AB55" s="1136" t="str">
        <f>+Milestones!B12</f>
        <v>Procurment Phase Finish Milestone</v>
      </c>
      <c r="AC55" s="1137"/>
      <c r="AD55" s="551">
        <f>+Milestones!D12</f>
        <v>46492</v>
      </c>
      <c r="AE55" s="551">
        <f>+Milestones!E12</f>
        <v>46547</v>
      </c>
      <c r="AF55" s="552">
        <f>+Milestones!E12</f>
        <v>46547</v>
      </c>
      <c r="AG55" s="551" t="str">
        <f>+Milestones!F12</f>
        <v>UP</v>
      </c>
      <c r="AH55" s="553">
        <f>+Milestones!G12</f>
        <v>-55</v>
      </c>
      <c r="AN55" s="460"/>
      <c r="AO55" s="520"/>
      <c r="AP55" s="460"/>
      <c r="AQ55" s="460"/>
      <c r="AR55" s="460"/>
      <c r="AS55" s="460"/>
      <c r="AT55" s="460"/>
      <c r="AU55" s="460"/>
      <c r="AV55" s="460"/>
      <c r="AW55" s="460"/>
      <c r="AX55" s="460"/>
    </row>
    <row r="56" spans="1:50" ht="14.7" customHeight="1">
      <c r="A56" s="516"/>
      <c r="Z56"/>
      <c r="AA56" s="521"/>
      <c r="AB56" s="522"/>
      <c r="AC56" s="522"/>
      <c r="AD56" s="522"/>
      <c r="AE56" s="522"/>
      <c r="AF56" s="522"/>
      <c r="AG56" s="522"/>
      <c r="AH56" s="523"/>
      <c r="AN56" s="460"/>
      <c r="AO56" s="520"/>
      <c r="AP56" s="460"/>
      <c r="AQ56" s="460"/>
      <c r="AR56" s="460"/>
      <c r="AS56" s="460"/>
      <c r="AT56" s="460"/>
      <c r="AU56" s="460"/>
      <c r="AV56" s="460"/>
      <c r="AW56" s="460"/>
      <c r="AX56" s="460"/>
    </row>
    <row r="57" spans="1:50" s="525" customFormat="1" ht="14.4" customHeight="1">
      <c r="A57" s="524"/>
      <c r="T57" s="325"/>
      <c r="U57" s="325"/>
      <c r="V57" s="325"/>
      <c r="W57" s="325"/>
      <c r="X57" s="325"/>
      <c r="Y57" s="325"/>
      <c r="Z57"/>
      <c r="AA57" s="526"/>
      <c r="AB57" s="522"/>
      <c r="AC57" s="522"/>
      <c r="AD57" s="522"/>
      <c r="AE57" s="522"/>
      <c r="AF57" s="522"/>
      <c r="AG57" s="522"/>
      <c r="AH57" s="523"/>
      <c r="AN57" s="527"/>
      <c r="AO57" s="520"/>
      <c r="AP57" s="528"/>
      <c r="AQ57" s="460"/>
      <c r="AR57" s="460"/>
      <c r="AS57" s="460"/>
      <c r="AT57" s="460"/>
      <c r="AU57" s="460"/>
      <c r="AV57" s="460"/>
      <c r="AW57" s="460"/>
      <c r="AX57" s="460"/>
    </row>
    <row r="58" spans="1:50">
      <c r="A58" s="516"/>
      <c r="Z58"/>
      <c r="AA58" s="526"/>
      <c r="AB58" s="522"/>
      <c r="AC58" s="522"/>
      <c r="AD58" s="522"/>
      <c r="AE58" s="522"/>
      <c r="AF58" s="522"/>
      <c r="AG58" s="522"/>
      <c r="AH58" s="523"/>
      <c r="AN58" s="527"/>
      <c r="AO58" s="520"/>
      <c r="AP58" s="528"/>
      <c r="AQ58" s="460"/>
      <c r="AR58" s="460"/>
      <c r="AS58" s="460"/>
      <c r="AT58" s="460"/>
      <c r="AU58" s="460"/>
      <c r="AV58" s="460"/>
      <c r="AW58" s="460"/>
      <c r="AX58" s="460"/>
    </row>
    <row r="59" spans="1:50">
      <c r="A59" s="516"/>
      <c r="Z59"/>
      <c r="AA59" s="526"/>
      <c r="AB59" s="522"/>
      <c r="AC59" s="522"/>
      <c r="AD59" s="522"/>
      <c r="AE59" s="522"/>
      <c r="AF59" s="522"/>
      <c r="AG59" s="522"/>
      <c r="AH59" s="523"/>
      <c r="AN59" s="529"/>
      <c r="AO59" s="520"/>
      <c r="AP59" s="528"/>
      <c r="AQ59" s="460"/>
      <c r="AR59" s="460"/>
      <c r="AS59" s="460"/>
      <c r="AT59" s="460"/>
      <c r="AU59" s="460"/>
      <c r="AV59" s="460"/>
      <c r="AW59" s="460"/>
      <c r="AX59" s="460"/>
    </row>
    <row r="60" spans="1:50" ht="14.4" customHeight="1">
      <c r="A60" s="516"/>
      <c r="Z60"/>
      <c r="AA60" s="526"/>
      <c r="AB60" s="522"/>
      <c r="AC60" s="522"/>
      <c r="AD60" s="522"/>
      <c r="AE60" s="522"/>
      <c r="AF60" s="522"/>
      <c r="AG60" s="522"/>
      <c r="AH60" s="523"/>
      <c r="AN60" s="460"/>
      <c r="AO60" s="460"/>
      <c r="AP60" s="460"/>
      <c r="AQ60" s="460"/>
      <c r="AR60" s="460"/>
      <c r="AS60" s="460"/>
      <c r="AT60" s="460"/>
      <c r="AU60" s="460"/>
      <c r="AV60" s="460"/>
      <c r="AW60" s="460"/>
      <c r="AX60" s="460"/>
    </row>
    <row r="61" spans="1:50" ht="14.4" customHeight="1">
      <c r="A61" s="516"/>
      <c r="Z61"/>
      <c r="AA61" s="526"/>
      <c r="AB61" s="522"/>
      <c r="AC61" s="522"/>
      <c r="AD61" s="522"/>
      <c r="AE61" s="522"/>
      <c r="AF61" s="522"/>
      <c r="AG61" s="522"/>
      <c r="AH61" s="523"/>
      <c r="AM61" s="515"/>
      <c r="AN61" s="460"/>
      <c r="AO61" s="460"/>
      <c r="AP61" s="460"/>
      <c r="AQ61" s="460"/>
      <c r="AR61" s="460"/>
      <c r="AS61" s="460"/>
      <c r="AT61" s="460"/>
      <c r="AU61" s="460"/>
      <c r="AV61" s="460"/>
      <c r="AW61" s="460"/>
      <c r="AX61" s="460"/>
    </row>
    <row r="62" spans="1:50" ht="14.4" customHeight="1">
      <c r="A62" s="516"/>
      <c r="Z62"/>
      <c r="AA62" s="526"/>
      <c r="AB62" s="522"/>
      <c r="AC62" s="522"/>
      <c r="AD62" s="522"/>
      <c r="AE62" s="522"/>
      <c r="AF62" s="522"/>
      <c r="AG62" s="522"/>
      <c r="AH62" s="523"/>
      <c r="AN62" s="460"/>
      <c r="AO62" s="460"/>
      <c r="AP62" s="460"/>
      <c r="AQ62" s="460"/>
      <c r="AR62" s="460"/>
      <c r="AS62" s="460"/>
      <c r="AT62" s="460"/>
      <c r="AU62" s="460"/>
      <c r="AV62" s="460"/>
      <c r="AW62" s="460"/>
      <c r="AX62" s="460"/>
    </row>
    <row r="63" spans="1:50">
      <c r="A63" s="516"/>
      <c r="Z63"/>
      <c r="AA63" s="526"/>
      <c r="AB63" s="522"/>
      <c r="AC63" s="522"/>
      <c r="AD63" s="522"/>
      <c r="AE63" s="522"/>
      <c r="AF63" s="522"/>
      <c r="AG63" s="522"/>
      <c r="AH63" s="523"/>
      <c r="AN63" s="460"/>
      <c r="AO63" s="460"/>
      <c r="AP63" s="460"/>
      <c r="AQ63" s="460"/>
      <c r="AR63" s="460"/>
      <c r="AS63" s="460"/>
      <c r="AT63" s="460"/>
      <c r="AU63" s="460"/>
      <c r="AV63" s="460"/>
      <c r="AW63" s="460"/>
      <c r="AX63" s="460"/>
    </row>
    <row r="64" spans="1:50" ht="15" customHeight="1">
      <c r="A64" s="516"/>
      <c r="Z64"/>
      <c r="AA64" s="526"/>
      <c r="AB64" s="522"/>
      <c r="AC64" s="522"/>
      <c r="AD64" s="522"/>
      <c r="AE64" s="522"/>
      <c r="AF64" s="522"/>
      <c r="AG64" s="522"/>
      <c r="AH64" s="523"/>
      <c r="AN64" s="460"/>
      <c r="AO64" s="460"/>
      <c r="AP64" s="460"/>
      <c r="AQ64" s="460"/>
      <c r="AR64" s="460"/>
      <c r="AS64" s="460"/>
      <c r="AT64" s="460"/>
      <c r="AU64" s="460"/>
      <c r="AV64" s="460"/>
      <c r="AW64" s="460"/>
      <c r="AX64" s="460"/>
    </row>
    <row r="65" spans="1:49" ht="15" customHeight="1">
      <c r="A65" s="516"/>
      <c r="Z65"/>
      <c r="AA65" s="526"/>
      <c r="AB65" s="522"/>
      <c r="AC65" s="522"/>
      <c r="AD65" s="522"/>
      <c r="AE65" s="522"/>
      <c r="AF65" s="522"/>
      <c r="AG65" s="522"/>
      <c r="AH65" s="523"/>
    </row>
    <row r="66" spans="1:49" ht="15" customHeight="1">
      <c r="A66" s="516"/>
      <c r="Z66"/>
      <c r="AA66" s="526"/>
      <c r="AB66" s="522"/>
      <c r="AC66" s="522"/>
      <c r="AD66" s="522"/>
      <c r="AE66" s="522"/>
      <c r="AF66" s="522"/>
      <c r="AG66" s="522"/>
      <c r="AH66" s="523"/>
    </row>
    <row r="67" spans="1:49" ht="15" customHeight="1">
      <c r="A67" s="516"/>
      <c r="Z67"/>
      <c r="AA67" s="526"/>
      <c r="AB67" s="522"/>
      <c r="AC67" s="522"/>
      <c r="AD67" s="522"/>
      <c r="AE67" s="522"/>
      <c r="AF67" s="522"/>
      <c r="AG67" s="522"/>
      <c r="AH67" s="523"/>
    </row>
    <row r="68" spans="1:49" ht="15" customHeight="1">
      <c r="A68" s="516"/>
      <c r="X68" s="530"/>
      <c r="Z68"/>
      <c r="AA68" s="526"/>
      <c r="AB68" s="522"/>
      <c r="AC68" s="522"/>
      <c r="AD68" s="522"/>
      <c r="AE68" s="522"/>
      <c r="AF68" s="522"/>
      <c r="AG68" s="522"/>
      <c r="AH68" s="523"/>
    </row>
    <row r="69" spans="1:49" ht="4.95" customHeight="1">
      <c r="A69" s="516"/>
      <c r="AA69" s="531"/>
      <c r="AB69" s="532"/>
      <c r="AC69" s="532"/>
      <c r="AD69" s="532"/>
      <c r="AE69" s="532"/>
      <c r="AH69" s="459"/>
      <c r="AJ69" s="325" t="s">
        <v>432</v>
      </c>
    </row>
    <row r="70" spans="1:49" ht="20.100000000000001" customHeight="1">
      <c r="A70" s="516"/>
      <c r="AA70" s="533"/>
      <c r="AB70" s="532"/>
      <c r="AC70" s="532"/>
      <c r="AD70" s="532"/>
      <c r="AE70" s="532"/>
      <c r="AH70" s="459"/>
    </row>
    <row r="71" spans="1:49" s="449" customFormat="1" ht="25.2" customHeight="1" thickBot="1">
      <c r="A71" s="287" t="s">
        <v>155</v>
      </c>
      <c r="B71" s="288"/>
      <c r="C71" s="288"/>
      <c r="D71" s="288"/>
      <c r="E71" s="288"/>
      <c r="F71" s="288"/>
      <c r="G71" s="288"/>
      <c r="H71" s="288"/>
      <c r="I71" s="288"/>
      <c r="J71" s="288"/>
      <c r="K71" s="288"/>
      <c r="L71" s="288"/>
      <c r="M71" s="288"/>
      <c r="N71" s="288"/>
      <c r="O71" s="288"/>
      <c r="P71" s="288"/>
      <c r="Q71" s="288"/>
      <c r="R71" s="288"/>
      <c r="S71" s="288"/>
      <c r="T71" s="288"/>
      <c r="U71" s="288"/>
      <c r="V71" s="288"/>
      <c r="W71" s="288"/>
      <c r="X71" s="288"/>
      <c r="Y71" s="288"/>
      <c r="Z71" s="288"/>
      <c r="AA71" s="288"/>
      <c r="AB71" s="288"/>
      <c r="AC71" s="288"/>
      <c r="AD71" s="288"/>
      <c r="AE71" s="288"/>
      <c r="AF71" s="288"/>
      <c r="AG71" s="288"/>
      <c r="AH71" s="289"/>
      <c r="AM71" s="451"/>
      <c r="AN71" s="451"/>
      <c r="AO71" s="451"/>
      <c r="AP71" s="451"/>
      <c r="AQ71" s="451"/>
      <c r="AR71" s="451"/>
      <c r="AS71" s="451"/>
      <c r="AT71" s="451"/>
      <c r="AU71" s="451"/>
      <c r="AV71" s="451"/>
      <c r="AW71" s="451"/>
    </row>
    <row r="72" spans="1:49" s="414" customFormat="1" ht="19.95" customHeight="1" thickBot="1">
      <c r="A72" s="290" t="s">
        <v>317</v>
      </c>
      <c r="B72" s="291"/>
      <c r="C72" s="291"/>
      <c r="D72" s="291"/>
      <c r="E72" s="291"/>
      <c r="F72" s="291"/>
      <c r="G72" s="291"/>
      <c r="H72" s="291"/>
      <c r="I72" s="291"/>
      <c r="J72" s="291"/>
      <c r="K72" s="291"/>
      <c r="L72" s="292" t="s">
        <v>202</v>
      </c>
      <c r="M72" s="291"/>
      <c r="N72" s="291"/>
      <c r="O72" s="291"/>
      <c r="P72" s="291"/>
      <c r="Q72" s="291"/>
      <c r="R72" s="291"/>
      <c r="S72" s="291"/>
      <c r="T72" s="291"/>
      <c r="U72" s="291"/>
      <c r="V72" s="293"/>
      <c r="W72" s="294" t="s">
        <v>96</v>
      </c>
      <c r="X72" s="294"/>
      <c r="Y72" s="294"/>
      <c r="Z72" s="294"/>
      <c r="AA72" s="294"/>
      <c r="AB72" s="294"/>
      <c r="AC72" s="294"/>
      <c r="AD72" s="294"/>
      <c r="AE72" s="294"/>
      <c r="AF72" s="294"/>
      <c r="AG72" s="294"/>
      <c r="AH72" s="295"/>
      <c r="AI72" s="455"/>
      <c r="AJ72" s="455"/>
      <c r="AK72" s="455"/>
      <c r="AL72" s="455"/>
      <c r="AM72" s="455"/>
      <c r="AN72" s="455"/>
      <c r="AO72" s="455"/>
      <c r="AP72" s="455"/>
      <c r="AQ72" s="455"/>
    </row>
    <row r="73" spans="1:49" s="535" customFormat="1" ht="19.95" customHeight="1" thickBot="1">
      <c r="A73" s="262" t="s">
        <v>156</v>
      </c>
      <c r="B73" s="263"/>
      <c r="C73" s="263"/>
      <c r="D73" s="263"/>
      <c r="E73" s="263"/>
      <c r="F73" s="263"/>
      <c r="G73" s="263"/>
      <c r="H73" s="263"/>
      <c r="I73" s="263"/>
      <c r="J73" s="263"/>
      <c r="K73" s="272"/>
      <c r="L73" s="1236" t="s">
        <v>172</v>
      </c>
      <c r="M73" s="1236"/>
      <c r="N73" s="1236"/>
      <c r="O73" s="1236"/>
      <c r="P73" s="1236"/>
      <c r="Q73" s="1236"/>
      <c r="R73" s="1236"/>
      <c r="S73" s="1236"/>
      <c r="T73" s="1236"/>
      <c r="U73" s="1236"/>
      <c r="V73" s="1237"/>
      <c r="W73" s="273" t="s">
        <v>186</v>
      </c>
      <c r="X73" s="273"/>
      <c r="Y73" s="273"/>
      <c r="Z73" s="273"/>
      <c r="AA73" s="273"/>
      <c r="AB73" s="273"/>
      <c r="AC73" s="273"/>
      <c r="AD73" s="273"/>
      <c r="AE73" s="1343" t="s">
        <v>355</v>
      </c>
      <c r="AF73" s="1343"/>
      <c r="AG73" s="1343"/>
      <c r="AH73" s="1344"/>
      <c r="AI73" s="534"/>
      <c r="AJ73" s="534"/>
      <c r="AK73" s="534"/>
      <c r="AL73" s="534"/>
      <c r="AM73" s="534"/>
      <c r="AN73" s="534"/>
    </row>
    <row r="74" spans="1:49" ht="15.75" customHeight="1">
      <c r="A74" s="1242" t="s">
        <v>165</v>
      </c>
      <c r="B74" s="1243"/>
      <c r="C74" s="1295" t="s">
        <v>5</v>
      </c>
      <c r="D74" s="268" t="s">
        <v>439</v>
      </c>
      <c r="E74" s="269"/>
      <c r="F74" s="269"/>
      <c r="G74" s="269"/>
      <c r="H74" s="270"/>
      <c r="I74" s="1224" t="s">
        <v>296</v>
      </c>
      <c r="J74" s="1224" t="s">
        <v>117</v>
      </c>
      <c r="K74" s="1226" t="s">
        <v>169</v>
      </c>
      <c r="L74" s="1312" t="s">
        <v>172</v>
      </c>
      <c r="M74" s="1313"/>
      <c r="N74" s="1354" t="s">
        <v>89</v>
      </c>
      <c r="O74" s="1317" t="s">
        <v>69</v>
      </c>
      <c r="P74" s="1317" t="s">
        <v>4</v>
      </c>
      <c r="Q74" s="1316" t="s">
        <v>123</v>
      </c>
      <c r="R74" s="1319" t="s">
        <v>117</v>
      </c>
      <c r="S74" s="1320"/>
      <c r="T74" s="1320"/>
      <c r="U74" s="1320"/>
      <c r="V74" s="1320"/>
      <c r="W74" s="1240" t="s">
        <v>195</v>
      </c>
      <c r="X74" s="1153" t="s">
        <v>1</v>
      </c>
      <c r="Y74" s="1154"/>
      <c r="Z74" s="1153" t="s">
        <v>182</v>
      </c>
      <c r="AA74" s="1154"/>
      <c r="AB74" s="1339" t="s">
        <v>183</v>
      </c>
      <c r="AC74" s="1339" t="s">
        <v>184</v>
      </c>
      <c r="AD74" s="1341" t="s">
        <v>19</v>
      </c>
      <c r="AF74"/>
      <c r="AG74"/>
      <c r="AH74" s="296"/>
      <c r="AI74"/>
      <c r="AJ74"/>
      <c r="AK74"/>
      <c r="AL74"/>
    </row>
    <row r="75" spans="1:49" ht="15" customHeight="1">
      <c r="A75" s="1244"/>
      <c r="B75" s="1245"/>
      <c r="C75" s="1296"/>
      <c r="D75" s="271" t="s">
        <v>126</v>
      </c>
      <c r="E75" s="271" t="s">
        <v>157</v>
      </c>
      <c r="F75" s="271" t="s">
        <v>158</v>
      </c>
      <c r="G75" s="271" t="s">
        <v>159</v>
      </c>
      <c r="H75" s="271" t="s">
        <v>160</v>
      </c>
      <c r="I75" s="1225"/>
      <c r="J75" s="1225"/>
      <c r="K75" s="1227"/>
      <c r="L75" s="1314"/>
      <c r="M75" s="1315"/>
      <c r="N75" s="1355"/>
      <c r="O75" s="1318"/>
      <c r="P75" s="1318"/>
      <c r="Q75" s="1304"/>
      <c r="R75" s="1303" t="s">
        <v>118</v>
      </c>
      <c r="S75" s="1303" t="s">
        <v>119</v>
      </c>
      <c r="T75" s="1303" t="s">
        <v>120</v>
      </c>
      <c r="U75" s="1303" t="s">
        <v>121</v>
      </c>
      <c r="V75" s="1321" t="s">
        <v>122</v>
      </c>
      <c r="W75" s="1241"/>
      <c r="X75" s="1238"/>
      <c r="Y75" s="1239"/>
      <c r="Z75" s="1155"/>
      <c r="AA75" s="1156"/>
      <c r="AB75" s="1340"/>
      <c r="AC75" s="1340"/>
      <c r="AD75" s="1342"/>
      <c r="AF75"/>
      <c r="AG75"/>
      <c r="AH75" s="296"/>
      <c r="AI75"/>
      <c r="AJ75"/>
      <c r="AK75"/>
      <c r="AL75"/>
    </row>
    <row r="76" spans="1:49" s="525" customFormat="1" ht="18.600000000000001" customHeight="1">
      <c r="A76" s="1360" t="s">
        <v>907</v>
      </c>
      <c r="B76" s="1361"/>
      <c r="C76" s="297">
        <f>+'Quality-Stat'!D14</f>
        <v>90</v>
      </c>
      <c r="D76" s="297">
        <f>+'Quality-Stat'!E14</f>
        <v>80</v>
      </c>
      <c r="E76" s="297">
        <f>+'Quality-Stat'!F14</f>
        <v>10</v>
      </c>
      <c r="F76" s="297">
        <f>+'Quality-Stat'!G14</f>
        <v>0</v>
      </c>
      <c r="G76" s="297">
        <f>+'Quality-Stat'!H14</f>
        <v>0</v>
      </c>
      <c r="H76" s="297">
        <f>+'Quality-Stat'!I14</f>
        <v>90</v>
      </c>
      <c r="I76" s="297">
        <f>+'Quality-Stat'!J14</f>
        <v>0</v>
      </c>
      <c r="J76" s="297">
        <f>+'Quality-Stat'!K14</f>
        <v>0</v>
      </c>
      <c r="K76" s="297">
        <f>+'Quality-Stat'!L14</f>
        <v>90</v>
      </c>
      <c r="L76" s="1314"/>
      <c r="M76" s="1315"/>
      <c r="N76" s="1355"/>
      <c r="O76" s="1318"/>
      <c r="P76" s="1318"/>
      <c r="Q76" s="1304"/>
      <c r="R76" s="1304"/>
      <c r="S76" s="1304"/>
      <c r="T76" s="1304"/>
      <c r="U76" s="1304"/>
      <c r="V76" s="1322"/>
      <c r="W76" s="1193" t="s">
        <v>427</v>
      </c>
      <c r="X76" s="1335" t="str">
        <f>'HSE-Stat'!B4</f>
        <v>Total Hours Worked</v>
      </c>
      <c r="Y76" s="1336"/>
      <c r="Z76" s="1345">
        <f>'HSE-Stat'!D4</f>
        <v>4280</v>
      </c>
      <c r="AA76" s="1346"/>
      <c r="AB76" s="298">
        <f>'HSE-Stat'!E4</f>
        <v>9540</v>
      </c>
      <c r="AC76" s="299">
        <f>'HSE-Stat'!F4</f>
        <v>77050</v>
      </c>
      <c r="AD76" s="300">
        <f>'HSE-Stat'!G4</f>
        <v>77050</v>
      </c>
      <c r="AF76"/>
      <c r="AG76" t="s">
        <v>194</v>
      </c>
      <c r="AH76" s="301">
        <f>+SUM(AD87:AD91)</f>
        <v>42</v>
      </c>
      <c r="AI76"/>
      <c r="AJ76"/>
      <c r="AK76"/>
      <c r="AL76"/>
      <c r="AM76"/>
    </row>
    <row r="77" spans="1:49" ht="18.600000000000001" customHeight="1">
      <c r="A77" s="1356" t="s">
        <v>908</v>
      </c>
      <c r="B77" s="1357"/>
      <c r="C77" s="302">
        <f>+'Quality-Stat'!D15</f>
        <v>47</v>
      </c>
      <c r="D77" s="302">
        <f>+'Quality-Stat'!E15</f>
        <v>13</v>
      </c>
      <c r="E77" s="302">
        <f>+'Quality-Stat'!F15</f>
        <v>34</v>
      </c>
      <c r="F77" s="302">
        <f>+'Quality-Stat'!G15</f>
        <v>0</v>
      </c>
      <c r="G77" s="302">
        <f>+'Quality-Stat'!H15</f>
        <v>0</v>
      </c>
      <c r="H77" s="302">
        <f>+'Quality-Stat'!I15</f>
        <v>47</v>
      </c>
      <c r="I77" s="302">
        <f>+'Quality-Stat'!J15</f>
        <v>0</v>
      </c>
      <c r="J77" s="302">
        <f>+'Quality-Stat'!K15</f>
        <v>0</v>
      </c>
      <c r="K77" s="302">
        <f>+'Quality-Stat'!L15</f>
        <v>47</v>
      </c>
      <c r="L77" s="1228" t="s">
        <v>436</v>
      </c>
      <c r="M77" s="1229"/>
      <c r="N77" s="303">
        <f>+'Quality-Stat'!C6</f>
        <v>4</v>
      </c>
      <c r="O77" s="304">
        <f>+'Quality-Stat'!D6</f>
        <v>4</v>
      </c>
      <c r="P77" s="304">
        <f>+'Quality-Stat'!E6</f>
        <v>0</v>
      </c>
      <c r="Q77" s="304">
        <f>+'Quality-Stat'!F6</f>
        <v>0</v>
      </c>
      <c r="R77" s="304">
        <f>+'Quality-Stat'!G6</f>
        <v>0</v>
      </c>
      <c r="S77" s="304" t="str">
        <f>+'Quality-Stat'!H6</f>
        <v>-</v>
      </c>
      <c r="T77" s="304" t="str">
        <f>+'Quality-Stat'!I6</f>
        <v>-</v>
      </c>
      <c r="U77" s="304" t="str">
        <f>+'Quality-Stat'!J6</f>
        <v>-</v>
      </c>
      <c r="V77" s="305" t="str">
        <f>+'Quality-Stat'!K6</f>
        <v>-</v>
      </c>
      <c r="W77" s="1194"/>
      <c r="X77" s="1148" t="str">
        <f>'HSE-Stat'!B5</f>
        <v>Safe Hours Worked</v>
      </c>
      <c r="Y77" s="1149"/>
      <c r="Z77" s="1146">
        <f>'HSE-Stat'!D5</f>
        <v>4280</v>
      </c>
      <c r="AA77" s="1147"/>
      <c r="AB77" s="306">
        <f>'HSE-Stat'!E5</f>
        <v>9540</v>
      </c>
      <c r="AC77" s="307">
        <f>'HSE-Stat'!F5</f>
        <v>77050</v>
      </c>
      <c r="AD77" s="308">
        <f>'HSE-Stat'!G5</f>
        <v>77050</v>
      </c>
      <c r="AF77"/>
      <c r="AG77" t="s">
        <v>193</v>
      </c>
      <c r="AH77" s="301">
        <f>SUM(AD78:AD86)</f>
        <v>0</v>
      </c>
      <c r="AI77"/>
      <c r="AJ77"/>
      <c r="AK77"/>
      <c r="AL77"/>
      <c r="AM77"/>
    </row>
    <row r="78" spans="1:49" ht="18.600000000000001" customHeight="1">
      <c r="A78" s="1356" t="s">
        <v>905</v>
      </c>
      <c r="B78" s="1357"/>
      <c r="C78" s="302">
        <f>+'Quality-Stat'!D16</f>
        <v>15</v>
      </c>
      <c r="D78" s="302">
        <f>+'Quality-Stat'!E16</f>
        <v>8</v>
      </c>
      <c r="E78" s="302">
        <f>+'Quality-Stat'!F16</f>
        <v>7</v>
      </c>
      <c r="F78" s="302">
        <f>+'Quality-Stat'!G16</f>
        <v>0</v>
      </c>
      <c r="G78" s="302">
        <f>+'Quality-Stat'!H16</f>
        <v>0</v>
      </c>
      <c r="H78" s="302">
        <f>+'Quality-Stat'!I16</f>
        <v>15</v>
      </c>
      <c r="I78" s="302">
        <f>+'Quality-Stat'!J16</f>
        <v>0</v>
      </c>
      <c r="J78" s="302">
        <f>+'Quality-Stat'!K16</f>
        <v>0</v>
      </c>
      <c r="K78" s="302">
        <f>+'Quality-Stat'!L16</f>
        <v>15</v>
      </c>
      <c r="L78" s="1228" t="s">
        <v>433</v>
      </c>
      <c r="M78" s="1229"/>
      <c r="N78" s="309">
        <f>+'Quality-Stat'!C7</f>
        <v>0</v>
      </c>
      <c r="O78" s="310">
        <f>+'Quality-Stat'!D7</f>
        <v>0</v>
      </c>
      <c r="P78" s="310">
        <f>+'Quality-Stat'!E7</f>
        <v>0</v>
      </c>
      <c r="Q78" s="310">
        <f>+'Quality-Stat'!F7</f>
        <v>0</v>
      </c>
      <c r="R78" s="310" t="str">
        <f>+'Quality-Stat'!G7</f>
        <v>-</v>
      </c>
      <c r="S78" s="310">
        <f>+'Quality-Stat'!H7</f>
        <v>0</v>
      </c>
      <c r="T78" s="310">
        <f>+'Quality-Stat'!I7</f>
        <v>0</v>
      </c>
      <c r="U78" s="310">
        <f>+'Quality-Stat'!J7</f>
        <v>0</v>
      </c>
      <c r="V78" s="311">
        <f>+'Quality-Stat'!K7</f>
        <v>0</v>
      </c>
      <c r="W78" s="1193" t="s">
        <v>193</v>
      </c>
      <c r="X78" s="1148">
        <v>0</v>
      </c>
      <c r="Y78" s="1149"/>
      <c r="Z78" s="1146">
        <v>0</v>
      </c>
      <c r="AA78" s="1147"/>
      <c r="AB78" s="306">
        <v>0</v>
      </c>
      <c r="AC78" s="307">
        <f>'HSE-Stat'!F6</f>
        <v>22</v>
      </c>
      <c r="AD78" s="308">
        <v>0</v>
      </c>
      <c r="AF78"/>
      <c r="AG78"/>
      <c r="AH78" s="296"/>
      <c r="AI78"/>
      <c r="AJ78"/>
      <c r="AK78"/>
      <c r="AL78"/>
      <c r="AM78"/>
    </row>
    <row r="79" spans="1:49" ht="18.600000000000001" customHeight="1">
      <c r="A79" s="1356" t="s">
        <v>906</v>
      </c>
      <c r="B79" s="1357"/>
      <c r="C79" s="302">
        <f>+'Quality-Stat'!D17</f>
        <v>28</v>
      </c>
      <c r="D79" s="302">
        <f>+'Quality-Stat'!E17</f>
        <v>8</v>
      </c>
      <c r="E79" s="302">
        <f>+'Quality-Stat'!F17</f>
        <v>20</v>
      </c>
      <c r="F79" s="302">
        <f>+'Quality-Stat'!G17</f>
        <v>0</v>
      </c>
      <c r="G79" s="302">
        <f>+'Quality-Stat'!H17</f>
        <v>0</v>
      </c>
      <c r="H79" s="302">
        <f>+'Quality-Stat'!I17</f>
        <v>28</v>
      </c>
      <c r="I79" s="302">
        <f>+'Quality-Stat'!J17</f>
        <v>0</v>
      </c>
      <c r="J79" s="302">
        <f>+'Quality-Stat'!K17</f>
        <v>0</v>
      </c>
      <c r="K79" s="302">
        <f>+'Quality-Stat'!L17</f>
        <v>28</v>
      </c>
      <c r="L79" s="1228" t="s">
        <v>318</v>
      </c>
      <c r="M79" s="1229"/>
      <c r="N79" s="309">
        <f>+'Quality-Stat'!C8</f>
        <v>15</v>
      </c>
      <c r="O79" s="310">
        <f>+'Quality-Stat'!D8</f>
        <v>15</v>
      </c>
      <c r="P79" s="310">
        <f>+'Quality-Stat'!E8</f>
        <v>0</v>
      </c>
      <c r="Q79" s="310">
        <f>+'Quality-Stat'!F8</f>
        <v>0</v>
      </c>
      <c r="R79" s="310">
        <f>+'Quality-Stat'!G8</f>
        <v>0</v>
      </c>
      <c r="S79" s="310">
        <f>+'Quality-Stat'!H8</f>
        <v>0</v>
      </c>
      <c r="T79" s="310">
        <f>+'Quality-Stat'!I8</f>
        <v>0</v>
      </c>
      <c r="U79" s="310">
        <f>+'Quality-Stat'!J8</f>
        <v>0</v>
      </c>
      <c r="V79" s="311">
        <f>+'Quality-Stat'!K8</f>
        <v>0</v>
      </c>
      <c r="W79" s="1194"/>
      <c r="X79" s="1337">
        <v>0</v>
      </c>
      <c r="Y79" s="1338"/>
      <c r="Z79" s="1146">
        <v>0</v>
      </c>
      <c r="AA79" s="1147"/>
      <c r="AB79" s="306">
        <v>0</v>
      </c>
      <c r="AC79" s="307">
        <f>'HSE-Stat'!F7</f>
        <v>0</v>
      </c>
      <c r="AD79" s="308">
        <v>0</v>
      </c>
      <c r="AF79"/>
      <c r="AG79"/>
      <c r="AH79" s="296"/>
      <c r="AI79"/>
      <c r="AJ79"/>
      <c r="AK79"/>
      <c r="AL79"/>
      <c r="AM79"/>
    </row>
    <row r="80" spans="1:49" ht="18.600000000000001" customHeight="1">
      <c r="A80" s="1358" t="s">
        <v>163</v>
      </c>
      <c r="B80" s="1359"/>
      <c r="C80" s="312">
        <f>+'Quality-Stat'!D18</f>
        <v>24</v>
      </c>
      <c r="D80" s="312">
        <f>+'Quality-Stat'!E18</f>
        <v>5</v>
      </c>
      <c r="E80" s="312">
        <f>+'Quality-Stat'!F18</f>
        <v>19</v>
      </c>
      <c r="F80" s="312">
        <f>+'Quality-Stat'!G18</f>
        <v>0</v>
      </c>
      <c r="G80" s="312">
        <f>+'Quality-Stat'!H18</f>
        <v>0</v>
      </c>
      <c r="H80" s="312">
        <f>+'Quality-Stat'!I18</f>
        <v>24</v>
      </c>
      <c r="I80" s="312">
        <f>+'Quality-Stat'!J18</f>
        <v>0</v>
      </c>
      <c r="J80" s="312">
        <f>+'Quality-Stat'!K18</f>
        <v>0</v>
      </c>
      <c r="K80" s="312">
        <f>+'Quality-Stat'!L18</f>
        <v>24</v>
      </c>
      <c r="L80" s="1287" t="s">
        <v>319</v>
      </c>
      <c r="M80" s="1288"/>
      <c r="N80" s="313">
        <f>+'Quality-Stat'!C9</f>
        <v>152</v>
      </c>
      <c r="O80" s="314">
        <f>+'Quality-Stat'!D9</f>
        <v>143</v>
      </c>
      <c r="P80" s="314">
        <f>+'Quality-Stat'!E9</f>
        <v>9</v>
      </c>
      <c r="Q80" s="314">
        <f>+'Quality-Stat'!F9</f>
        <v>0</v>
      </c>
      <c r="R80" s="314">
        <f>+'Quality-Stat'!G9</f>
        <v>9</v>
      </c>
      <c r="S80" s="314">
        <f>+'Quality-Stat'!H9</f>
        <v>0</v>
      </c>
      <c r="T80" s="314">
        <f>+'Quality-Stat'!I9</f>
        <v>0</v>
      </c>
      <c r="U80" s="314">
        <f>+'Quality-Stat'!J9</f>
        <v>0</v>
      </c>
      <c r="V80" s="315">
        <f>+'Quality-Stat'!K9</f>
        <v>0</v>
      </c>
      <c r="W80" s="1194"/>
      <c r="X80" s="1337">
        <v>0</v>
      </c>
      <c r="Y80" s="1338"/>
      <c r="Z80" s="1146">
        <v>0</v>
      </c>
      <c r="AA80" s="1147"/>
      <c r="AB80" s="306">
        <v>0</v>
      </c>
      <c r="AC80" s="307">
        <f>'HSE-Stat'!F8</f>
        <v>20</v>
      </c>
      <c r="AD80" s="308">
        <v>0</v>
      </c>
      <c r="AF80"/>
      <c r="AG80"/>
      <c r="AH80" s="296"/>
      <c r="AI80"/>
      <c r="AJ80"/>
      <c r="AK80"/>
      <c r="AL80"/>
      <c r="AM80"/>
    </row>
    <row r="81" spans="1:39" ht="18.600000000000001" customHeight="1" thickBot="1">
      <c r="A81" s="1218" t="s">
        <v>164</v>
      </c>
      <c r="B81" s="1219"/>
      <c r="C81" s="316">
        <f>+'Quality-Stat'!D19</f>
        <v>204</v>
      </c>
      <c r="D81" s="316">
        <f>+'Quality-Stat'!E19</f>
        <v>114</v>
      </c>
      <c r="E81" s="316">
        <f>+'Quality-Stat'!F19</f>
        <v>90</v>
      </c>
      <c r="F81" s="316">
        <f>+'Quality-Stat'!G19</f>
        <v>0</v>
      </c>
      <c r="G81" s="316">
        <f>+'Quality-Stat'!H19</f>
        <v>0</v>
      </c>
      <c r="H81" s="316">
        <f>+'Quality-Stat'!I19</f>
        <v>204</v>
      </c>
      <c r="I81" s="316">
        <f>+'Quality-Stat'!J19</f>
        <v>0</v>
      </c>
      <c r="J81" s="316">
        <f>+'Quality-Stat'!K19</f>
        <v>0</v>
      </c>
      <c r="K81" s="316">
        <f>+'Quality-Stat'!L19</f>
        <v>204</v>
      </c>
      <c r="L81" s="317" t="s">
        <v>320</v>
      </c>
      <c r="M81" s="318"/>
      <c r="N81" s="319"/>
      <c r="O81" s="320"/>
      <c r="P81" s="320"/>
      <c r="Q81" s="320"/>
      <c r="R81" s="320"/>
      <c r="S81" s="320"/>
      <c r="T81" s="320"/>
      <c r="U81" s="321"/>
      <c r="V81" s="322"/>
      <c r="W81" s="1194"/>
      <c r="X81" s="1148">
        <v>0</v>
      </c>
      <c r="Y81" s="1149"/>
      <c r="Z81" s="1146">
        <v>0</v>
      </c>
      <c r="AA81" s="1147"/>
      <c r="AB81" s="306">
        <v>0</v>
      </c>
      <c r="AC81" s="307">
        <f>'HSE-Stat'!F9</f>
        <v>0</v>
      </c>
      <c r="AD81" s="308">
        <v>0</v>
      </c>
      <c r="AF81"/>
      <c r="AG81"/>
      <c r="AH81" s="296"/>
      <c r="AI81"/>
      <c r="AJ81"/>
      <c r="AK81"/>
      <c r="AL81"/>
      <c r="AM81"/>
    </row>
    <row r="82" spans="1:39" ht="15" customHeight="1" thickBot="1">
      <c r="A82" s="262" t="s">
        <v>170</v>
      </c>
      <c r="B82" s="263"/>
      <c r="C82" s="263"/>
      <c r="D82" s="263"/>
      <c r="E82" s="263"/>
      <c r="F82" s="263"/>
      <c r="G82" s="263"/>
      <c r="H82" s="263"/>
      <c r="I82" s="263"/>
      <c r="J82" s="263"/>
      <c r="K82" s="265"/>
      <c r="L82" s="1289" t="s">
        <v>301</v>
      </c>
      <c r="M82" s="1290"/>
      <c r="N82" s="1290"/>
      <c r="O82" s="1230">
        <f>'General Information'!C27</f>
        <v>46153</v>
      </c>
      <c r="P82" s="1231"/>
      <c r="Q82" s="1305" t="s">
        <v>321</v>
      </c>
      <c r="R82" s="1292"/>
      <c r="S82" s="1292"/>
      <c r="T82" s="1292"/>
      <c r="U82" s="1309">
        <f>'General Information'!C39</f>
        <v>46236</v>
      </c>
      <c r="V82" s="1309"/>
      <c r="W82" s="1194"/>
      <c r="X82" s="1148">
        <v>0</v>
      </c>
      <c r="Y82" s="1149"/>
      <c r="Z82" s="1146">
        <v>0</v>
      </c>
      <c r="AA82" s="1147"/>
      <c r="AB82" s="306">
        <v>0</v>
      </c>
      <c r="AC82" s="307">
        <f>'HSE-Stat'!F10</f>
        <v>0</v>
      </c>
      <c r="AD82" s="308">
        <v>0</v>
      </c>
      <c r="AE82" s="1157" t="s">
        <v>356</v>
      </c>
      <c r="AF82" s="1158"/>
      <c r="AG82" s="1158"/>
      <c r="AH82" s="1159"/>
    </row>
    <row r="83" spans="1:39" ht="15.45" customHeight="1">
      <c r="A83" s="1283" t="s">
        <v>165</v>
      </c>
      <c r="B83" s="1284"/>
      <c r="C83" s="1220" t="s">
        <v>5</v>
      </c>
      <c r="D83" s="266" t="s">
        <v>440</v>
      </c>
      <c r="E83" s="266"/>
      <c r="F83" s="266"/>
      <c r="G83" s="266"/>
      <c r="H83" s="266"/>
      <c r="I83" s="1222" t="s">
        <v>197</v>
      </c>
      <c r="J83" s="1232" t="s">
        <v>117</v>
      </c>
      <c r="K83" s="1281" t="s">
        <v>169</v>
      </c>
      <c r="L83" s="1291" t="s">
        <v>302</v>
      </c>
      <c r="M83" s="1292"/>
      <c r="N83" s="1292"/>
      <c r="O83" s="1230">
        <f>'General Information'!C28</f>
        <v>46153</v>
      </c>
      <c r="P83" s="1231"/>
      <c r="Q83" s="1305" t="s">
        <v>322</v>
      </c>
      <c r="R83" s="1292"/>
      <c r="S83" s="1292"/>
      <c r="T83" s="1292"/>
      <c r="U83" s="1311" t="str">
        <f>'General Information'!C40</f>
        <v>-</v>
      </c>
      <c r="V83" s="1311"/>
      <c r="W83" s="1194"/>
      <c r="X83" s="1148">
        <v>0</v>
      </c>
      <c r="Y83" s="1149"/>
      <c r="Z83" s="1146">
        <v>0</v>
      </c>
      <c r="AA83" s="1147"/>
      <c r="AB83" s="306">
        <v>0</v>
      </c>
      <c r="AC83" s="307">
        <f>'HSE-Stat'!F11</f>
        <v>0</v>
      </c>
      <c r="AD83" s="308">
        <v>0</v>
      </c>
      <c r="AE83" s="1157"/>
      <c r="AF83" s="1158"/>
      <c r="AG83" s="1158"/>
      <c r="AH83" s="1159"/>
    </row>
    <row r="84" spans="1:39" ht="15.75" customHeight="1">
      <c r="A84" s="1285"/>
      <c r="B84" s="1286"/>
      <c r="C84" s="1221"/>
      <c r="D84" s="267" t="s">
        <v>126</v>
      </c>
      <c r="E84" s="267" t="s">
        <v>157</v>
      </c>
      <c r="F84" s="267" t="s">
        <v>158</v>
      </c>
      <c r="G84" s="267" t="s">
        <v>159</v>
      </c>
      <c r="H84" s="267" t="s">
        <v>160</v>
      </c>
      <c r="I84" s="1223" t="s">
        <v>161</v>
      </c>
      <c r="J84" s="1233"/>
      <c r="K84" s="1282"/>
      <c r="L84" s="1291" t="s">
        <v>303</v>
      </c>
      <c r="M84" s="1292"/>
      <c r="N84" s="1292"/>
      <c r="O84" s="1230">
        <f>'General Information'!C31</f>
        <v>46148</v>
      </c>
      <c r="P84" s="1231"/>
      <c r="Q84" s="1305" t="s">
        <v>323</v>
      </c>
      <c r="R84" s="1292"/>
      <c r="S84" s="1292"/>
      <c r="T84" s="1292"/>
      <c r="U84" s="1309" t="str">
        <f>'General Information'!C41</f>
        <v>-</v>
      </c>
      <c r="V84" s="1310"/>
      <c r="W84" s="1194"/>
      <c r="X84" s="1148">
        <v>0</v>
      </c>
      <c r="Y84" s="1149"/>
      <c r="Z84" s="1146">
        <v>0</v>
      </c>
      <c r="AA84" s="1147"/>
      <c r="AB84" s="306">
        <v>0</v>
      </c>
      <c r="AC84" s="307">
        <f>'HSE-Stat'!F12</f>
        <v>0</v>
      </c>
      <c r="AD84" s="308">
        <v>0</v>
      </c>
      <c r="AF84"/>
      <c r="AG84"/>
      <c r="AH84" s="296"/>
    </row>
    <row r="85" spans="1:39" ht="18.600000000000001" customHeight="1">
      <c r="A85" s="1177" t="s">
        <v>494</v>
      </c>
      <c r="B85" s="1178"/>
      <c r="C85" s="297">
        <f>+'Quality-Stat'!D25</f>
        <v>20</v>
      </c>
      <c r="D85" s="297">
        <f>+'Quality-Stat'!E25</f>
        <v>0</v>
      </c>
      <c r="E85" s="302">
        <f>+'Quality-Stat'!F25</f>
        <v>18</v>
      </c>
      <c r="F85" s="297">
        <f>+'Quality-Stat'!G25</f>
        <v>1</v>
      </c>
      <c r="G85" s="297">
        <f>+'Quality-Stat'!H25</f>
        <v>0</v>
      </c>
      <c r="H85" s="297">
        <f>+'Quality-Stat'!I25</f>
        <v>19</v>
      </c>
      <c r="I85" s="297">
        <f>+'Quality-Stat'!J25</f>
        <v>0</v>
      </c>
      <c r="J85" s="297">
        <f>+'Quality-Stat'!K25</f>
        <v>1</v>
      </c>
      <c r="K85" s="297">
        <f>+'Quality-Stat'!L25</f>
        <v>20</v>
      </c>
      <c r="L85" s="1291" t="s">
        <v>304</v>
      </c>
      <c r="M85" s="1292"/>
      <c r="N85" s="1292"/>
      <c r="O85" s="1230">
        <f>'General Information'!C32</f>
        <v>46142</v>
      </c>
      <c r="P85" s="1231"/>
      <c r="Q85" s="1305" t="s">
        <v>324</v>
      </c>
      <c r="R85" s="1292"/>
      <c r="S85" s="1292"/>
      <c r="T85" s="1292"/>
      <c r="U85" s="1309" t="str">
        <f>'General Information'!C44</f>
        <v>-</v>
      </c>
      <c r="V85" s="1310"/>
      <c r="W85" s="1194"/>
      <c r="X85" s="1148">
        <v>0</v>
      </c>
      <c r="Y85" s="1149"/>
      <c r="Z85" s="1146">
        <v>0</v>
      </c>
      <c r="AA85" s="1147"/>
      <c r="AB85" s="306">
        <v>0</v>
      </c>
      <c r="AC85" s="307">
        <v>0</v>
      </c>
      <c r="AD85" s="308">
        <v>0</v>
      </c>
      <c r="AF85"/>
      <c r="AG85"/>
      <c r="AH85" s="296"/>
    </row>
    <row r="86" spans="1:39" ht="18.600000000000001" customHeight="1">
      <c r="A86" s="1179" t="s">
        <v>163</v>
      </c>
      <c r="B86" s="1180"/>
      <c r="C86" s="302">
        <f>+'Quality-Stat'!D26</f>
        <v>16</v>
      </c>
      <c r="D86" s="302">
        <f>+'Quality-Stat'!E26</f>
        <v>1</v>
      </c>
      <c r="E86" s="302">
        <f>+'Quality-Stat'!F26</f>
        <v>13</v>
      </c>
      <c r="F86" s="302">
        <f>+'Quality-Stat'!G26</f>
        <v>2</v>
      </c>
      <c r="G86" s="302">
        <f>+'Quality-Stat'!H26</f>
        <v>0</v>
      </c>
      <c r="H86" s="302">
        <f>+'Quality-Stat'!I26</f>
        <v>16</v>
      </c>
      <c r="I86" s="302">
        <f>+'Quality-Stat'!J26</f>
        <v>0</v>
      </c>
      <c r="J86" s="302">
        <f>+'Quality-Stat'!K26</f>
        <v>0</v>
      </c>
      <c r="K86" s="302">
        <f>+'Quality-Stat'!L26</f>
        <v>16</v>
      </c>
      <c r="L86" s="1291" t="s">
        <v>305</v>
      </c>
      <c r="M86" s="1292"/>
      <c r="N86" s="1292"/>
      <c r="O86" s="1230" t="str">
        <f>'General Information'!C48</f>
        <v>-</v>
      </c>
      <c r="P86" s="1231"/>
      <c r="Q86" s="1305" t="s">
        <v>325</v>
      </c>
      <c r="R86" s="1292"/>
      <c r="S86" s="1292"/>
      <c r="T86" s="1292"/>
      <c r="U86" s="1311" t="str">
        <f>'General Information'!C45</f>
        <v>-</v>
      </c>
      <c r="V86" s="1311"/>
      <c r="W86" s="1302"/>
      <c r="X86" s="1148">
        <v>0</v>
      </c>
      <c r="Y86" s="1149"/>
      <c r="Z86" s="1146">
        <v>0</v>
      </c>
      <c r="AA86" s="1147"/>
      <c r="AB86" s="306">
        <v>0</v>
      </c>
      <c r="AC86" s="307">
        <f>'HSE-Stat'!F14</f>
        <v>0</v>
      </c>
      <c r="AD86" s="308">
        <v>0</v>
      </c>
      <c r="AF86"/>
      <c r="AG86"/>
      <c r="AH86" s="296"/>
    </row>
    <row r="87" spans="1:39" ht="18.600000000000001" customHeight="1">
      <c r="A87" s="1179" t="s">
        <v>162</v>
      </c>
      <c r="B87" s="1180"/>
      <c r="C87" s="302">
        <f>+'Quality-Stat'!D27</f>
        <v>7</v>
      </c>
      <c r="D87" s="302">
        <f>+'Quality-Stat'!E27</f>
        <v>0</v>
      </c>
      <c r="E87" s="302">
        <f>+'Quality-Stat'!F27</f>
        <v>7</v>
      </c>
      <c r="F87" s="302">
        <f>+'Quality-Stat'!G27</f>
        <v>0</v>
      </c>
      <c r="G87" s="302">
        <f>+'Quality-Stat'!H27</f>
        <v>0</v>
      </c>
      <c r="H87" s="302">
        <f>+'Quality-Stat'!I27</f>
        <v>7</v>
      </c>
      <c r="I87" s="302">
        <f>+'Quality-Stat'!J27</f>
        <v>0</v>
      </c>
      <c r="J87" s="302">
        <f>+'Quality-Stat'!K27</f>
        <v>0</v>
      </c>
      <c r="K87" s="302">
        <f>+'Quality-Stat'!L27</f>
        <v>7</v>
      </c>
      <c r="L87" s="1306" t="s">
        <v>203</v>
      </c>
      <c r="M87" s="1307"/>
      <c r="N87" s="1307"/>
      <c r="O87" s="1307"/>
      <c r="P87" s="1307"/>
      <c r="Q87" s="1307"/>
      <c r="R87" s="1307"/>
      <c r="S87" s="1307"/>
      <c r="T87" s="1307"/>
      <c r="U87" s="1307"/>
      <c r="V87" s="1308"/>
      <c r="W87" s="1193" t="s">
        <v>194</v>
      </c>
      <c r="X87" s="1148">
        <v>0</v>
      </c>
      <c r="Y87" s="1149"/>
      <c r="Z87" s="1146">
        <v>0</v>
      </c>
      <c r="AA87" s="1147"/>
      <c r="AB87" s="306">
        <v>0</v>
      </c>
      <c r="AC87" s="307">
        <f>'HSE-Stat'!F15</f>
        <v>0</v>
      </c>
      <c r="AD87" s="308">
        <v>0</v>
      </c>
      <c r="AF87"/>
      <c r="AG87"/>
      <c r="AH87" s="296"/>
    </row>
    <row r="88" spans="1:39" ht="18.600000000000001" customHeight="1" thickBot="1">
      <c r="A88" s="1179"/>
      <c r="B88" s="1180"/>
      <c r="C88" s="302"/>
      <c r="D88" s="302"/>
      <c r="E88" s="302"/>
      <c r="F88" s="302"/>
      <c r="G88" s="302"/>
      <c r="H88" s="302"/>
      <c r="I88" s="302"/>
      <c r="J88" s="302"/>
      <c r="K88" s="302"/>
      <c r="L88" s="1185" t="s">
        <v>329</v>
      </c>
      <c r="M88" s="1185"/>
      <c r="N88" s="323">
        <f>'Invoice Log'!V3</f>
        <v>2</v>
      </c>
      <c r="O88" s="1175" t="s">
        <v>213</v>
      </c>
      <c r="P88" s="1176"/>
      <c r="Q88" s="1176"/>
      <c r="R88" s="324">
        <f>'Invoice Log'!Z3</f>
        <v>3048399.33</v>
      </c>
      <c r="T88" s="326" t="s">
        <v>308</v>
      </c>
      <c r="U88" s="584">
        <f>O4</f>
        <v>0</v>
      </c>
      <c r="V88" s="327"/>
      <c r="W88" s="1194"/>
      <c r="X88" s="1148" t="str">
        <f>'HSE-Stat'!B6</f>
        <v>No.of Internal Training</v>
      </c>
      <c r="Y88" s="1149"/>
      <c r="Z88" s="1146">
        <f>'HSE-Stat'!D6</f>
        <v>1</v>
      </c>
      <c r="AA88" s="1147"/>
      <c r="AB88" s="306">
        <f>'HSE-Stat'!E6</f>
        <v>3</v>
      </c>
      <c r="AC88" s="307">
        <f>'HSE-Stat'!F6</f>
        <v>22</v>
      </c>
      <c r="AD88" s="308">
        <f>'HSE-Stat'!G6</f>
        <v>22</v>
      </c>
      <c r="AF88"/>
      <c r="AG88"/>
      <c r="AH88" s="296"/>
    </row>
    <row r="89" spans="1:39" ht="18.600000000000001" customHeight="1" thickBot="1">
      <c r="A89" s="1181"/>
      <c r="B89" s="1182"/>
      <c r="C89" s="302"/>
      <c r="D89" s="302"/>
      <c r="E89" s="302"/>
      <c r="F89" s="302"/>
      <c r="G89" s="302"/>
      <c r="H89" s="302"/>
      <c r="I89" s="302"/>
      <c r="J89" s="302"/>
      <c r="K89" s="302"/>
      <c r="L89" s="1185" t="s">
        <v>330</v>
      </c>
      <c r="M89" s="1185"/>
      <c r="N89" s="323">
        <f>'Invoice Log'!V5</f>
        <v>0</v>
      </c>
      <c r="O89" s="1175" t="s">
        <v>214</v>
      </c>
      <c r="P89" s="1176"/>
      <c r="Q89" s="1176"/>
      <c r="R89" s="328">
        <f>'Invoice Log'!Z5</f>
        <v>0</v>
      </c>
      <c r="T89" s="325" t="s">
        <v>307</v>
      </c>
      <c r="U89" s="582">
        <f>H44</f>
        <v>6301807.46</v>
      </c>
      <c r="V89" s="329"/>
      <c r="W89" s="1194"/>
      <c r="X89" s="1148" t="str">
        <f>'HSE-Stat'!B7</f>
        <v>No.of Internal Audit</v>
      </c>
      <c r="Y89" s="1149"/>
      <c r="Z89" s="1146">
        <f>'HSE-Stat'!D7</f>
        <v>0</v>
      </c>
      <c r="AA89" s="1147"/>
      <c r="AB89" s="306">
        <f>'HSE-Stat'!E7</f>
        <v>0</v>
      </c>
      <c r="AC89" s="307">
        <f>'HSE-Stat'!F7</f>
        <v>0</v>
      </c>
      <c r="AD89" s="308">
        <f>'HSE-Stat'!G7</f>
        <v>0</v>
      </c>
      <c r="AF89"/>
      <c r="AG89"/>
      <c r="AH89" s="296"/>
    </row>
    <row r="90" spans="1:39" ht="18.600000000000001" customHeight="1" thickBot="1">
      <c r="A90" s="1218" t="s">
        <v>164</v>
      </c>
      <c r="B90" s="1219"/>
      <c r="C90" s="330">
        <f>+'Quality-Stat'!D28</f>
        <v>43</v>
      </c>
      <c r="D90" s="330">
        <f t="shared" ref="D90:K90" si="16">SUM(D85:D89)</f>
        <v>1</v>
      </c>
      <c r="E90" s="330">
        <f t="shared" si="16"/>
        <v>38</v>
      </c>
      <c r="F90" s="330">
        <f t="shared" si="16"/>
        <v>3</v>
      </c>
      <c r="G90" s="330">
        <f t="shared" si="16"/>
        <v>0</v>
      </c>
      <c r="H90" s="330">
        <f t="shared" si="16"/>
        <v>42</v>
      </c>
      <c r="I90" s="330">
        <f t="shared" si="16"/>
        <v>0</v>
      </c>
      <c r="J90" s="330">
        <f t="shared" si="16"/>
        <v>1</v>
      </c>
      <c r="K90" s="331">
        <f t="shared" si="16"/>
        <v>43</v>
      </c>
      <c r="L90" s="1186" t="s">
        <v>205</v>
      </c>
      <c r="M90" s="1185"/>
      <c r="N90" s="323">
        <f>'Invoice Log'!V6</f>
        <v>0</v>
      </c>
      <c r="O90" s="1175" t="s">
        <v>215</v>
      </c>
      <c r="P90" s="1176"/>
      <c r="Q90" s="1176"/>
      <c r="R90" s="328">
        <f>'Invoice Log'!Z6</f>
        <v>0</v>
      </c>
      <c r="T90" s="332" t="s">
        <v>309</v>
      </c>
      <c r="U90" s="582">
        <f>I44</f>
        <v>7095542.04</v>
      </c>
      <c r="V90" s="329"/>
      <c r="W90" s="1194"/>
      <c r="X90" s="1148" t="str">
        <f>'HSE-Stat'!B8</f>
        <v>No. of Toolbox Talks</v>
      </c>
      <c r="Y90" s="1149"/>
      <c r="Z90" s="1146">
        <f>'HSE-Stat'!D8</f>
        <v>1</v>
      </c>
      <c r="AA90" s="1147"/>
      <c r="AB90" s="306">
        <f>'HSE-Stat'!E8</f>
        <v>3</v>
      </c>
      <c r="AC90" s="307">
        <f>'HSE-Stat'!F8</f>
        <v>20</v>
      </c>
      <c r="AD90" s="308">
        <f>'HSE-Stat'!G8</f>
        <v>20</v>
      </c>
      <c r="AF90"/>
      <c r="AG90"/>
      <c r="AH90" s="296"/>
    </row>
    <row r="91" spans="1:39" ht="14.4" customHeight="1" thickBot="1">
      <c r="A91" s="262" t="s">
        <v>189</v>
      </c>
      <c r="B91" s="263"/>
      <c r="C91" s="263"/>
      <c r="D91" s="263"/>
      <c r="E91" s="263"/>
      <c r="F91" s="263"/>
      <c r="G91" s="263"/>
      <c r="H91" s="263"/>
      <c r="I91" s="263"/>
      <c r="J91" s="263"/>
      <c r="K91" s="264"/>
      <c r="L91" s="1185" t="s">
        <v>206</v>
      </c>
      <c r="M91" s="1185"/>
      <c r="N91" s="323">
        <f>+N88-N90</f>
        <v>2</v>
      </c>
      <c r="O91" s="1175" t="s">
        <v>241</v>
      </c>
      <c r="P91" s="1176"/>
      <c r="Q91" s="1176"/>
      <c r="R91" s="333">
        <f>'Invoice Log'!AC3</f>
        <v>0</v>
      </c>
      <c r="T91" s="332" t="s">
        <v>326</v>
      </c>
      <c r="U91" s="334">
        <f>R88</f>
        <v>3048399.33</v>
      </c>
      <c r="V91" s="335"/>
      <c r="W91" s="1195"/>
      <c r="X91" s="1333" t="str">
        <f>'HSE-Stat'!B9</f>
        <v>Safety Awards/Incentives</v>
      </c>
      <c r="Y91" s="1334"/>
      <c r="Z91" s="1144">
        <f>'HSE-Stat'!D9</f>
        <v>0</v>
      </c>
      <c r="AA91" s="1145"/>
      <c r="AB91" s="336">
        <f>'HSE-Stat'!E9</f>
        <v>0</v>
      </c>
      <c r="AC91" s="337">
        <f>'HSE-Stat'!F9</f>
        <v>0</v>
      </c>
      <c r="AD91" s="338">
        <f>'HSE-Stat'!G9</f>
        <v>0</v>
      </c>
      <c r="AF91"/>
      <c r="AG91"/>
      <c r="AH91" s="296"/>
    </row>
    <row r="92" spans="1:39" ht="14.4" customHeight="1" thickBot="1">
      <c r="A92" s="1350" t="s">
        <v>165</v>
      </c>
      <c r="B92" s="1351"/>
      <c r="C92" s="1183" t="s">
        <v>192</v>
      </c>
      <c r="D92" s="1216" t="s">
        <v>190</v>
      </c>
      <c r="E92" s="1183" t="s">
        <v>191</v>
      </c>
      <c r="F92" s="1183" t="s">
        <v>198</v>
      </c>
      <c r="G92" s="1183" t="s">
        <v>295</v>
      </c>
      <c r="H92" s="1183" t="s">
        <v>200</v>
      </c>
      <c r="I92" s="1206" t="s">
        <v>201</v>
      </c>
      <c r="J92" s="1206"/>
      <c r="K92" s="1206"/>
      <c r="L92" s="1185" t="s">
        <v>71</v>
      </c>
      <c r="M92" s="1185"/>
      <c r="N92" s="339">
        <f>'Invoice Log'!N3</f>
        <v>0</v>
      </c>
      <c r="O92" s="1175" t="s">
        <v>216</v>
      </c>
      <c r="P92" s="1176"/>
      <c r="Q92" s="1176"/>
      <c r="R92" s="328">
        <f>'Invoice Log'!R3</f>
        <v>0</v>
      </c>
      <c r="T92" s="332" t="s">
        <v>327</v>
      </c>
      <c r="U92" s="334">
        <f>R89</f>
        <v>0</v>
      </c>
      <c r="V92" s="340"/>
      <c r="W92" s="1271" t="s">
        <v>281</v>
      </c>
      <c r="X92" s="1272"/>
      <c r="Y92" s="1272"/>
      <c r="Z92" s="1272"/>
      <c r="AA92" s="1272"/>
      <c r="AB92" s="1272"/>
      <c r="AC92" s="1272"/>
      <c r="AD92" s="1272"/>
      <c r="AE92" s="1272"/>
      <c r="AF92" s="1272"/>
      <c r="AG92" s="1272"/>
      <c r="AH92" s="1273"/>
    </row>
    <row r="93" spans="1:39" ht="14.4" customHeight="1" thickBot="1">
      <c r="A93" s="1352"/>
      <c r="B93" s="1353"/>
      <c r="C93" s="1184"/>
      <c r="D93" s="1217" t="s">
        <v>126</v>
      </c>
      <c r="E93" s="1184" t="s">
        <v>157</v>
      </c>
      <c r="F93" s="1184" t="s">
        <v>158</v>
      </c>
      <c r="G93" s="1184" t="s">
        <v>159</v>
      </c>
      <c r="H93" s="1184" t="s">
        <v>160</v>
      </c>
      <c r="I93" s="1207"/>
      <c r="J93" s="1207"/>
      <c r="K93" s="1207"/>
      <c r="L93" s="1185" t="s">
        <v>72</v>
      </c>
      <c r="M93" s="1185"/>
      <c r="N93" s="339">
        <f>'Invoice Log'!N4</f>
        <v>0</v>
      </c>
      <c r="O93" s="1175" t="s">
        <v>217</v>
      </c>
      <c r="P93" s="1176"/>
      <c r="Q93" s="1176"/>
      <c r="R93" s="328">
        <f>'Invoice Log'!R4</f>
        <v>0</v>
      </c>
      <c r="T93" s="332" t="s">
        <v>328</v>
      </c>
      <c r="U93" s="583">
        <f>R90</f>
        <v>0</v>
      </c>
      <c r="V93" s="340"/>
      <c r="W93" s="1274"/>
      <c r="X93" s="1275"/>
      <c r="Y93" s="1275"/>
      <c r="Z93" s="1275"/>
      <c r="AA93" s="1275"/>
      <c r="AB93" s="1275"/>
      <c r="AC93" s="1275"/>
      <c r="AD93" s="1275"/>
      <c r="AE93" s="1275"/>
      <c r="AF93" s="1275"/>
      <c r="AG93" s="1275"/>
      <c r="AH93" s="1276"/>
    </row>
    <row r="94" spans="1:39" ht="18.600000000000001" customHeight="1" thickBot="1">
      <c r="A94" s="1177" t="s">
        <v>494</v>
      </c>
      <c r="B94" s="1178"/>
      <c r="C94" s="297">
        <f>+'Quality-Stat'!D33</f>
        <v>3</v>
      </c>
      <c r="D94" s="297">
        <f>+'Quality-Stat'!E33</f>
        <v>2</v>
      </c>
      <c r="E94" s="297">
        <f>+'Quality-Stat'!F33</f>
        <v>2</v>
      </c>
      <c r="F94" s="297">
        <f>+'Quality-Stat'!G33</f>
        <v>1</v>
      </c>
      <c r="G94" s="297">
        <f>+'Quality-Stat'!H33</f>
        <v>0</v>
      </c>
      <c r="H94" s="297">
        <f>IF('Quality-Stat'!I33="","",'Quality-Stat'!I33)</f>
        <v>3</v>
      </c>
      <c r="I94" s="1208" t="str" cm="1">
        <f t="array" ref="I94:K94">+'Quality-Stat'!J33:L33</f>
        <v>-</v>
      </c>
      <c r="J94" s="1208">
        <v>0</v>
      </c>
      <c r="K94" s="1209">
        <v>0</v>
      </c>
      <c r="L94" s="1185" t="s">
        <v>207</v>
      </c>
      <c r="M94" s="1185"/>
      <c r="N94" s="341">
        <f>'Invoice Log'!N5</f>
        <v>-6.0439714029493072E-5</v>
      </c>
      <c r="O94" s="1175" t="s">
        <v>218</v>
      </c>
      <c r="P94" s="1176"/>
      <c r="Q94" s="1176"/>
      <c r="R94" s="342">
        <f>'Invoice Log'!N6</f>
        <v>-2000</v>
      </c>
      <c r="S94" s="343"/>
      <c r="T94" s="344"/>
      <c r="U94" s="345"/>
      <c r="V94" s="346"/>
      <c r="W94" s="1277" t="s">
        <v>208</v>
      </c>
      <c r="X94" s="1172" t="s">
        <v>209</v>
      </c>
      <c r="Y94" s="1142" t="s">
        <v>210</v>
      </c>
      <c r="Z94" s="1142"/>
      <c r="AA94" s="1142"/>
      <c r="AB94" s="1142"/>
      <c r="AC94" s="1142"/>
      <c r="AD94" s="1172" t="s">
        <v>64</v>
      </c>
      <c r="AE94" s="1172" t="s">
        <v>35</v>
      </c>
      <c r="AF94" s="1172" t="s">
        <v>251</v>
      </c>
      <c r="AG94" s="1172" t="s">
        <v>211</v>
      </c>
      <c r="AH94" s="1173" t="s">
        <v>65</v>
      </c>
    </row>
    <row r="95" spans="1:39" ht="18.600000000000001" customHeight="1">
      <c r="A95" s="1179" t="s">
        <v>163</v>
      </c>
      <c r="B95" s="1180"/>
      <c r="C95" s="302">
        <f>IF('Quality-Stat'!D34="","",'Quality-Stat'!D34)</f>
        <v>18</v>
      </c>
      <c r="D95" s="302">
        <f>IF('Quality-Stat'!E34="","",'Quality-Stat'!E34)</f>
        <v>15</v>
      </c>
      <c r="E95" s="302">
        <f>IF('Quality-Stat'!F34="","",'Quality-Stat'!F34)</f>
        <v>15</v>
      </c>
      <c r="F95" s="302">
        <f>IF('Quality-Stat'!G34="","",'Quality-Stat'!G34)</f>
        <v>3</v>
      </c>
      <c r="G95" s="302">
        <f>IF('Quality-Stat'!H34="","",'Quality-Stat'!H34)</f>
        <v>6</v>
      </c>
      <c r="H95" s="302">
        <f>IF('Quality-Stat'!I34="","",'Quality-Stat'!I34)</f>
        <v>6</v>
      </c>
      <c r="I95" s="1208" t="str" cm="1">
        <f t="array" ref="I95:K95">+'Quality-Stat'!J34:L34</f>
        <v>-</v>
      </c>
      <c r="J95" s="1208">
        <v>0</v>
      </c>
      <c r="K95" s="1209">
        <v>0</v>
      </c>
      <c r="L95" s="1198" t="s">
        <v>363</v>
      </c>
      <c r="M95" s="1198"/>
      <c r="N95" s="1198"/>
      <c r="O95" s="1198"/>
      <c r="P95" s="1198"/>
      <c r="Q95" s="1198"/>
      <c r="R95" s="1198"/>
      <c r="S95" s="1198"/>
      <c r="T95" s="1198"/>
      <c r="U95" s="1198"/>
      <c r="V95" s="1198"/>
      <c r="W95" s="1278"/>
      <c r="X95" s="1143"/>
      <c r="Y95" s="1143"/>
      <c r="Z95" s="1143"/>
      <c r="AA95" s="1143"/>
      <c r="AB95" s="1143"/>
      <c r="AC95" s="1143"/>
      <c r="AD95" s="1143"/>
      <c r="AE95" s="1143"/>
      <c r="AF95" s="1143"/>
      <c r="AG95" s="1143"/>
      <c r="AH95" s="1174"/>
    </row>
    <row r="96" spans="1:39" ht="18.600000000000001" customHeight="1">
      <c r="A96" s="1179" t="s">
        <v>162</v>
      </c>
      <c r="B96" s="1180"/>
      <c r="C96" s="302">
        <f>IF('Quality-Stat'!D35="","",'Quality-Stat'!D35)</f>
        <v>6</v>
      </c>
      <c r="D96" s="302">
        <f>IF('Quality-Stat'!E35="","",'Quality-Stat'!E35)</f>
        <v>5</v>
      </c>
      <c r="E96" s="302">
        <f>IF('Quality-Stat'!F35="","",'Quality-Stat'!F35)</f>
        <v>5</v>
      </c>
      <c r="F96" s="302">
        <f>IF('Quality-Stat'!G35="","",'Quality-Stat'!G35)</f>
        <v>1</v>
      </c>
      <c r="G96" s="302">
        <f>IF('Quality-Stat'!H35="","",'Quality-Stat'!H35)</f>
        <v>3</v>
      </c>
      <c r="H96" s="302">
        <f>IF('Quality-Stat'!I35="","",'Quality-Stat'!I35)</f>
        <v>3</v>
      </c>
      <c r="I96" s="1208" t="str" cm="1">
        <f t="array" ref="I96:K96">+'Quality-Stat'!J35:L35</f>
        <v>-</v>
      </c>
      <c r="J96" s="1208">
        <v>0</v>
      </c>
      <c r="K96" s="1209">
        <v>0</v>
      </c>
      <c r="L96" s="347" t="s">
        <v>443</v>
      </c>
      <c r="M96" s="348"/>
      <c r="N96" s="348"/>
      <c r="O96" s="348"/>
      <c r="P96" s="349" t="s">
        <v>444</v>
      </c>
      <c r="Q96" s="349"/>
      <c r="R96" s="348"/>
      <c r="S96" s="350"/>
      <c r="T96" s="1169" t="s">
        <v>268</v>
      </c>
      <c r="U96" s="1138"/>
      <c r="V96" s="1138"/>
      <c r="W96" s="1279" t="str">
        <f>CCO!A3</f>
        <v>-</v>
      </c>
      <c r="X96" s="1280" t="str">
        <f>CCO!B3</f>
        <v>-</v>
      </c>
      <c r="Y96" s="1150" t="str">
        <f>CCO!C3</f>
        <v>-</v>
      </c>
      <c r="Z96" s="1150"/>
      <c r="AA96" s="1150"/>
      <c r="AB96" s="1150"/>
      <c r="AC96" s="1150"/>
      <c r="AD96" s="1190" t="str">
        <f>CCO!D3</f>
        <v>-</v>
      </c>
      <c r="AE96" s="1189" t="str">
        <f>CCO!E3</f>
        <v>-</v>
      </c>
      <c r="AF96" s="1190" t="str">
        <f>CCO!F3</f>
        <v>-</v>
      </c>
      <c r="AG96" s="1191" t="str">
        <f>CCO!G3</f>
        <v>-</v>
      </c>
      <c r="AH96" s="1192" t="str">
        <f>CCO!H3</f>
        <v>-</v>
      </c>
    </row>
    <row r="97" spans="1:48" ht="18.600000000000001" customHeight="1" thickBot="1">
      <c r="A97" s="1179"/>
      <c r="B97" s="1180"/>
      <c r="C97" s="302"/>
      <c r="D97" s="302"/>
      <c r="E97" s="302"/>
      <c r="F97" s="302"/>
      <c r="G97" s="302"/>
      <c r="H97" s="302"/>
      <c r="I97" s="1208"/>
      <c r="J97" s="1208"/>
      <c r="K97" s="1209"/>
      <c r="L97" s="252" t="s">
        <v>17</v>
      </c>
      <c r="M97" s="253" t="s">
        <v>14</v>
      </c>
      <c r="N97" s="541" t="s">
        <v>453</v>
      </c>
      <c r="O97" s="254" t="s">
        <v>434</v>
      </c>
      <c r="P97" s="253" t="s">
        <v>17</v>
      </c>
      <c r="Q97" s="253" t="s">
        <v>14</v>
      </c>
      <c r="R97" s="541" t="s">
        <v>453</v>
      </c>
      <c r="S97" s="254" t="s">
        <v>434</v>
      </c>
      <c r="T97" s="351" t="s">
        <v>269</v>
      </c>
      <c r="U97" s="352" t="s">
        <v>270</v>
      </c>
      <c r="V97" s="353" t="s">
        <v>28</v>
      </c>
      <c r="W97" s="1163"/>
      <c r="X97" s="1165"/>
      <c r="Y97" s="1151"/>
      <c r="Z97" s="1151"/>
      <c r="AA97" s="1151"/>
      <c r="AB97" s="1151"/>
      <c r="AC97" s="1151"/>
      <c r="AD97" s="1167"/>
      <c r="AE97" s="1187"/>
      <c r="AF97" s="1167"/>
      <c r="AG97" s="1160"/>
      <c r="AH97" s="1170"/>
    </row>
    <row r="98" spans="1:48" ht="18.600000000000001" customHeight="1">
      <c r="A98" s="1181"/>
      <c r="B98" s="1182"/>
      <c r="C98" s="302"/>
      <c r="D98" s="302"/>
      <c r="E98" s="302"/>
      <c r="F98" s="302"/>
      <c r="G98" s="302"/>
      <c r="H98" s="302"/>
      <c r="I98" s="1208"/>
      <c r="J98" s="1208"/>
      <c r="K98" s="1209"/>
      <c r="L98" s="354">
        <f>Manpower!A24</f>
        <v>40</v>
      </c>
      <c r="M98" s="355">
        <f>Manpower!B24</f>
        <v>65</v>
      </c>
      <c r="N98" s="355">
        <f>Manpower!F24</f>
        <v>0</v>
      </c>
      <c r="O98" s="355">
        <f>Manpower!H24</f>
        <v>0</v>
      </c>
      <c r="P98" s="356">
        <f>Manpower!A20</f>
        <v>20</v>
      </c>
      <c r="Q98" s="355">
        <f>Manpower!B20</f>
        <v>22</v>
      </c>
      <c r="R98" s="355">
        <f>Manpower!F20</f>
        <v>0</v>
      </c>
      <c r="S98" s="357">
        <f>Manpower!H20</f>
        <v>3</v>
      </c>
      <c r="T98" s="358">
        <f>L98+P98</f>
        <v>60</v>
      </c>
      <c r="U98" s="359">
        <f>M98+Q98</f>
        <v>87</v>
      </c>
      <c r="V98" s="360">
        <f>+U98-T98</f>
        <v>27</v>
      </c>
      <c r="W98" s="1163"/>
      <c r="X98" s="1165"/>
      <c r="Y98" s="1151"/>
      <c r="Z98" s="1151"/>
      <c r="AA98" s="1151"/>
      <c r="AB98" s="1151"/>
      <c r="AC98" s="1151"/>
      <c r="AD98" s="1167"/>
      <c r="AE98" s="1187"/>
      <c r="AF98" s="1167"/>
      <c r="AG98" s="1160"/>
      <c r="AH98" s="1170"/>
    </row>
    <row r="99" spans="1:48" ht="18.600000000000001" customHeight="1" thickBot="1">
      <c r="A99" s="1218" t="s">
        <v>164</v>
      </c>
      <c r="B99" s="1219"/>
      <c r="C99" s="330">
        <f>IF('Quality-Stat'!D36="","",'Quality-Stat'!D36)</f>
        <v>27</v>
      </c>
      <c r="D99" s="330">
        <f>IF('Quality-Stat'!E36="","",'Quality-Stat'!E36)</f>
        <v>22</v>
      </c>
      <c r="E99" s="330">
        <f>IF('Quality-Stat'!F36="","",'Quality-Stat'!F36)</f>
        <v>22</v>
      </c>
      <c r="F99" s="330">
        <f>IF('Quality-Stat'!G36="","",'Quality-Stat'!G36)</f>
        <v>5</v>
      </c>
      <c r="G99" s="330">
        <f>IF('Quality-Stat'!H36="","",'Quality-Stat'!H36)</f>
        <v>9</v>
      </c>
      <c r="H99" s="330">
        <f>IF('Quality-Stat'!I36="","",'Quality-Stat'!I36)</f>
        <v>12</v>
      </c>
      <c r="I99" s="1203">
        <f>MAX('Quality-Stat'!J33:L35)</f>
        <v>0</v>
      </c>
      <c r="J99" s="1204"/>
      <c r="K99" s="1205"/>
      <c r="L99" s="361" t="s">
        <v>271</v>
      </c>
      <c r="M99" s="362"/>
      <c r="N99" s="362"/>
      <c r="O99" s="362"/>
      <c r="P99" s="362"/>
      <c r="Q99" s="362"/>
      <c r="R99" s="362"/>
      <c r="S99" s="1201" t="s">
        <v>353</v>
      </c>
      <c r="T99" s="1202"/>
      <c r="U99" s="1202"/>
      <c r="V99" s="1202"/>
      <c r="W99" s="1163"/>
      <c r="X99" s="1165"/>
      <c r="Y99" s="1151"/>
      <c r="Z99" s="1151"/>
      <c r="AA99" s="1151"/>
      <c r="AB99" s="1151"/>
      <c r="AC99" s="1151"/>
      <c r="AD99" s="1167"/>
      <c r="AE99" s="1187"/>
      <c r="AF99" s="1167"/>
      <c r="AG99" s="1160"/>
      <c r="AH99" s="1170"/>
    </row>
    <row r="100" spans="1:48" ht="18.600000000000001" customHeight="1" thickBot="1">
      <c r="A100" s="1210" t="str">
        <f>Schedule!A1</f>
        <v>Primavera P6 Schedule Status</v>
      </c>
      <c r="B100" s="1211"/>
      <c r="C100" s="1211"/>
      <c r="D100" s="1211"/>
      <c r="E100" s="1211"/>
      <c r="F100" s="1211"/>
      <c r="G100" s="1211"/>
      <c r="H100" s="1211"/>
      <c r="I100" s="1211"/>
      <c r="J100" s="1211"/>
      <c r="K100" s="1212"/>
      <c r="L100" s="363" t="s">
        <v>274</v>
      </c>
      <c r="M100" s="364" t="s">
        <v>17</v>
      </c>
      <c r="N100" s="365" t="s">
        <v>14</v>
      </c>
      <c r="S100" s="363" t="s">
        <v>246</v>
      </c>
      <c r="T100" s="364" t="s">
        <v>17</v>
      </c>
      <c r="U100" s="365" t="s">
        <v>14</v>
      </c>
      <c r="V100" s="365" t="s">
        <v>256</v>
      </c>
      <c r="W100" s="1163"/>
      <c r="X100" s="1165"/>
      <c r="Y100" s="1151"/>
      <c r="Z100" s="1151"/>
      <c r="AA100" s="1151"/>
      <c r="AB100" s="1151"/>
      <c r="AC100" s="1151"/>
      <c r="AD100" s="1167"/>
      <c r="AE100" s="1187"/>
      <c r="AF100" s="1167"/>
      <c r="AG100" s="1160"/>
      <c r="AH100" s="1170"/>
    </row>
    <row r="101" spans="1:48" ht="18.600000000000001" customHeight="1">
      <c r="A101" s="1213" t="str">
        <f>Schedule!A2</f>
        <v>Project Activities Overview</v>
      </c>
      <c r="B101" s="1214"/>
      <c r="C101" s="1214"/>
      <c r="D101" s="1214"/>
      <c r="E101" s="1214"/>
      <c r="F101" s="1214"/>
      <c r="G101" s="1214"/>
      <c r="H101" s="1214"/>
      <c r="I101" s="1214"/>
      <c r="J101" s="1214"/>
      <c r="K101" s="1215"/>
      <c r="L101" s="366" t="str">
        <f>+Manpower!N23</f>
        <v>Engineer</v>
      </c>
      <c r="M101" s="367">
        <f>Manpower!N24</f>
        <v>2</v>
      </c>
      <c r="N101" s="368">
        <f>Manpower!N25</f>
        <v>10</v>
      </c>
      <c r="S101" s="366" t="str">
        <f>+Manpower!$B$49</f>
        <v>Pick Up/Car</v>
      </c>
      <c r="T101" s="367">
        <f>+Manpower!B50</f>
        <v>1</v>
      </c>
      <c r="U101" s="367">
        <f>+Manpower!B51</f>
        <v>2</v>
      </c>
      <c r="V101" s="368">
        <f>+Manpower!B52</f>
        <v>0</v>
      </c>
      <c r="W101" s="1164"/>
      <c r="X101" s="1166"/>
      <c r="Y101" s="1152"/>
      <c r="Z101" s="1152"/>
      <c r="AA101" s="1152"/>
      <c r="AB101" s="1152"/>
      <c r="AC101" s="1152"/>
      <c r="AD101" s="1168"/>
      <c r="AE101" s="1188"/>
      <c r="AF101" s="1168"/>
      <c r="AG101" s="1161"/>
      <c r="AH101" s="1171"/>
    </row>
    <row r="102" spans="1:48" ht="18.600000000000001" customHeight="1">
      <c r="A102" s="1199" t="str">
        <f>Schedule!A3</f>
        <v>Schedule Statistics</v>
      </c>
      <c r="B102" s="1105"/>
      <c r="C102" s="1105"/>
      <c r="D102" s="1105"/>
      <c r="E102" s="1106"/>
      <c r="F102" s="1107" t="str">
        <f>Schedule!F3</f>
        <v>Active Schedule Activities</v>
      </c>
      <c r="G102" s="1105"/>
      <c r="H102" s="1105"/>
      <c r="I102" s="1105"/>
      <c r="J102" s="1105"/>
      <c r="K102" s="1106"/>
      <c r="L102" s="366" t="str">
        <f>+Manpower!P23</f>
        <v>Doc. Controller</v>
      </c>
      <c r="M102" s="367">
        <f>Manpower!P24</f>
        <v>1</v>
      </c>
      <c r="N102" s="368">
        <f>Manpower!P25</f>
        <v>1</v>
      </c>
      <c r="S102" s="366" t="str">
        <f>+Manpower!$D$49</f>
        <v>Bus</v>
      </c>
      <c r="T102" s="367">
        <f>+Manpower!D50</f>
        <v>1</v>
      </c>
      <c r="U102" s="367">
        <v>2</v>
      </c>
      <c r="V102" s="368">
        <f>+Manpower!D52</f>
        <v>0</v>
      </c>
      <c r="W102" s="255" t="s">
        <v>276</v>
      </c>
      <c r="X102" s="256"/>
      <c r="Y102" s="256"/>
      <c r="Z102" s="256"/>
      <c r="AA102" s="256"/>
      <c r="AB102" s="257"/>
      <c r="AC102" s="257"/>
      <c r="AD102" s="256"/>
      <c r="AE102" s="256"/>
      <c r="AF102" s="256"/>
      <c r="AG102" s="256"/>
      <c r="AH102" s="258"/>
    </row>
    <row r="103" spans="1:48" ht="18.600000000000001" customHeight="1">
      <c r="A103" s="369" t="str">
        <f>Schedule!A4</f>
        <v>Total Act.</v>
      </c>
      <c r="B103" s="153" t="str">
        <f>Schedule!B4</f>
        <v>Not Started</v>
      </c>
      <c r="C103" s="153" t="str">
        <f>Schedule!C4</f>
        <v>In Progress</v>
      </c>
      <c r="D103" s="153" t="str">
        <f>Schedule!D4</f>
        <v>Completed</v>
      </c>
      <c r="E103" s="154" t="str">
        <f>Schedule!E4</f>
        <v>%</v>
      </c>
      <c r="F103" s="152" t="str">
        <f>Schedule!F4</f>
        <v xml:space="preserve">Active </v>
      </c>
      <c r="G103" s="153" t="str">
        <f>Schedule!G4</f>
        <v>Ahead</v>
      </c>
      <c r="H103" s="153" t="str">
        <f>Schedule!H4</f>
        <v>On</v>
      </c>
      <c r="I103" s="153" t="str">
        <f>Schedule!I4</f>
        <v>Behind</v>
      </c>
      <c r="J103" s="153" t="str">
        <f>Schedule!J4</f>
        <v>Flag</v>
      </c>
      <c r="K103" s="154">
        <f>Schedule!K4</f>
        <v>0</v>
      </c>
      <c r="L103" s="366" t="str">
        <f>+Manpower!R23</f>
        <v>Proc. Team</v>
      </c>
      <c r="M103" s="367">
        <f>+Manpower!R24</f>
        <v>1</v>
      </c>
      <c r="N103" s="368">
        <f>Manpower!R25</f>
        <v>1</v>
      </c>
      <c r="S103" s="366" t="str">
        <f>+Manpower!$F$49</f>
        <v>Dump Truck</v>
      </c>
      <c r="T103" s="367">
        <f>+Manpower!F50</f>
        <v>10</v>
      </c>
      <c r="U103" s="367">
        <v>12</v>
      </c>
      <c r="V103" s="368">
        <f>+Manpower!F52</f>
        <v>0</v>
      </c>
      <c r="W103" s="259" t="s">
        <v>362</v>
      </c>
      <c r="X103" s="1138" t="s">
        <v>294</v>
      </c>
      <c r="Y103" s="1138"/>
      <c r="Z103" s="1138"/>
      <c r="AA103" s="1138"/>
      <c r="AB103" s="1138"/>
      <c r="AC103" s="260" t="s">
        <v>297</v>
      </c>
      <c r="AD103" s="260" t="s">
        <v>300</v>
      </c>
      <c r="AE103" s="260" t="s">
        <v>282</v>
      </c>
      <c r="AF103" s="260" t="s">
        <v>298</v>
      </c>
      <c r="AG103" s="260" t="s">
        <v>299</v>
      </c>
      <c r="AH103" s="261" t="s">
        <v>28</v>
      </c>
    </row>
    <row r="104" spans="1:48" ht="18.600000000000001" customHeight="1">
      <c r="A104" s="370">
        <f>Schedule!A5</f>
        <v>855</v>
      </c>
      <c r="B104" s="371">
        <f>Schedule!B5</f>
        <v>586</v>
      </c>
      <c r="C104" s="371">
        <f>Schedule!C5</f>
        <v>46</v>
      </c>
      <c r="D104" s="371">
        <f>Schedule!D5</f>
        <v>223</v>
      </c>
      <c r="E104" s="372">
        <f>Schedule!E5</f>
        <v>0.26081871345029239</v>
      </c>
      <c r="F104" s="158">
        <f>Schedule!F5</f>
        <v>10</v>
      </c>
      <c r="G104" s="371">
        <f>Schedule!G5</f>
        <v>15</v>
      </c>
      <c r="H104" s="371">
        <f>Schedule!H5</f>
        <v>0</v>
      </c>
      <c r="I104" s="159">
        <f>Schedule!I5</f>
        <v>22</v>
      </c>
      <c r="J104" s="1109">
        <f>Schedule!J5</f>
        <v>-7</v>
      </c>
      <c r="K104" s="1200"/>
      <c r="L104" s="366" t="str">
        <f>+Manpower!T23</f>
        <v>Foreman</v>
      </c>
      <c r="M104" s="367">
        <f>Manpower!T24</f>
        <v>2</v>
      </c>
      <c r="N104" s="368">
        <f>Manpower!T25</f>
        <v>3</v>
      </c>
      <c r="S104" s="366" t="str">
        <f>+Manpower!$H$49</f>
        <v>Boom Truck</v>
      </c>
      <c r="T104" s="367">
        <f>+Manpower!H50</f>
        <v>0</v>
      </c>
      <c r="U104" s="367">
        <v>2</v>
      </c>
      <c r="V104" s="554">
        <f>+Manpower!H52</f>
        <v>0</v>
      </c>
      <c r="W104" s="556" t="str">
        <f>'Major Quantities'!A3</f>
        <v>B1.32 11 13.01</v>
      </c>
      <c r="X104" s="1139" t="str">
        <f>'Major Quantities'!B3</f>
        <v>Subgrade</v>
      </c>
      <c r="Y104" s="1139"/>
      <c r="Z104" s="1139"/>
      <c r="AA104" s="1139"/>
      <c r="AB104" s="1139"/>
      <c r="AC104" s="557">
        <f>'Major Quantities'!C3</f>
        <v>20530</v>
      </c>
      <c r="AD104" s="557" t="str">
        <f>'Major Quantities'!D3</f>
        <v>m3</v>
      </c>
      <c r="AE104" s="558">
        <f>'Major Quantities'!E3</f>
        <v>0</v>
      </c>
      <c r="AF104" s="558">
        <f>'Major Quantities'!F3</f>
        <v>15000</v>
      </c>
      <c r="AG104" s="558">
        <f>'Major Quantities'!H3</f>
        <v>5530</v>
      </c>
      <c r="AH104" s="559">
        <f>'Major Quantities'!I3</f>
        <v>0</v>
      </c>
    </row>
    <row r="105" spans="1:48" ht="18.600000000000001" customHeight="1">
      <c r="A105" s="1348" t="str">
        <f>Schedule!A6</f>
        <v xml:space="preserve">Critical Path Activities </v>
      </c>
      <c r="B105" s="1112"/>
      <c r="C105" s="1113"/>
      <c r="D105" s="1117" t="str">
        <f>Schedule!D6</f>
        <v>Free Float Management (Total)</v>
      </c>
      <c r="E105" s="1112"/>
      <c r="F105" s="1112"/>
      <c r="G105" s="1113"/>
      <c r="H105" s="1117" t="str">
        <f>Schedule!H6</f>
        <v xml:space="preserve">Failed Start Activities </v>
      </c>
      <c r="I105" s="1112"/>
      <c r="J105" s="1112"/>
      <c r="K105" s="1113"/>
      <c r="L105" s="366" t="str">
        <f>+Manpower!V23</f>
        <v>Draftman</v>
      </c>
      <c r="M105" s="367">
        <f>+Manpower!V24</f>
        <v>1</v>
      </c>
      <c r="N105" s="368">
        <f>+Manpower!V25</f>
        <v>1</v>
      </c>
      <c r="S105" s="366" t="str">
        <f>+Manpower!$J$49</f>
        <v>Generator</v>
      </c>
      <c r="T105" s="367">
        <f>+Manpower!J50</f>
        <v>1</v>
      </c>
      <c r="U105" s="367">
        <v>1</v>
      </c>
      <c r="V105" s="554">
        <f>+Manpower!J52</f>
        <v>0</v>
      </c>
      <c r="W105" s="560" t="str">
        <f>'Major Quantities'!A4</f>
        <v>B1.32 11 23.01</v>
      </c>
      <c r="X105" s="1140" t="str">
        <f>'Major Quantities'!B4</f>
        <v>Aggregate base course</v>
      </c>
      <c r="Y105" s="1140"/>
      <c r="Z105" s="1140"/>
      <c r="AA105" s="1140"/>
      <c r="AB105" s="1140"/>
      <c r="AC105" s="561">
        <f>'Major Quantities'!C4</f>
        <v>16375.94</v>
      </c>
      <c r="AD105" s="561" t="str">
        <f>'Major Quantities'!D4</f>
        <v>m3</v>
      </c>
      <c r="AE105" s="562">
        <f>'Major Quantities'!E4</f>
        <v>0</v>
      </c>
      <c r="AF105" s="562">
        <f>'Major Quantities'!F4</f>
        <v>9875.94</v>
      </c>
      <c r="AG105" s="562">
        <f>'Major Quantities'!H4</f>
        <v>6500</v>
      </c>
      <c r="AH105" s="563">
        <f>'Major Quantities'!I4</f>
        <v>0</v>
      </c>
    </row>
    <row r="106" spans="1:48" ht="18.600000000000001" customHeight="1">
      <c r="A106" s="1349"/>
      <c r="B106" s="1115"/>
      <c r="C106" s="1116"/>
      <c r="D106" s="1121" t="str">
        <f>Schedule!D7</f>
        <v>Greater Than 14 Days</v>
      </c>
      <c r="E106" s="1122"/>
      <c r="F106" s="1122" t="str">
        <f>Schedule!F7</f>
        <v>Less Than 14 Days</v>
      </c>
      <c r="G106" s="1123"/>
      <c r="H106" s="1119"/>
      <c r="I106" s="1115"/>
      <c r="J106" s="1115"/>
      <c r="K106" s="1116"/>
      <c r="L106" s="366" t="str">
        <f>+Manpower!X23</f>
        <v>Driver</v>
      </c>
      <c r="M106" s="367">
        <f>+Manpower!X24</f>
        <v>5</v>
      </c>
      <c r="N106" s="368">
        <f>+Manpower!X25</f>
        <v>31</v>
      </c>
      <c r="S106" s="366" t="str">
        <f>+Manpower!$L$49</f>
        <v>CRANE</v>
      </c>
      <c r="T106" s="367">
        <f>+Manpower!L50</f>
        <v>0</v>
      </c>
      <c r="U106" s="367">
        <f>+Manpower!L51</f>
        <v>1</v>
      </c>
      <c r="V106" s="554">
        <f>+Manpower!L52</f>
        <v>0</v>
      </c>
      <c r="W106" s="560" t="str">
        <f>'Major Quantities'!A6</f>
        <v>B1.32 12 16.01</v>
      </c>
      <c r="X106" s="1140" t="str">
        <f>'Major Quantities'!B6</f>
        <v xml:space="preserve">Asphalt </v>
      </c>
      <c r="Y106" s="1140"/>
      <c r="Z106" s="1140"/>
      <c r="AA106" s="1140"/>
      <c r="AB106" s="1140"/>
      <c r="AC106" s="561">
        <f>'Major Quantities'!C6</f>
        <v>13360</v>
      </c>
      <c r="AD106" s="561" t="str">
        <f>'Major Quantities'!D6</f>
        <v>m3</v>
      </c>
      <c r="AE106" s="562">
        <f>'Major Quantities'!E6</f>
        <v>0</v>
      </c>
      <c r="AF106" s="562">
        <f>'Major Quantities'!F6</f>
        <v>573</v>
      </c>
      <c r="AG106" s="562">
        <f>'Major Quantities'!H6</f>
        <v>12787</v>
      </c>
      <c r="AH106" s="563">
        <f>'Major Quantities'!I6</f>
        <v>0</v>
      </c>
    </row>
    <row r="107" spans="1:48" ht="18.600000000000001" customHeight="1">
      <c r="A107" s="369" t="str">
        <f>Schedule!A8</f>
        <v>Last Week</v>
      </c>
      <c r="B107" s="153" t="str">
        <f>Schedule!B8</f>
        <v>This Week</v>
      </c>
      <c r="C107" s="154" t="str">
        <f>Schedule!C8</f>
        <v>Diff</v>
      </c>
      <c r="D107" s="152" t="str">
        <f>Schedule!D8</f>
        <v>Last Week</v>
      </c>
      <c r="E107" s="153" t="str">
        <f>Schedule!E8</f>
        <v>This Week</v>
      </c>
      <c r="F107" s="153" t="str">
        <f>Schedule!F8</f>
        <v>Last Week</v>
      </c>
      <c r="G107" s="154" t="str">
        <f>Schedule!G8</f>
        <v>This Week</v>
      </c>
      <c r="H107" s="152" t="str">
        <f>Schedule!H8</f>
        <v>Last Week</v>
      </c>
      <c r="I107" s="153" t="str">
        <f>Schedule!I8</f>
        <v>This Week</v>
      </c>
      <c r="J107" s="153" t="str">
        <f>Schedule!J8</f>
        <v>Flag</v>
      </c>
      <c r="K107" s="154">
        <f>Schedule!K8</f>
        <v>0</v>
      </c>
      <c r="L107" s="373" t="str">
        <f>Manpower!Z23</f>
        <v>UnSkilled Labor</v>
      </c>
      <c r="M107" s="355">
        <f>Manpower!Z24</f>
        <v>15</v>
      </c>
      <c r="N107" s="374">
        <f>Manpower!Z25</f>
        <v>20</v>
      </c>
      <c r="S107" s="373" t="str">
        <f>+Manpower!$N$49</f>
        <v>Showel</v>
      </c>
      <c r="T107" s="355">
        <f>+Manpower!N50</f>
        <v>0</v>
      </c>
      <c r="U107" s="355">
        <f>+Manpower!N51</f>
        <v>1</v>
      </c>
      <c r="V107" s="555">
        <f>+Manpower!N52</f>
        <v>0</v>
      </c>
      <c r="W107" s="560" t="str">
        <f>'Major Quantities'!A7</f>
        <v>B1.32 14 13.13.01</v>
      </c>
      <c r="X107" s="1140" t="str">
        <f>'Major Quantities'!B7</f>
        <v>Interlock</v>
      </c>
      <c r="Y107" s="1140"/>
      <c r="Z107" s="1140"/>
      <c r="AA107" s="1140"/>
      <c r="AB107" s="1140"/>
      <c r="AC107" s="561">
        <f>'Major Quantities'!C7</f>
        <v>27900</v>
      </c>
      <c r="AD107" s="561" t="str">
        <f>'Major Quantities'!D7</f>
        <v>m2</v>
      </c>
      <c r="AE107" s="562">
        <f>'Major Quantities'!E7</f>
        <v>0</v>
      </c>
      <c r="AF107" s="562">
        <f>'Major Quantities'!F7</f>
        <v>0</v>
      </c>
      <c r="AG107" s="562">
        <f>'Major Quantities'!H7</f>
        <v>27900</v>
      </c>
      <c r="AH107" s="563">
        <f>'Major Quantities'!I7</f>
        <v>0</v>
      </c>
      <c r="AI107" s="460"/>
      <c r="AJ107" s="460"/>
    </row>
    <row r="108" spans="1:48" customFormat="1" ht="18.600000000000001" customHeight="1">
      <c r="A108" s="375">
        <f>Schedule!A9</f>
        <v>0</v>
      </c>
      <c r="B108" s="355">
        <f>Schedule!B9</f>
        <v>0</v>
      </c>
      <c r="C108" s="155">
        <f>Schedule!C9</f>
        <v>0</v>
      </c>
      <c r="D108" s="376">
        <f>Schedule!D9</f>
        <v>53</v>
      </c>
      <c r="E108" s="355">
        <f>Schedule!E9</f>
        <v>172</v>
      </c>
      <c r="F108" s="355">
        <f>Schedule!F9</f>
        <v>598</v>
      </c>
      <c r="G108" s="377">
        <f>Schedule!G9</f>
        <v>570</v>
      </c>
      <c r="H108" s="376">
        <f>Schedule!H9</f>
        <v>0</v>
      </c>
      <c r="I108" s="355">
        <f>Schedule!I9</f>
        <v>2</v>
      </c>
      <c r="J108" s="1196">
        <f>Schedule!J9</f>
        <v>-2</v>
      </c>
      <c r="K108" s="1197"/>
      <c r="L108" s="378" t="s">
        <v>5</v>
      </c>
      <c r="M108" s="379">
        <f>Manpower!AF24</f>
        <v>40</v>
      </c>
      <c r="N108" s="380">
        <f>Manpower!AF25</f>
        <v>87</v>
      </c>
      <c r="S108" s="378" t="s">
        <v>5</v>
      </c>
      <c r="T108" s="379">
        <f>SUM(T101:T107)</f>
        <v>13</v>
      </c>
      <c r="U108" s="379">
        <f>SUM(U101:U107)</f>
        <v>21</v>
      </c>
      <c r="V108" s="379">
        <f>SUM(V101:V107)</f>
        <v>0</v>
      </c>
      <c r="W108" s="564" t="str">
        <f>'Major Quantities'!A8</f>
        <v>B1.32 16 13.23.01</v>
      </c>
      <c r="X108" s="1141" t="str">
        <f>'Major Quantities'!B8</f>
        <v>Curbstone</v>
      </c>
      <c r="Y108" s="1141"/>
      <c r="Z108" s="1141"/>
      <c r="AA108" s="1141"/>
      <c r="AB108" s="1141"/>
      <c r="AC108" s="565">
        <f>'Major Quantities'!C8</f>
        <v>20555</v>
      </c>
      <c r="AD108" s="565" t="str">
        <f>'Major Quantities'!D8</f>
        <v>m2</v>
      </c>
      <c r="AE108" s="566">
        <f>'Major Quantities'!E8</f>
        <v>0</v>
      </c>
      <c r="AF108" s="566">
        <f>'Major Quantities'!F8</f>
        <v>0</v>
      </c>
      <c r="AG108" s="566">
        <f>'Major Quantities'!H8</f>
        <v>20555</v>
      </c>
      <c r="AH108" s="567">
        <f>'Major Quantities'!I8</f>
        <v>0</v>
      </c>
    </row>
    <row r="109" spans="1:48" s="414" customFormat="1" ht="25.8">
      <c r="A109" s="1125" t="s">
        <v>435</v>
      </c>
      <c r="B109" s="1126"/>
      <c r="C109" s="1126"/>
      <c r="D109" s="1126"/>
      <c r="E109" s="1126"/>
      <c r="F109" s="1126"/>
      <c r="G109" s="382"/>
      <c r="H109" s="382"/>
      <c r="I109" s="382"/>
      <c r="J109" s="382"/>
      <c r="K109" s="382"/>
      <c r="L109" s="382"/>
      <c r="M109" s="382"/>
      <c r="N109" s="382"/>
      <c r="O109" s="382"/>
      <c r="P109" s="382"/>
      <c r="Q109" s="381" t="s">
        <v>450</v>
      </c>
      <c r="R109" s="382"/>
      <c r="S109" s="382"/>
      <c r="T109" s="382"/>
      <c r="U109" s="382"/>
      <c r="V109" s="382"/>
      <c r="W109" s="382"/>
      <c r="X109" s="382"/>
      <c r="Y109" s="382"/>
      <c r="Z109" s="382"/>
      <c r="AA109" s="382"/>
      <c r="AB109" s="382"/>
      <c r="AC109" s="382"/>
      <c r="AD109" s="382"/>
      <c r="AE109" s="382"/>
      <c r="AF109" s="382"/>
      <c r="AG109" s="382"/>
      <c r="AH109" s="383"/>
      <c r="AL109" s="455"/>
      <c r="AM109" s="455"/>
      <c r="AN109" s="455"/>
      <c r="AO109" s="455"/>
      <c r="AP109" s="455"/>
      <c r="AQ109" s="455"/>
      <c r="AR109" s="455"/>
      <c r="AS109" s="455"/>
      <c r="AT109" s="455"/>
      <c r="AU109" s="455"/>
      <c r="AV109" s="455"/>
    </row>
    <row r="110" spans="1:48" s="537" customFormat="1" ht="18">
      <c r="A110" s="384"/>
      <c r="B110" s="384"/>
      <c r="C110" s="384"/>
      <c r="D110" s="384"/>
      <c r="E110" s="384"/>
      <c r="F110" s="384"/>
      <c r="G110" s="384"/>
      <c r="H110" s="384"/>
      <c r="I110" s="384"/>
      <c r="J110" s="384"/>
      <c r="K110" s="384"/>
      <c r="L110" s="384"/>
      <c r="M110" s="384"/>
      <c r="N110" s="384"/>
      <c r="O110" s="384"/>
      <c r="P110" s="384"/>
      <c r="Q110" s="385" t="s">
        <v>357</v>
      </c>
      <c r="R110" s="386"/>
      <c r="S110" s="386"/>
      <c r="T110" s="386"/>
      <c r="U110" s="386"/>
      <c r="V110" s="386"/>
      <c r="W110" s="386"/>
      <c r="X110" s="386"/>
      <c r="Y110" s="386"/>
      <c r="Z110" s="386"/>
      <c r="AA110" s="386"/>
      <c r="AB110" s="386"/>
      <c r="AC110" s="386"/>
      <c r="AD110" s="386"/>
      <c r="AE110" s="386"/>
      <c r="AF110" s="386"/>
      <c r="AG110" s="386"/>
      <c r="AH110" s="387"/>
      <c r="AI110" s="536"/>
      <c r="AJ110" s="536"/>
    </row>
    <row r="111" spans="1:48" s="539" customFormat="1" ht="30" customHeight="1">
      <c r="A111" s="388" t="s">
        <v>1</v>
      </c>
      <c r="B111" s="1347" t="s">
        <v>419</v>
      </c>
      <c r="C111" s="1347"/>
      <c r="D111" s="1347" t="s">
        <v>420</v>
      </c>
      <c r="E111" s="1347"/>
      <c r="F111" s="1347" t="s">
        <v>417</v>
      </c>
      <c r="G111" s="1347"/>
      <c r="H111" s="1347" t="s">
        <v>418</v>
      </c>
      <c r="I111" s="1347"/>
      <c r="J111" s="1347" t="s">
        <v>421</v>
      </c>
      <c r="K111" s="1347"/>
      <c r="L111" s="1347" t="s">
        <v>422</v>
      </c>
      <c r="M111" s="1347"/>
      <c r="N111" s="389" t="s">
        <v>423</v>
      </c>
      <c r="O111" s="389" t="s">
        <v>424</v>
      </c>
      <c r="P111" s="390" t="s">
        <v>425</v>
      </c>
      <c r="Q111" s="391" t="s">
        <v>257</v>
      </c>
      <c r="R111" s="391" t="s">
        <v>258</v>
      </c>
      <c r="S111" s="1162" t="s">
        <v>259</v>
      </c>
      <c r="T111" s="1162"/>
      <c r="U111" s="1162"/>
      <c r="V111" s="1162"/>
      <c r="W111" s="391" t="s">
        <v>264</v>
      </c>
      <c r="X111" s="1162" t="s">
        <v>260</v>
      </c>
      <c r="Y111" s="1162"/>
      <c r="Z111" s="1162"/>
      <c r="AA111" s="1162" t="s">
        <v>261</v>
      </c>
      <c r="AB111" s="1162"/>
      <c r="AC111" s="1162"/>
      <c r="AD111" s="1162"/>
      <c r="AE111" s="1162"/>
      <c r="AF111" s="391" t="s">
        <v>263</v>
      </c>
      <c r="AG111" s="392" t="s">
        <v>393</v>
      </c>
      <c r="AH111" s="393" t="s">
        <v>267</v>
      </c>
      <c r="AI111" s="538"/>
      <c r="AJ111" s="538"/>
    </row>
    <row r="112" spans="1:48" ht="31.95" customHeight="1">
      <c r="A112" s="671" t="str">
        <f>Testing!A5</f>
        <v xml:space="preserve">    Civil Works</v>
      </c>
      <c r="B112" s="1124">
        <f>Testing!B13</f>
        <v>46516</v>
      </c>
      <c r="C112" s="1124"/>
      <c r="D112" s="1124">
        <f>Testing!C13</f>
        <v>46538</v>
      </c>
      <c r="E112" s="1124"/>
      <c r="F112" s="1124">
        <f>Testing!D13</f>
        <v>46544</v>
      </c>
      <c r="G112" s="1124"/>
      <c r="H112" s="1124">
        <f>Testing!E13</f>
        <v>46561</v>
      </c>
      <c r="I112" s="1124"/>
      <c r="J112" s="1362" t="str">
        <f>IF(Testing!F3=""," ",Testing!F3)</f>
        <v xml:space="preserve"> </v>
      </c>
      <c r="K112" s="1363"/>
      <c r="L112" s="1124" t="str">
        <f>IF(Testing!G3=""," ",Testing!G3)</f>
        <v xml:space="preserve"> </v>
      </c>
      <c r="M112" s="1124"/>
      <c r="N112" s="394">
        <v>0</v>
      </c>
      <c r="O112" s="285">
        <v>0</v>
      </c>
      <c r="P112" s="395">
        <v>0</v>
      </c>
      <c r="Q112" s="283" t="str">
        <f>Issues!$A$23</f>
        <v>3120-11</v>
      </c>
      <c r="R112" s="284">
        <f>Issues!$V$23</f>
        <v>46298</v>
      </c>
      <c r="S112" s="1130" t="str">
        <f>Issues!$O$23</f>
        <v xml:space="preserve"> Equipment operator found working zone with Non-compalince to site mandatory PPE.</v>
      </c>
      <c r="T112" s="1130"/>
      <c r="U112" s="1130"/>
      <c r="V112" s="1130"/>
      <c r="W112" s="1068" t="str">
        <f>Issues!$T$19</f>
        <v>Contractor/HSE Team</v>
      </c>
      <c r="X112" s="1127" t="str">
        <f>Issues!$U$23</f>
        <v xml:space="preserve">it was ensure to wear the mandatory PPE all the time when present on site </v>
      </c>
      <c r="Y112" s="1128"/>
      <c r="Z112" s="1128"/>
      <c r="AA112" s="1128"/>
      <c r="AB112" s="1128"/>
      <c r="AC112" s="1128"/>
      <c r="AD112" s="1128"/>
      <c r="AE112" s="1129"/>
      <c r="AF112" s="285" t="str">
        <f>Issues!K13</f>
        <v>Close</v>
      </c>
      <c r="AG112" s="1053">
        <f>Issues!Y13</f>
        <v>2</v>
      </c>
      <c r="AH112" s="286">
        <f>Issues!X13</f>
        <v>1</v>
      </c>
    </row>
    <row r="113" spans="1:34" ht="31.95" customHeight="1">
      <c r="A113" s="671" t="str">
        <f>Testing!A6</f>
        <v xml:space="preserve">    Storm Water Drainage Network</v>
      </c>
      <c r="B113" s="1124">
        <f>Testing!B14</f>
        <v>46406</v>
      </c>
      <c r="C113" s="1124"/>
      <c r="D113" s="1124">
        <f>Testing!C14</f>
        <v>46424</v>
      </c>
      <c r="E113" s="1124"/>
      <c r="F113" s="1124">
        <f>Testing!D14</f>
        <v>46464</v>
      </c>
      <c r="G113" s="1124"/>
      <c r="H113" s="1124">
        <f>Testing!E14</f>
        <v>46482</v>
      </c>
      <c r="I113" s="1124"/>
      <c r="J113" s="1124" t="str">
        <f>IF(Testing!F5=""," ",Testing!F5)</f>
        <v xml:space="preserve"> </v>
      </c>
      <c r="K113" s="1124"/>
      <c r="L113" s="1124" t="str">
        <f>IF(Testing!G5=""," ",Testing!G5)</f>
        <v xml:space="preserve"> </v>
      </c>
      <c r="M113" s="1124"/>
      <c r="N113" s="394">
        <f>IF(Testing!H5=""," ",Testing!H5)</f>
        <v>0</v>
      </c>
      <c r="O113" s="285">
        <f>IF(Testing!I5=""," ",Testing!I5)</f>
        <v>0</v>
      </c>
      <c r="P113" s="395">
        <f>IF(Testing!J5=""," ",Testing!J5)</f>
        <v>0</v>
      </c>
      <c r="Q113" s="283" t="str">
        <f>Issues!$A$24</f>
        <v>3120-12</v>
      </c>
      <c r="R113" s="284">
        <f>Issues!$V$24</f>
        <v>46305</v>
      </c>
      <c r="S113" s="1130" t="str">
        <f>Issues!$O$24</f>
        <v>Observe Hot Work activity without proper control measure Fire safety</v>
      </c>
      <c r="T113" s="1130"/>
      <c r="U113" s="1130"/>
      <c r="V113" s="1130"/>
      <c r="W113" s="1068" t="str">
        <f>Issues!$T$19</f>
        <v>Contractor/HSE Team</v>
      </c>
      <c r="X113" s="1127" t="str">
        <f>Issues!$U$24</f>
        <v>Provide Fire Extinguisher and other requirements as per Hot work requirements.</v>
      </c>
      <c r="Y113" s="1128"/>
      <c r="Z113" s="1128"/>
      <c r="AA113" s="1128"/>
      <c r="AB113" s="1128"/>
      <c r="AC113" s="1128"/>
      <c r="AD113" s="1128"/>
      <c r="AE113" s="1129"/>
      <c r="AF113" s="285" t="str">
        <f>Issues!K14</f>
        <v>Close</v>
      </c>
      <c r="AG113" s="1053">
        <f>Issues!Y14</f>
        <v>2</v>
      </c>
      <c r="AH113" s="286">
        <f>Issues!X14</f>
        <v>1</v>
      </c>
    </row>
    <row r="114" spans="1:34" ht="31.95" customHeight="1">
      <c r="A114" s="671" t="str">
        <f>Testing!A7</f>
        <v xml:space="preserve">    Sewerage Network</v>
      </c>
      <c r="B114" s="1124">
        <f>Testing!B15</f>
        <v>46460</v>
      </c>
      <c r="C114" s="1124"/>
      <c r="D114" s="1124">
        <f>Testing!C15</f>
        <v>46477</v>
      </c>
      <c r="E114" s="1124"/>
      <c r="F114" s="1124">
        <f>Testing!D15</f>
        <v>46412</v>
      </c>
      <c r="G114" s="1124"/>
      <c r="H114" s="1124">
        <f>Testing!E15</f>
        <v>46431</v>
      </c>
      <c r="I114" s="1124"/>
      <c r="J114" s="1124" t="str">
        <f>IF(Testing!F6=""," ",Testing!F6)</f>
        <v xml:space="preserve"> </v>
      </c>
      <c r="K114" s="1124"/>
      <c r="L114" s="1124" t="str">
        <f>IF(Testing!G6=""," ",Testing!G6)</f>
        <v xml:space="preserve"> </v>
      </c>
      <c r="M114" s="1124"/>
      <c r="N114" s="394">
        <f>IF(Testing!H6=""," ",Testing!H6)</f>
        <v>0</v>
      </c>
      <c r="O114" s="285">
        <f>IF(Testing!I6=""," ",Testing!I6)</f>
        <v>0</v>
      </c>
      <c r="P114" s="395">
        <f>IF(Testing!J6=""," ",Testing!J6)</f>
        <v>0</v>
      </c>
      <c r="Q114" s="283" t="str">
        <f>Issues!$A$25</f>
        <v>3120-13</v>
      </c>
      <c r="R114" s="284">
        <f>Issues!$V$25</f>
        <v>46306</v>
      </c>
      <c r="S114" s="1130" t="str">
        <f>Issues!$O$25</f>
        <v>Observe site without mandatory PPE complaince</v>
      </c>
      <c r="T114" s="1130"/>
      <c r="U114" s="1130"/>
      <c r="V114" s="1130"/>
      <c r="W114" s="1068" t="str">
        <f>Issues!$T$19</f>
        <v>Contractor/HSE Team</v>
      </c>
      <c r="X114" s="1127" t="str">
        <f>Issues!$U$25</f>
        <v xml:space="preserve">Wear the mandatory PPE all the time when present on site </v>
      </c>
      <c r="Y114" s="1128"/>
      <c r="Z114" s="1128"/>
      <c r="AA114" s="1128"/>
      <c r="AB114" s="1128"/>
      <c r="AC114" s="1128"/>
      <c r="AD114" s="1128"/>
      <c r="AE114" s="1129"/>
      <c r="AF114" s="285" t="str">
        <f>Issues!K15</f>
        <v>Close</v>
      </c>
      <c r="AG114" s="1053">
        <f>Issues!Y15</f>
        <v>2</v>
      </c>
      <c r="AH114" s="286">
        <f>Issues!X15</f>
        <v>1</v>
      </c>
    </row>
    <row r="115" spans="1:34" customFormat="1" ht="31.95" customHeight="1">
      <c r="A115" s="671" t="str">
        <f>Testing!A8</f>
        <v xml:space="preserve">    Portable Water</v>
      </c>
      <c r="B115" s="1124">
        <f>Testing!B16</f>
        <v>46468</v>
      </c>
      <c r="C115" s="1124"/>
      <c r="D115" s="1124">
        <f>Testing!C16</f>
        <v>46485</v>
      </c>
      <c r="E115" s="1124"/>
      <c r="F115" s="1124">
        <f>Testing!D16</f>
        <v>46474</v>
      </c>
      <c r="G115" s="1124"/>
      <c r="H115" s="1124">
        <f>Testing!E16</f>
        <v>46491</v>
      </c>
      <c r="I115" s="1124"/>
      <c r="J115" s="1124"/>
      <c r="K115" s="1124"/>
      <c r="L115" s="1124" t="str">
        <f>IF(Testing!G7=""," ",Testing!G7)</f>
        <v xml:space="preserve"> </v>
      </c>
      <c r="M115" s="1124"/>
      <c r="N115" s="394">
        <f>IF(Testing!H7=""," ",Testing!H7)</f>
        <v>0</v>
      </c>
      <c r="O115" s="285">
        <f>IF(Testing!I7=""," ",Testing!I7)</f>
        <v>0</v>
      </c>
      <c r="P115" s="395">
        <f>IF(Testing!J7=""," ",Testing!J7)</f>
        <v>0</v>
      </c>
      <c r="Q115" s="283" t="str">
        <f>Issues!$A$26</f>
        <v>3120-14</v>
      </c>
      <c r="R115" s="284">
        <f>Issues!$V$26</f>
        <v>46313</v>
      </c>
      <c r="S115" s="1130" t="str">
        <f>Issues!$O$26</f>
        <v>Observe dust created at temporary vehicles roads due insuffient dust control measures.</v>
      </c>
      <c r="T115" s="1130"/>
      <c r="U115" s="1130"/>
      <c r="V115" s="1130"/>
      <c r="W115" s="1068" t="str">
        <f>Issues!$T$19</f>
        <v>Contractor/HSE Team</v>
      </c>
      <c r="X115" s="1127" t="str">
        <f>Issues!$U$26</f>
        <v>Ensure dust control by regular spraying of water on vehicles routes</v>
      </c>
      <c r="Y115" s="1128"/>
      <c r="Z115" s="1128"/>
      <c r="AA115" s="1128"/>
      <c r="AB115" s="1128"/>
      <c r="AC115" s="1128"/>
      <c r="AD115" s="1128"/>
      <c r="AE115" s="1129"/>
      <c r="AF115" s="285" t="str">
        <f>Issues!K16</f>
        <v>Close</v>
      </c>
      <c r="AG115" s="1053">
        <f>Issues!Y16</f>
        <v>2</v>
      </c>
      <c r="AH115" s="286">
        <f>Issues!X16</f>
        <v>1</v>
      </c>
    </row>
    <row r="116" spans="1:34" customFormat="1" ht="31.95" customHeight="1">
      <c r="A116" s="671" t="str">
        <f>Testing!A9</f>
        <v xml:space="preserve">    Electrical Works</v>
      </c>
      <c r="B116" s="1124">
        <f>Testing!B17</f>
        <v>46586</v>
      </c>
      <c r="C116" s="1124"/>
      <c r="D116" s="1124">
        <f>Testing!C17</f>
        <v>46602</v>
      </c>
      <c r="E116" s="1124"/>
      <c r="F116" s="1124">
        <f>Testing!D17</f>
        <v>46576</v>
      </c>
      <c r="G116" s="1124"/>
      <c r="H116" s="1124">
        <f>Testing!E17</f>
        <v>46594</v>
      </c>
      <c r="I116" s="1124"/>
      <c r="J116" s="1124"/>
      <c r="K116" s="1124"/>
      <c r="L116" s="1124" t="str">
        <f>IF(Testing!G8=""," ",Testing!G8)</f>
        <v xml:space="preserve"> </v>
      </c>
      <c r="M116" s="1124"/>
      <c r="N116" s="394">
        <f>IF(Testing!H8=""," ",Testing!H8)</f>
        <v>0</v>
      </c>
      <c r="O116" s="285">
        <f>IF(Testing!I8=""," ",Testing!I8)</f>
        <v>0</v>
      </c>
      <c r="P116" s="395">
        <f>IF(Testing!J8=""," ",Testing!J8)</f>
        <v>0</v>
      </c>
      <c r="Q116" s="283" t="str">
        <f>Issues!$A$27</f>
        <v>3120-15</v>
      </c>
      <c r="R116" s="284">
        <f>Issues!$V$27</f>
        <v>46312</v>
      </c>
      <c r="S116" s="1130" t="str">
        <f>Issues!$O$27</f>
        <v>Observe  non complaince of mandatory PPE by equipment operators</v>
      </c>
      <c r="T116" s="1130"/>
      <c r="U116" s="1130"/>
      <c r="V116" s="1130"/>
      <c r="W116" s="1068" t="str">
        <f>Issues!$T$19</f>
        <v>Contractor/HSE Team</v>
      </c>
      <c r="X116" s="1127" t="str">
        <f>Issues!$U$27</f>
        <v xml:space="preserve">Wear the mandatory PPE all the time by equipment operators when present on site </v>
      </c>
      <c r="Y116" s="1128"/>
      <c r="Z116" s="1128"/>
      <c r="AA116" s="1128"/>
      <c r="AB116" s="1128"/>
      <c r="AC116" s="1128"/>
      <c r="AD116" s="1128"/>
      <c r="AE116" s="1129"/>
      <c r="AF116" s="285" t="str">
        <f>Issues!K17</f>
        <v>Close</v>
      </c>
      <c r="AG116" s="1053">
        <f>Issues!Y17</f>
        <v>2</v>
      </c>
      <c r="AH116" s="286">
        <f>Issues!X17</f>
        <v>1</v>
      </c>
    </row>
    <row r="117" spans="1:34" customFormat="1" ht="18">
      <c r="A117" s="671" t="str">
        <f>Testing!A10</f>
        <v xml:space="preserve">    CCTV Works</v>
      </c>
      <c r="B117" s="1124">
        <f>Testing!B18</f>
        <v>46590</v>
      </c>
      <c r="C117" s="1124"/>
      <c r="D117" s="1124">
        <f>Testing!C18</f>
        <v>46605</v>
      </c>
      <c r="E117" s="1124"/>
      <c r="F117" s="1124">
        <f>Testing!D18</f>
        <v>46580</v>
      </c>
      <c r="G117" s="1124"/>
      <c r="H117" s="1124">
        <f>Testing!E18</f>
        <v>46595</v>
      </c>
      <c r="I117" s="1124"/>
      <c r="J117" s="1124"/>
      <c r="K117" s="1124"/>
      <c r="L117" s="1124"/>
      <c r="M117" s="1124"/>
      <c r="N117" s="394">
        <v>0</v>
      </c>
      <c r="O117" s="285">
        <v>0</v>
      </c>
      <c r="P117" s="395">
        <v>0</v>
      </c>
      <c r="Q117" s="940"/>
      <c r="R117" s="940"/>
      <c r="S117" s="940"/>
      <c r="T117" s="940"/>
      <c r="U117" s="940"/>
      <c r="V117" s="940"/>
      <c r="W117" s="940"/>
      <c r="X117" s="940"/>
      <c r="Y117" s="940"/>
      <c r="Z117" s="940"/>
      <c r="AA117" s="940"/>
      <c r="AB117" s="940"/>
      <c r="AC117" s="940"/>
      <c r="AD117" s="940"/>
      <c r="AE117" s="940"/>
      <c r="AF117" s="940"/>
      <c r="AG117" s="940"/>
      <c r="AH117" s="940"/>
    </row>
    <row r="118" spans="1:34" customFormat="1">
      <c r="A118" s="325"/>
      <c r="B118" s="325"/>
      <c r="C118" s="325"/>
      <c r="D118" s="325"/>
      <c r="E118" s="325"/>
      <c r="F118" s="325"/>
      <c r="G118" s="325"/>
      <c r="H118" s="325"/>
      <c r="I118" s="325"/>
      <c r="J118" s="325"/>
      <c r="K118" s="325"/>
      <c r="L118" s="325"/>
    </row>
    <row r="119" spans="1:34" customFormat="1">
      <c r="A119" s="325"/>
      <c r="B119" s="325"/>
      <c r="C119" s="325"/>
      <c r="D119" s="325"/>
      <c r="E119" s="325"/>
      <c r="F119" s="325"/>
      <c r="G119" s="325"/>
      <c r="H119" s="325"/>
      <c r="I119" s="325"/>
      <c r="J119" s="325"/>
      <c r="K119" s="325"/>
      <c r="L119" s="325"/>
      <c r="W119" s="124"/>
    </row>
    <row r="120" spans="1:34" customFormat="1">
      <c r="A120" s="325"/>
      <c r="B120" s="325"/>
      <c r="C120" s="325"/>
      <c r="D120" s="325"/>
      <c r="E120" s="325"/>
      <c r="F120" s="325"/>
      <c r="G120" s="325"/>
      <c r="H120" s="325"/>
      <c r="I120" s="325"/>
      <c r="J120" s="325"/>
      <c r="K120" s="325"/>
      <c r="L120" s="325"/>
      <c r="W120" s="540"/>
    </row>
    <row r="121" spans="1:34" customFormat="1">
      <c r="A121" s="325"/>
      <c r="B121" s="325"/>
      <c r="C121" s="325"/>
      <c r="D121" s="325"/>
      <c r="E121" s="325"/>
      <c r="F121" s="325"/>
      <c r="G121" s="325"/>
      <c r="H121" s="325"/>
      <c r="I121" s="325"/>
      <c r="J121" s="325"/>
      <c r="K121" s="325"/>
      <c r="L121" s="325"/>
    </row>
    <row r="122" spans="1:34" customFormat="1" ht="18">
      <c r="H122" s="325"/>
      <c r="I122" s="325"/>
      <c r="J122" s="325"/>
      <c r="K122" s="325"/>
      <c r="O122" s="285"/>
    </row>
    <row r="123" spans="1:34" customFormat="1">
      <c r="H123" s="325"/>
      <c r="I123" s="325"/>
      <c r="J123" s="325"/>
      <c r="K123" s="325"/>
    </row>
    <row r="124" spans="1:34" customFormat="1">
      <c r="H124" s="325"/>
      <c r="I124" s="325"/>
      <c r="J124" s="325"/>
      <c r="K124" s="325"/>
    </row>
    <row r="125" spans="1:34" customFormat="1">
      <c r="H125" s="325"/>
      <c r="I125" s="325"/>
      <c r="J125" s="325"/>
      <c r="K125" s="325"/>
    </row>
    <row r="126" spans="1:34" customFormat="1" ht="14.4"/>
    <row r="127" spans="1:34" customFormat="1" ht="14.4"/>
    <row r="128" spans="1:34"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row r="145" customFormat="1" ht="14.4"/>
    <row r="146" customFormat="1" ht="14.4"/>
    <row r="147" customFormat="1" ht="14.4"/>
    <row r="148" customFormat="1" ht="14.4"/>
    <row r="149" customFormat="1" ht="14.4"/>
    <row r="150" customFormat="1" ht="14.4"/>
    <row r="151" customFormat="1" ht="14.4"/>
    <row r="152" customFormat="1" ht="14.4"/>
    <row r="153" customFormat="1" ht="14.4"/>
    <row r="154" customFormat="1" ht="14.4"/>
    <row r="155" customFormat="1" ht="14.4"/>
    <row r="156" customFormat="1" ht="14.4"/>
    <row r="157" customFormat="1" ht="14.4"/>
    <row r="158" customFormat="1" ht="14.4"/>
  </sheetData>
  <sheetProtection formatCells="0" formatColumns="0" formatRows="0" insertHyperlinks="0" sort="0" autoFilter="0" pivotTables="0"/>
  <mergeCells count="283">
    <mergeCell ref="A77:B77"/>
    <mergeCell ref="B112:C112"/>
    <mergeCell ref="D112:E112"/>
    <mergeCell ref="F112:G112"/>
    <mergeCell ref="H112:I112"/>
    <mergeCell ref="J112:K112"/>
    <mergeCell ref="A78:B78"/>
    <mergeCell ref="L115:M115"/>
    <mergeCell ref="L112:M112"/>
    <mergeCell ref="B113:C113"/>
    <mergeCell ref="D113:E113"/>
    <mergeCell ref="F113:G113"/>
    <mergeCell ref="H113:I113"/>
    <mergeCell ref="J113:K113"/>
    <mergeCell ref="L113:M113"/>
    <mergeCell ref="B114:C114"/>
    <mergeCell ref="D114:E114"/>
    <mergeCell ref="F114:G114"/>
    <mergeCell ref="H114:I114"/>
    <mergeCell ref="J114:K114"/>
    <mergeCell ref="L114:M114"/>
    <mergeCell ref="B115:C115"/>
    <mergeCell ref="D115:E115"/>
    <mergeCell ref="F115:G115"/>
    <mergeCell ref="AE73:AH73"/>
    <mergeCell ref="Z76:AA76"/>
    <mergeCell ref="B111:C111"/>
    <mergeCell ref="D111:E111"/>
    <mergeCell ref="F111:G111"/>
    <mergeCell ref="H111:I111"/>
    <mergeCell ref="J111:K111"/>
    <mergeCell ref="L111:M111"/>
    <mergeCell ref="E92:E93"/>
    <mergeCell ref="F92:F93"/>
    <mergeCell ref="A105:C106"/>
    <mergeCell ref="D105:G105"/>
    <mergeCell ref="D106:E106"/>
    <mergeCell ref="F106:G106"/>
    <mergeCell ref="A92:B93"/>
    <mergeCell ref="G92:G93"/>
    <mergeCell ref="H105:K106"/>
    <mergeCell ref="N74:N76"/>
    <mergeCell ref="A79:B79"/>
    <mergeCell ref="A80:B80"/>
    <mergeCell ref="A81:B81"/>
    <mergeCell ref="A85:B85"/>
    <mergeCell ref="A86:B86"/>
    <mergeCell ref="A76:B76"/>
    <mergeCell ref="S5:T5"/>
    <mergeCell ref="Q6:R6"/>
    <mergeCell ref="M3:N3"/>
    <mergeCell ref="C10:C11"/>
    <mergeCell ref="AA3:AH6"/>
    <mergeCell ref="X90:Y90"/>
    <mergeCell ref="X91:Y91"/>
    <mergeCell ref="X76:Y76"/>
    <mergeCell ref="X77:Y77"/>
    <mergeCell ref="X78:Y78"/>
    <mergeCell ref="X79:Y79"/>
    <mergeCell ref="X80:Y80"/>
    <mergeCell ref="X81:Y81"/>
    <mergeCell ref="X82:Y82"/>
    <mergeCell ref="X83:Y83"/>
    <mergeCell ref="X84:Y84"/>
    <mergeCell ref="AB74:AB75"/>
    <mergeCell ref="AC74:AC75"/>
    <mergeCell ref="AD74:AD75"/>
    <mergeCell ref="Z78:AA78"/>
    <mergeCell ref="Z81:AA81"/>
    <mergeCell ref="Z82:AA82"/>
    <mergeCell ref="Z83:AA83"/>
    <mergeCell ref="Z84:AA84"/>
    <mergeCell ref="S75:S76"/>
    <mergeCell ref="R75:R76"/>
    <mergeCell ref="Q82:T82"/>
    <mergeCell ref="Q83:T83"/>
    <mergeCell ref="Q84:T84"/>
    <mergeCell ref="Q85:T85"/>
    <mergeCell ref="Q86:T86"/>
    <mergeCell ref="L87:V87"/>
    <mergeCell ref="O88:Q88"/>
    <mergeCell ref="U85:V85"/>
    <mergeCell ref="U86:V86"/>
    <mergeCell ref="O84:P84"/>
    <mergeCell ref="L74:M76"/>
    <mergeCell ref="Q74:Q76"/>
    <mergeCell ref="P74:P76"/>
    <mergeCell ref="O74:O76"/>
    <mergeCell ref="U82:V82"/>
    <mergeCell ref="U83:V83"/>
    <mergeCell ref="U84:V84"/>
    <mergeCell ref="R74:V74"/>
    <mergeCell ref="V75:V76"/>
    <mergeCell ref="U75:U76"/>
    <mergeCell ref="T75:T76"/>
    <mergeCell ref="M4:N4"/>
    <mergeCell ref="W98:W99"/>
    <mergeCell ref="W92:AH93"/>
    <mergeCell ref="W94:W95"/>
    <mergeCell ref="W96:W97"/>
    <mergeCell ref="X96:X97"/>
    <mergeCell ref="K83:K84"/>
    <mergeCell ref="A83:B84"/>
    <mergeCell ref="O85:P85"/>
    <mergeCell ref="O86:P86"/>
    <mergeCell ref="L79:M79"/>
    <mergeCell ref="L80:M80"/>
    <mergeCell ref="L82:N82"/>
    <mergeCell ref="L83:N83"/>
    <mergeCell ref="L84:N84"/>
    <mergeCell ref="L85:N85"/>
    <mergeCell ref="L86:N86"/>
    <mergeCell ref="A87:B87"/>
    <mergeCell ref="A88:B88"/>
    <mergeCell ref="D10:D11"/>
    <mergeCell ref="C74:C75"/>
    <mergeCell ref="P10:P11"/>
    <mergeCell ref="Q10:T10"/>
    <mergeCell ref="W78:W86"/>
    <mergeCell ref="A1:I1"/>
    <mergeCell ref="L73:V73"/>
    <mergeCell ref="X74:Y75"/>
    <mergeCell ref="W74:W75"/>
    <mergeCell ref="A74:B75"/>
    <mergeCell ref="O9:Z9"/>
    <mergeCell ref="E10:F10"/>
    <mergeCell ref="G10:N10"/>
    <mergeCell ref="W76:W77"/>
    <mergeCell ref="A10:B11"/>
    <mergeCell ref="Y5:Y6"/>
    <mergeCell ref="Y3:Y4"/>
    <mergeCell ref="S3:T3"/>
    <mergeCell ref="S6:T6"/>
    <mergeCell ref="M5:N5"/>
    <mergeCell ref="M6:N6"/>
    <mergeCell ref="O3:P3"/>
    <mergeCell ref="O4:P4"/>
    <mergeCell ref="O5:P5"/>
    <mergeCell ref="O6:P6"/>
    <mergeCell ref="Q3:R3"/>
    <mergeCell ref="Q4:R4"/>
    <mergeCell ref="Q5:R5"/>
    <mergeCell ref="S4:T4"/>
    <mergeCell ref="C83:C84"/>
    <mergeCell ref="I83:I84"/>
    <mergeCell ref="I74:I75"/>
    <mergeCell ref="K74:K75"/>
    <mergeCell ref="L77:M77"/>
    <mergeCell ref="L78:M78"/>
    <mergeCell ref="O82:P82"/>
    <mergeCell ref="O83:P83"/>
    <mergeCell ref="J83:J84"/>
    <mergeCell ref="J74:J75"/>
    <mergeCell ref="W87:W91"/>
    <mergeCell ref="J108:K108"/>
    <mergeCell ref="O93:Q93"/>
    <mergeCell ref="O94:Q94"/>
    <mergeCell ref="L95:V95"/>
    <mergeCell ref="A102:E102"/>
    <mergeCell ref="F102:K102"/>
    <mergeCell ref="J104:K104"/>
    <mergeCell ref="S99:V99"/>
    <mergeCell ref="I99:K99"/>
    <mergeCell ref="I92:K93"/>
    <mergeCell ref="I94:K94"/>
    <mergeCell ref="I95:K95"/>
    <mergeCell ref="I96:K96"/>
    <mergeCell ref="I97:K97"/>
    <mergeCell ref="I98:K98"/>
    <mergeCell ref="A100:K100"/>
    <mergeCell ref="A101:K101"/>
    <mergeCell ref="C92:C93"/>
    <mergeCell ref="D92:D93"/>
    <mergeCell ref="A90:B90"/>
    <mergeCell ref="A99:B99"/>
    <mergeCell ref="A89:B89"/>
    <mergeCell ref="O89:Q89"/>
    <mergeCell ref="AD100:AD101"/>
    <mergeCell ref="AE100:AE101"/>
    <mergeCell ref="AE96:AE97"/>
    <mergeCell ref="AF96:AF97"/>
    <mergeCell ref="AG96:AG97"/>
    <mergeCell ref="AH96:AH97"/>
    <mergeCell ref="AD98:AD99"/>
    <mergeCell ref="AE98:AE99"/>
    <mergeCell ref="AF98:AF99"/>
    <mergeCell ref="AG98:AG99"/>
    <mergeCell ref="AH98:AH99"/>
    <mergeCell ref="AD96:AD97"/>
    <mergeCell ref="O92:Q92"/>
    <mergeCell ref="A94:B94"/>
    <mergeCell ref="A95:B95"/>
    <mergeCell ref="A96:B96"/>
    <mergeCell ref="A98:B98"/>
    <mergeCell ref="A97:B97"/>
    <mergeCell ref="H92:H93"/>
    <mergeCell ref="L88:M88"/>
    <mergeCell ref="L89:M89"/>
    <mergeCell ref="L90:M90"/>
    <mergeCell ref="L91:M91"/>
    <mergeCell ref="L92:M92"/>
    <mergeCell ref="L93:M93"/>
    <mergeCell ref="L94:M94"/>
    <mergeCell ref="O90:Q90"/>
    <mergeCell ref="O91:Q91"/>
    <mergeCell ref="AE82:AH83"/>
    <mergeCell ref="X112:AE112"/>
    <mergeCell ref="AG100:AG101"/>
    <mergeCell ref="S112:V112"/>
    <mergeCell ref="AA111:AE111"/>
    <mergeCell ref="X87:Y87"/>
    <mergeCell ref="X88:Y88"/>
    <mergeCell ref="W100:W101"/>
    <mergeCell ref="X100:X101"/>
    <mergeCell ref="X98:X99"/>
    <mergeCell ref="AF100:AF101"/>
    <mergeCell ref="T96:V96"/>
    <mergeCell ref="S111:V111"/>
    <mergeCell ref="X111:Z111"/>
    <mergeCell ref="Z87:AA87"/>
    <mergeCell ref="Z88:AA88"/>
    <mergeCell ref="Z89:AA89"/>
    <mergeCell ref="AH100:AH101"/>
    <mergeCell ref="X94:X95"/>
    <mergeCell ref="AD94:AD95"/>
    <mergeCell ref="AE94:AE95"/>
    <mergeCell ref="AF94:AF95"/>
    <mergeCell ref="AG94:AG95"/>
    <mergeCell ref="AH94:AH95"/>
    <mergeCell ref="AB55:AC55"/>
    <mergeCell ref="X103:AB103"/>
    <mergeCell ref="X104:AB104"/>
    <mergeCell ref="X105:AB105"/>
    <mergeCell ref="X106:AB106"/>
    <mergeCell ref="X107:AB107"/>
    <mergeCell ref="X108:AB108"/>
    <mergeCell ref="Y94:AC95"/>
    <mergeCell ref="Z91:AA91"/>
    <mergeCell ref="Z90:AA90"/>
    <mergeCell ref="X89:Y89"/>
    <mergeCell ref="Y96:AC97"/>
    <mergeCell ref="Y98:AC99"/>
    <mergeCell ref="Y100:AC101"/>
    <mergeCell ref="Z74:AA75"/>
    <mergeCell ref="Z77:AA77"/>
    <mergeCell ref="Z79:AA79"/>
    <mergeCell ref="Z80:AA80"/>
    <mergeCell ref="X86:Y86"/>
    <mergeCell ref="Z85:AA85"/>
    <mergeCell ref="Z86:AA86"/>
    <mergeCell ref="X85:Y85"/>
    <mergeCell ref="AB46:AC46"/>
    <mergeCell ref="AB47:AC47"/>
    <mergeCell ref="AB48:AC48"/>
    <mergeCell ref="AB49:AC49"/>
    <mergeCell ref="AB50:AC50"/>
    <mergeCell ref="AB51:AC51"/>
    <mergeCell ref="AB52:AC52"/>
    <mergeCell ref="AB53:AC53"/>
    <mergeCell ref="AB54:AC54"/>
    <mergeCell ref="B117:C117"/>
    <mergeCell ref="D117:E117"/>
    <mergeCell ref="F117:G117"/>
    <mergeCell ref="H117:I117"/>
    <mergeCell ref="J117:K117"/>
    <mergeCell ref="L117:M117"/>
    <mergeCell ref="A109:F109"/>
    <mergeCell ref="X113:AE113"/>
    <mergeCell ref="X114:AE114"/>
    <mergeCell ref="X115:AE115"/>
    <mergeCell ref="X116:AE116"/>
    <mergeCell ref="S114:V114"/>
    <mergeCell ref="S115:V115"/>
    <mergeCell ref="S113:V113"/>
    <mergeCell ref="S116:V116"/>
    <mergeCell ref="J115:K115"/>
    <mergeCell ref="B116:C116"/>
    <mergeCell ref="D116:E116"/>
    <mergeCell ref="F116:G116"/>
    <mergeCell ref="H116:I116"/>
    <mergeCell ref="J116:K116"/>
    <mergeCell ref="L116:M116"/>
    <mergeCell ref="H115:I115"/>
  </mergeCells>
  <conditionalFormatting sqref="D12:D44 E14:I14 M14:N14 P14:Y14">
    <cfRule type="dataBar" priority="24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104">
    <cfRule type="cellIs" dxfId="82" priority="21" operator="lessThan">
      <formula>0</formula>
    </cfRule>
  </conditionalFormatting>
  <conditionalFormatting sqref="J12:J43">
    <cfRule type="colorScale" priority="262">
      <colorScale>
        <cfvo type="min"/>
        <cfvo type="percentile" val="50"/>
        <cfvo type="max"/>
        <color theme="5" tint="0.59999389629810485"/>
        <color theme="7" tint="0.79998168889431442"/>
        <color theme="4" tint="0.59999389629810485"/>
      </colorScale>
    </cfRule>
  </conditionalFormatting>
  <conditionalFormatting sqref="J44">
    <cfRule type="colorScale" priority="6">
      <colorScale>
        <cfvo type="min"/>
        <cfvo type="percentile" val="50"/>
        <cfvo type="max"/>
        <color theme="5" tint="0.59999389629810485"/>
        <color theme="7" tint="0.79998168889431442"/>
        <color theme="4" tint="0.59999389629810485"/>
      </colorScale>
    </cfRule>
  </conditionalFormatting>
  <conditionalFormatting sqref="J104:K104">
    <cfRule type="dataBar" priority="14">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8:K108">
    <cfRule type="dataBar" priority="15">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44">
    <cfRule type="colorScale" priority="260">
      <colorScale>
        <cfvo type="min"/>
        <cfvo type="percentile" val="50"/>
        <cfvo type="max"/>
        <color theme="5" tint="0.59999389629810485"/>
        <color theme="7" tint="0.79998168889431442"/>
        <color theme="4" tint="0.59999389629810485"/>
      </colorScale>
    </cfRule>
  </conditionalFormatting>
  <conditionalFormatting sqref="M12:M13 M15:M43">
    <cfRule type="cellIs" dxfId="81" priority="247" operator="lessThan">
      <formula>0</formula>
    </cfRule>
    <cfRule type="dataBar" priority="248">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13 N15:N43">
    <cfRule type="expression" dxfId="80" priority="219">
      <formula>N12&lt;1</formula>
    </cfRule>
    <cfRule type="expression" dxfId="79" priority="221">
      <formula>N12&gt;1</formula>
    </cfRule>
    <cfRule type="expression" dxfId="78" priority="220">
      <formula>N12=1</formula>
    </cfRule>
  </conditionalFormatting>
  <conditionalFormatting sqref="N44">
    <cfRule type="expression" dxfId="77" priority="218">
      <formula>N44&gt;1</formula>
    </cfRule>
    <cfRule type="expression" dxfId="76" priority="216">
      <formula>N44&lt;1</formula>
    </cfRule>
    <cfRule type="expression" dxfId="75" priority="217">
      <formula>N44=1</formula>
    </cfRule>
  </conditionalFormatting>
  <conditionalFormatting sqref="O6:P6">
    <cfRule type="cellIs" dxfId="74" priority="163" operator="greaterThan">
      <formula>0</formula>
    </cfRule>
  </conditionalFormatting>
  <conditionalFormatting sqref="P12:P13 P15:P44">
    <cfRule type="dataBar" priority="245">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13 S15:S44">
    <cfRule type="colorScale" priority="252">
      <colorScale>
        <cfvo type="min"/>
        <cfvo type="percentile" val="50"/>
        <cfvo type="max"/>
        <color theme="5" tint="0.59999389629810485"/>
        <color theme="7" tint="0.79998168889431442"/>
        <color theme="4" tint="0.59999389629810485"/>
      </colorScale>
    </cfRule>
  </conditionalFormatting>
  <conditionalFormatting sqref="S112:S116 AG112:AG116">
    <cfRule type="cellIs" dxfId="73" priority="65" stopIfTrue="1" operator="equal">
      <formula>"Opportunity"</formula>
    </cfRule>
    <cfRule type="cellIs" dxfId="72" priority="66" stopIfTrue="1" operator="equal">
      <formula>"Issue"</formula>
    </cfRule>
    <cfRule type="cellIs" dxfId="71" priority="64" stopIfTrue="1" operator="equal">
      <formula>"Threat"</formula>
    </cfRule>
  </conditionalFormatting>
  <conditionalFormatting sqref="S6:T6">
    <cfRule type="cellIs" dxfId="70" priority="161" operator="greaterThan">
      <formula>0</formula>
    </cfRule>
  </conditionalFormatting>
  <conditionalFormatting sqref="T12:T13 T15:T44">
    <cfRule type="colorScale" priority="254">
      <colorScale>
        <cfvo type="min"/>
        <cfvo type="percentile" val="50"/>
        <cfvo type="max"/>
        <color theme="5" tint="0.59999389629810485"/>
        <color theme="7" tint="0.79998168889431442"/>
        <color theme="4" tint="0.59999389629810485"/>
      </colorScale>
    </cfRule>
  </conditionalFormatting>
  <conditionalFormatting sqref="V5">
    <cfRule type="cellIs" dxfId="69" priority="159" stopIfTrue="1" operator="between">
      <formula>-0.1</formula>
      <formula>0</formula>
    </cfRule>
    <cfRule type="cellIs" dxfId="68" priority="160" stopIfTrue="1" operator="lessThan">
      <formula>-0.1</formula>
    </cfRule>
    <cfRule type="cellIs" dxfId="67" priority="158" stopIfTrue="1" operator="greaterThanOrEqual">
      <formula>0</formula>
    </cfRule>
  </conditionalFormatting>
  <conditionalFormatting sqref="V6">
    <cfRule type="cellIs" dxfId="66" priority="156" operator="lessThan">
      <formula>1</formula>
    </cfRule>
    <cfRule type="cellIs" dxfId="65" priority="157" operator="greaterThan">
      <formula>1</formula>
    </cfRule>
  </conditionalFormatting>
  <conditionalFormatting sqref="V98">
    <cfRule type="dataBar" priority="19">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13 W15:W44">
    <cfRule type="colorScale" priority="256">
      <colorScale>
        <cfvo type="min"/>
        <cfvo type="percentile" val="50"/>
        <cfvo type="max"/>
        <color theme="5" tint="0.59999389629810485"/>
        <color theme="7" tint="0.79998168889431442"/>
        <color theme="4" tint="0.59999389629810485"/>
      </colorScale>
    </cfRule>
  </conditionalFormatting>
  <conditionalFormatting sqref="W45:W46 G45 K12:K44">
    <cfRule type="colorScale" priority="39">
      <colorScale>
        <cfvo type="min"/>
        <cfvo type="percentile" val="50"/>
        <cfvo type="max"/>
        <color theme="5" tint="0.59999389629810485"/>
        <color theme="7" tint="0.79998168889431442"/>
        <color theme="4" tint="0.59999389629810485"/>
      </colorScale>
    </cfRule>
  </conditionalFormatting>
  <conditionalFormatting sqref="X5">
    <cfRule type="cellIs" dxfId="64" priority="3" stopIfTrue="1" operator="greaterThanOrEqual">
      <formula>0</formula>
    </cfRule>
    <cfRule type="cellIs" dxfId="63" priority="4" stopIfTrue="1" operator="between">
      <formula>-0.1</formula>
      <formula>0</formula>
    </cfRule>
    <cfRule type="cellIs" dxfId="62" priority="5" stopIfTrue="1" operator="lessThan">
      <formula>-0.1</formula>
    </cfRule>
  </conditionalFormatting>
  <conditionalFormatting sqref="X6">
    <cfRule type="cellIs" dxfId="61" priority="2" operator="greaterThan">
      <formula>1</formula>
    </cfRule>
    <cfRule type="cellIs" dxfId="60" priority="1" operator="lessThan">
      <formula>1</formula>
    </cfRule>
  </conditionalFormatting>
  <conditionalFormatting sqref="X12:X13 X15:X44">
    <cfRule type="colorScale" priority="258">
      <colorScale>
        <cfvo type="min"/>
        <cfvo type="percentile" val="50"/>
        <cfvo type="max"/>
        <color theme="5" tint="0.59999389629810485"/>
        <color theme="7" tint="0.79998168889431442"/>
        <color theme="4" tint="0.59999389629810485"/>
      </colorScale>
    </cfRule>
  </conditionalFormatting>
  <conditionalFormatting sqref="Y12:Y13 Y15:Y43">
    <cfRule type="cellIs" dxfId="59" priority="243" operator="lessThan">
      <formula>0</formula>
    </cfRule>
    <cfRule type="dataBar" priority="244">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58" priority="139" stopIfTrue="1">
      <formula>IF(AND(Z$3&lt;0.8),TRUE,FALSE)</formula>
    </cfRule>
    <cfRule type="expression" dxfId="57" priority="137" stopIfTrue="1">
      <formula>IF(AND(Z$3&gt;=0.9),TRUE,FALSE)</formula>
    </cfRule>
    <cfRule type="expression" dxfId="56" priority="138" stopIfTrue="1">
      <formula>IF(AND(Z$3&gt;0.8,Z$3&lt;0.9),TRUE,FALSE)</formula>
    </cfRule>
  </conditionalFormatting>
  <conditionalFormatting sqref="Z5:Z6">
    <cfRule type="expression" dxfId="55" priority="31" stopIfTrue="1">
      <formula>IF(AND(Z$5&lt;0.8),TRUE,FALSE)</formula>
    </cfRule>
    <cfRule type="expression" dxfId="54" priority="30" stopIfTrue="1">
      <formula>IF(AND(Z$5&gt;0.8,Z$5&lt;0.9),TRUE,FALSE)</formula>
    </cfRule>
    <cfRule type="expression" dxfId="53" priority="29" stopIfTrue="1">
      <formula>IF(AND(Z$5&gt;=0.9),TRUE,FALSE)</formula>
    </cfRule>
  </conditionalFormatting>
  <conditionalFormatting sqref="Z12:Z43">
    <cfRule type="expression" dxfId="52" priority="203">
      <formula>Z12&lt;1</formula>
    </cfRule>
    <cfRule type="expression" dxfId="51" priority="204">
      <formula>Z12=1</formula>
    </cfRule>
    <cfRule type="expression" dxfId="50" priority="205">
      <formula>Z12&gt;1</formula>
    </cfRule>
  </conditionalFormatting>
  <conditionalFormatting sqref="Z44">
    <cfRule type="expression" dxfId="49" priority="200">
      <formula>Z44&lt;1</formula>
    </cfRule>
    <cfRule type="expression" dxfId="48" priority="201">
      <formula>Z44=1</formula>
    </cfRule>
    <cfRule type="expression" dxfId="47" priority="202">
      <formula>Z44&gt;1</formula>
    </cfRule>
  </conditionalFormatting>
  <conditionalFormatting sqref="AG47:AG55">
    <cfRule type="cellIs" dxfId="46" priority="26" stopIfTrue="1" operator="equal">
      <formula>$Y4</formula>
    </cfRule>
    <cfRule type="cellIs" dxfId="45" priority="25" stopIfTrue="1" operator="equal">
      <formula>"F"</formula>
    </cfRule>
    <cfRule type="cellIs" dxfId="44" priority="24" stopIfTrue="1" operator="equal">
      <formula>"A"</formula>
    </cfRule>
  </conditionalFormatting>
  <dataValidations disablePrompts="1"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77" xr:uid="{00000000-0002-0000-0000-000001000000}"/>
    <dataValidation allowBlank="1" showInputMessage="1" showErrorMessage="1" prompt="Material Inspection Report" sqref="L79" xr:uid="{00000000-0002-0000-0000-000002000000}"/>
    <dataValidation allowBlank="1" showInputMessage="1" showErrorMessage="1" prompt="Field Inspection Report" sqref="L80" xr:uid="{00000000-0002-0000-0000-000003000000}"/>
    <dataValidation type="list" allowBlank="1" showInputMessage="1" showErrorMessage="1" prompt="Select as loaded in P6 Schedule" sqref="O11" xr:uid="{00000000-0002-0000-0000-000004000000}">
      <formula1>"(Manhours),(Mandays)"</formula1>
    </dataValidation>
    <dataValidation allowBlank="1" sqref="L78:M78" xr:uid="{00000000-0002-0000-0000-000005000000}"/>
  </dataValidations>
  <printOptions horizontalCentered="1" verticalCentered="1"/>
  <pageMargins left="0.7" right="0.7" top="0.75" bottom="0.75" header="0.3" footer="0.3"/>
  <pageSetup paperSize="8" scale="32" orientation="landscape" r:id="rId1"/>
  <headerFooter>
    <oddFooter>&amp;R_x000D_&amp;1#&amp;"Aptos"&amp;10&amp;K000000 Data sensitivity - Internal</oddFooter>
  </headerFooter>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D12:D44 E14:I14 M14:N14 P14:Y14</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J104:K104</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J108:K108</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M12:M13 M15:M43</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P12:P13 P15:P44</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V98</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Y12:Y13 Y15:Y43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79998168889431442"/>
    <pageSetUpPr fitToPage="1"/>
  </sheetPr>
  <dimension ref="A1:AL48"/>
  <sheetViews>
    <sheetView view="pageBreakPreview" zoomScale="70" zoomScaleNormal="100" zoomScaleSheetLayoutView="70" workbookViewId="0">
      <selection activeCell="L2" sqref="L2"/>
    </sheetView>
  </sheetViews>
  <sheetFormatPr defaultRowHeight="14.4"/>
  <cols>
    <col min="1" max="1" width="11.88671875" customWidth="1"/>
    <col min="2" max="2" width="29" customWidth="1"/>
    <col min="3" max="3" width="21.88671875" customWidth="1"/>
    <col min="4" max="4" width="15.6640625" bestFit="1" customWidth="1"/>
    <col min="11" max="11" width="17.109375" customWidth="1"/>
    <col min="12" max="12" width="15.33203125" customWidth="1"/>
    <col min="35" max="35" width="12.5546875" bestFit="1" customWidth="1"/>
  </cols>
  <sheetData>
    <row r="1" spans="1:38" s="54" customFormat="1" ht="30" customHeight="1">
      <c r="A1" s="1383" t="s">
        <v>66</v>
      </c>
      <c r="B1" s="1383"/>
      <c r="C1" s="1383"/>
      <c r="D1" s="1383"/>
      <c r="E1" s="1383"/>
      <c r="F1" s="1383"/>
      <c r="G1" s="1383"/>
      <c r="H1" s="1383"/>
      <c r="I1" s="1383"/>
      <c r="J1"/>
      <c r="K1" s="85" t="s">
        <v>153</v>
      </c>
      <c r="L1" s="86">
        <v>46314</v>
      </c>
      <c r="M1"/>
      <c r="N1"/>
      <c r="O1"/>
      <c r="P1"/>
      <c r="Q1"/>
      <c r="R1"/>
      <c r="S1"/>
      <c r="T1"/>
      <c r="U1"/>
      <c r="V1"/>
      <c r="W1"/>
      <c r="X1"/>
      <c r="Y1"/>
      <c r="Z1"/>
      <c r="AA1"/>
      <c r="AB1"/>
      <c r="AC1"/>
      <c r="AD1"/>
      <c r="AE1"/>
      <c r="AF1"/>
      <c r="AG1"/>
      <c r="AH1"/>
      <c r="AI1"/>
      <c r="AJ1"/>
      <c r="AK1"/>
      <c r="AL1"/>
    </row>
    <row r="2" spans="1:38" s="54" customFormat="1" ht="30" customHeight="1">
      <c r="A2" s="55" t="s">
        <v>132</v>
      </c>
      <c r="B2" s="59"/>
      <c r="C2" s="59"/>
      <c r="D2" s="59"/>
      <c r="E2" s="59"/>
      <c r="F2" s="59"/>
      <c r="G2" s="59"/>
      <c r="H2" s="59"/>
      <c r="I2" s="60"/>
      <c r="J2"/>
      <c r="K2"/>
      <c r="L2"/>
      <c r="M2"/>
      <c r="N2"/>
      <c r="O2"/>
      <c r="P2"/>
      <c r="Q2"/>
      <c r="R2"/>
      <c r="S2"/>
      <c r="T2"/>
      <c r="U2"/>
      <c r="V2"/>
      <c r="W2"/>
      <c r="X2"/>
      <c r="Y2"/>
      <c r="Z2"/>
      <c r="AA2"/>
      <c r="AB2"/>
      <c r="AC2"/>
      <c r="AD2"/>
      <c r="AE2"/>
      <c r="AF2"/>
      <c r="AG2"/>
      <c r="AH2"/>
      <c r="AI2"/>
      <c r="AJ2"/>
      <c r="AK2"/>
      <c r="AL2"/>
    </row>
    <row r="3" spans="1:38">
      <c r="A3" s="1394" t="s">
        <v>100</v>
      </c>
      <c r="B3" s="1395"/>
      <c r="C3" s="1391" t="s">
        <v>909</v>
      </c>
      <c r="D3" s="1392"/>
      <c r="E3" s="1392"/>
      <c r="F3" s="1392"/>
      <c r="G3" s="1392"/>
      <c r="H3" s="1392"/>
      <c r="I3" s="1393"/>
    </row>
    <row r="4" spans="1:38">
      <c r="A4" s="1387" t="s">
        <v>79</v>
      </c>
      <c r="B4" s="1388"/>
      <c r="C4" s="1391" t="s">
        <v>811</v>
      </c>
      <c r="D4" s="1392"/>
      <c r="E4" s="1392"/>
      <c r="F4" s="1392"/>
      <c r="G4" s="1392"/>
      <c r="H4" s="1392"/>
      <c r="I4" s="1393"/>
    </row>
    <row r="5" spans="1:38">
      <c r="A5" s="1387" t="s">
        <v>20</v>
      </c>
      <c r="B5" s="1388"/>
      <c r="C5" s="1391" t="s">
        <v>458</v>
      </c>
      <c r="D5" s="1392"/>
      <c r="E5" s="1392"/>
      <c r="F5" s="1392"/>
      <c r="G5" s="1392"/>
      <c r="H5" s="1392"/>
      <c r="I5" s="1393"/>
    </row>
    <row r="6" spans="1:38">
      <c r="A6" s="1387" t="s">
        <v>133</v>
      </c>
      <c r="B6" s="1388"/>
      <c r="C6" s="1391" t="s">
        <v>459</v>
      </c>
      <c r="D6" s="1392"/>
      <c r="E6" s="1392"/>
      <c r="F6" s="1392"/>
      <c r="G6" s="1392"/>
      <c r="H6" s="1392"/>
      <c r="I6" s="1393"/>
    </row>
    <row r="7" spans="1:38">
      <c r="A7" s="1387" t="s">
        <v>67</v>
      </c>
      <c r="B7" s="1388"/>
      <c r="C7" s="1391" t="s">
        <v>83</v>
      </c>
      <c r="D7" s="1392"/>
      <c r="E7" s="1392"/>
      <c r="F7" s="1392"/>
      <c r="G7" s="1392"/>
      <c r="H7" s="1392"/>
      <c r="I7" s="1393"/>
    </row>
    <row r="8" spans="1:38">
      <c r="A8" s="1387" t="s">
        <v>64</v>
      </c>
      <c r="B8" s="1388"/>
      <c r="C8" s="1391" t="s">
        <v>68</v>
      </c>
      <c r="D8" s="1392"/>
      <c r="E8" s="1392"/>
      <c r="F8" s="1392"/>
      <c r="G8" s="1392"/>
      <c r="H8" s="1392"/>
      <c r="I8" s="1393"/>
    </row>
    <row r="9" spans="1:38">
      <c r="A9" s="1389" t="s">
        <v>310</v>
      </c>
      <c r="B9" s="1390"/>
      <c r="C9" s="1399" t="s">
        <v>776</v>
      </c>
      <c r="D9" s="1400"/>
      <c r="E9" s="1400"/>
      <c r="F9" s="1400"/>
      <c r="G9" s="1400"/>
      <c r="H9" s="1400"/>
      <c r="I9" s="1401"/>
    </row>
    <row r="11" spans="1:38" ht="17.399999999999999">
      <c r="A11" s="55" t="s">
        <v>134</v>
      </c>
      <c r="B11" s="59"/>
      <c r="C11" s="59"/>
      <c r="D11" s="59"/>
      <c r="E11" s="59"/>
      <c r="F11" s="59"/>
      <c r="G11" s="59"/>
      <c r="H11" s="59"/>
      <c r="I11" s="60"/>
    </row>
    <row r="12" spans="1:38" ht="21" customHeight="1">
      <c r="A12" s="1394" t="s">
        <v>135</v>
      </c>
      <c r="B12" s="1395"/>
      <c r="C12" s="1384">
        <v>46112</v>
      </c>
      <c r="D12" s="1385"/>
      <c r="E12" s="1385"/>
      <c r="F12" s="1385"/>
      <c r="G12" s="1385"/>
      <c r="H12" s="1385"/>
      <c r="I12" s="1386"/>
    </row>
    <row r="13" spans="1:38" ht="21" customHeight="1">
      <c r="A13" s="1387" t="s">
        <v>130</v>
      </c>
      <c r="B13" s="1388"/>
      <c r="C13" s="1384">
        <v>46112</v>
      </c>
      <c r="D13" s="1385"/>
      <c r="E13" s="1385"/>
      <c r="F13" s="1385"/>
      <c r="G13" s="1385"/>
      <c r="H13" s="1385"/>
      <c r="I13" s="1386"/>
    </row>
    <row r="14" spans="1:38" ht="21" customHeight="1">
      <c r="A14" s="1387" t="s">
        <v>131</v>
      </c>
      <c r="B14" s="1388"/>
      <c r="C14" s="1384">
        <v>46119</v>
      </c>
      <c r="D14" s="1385"/>
      <c r="E14" s="1385"/>
      <c r="F14" s="1385"/>
      <c r="G14" s="1385"/>
      <c r="H14" s="1385"/>
      <c r="I14" s="1386"/>
    </row>
    <row r="15" spans="1:38" ht="21" customHeight="1">
      <c r="A15" s="1389" t="s">
        <v>136</v>
      </c>
      <c r="B15" s="1390"/>
      <c r="C15" s="1384">
        <v>46605</v>
      </c>
      <c r="D15" s="1385"/>
      <c r="E15" s="1385"/>
      <c r="F15" s="1385"/>
      <c r="G15" s="1385"/>
      <c r="H15" s="1385"/>
      <c r="I15" s="1386"/>
    </row>
    <row r="16" spans="1:38" ht="21" customHeight="1">
      <c r="A16" s="1394" t="s">
        <v>137</v>
      </c>
      <c r="B16" s="1395"/>
      <c r="C16" s="1384" t="s">
        <v>911</v>
      </c>
      <c r="D16" s="1385"/>
      <c r="E16" s="1385"/>
      <c r="F16" s="1385"/>
      <c r="G16" s="1385"/>
      <c r="H16" s="1385"/>
      <c r="I16" s="1386"/>
    </row>
    <row r="17" spans="1:9" ht="21" customHeight="1">
      <c r="A17" s="1387" t="s">
        <v>138</v>
      </c>
      <c r="B17" s="1388"/>
      <c r="C17" s="1384" t="s">
        <v>911</v>
      </c>
      <c r="D17" s="1385"/>
      <c r="E17" s="1385"/>
      <c r="F17" s="1385"/>
      <c r="G17" s="1385"/>
      <c r="H17" s="1385"/>
      <c r="I17" s="1386"/>
    </row>
    <row r="18" spans="1:9" ht="21" customHeight="1">
      <c r="A18" s="1387" t="s">
        <v>139</v>
      </c>
      <c r="B18" s="1388"/>
      <c r="C18" s="1384" t="s">
        <v>912</v>
      </c>
      <c r="D18" s="1385"/>
      <c r="E18" s="1385"/>
      <c r="F18" s="1385"/>
      <c r="G18" s="1385"/>
      <c r="H18" s="1385"/>
      <c r="I18" s="1386"/>
    </row>
    <row r="19" spans="1:9" ht="21" customHeight="1">
      <c r="A19" s="1389" t="s">
        <v>140</v>
      </c>
      <c r="B19" s="1390"/>
      <c r="C19" s="1384" t="s">
        <v>910</v>
      </c>
      <c r="D19" s="1385"/>
      <c r="E19" s="1385"/>
      <c r="F19" s="1385"/>
      <c r="G19" s="1385"/>
      <c r="H19" s="1385"/>
      <c r="I19" s="1386"/>
    </row>
    <row r="20" spans="1:9" ht="21" customHeight="1">
      <c r="A20" s="1394" t="s">
        <v>141</v>
      </c>
      <c r="B20" s="1395"/>
      <c r="C20" s="1384">
        <v>46119</v>
      </c>
      <c r="D20" s="1385"/>
      <c r="E20" s="1385"/>
      <c r="F20" s="1385"/>
      <c r="G20" s="1385"/>
      <c r="H20" s="1385"/>
      <c r="I20" s="1386"/>
    </row>
    <row r="21" spans="1:9" ht="21" customHeight="1">
      <c r="A21" s="1387" t="s">
        <v>142</v>
      </c>
      <c r="B21" s="1388"/>
      <c r="C21" s="1384">
        <v>46605</v>
      </c>
      <c r="D21" s="1385"/>
      <c r="E21" s="1385"/>
      <c r="F21" s="1385"/>
      <c r="G21" s="1385"/>
      <c r="H21" s="1385"/>
      <c r="I21" s="1386"/>
    </row>
    <row r="22" spans="1:9" ht="21" customHeight="1">
      <c r="A22" s="1387" t="s">
        <v>143</v>
      </c>
      <c r="B22" s="1388"/>
      <c r="C22" s="1384">
        <v>46605</v>
      </c>
      <c r="D22" s="1385"/>
      <c r="E22" s="1385"/>
      <c r="F22" s="1385"/>
      <c r="G22" s="1385"/>
      <c r="H22" s="1385"/>
      <c r="I22" s="1386"/>
    </row>
    <row r="23" spans="1:9" ht="21" customHeight="1">
      <c r="A23" s="1389" t="s">
        <v>28</v>
      </c>
      <c r="B23" s="1390"/>
      <c r="C23" s="1396">
        <f>C22-C15</f>
        <v>0</v>
      </c>
      <c r="D23" s="1397"/>
      <c r="E23" s="1397"/>
      <c r="F23" s="1397"/>
      <c r="G23" s="1397"/>
      <c r="H23" s="1397"/>
      <c r="I23" s="1398"/>
    </row>
    <row r="24" spans="1:9" ht="15" thickBot="1"/>
    <row r="25" spans="1:9" ht="54" customHeight="1" thickBot="1">
      <c r="A25" s="1381" t="s">
        <v>396</v>
      </c>
      <c r="B25" s="1382"/>
      <c r="C25" s="186" t="s">
        <v>397</v>
      </c>
      <c r="D25" s="196" t="s">
        <v>398</v>
      </c>
    </row>
    <row r="26" spans="1:9" ht="15" thickBot="1">
      <c r="A26" s="1377" t="s">
        <v>399</v>
      </c>
      <c r="B26" s="1378"/>
      <c r="C26" s="186">
        <v>46142</v>
      </c>
      <c r="D26" s="1366">
        <f>C26-C14</f>
        <v>23</v>
      </c>
    </row>
    <row r="27" spans="1:9" ht="15" thickBot="1">
      <c r="A27" s="1369" t="s">
        <v>400</v>
      </c>
      <c r="B27" s="1379"/>
      <c r="C27" s="186">
        <v>46153</v>
      </c>
      <c r="D27" s="1367"/>
    </row>
    <row r="28" spans="1:9" ht="15" thickBot="1">
      <c r="A28" s="1375" t="s">
        <v>253</v>
      </c>
      <c r="B28" s="1380"/>
      <c r="C28" s="186">
        <v>46153</v>
      </c>
      <c r="D28" s="1368"/>
    </row>
    <row r="29" spans="1:9" ht="15" thickBot="1">
      <c r="C29" s="5"/>
    </row>
    <row r="30" spans="1:9" ht="15" thickBot="1">
      <c r="A30" s="1377" t="s">
        <v>401</v>
      </c>
      <c r="B30" s="1378"/>
      <c r="C30" s="186">
        <v>46142</v>
      </c>
      <c r="D30" s="1366">
        <f>C30-C14</f>
        <v>23</v>
      </c>
    </row>
    <row r="31" spans="1:9" ht="15" thickBot="1">
      <c r="A31" s="1369" t="s">
        <v>402</v>
      </c>
      <c r="B31" s="1379"/>
      <c r="C31" s="186">
        <v>46148</v>
      </c>
      <c r="D31" s="1367"/>
    </row>
    <row r="32" spans="1:9" ht="15" thickBot="1">
      <c r="A32" s="1375" t="s">
        <v>254</v>
      </c>
      <c r="B32" s="1380"/>
      <c r="C32" s="186">
        <f>C30</f>
        <v>46142</v>
      </c>
      <c r="D32" s="1368"/>
    </row>
    <row r="33" spans="1:4" ht="15" thickBot="1">
      <c r="C33" s="5"/>
    </row>
    <row r="34" spans="1:4" ht="15" thickBot="1">
      <c r="A34" s="1377" t="s">
        <v>403</v>
      </c>
      <c r="B34" s="1378"/>
      <c r="C34" s="186">
        <v>46132</v>
      </c>
      <c r="D34" s="1366">
        <f>C34-C14</f>
        <v>13</v>
      </c>
    </row>
    <row r="35" spans="1:4" ht="15" thickBot="1">
      <c r="A35" s="1369" t="s">
        <v>404</v>
      </c>
      <c r="B35" s="1379"/>
      <c r="C35" s="186">
        <v>46142</v>
      </c>
      <c r="D35" s="1367"/>
    </row>
    <row r="36" spans="1:4" ht="15" thickBot="1">
      <c r="A36" s="1375" t="s">
        <v>405</v>
      </c>
      <c r="B36" s="1380"/>
      <c r="C36" s="186">
        <v>46142</v>
      </c>
      <c r="D36" s="1368"/>
    </row>
    <row r="37" spans="1:4" ht="15" thickBot="1">
      <c r="A37" s="188"/>
      <c r="B37" s="189"/>
      <c r="C37" s="190"/>
      <c r="D37" s="191"/>
    </row>
    <row r="38" spans="1:4" ht="15" thickBot="1">
      <c r="A38" s="1377" t="s">
        <v>406</v>
      </c>
      <c r="B38" s="1378"/>
      <c r="C38" s="186">
        <v>46149</v>
      </c>
      <c r="D38" s="1366">
        <f>C38-C14</f>
        <v>30</v>
      </c>
    </row>
    <row r="39" spans="1:4" ht="15" thickBot="1">
      <c r="A39" s="1369" t="s">
        <v>407</v>
      </c>
      <c r="B39" s="1379"/>
      <c r="C39" s="187">
        <v>46236</v>
      </c>
      <c r="D39" s="1367"/>
    </row>
    <row r="40" spans="1:4" ht="15" thickBot="1">
      <c r="A40" s="1369" t="s">
        <v>255</v>
      </c>
      <c r="B40" s="1379"/>
      <c r="C40" s="192" t="s">
        <v>392</v>
      </c>
      <c r="D40" s="1367"/>
    </row>
    <row r="41" spans="1:4" ht="15" thickBot="1">
      <c r="A41" s="1375" t="s">
        <v>457</v>
      </c>
      <c r="B41" s="1380"/>
      <c r="C41" s="187" t="s">
        <v>392</v>
      </c>
      <c r="D41" s="1368"/>
    </row>
    <row r="42" spans="1:4" ht="15" thickBot="1">
      <c r="C42" s="5"/>
    </row>
    <row r="43" spans="1:4" ht="15" thickBot="1">
      <c r="A43" s="1364" t="s">
        <v>408</v>
      </c>
      <c r="B43" s="1365"/>
      <c r="C43" s="193" t="s">
        <v>392</v>
      </c>
      <c r="D43" s="1366" t="s">
        <v>392</v>
      </c>
    </row>
    <row r="44" spans="1:4" ht="15" thickBot="1">
      <c r="A44" s="1369" t="s">
        <v>409</v>
      </c>
      <c r="B44" s="1370"/>
      <c r="C44" s="193" t="s">
        <v>392</v>
      </c>
      <c r="D44" s="1367"/>
    </row>
    <row r="45" spans="1:4" ht="15" thickBot="1">
      <c r="A45" s="1371" t="s">
        <v>275</v>
      </c>
      <c r="B45" s="1372"/>
      <c r="C45" s="194" t="s">
        <v>392</v>
      </c>
      <c r="D45" s="1368"/>
    </row>
    <row r="46" spans="1:4" ht="15" thickBot="1">
      <c r="C46" s="5"/>
    </row>
    <row r="47" spans="1:4" ht="15" thickBot="1">
      <c r="A47" s="1373" t="s">
        <v>460</v>
      </c>
      <c r="B47" s="1374"/>
      <c r="C47" s="195">
        <v>46142</v>
      </c>
      <c r="D47" s="1366">
        <f>C47-C14</f>
        <v>23</v>
      </c>
    </row>
    <row r="48" spans="1:4" ht="15" thickBot="1">
      <c r="A48" s="1375" t="s">
        <v>461</v>
      </c>
      <c r="B48" s="1376"/>
      <c r="C48" s="195" t="s">
        <v>392</v>
      </c>
      <c r="D48" s="1368"/>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dataValidations disablePrompts="1" count="1">
    <dataValidation type="list" allowBlank="1" showInputMessage="1" showErrorMessage="1" sqref="C7:C8" xr:uid="{00000000-0002-0000-0100-000000000000}">
      <formula1>#REF!</formula1>
    </dataValidation>
  </dataValidations>
  <printOptions horizontalCentered="1" verticalCentered="1"/>
  <pageMargins left="0.7" right="0.7" top="0.75" bottom="0.75" header="0.3" footer="0.3"/>
  <pageSetup paperSize="8" scale="84" orientation="landscape" r:id="rId1"/>
  <headerFooter>
    <oddFooter>&amp;R_x000D_&amp;1#&amp;"Aptos"&amp;10&amp;K000000 Data sensitivity - Internal</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theme="7" tint="0.79998168889431442"/>
    <pageSetUpPr fitToPage="1"/>
  </sheetPr>
  <dimension ref="A1:R105"/>
  <sheetViews>
    <sheetView view="pageBreakPreview" zoomScale="55" zoomScaleNormal="70" zoomScaleSheetLayoutView="55" workbookViewId="0">
      <selection activeCell="P52" activeCellId="1" sqref="I52 P52"/>
    </sheetView>
  </sheetViews>
  <sheetFormatPr defaultRowHeight="14.4"/>
  <cols>
    <col min="1" max="1" width="52.5546875" bestFit="1" customWidth="1"/>
    <col min="2" max="2" width="6" bestFit="1" customWidth="1"/>
    <col min="3" max="3" width="21.44140625" bestFit="1" customWidth="1"/>
    <col min="4" max="4" width="22" bestFit="1" customWidth="1"/>
    <col min="5" max="5" width="17.33203125" customWidth="1"/>
    <col min="6" max="6" width="16.33203125" bestFit="1" customWidth="1"/>
    <col min="7" max="7" width="31.109375" bestFit="1" customWidth="1"/>
    <col min="8" max="8" width="19.44140625" bestFit="1" customWidth="1"/>
    <col min="9" max="9" width="19" bestFit="1" customWidth="1"/>
    <col min="10" max="10" width="1.6640625" customWidth="1"/>
    <col min="11" max="11" width="27" customWidth="1"/>
    <col min="12" max="12" width="8.5546875" bestFit="1" customWidth="1"/>
    <col min="13" max="13" width="11.5546875" bestFit="1" customWidth="1"/>
    <col min="14" max="14" width="10.109375" bestFit="1" customWidth="1"/>
    <col min="15" max="15" width="14" bestFit="1" customWidth="1"/>
    <col min="16" max="16" width="14.44140625" bestFit="1" customWidth="1"/>
    <col min="17" max="17" width="9.33203125" customWidth="1"/>
    <col min="18" max="18" width="8.109375" customWidth="1"/>
  </cols>
  <sheetData>
    <row r="1" spans="1:18">
      <c r="A1" s="1404" t="s">
        <v>395</v>
      </c>
      <c r="B1" s="1407" t="s">
        <v>909</v>
      </c>
      <c r="C1" s="1408"/>
      <c r="D1" s="1408"/>
      <c r="E1" s="1408"/>
      <c r="F1" s="1408"/>
      <c r="G1" s="1408"/>
      <c r="H1" s="1408"/>
      <c r="I1" s="1408"/>
      <c r="J1" s="1408"/>
      <c r="K1" s="1408"/>
      <c r="L1" s="1408"/>
      <c r="M1" s="1408"/>
      <c r="N1" s="1408"/>
      <c r="O1" s="1408"/>
      <c r="P1" s="1409"/>
    </row>
    <row r="2" spans="1:18">
      <c r="A2" s="1405"/>
      <c r="B2" s="1410"/>
      <c r="C2" s="1411"/>
      <c r="D2" s="1411"/>
      <c r="E2" s="1411"/>
      <c r="F2" s="1411"/>
      <c r="G2" s="1411"/>
      <c r="H2" s="1411"/>
      <c r="I2" s="1411"/>
      <c r="J2" s="1411"/>
      <c r="K2" s="1411"/>
      <c r="L2" s="1411"/>
      <c r="M2" s="1411"/>
      <c r="N2" s="1411"/>
      <c r="O2" s="1411"/>
      <c r="P2" s="1412"/>
    </row>
    <row r="3" spans="1:18" ht="15" thickBot="1">
      <c r="A3" s="1406"/>
      <c r="B3" s="1413"/>
      <c r="C3" s="1414"/>
      <c r="D3" s="1414"/>
      <c r="E3" s="1414"/>
      <c r="F3" s="1414"/>
      <c r="G3" s="1414"/>
      <c r="H3" s="1414"/>
      <c r="I3" s="1414"/>
      <c r="J3" s="1414"/>
      <c r="K3" s="1414"/>
      <c r="L3" s="1414"/>
      <c r="M3" s="1414"/>
      <c r="N3" s="1414"/>
      <c r="O3" s="1414"/>
      <c r="P3" s="1415"/>
    </row>
    <row r="4" spans="1:18" ht="21.6" thickBot="1">
      <c r="A4" s="903" t="s">
        <v>90</v>
      </c>
      <c r="B4" s="904"/>
      <c r="C4" s="184"/>
      <c r="D4" s="184"/>
      <c r="E4" s="185"/>
      <c r="F4" s="185"/>
      <c r="G4" s="185"/>
      <c r="H4" s="185"/>
      <c r="I4" s="185"/>
      <c r="K4" s="1402" t="s">
        <v>91</v>
      </c>
      <c r="L4" s="1403"/>
      <c r="M4" s="1403"/>
      <c r="N4" s="1403"/>
      <c r="O4" s="1403"/>
      <c r="P4" s="1403"/>
    </row>
    <row r="5" spans="1:18" ht="38.25" customHeight="1" thickBot="1">
      <c r="A5" s="1417" t="s">
        <v>21</v>
      </c>
      <c r="B5" s="1418"/>
      <c r="C5" s="1251" t="s">
        <v>101</v>
      </c>
      <c r="D5" s="1422" t="s">
        <v>29</v>
      </c>
      <c r="E5" s="1423" t="s">
        <v>18</v>
      </c>
      <c r="F5" s="1424"/>
      <c r="G5" s="281"/>
      <c r="H5" s="1423" t="s">
        <v>30</v>
      </c>
      <c r="I5" s="1424"/>
      <c r="K5" s="146" t="s">
        <v>394</v>
      </c>
      <c r="L5" s="1416" t="s">
        <v>29</v>
      </c>
      <c r="M5" s="1425" t="s">
        <v>92</v>
      </c>
      <c r="N5" s="1426"/>
      <c r="O5" s="1425" t="s">
        <v>93</v>
      </c>
      <c r="P5" s="1427"/>
    </row>
    <row r="6" spans="1:18" ht="16.2" thickBot="1">
      <c r="A6" s="1419"/>
      <c r="B6" s="1420"/>
      <c r="C6" s="1421"/>
      <c r="D6" s="1416"/>
      <c r="E6" s="147" t="s">
        <v>17</v>
      </c>
      <c r="F6" s="148" t="s">
        <v>23</v>
      </c>
      <c r="G6" s="282" t="s">
        <v>451</v>
      </c>
      <c r="H6" s="149" t="s">
        <v>17</v>
      </c>
      <c r="I6" s="149" t="s">
        <v>23</v>
      </c>
      <c r="K6" s="603" t="s">
        <v>94</v>
      </c>
      <c r="L6" s="1416"/>
      <c r="M6" s="147" t="s">
        <v>17</v>
      </c>
      <c r="N6" s="148" t="s">
        <v>23</v>
      </c>
      <c r="O6" s="149" t="s">
        <v>17</v>
      </c>
      <c r="P6" s="149" t="s">
        <v>23</v>
      </c>
    </row>
    <row r="7" spans="1:18" ht="15" thickBot="1">
      <c r="A7" s="906" t="s">
        <v>482</v>
      </c>
      <c r="B7" s="918"/>
      <c r="C7" s="912"/>
      <c r="D7" s="915"/>
      <c r="E7" s="913"/>
      <c r="F7" s="608"/>
      <c r="G7" s="608"/>
      <c r="H7" s="607">
        <v>0</v>
      </c>
      <c r="I7" s="607">
        <v>0</v>
      </c>
      <c r="K7" s="605">
        <v>0</v>
      </c>
      <c r="L7" s="606">
        <v>0</v>
      </c>
      <c r="M7" s="605"/>
      <c r="N7" s="605"/>
      <c r="O7" s="609">
        <v>0</v>
      </c>
      <c r="P7" s="605">
        <v>0</v>
      </c>
    </row>
    <row r="8" spans="1:18" ht="15" thickBot="1">
      <c r="A8" s="906" t="s">
        <v>483</v>
      </c>
      <c r="B8" s="918"/>
      <c r="C8" s="901">
        <v>0</v>
      </c>
      <c r="D8" s="914"/>
      <c r="E8" s="607"/>
      <c r="F8" s="607"/>
      <c r="G8" s="607"/>
      <c r="H8" s="607">
        <v>0</v>
      </c>
      <c r="I8" s="607">
        <v>0</v>
      </c>
      <c r="K8" s="607">
        <v>19154</v>
      </c>
      <c r="L8" s="606">
        <v>2.999994674751021E-2</v>
      </c>
      <c r="M8" s="607">
        <f>O8-O58</f>
        <v>0</v>
      </c>
      <c r="N8" s="607">
        <f>P8-P58</f>
        <v>0</v>
      </c>
      <c r="O8">
        <v>19793</v>
      </c>
      <c r="P8">
        <v>19793</v>
      </c>
    </row>
    <row r="9" spans="1:18" s="6" customFormat="1" ht="15" thickBot="1">
      <c r="A9" s="907" t="s">
        <v>484</v>
      </c>
      <c r="B9" s="919"/>
      <c r="C9" s="999">
        <v>0</v>
      </c>
      <c r="D9" s="772">
        <v>0</v>
      </c>
      <c r="E9" s="1000">
        <f t="shared" ref="E9:F11" si="0">H9-H59</f>
        <v>0</v>
      </c>
      <c r="F9" s="1000">
        <f t="shared" si="0"/>
        <v>0</v>
      </c>
      <c r="G9" s="1001">
        <v>0</v>
      </c>
      <c r="H9" s="1002">
        <v>0</v>
      </c>
      <c r="I9" s="1002">
        <v>0</v>
      </c>
      <c r="J9" s="1003"/>
      <c r="K9" s="1003">
        <v>31923.4</v>
      </c>
      <c r="L9" s="1004">
        <v>5.0000015662496997E-2</v>
      </c>
      <c r="M9" s="1000">
        <f t="shared" ref="M9:M14" si="1">O9-O59</f>
        <v>0</v>
      </c>
      <c r="N9" s="1000">
        <f t="shared" ref="N9:N15" si="2">P9-P59</f>
        <v>0</v>
      </c>
      <c r="O9">
        <v>32988</v>
      </c>
      <c r="P9">
        <v>31339</v>
      </c>
      <c r="Q9" s="1005"/>
      <c r="R9" s="1005"/>
    </row>
    <row r="10" spans="1:18" s="6" customFormat="1" ht="15" thickBot="1">
      <c r="A10" s="907" t="s">
        <v>485</v>
      </c>
      <c r="B10" s="919"/>
      <c r="C10" s="999">
        <v>0</v>
      </c>
      <c r="D10" s="772">
        <v>0</v>
      </c>
      <c r="E10" s="1000">
        <f>H10-H60</f>
        <v>0</v>
      </c>
      <c r="F10" s="1000">
        <f>I10-I60</f>
        <v>0</v>
      </c>
      <c r="G10" s="1001">
        <v>0</v>
      </c>
      <c r="H10" s="1002">
        <v>0</v>
      </c>
      <c r="I10" s="1006">
        <v>0</v>
      </c>
      <c r="J10" s="1003"/>
      <c r="K10" s="1003">
        <v>89385.5</v>
      </c>
      <c r="L10" s="1004">
        <v>0.14000001252999758</v>
      </c>
      <c r="M10" s="1000">
        <f t="shared" si="1"/>
        <v>3134</v>
      </c>
      <c r="N10" s="1000">
        <f t="shared" si="2"/>
        <v>4642</v>
      </c>
      <c r="O10">
        <v>68347</v>
      </c>
      <c r="P10">
        <v>17130</v>
      </c>
      <c r="Q10" s="1005"/>
      <c r="R10" s="1005"/>
    </row>
    <row r="11" spans="1:18" s="6" customFormat="1" ht="15" thickBot="1">
      <c r="A11" s="907" t="s">
        <v>486</v>
      </c>
      <c r="B11" s="919"/>
      <c r="C11" s="999">
        <v>33090852</v>
      </c>
      <c r="D11" s="772">
        <v>1</v>
      </c>
      <c r="E11" s="1000">
        <f t="shared" si="0"/>
        <v>710697.41000000015</v>
      </c>
      <c r="F11" s="1000">
        <f t="shared" si="0"/>
        <v>214091.03000000026</v>
      </c>
      <c r="G11" s="1001">
        <v>0</v>
      </c>
      <c r="H11" s="595">
        <v>6301807.46</v>
      </c>
      <c r="I11" s="595">
        <v>7095542.04</v>
      </c>
      <c r="J11" s="1003"/>
      <c r="K11" s="1003">
        <v>478850.8</v>
      </c>
      <c r="L11" s="1004">
        <v>0.74999992168751495</v>
      </c>
      <c r="M11" s="1000">
        <f t="shared" si="1"/>
        <v>8552</v>
      </c>
      <c r="N11" s="1000">
        <f t="shared" si="2"/>
        <v>3430</v>
      </c>
      <c r="O11">
        <v>121851</v>
      </c>
      <c r="P11">
        <v>98246</v>
      </c>
      <c r="Q11" s="1005"/>
      <c r="R11" s="1005"/>
    </row>
    <row r="12" spans="1:18" s="993" customFormat="1" ht="15" thickBot="1">
      <c r="A12" s="987" t="s">
        <v>778</v>
      </c>
      <c r="B12" s="988"/>
      <c r="C12" s="989">
        <v>22502032</v>
      </c>
      <c r="D12" s="990">
        <v>0.68000763473844672</v>
      </c>
      <c r="E12" s="991">
        <f>H12-H62</f>
        <v>613731.63999999966</v>
      </c>
      <c r="F12" s="991">
        <f>I12-I62</f>
        <v>214091.03000000026</v>
      </c>
      <c r="G12" s="992">
        <v>0</v>
      </c>
      <c r="H12" s="595">
        <v>5886632.1200000001</v>
      </c>
      <c r="I12" s="595">
        <v>7095542.04</v>
      </c>
      <c r="K12" s="993">
        <v>345775.49999999994</v>
      </c>
      <c r="L12" s="994">
        <v>0.54157077302880419</v>
      </c>
      <c r="M12" s="991">
        <f t="shared" si="1"/>
        <v>8143</v>
      </c>
      <c r="N12" s="991">
        <f t="shared" si="2"/>
        <v>3430</v>
      </c>
      <c r="O12">
        <v>109662</v>
      </c>
      <c r="P12">
        <v>98246</v>
      </c>
    </row>
    <row r="13" spans="1:18" s="751" customFormat="1" ht="15" thickBot="1">
      <c r="A13" s="908" t="s">
        <v>779</v>
      </c>
      <c r="B13" s="981"/>
      <c r="C13" s="982">
        <v>17704263</v>
      </c>
      <c r="D13" s="983">
        <v>0.53501985986942857</v>
      </c>
      <c r="E13" s="984">
        <f>H13-H63</f>
        <v>514154.16000000015</v>
      </c>
      <c r="F13" s="984">
        <f>I13-I63</f>
        <v>111822.58999999985</v>
      </c>
      <c r="G13" s="985">
        <v>0</v>
      </c>
      <c r="H13" s="595">
        <v>5366361.18</v>
      </c>
      <c r="I13" s="595">
        <v>6500573.5099999998</v>
      </c>
      <c r="K13" s="751">
        <v>168659.6</v>
      </c>
      <c r="L13" s="986">
        <v>0.26416304784673555</v>
      </c>
      <c r="M13" s="984">
        <f>O13-O64</f>
        <v>15867</v>
      </c>
      <c r="N13" s="984">
        <f t="shared" si="2"/>
        <v>557</v>
      </c>
      <c r="O13">
        <v>73549</v>
      </c>
      <c r="P13">
        <v>78905</v>
      </c>
    </row>
    <row r="14" spans="1:18" ht="15" thickBot="1">
      <c r="A14" s="909" t="s">
        <v>780</v>
      </c>
      <c r="B14" s="918"/>
      <c r="C14" s="595">
        <v>10400905</v>
      </c>
      <c r="D14" s="611">
        <v>0.31431360546413251</v>
      </c>
      <c r="E14" s="898">
        <f t="shared" ref="E14:F16" si="3">H14-H64</f>
        <v>275854.68000000017</v>
      </c>
      <c r="F14" s="607">
        <f t="shared" si="3"/>
        <v>111822.59000000032</v>
      </c>
      <c r="G14" s="753">
        <v>0</v>
      </c>
      <c r="H14" s="595">
        <v>3150987.44</v>
      </c>
      <c r="I14" s="595">
        <v>4140066.18</v>
      </c>
      <c r="K14">
        <v>96629.6</v>
      </c>
      <c r="L14" s="752">
        <v>0.15134608197938879</v>
      </c>
      <c r="M14" s="607">
        <f t="shared" si="1"/>
        <v>1058</v>
      </c>
      <c r="N14" s="607">
        <f t="shared" si="2"/>
        <v>557</v>
      </c>
      <c r="O14">
        <v>58740</v>
      </c>
      <c r="P14">
        <v>62660</v>
      </c>
    </row>
    <row r="15" spans="1:18" ht="15" thickBot="1">
      <c r="A15" s="909" t="s">
        <v>781</v>
      </c>
      <c r="B15" s="918"/>
      <c r="C15" s="595">
        <v>7303358</v>
      </c>
      <c r="D15" s="611">
        <v>0.22070625440529607</v>
      </c>
      <c r="E15" s="898">
        <f t="shared" si="3"/>
        <v>238299.48000000021</v>
      </c>
      <c r="F15" s="607">
        <f t="shared" si="3"/>
        <v>0</v>
      </c>
      <c r="G15" s="753"/>
      <c r="H15" s="595">
        <v>2215373.7400000002</v>
      </c>
      <c r="I15" s="595">
        <v>2360507.33</v>
      </c>
      <c r="K15">
        <v>72030.100000000006</v>
      </c>
      <c r="L15" s="752">
        <v>0.11281712249231676</v>
      </c>
      <c r="M15" s="607">
        <f>O15-O65</f>
        <v>1164</v>
      </c>
      <c r="N15" s="607">
        <f t="shared" si="2"/>
        <v>0</v>
      </c>
      <c r="O15">
        <v>14810</v>
      </c>
      <c r="P15">
        <v>16245</v>
      </c>
    </row>
    <row r="16" spans="1:18" s="751" customFormat="1" ht="15" thickBot="1">
      <c r="A16" s="908" t="s">
        <v>782</v>
      </c>
      <c r="B16" s="981"/>
      <c r="C16" s="982">
        <v>3415753</v>
      </c>
      <c r="D16" s="983">
        <v>0.10322348303392127</v>
      </c>
      <c r="E16" s="984">
        <f t="shared" si="3"/>
        <v>62394.599999999977</v>
      </c>
      <c r="F16" s="984">
        <f t="shared" si="3"/>
        <v>43659.79</v>
      </c>
      <c r="G16" s="985"/>
      <c r="H16" s="595">
        <v>246971.83</v>
      </c>
      <c r="I16" s="595">
        <v>62629.37</v>
      </c>
      <c r="K16" s="751">
        <v>103222.1</v>
      </c>
      <c r="L16" s="986">
        <v>0.16167158312447394</v>
      </c>
      <c r="M16" s="984"/>
      <c r="N16" s="984">
        <f t="shared" ref="N16" si="4">Q16-Q65</f>
        <v>0</v>
      </c>
      <c r="O16">
        <v>18369</v>
      </c>
      <c r="P16">
        <v>3751</v>
      </c>
    </row>
    <row r="17" spans="1:16" ht="15" thickBot="1">
      <c r="A17" s="909" t="s">
        <v>783</v>
      </c>
      <c r="B17" s="918"/>
      <c r="C17" s="595">
        <v>1577890</v>
      </c>
      <c r="D17" s="611">
        <v>4.7683571278249348E-2</v>
      </c>
      <c r="E17" s="607">
        <f>H17-H67</f>
        <v>17205.129999999997</v>
      </c>
      <c r="F17" s="607">
        <f>I17-I67</f>
        <v>0</v>
      </c>
      <c r="G17" s="753"/>
      <c r="H17" s="595">
        <v>35478.519999999997</v>
      </c>
      <c r="I17">
        <v>0</v>
      </c>
      <c r="K17">
        <v>37659</v>
      </c>
      <c r="L17" s="752">
        <v>5.8983397439933534E-2</v>
      </c>
      <c r="M17" s="607">
        <f t="shared" ref="M17:M37" si="5">O17-O68</f>
        <v>1036</v>
      </c>
      <c r="N17" s="607">
        <f t="shared" ref="N17:N37" si="6">P17-P68</f>
        <v>0</v>
      </c>
      <c r="O17">
        <v>1036</v>
      </c>
      <c r="P17">
        <v>0</v>
      </c>
    </row>
    <row r="18" spans="1:16" ht="15" thickBot="1">
      <c r="A18" s="909" t="s">
        <v>784</v>
      </c>
      <c r="B18" s="918"/>
      <c r="C18" s="595">
        <v>4795</v>
      </c>
      <c r="D18" s="611">
        <v>1.4490409615322084E-4</v>
      </c>
      <c r="E18" s="607">
        <f t="shared" ref="E18:E26" si="7">H18-H68</f>
        <v>0</v>
      </c>
      <c r="F18" s="607">
        <f t="shared" ref="F18:F37" si="8">I18-I67</f>
        <v>0</v>
      </c>
      <c r="G18" s="753"/>
      <c r="H18">
        <v>0</v>
      </c>
      <c r="I18">
        <v>0</v>
      </c>
      <c r="K18">
        <v>172.8</v>
      </c>
      <c r="L18" s="752">
        <v>2.7064794810325595E-4</v>
      </c>
      <c r="M18" s="607">
        <f>O18-O68</f>
        <v>0</v>
      </c>
      <c r="N18" s="607">
        <f>P18-P68</f>
        <v>0</v>
      </c>
      <c r="O18">
        <v>0</v>
      </c>
      <c r="P18">
        <v>0</v>
      </c>
    </row>
    <row r="19" spans="1:16" ht="15" thickBot="1">
      <c r="A19" s="909" t="s">
        <v>785</v>
      </c>
      <c r="B19" s="918"/>
      <c r="C19" s="595">
        <v>1454545</v>
      </c>
      <c r="D19" s="611">
        <v>4.3956106056139019E-2</v>
      </c>
      <c r="E19" s="607">
        <f t="shared" si="7"/>
        <v>30727.339999999997</v>
      </c>
      <c r="F19" s="607">
        <f>I19-I69</f>
        <v>0</v>
      </c>
      <c r="G19" s="753"/>
      <c r="H19" s="595">
        <v>146450.34</v>
      </c>
      <c r="I19" s="595">
        <v>6382.5</v>
      </c>
      <c r="K19">
        <v>51050.8</v>
      </c>
      <c r="L19" s="752">
        <v>7.9958300167995947E-2</v>
      </c>
      <c r="M19" s="607">
        <f t="shared" si="5"/>
        <v>9986</v>
      </c>
      <c r="N19" s="607">
        <f>P19-P69</f>
        <v>0</v>
      </c>
      <c r="O19">
        <v>13326</v>
      </c>
      <c r="P19">
        <v>515</v>
      </c>
    </row>
    <row r="20" spans="1:16" ht="15" thickBot="1">
      <c r="A20" s="909" t="s">
        <v>786</v>
      </c>
      <c r="B20" s="918"/>
      <c r="C20" s="595">
        <v>378522</v>
      </c>
      <c r="D20" s="611">
        <v>1.1438871383547333E-2</v>
      </c>
      <c r="E20" s="607">
        <f t="shared" si="7"/>
        <v>14462.120000000003</v>
      </c>
      <c r="F20" s="607">
        <f>I20-I70</f>
        <v>43659.79</v>
      </c>
      <c r="G20" s="753"/>
      <c r="H20" s="595">
        <v>65042.96</v>
      </c>
      <c r="I20" s="595">
        <v>56246.87</v>
      </c>
      <c r="K20">
        <v>14339.6</v>
      </c>
      <c r="L20" s="752">
        <v>2.2459394193411163E-2</v>
      </c>
      <c r="M20" s="607">
        <f t="shared" si="5"/>
        <v>4008</v>
      </c>
      <c r="N20" s="607">
        <f>P20-P70</f>
        <v>2429</v>
      </c>
      <c r="O20">
        <v>4008</v>
      </c>
      <c r="P20">
        <v>3237</v>
      </c>
    </row>
    <row r="21" spans="1:16" s="751" customFormat="1" ht="15" thickBot="1">
      <c r="A21" s="910" t="s">
        <v>787</v>
      </c>
      <c r="B21" s="981"/>
      <c r="C21" s="982">
        <v>86942</v>
      </c>
      <c r="D21" s="983">
        <v>2.6273726648077841E-3</v>
      </c>
      <c r="E21" s="984">
        <f t="shared" si="7"/>
        <v>0</v>
      </c>
      <c r="F21" s="984">
        <f>I21-I71</f>
        <v>0</v>
      </c>
      <c r="G21" s="985"/>
      <c r="H21">
        <v>0</v>
      </c>
      <c r="I21" s="595">
        <v>4926.72</v>
      </c>
      <c r="K21" s="751">
        <v>6638.4</v>
      </c>
      <c r="L21" s="986">
        <v>1.0397392006300082E-2</v>
      </c>
      <c r="M21" s="984">
        <f t="shared" si="5"/>
        <v>0</v>
      </c>
      <c r="N21" s="984">
        <f t="shared" si="6"/>
        <v>329</v>
      </c>
      <c r="O21">
        <v>0</v>
      </c>
      <c r="P21">
        <v>651</v>
      </c>
    </row>
    <row r="22" spans="1:16" ht="15" thickBot="1">
      <c r="A22" s="909" t="s">
        <v>780</v>
      </c>
      <c r="B22" s="918"/>
      <c r="C22" s="595">
        <v>28981</v>
      </c>
      <c r="D22" s="611">
        <v>8.7580096154671393E-4</v>
      </c>
      <c r="E22" s="607">
        <f t="shared" si="7"/>
        <v>0</v>
      </c>
      <c r="F22" s="607">
        <f>I22-I72</f>
        <v>0</v>
      </c>
      <c r="G22" s="753"/>
      <c r="H22">
        <v>0</v>
      </c>
      <c r="I22" s="595">
        <v>2028.65</v>
      </c>
      <c r="K22">
        <v>2072.1999999999998</v>
      </c>
      <c r="L22" s="752">
        <v>3.2455826276595306E-3</v>
      </c>
      <c r="M22" s="607">
        <f t="shared" si="5"/>
        <v>0</v>
      </c>
      <c r="N22" s="607">
        <f>P22-P72</f>
        <v>0</v>
      </c>
      <c r="O22">
        <v>0</v>
      </c>
      <c r="P22">
        <v>322</v>
      </c>
    </row>
    <row r="23" spans="1:16" ht="15" thickBot="1">
      <c r="A23" s="909" t="s">
        <v>781</v>
      </c>
      <c r="B23" s="918"/>
      <c r="C23" s="595">
        <v>57961</v>
      </c>
      <c r="D23" s="611">
        <v>1.7515717032610704E-3</v>
      </c>
      <c r="E23" s="607">
        <f t="shared" si="7"/>
        <v>0</v>
      </c>
      <c r="F23" s="607">
        <f t="shared" si="8"/>
        <v>869.42000000000007</v>
      </c>
      <c r="G23" s="753"/>
      <c r="H23">
        <v>0</v>
      </c>
      <c r="I23" s="595">
        <v>2898.07</v>
      </c>
      <c r="K23">
        <v>4566.2</v>
      </c>
      <c r="L23" s="752">
        <v>7.1518093786405506E-3</v>
      </c>
      <c r="M23" s="607">
        <f t="shared" si="5"/>
        <v>-9146</v>
      </c>
      <c r="N23" s="607">
        <f>P23-P73</f>
        <v>0</v>
      </c>
      <c r="O23">
        <v>0</v>
      </c>
      <c r="P23">
        <v>328</v>
      </c>
    </row>
    <row r="24" spans="1:16" s="751" customFormat="1" ht="15" thickBot="1">
      <c r="A24" s="910" t="s">
        <v>788</v>
      </c>
      <c r="B24" s="981"/>
      <c r="C24" s="982">
        <v>379700</v>
      </c>
      <c r="D24" s="983">
        <v>1.1474470346064223E-2</v>
      </c>
      <c r="E24" s="984">
        <f t="shared" si="7"/>
        <v>11904.599999999999</v>
      </c>
      <c r="F24" s="984">
        <f t="shared" si="8"/>
        <v>210420.03999999998</v>
      </c>
      <c r="G24" s="985"/>
      <c r="H24" s="595">
        <v>66242.45</v>
      </c>
      <c r="I24" s="595">
        <v>213318.11</v>
      </c>
      <c r="K24" s="751">
        <v>46755.000000000007</v>
      </c>
      <c r="L24" s="986">
        <v>7.3230004708146598E-2</v>
      </c>
      <c r="M24" s="984">
        <f t="shared" si="5"/>
        <v>7499</v>
      </c>
      <c r="N24" s="984">
        <f t="shared" si="6"/>
        <v>4879</v>
      </c>
      <c r="O24">
        <v>11285</v>
      </c>
      <c r="P24">
        <v>12074</v>
      </c>
    </row>
    <row r="25" spans="1:16" ht="15" thickBot="1">
      <c r="A25" s="909" t="s">
        <v>780</v>
      </c>
      <c r="B25" s="918"/>
      <c r="C25" s="595">
        <v>189850</v>
      </c>
      <c r="D25" s="611">
        <v>5.7372351730321115E-3</v>
      </c>
      <c r="E25" s="607">
        <f t="shared" si="7"/>
        <v>5695.3299999999981</v>
      </c>
      <c r="F25" s="607">
        <f t="shared" si="8"/>
        <v>-87612.799999999988</v>
      </c>
      <c r="G25" s="753"/>
      <c r="H25" s="595">
        <v>30835.919999999998</v>
      </c>
      <c r="I25" s="595">
        <v>121896.06</v>
      </c>
      <c r="K25">
        <v>20132.099999999999</v>
      </c>
      <c r="L25" s="752">
        <v>3.1531895578759017E-2</v>
      </c>
      <c r="M25" s="607">
        <f t="shared" si="5"/>
        <v>-614</v>
      </c>
      <c r="N25" s="607">
        <f t="shared" si="6"/>
        <v>2412</v>
      </c>
      <c r="O25">
        <v>4746</v>
      </c>
      <c r="P25">
        <v>7195</v>
      </c>
    </row>
    <row r="26" spans="1:16" ht="15" thickBot="1">
      <c r="A26" s="909" t="s">
        <v>781</v>
      </c>
      <c r="B26" s="918"/>
      <c r="C26" s="595">
        <v>189850</v>
      </c>
      <c r="D26" s="611">
        <v>5.7372351730321115E-3</v>
      </c>
      <c r="E26" s="607">
        <f t="shared" si="7"/>
        <v>6209.2599999999984</v>
      </c>
      <c r="F26" s="607">
        <f>I26-I76</f>
        <v>3809.25</v>
      </c>
      <c r="G26" s="753"/>
      <c r="H26" s="595">
        <v>35406.53</v>
      </c>
      <c r="I26" s="595">
        <v>91422.05</v>
      </c>
      <c r="K26">
        <v>26622.9</v>
      </c>
      <c r="L26" s="752">
        <v>4.1698109129387574E-2</v>
      </c>
      <c r="M26" s="607">
        <f>O26-O76</f>
        <v>1179</v>
      </c>
      <c r="N26" s="607">
        <f>P26-P76</f>
        <v>96</v>
      </c>
      <c r="O26">
        <v>6539</v>
      </c>
      <c r="P26">
        <v>4879</v>
      </c>
    </row>
    <row r="27" spans="1:16" s="751" customFormat="1" ht="15" thickBot="1">
      <c r="A27" s="910" t="s">
        <v>789</v>
      </c>
      <c r="B27" s="981"/>
      <c r="C27" s="982">
        <v>621335</v>
      </c>
      <c r="D27" s="983">
        <v>1.8776639537718763E-2</v>
      </c>
      <c r="E27" s="984">
        <f t="shared" ref="E27:E36" si="9">H27-H76</f>
        <v>98048.47</v>
      </c>
      <c r="F27" s="984">
        <f t="shared" si="8"/>
        <v>20653.36</v>
      </c>
      <c r="G27" s="985"/>
      <c r="H27" s="595">
        <v>127245.74</v>
      </c>
      <c r="I27" s="595">
        <v>108266.16</v>
      </c>
      <c r="K27" s="751">
        <v>19751.7</v>
      </c>
      <c r="L27" s="986">
        <v>3.0936094193003937E-2</v>
      </c>
      <c r="M27" s="984">
        <f t="shared" si="5"/>
        <v>2570</v>
      </c>
      <c r="N27" s="984">
        <f>P27-P77</f>
        <v>312</v>
      </c>
      <c r="O27">
        <v>6304</v>
      </c>
      <c r="P27">
        <v>2638</v>
      </c>
    </row>
    <row r="28" spans="1:16" ht="15" thickBot="1">
      <c r="A28" s="909" t="s">
        <v>780</v>
      </c>
      <c r="B28" s="918"/>
      <c r="C28" s="595">
        <v>372801</v>
      </c>
      <c r="D28" s="611">
        <v>1.1265983722631257E-2</v>
      </c>
      <c r="E28" s="607">
        <f t="shared" si="9"/>
        <v>-32403.53</v>
      </c>
      <c r="F28" s="607">
        <f t="shared" si="8"/>
        <v>0</v>
      </c>
      <c r="G28" s="753"/>
      <c r="H28" s="595">
        <v>79365.259999999995</v>
      </c>
      <c r="I28" s="595">
        <v>90221.8</v>
      </c>
      <c r="K28">
        <v>12694.5</v>
      </c>
      <c r="L28" s="752">
        <v>1.9882756812481379E-2</v>
      </c>
      <c r="M28" s="607">
        <f t="shared" si="5"/>
        <v>2872</v>
      </c>
      <c r="N28" s="607">
        <f t="shared" si="6"/>
        <v>1863</v>
      </c>
      <c r="O28">
        <v>4447</v>
      </c>
      <c r="P28">
        <v>2226</v>
      </c>
    </row>
    <row r="29" spans="1:16" ht="15" thickBot="1">
      <c r="A29" s="909" t="s">
        <v>781</v>
      </c>
      <c r="B29" s="918"/>
      <c r="C29" s="595">
        <v>248534</v>
      </c>
      <c r="D29" s="611">
        <v>7.5106558150875051E-3</v>
      </c>
      <c r="E29" s="607">
        <f t="shared" si="9"/>
        <v>-23284.719999999994</v>
      </c>
      <c r="F29" s="607">
        <f>I29-I79</f>
        <v>2122.8600000000006</v>
      </c>
      <c r="G29" s="753"/>
      <c r="H29" s="595">
        <v>47880.480000000003</v>
      </c>
      <c r="I29" s="595">
        <v>18044.36</v>
      </c>
      <c r="K29">
        <v>7057.2</v>
      </c>
      <c r="L29" s="752">
        <v>1.1053337380522556E-2</v>
      </c>
      <c r="M29" s="607">
        <f t="shared" si="5"/>
        <v>1723</v>
      </c>
      <c r="N29" s="607">
        <f>P29-P79</f>
        <v>49</v>
      </c>
      <c r="O29">
        <v>1857</v>
      </c>
      <c r="P29">
        <v>412</v>
      </c>
    </row>
    <row r="30" spans="1:16" s="751" customFormat="1" ht="15" thickBot="1">
      <c r="A30" s="910" t="s">
        <v>790</v>
      </c>
      <c r="B30" s="981"/>
      <c r="C30" s="982">
        <v>294040</v>
      </c>
      <c r="D30" s="983">
        <v>8.8858395063384898E-3</v>
      </c>
      <c r="E30" s="984">
        <f t="shared" si="9"/>
        <v>39207.33</v>
      </c>
      <c r="F30" s="984">
        <f t="shared" si="8"/>
        <v>189906.67</v>
      </c>
      <c r="G30" s="985"/>
      <c r="H30" s="595">
        <v>79810.92</v>
      </c>
      <c r="I30" s="595">
        <v>205828.17</v>
      </c>
      <c r="K30" s="751">
        <v>748.6</v>
      </c>
      <c r="L30" s="986">
        <v>1.1724945251741748E-3</v>
      </c>
      <c r="M30" s="984">
        <f t="shared" si="5"/>
        <v>22</v>
      </c>
      <c r="N30" s="984">
        <f>P30-P80</f>
        <v>38</v>
      </c>
      <c r="O30">
        <v>156</v>
      </c>
      <c r="P30">
        <v>228</v>
      </c>
    </row>
    <row r="31" spans="1:16" ht="15" thickBot="1">
      <c r="A31" s="909" t="s">
        <v>791</v>
      </c>
      <c r="B31" s="918"/>
      <c r="C31" s="595">
        <v>294040</v>
      </c>
      <c r="D31" s="611">
        <v>8.8858395063384898E-3</v>
      </c>
      <c r="E31" s="607">
        <f t="shared" si="9"/>
        <v>9801.3399999999965</v>
      </c>
      <c r="F31" s="607">
        <f t="shared" si="8"/>
        <v>36755.03</v>
      </c>
      <c r="G31" s="753"/>
      <c r="H31" s="595">
        <v>79810.92</v>
      </c>
      <c r="I31" s="595">
        <v>205828.17</v>
      </c>
      <c r="K31">
        <v>748.6</v>
      </c>
      <c r="L31" s="752">
        <v>1.1724945251741748E-3</v>
      </c>
      <c r="M31" s="607">
        <f>O31-O81</f>
        <v>22</v>
      </c>
      <c r="N31" s="607">
        <f t="shared" si="6"/>
        <v>228</v>
      </c>
      <c r="O31">
        <v>156</v>
      </c>
      <c r="P31">
        <v>228</v>
      </c>
    </row>
    <row r="32" spans="1:16" s="993" customFormat="1" ht="15" thickBot="1">
      <c r="A32" s="987" t="s">
        <v>792</v>
      </c>
      <c r="B32" s="988"/>
      <c r="C32" s="989">
        <v>10588820</v>
      </c>
      <c r="D32" s="990">
        <v>0.31999236526155328</v>
      </c>
      <c r="E32" s="991">
        <f>H32-H82</f>
        <v>96965.760000000009</v>
      </c>
      <c r="F32" s="991">
        <f>I32-I82</f>
        <v>0</v>
      </c>
      <c r="G32" s="992"/>
      <c r="H32" s="595">
        <v>415175.34</v>
      </c>
      <c r="I32">
        <v>0</v>
      </c>
      <c r="K32" s="993">
        <v>133075.29999999999</v>
      </c>
      <c r="L32" s="994">
        <v>0.20842914865871071</v>
      </c>
      <c r="M32" s="991">
        <f>O32-O82</f>
        <v>410</v>
      </c>
      <c r="N32" s="991">
        <f t="shared" si="6"/>
        <v>0</v>
      </c>
      <c r="O32">
        <v>12190</v>
      </c>
      <c r="P32">
        <v>0</v>
      </c>
    </row>
    <row r="33" spans="1:18" s="751" customFormat="1" ht="15" thickBot="1">
      <c r="A33" s="910" t="s">
        <v>793</v>
      </c>
      <c r="B33" s="981"/>
      <c r="C33" s="982">
        <v>21090</v>
      </c>
      <c r="D33" s="983">
        <v>6.3733626441531328E-4</v>
      </c>
      <c r="E33" s="984">
        <f t="shared" si="9"/>
        <v>-297119.56</v>
      </c>
      <c r="F33" s="984">
        <f t="shared" si="8"/>
        <v>0</v>
      </c>
      <c r="G33" s="985"/>
      <c r="H33" s="595">
        <v>21090.02</v>
      </c>
      <c r="I33">
        <v>0</v>
      </c>
      <c r="K33" s="751">
        <v>1835.5</v>
      </c>
      <c r="L33" s="986">
        <v>2.8748513237472585E-3</v>
      </c>
      <c r="M33" s="984">
        <f>O33-O83</f>
        <v>0</v>
      </c>
      <c r="N33" s="984">
        <f t="shared" si="6"/>
        <v>0</v>
      </c>
      <c r="O33">
        <v>9506</v>
      </c>
      <c r="P33">
        <v>0</v>
      </c>
    </row>
    <row r="34" spans="1:18" ht="15" thickBot="1">
      <c r="A34" s="909" t="s">
        <v>794</v>
      </c>
      <c r="B34" s="918"/>
      <c r="C34" s="595">
        <v>21090</v>
      </c>
      <c r="D34" s="611">
        <v>6.3733626441531328E-4</v>
      </c>
      <c r="E34" s="607">
        <f t="shared" si="9"/>
        <v>0</v>
      </c>
      <c r="F34" s="607">
        <f t="shared" si="8"/>
        <v>0</v>
      </c>
      <c r="G34" s="753"/>
      <c r="H34" s="595">
        <v>21090.02</v>
      </c>
      <c r="I34">
        <v>0</v>
      </c>
      <c r="K34">
        <v>1835.5</v>
      </c>
      <c r="L34" s="752">
        <v>2.8748513237472585E-3</v>
      </c>
      <c r="M34" s="607">
        <f>O34-O84</f>
        <v>0</v>
      </c>
      <c r="N34" s="607">
        <f t="shared" si="6"/>
        <v>0</v>
      </c>
      <c r="O34">
        <v>9506</v>
      </c>
      <c r="P34">
        <v>0</v>
      </c>
    </row>
    <row r="35" spans="1:18" s="751" customFormat="1" ht="15" thickBot="1">
      <c r="A35" s="908" t="s">
        <v>795</v>
      </c>
      <c r="B35" s="981"/>
      <c r="C35" s="982">
        <v>6003782</v>
      </c>
      <c r="D35" s="983">
        <v>0.1814332855497344</v>
      </c>
      <c r="E35" s="984">
        <f>H35-H85</f>
        <v>84562.57</v>
      </c>
      <c r="F35" s="984">
        <f t="shared" si="8"/>
        <v>0</v>
      </c>
      <c r="G35" s="985">
        <v>0</v>
      </c>
      <c r="H35" s="595">
        <v>371500.3</v>
      </c>
      <c r="I35">
        <v>0</v>
      </c>
      <c r="K35" s="751">
        <v>68964.600000000006</v>
      </c>
      <c r="L35" s="986">
        <v>0.10801578403797341</v>
      </c>
      <c r="M35" s="984">
        <f t="shared" si="5"/>
        <v>238</v>
      </c>
      <c r="N35" s="984">
        <f t="shared" si="6"/>
        <v>0</v>
      </c>
      <c r="O35">
        <v>2336</v>
      </c>
      <c r="P35">
        <v>0</v>
      </c>
      <c r="R35" s="995"/>
    </row>
    <row r="36" spans="1:18" ht="15" thickBot="1">
      <c r="A36" s="909" t="s">
        <v>796</v>
      </c>
      <c r="B36" s="918"/>
      <c r="C36" s="902">
        <v>5037344</v>
      </c>
      <c r="D36" s="897">
        <v>0.1522276912060167</v>
      </c>
      <c r="E36" s="898">
        <f t="shared" si="9"/>
        <v>84562.57</v>
      </c>
      <c r="F36" s="898">
        <f t="shared" si="8"/>
        <v>0</v>
      </c>
      <c r="G36" s="899">
        <v>0</v>
      </c>
      <c r="H36" s="595">
        <v>371500.3</v>
      </c>
      <c r="I36">
        <v>0</v>
      </c>
      <c r="J36" s="900"/>
      <c r="K36" s="900">
        <v>47410.500000000007</v>
      </c>
      <c r="L36" s="752">
        <v>7.4256681386281345E-2</v>
      </c>
      <c r="M36" s="898">
        <f t="shared" si="5"/>
        <v>2336</v>
      </c>
      <c r="N36" s="898">
        <f t="shared" si="6"/>
        <v>0</v>
      </c>
      <c r="O36">
        <v>2336</v>
      </c>
      <c r="P36">
        <v>0</v>
      </c>
    </row>
    <row r="37" spans="1:18" ht="15" thickBot="1">
      <c r="A37" s="909" t="s">
        <v>797</v>
      </c>
      <c r="B37" s="918"/>
      <c r="C37" s="901">
        <v>966437</v>
      </c>
      <c r="D37" s="611">
        <v>2.9205564123885357E-2</v>
      </c>
      <c r="E37" s="607">
        <f>H37-H87</f>
        <v>0</v>
      </c>
      <c r="F37" s="607">
        <f t="shared" si="8"/>
        <v>0</v>
      </c>
      <c r="G37" s="753"/>
      <c r="H37">
        <v>0</v>
      </c>
      <c r="I37">
        <v>0</v>
      </c>
      <c r="K37">
        <v>21151.7</v>
      </c>
      <c r="L37" s="752">
        <v>3.3128843772544207E-2</v>
      </c>
      <c r="M37" s="607">
        <f t="shared" si="5"/>
        <v>0</v>
      </c>
      <c r="N37" s="607">
        <f t="shared" si="6"/>
        <v>0</v>
      </c>
      <c r="O37">
        <v>0</v>
      </c>
      <c r="P37">
        <v>0</v>
      </c>
    </row>
    <row r="38" spans="1:18" ht="15" thickBot="1">
      <c r="A38" s="911" t="s">
        <v>798</v>
      </c>
      <c r="B38" s="920"/>
      <c r="C38" s="901">
        <v>0</v>
      </c>
      <c r="D38" s="611">
        <v>0</v>
      </c>
      <c r="E38" s="607"/>
      <c r="F38" s="607"/>
      <c r="G38" s="612"/>
      <c r="H38">
        <v>0</v>
      </c>
      <c r="I38">
        <v>0</v>
      </c>
      <c r="K38" s="609">
        <v>402.4</v>
      </c>
      <c r="L38" s="752">
        <v>6.3025887914785984E-4</v>
      </c>
      <c r="M38" s="609"/>
      <c r="N38" s="607"/>
      <c r="O38">
        <v>0</v>
      </c>
      <c r="P38">
        <v>0</v>
      </c>
    </row>
    <row r="39" spans="1:18" s="751" customFormat="1" ht="15" thickBot="1">
      <c r="A39" s="905" t="s">
        <v>799</v>
      </c>
      <c r="B39" s="996"/>
      <c r="C39" s="997">
        <v>3863605</v>
      </c>
      <c r="D39" s="983">
        <v>0.11675749539479975</v>
      </c>
      <c r="E39" s="984"/>
      <c r="F39" s="984"/>
      <c r="G39" s="984"/>
      <c r="H39" s="595">
        <v>22585.02</v>
      </c>
      <c r="I39">
        <v>0</v>
      </c>
      <c r="K39" s="984">
        <v>33380.9</v>
      </c>
      <c r="L39" s="986">
        <v>5.2282824599768379E-2</v>
      </c>
      <c r="M39" s="984"/>
      <c r="N39" s="984"/>
      <c r="O39">
        <v>348</v>
      </c>
      <c r="P39">
        <v>0</v>
      </c>
    </row>
    <row r="40" spans="1:18" ht="15" thickBot="1">
      <c r="A40" s="909" t="s">
        <v>800</v>
      </c>
      <c r="B40" s="921"/>
      <c r="C40" s="901">
        <v>166440</v>
      </c>
      <c r="D40" s="611">
        <v>5.0297888975478783E-3</v>
      </c>
      <c r="E40" s="607"/>
      <c r="F40" s="607"/>
      <c r="G40" s="607"/>
      <c r="H40" s="595">
        <v>11200.01</v>
      </c>
      <c r="I40">
        <v>0</v>
      </c>
      <c r="K40" s="607">
        <v>1830.7</v>
      </c>
      <c r="L40" s="752">
        <v>2.8673333251888347E-3</v>
      </c>
      <c r="M40" s="607"/>
      <c r="N40" s="607"/>
      <c r="O40">
        <v>228</v>
      </c>
      <c r="P40">
        <v>0</v>
      </c>
    </row>
    <row r="41" spans="1:18" ht="15" thickBot="1">
      <c r="A41" s="909" t="s">
        <v>801</v>
      </c>
      <c r="B41" s="921"/>
      <c r="C41" s="901">
        <v>3697165</v>
      </c>
      <c r="D41" s="611">
        <v>0.11172770649725187</v>
      </c>
      <c r="E41" s="607"/>
      <c r="F41" s="607"/>
      <c r="G41" s="607"/>
      <c r="H41" s="595">
        <v>11385.01</v>
      </c>
      <c r="I41">
        <v>0</v>
      </c>
      <c r="K41" s="607">
        <v>31550.3</v>
      </c>
      <c r="L41" s="752">
        <v>4.9415647899549511E-2</v>
      </c>
      <c r="M41" s="607"/>
      <c r="N41" s="607"/>
      <c r="O41">
        <v>120</v>
      </c>
      <c r="P41">
        <v>0</v>
      </c>
    </row>
    <row r="42" spans="1:18" s="751" customFormat="1" ht="15" thickBot="1">
      <c r="A42" s="896" t="s">
        <v>802</v>
      </c>
      <c r="B42" s="998"/>
      <c r="C42" s="997">
        <v>700343</v>
      </c>
      <c r="D42" s="983">
        <v>2.1164248052603783E-2</v>
      </c>
      <c r="E42" s="984"/>
      <c r="F42" s="984"/>
      <c r="G42" s="984"/>
      <c r="H42">
        <v>0</v>
      </c>
      <c r="I42">
        <v>0</v>
      </c>
      <c r="K42" s="984">
        <v>28894.3</v>
      </c>
      <c r="L42" s="986">
        <v>4.5255688697221685E-2</v>
      </c>
      <c r="M42" s="984"/>
      <c r="N42" s="984"/>
      <c r="O42">
        <v>0</v>
      </c>
      <c r="P42">
        <v>0</v>
      </c>
    </row>
    <row r="43" spans="1:18" ht="15" thickBot="1">
      <c r="A43" s="909" t="s">
        <v>803</v>
      </c>
      <c r="B43" s="921"/>
      <c r="C43" s="901">
        <v>36000</v>
      </c>
      <c r="D43" s="611">
        <v>1.0879139648625547E-3</v>
      </c>
      <c r="E43" s="607"/>
      <c r="F43" s="607"/>
      <c r="G43" s="607"/>
      <c r="H43">
        <v>0</v>
      </c>
      <c r="I43">
        <v>0</v>
      </c>
      <c r="K43" s="607">
        <v>675.6</v>
      </c>
      <c r="L43" s="752">
        <v>1.0581582970981464E-3</v>
      </c>
      <c r="M43" s="607"/>
      <c r="N43" s="607"/>
      <c r="O43">
        <v>0</v>
      </c>
      <c r="P43">
        <v>0</v>
      </c>
    </row>
    <row r="44" spans="1:18" ht="15" thickBot="1">
      <c r="A44" s="909" t="s">
        <v>804</v>
      </c>
      <c r="B44" s="921"/>
      <c r="C44" s="901">
        <v>62010</v>
      </c>
      <c r="D44" s="611">
        <v>1.8739318044757507E-3</v>
      </c>
      <c r="E44" s="607"/>
      <c r="F44" s="607"/>
      <c r="G44" s="607"/>
      <c r="H44">
        <v>0</v>
      </c>
      <c r="I44">
        <v>0</v>
      </c>
      <c r="K44" s="607">
        <v>389.5</v>
      </c>
      <c r="L44" s="752">
        <v>6.1005425802209594E-4</v>
      </c>
      <c r="M44" s="607"/>
      <c r="N44" s="607"/>
      <c r="O44">
        <v>0</v>
      </c>
      <c r="P44">
        <v>0</v>
      </c>
    </row>
    <row r="45" spans="1:18" ht="15" thickBot="1">
      <c r="A45" s="909" t="s">
        <v>805</v>
      </c>
      <c r="B45" s="922"/>
      <c r="C45" s="916">
        <v>152490</v>
      </c>
      <c r="D45" s="611">
        <v>4.6082222361636385E-3</v>
      </c>
      <c r="E45" s="609"/>
      <c r="F45" s="609"/>
      <c r="G45" s="609"/>
      <c r="H45">
        <v>0</v>
      </c>
      <c r="I45">
        <v>0</v>
      </c>
      <c r="K45" s="610">
        <v>16411.400000000001</v>
      </c>
      <c r="L45" s="752">
        <v>2.5704350321190825E-2</v>
      </c>
      <c r="M45" s="610"/>
      <c r="N45" s="610"/>
      <c r="O45">
        <v>0</v>
      </c>
      <c r="P45">
        <v>0</v>
      </c>
    </row>
    <row r="46" spans="1:18" ht="15" thickBot="1">
      <c r="A46" s="909" t="s">
        <v>806</v>
      </c>
      <c r="B46" s="918"/>
      <c r="C46" s="917">
        <v>327218</v>
      </c>
      <c r="D46" s="611">
        <v>9.8884731042887617E-3</v>
      </c>
      <c r="E46" s="894"/>
      <c r="F46" s="894"/>
      <c r="G46" s="894"/>
      <c r="H46">
        <v>0</v>
      </c>
      <c r="I46">
        <v>0</v>
      </c>
      <c r="K46" s="894">
        <v>4075.8</v>
      </c>
      <c r="L46" s="752">
        <v>6.3837205259215891E-3</v>
      </c>
      <c r="M46" s="894"/>
      <c r="N46" s="894"/>
      <c r="O46">
        <v>0</v>
      </c>
      <c r="P46">
        <v>0</v>
      </c>
    </row>
    <row r="47" spans="1:18" ht="15" thickBot="1">
      <c r="A47" s="909" t="s">
        <v>807</v>
      </c>
      <c r="B47" s="918"/>
      <c r="C47" s="917">
        <v>122624</v>
      </c>
      <c r="D47" s="611">
        <v>3.7056767229807198E-3</v>
      </c>
      <c r="E47" s="894"/>
      <c r="F47" s="894"/>
      <c r="G47" s="894"/>
      <c r="H47">
        <v>0</v>
      </c>
      <c r="I47">
        <v>0</v>
      </c>
      <c r="K47" s="894">
        <v>7341.9</v>
      </c>
      <c r="L47" s="752">
        <v>1.1499248670019066E-2</v>
      </c>
      <c r="M47" s="894"/>
      <c r="N47" s="894"/>
      <c r="O47">
        <v>0</v>
      </c>
      <c r="P47">
        <v>0</v>
      </c>
    </row>
    <row r="48" spans="1:18" ht="15" thickBot="1">
      <c r="A48" s="771" t="s">
        <v>808</v>
      </c>
      <c r="B48" s="771"/>
      <c r="C48" s="771">
        <v>0</v>
      </c>
      <c r="D48" s="926">
        <v>0</v>
      </c>
      <c r="E48" s="771"/>
      <c r="F48" s="771"/>
      <c r="G48" s="771"/>
      <c r="H48">
        <v>0</v>
      </c>
      <c r="I48">
        <v>0</v>
      </c>
      <c r="J48" s="771"/>
      <c r="K48" s="771">
        <v>12737.5</v>
      </c>
      <c r="L48" s="752">
        <v>1.9950105549567259E-2</v>
      </c>
      <c r="M48" s="771"/>
      <c r="N48" s="771"/>
      <c r="O48">
        <v>0</v>
      </c>
      <c r="P48">
        <v>0</v>
      </c>
    </row>
    <row r="49" spans="1:16">
      <c r="A49" s="771" t="s">
        <v>809</v>
      </c>
      <c r="B49" s="771"/>
      <c r="C49" s="771">
        <v>0</v>
      </c>
      <c r="D49" s="926">
        <v>0</v>
      </c>
      <c r="E49" s="771"/>
      <c r="F49" s="771"/>
      <c r="G49" s="771"/>
      <c r="H49">
        <v>0</v>
      </c>
      <c r="I49">
        <v>0</v>
      </c>
      <c r="J49" s="771"/>
      <c r="K49" s="771">
        <v>6416.6000000000013</v>
      </c>
      <c r="L49" s="752">
        <v>1.0049997822912918E-2</v>
      </c>
      <c r="M49" s="771"/>
      <c r="N49" s="771"/>
      <c r="O49">
        <v>0</v>
      </c>
      <c r="P49">
        <v>0</v>
      </c>
    </row>
    <row r="50" spans="1:16">
      <c r="A50" s="893"/>
      <c r="B50" s="918"/>
      <c r="C50" s="924"/>
      <c r="D50" s="925"/>
      <c r="E50" s="894"/>
      <c r="F50" s="894"/>
      <c r="G50" s="894"/>
      <c r="H50" s="894"/>
      <c r="I50" s="894"/>
      <c r="K50" s="894"/>
      <c r="L50" s="895"/>
      <c r="M50" s="894"/>
      <c r="N50" s="894"/>
      <c r="O50" s="894"/>
      <c r="P50" s="894"/>
    </row>
    <row r="51" spans="1:16" ht="15" thickBot="1">
      <c r="A51" s="893"/>
      <c r="B51" s="918"/>
      <c r="C51" s="924"/>
      <c r="D51" s="925"/>
      <c r="E51" s="894"/>
      <c r="F51" s="894"/>
      <c r="G51" s="894"/>
      <c r="H51" s="894"/>
      <c r="I51" s="894"/>
      <c r="K51" s="894"/>
      <c r="L51" s="895"/>
      <c r="M51" s="894"/>
      <c r="N51" s="894"/>
      <c r="O51" s="894"/>
      <c r="P51" s="894"/>
    </row>
    <row r="52" spans="1:16" ht="16.2" thickBot="1">
      <c r="A52" s="923" t="s">
        <v>810</v>
      </c>
      <c r="B52" s="923"/>
      <c r="C52" s="494">
        <v>33090825</v>
      </c>
      <c r="D52" s="625">
        <f>D9+D10+D11+D48+D49</f>
        <v>1</v>
      </c>
      <c r="E52" s="613">
        <f>E9+E10+E11+E36</f>
        <v>795259.98000000021</v>
      </c>
      <c r="F52" s="613">
        <f>F9+F10+F11+F36</f>
        <v>214091.03000000026</v>
      </c>
      <c r="G52" s="613">
        <f>G9+G10+G11+G37+G38+G36</f>
        <v>0</v>
      </c>
      <c r="H52" s="613">
        <f>H9+H10+H11+H48+H49</f>
        <v>6301807.46</v>
      </c>
      <c r="I52" s="613">
        <f>I9+I10+I11+I48+I49</f>
        <v>7095542.04</v>
      </c>
      <c r="K52" s="604">
        <f>K8+K9+K10+K11+K48+K49</f>
        <v>638467.79999999993</v>
      </c>
      <c r="L52" s="625">
        <f>L8+L9+L10+L11+L48+L49</f>
        <v>0.99999999999999989</v>
      </c>
      <c r="M52" s="613">
        <f>M9+M10+M11+M48+M49</f>
        <v>11686</v>
      </c>
      <c r="N52" s="613">
        <f>N9+N10+N11+N36</f>
        <v>8072</v>
      </c>
      <c r="O52" s="604">
        <f>O8+O9+O10+O11+O49+O48</f>
        <v>242979</v>
      </c>
      <c r="P52" s="604">
        <f>P8+P9+P10+P11+P49+P48</f>
        <v>166508</v>
      </c>
    </row>
    <row r="53" spans="1:16" ht="15" thickTop="1">
      <c r="G53" s="585"/>
      <c r="H53" s="585">
        <f>H52/C52</f>
        <v>0.19043972037566304</v>
      </c>
      <c r="I53" s="585">
        <f>I52/C52</f>
        <v>0.21442626589092295</v>
      </c>
      <c r="J53" s="585"/>
      <c r="K53" s="585"/>
      <c r="L53" s="585"/>
      <c r="M53" s="585"/>
      <c r="N53" s="585"/>
      <c r="O53" s="585">
        <f>O52/K52</f>
        <v>0.38056578577651062</v>
      </c>
      <c r="P53" s="585">
        <f>P52/K52</f>
        <v>0.26079310499292213</v>
      </c>
    </row>
    <row r="56" spans="1:16" ht="15" thickBot="1"/>
    <row r="57" spans="1:16" ht="15" thickBot="1">
      <c r="H57" s="618" t="s">
        <v>480</v>
      </c>
      <c r="I57" s="618" t="s">
        <v>481</v>
      </c>
      <c r="O57" s="618" t="s">
        <v>480</v>
      </c>
      <c r="P57" s="618" t="s">
        <v>481</v>
      </c>
    </row>
    <row r="58" spans="1:16">
      <c r="G58" t="s">
        <v>483</v>
      </c>
      <c r="H58" s="607">
        <v>0</v>
      </c>
      <c r="I58" s="607">
        <v>0</v>
      </c>
      <c r="M58" t="s">
        <v>483</v>
      </c>
      <c r="O58" s="607">
        <v>19793</v>
      </c>
      <c r="P58" s="607">
        <v>19793</v>
      </c>
    </row>
    <row r="59" spans="1:16">
      <c r="G59" t="s">
        <v>484</v>
      </c>
      <c r="H59" s="1002">
        <v>0</v>
      </c>
      <c r="I59" s="1002">
        <v>0</v>
      </c>
      <c r="M59" t="s">
        <v>484</v>
      </c>
      <c r="O59" s="1000">
        <v>32988</v>
      </c>
      <c r="P59" s="1000">
        <v>31339</v>
      </c>
    </row>
    <row r="60" spans="1:16">
      <c r="G60" t="s">
        <v>485</v>
      </c>
      <c r="H60" s="1002">
        <v>0</v>
      </c>
      <c r="I60" s="1006">
        <v>0</v>
      </c>
      <c r="M60" t="s">
        <v>485</v>
      </c>
      <c r="O60" s="1000">
        <v>65213</v>
      </c>
      <c r="P60" s="1000">
        <v>12488</v>
      </c>
    </row>
    <row r="61" spans="1:16">
      <c r="G61" s="750" t="s">
        <v>486</v>
      </c>
      <c r="H61" s="1000">
        <v>5591110.0499999998</v>
      </c>
      <c r="I61" s="1000">
        <v>6881451.0099999998</v>
      </c>
      <c r="M61" s="750" t="s">
        <v>486</v>
      </c>
      <c r="O61" s="1000">
        <v>113299</v>
      </c>
      <c r="P61" s="1000">
        <v>94816</v>
      </c>
    </row>
    <row r="62" spans="1:16">
      <c r="G62" t="s">
        <v>778</v>
      </c>
      <c r="H62" s="991">
        <v>5272900.4800000004</v>
      </c>
      <c r="I62" s="991">
        <v>6881451.0099999998</v>
      </c>
      <c r="M62" t="s">
        <v>778</v>
      </c>
      <c r="O62" s="991">
        <v>101519</v>
      </c>
      <c r="P62" s="991">
        <v>94816</v>
      </c>
    </row>
    <row r="63" spans="1:16">
      <c r="G63" t="s">
        <v>779</v>
      </c>
      <c r="H63" s="984">
        <v>4852207.0199999996</v>
      </c>
      <c r="I63" s="984">
        <v>6388750.9199999999</v>
      </c>
      <c r="M63" t="s">
        <v>779</v>
      </c>
      <c r="O63" s="984">
        <v>71328</v>
      </c>
      <c r="P63" s="984">
        <v>78348</v>
      </c>
    </row>
    <row r="64" spans="1:16">
      <c r="G64" s="751" t="s">
        <v>780</v>
      </c>
      <c r="H64" s="607">
        <v>2875132.76</v>
      </c>
      <c r="I64" s="607">
        <v>4028243.59</v>
      </c>
      <c r="M64" s="751" t="s">
        <v>780</v>
      </c>
      <c r="O64" s="607">
        <v>57682</v>
      </c>
      <c r="P64" s="607">
        <v>62103</v>
      </c>
    </row>
    <row r="65" spans="7:16">
      <c r="G65" t="s">
        <v>781</v>
      </c>
      <c r="H65" s="607">
        <v>1977074.26</v>
      </c>
      <c r="I65" s="607">
        <v>2360507.33</v>
      </c>
      <c r="M65" t="s">
        <v>781</v>
      </c>
      <c r="O65" s="607">
        <v>13646</v>
      </c>
      <c r="P65" s="607">
        <v>16245</v>
      </c>
    </row>
    <row r="66" spans="7:16">
      <c r="G66" t="s">
        <v>782</v>
      </c>
      <c r="H66" s="984">
        <v>184577.23</v>
      </c>
      <c r="I66" s="984">
        <v>18969.580000000002</v>
      </c>
      <c r="M66" t="s">
        <v>782</v>
      </c>
      <c r="O66" s="984">
        <v>15603</v>
      </c>
      <c r="P66" s="984">
        <v>1323</v>
      </c>
    </row>
    <row r="67" spans="7:16">
      <c r="G67" s="751" t="s">
        <v>783</v>
      </c>
      <c r="H67" s="607">
        <v>18273.39</v>
      </c>
      <c r="I67" s="607">
        <v>0</v>
      </c>
      <c r="M67" s="751" t="s">
        <v>783</v>
      </c>
      <c r="O67" s="607">
        <v>542</v>
      </c>
      <c r="P67" s="607">
        <v>0</v>
      </c>
    </row>
    <row r="68" spans="7:16">
      <c r="G68" t="s">
        <v>784</v>
      </c>
      <c r="H68" s="607">
        <v>0</v>
      </c>
      <c r="I68" s="607">
        <v>0</v>
      </c>
      <c r="M68" t="s">
        <v>784</v>
      </c>
      <c r="O68" s="607">
        <v>0</v>
      </c>
      <c r="P68" s="607">
        <v>0</v>
      </c>
    </row>
    <row r="69" spans="7:16">
      <c r="G69" t="s">
        <v>785</v>
      </c>
      <c r="H69" s="607">
        <v>115723</v>
      </c>
      <c r="I69" s="607">
        <v>6382.5</v>
      </c>
      <c r="M69" t="s">
        <v>785</v>
      </c>
      <c r="O69" s="607">
        <v>11722</v>
      </c>
      <c r="P69" s="607">
        <v>515</v>
      </c>
    </row>
    <row r="70" spans="7:16">
      <c r="G70" s="751" t="s">
        <v>786</v>
      </c>
      <c r="H70" s="607">
        <v>50580.84</v>
      </c>
      <c r="I70" s="607">
        <v>12587.08</v>
      </c>
      <c r="M70" s="751" t="s">
        <v>786</v>
      </c>
      <c r="O70" s="607">
        <v>3340</v>
      </c>
      <c r="P70" s="607">
        <v>808</v>
      </c>
    </row>
    <row r="71" spans="7:16">
      <c r="G71" t="s">
        <v>787</v>
      </c>
      <c r="H71" s="984">
        <v>0</v>
      </c>
      <c r="I71" s="984">
        <v>4926.72</v>
      </c>
      <c r="M71" t="s">
        <v>787</v>
      </c>
      <c r="O71" s="984">
        <v>0</v>
      </c>
      <c r="P71" s="984">
        <v>651</v>
      </c>
    </row>
    <row r="72" spans="7:16">
      <c r="G72" t="s">
        <v>780</v>
      </c>
      <c r="H72" s="607">
        <v>0</v>
      </c>
      <c r="I72" s="607">
        <v>2028.65</v>
      </c>
      <c r="M72" t="s">
        <v>780</v>
      </c>
      <c r="O72" s="607">
        <v>0</v>
      </c>
      <c r="P72" s="607">
        <v>322</v>
      </c>
    </row>
    <row r="73" spans="7:16">
      <c r="G73" s="751" t="s">
        <v>781</v>
      </c>
      <c r="H73" s="607">
        <v>0</v>
      </c>
      <c r="I73" s="607">
        <v>2898.07</v>
      </c>
      <c r="M73" s="751" t="s">
        <v>781</v>
      </c>
      <c r="O73" s="607">
        <v>0</v>
      </c>
      <c r="P73" s="607">
        <v>328</v>
      </c>
    </row>
    <row r="74" spans="7:16">
      <c r="G74" t="s">
        <v>788</v>
      </c>
      <c r="H74" s="984">
        <v>54337.85</v>
      </c>
      <c r="I74" s="984">
        <v>209508.86</v>
      </c>
      <c r="M74" t="s">
        <v>788</v>
      </c>
      <c r="O74" s="984">
        <v>9146</v>
      </c>
      <c r="P74" s="984">
        <v>11978</v>
      </c>
    </row>
    <row r="75" spans="7:16">
      <c r="G75" t="s">
        <v>780</v>
      </c>
      <c r="H75" s="607">
        <v>25140.59</v>
      </c>
      <c r="I75" s="607">
        <v>121896.06</v>
      </c>
      <c r="M75" t="s">
        <v>780</v>
      </c>
      <c r="O75" s="607">
        <v>3786</v>
      </c>
      <c r="P75" s="607">
        <v>7195</v>
      </c>
    </row>
    <row r="76" spans="7:16">
      <c r="G76" s="751" t="s">
        <v>781</v>
      </c>
      <c r="H76" s="607">
        <v>29197.27</v>
      </c>
      <c r="I76" s="607">
        <v>87612.800000000003</v>
      </c>
      <c r="M76" s="751" t="s">
        <v>781</v>
      </c>
      <c r="O76" s="607">
        <v>5360</v>
      </c>
      <c r="P76" s="607">
        <v>4783</v>
      </c>
    </row>
    <row r="77" spans="7:16">
      <c r="G77" t="s">
        <v>789</v>
      </c>
      <c r="H77" s="984">
        <v>111768.79</v>
      </c>
      <c r="I77" s="984">
        <v>90221.8</v>
      </c>
      <c r="M77" t="s">
        <v>789</v>
      </c>
      <c r="O77" s="984">
        <v>5308</v>
      </c>
      <c r="P77" s="984">
        <v>2326</v>
      </c>
    </row>
    <row r="78" spans="7:16">
      <c r="G78" t="s">
        <v>780</v>
      </c>
      <c r="H78" s="607">
        <v>71165.2</v>
      </c>
      <c r="I78" s="607">
        <v>74300.3</v>
      </c>
      <c r="M78" t="s">
        <v>780</v>
      </c>
      <c r="O78" s="607">
        <v>3734</v>
      </c>
      <c r="P78" s="607">
        <v>1963</v>
      </c>
    </row>
    <row r="79" spans="7:16">
      <c r="G79" s="751" t="s">
        <v>781</v>
      </c>
      <c r="H79" s="607">
        <v>40603.589999999997</v>
      </c>
      <c r="I79" s="607">
        <v>15921.5</v>
      </c>
      <c r="M79" s="751" t="s">
        <v>781</v>
      </c>
      <c r="O79" s="607">
        <v>1575</v>
      </c>
      <c r="P79" s="607">
        <v>363</v>
      </c>
    </row>
    <row r="80" spans="7:16">
      <c r="G80" t="s">
        <v>790</v>
      </c>
      <c r="H80" s="984">
        <v>70009.58</v>
      </c>
      <c r="I80" s="984">
        <v>169073.14</v>
      </c>
      <c r="M80" t="s">
        <v>790</v>
      </c>
      <c r="O80" s="984">
        <v>134</v>
      </c>
      <c r="P80" s="984">
        <v>190</v>
      </c>
    </row>
    <row r="81" spans="7:16">
      <c r="G81" t="s">
        <v>791</v>
      </c>
      <c r="H81" s="607">
        <v>70009.58</v>
      </c>
      <c r="I81" s="607">
        <v>169073.14</v>
      </c>
      <c r="M81" t="s">
        <v>791</v>
      </c>
      <c r="O81" s="607">
        <v>134</v>
      </c>
      <c r="P81" s="607">
        <v>190</v>
      </c>
    </row>
    <row r="82" spans="7:16">
      <c r="G82" s="751" t="s">
        <v>792</v>
      </c>
      <c r="H82" s="991">
        <v>318209.58</v>
      </c>
      <c r="I82" s="991">
        <v>0</v>
      </c>
      <c r="M82" s="751" t="s">
        <v>792</v>
      </c>
      <c r="O82" s="991">
        <v>11780</v>
      </c>
      <c r="P82" s="991">
        <v>0</v>
      </c>
    </row>
    <row r="83" spans="7:16">
      <c r="G83" t="s">
        <v>793</v>
      </c>
      <c r="H83" s="984">
        <v>21090.02</v>
      </c>
      <c r="I83" s="984">
        <v>0</v>
      </c>
      <c r="M83" t="s">
        <v>793</v>
      </c>
      <c r="O83" s="984">
        <v>9506</v>
      </c>
      <c r="P83" s="984">
        <v>0</v>
      </c>
    </row>
    <row r="84" spans="7:16">
      <c r="G84" t="s">
        <v>794</v>
      </c>
      <c r="H84" s="607">
        <v>21090.02</v>
      </c>
      <c r="I84" s="607">
        <v>0</v>
      </c>
      <c r="M84" t="s">
        <v>794</v>
      </c>
      <c r="O84" s="607">
        <v>9506</v>
      </c>
      <c r="P84" s="607">
        <v>0</v>
      </c>
    </row>
    <row r="85" spans="7:16">
      <c r="G85" t="s">
        <v>795</v>
      </c>
      <c r="H85" s="984">
        <v>286937.73</v>
      </c>
      <c r="I85" s="984">
        <v>0</v>
      </c>
      <c r="M85" t="s">
        <v>795</v>
      </c>
      <c r="O85" s="984">
        <v>2098</v>
      </c>
      <c r="P85" s="984">
        <v>0</v>
      </c>
    </row>
    <row r="86" spans="7:16">
      <c r="G86" t="s">
        <v>796</v>
      </c>
      <c r="H86" s="898">
        <v>286937.73</v>
      </c>
      <c r="I86" s="898">
        <v>0</v>
      </c>
      <c r="M86" t="s">
        <v>796</v>
      </c>
      <c r="O86" s="898">
        <v>2098</v>
      </c>
      <c r="P86" s="898">
        <v>0</v>
      </c>
    </row>
    <row r="87" spans="7:16">
      <c r="G87" t="s">
        <v>797</v>
      </c>
      <c r="H87" s="607">
        <v>0</v>
      </c>
      <c r="I87" s="607">
        <v>0</v>
      </c>
      <c r="M87" t="s">
        <v>797</v>
      </c>
      <c r="O87" s="607">
        <v>0</v>
      </c>
      <c r="P87" s="607">
        <v>0</v>
      </c>
    </row>
    <row r="88" spans="7:16">
      <c r="G88" t="s">
        <v>798</v>
      </c>
      <c r="H88" s="607">
        <v>0</v>
      </c>
      <c r="I88" s="607">
        <v>0</v>
      </c>
      <c r="M88" t="s">
        <v>798</v>
      </c>
      <c r="O88" s="607">
        <v>0</v>
      </c>
      <c r="P88" s="607">
        <v>0</v>
      </c>
    </row>
    <row r="89" spans="7:16">
      <c r="G89" t="s">
        <v>799</v>
      </c>
      <c r="H89" s="984">
        <v>10181.83</v>
      </c>
      <c r="I89" s="984">
        <v>0</v>
      </c>
      <c r="M89" t="s">
        <v>799</v>
      </c>
      <c r="O89" s="984">
        <v>175</v>
      </c>
      <c r="P89" s="984">
        <v>0</v>
      </c>
    </row>
    <row r="90" spans="7:16">
      <c r="G90" t="s">
        <v>800</v>
      </c>
      <c r="H90" s="607">
        <v>10181.83</v>
      </c>
      <c r="I90" s="607">
        <v>0</v>
      </c>
      <c r="M90" t="s">
        <v>800</v>
      </c>
      <c r="O90" s="607">
        <v>175</v>
      </c>
      <c r="P90" s="607">
        <v>0</v>
      </c>
    </row>
    <row r="91" spans="7:16">
      <c r="G91" t="s">
        <v>801</v>
      </c>
      <c r="H91" s="607">
        <v>0</v>
      </c>
      <c r="I91" s="607">
        <v>0</v>
      </c>
      <c r="M91" t="s">
        <v>801</v>
      </c>
      <c r="O91" s="607">
        <v>0</v>
      </c>
      <c r="P91" s="607">
        <v>0</v>
      </c>
    </row>
    <row r="92" spans="7:16">
      <c r="G92" t="s">
        <v>802</v>
      </c>
      <c r="H92" s="984">
        <v>0</v>
      </c>
      <c r="I92" s="984">
        <v>0</v>
      </c>
      <c r="M92" t="s">
        <v>802</v>
      </c>
      <c r="O92" s="984">
        <v>0</v>
      </c>
      <c r="P92" s="984">
        <v>0</v>
      </c>
    </row>
    <row r="93" spans="7:16" ht="22.95" customHeight="1">
      <c r="G93" t="s">
        <v>803</v>
      </c>
      <c r="H93" s="607">
        <v>0</v>
      </c>
      <c r="I93" s="607">
        <v>0</v>
      </c>
      <c r="M93" t="s">
        <v>803</v>
      </c>
      <c r="N93" s="57"/>
      <c r="O93" s="607">
        <v>0</v>
      </c>
      <c r="P93" s="607">
        <v>0</v>
      </c>
    </row>
    <row r="94" spans="7:16">
      <c r="G94" t="s">
        <v>804</v>
      </c>
      <c r="H94" s="607">
        <v>0</v>
      </c>
      <c r="I94" s="607">
        <v>0</v>
      </c>
      <c r="M94" t="s">
        <v>804</v>
      </c>
      <c r="O94" s="607">
        <v>0</v>
      </c>
      <c r="P94" s="607">
        <v>0</v>
      </c>
    </row>
    <row r="95" spans="7:16" ht="15" thickBot="1">
      <c r="G95" t="s">
        <v>805</v>
      </c>
      <c r="H95" s="609">
        <v>0</v>
      </c>
      <c r="I95" s="609">
        <v>0</v>
      </c>
      <c r="M95" t="s">
        <v>805</v>
      </c>
      <c r="O95" s="610">
        <v>0</v>
      </c>
      <c r="P95" s="610">
        <v>0</v>
      </c>
    </row>
    <row r="96" spans="7:16" ht="15" thickBot="1">
      <c r="G96" t="s">
        <v>806</v>
      </c>
      <c r="H96" s="894">
        <v>0</v>
      </c>
      <c r="I96" s="894">
        <v>0</v>
      </c>
      <c r="M96" t="s">
        <v>806</v>
      </c>
      <c r="N96" s="610"/>
      <c r="O96" s="894">
        <v>0</v>
      </c>
      <c r="P96" s="894">
        <v>0</v>
      </c>
    </row>
    <row r="97" spans="7:16">
      <c r="G97" t="s">
        <v>807</v>
      </c>
      <c r="H97" s="894">
        <v>0</v>
      </c>
      <c r="I97" s="894">
        <v>0</v>
      </c>
      <c r="M97" t="s">
        <v>807</v>
      </c>
      <c r="O97" s="894">
        <v>0</v>
      </c>
      <c r="P97" s="894">
        <v>0</v>
      </c>
    </row>
    <row r="98" spans="7:16">
      <c r="G98" t="s">
        <v>808</v>
      </c>
      <c r="H98" s="771">
        <v>0</v>
      </c>
      <c r="I98" s="771">
        <v>0</v>
      </c>
      <c r="M98" t="s">
        <v>808</v>
      </c>
      <c r="O98" s="771">
        <v>0</v>
      </c>
      <c r="P98" s="771">
        <v>0</v>
      </c>
    </row>
    <row r="99" spans="7:16">
      <c r="G99" t="s">
        <v>809</v>
      </c>
      <c r="H99" s="1000">
        <v>0</v>
      </c>
      <c r="I99" s="1000">
        <v>0</v>
      </c>
      <c r="M99" t="s">
        <v>809</v>
      </c>
      <c r="O99" s="771">
        <v>0</v>
      </c>
      <c r="P99" s="771">
        <v>0</v>
      </c>
    </row>
    <row r="104" spans="7:16" ht="15" thickBot="1">
      <c r="O104" s="610"/>
      <c r="P104" s="610"/>
    </row>
    <row r="105" spans="7:16" ht="15" thickBot="1">
      <c r="G105" s="610"/>
      <c r="H105" s="610"/>
    </row>
  </sheetData>
  <autoFilter ref="A5:R5" xr:uid="{00000000-0009-0000-0000-000002000000}">
    <filterColumn colId="0" showButton="0"/>
    <filterColumn colId="4" showButton="0"/>
    <filterColumn colId="12" showButton="0"/>
    <filterColumn colId="14" showButton="0"/>
  </autoFilter>
  <mergeCells count="11">
    <mergeCell ref="K4:P4"/>
    <mergeCell ref="A1:A3"/>
    <mergeCell ref="B1:P3"/>
    <mergeCell ref="L5:L6"/>
    <mergeCell ref="A5:B6"/>
    <mergeCell ref="C5:C6"/>
    <mergeCell ref="D5:D6"/>
    <mergeCell ref="E5:F5"/>
    <mergeCell ref="M5:N5"/>
    <mergeCell ref="O5:P5"/>
    <mergeCell ref="H5:I5"/>
  </mergeCells>
  <dataValidations disablePrompts="1" xWindow="69" yWindow="486" count="1">
    <dataValidation type="list" allowBlank="1" showInputMessage="1" showErrorMessage="1" prompt="Select as loaded in P6 Schedule" sqref="K6" xr:uid="{00000000-0002-0000-0200-000000000000}">
      <formula1>"(Manhours),(Mandays)"</formula1>
    </dataValidation>
  </dataValidations>
  <printOptions horizontalCentered="1" verticalCentered="1"/>
  <pageMargins left="0.7" right="0.7" top="0.75" bottom="0.75" header="0.3" footer="0.3"/>
  <pageSetup paperSize="8" scale="65" orientation="landscape" r:id="rId1"/>
  <headerFooter>
    <oddFooter>&amp;R_x000D_&amp;1#&amp;"Aptos"&amp;10&amp;K000000 Data sensitivity -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tabColor theme="3"/>
    <pageSetUpPr fitToPage="1"/>
  </sheetPr>
  <dimension ref="B1:W97"/>
  <sheetViews>
    <sheetView view="pageBreakPreview" topLeftCell="A48" zoomScale="70" zoomScaleNormal="77" zoomScaleSheetLayoutView="70" workbookViewId="0">
      <selection activeCell="K39" sqref="K39"/>
    </sheetView>
  </sheetViews>
  <sheetFormatPr defaultRowHeight="14.4"/>
  <cols>
    <col min="1" max="1" width="3.6640625" customWidth="1"/>
    <col min="2" max="9" width="9.33203125" customWidth="1"/>
    <col min="10" max="10" width="31.33203125" customWidth="1"/>
    <col min="11" max="19" width="9.33203125" customWidth="1"/>
    <col min="20" max="20" width="41.5546875" customWidth="1"/>
    <col min="22" max="23" width="16.109375" customWidth="1"/>
  </cols>
  <sheetData>
    <row r="1" spans="2:23" ht="29.4" customHeight="1" thickBot="1">
      <c r="B1" s="1428" t="s">
        <v>753</v>
      </c>
      <c r="C1" s="1429"/>
      <c r="D1" s="1429"/>
      <c r="E1" s="1429"/>
      <c r="F1" s="1429"/>
      <c r="G1" s="1429"/>
      <c r="H1" s="1429"/>
      <c r="I1" s="1429"/>
      <c r="J1" s="1429"/>
      <c r="K1" s="1429"/>
      <c r="L1" s="1429"/>
      <c r="M1" s="1429"/>
      <c r="N1" s="1429"/>
      <c r="O1" s="1429"/>
      <c r="P1" s="1429"/>
      <c r="Q1" s="1429"/>
      <c r="R1" s="1429"/>
      <c r="S1" s="1429"/>
      <c r="T1" s="1430"/>
      <c r="V1" s="85" t="str">
        <f>'[36]General Information'!K1</f>
        <v>Data Date</v>
      </c>
      <c r="W1" s="86">
        <f>'General Information'!L1</f>
        <v>46314</v>
      </c>
    </row>
    <row r="2" spans="2:23" ht="43.5" customHeight="1" thickBot="1">
      <c r="B2" s="1431" t="s">
        <v>1357</v>
      </c>
      <c r="C2" s="1431"/>
      <c r="D2" s="1431"/>
      <c r="E2" s="1431"/>
      <c r="F2" s="1431"/>
      <c r="G2" s="1431"/>
      <c r="H2" s="1431"/>
      <c r="I2" s="1431"/>
      <c r="J2" s="1431"/>
      <c r="L2" s="1431" t="s">
        <v>1357</v>
      </c>
      <c r="M2" s="1431"/>
      <c r="N2" s="1431"/>
      <c r="O2" s="1431"/>
      <c r="P2" s="1431"/>
      <c r="Q2" s="1431"/>
      <c r="R2" s="1431"/>
      <c r="S2" s="1431"/>
      <c r="T2" s="1431"/>
    </row>
    <row r="3" spans="2:23">
      <c r="B3" s="1432"/>
      <c r="C3" s="1433"/>
      <c r="D3" s="1433"/>
      <c r="E3" s="1433"/>
      <c r="F3" s="1433"/>
      <c r="G3" s="1433"/>
      <c r="H3" s="1433"/>
      <c r="I3" s="1433"/>
      <c r="J3" s="1434"/>
      <c r="L3" s="1432"/>
      <c r="M3" s="1433"/>
      <c r="N3" s="1433"/>
      <c r="O3" s="1433"/>
      <c r="P3" s="1433"/>
      <c r="Q3" s="1433"/>
      <c r="R3" s="1433"/>
      <c r="S3" s="1433"/>
      <c r="T3" s="1434"/>
    </row>
    <row r="4" spans="2:23">
      <c r="B4" s="1435"/>
      <c r="C4" s="1436"/>
      <c r="D4" s="1436"/>
      <c r="E4" s="1436"/>
      <c r="F4" s="1436"/>
      <c r="G4" s="1436"/>
      <c r="H4" s="1436"/>
      <c r="I4" s="1436"/>
      <c r="J4" s="1437"/>
      <c r="L4" s="1435"/>
      <c r="M4" s="1436"/>
      <c r="N4" s="1436"/>
      <c r="O4" s="1436"/>
      <c r="P4" s="1436"/>
      <c r="Q4" s="1436"/>
      <c r="R4" s="1436"/>
      <c r="S4" s="1436"/>
      <c r="T4" s="1437"/>
    </row>
    <row r="5" spans="2:23">
      <c r="B5" s="1435"/>
      <c r="C5" s="1436"/>
      <c r="D5" s="1436"/>
      <c r="E5" s="1436"/>
      <c r="F5" s="1436"/>
      <c r="G5" s="1436"/>
      <c r="H5" s="1436"/>
      <c r="I5" s="1436"/>
      <c r="J5" s="1437"/>
      <c r="L5" s="1435"/>
      <c r="M5" s="1436"/>
      <c r="N5" s="1436"/>
      <c r="O5" s="1436"/>
      <c r="P5" s="1436"/>
      <c r="Q5" s="1436"/>
      <c r="R5" s="1436"/>
      <c r="S5" s="1436"/>
      <c r="T5" s="1437"/>
    </row>
    <row r="6" spans="2:23">
      <c r="B6" s="1435"/>
      <c r="C6" s="1436"/>
      <c r="D6" s="1436"/>
      <c r="E6" s="1436"/>
      <c r="F6" s="1436"/>
      <c r="G6" s="1436"/>
      <c r="H6" s="1436"/>
      <c r="I6" s="1436"/>
      <c r="J6" s="1437"/>
      <c r="L6" s="1435"/>
      <c r="M6" s="1436"/>
      <c r="N6" s="1436"/>
      <c r="O6" s="1436"/>
      <c r="P6" s="1436"/>
      <c r="Q6" s="1436"/>
      <c r="R6" s="1436"/>
      <c r="S6" s="1436"/>
      <c r="T6" s="1437"/>
    </row>
    <row r="7" spans="2:23">
      <c r="B7" s="1435"/>
      <c r="C7" s="1436"/>
      <c r="D7" s="1436"/>
      <c r="E7" s="1436"/>
      <c r="F7" s="1436"/>
      <c r="G7" s="1436"/>
      <c r="H7" s="1436"/>
      <c r="I7" s="1436"/>
      <c r="J7" s="1437"/>
      <c r="L7" s="1435"/>
      <c r="M7" s="1436"/>
      <c r="N7" s="1436"/>
      <c r="O7" s="1436"/>
      <c r="P7" s="1436"/>
      <c r="Q7" s="1436"/>
      <c r="R7" s="1436"/>
      <c r="S7" s="1436"/>
      <c r="T7" s="1437"/>
    </row>
    <row r="8" spans="2:23">
      <c r="B8" s="1435"/>
      <c r="C8" s="1436"/>
      <c r="D8" s="1436"/>
      <c r="E8" s="1436"/>
      <c r="F8" s="1436"/>
      <c r="G8" s="1436"/>
      <c r="H8" s="1436"/>
      <c r="I8" s="1436"/>
      <c r="J8" s="1437"/>
      <c r="L8" s="1435"/>
      <c r="M8" s="1436"/>
      <c r="N8" s="1436"/>
      <c r="O8" s="1436"/>
      <c r="P8" s="1436"/>
      <c r="Q8" s="1436"/>
      <c r="R8" s="1436"/>
      <c r="S8" s="1436"/>
      <c r="T8" s="1437"/>
    </row>
    <row r="9" spans="2:23">
      <c r="B9" s="1435"/>
      <c r="C9" s="1436"/>
      <c r="D9" s="1436"/>
      <c r="E9" s="1436"/>
      <c r="F9" s="1436"/>
      <c r="G9" s="1436"/>
      <c r="H9" s="1436"/>
      <c r="I9" s="1436"/>
      <c r="J9" s="1437"/>
      <c r="L9" s="1435"/>
      <c r="M9" s="1436"/>
      <c r="N9" s="1436"/>
      <c r="O9" s="1436"/>
      <c r="P9" s="1436"/>
      <c r="Q9" s="1436"/>
      <c r="R9" s="1436"/>
      <c r="S9" s="1436"/>
      <c r="T9" s="1437"/>
    </row>
    <row r="10" spans="2:23">
      <c r="B10" s="1435"/>
      <c r="C10" s="1436"/>
      <c r="D10" s="1436"/>
      <c r="E10" s="1436"/>
      <c r="F10" s="1436"/>
      <c r="G10" s="1436"/>
      <c r="H10" s="1436"/>
      <c r="I10" s="1436"/>
      <c r="J10" s="1437"/>
      <c r="L10" s="1435"/>
      <c r="M10" s="1436"/>
      <c r="N10" s="1436"/>
      <c r="O10" s="1436"/>
      <c r="P10" s="1436"/>
      <c r="Q10" s="1436"/>
      <c r="R10" s="1436"/>
      <c r="S10" s="1436"/>
      <c r="T10" s="1437"/>
    </row>
    <row r="11" spans="2:23">
      <c r="B11" s="1435"/>
      <c r="C11" s="1436"/>
      <c r="D11" s="1436"/>
      <c r="E11" s="1436"/>
      <c r="F11" s="1436"/>
      <c r="G11" s="1436"/>
      <c r="H11" s="1436"/>
      <c r="I11" s="1436"/>
      <c r="J11" s="1437"/>
      <c r="L11" s="1435"/>
      <c r="M11" s="1436"/>
      <c r="N11" s="1436"/>
      <c r="O11" s="1436"/>
      <c r="P11" s="1436"/>
      <c r="Q11" s="1436"/>
      <c r="R11" s="1436"/>
      <c r="S11" s="1436"/>
      <c r="T11" s="1437"/>
    </row>
    <row r="12" spans="2:23">
      <c r="B12" s="1435"/>
      <c r="C12" s="1436"/>
      <c r="D12" s="1436"/>
      <c r="E12" s="1436"/>
      <c r="F12" s="1436"/>
      <c r="G12" s="1436"/>
      <c r="H12" s="1436"/>
      <c r="I12" s="1436"/>
      <c r="J12" s="1437"/>
      <c r="L12" s="1435"/>
      <c r="M12" s="1436"/>
      <c r="N12" s="1436"/>
      <c r="O12" s="1436"/>
      <c r="P12" s="1436"/>
      <c r="Q12" s="1436"/>
      <c r="R12" s="1436"/>
      <c r="S12" s="1436"/>
      <c r="T12" s="1437"/>
    </row>
    <row r="13" spans="2:23">
      <c r="B13" s="1435"/>
      <c r="C13" s="1436"/>
      <c r="D13" s="1436"/>
      <c r="E13" s="1436"/>
      <c r="F13" s="1436"/>
      <c r="G13" s="1436"/>
      <c r="H13" s="1436"/>
      <c r="I13" s="1436"/>
      <c r="J13" s="1437"/>
      <c r="L13" s="1435"/>
      <c r="M13" s="1436"/>
      <c r="N13" s="1436"/>
      <c r="O13" s="1436"/>
      <c r="P13" s="1436"/>
      <c r="Q13" s="1436"/>
      <c r="R13" s="1436"/>
      <c r="S13" s="1436"/>
      <c r="T13" s="1437"/>
    </row>
    <row r="14" spans="2:23">
      <c r="B14" s="1435"/>
      <c r="C14" s="1436"/>
      <c r="D14" s="1436"/>
      <c r="E14" s="1436"/>
      <c r="F14" s="1436"/>
      <c r="G14" s="1436"/>
      <c r="H14" s="1436"/>
      <c r="I14" s="1436"/>
      <c r="J14" s="1437"/>
      <c r="L14" s="1435"/>
      <c r="M14" s="1436"/>
      <c r="N14" s="1436"/>
      <c r="O14" s="1436"/>
      <c r="P14" s="1436"/>
      <c r="Q14" s="1436"/>
      <c r="R14" s="1436"/>
      <c r="S14" s="1436"/>
      <c r="T14" s="1437"/>
    </row>
    <row r="15" spans="2:23">
      <c r="B15" s="1435"/>
      <c r="C15" s="1436"/>
      <c r="D15" s="1436"/>
      <c r="E15" s="1436"/>
      <c r="F15" s="1436"/>
      <c r="G15" s="1436"/>
      <c r="H15" s="1436"/>
      <c r="I15" s="1436"/>
      <c r="J15" s="1437"/>
      <c r="L15" s="1435"/>
      <c r="M15" s="1436"/>
      <c r="N15" s="1436"/>
      <c r="O15" s="1436"/>
      <c r="P15" s="1436"/>
      <c r="Q15" s="1436"/>
      <c r="R15" s="1436"/>
      <c r="S15" s="1436"/>
      <c r="T15" s="1437"/>
    </row>
    <row r="16" spans="2:23">
      <c r="B16" s="1435"/>
      <c r="C16" s="1436"/>
      <c r="D16" s="1436"/>
      <c r="E16" s="1436"/>
      <c r="F16" s="1436"/>
      <c r="G16" s="1436"/>
      <c r="H16" s="1436"/>
      <c r="I16" s="1436"/>
      <c r="J16" s="1437"/>
      <c r="L16" s="1435"/>
      <c r="M16" s="1436"/>
      <c r="N16" s="1436"/>
      <c r="O16" s="1436"/>
      <c r="P16" s="1436"/>
      <c r="Q16" s="1436"/>
      <c r="R16" s="1436"/>
      <c r="S16" s="1436"/>
      <c r="T16" s="1437"/>
    </row>
    <row r="17" spans="2:20">
      <c r="B17" s="1435"/>
      <c r="C17" s="1436"/>
      <c r="D17" s="1436"/>
      <c r="E17" s="1436"/>
      <c r="F17" s="1436"/>
      <c r="G17" s="1436"/>
      <c r="H17" s="1436"/>
      <c r="I17" s="1436"/>
      <c r="J17" s="1437"/>
      <c r="L17" s="1435"/>
      <c r="M17" s="1436"/>
      <c r="N17" s="1436"/>
      <c r="O17" s="1436"/>
      <c r="P17" s="1436"/>
      <c r="Q17" s="1436"/>
      <c r="R17" s="1436"/>
      <c r="S17" s="1436"/>
      <c r="T17" s="1437"/>
    </row>
    <row r="18" spans="2:20">
      <c r="B18" s="1435"/>
      <c r="C18" s="1436"/>
      <c r="D18" s="1436"/>
      <c r="E18" s="1436"/>
      <c r="F18" s="1436"/>
      <c r="G18" s="1436"/>
      <c r="H18" s="1436"/>
      <c r="I18" s="1436"/>
      <c r="J18" s="1437"/>
      <c r="L18" s="1435"/>
      <c r="M18" s="1436"/>
      <c r="N18" s="1436"/>
      <c r="O18" s="1436"/>
      <c r="P18" s="1436"/>
      <c r="Q18" s="1436"/>
      <c r="R18" s="1436"/>
      <c r="S18" s="1436"/>
      <c r="T18" s="1437"/>
    </row>
    <row r="19" spans="2:20" ht="15" thickBot="1">
      <c r="B19" s="1438"/>
      <c r="C19" s="1439"/>
      <c r="D19" s="1439"/>
      <c r="E19" s="1439"/>
      <c r="F19" s="1439"/>
      <c r="G19" s="1439"/>
      <c r="H19" s="1439"/>
      <c r="I19" s="1439"/>
      <c r="J19" s="1440"/>
      <c r="L19" s="1438"/>
      <c r="M19" s="1439"/>
      <c r="N19" s="1439"/>
      <c r="O19" s="1439"/>
      <c r="P19" s="1439"/>
      <c r="Q19" s="1439"/>
      <c r="R19" s="1439"/>
      <c r="S19" s="1439"/>
      <c r="T19" s="1440"/>
    </row>
    <row r="21" spans="2:20" ht="31.5" hidden="1" customHeight="1" thickBot="1">
      <c r="L21" s="1431"/>
      <c r="M21" s="1431"/>
      <c r="N21" s="1431"/>
      <c r="O21" s="1431"/>
      <c r="P21" s="1431"/>
      <c r="Q21" s="1431"/>
      <c r="R21" s="1431"/>
      <c r="S21" s="1431"/>
      <c r="T21" s="1431"/>
    </row>
    <row r="22" spans="2:20" hidden="1">
      <c r="B22" s="1432"/>
      <c r="C22" s="1433"/>
      <c r="D22" s="1433"/>
      <c r="E22" s="1433"/>
      <c r="F22" s="1433"/>
      <c r="G22" s="1433"/>
      <c r="H22" s="1433"/>
      <c r="I22" s="1433"/>
      <c r="J22" s="1434"/>
      <c r="L22" s="1432"/>
      <c r="M22" s="1433"/>
      <c r="N22" s="1433"/>
      <c r="O22" s="1433"/>
      <c r="P22" s="1433"/>
      <c r="Q22" s="1433"/>
      <c r="R22" s="1433"/>
      <c r="S22" s="1433"/>
      <c r="T22" s="1434"/>
    </row>
    <row r="23" spans="2:20" hidden="1">
      <c r="B23" s="1435"/>
      <c r="C23" s="1436"/>
      <c r="D23" s="1436"/>
      <c r="E23" s="1436"/>
      <c r="F23" s="1436"/>
      <c r="G23" s="1436"/>
      <c r="H23" s="1436"/>
      <c r="I23" s="1436"/>
      <c r="J23" s="1437"/>
      <c r="L23" s="1435"/>
      <c r="M23" s="1436"/>
      <c r="N23" s="1436"/>
      <c r="O23" s="1436"/>
      <c r="P23" s="1436"/>
      <c r="Q23" s="1436"/>
      <c r="R23" s="1436"/>
      <c r="S23" s="1436"/>
      <c r="T23" s="1437"/>
    </row>
    <row r="24" spans="2:20" hidden="1">
      <c r="B24" s="1435"/>
      <c r="C24" s="1436"/>
      <c r="D24" s="1436"/>
      <c r="E24" s="1436"/>
      <c r="F24" s="1436"/>
      <c r="G24" s="1436"/>
      <c r="H24" s="1436"/>
      <c r="I24" s="1436"/>
      <c r="J24" s="1437"/>
      <c r="L24" s="1435"/>
      <c r="M24" s="1436"/>
      <c r="N24" s="1436"/>
      <c r="O24" s="1436"/>
      <c r="P24" s="1436"/>
      <c r="Q24" s="1436"/>
      <c r="R24" s="1436"/>
      <c r="S24" s="1436"/>
      <c r="T24" s="1437"/>
    </row>
    <row r="25" spans="2:20" hidden="1">
      <c r="B25" s="1435"/>
      <c r="C25" s="1436"/>
      <c r="D25" s="1436"/>
      <c r="E25" s="1436"/>
      <c r="F25" s="1436"/>
      <c r="G25" s="1436"/>
      <c r="H25" s="1436"/>
      <c r="I25" s="1436"/>
      <c r="J25" s="1437"/>
      <c r="L25" s="1435"/>
      <c r="M25" s="1436"/>
      <c r="N25" s="1436"/>
      <c r="O25" s="1436"/>
      <c r="P25" s="1436"/>
      <c r="Q25" s="1436"/>
      <c r="R25" s="1436"/>
      <c r="S25" s="1436"/>
      <c r="T25" s="1437"/>
    </row>
    <row r="26" spans="2:20" hidden="1">
      <c r="B26" s="1435"/>
      <c r="C26" s="1436"/>
      <c r="D26" s="1436"/>
      <c r="E26" s="1436"/>
      <c r="F26" s="1436"/>
      <c r="G26" s="1436"/>
      <c r="H26" s="1436"/>
      <c r="I26" s="1436"/>
      <c r="J26" s="1437"/>
      <c r="L26" s="1435"/>
      <c r="M26" s="1436"/>
      <c r="N26" s="1436"/>
      <c r="O26" s="1436"/>
      <c r="P26" s="1436"/>
      <c r="Q26" s="1436"/>
      <c r="R26" s="1436"/>
      <c r="S26" s="1436"/>
      <c r="T26" s="1437"/>
    </row>
    <row r="27" spans="2:20" hidden="1">
      <c r="B27" s="1435"/>
      <c r="C27" s="1436"/>
      <c r="D27" s="1436"/>
      <c r="E27" s="1436"/>
      <c r="F27" s="1436"/>
      <c r="G27" s="1436"/>
      <c r="H27" s="1436"/>
      <c r="I27" s="1436"/>
      <c r="J27" s="1437"/>
      <c r="L27" s="1435"/>
      <c r="M27" s="1436"/>
      <c r="N27" s="1436"/>
      <c r="O27" s="1436"/>
      <c r="P27" s="1436"/>
      <c r="Q27" s="1436"/>
      <c r="R27" s="1436"/>
      <c r="S27" s="1436"/>
      <c r="T27" s="1437"/>
    </row>
    <row r="28" spans="2:20" hidden="1">
      <c r="B28" s="1435"/>
      <c r="C28" s="1436"/>
      <c r="D28" s="1436"/>
      <c r="E28" s="1436"/>
      <c r="F28" s="1436"/>
      <c r="G28" s="1436"/>
      <c r="H28" s="1436"/>
      <c r="I28" s="1436"/>
      <c r="J28" s="1437"/>
      <c r="L28" s="1435"/>
      <c r="M28" s="1436"/>
      <c r="N28" s="1436"/>
      <c r="O28" s="1436"/>
      <c r="P28" s="1436"/>
      <c r="Q28" s="1436"/>
      <c r="R28" s="1436"/>
      <c r="S28" s="1436"/>
      <c r="T28" s="1437"/>
    </row>
    <row r="29" spans="2:20" hidden="1">
      <c r="B29" s="1435"/>
      <c r="C29" s="1436"/>
      <c r="D29" s="1436"/>
      <c r="E29" s="1436"/>
      <c r="F29" s="1436"/>
      <c r="G29" s="1436"/>
      <c r="H29" s="1436"/>
      <c r="I29" s="1436"/>
      <c r="J29" s="1437"/>
      <c r="L29" s="1435"/>
      <c r="M29" s="1436"/>
      <c r="N29" s="1436"/>
      <c r="O29" s="1436"/>
      <c r="P29" s="1436"/>
      <c r="Q29" s="1436"/>
      <c r="R29" s="1436"/>
      <c r="S29" s="1436"/>
      <c r="T29" s="1437"/>
    </row>
    <row r="30" spans="2:20" hidden="1">
      <c r="B30" s="1435"/>
      <c r="C30" s="1436"/>
      <c r="D30" s="1436"/>
      <c r="E30" s="1436"/>
      <c r="F30" s="1436"/>
      <c r="G30" s="1436"/>
      <c r="H30" s="1436"/>
      <c r="I30" s="1436"/>
      <c r="J30" s="1437"/>
      <c r="L30" s="1435"/>
      <c r="M30" s="1436"/>
      <c r="N30" s="1436"/>
      <c r="O30" s="1436"/>
      <c r="P30" s="1436"/>
      <c r="Q30" s="1436"/>
      <c r="R30" s="1436"/>
      <c r="S30" s="1436"/>
      <c r="T30" s="1437"/>
    </row>
    <row r="31" spans="2:20" hidden="1">
      <c r="B31" s="1435"/>
      <c r="C31" s="1436"/>
      <c r="D31" s="1436"/>
      <c r="E31" s="1436"/>
      <c r="F31" s="1436"/>
      <c r="G31" s="1436"/>
      <c r="H31" s="1436"/>
      <c r="I31" s="1436"/>
      <c r="J31" s="1437"/>
      <c r="L31" s="1435"/>
      <c r="M31" s="1436"/>
      <c r="N31" s="1436"/>
      <c r="O31" s="1436"/>
      <c r="P31" s="1436"/>
      <c r="Q31" s="1436"/>
      <c r="R31" s="1436"/>
      <c r="S31" s="1436"/>
      <c r="T31" s="1437"/>
    </row>
    <row r="32" spans="2:20" hidden="1">
      <c r="B32" s="1435"/>
      <c r="C32" s="1436"/>
      <c r="D32" s="1436"/>
      <c r="E32" s="1436"/>
      <c r="F32" s="1436"/>
      <c r="G32" s="1436"/>
      <c r="H32" s="1436"/>
      <c r="I32" s="1436"/>
      <c r="J32" s="1437"/>
      <c r="L32" s="1435"/>
      <c r="M32" s="1436"/>
      <c r="N32" s="1436"/>
      <c r="O32" s="1436"/>
      <c r="P32" s="1436"/>
      <c r="Q32" s="1436"/>
      <c r="R32" s="1436"/>
      <c r="S32" s="1436"/>
      <c r="T32" s="1437"/>
    </row>
    <row r="33" spans="2:20" hidden="1">
      <c r="B33" s="1435"/>
      <c r="C33" s="1436"/>
      <c r="D33" s="1436"/>
      <c r="E33" s="1436"/>
      <c r="F33" s="1436"/>
      <c r="G33" s="1436"/>
      <c r="H33" s="1436"/>
      <c r="I33" s="1436"/>
      <c r="J33" s="1437"/>
      <c r="L33" s="1435"/>
      <c r="M33" s="1436"/>
      <c r="N33" s="1436"/>
      <c r="O33" s="1436"/>
      <c r="P33" s="1436"/>
      <c r="Q33" s="1436"/>
      <c r="R33" s="1436"/>
      <c r="S33" s="1436"/>
      <c r="T33" s="1437"/>
    </row>
    <row r="34" spans="2:20" hidden="1">
      <c r="B34" s="1435"/>
      <c r="C34" s="1436"/>
      <c r="D34" s="1436"/>
      <c r="E34" s="1436"/>
      <c r="F34" s="1436"/>
      <c r="G34" s="1436"/>
      <c r="H34" s="1436"/>
      <c r="I34" s="1436"/>
      <c r="J34" s="1437"/>
      <c r="L34" s="1435"/>
      <c r="M34" s="1436"/>
      <c r="N34" s="1436"/>
      <c r="O34" s="1436"/>
      <c r="P34" s="1436"/>
      <c r="Q34" s="1436"/>
      <c r="R34" s="1436"/>
      <c r="S34" s="1436"/>
      <c r="T34" s="1437"/>
    </row>
    <row r="35" spans="2:20" hidden="1">
      <c r="B35" s="1435"/>
      <c r="C35" s="1436"/>
      <c r="D35" s="1436"/>
      <c r="E35" s="1436"/>
      <c r="F35" s="1436"/>
      <c r="G35" s="1436"/>
      <c r="H35" s="1436"/>
      <c r="I35" s="1436"/>
      <c r="J35" s="1437"/>
      <c r="L35" s="1435"/>
      <c r="M35" s="1436"/>
      <c r="N35" s="1436"/>
      <c r="O35" s="1436"/>
      <c r="P35" s="1436"/>
      <c r="Q35" s="1436"/>
      <c r="R35" s="1436"/>
      <c r="S35" s="1436"/>
      <c r="T35" s="1437"/>
    </row>
    <row r="36" spans="2:20" hidden="1">
      <c r="B36" s="1435"/>
      <c r="C36" s="1436"/>
      <c r="D36" s="1436"/>
      <c r="E36" s="1436"/>
      <c r="F36" s="1436"/>
      <c r="G36" s="1436"/>
      <c r="H36" s="1436"/>
      <c r="I36" s="1436"/>
      <c r="J36" s="1437"/>
      <c r="L36" s="1435"/>
      <c r="M36" s="1436"/>
      <c r="N36" s="1436"/>
      <c r="O36" s="1436"/>
      <c r="P36" s="1436"/>
      <c r="Q36" s="1436"/>
      <c r="R36" s="1436"/>
      <c r="S36" s="1436"/>
      <c r="T36" s="1437"/>
    </row>
    <row r="37" spans="2:20" hidden="1">
      <c r="B37" s="1435"/>
      <c r="C37" s="1436"/>
      <c r="D37" s="1436"/>
      <c r="E37" s="1436"/>
      <c r="F37" s="1436"/>
      <c r="G37" s="1436"/>
      <c r="H37" s="1436"/>
      <c r="I37" s="1436"/>
      <c r="J37" s="1437"/>
      <c r="L37" s="1435"/>
      <c r="M37" s="1436"/>
      <c r="N37" s="1436"/>
      <c r="O37" s="1436"/>
      <c r="P37" s="1436"/>
      <c r="Q37" s="1436"/>
      <c r="R37" s="1436"/>
      <c r="S37" s="1436"/>
      <c r="T37" s="1437"/>
    </row>
    <row r="38" spans="2:20" ht="15" hidden="1" thickBot="1">
      <c r="B38" s="1438"/>
      <c r="C38" s="1439"/>
      <c r="D38" s="1439"/>
      <c r="E38" s="1439"/>
      <c r="F38" s="1439"/>
      <c r="G38" s="1439"/>
      <c r="H38" s="1439"/>
      <c r="I38" s="1439"/>
      <c r="J38" s="1440"/>
      <c r="L38" s="1438"/>
      <c r="M38" s="1439"/>
      <c r="N38" s="1439"/>
      <c r="O38" s="1439"/>
      <c r="P38" s="1439"/>
      <c r="Q38" s="1439"/>
      <c r="R38" s="1439"/>
      <c r="S38" s="1439"/>
      <c r="T38" s="1440"/>
    </row>
    <row r="40" spans="2:20" ht="31.5" customHeight="1" thickBot="1">
      <c r="B40" s="1431" t="s">
        <v>1356</v>
      </c>
      <c r="C40" s="1431"/>
      <c r="D40" s="1431"/>
      <c r="E40" s="1431"/>
      <c r="F40" s="1431"/>
      <c r="G40" s="1431"/>
      <c r="H40" s="1431"/>
      <c r="I40" s="1431"/>
      <c r="J40" s="1431"/>
      <c r="L40" s="1431" t="s">
        <v>1356</v>
      </c>
      <c r="M40" s="1431"/>
      <c r="N40" s="1431"/>
      <c r="O40" s="1431"/>
      <c r="P40" s="1431"/>
      <c r="Q40" s="1431"/>
      <c r="R40" s="1431"/>
      <c r="S40" s="1431"/>
      <c r="T40" s="1431"/>
    </row>
    <row r="41" spans="2:20">
      <c r="B41" s="1432"/>
      <c r="C41" s="1433"/>
      <c r="D41" s="1433"/>
      <c r="E41" s="1433"/>
      <c r="F41" s="1433"/>
      <c r="G41" s="1433"/>
      <c r="H41" s="1433"/>
      <c r="I41" s="1433"/>
      <c r="J41" s="1434"/>
      <c r="L41" s="1432"/>
      <c r="M41" s="1433"/>
      <c r="N41" s="1433"/>
      <c r="O41" s="1433"/>
      <c r="P41" s="1433"/>
      <c r="Q41" s="1433"/>
      <c r="R41" s="1433"/>
      <c r="S41" s="1433"/>
      <c r="T41" s="1434"/>
    </row>
    <row r="42" spans="2:20">
      <c r="B42" s="1435"/>
      <c r="C42" s="1436"/>
      <c r="D42" s="1436"/>
      <c r="E42" s="1436"/>
      <c r="F42" s="1436"/>
      <c r="G42" s="1436"/>
      <c r="H42" s="1436"/>
      <c r="I42" s="1436"/>
      <c r="J42" s="1437"/>
      <c r="L42" s="1435"/>
      <c r="M42" s="1436"/>
      <c r="N42" s="1436"/>
      <c r="O42" s="1436"/>
      <c r="P42" s="1436"/>
      <c r="Q42" s="1436"/>
      <c r="R42" s="1436"/>
      <c r="S42" s="1436"/>
      <c r="T42" s="1437"/>
    </row>
    <row r="43" spans="2:20">
      <c r="B43" s="1435"/>
      <c r="C43" s="1436"/>
      <c r="D43" s="1436"/>
      <c r="E43" s="1436"/>
      <c r="F43" s="1436"/>
      <c r="G43" s="1436"/>
      <c r="H43" s="1436"/>
      <c r="I43" s="1436"/>
      <c r="J43" s="1437"/>
      <c r="L43" s="1435"/>
      <c r="M43" s="1436"/>
      <c r="N43" s="1436"/>
      <c r="O43" s="1436"/>
      <c r="P43" s="1436"/>
      <c r="Q43" s="1436"/>
      <c r="R43" s="1436"/>
      <c r="S43" s="1436"/>
      <c r="T43" s="1437"/>
    </row>
    <row r="44" spans="2:20">
      <c r="B44" s="1435"/>
      <c r="C44" s="1436"/>
      <c r="D44" s="1436"/>
      <c r="E44" s="1436"/>
      <c r="F44" s="1436"/>
      <c r="G44" s="1436"/>
      <c r="H44" s="1436"/>
      <c r="I44" s="1436"/>
      <c r="J44" s="1437"/>
      <c r="L44" s="1435"/>
      <c r="M44" s="1436"/>
      <c r="N44" s="1436"/>
      <c r="O44" s="1436"/>
      <c r="P44" s="1436"/>
      <c r="Q44" s="1436"/>
      <c r="R44" s="1436"/>
      <c r="S44" s="1436"/>
      <c r="T44" s="1437"/>
    </row>
    <row r="45" spans="2:20">
      <c r="B45" s="1435"/>
      <c r="C45" s="1436"/>
      <c r="D45" s="1436"/>
      <c r="E45" s="1436"/>
      <c r="F45" s="1436"/>
      <c r="G45" s="1436"/>
      <c r="H45" s="1436"/>
      <c r="I45" s="1436"/>
      <c r="J45" s="1437"/>
      <c r="L45" s="1435"/>
      <c r="M45" s="1436"/>
      <c r="N45" s="1436"/>
      <c r="O45" s="1436"/>
      <c r="P45" s="1436"/>
      <c r="Q45" s="1436"/>
      <c r="R45" s="1436"/>
      <c r="S45" s="1436"/>
      <c r="T45" s="1437"/>
    </row>
    <row r="46" spans="2:20">
      <c r="B46" s="1435"/>
      <c r="C46" s="1436"/>
      <c r="D46" s="1436"/>
      <c r="E46" s="1436"/>
      <c r="F46" s="1436"/>
      <c r="G46" s="1436"/>
      <c r="H46" s="1436"/>
      <c r="I46" s="1436"/>
      <c r="J46" s="1437"/>
      <c r="L46" s="1435"/>
      <c r="M46" s="1436"/>
      <c r="N46" s="1436"/>
      <c r="O46" s="1436"/>
      <c r="P46" s="1436"/>
      <c r="Q46" s="1436"/>
      <c r="R46" s="1436"/>
      <c r="S46" s="1436"/>
      <c r="T46" s="1437"/>
    </row>
    <row r="47" spans="2:20">
      <c r="B47" s="1435"/>
      <c r="C47" s="1436"/>
      <c r="D47" s="1436"/>
      <c r="E47" s="1436"/>
      <c r="F47" s="1436"/>
      <c r="G47" s="1436"/>
      <c r="H47" s="1436"/>
      <c r="I47" s="1436"/>
      <c r="J47" s="1437"/>
      <c r="L47" s="1435"/>
      <c r="M47" s="1436"/>
      <c r="N47" s="1436"/>
      <c r="O47" s="1436"/>
      <c r="P47" s="1436"/>
      <c r="Q47" s="1436"/>
      <c r="R47" s="1436"/>
      <c r="S47" s="1436"/>
      <c r="T47" s="1437"/>
    </row>
    <row r="48" spans="2:20">
      <c r="B48" s="1435"/>
      <c r="C48" s="1436"/>
      <c r="D48" s="1436"/>
      <c r="E48" s="1436"/>
      <c r="F48" s="1436"/>
      <c r="G48" s="1436"/>
      <c r="H48" s="1436"/>
      <c r="I48" s="1436"/>
      <c r="J48" s="1437"/>
      <c r="L48" s="1435"/>
      <c r="M48" s="1436"/>
      <c r="N48" s="1436"/>
      <c r="O48" s="1436"/>
      <c r="P48" s="1436"/>
      <c r="Q48" s="1436"/>
      <c r="R48" s="1436"/>
      <c r="S48" s="1436"/>
      <c r="T48" s="1437"/>
    </row>
    <row r="49" spans="2:20">
      <c r="B49" s="1435"/>
      <c r="C49" s="1436"/>
      <c r="D49" s="1436"/>
      <c r="E49" s="1436"/>
      <c r="F49" s="1436"/>
      <c r="G49" s="1436"/>
      <c r="H49" s="1436"/>
      <c r="I49" s="1436"/>
      <c r="J49" s="1437"/>
      <c r="L49" s="1435"/>
      <c r="M49" s="1436"/>
      <c r="N49" s="1436"/>
      <c r="O49" s="1436"/>
      <c r="P49" s="1436"/>
      <c r="Q49" s="1436"/>
      <c r="R49" s="1436"/>
      <c r="S49" s="1436"/>
      <c r="T49" s="1437"/>
    </row>
    <row r="50" spans="2:20">
      <c r="B50" s="1435"/>
      <c r="C50" s="1436"/>
      <c r="D50" s="1436"/>
      <c r="E50" s="1436"/>
      <c r="F50" s="1436"/>
      <c r="G50" s="1436"/>
      <c r="H50" s="1436"/>
      <c r="I50" s="1436"/>
      <c r="J50" s="1437"/>
      <c r="L50" s="1435"/>
      <c r="M50" s="1436"/>
      <c r="N50" s="1436"/>
      <c r="O50" s="1436"/>
      <c r="P50" s="1436"/>
      <c r="Q50" s="1436"/>
      <c r="R50" s="1436"/>
      <c r="S50" s="1436"/>
      <c r="T50" s="1437"/>
    </row>
    <row r="51" spans="2:20">
      <c r="B51" s="1435"/>
      <c r="C51" s="1436"/>
      <c r="D51" s="1436"/>
      <c r="E51" s="1436"/>
      <c r="F51" s="1436"/>
      <c r="G51" s="1436"/>
      <c r="H51" s="1436"/>
      <c r="I51" s="1436"/>
      <c r="J51" s="1437"/>
      <c r="L51" s="1435"/>
      <c r="M51" s="1436"/>
      <c r="N51" s="1436"/>
      <c r="O51" s="1436"/>
      <c r="P51" s="1436"/>
      <c r="Q51" s="1436"/>
      <c r="R51" s="1436"/>
      <c r="S51" s="1436"/>
      <c r="T51" s="1437"/>
    </row>
    <row r="52" spans="2:20">
      <c r="B52" s="1435"/>
      <c r="C52" s="1436"/>
      <c r="D52" s="1436"/>
      <c r="E52" s="1436"/>
      <c r="F52" s="1436"/>
      <c r="G52" s="1436"/>
      <c r="H52" s="1436"/>
      <c r="I52" s="1436"/>
      <c r="J52" s="1437"/>
      <c r="L52" s="1435"/>
      <c r="M52" s="1436"/>
      <c r="N52" s="1436"/>
      <c r="O52" s="1436"/>
      <c r="P52" s="1436"/>
      <c r="Q52" s="1436"/>
      <c r="R52" s="1436"/>
      <c r="S52" s="1436"/>
      <c r="T52" s="1437"/>
    </row>
    <row r="53" spans="2:20">
      <c r="B53" s="1435"/>
      <c r="C53" s="1436"/>
      <c r="D53" s="1436"/>
      <c r="E53" s="1436"/>
      <c r="F53" s="1436"/>
      <c r="G53" s="1436"/>
      <c r="H53" s="1436"/>
      <c r="I53" s="1436"/>
      <c r="J53" s="1437"/>
      <c r="L53" s="1435"/>
      <c r="M53" s="1436"/>
      <c r="N53" s="1436"/>
      <c r="O53" s="1436"/>
      <c r="P53" s="1436"/>
      <c r="Q53" s="1436"/>
      <c r="R53" s="1436"/>
      <c r="S53" s="1436"/>
      <c r="T53" s="1437"/>
    </row>
    <row r="54" spans="2:20">
      <c r="B54" s="1435"/>
      <c r="C54" s="1436"/>
      <c r="D54" s="1436"/>
      <c r="E54" s="1436"/>
      <c r="F54" s="1436"/>
      <c r="G54" s="1436"/>
      <c r="H54" s="1436"/>
      <c r="I54" s="1436"/>
      <c r="J54" s="1437"/>
      <c r="L54" s="1435"/>
      <c r="M54" s="1436"/>
      <c r="N54" s="1436"/>
      <c r="O54" s="1436"/>
      <c r="P54" s="1436"/>
      <c r="Q54" s="1436"/>
      <c r="R54" s="1436"/>
      <c r="S54" s="1436"/>
      <c r="T54" s="1437"/>
    </row>
    <row r="55" spans="2:20">
      <c r="B55" s="1435"/>
      <c r="C55" s="1436"/>
      <c r="D55" s="1436"/>
      <c r="E55" s="1436"/>
      <c r="F55" s="1436"/>
      <c r="G55" s="1436"/>
      <c r="H55" s="1436"/>
      <c r="I55" s="1436"/>
      <c r="J55" s="1437"/>
      <c r="L55" s="1435"/>
      <c r="M55" s="1436"/>
      <c r="N55" s="1436"/>
      <c r="O55" s="1436"/>
      <c r="P55" s="1436"/>
      <c r="Q55" s="1436"/>
      <c r="R55" s="1436"/>
      <c r="S55" s="1436"/>
      <c r="T55" s="1437"/>
    </row>
    <row r="56" spans="2:20">
      <c r="B56" s="1435"/>
      <c r="C56" s="1436"/>
      <c r="D56" s="1436"/>
      <c r="E56" s="1436"/>
      <c r="F56" s="1436"/>
      <c r="G56" s="1436"/>
      <c r="H56" s="1436"/>
      <c r="I56" s="1436"/>
      <c r="J56" s="1437"/>
      <c r="L56" s="1435"/>
      <c r="M56" s="1436"/>
      <c r="N56" s="1436"/>
      <c r="O56" s="1436"/>
      <c r="P56" s="1436"/>
      <c r="Q56" s="1436"/>
      <c r="R56" s="1436"/>
      <c r="S56" s="1436"/>
      <c r="T56" s="1437"/>
    </row>
    <row r="57" spans="2:20" ht="15" thickBot="1">
      <c r="B57" s="1438"/>
      <c r="C57" s="1439"/>
      <c r="D57" s="1439"/>
      <c r="E57" s="1439"/>
      <c r="F57" s="1439"/>
      <c r="G57" s="1439"/>
      <c r="H57" s="1439"/>
      <c r="I57" s="1439"/>
      <c r="J57" s="1440"/>
      <c r="L57" s="1438"/>
      <c r="M57" s="1439"/>
      <c r="N57" s="1439"/>
      <c r="O57" s="1439"/>
      <c r="P57" s="1439"/>
      <c r="Q57" s="1439"/>
      <c r="R57" s="1439"/>
      <c r="S57" s="1439"/>
      <c r="T57" s="1440"/>
    </row>
    <row r="58" spans="2:20">
      <c r="B58" s="5"/>
      <c r="C58" s="5"/>
      <c r="D58" s="5"/>
      <c r="E58" s="5"/>
      <c r="F58" s="5"/>
      <c r="G58" s="5"/>
      <c r="H58" s="5"/>
      <c r="I58" s="5"/>
      <c r="J58" s="5"/>
      <c r="L58" s="5"/>
      <c r="M58" s="5"/>
      <c r="N58" s="5"/>
      <c r="O58" s="5"/>
      <c r="P58" s="5"/>
      <c r="Q58" s="5"/>
      <c r="R58" s="5"/>
      <c r="S58" s="5"/>
      <c r="T58" s="5"/>
    </row>
    <row r="59" spans="2:20" ht="31.5" customHeight="1" thickBot="1">
      <c r="B59" s="1431" t="s">
        <v>1358</v>
      </c>
      <c r="C59" s="1431"/>
      <c r="D59" s="1431"/>
      <c r="E59" s="1431"/>
      <c r="F59" s="1431"/>
      <c r="G59" s="1431"/>
      <c r="H59" s="1431"/>
      <c r="I59" s="1431"/>
      <c r="J59" s="1431"/>
      <c r="L59" s="1431" t="s">
        <v>1358</v>
      </c>
      <c r="M59" s="1431"/>
      <c r="N59" s="1431"/>
      <c r="O59" s="1431"/>
      <c r="P59" s="1431"/>
      <c r="Q59" s="1431"/>
      <c r="R59" s="1431"/>
      <c r="S59" s="1431"/>
      <c r="T59" s="1431"/>
    </row>
    <row r="60" spans="2:20">
      <c r="B60" s="1432"/>
      <c r="C60" s="1433"/>
      <c r="D60" s="1433"/>
      <c r="E60" s="1433"/>
      <c r="F60" s="1433"/>
      <c r="G60" s="1433"/>
      <c r="H60" s="1433"/>
      <c r="I60" s="1433"/>
      <c r="J60" s="1434"/>
      <c r="L60" s="1432"/>
      <c r="M60" s="1433"/>
      <c r="N60" s="1433"/>
      <c r="O60" s="1433"/>
      <c r="P60" s="1433"/>
      <c r="Q60" s="1433"/>
      <c r="R60" s="1433"/>
      <c r="S60" s="1433"/>
      <c r="T60" s="1434"/>
    </row>
    <row r="61" spans="2:20">
      <c r="B61" s="1435"/>
      <c r="C61" s="1436"/>
      <c r="D61" s="1436"/>
      <c r="E61" s="1436"/>
      <c r="F61" s="1436"/>
      <c r="G61" s="1436"/>
      <c r="H61" s="1436"/>
      <c r="I61" s="1436"/>
      <c r="J61" s="1437"/>
      <c r="L61" s="1435"/>
      <c r="M61" s="1436"/>
      <c r="N61" s="1436"/>
      <c r="O61" s="1436"/>
      <c r="P61" s="1436"/>
      <c r="Q61" s="1436"/>
      <c r="R61" s="1436"/>
      <c r="S61" s="1436"/>
      <c r="T61" s="1437"/>
    </row>
    <row r="62" spans="2:20">
      <c r="B62" s="1435"/>
      <c r="C62" s="1436"/>
      <c r="D62" s="1436"/>
      <c r="E62" s="1436"/>
      <c r="F62" s="1436"/>
      <c r="G62" s="1436"/>
      <c r="H62" s="1436"/>
      <c r="I62" s="1436"/>
      <c r="J62" s="1437"/>
      <c r="L62" s="1435"/>
      <c r="M62" s="1436"/>
      <c r="N62" s="1436"/>
      <c r="O62" s="1436"/>
      <c r="P62" s="1436"/>
      <c r="Q62" s="1436"/>
      <c r="R62" s="1436"/>
      <c r="S62" s="1436"/>
      <c r="T62" s="1437"/>
    </row>
    <row r="63" spans="2:20">
      <c r="B63" s="1435"/>
      <c r="C63" s="1436"/>
      <c r="D63" s="1436"/>
      <c r="E63" s="1436"/>
      <c r="F63" s="1436"/>
      <c r="G63" s="1436"/>
      <c r="H63" s="1436"/>
      <c r="I63" s="1436"/>
      <c r="J63" s="1437"/>
      <c r="L63" s="1435"/>
      <c r="M63" s="1436"/>
      <c r="N63" s="1436"/>
      <c r="O63" s="1436"/>
      <c r="P63" s="1436"/>
      <c r="Q63" s="1436"/>
      <c r="R63" s="1436"/>
      <c r="S63" s="1436"/>
      <c r="T63" s="1437"/>
    </row>
    <row r="64" spans="2:20">
      <c r="B64" s="1435"/>
      <c r="C64" s="1436"/>
      <c r="D64" s="1436"/>
      <c r="E64" s="1436"/>
      <c r="F64" s="1436"/>
      <c r="G64" s="1436"/>
      <c r="H64" s="1436"/>
      <c r="I64" s="1436"/>
      <c r="J64" s="1437"/>
      <c r="L64" s="1435"/>
      <c r="M64" s="1436"/>
      <c r="N64" s="1436"/>
      <c r="O64" s="1436"/>
      <c r="P64" s="1436"/>
      <c r="Q64" s="1436"/>
      <c r="R64" s="1436"/>
      <c r="S64" s="1436"/>
      <c r="T64" s="1437"/>
    </row>
    <row r="65" spans="2:20">
      <c r="B65" s="1435"/>
      <c r="C65" s="1436"/>
      <c r="D65" s="1436"/>
      <c r="E65" s="1436"/>
      <c r="F65" s="1436"/>
      <c r="G65" s="1436"/>
      <c r="H65" s="1436"/>
      <c r="I65" s="1436"/>
      <c r="J65" s="1437"/>
      <c r="L65" s="1435"/>
      <c r="M65" s="1436"/>
      <c r="N65" s="1436"/>
      <c r="O65" s="1436"/>
      <c r="P65" s="1436"/>
      <c r="Q65" s="1436"/>
      <c r="R65" s="1436"/>
      <c r="S65" s="1436"/>
      <c r="T65" s="1437"/>
    </row>
    <row r="66" spans="2:20">
      <c r="B66" s="1435"/>
      <c r="C66" s="1436"/>
      <c r="D66" s="1436"/>
      <c r="E66" s="1436"/>
      <c r="F66" s="1436"/>
      <c r="G66" s="1436"/>
      <c r="H66" s="1436"/>
      <c r="I66" s="1436"/>
      <c r="J66" s="1437"/>
      <c r="L66" s="1435"/>
      <c r="M66" s="1436"/>
      <c r="N66" s="1436"/>
      <c r="O66" s="1436"/>
      <c r="P66" s="1436"/>
      <c r="Q66" s="1436"/>
      <c r="R66" s="1436"/>
      <c r="S66" s="1436"/>
      <c r="T66" s="1437"/>
    </row>
    <row r="67" spans="2:20">
      <c r="B67" s="1435"/>
      <c r="C67" s="1436"/>
      <c r="D67" s="1436"/>
      <c r="E67" s="1436"/>
      <c r="F67" s="1436"/>
      <c r="G67" s="1436"/>
      <c r="H67" s="1436"/>
      <c r="I67" s="1436"/>
      <c r="J67" s="1437"/>
      <c r="L67" s="1435"/>
      <c r="M67" s="1436"/>
      <c r="N67" s="1436"/>
      <c r="O67" s="1436"/>
      <c r="P67" s="1436"/>
      <c r="Q67" s="1436"/>
      <c r="R67" s="1436"/>
      <c r="S67" s="1436"/>
      <c r="T67" s="1437"/>
    </row>
    <row r="68" spans="2:20">
      <c r="B68" s="1435"/>
      <c r="C68" s="1436"/>
      <c r="D68" s="1436"/>
      <c r="E68" s="1436"/>
      <c r="F68" s="1436"/>
      <c r="G68" s="1436"/>
      <c r="H68" s="1436"/>
      <c r="I68" s="1436"/>
      <c r="J68" s="1437"/>
      <c r="L68" s="1435"/>
      <c r="M68" s="1436"/>
      <c r="N68" s="1436"/>
      <c r="O68" s="1436"/>
      <c r="P68" s="1436"/>
      <c r="Q68" s="1436"/>
      <c r="R68" s="1436"/>
      <c r="S68" s="1436"/>
      <c r="T68" s="1437"/>
    </row>
    <row r="69" spans="2:20">
      <c r="B69" s="1435"/>
      <c r="C69" s="1436"/>
      <c r="D69" s="1436"/>
      <c r="E69" s="1436"/>
      <c r="F69" s="1436"/>
      <c r="G69" s="1436"/>
      <c r="H69" s="1436"/>
      <c r="I69" s="1436"/>
      <c r="J69" s="1437"/>
      <c r="L69" s="1435"/>
      <c r="M69" s="1436"/>
      <c r="N69" s="1436"/>
      <c r="O69" s="1436"/>
      <c r="P69" s="1436"/>
      <c r="Q69" s="1436"/>
      <c r="R69" s="1436"/>
      <c r="S69" s="1436"/>
      <c r="T69" s="1437"/>
    </row>
    <row r="70" spans="2:20">
      <c r="B70" s="1435"/>
      <c r="C70" s="1436"/>
      <c r="D70" s="1436"/>
      <c r="E70" s="1436"/>
      <c r="F70" s="1436"/>
      <c r="G70" s="1436"/>
      <c r="H70" s="1436"/>
      <c r="I70" s="1436"/>
      <c r="J70" s="1437"/>
      <c r="L70" s="1435"/>
      <c r="M70" s="1436"/>
      <c r="N70" s="1436"/>
      <c r="O70" s="1436"/>
      <c r="P70" s="1436"/>
      <c r="Q70" s="1436"/>
      <c r="R70" s="1436"/>
      <c r="S70" s="1436"/>
      <c r="T70" s="1437"/>
    </row>
    <row r="71" spans="2:20">
      <c r="B71" s="1435"/>
      <c r="C71" s="1436"/>
      <c r="D71" s="1436"/>
      <c r="E71" s="1436"/>
      <c r="F71" s="1436"/>
      <c r="G71" s="1436"/>
      <c r="H71" s="1436"/>
      <c r="I71" s="1436"/>
      <c r="J71" s="1437"/>
      <c r="L71" s="1435"/>
      <c r="M71" s="1436"/>
      <c r="N71" s="1436"/>
      <c r="O71" s="1436"/>
      <c r="P71" s="1436"/>
      <c r="Q71" s="1436"/>
      <c r="R71" s="1436"/>
      <c r="S71" s="1436"/>
      <c r="T71" s="1437"/>
    </row>
    <row r="72" spans="2:20">
      <c r="B72" s="1435"/>
      <c r="C72" s="1436"/>
      <c r="D72" s="1436"/>
      <c r="E72" s="1436"/>
      <c r="F72" s="1436"/>
      <c r="G72" s="1436"/>
      <c r="H72" s="1436"/>
      <c r="I72" s="1436"/>
      <c r="J72" s="1437"/>
      <c r="L72" s="1435"/>
      <c r="M72" s="1436"/>
      <c r="N72" s="1436"/>
      <c r="O72" s="1436"/>
      <c r="P72" s="1436"/>
      <c r="Q72" s="1436"/>
      <c r="R72" s="1436"/>
      <c r="S72" s="1436"/>
      <c r="T72" s="1437"/>
    </row>
    <row r="73" spans="2:20">
      <c r="B73" s="1435"/>
      <c r="C73" s="1436"/>
      <c r="D73" s="1436"/>
      <c r="E73" s="1436"/>
      <c r="F73" s="1436"/>
      <c r="G73" s="1436"/>
      <c r="H73" s="1436"/>
      <c r="I73" s="1436"/>
      <c r="J73" s="1437"/>
      <c r="L73" s="1435"/>
      <c r="M73" s="1436"/>
      <c r="N73" s="1436"/>
      <c r="O73" s="1436"/>
      <c r="P73" s="1436"/>
      <c r="Q73" s="1436"/>
      <c r="R73" s="1436"/>
      <c r="S73" s="1436"/>
      <c r="T73" s="1437"/>
    </row>
    <row r="74" spans="2:20">
      <c r="B74" s="1435"/>
      <c r="C74" s="1436"/>
      <c r="D74" s="1436"/>
      <c r="E74" s="1436"/>
      <c r="F74" s="1436"/>
      <c r="G74" s="1436"/>
      <c r="H74" s="1436"/>
      <c r="I74" s="1436"/>
      <c r="J74" s="1437"/>
      <c r="L74" s="1435"/>
      <c r="M74" s="1436"/>
      <c r="N74" s="1436"/>
      <c r="O74" s="1436"/>
      <c r="P74" s="1436"/>
      <c r="Q74" s="1436"/>
      <c r="R74" s="1436"/>
      <c r="S74" s="1436"/>
      <c r="T74" s="1437"/>
    </row>
    <row r="75" spans="2:20">
      <c r="B75" s="1435"/>
      <c r="C75" s="1436"/>
      <c r="D75" s="1436"/>
      <c r="E75" s="1436"/>
      <c r="F75" s="1436"/>
      <c r="G75" s="1436"/>
      <c r="H75" s="1436"/>
      <c r="I75" s="1436"/>
      <c r="J75" s="1437"/>
      <c r="L75" s="1435"/>
      <c r="M75" s="1436"/>
      <c r="N75" s="1436"/>
      <c r="O75" s="1436"/>
      <c r="P75" s="1436"/>
      <c r="Q75" s="1436"/>
      <c r="R75" s="1436"/>
      <c r="S75" s="1436"/>
      <c r="T75" s="1437"/>
    </row>
    <row r="76" spans="2:20" ht="15" thickBot="1">
      <c r="B76" s="1438"/>
      <c r="C76" s="1439"/>
      <c r="D76" s="1439"/>
      <c r="E76" s="1439"/>
      <c r="F76" s="1439"/>
      <c r="G76" s="1439"/>
      <c r="H76" s="1439"/>
      <c r="I76" s="1439"/>
      <c r="J76" s="1440"/>
      <c r="L76" s="1438"/>
      <c r="M76" s="1439"/>
      <c r="N76" s="1439"/>
      <c r="O76" s="1439"/>
      <c r="P76" s="1439"/>
      <c r="Q76" s="1439"/>
      <c r="R76" s="1439"/>
      <c r="S76" s="1439"/>
      <c r="T76" s="1440"/>
    </row>
    <row r="78" spans="2:20" ht="31.5" customHeight="1"/>
    <row r="97" ht="31.5" customHeight="1"/>
  </sheetData>
  <mergeCells count="16">
    <mergeCell ref="B59:J59"/>
    <mergeCell ref="L59:T59"/>
    <mergeCell ref="B60:J76"/>
    <mergeCell ref="L60:T76"/>
    <mergeCell ref="B22:J38"/>
    <mergeCell ref="L22:T38"/>
    <mergeCell ref="L40:T40"/>
    <mergeCell ref="B41:J57"/>
    <mergeCell ref="L41:T57"/>
    <mergeCell ref="B1:T1"/>
    <mergeCell ref="B2:J2"/>
    <mergeCell ref="L2:T2"/>
    <mergeCell ref="B40:J40"/>
    <mergeCell ref="L21:T21"/>
    <mergeCell ref="B3:J19"/>
    <mergeCell ref="L3:T19"/>
  </mergeCells>
  <printOptions horizontalCentered="1" verticalCentered="1"/>
  <pageMargins left="0.7" right="0.7" top="0.75" bottom="0.75" header="0.3" footer="0.3"/>
  <pageSetup paperSize="8" scale="69" orientation="landscape" r:id="rId1"/>
  <headerFooter>
    <oddFooter>&amp;R_x000D_&amp;1#&amp;"Aptos"&amp;10&amp;K000000 Data sensitivity - Internal</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theme="7" tint="0.39997558519241921"/>
    <pageSetUpPr fitToPage="1"/>
  </sheetPr>
  <dimension ref="A1:P110"/>
  <sheetViews>
    <sheetView view="pageBreakPreview" topLeftCell="A22" zoomScale="55" zoomScaleNormal="80" zoomScaleSheetLayoutView="55" workbookViewId="0">
      <selection activeCell="K39" sqref="K39"/>
    </sheetView>
  </sheetViews>
  <sheetFormatPr defaultRowHeight="14.4"/>
  <cols>
    <col min="1" max="1" width="18.88671875" customWidth="1"/>
    <col min="2" max="2" width="14.5546875" customWidth="1"/>
    <col min="3" max="3" width="13.88671875" bestFit="1" customWidth="1"/>
    <col min="4" max="4" width="13.6640625" bestFit="1" customWidth="1"/>
    <col min="5" max="5" width="13" customWidth="1"/>
    <col min="6" max="6" width="11.33203125" customWidth="1"/>
    <col min="7" max="7" width="10.6640625" customWidth="1"/>
    <col min="8" max="8" width="9.109375" customWidth="1"/>
    <col min="9" max="9" width="14.33203125" customWidth="1"/>
    <col min="10" max="10" width="9.6640625" bestFit="1" customWidth="1"/>
    <col min="11" max="11" width="9" customWidth="1"/>
    <col min="12" max="12" width="13.6640625" bestFit="1" customWidth="1"/>
    <col min="18" max="18" width="34.6640625" bestFit="1" customWidth="1"/>
    <col min="19" max="19" width="15" customWidth="1"/>
  </cols>
  <sheetData>
    <row r="1" spans="1:16" ht="24" thickBot="1">
      <c r="A1" s="1441" t="s">
        <v>754</v>
      </c>
      <c r="B1" s="1442"/>
      <c r="C1" s="1442"/>
      <c r="D1" s="1442"/>
      <c r="E1" s="1442"/>
      <c r="F1" s="1442"/>
      <c r="G1" s="1442"/>
      <c r="H1" s="1442"/>
      <c r="I1" s="1442"/>
      <c r="J1" s="1442"/>
      <c r="K1" s="1442"/>
      <c r="L1" s="1442"/>
      <c r="M1" s="1443"/>
    </row>
    <row r="2" spans="1:16" ht="15">
      <c r="A2" s="1445" t="s">
        <v>172</v>
      </c>
      <c r="B2" s="1446"/>
      <c r="C2" s="1447"/>
      <c r="D2" s="1447"/>
      <c r="E2" s="1447"/>
      <c r="F2" s="1447"/>
      <c r="G2" s="1447"/>
      <c r="H2" s="1447"/>
      <c r="I2" s="1447"/>
      <c r="J2" s="1447"/>
      <c r="K2" s="1448"/>
    </row>
    <row r="3" spans="1:16" ht="15.45" customHeight="1">
      <c r="A3" s="1449" t="s">
        <v>1</v>
      </c>
      <c r="B3" s="1449"/>
      <c r="C3" s="1449" t="s">
        <v>89</v>
      </c>
      <c r="D3" s="1449" t="s">
        <v>69</v>
      </c>
      <c r="E3" s="1449" t="s">
        <v>4</v>
      </c>
      <c r="F3" s="1450" t="s">
        <v>123</v>
      </c>
      <c r="G3" s="1451" t="s">
        <v>117</v>
      </c>
      <c r="H3" s="1451"/>
      <c r="I3" s="1451"/>
      <c r="J3" s="1451"/>
      <c r="K3" s="1451"/>
    </row>
    <row r="4" spans="1:16">
      <c r="A4" s="1449"/>
      <c r="B4" s="1449"/>
      <c r="C4" s="1449"/>
      <c r="D4" s="1449"/>
      <c r="E4" s="1449"/>
      <c r="F4" s="1450"/>
      <c r="G4" s="1452" t="s">
        <v>118</v>
      </c>
      <c r="H4" s="1452" t="s">
        <v>119</v>
      </c>
      <c r="I4" s="1452" t="s">
        <v>120</v>
      </c>
      <c r="J4" s="1452" t="s">
        <v>121</v>
      </c>
      <c r="K4" s="1452" t="s">
        <v>122</v>
      </c>
    </row>
    <row r="5" spans="1:16" ht="22.2" customHeight="1">
      <c r="A5" s="1449"/>
      <c r="B5" s="1449"/>
      <c r="C5" s="1449"/>
      <c r="D5" s="1449"/>
      <c r="E5" s="1449"/>
      <c r="F5" s="1450"/>
      <c r="G5" s="1452"/>
      <c r="H5" s="1452"/>
      <c r="I5" s="1452"/>
      <c r="J5" s="1452"/>
      <c r="K5" s="1452"/>
    </row>
    <row r="6" spans="1:16">
      <c r="A6" s="1444" t="s">
        <v>167</v>
      </c>
      <c r="B6" s="1444"/>
      <c r="C6" s="851">
        <v>4</v>
      </c>
      <c r="D6" s="851">
        <v>4</v>
      </c>
      <c r="E6" s="851">
        <f>C6-D6</f>
        <v>0</v>
      </c>
      <c r="F6" s="852"/>
      <c r="G6" s="852"/>
      <c r="H6" s="852" t="s">
        <v>392</v>
      </c>
      <c r="I6" s="852" t="s">
        <v>392</v>
      </c>
      <c r="J6" s="852" t="s">
        <v>392</v>
      </c>
      <c r="K6" s="852" t="s">
        <v>392</v>
      </c>
    </row>
    <row r="7" spans="1:16">
      <c r="A7" s="1444" t="s">
        <v>416</v>
      </c>
      <c r="B7" s="1444"/>
      <c r="C7" s="851">
        <v>0</v>
      </c>
      <c r="D7" s="851">
        <v>0</v>
      </c>
      <c r="E7" s="851">
        <f>C7-D7</f>
        <v>0</v>
      </c>
      <c r="F7" s="852"/>
      <c r="G7" s="852" t="s">
        <v>392</v>
      </c>
      <c r="H7" s="852">
        <v>0</v>
      </c>
      <c r="I7" s="852">
        <v>0</v>
      </c>
      <c r="J7" s="852">
        <v>0</v>
      </c>
      <c r="K7" s="852">
        <v>0</v>
      </c>
    </row>
    <row r="8" spans="1:16">
      <c r="A8" s="1444" t="s">
        <v>168</v>
      </c>
      <c r="B8" s="1444"/>
      <c r="C8" s="851">
        <v>15</v>
      </c>
      <c r="D8" s="851">
        <v>15</v>
      </c>
      <c r="E8" s="851">
        <f>C8-D8</f>
        <v>0</v>
      </c>
      <c r="F8" s="852"/>
      <c r="G8" s="852">
        <f>C8-D8</f>
        <v>0</v>
      </c>
      <c r="H8" s="852">
        <v>0</v>
      </c>
      <c r="I8" s="852">
        <v>0</v>
      </c>
      <c r="J8" s="852">
        <v>0</v>
      </c>
      <c r="K8" s="852">
        <v>0</v>
      </c>
    </row>
    <row r="9" spans="1:16">
      <c r="A9" s="1444" t="s">
        <v>751</v>
      </c>
      <c r="B9" s="1444"/>
      <c r="C9" s="851">
        <v>152</v>
      </c>
      <c r="D9" s="851">
        <v>143</v>
      </c>
      <c r="E9" s="851">
        <f>C9-D9</f>
        <v>9</v>
      </c>
      <c r="F9" s="853"/>
      <c r="G9" s="852">
        <f>C9-D9</f>
        <v>9</v>
      </c>
      <c r="H9" s="852">
        <v>0</v>
      </c>
      <c r="I9" s="852">
        <v>0</v>
      </c>
      <c r="J9" s="852">
        <v>0</v>
      </c>
      <c r="K9" s="852">
        <v>0</v>
      </c>
      <c r="P9" s="745"/>
    </row>
    <row r="11" spans="1:16" ht="15">
      <c r="A11" s="1455" t="s">
        <v>156</v>
      </c>
      <c r="B11" s="1456"/>
      <c r="C11" s="1457"/>
      <c r="D11" s="1457"/>
      <c r="E11" s="1457"/>
      <c r="F11" s="1457"/>
      <c r="G11" s="1457"/>
      <c r="H11" s="1457"/>
      <c r="I11" s="1457"/>
      <c r="J11" s="1457"/>
      <c r="K11" s="1457"/>
      <c r="L11" s="1458"/>
    </row>
    <row r="12" spans="1:16" ht="14.7" customHeight="1">
      <c r="A12" s="1459" t="s">
        <v>165</v>
      </c>
      <c r="B12" s="1459"/>
      <c r="C12" s="1459"/>
      <c r="D12" s="1449" t="s">
        <v>5</v>
      </c>
      <c r="E12" s="854" t="s">
        <v>437</v>
      </c>
      <c r="F12" s="854"/>
      <c r="G12" s="854"/>
      <c r="H12" s="854"/>
      <c r="I12" s="854"/>
      <c r="J12" s="1450" t="s">
        <v>196</v>
      </c>
      <c r="K12" s="850" t="s">
        <v>117</v>
      </c>
      <c r="L12" s="1450" t="s">
        <v>169</v>
      </c>
    </row>
    <row r="13" spans="1:16" ht="42" customHeight="1">
      <c r="A13" s="1459"/>
      <c r="B13" s="1459"/>
      <c r="C13" s="1459"/>
      <c r="D13" s="1449"/>
      <c r="E13" s="855" t="s">
        <v>126</v>
      </c>
      <c r="F13" s="855" t="s">
        <v>157</v>
      </c>
      <c r="G13" s="855" t="s">
        <v>158</v>
      </c>
      <c r="H13" s="855" t="s">
        <v>159</v>
      </c>
      <c r="I13" s="855" t="s">
        <v>777</v>
      </c>
      <c r="J13" s="1450" t="s">
        <v>161</v>
      </c>
      <c r="K13" s="850" t="s">
        <v>166</v>
      </c>
      <c r="L13" s="1450"/>
    </row>
    <row r="14" spans="1:16">
      <c r="A14" s="1453" t="s">
        <v>617</v>
      </c>
      <c r="B14" s="1453"/>
      <c r="C14" s="1453"/>
      <c r="D14" s="856">
        <v>90</v>
      </c>
      <c r="E14" s="857">
        <v>80</v>
      </c>
      <c r="F14" s="857">
        <v>10</v>
      </c>
      <c r="G14" s="857">
        <v>0</v>
      </c>
      <c r="H14" s="857">
        <v>0</v>
      </c>
      <c r="I14" s="857">
        <f>E14+F14+G14+H14</f>
        <v>90</v>
      </c>
      <c r="J14" s="858">
        <v>0</v>
      </c>
      <c r="K14" s="857">
        <v>0</v>
      </c>
      <c r="L14" s="859">
        <f>I14</f>
        <v>90</v>
      </c>
    </row>
    <row r="15" spans="1:16">
      <c r="A15" s="1453" t="s">
        <v>1082</v>
      </c>
      <c r="B15" s="1453"/>
      <c r="C15" s="1453"/>
      <c r="D15" s="856">
        <v>47</v>
      </c>
      <c r="E15" s="857">
        <v>13</v>
      </c>
      <c r="F15" s="857">
        <v>34</v>
      </c>
      <c r="G15" s="857">
        <v>0</v>
      </c>
      <c r="H15" s="857">
        <v>0</v>
      </c>
      <c r="I15" s="857">
        <f t="shared" ref="I15:I18" si="0">E15+F15+G15+H15</f>
        <v>47</v>
      </c>
      <c r="J15" s="858">
        <f t="shared" ref="J15" si="1">D15-I15</f>
        <v>0</v>
      </c>
      <c r="K15" s="857">
        <v>0</v>
      </c>
      <c r="L15" s="859">
        <f t="shared" ref="L15:L18" si="2">I15</f>
        <v>47</v>
      </c>
      <c r="N15" s="56"/>
    </row>
    <row r="16" spans="1:16">
      <c r="A16" s="1453" t="s">
        <v>905</v>
      </c>
      <c r="B16" s="1453"/>
      <c r="C16" s="1453"/>
      <c r="D16" s="856">
        <v>15</v>
      </c>
      <c r="E16" s="857">
        <v>8</v>
      </c>
      <c r="F16" s="857">
        <v>7</v>
      </c>
      <c r="G16" s="857">
        <v>0</v>
      </c>
      <c r="H16" s="857">
        <v>0</v>
      </c>
      <c r="I16" s="857">
        <f t="shared" si="0"/>
        <v>15</v>
      </c>
      <c r="J16" s="858">
        <v>0</v>
      </c>
      <c r="K16" s="857">
        <v>0</v>
      </c>
      <c r="L16" s="859">
        <f t="shared" si="2"/>
        <v>15</v>
      </c>
    </row>
    <row r="17" spans="1:12">
      <c r="A17" s="1453" t="s">
        <v>906</v>
      </c>
      <c r="B17" s="1453"/>
      <c r="C17" s="1453" t="s">
        <v>162</v>
      </c>
      <c r="D17" s="856">
        <v>28</v>
      </c>
      <c r="E17" s="857">
        <v>8</v>
      </c>
      <c r="F17" s="857">
        <v>20</v>
      </c>
      <c r="G17" s="857">
        <v>0</v>
      </c>
      <c r="H17" s="857">
        <v>0</v>
      </c>
      <c r="I17" s="857">
        <f t="shared" si="0"/>
        <v>28</v>
      </c>
      <c r="J17" s="858">
        <v>0</v>
      </c>
      <c r="K17" s="857">
        <v>0</v>
      </c>
      <c r="L17" s="859">
        <f t="shared" si="2"/>
        <v>28</v>
      </c>
    </row>
    <row r="18" spans="1:12">
      <c r="A18" s="1453" t="s">
        <v>163</v>
      </c>
      <c r="B18" s="1453"/>
      <c r="C18" s="1453" t="s">
        <v>163</v>
      </c>
      <c r="D18" s="856">
        <v>24</v>
      </c>
      <c r="E18" s="857">
        <v>5</v>
      </c>
      <c r="F18" s="857">
        <v>19</v>
      </c>
      <c r="G18" s="857">
        <v>0</v>
      </c>
      <c r="H18" s="857">
        <v>0</v>
      </c>
      <c r="I18" s="857">
        <f t="shared" si="0"/>
        <v>24</v>
      </c>
      <c r="J18" s="858">
        <v>0</v>
      </c>
      <c r="K18" s="857">
        <v>0</v>
      </c>
      <c r="L18" s="859">
        <f t="shared" si="2"/>
        <v>24</v>
      </c>
    </row>
    <row r="19" spans="1:12">
      <c r="A19" s="1454" t="s">
        <v>164</v>
      </c>
      <c r="B19" s="1454"/>
      <c r="C19" s="1454"/>
      <c r="D19" s="860">
        <f t="shared" ref="D19:K19" si="3">SUM(D14:D18)</f>
        <v>204</v>
      </c>
      <c r="E19" s="860">
        <f t="shared" si="3"/>
        <v>114</v>
      </c>
      <c r="F19" s="860">
        <f t="shared" si="3"/>
        <v>90</v>
      </c>
      <c r="G19" s="860">
        <f t="shared" si="3"/>
        <v>0</v>
      </c>
      <c r="H19" s="860">
        <f t="shared" si="3"/>
        <v>0</v>
      </c>
      <c r="I19" s="860">
        <f t="shared" si="3"/>
        <v>204</v>
      </c>
      <c r="J19" s="860">
        <f t="shared" si="3"/>
        <v>0</v>
      </c>
      <c r="K19" s="860">
        <f t="shared" si="3"/>
        <v>0</v>
      </c>
      <c r="L19" s="860">
        <f>SUM(L14:L18)</f>
        <v>204</v>
      </c>
    </row>
    <row r="21" spans="1:12">
      <c r="D21" s="56"/>
      <c r="E21" s="56"/>
    </row>
    <row r="22" spans="1:12" ht="15">
      <c r="A22" s="1455" t="s">
        <v>170</v>
      </c>
      <c r="B22" s="1456"/>
      <c r="C22" s="1457"/>
      <c r="D22" s="1457"/>
      <c r="E22" s="1457"/>
      <c r="F22" s="1457"/>
      <c r="G22" s="1457"/>
      <c r="H22" s="1457"/>
      <c r="I22" s="1457"/>
      <c r="J22" s="1457"/>
      <c r="K22" s="1457"/>
      <c r="L22" s="1458"/>
    </row>
    <row r="23" spans="1:12">
      <c r="A23" s="1459" t="s">
        <v>165</v>
      </c>
      <c r="B23" s="1459"/>
      <c r="C23" s="1459"/>
      <c r="D23" s="1449" t="s">
        <v>5</v>
      </c>
      <c r="E23" s="854" t="s">
        <v>438</v>
      </c>
      <c r="F23" s="854"/>
      <c r="G23" s="854"/>
      <c r="H23" s="854"/>
      <c r="I23" s="854"/>
      <c r="J23" s="1450" t="s">
        <v>197</v>
      </c>
      <c r="K23" s="850" t="s">
        <v>117</v>
      </c>
      <c r="L23" s="1450" t="s">
        <v>169</v>
      </c>
    </row>
    <row r="24" spans="1:12" ht="42" customHeight="1">
      <c r="A24" s="1459"/>
      <c r="B24" s="1459"/>
      <c r="C24" s="1459"/>
      <c r="D24" s="1449"/>
      <c r="E24" s="855" t="s">
        <v>126</v>
      </c>
      <c r="F24" s="855" t="s">
        <v>157</v>
      </c>
      <c r="G24" s="855" t="s">
        <v>158</v>
      </c>
      <c r="H24" s="855" t="s">
        <v>159</v>
      </c>
      <c r="I24" s="855" t="s">
        <v>777</v>
      </c>
      <c r="J24" s="1450" t="s">
        <v>161</v>
      </c>
      <c r="K24" s="850" t="s">
        <v>166</v>
      </c>
      <c r="L24" s="1450"/>
    </row>
    <row r="25" spans="1:12">
      <c r="A25" s="1453" t="s">
        <v>494</v>
      </c>
      <c r="B25" s="1453"/>
      <c r="C25" s="1453"/>
      <c r="D25" s="858">
        <v>20</v>
      </c>
      <c r="E25" s="861">
        <v>0</v>
      </c>
      <c r="F25" s="857">
        <v>18</v>
      </c>
      <c r="G25" s="857">
        <v>1</v>
      </c>
      <c r="H25" s="861">
        <v>0</v>
      </c>
      <c r="I25" s="857">
        <f>E25+F25+G25+H25</f>
        <v>19</v>
      </c>
      <c r="J25" s="858">
        <v>0</v>
      </c>
      <c r="K25" s="857">
        <v>1</v>
      </c>
      <c r="L25" s="859">
        <f>I25+J25+K25</f>
        <v>20</v>
      </c>
    </row>
    <row r="26" spans="1:12">
      <c r="A26" s="1453" t="s">
        <v>163</v>
      </c>
      <c r="B26" s="1453"/>
      <c r="C26" s="1453" t="s">
        <v>162</v>
      </c>
      <c r="D26" s="858">
        <v>16</v>
      </c>
      <c r="E26" s="861">
        <v>1</v>
      </c>
      <c r="F26" s="857">
        <v>13</v>
      </c>
      <c r="G26" s="857">
        <v>2</v>
      </c>
      <c r="H26" s="861">
        <v>0</v>
      </c>
      <c r="I26" s="857">
        <v>16</v>
      </c>
      <c r="J26" s="858">
        <v>0</v>
      </c>
      <c r="K26" s="857">
        <v>0</v>
      </c>
      <c r="L26" s="859">
        <f t="shared" ref="L26:L27" si="4">I26+J26+K26</f>
        <v>16</v>
      </c>
    </row>
    <row r="27" spans="1:12">
      <c r="A27" s="1453" t="s">
        <v>1127</v>
      </c>
      <c r="B27" s="1453"/>
      <c r="C27" s="1453" t="s">
        <v>163</v>
      </c>
      <c r="D27" s="858">
        <v>7</v>
      </c>
      <c r="E27" s="861">
        <v>0</v>
      </c>
      <c r="F27" s="857">
        <v>7</v>
      </c>
      <c r="G27" s="857">
        <v>0</v>
      </c>
      <c r="H27" s="861">
        <v>0</v>
      </c>
      <c r="I27" s="857">
        <f t="shared" ref="I27" si="5">E27+F27+G27+H27</f>
        <v>7</v>
      </c>
      <c r="J27" s="858">
        <f t="shared" ref="J27" si="6">D27-I27</f>
        <v>0</v>
      </c>
      <c r="K27" s="857">
        <v>0</v>
      </c>
      <c r="L27" s="859">
        <f t="shared" si="4"/>
        <v>7</v>
      </c>
    </row>
    <row r="28" spans="1:12">
      <c r="A28" s="1454" t="s">
        <v>164</v>
      </c>
      <c r="B28" s="1454"/>
      <c r="C28" s="1454"/>
      <c r="D28" s="860">
        <f>SUM(D23:D27)</f>
        <v>43</v>
      </c>
      <c r="E28" s="860">
        <f t="shared" ref="E28:L28" si="7">SUM(E25:E27)</f>
        <v>1</v>
      </c>
      <c r="F28" s="860">
        <f t="shared" si="7"/>
        <v>38</v>
      </c>
      <c r="G28" s="860">
        <f t="shared" si="7"/>
        <v>3</v>
      </c>
      <c r="H28" s="860">
        <f t="shared" si="7"/>
        <v>0</v>
      </c>
      <c r="I28" s="860">
        <f t="shared" si="7"/>
        <v>42</v>
      </c>
      <c r="J28" s="860">
        <v>0</v>
      </c>
      <c r="K28" s="860">
        <f t="shared" si="7"/>
        <v>1</v>
      </c>
      <c r="L28" s="860">
        <f t="shared" si="7"/>
        <v>43</v>
      </c>
    </row>
    <row r="29" spans="1:12">
      <c r="I29" t="s">
        <v>116</v>
      </c>
    </row>
    <row r="30" spans="1:12" ht="15">
      <c r="A30" s="1463" t="s">
        <v>189</v>
      </c>
      <c r="B30" s="1464"/>
      <c r="C30" s="1464"/>
      <c r="D30" s="1464"/>
      <c r="E30" s="1464"/>
      <c r="F30" s="1464"/>
      <c r="G30" s="1464"/>
      <c r="H30" s="1464"/>
      <c r="I30" s="1464"/>
      <c r="J30" s="1456"/>
      <c r="K30" s="74"/>
      <c r="L30" s="862"/>
    </row>
    <row r="31" spans="1:12" ht="14.7" customHeight="1">
      <c r="A31" s="1459" t="s">
        <v>165</v>
      </c>
      <c r="B31" s="1459"/>
      <c r="C31" s="1459"/>
      <c r="D31" s="1450" t="s">
        <v>192</v>
      </c>
      <c r="E31" s="1450" t="s">
        <v>190</v>
      </c>
      <c r="F31" s="1450" t="s">
        <v>191</v>
      </c>
      <c r="G31" s="1450" t="s">
        <v>198</v>
      </c>
      <c r="H31" s="1450" t="s">
        <v>199</v>
      </c>
      <c r="I31" s="1450" t="s">
        <v>200</v>
      </c>
      <c r="J31" s="1450" t="s">
        <v>201</v>
      </c>
      <c r="K31" s="1450"/>
      <c r="L31" s="1450"/>
    </row>
    <row r="32" spans="1:12" ht="42" customHeight="1">
      <c r="A32" s="1459"/>
      <c r="B32" s="1459"/>
      <c r="C32" s="1459"/>
      <c r="D32" s="1450"/>
      <c r="E32" s="1450" t="s">
        <v>126</v>
      </c>
      <c r="F32" s="1450" t="s">
        <v>157</v>
      </c>
      <c r="G32" s="1450" t="s">
        <v>158</v>
      </c>
      <c r="H32" s="1450" t="s">
        <v>159</v>
      </c>
      <c r="I32" s="1450" t="s">
        <v>160</v>
      </c>
      <c r="J32" s="1450"/>
      <c r="K32" s="1450"/>
      <c r="L32" s="1450"/>
    </row>
    <row r="33" spans="1:13" ht="14.7" customHeight="1">
      <c r="A33" s="1453" t="s">
        <v>494</v>
      </c>
      <c r="B33" s="1453"/>
      <c r="C33" s="1453"/>
      <c r="D33" s="858">
        <v>3</v>
      </c>
      <c r="E33" s="863">
        <v>2</v>
      </c>
      <c r="F33" s="864">
        <v>2</v>
      </c>
      <c r="G33" s="863">
        <v>1</v>
      </c>
      <c r="H33" s="863">
        <v>0</v>
      </c>
      <c r="I33" s="863">
        <f>D33-H33</f>
        <v>3</v>
      </c>
      <c r="J33" s="1462" t="s">
        <v>392</v>
      </c>
      <c r="K33" s="1462"/>
      <c r="L33" s="1462"/>
    </row>
    <row r="34" spans="1:13">
      <c r="A34" s="1453" t="s">
        <v>163</v>
      </c>
      <c r="B34" s="1453"/>
      <c r="C34" s="1453" t="s">
        <v>163</v>
      </c>
      <c r="D34" s="858">
        <v>18</v>
      </c>
      <c r="E34" s="863">
        <v>15</v>
      </c>
      <c r="F34" s="864">
        <v>15</v>
      </c>
      <c r="G34" s="863">
        <v>3</v>
      </c>
      <c r="H34" s="863">
        <v>6</v>
      </c>
      <c r="I34" s="863">
        <v>6</v>
      </c>
      <c r="J34" s="1462" t="s">
        <v>392</v>
      </c>
      <c r="K34" s="1462"/>
      <c r="L34" s="1462"/>
    </row>
    <row r="35" spans="1:13">
      <c r="A35" s="1453" t="s">
        <v>162</v>
      </c>
      <c r="B35" s="1453"/>
      <c r="C35" s="1453" t="s">
        <v>163</v>
      </c>
      <c r="D35" s="858">
        <v>6</v>
      </c>
      <c r="E35" s="863">
        <v>5</v>
      </c>
      <c r="F35" s="864">
        <v>5</v>
      </c>
      <c r="G35" s="863">
        <v>1</v>
      </c>
      <c r="H35" s="863">
        <v>3</v>
      </c>
      <c r="I35" s="863">
        <v>3</v>
      </c>
      <c r="J35" s="1462" t="s">
        <v>392</v>
      </c>
      <c r="K35" s="1462"/>
      <c r="L35" s="1462"/>
    </row>
    <row r="36" spans="1:13">
      <c r="A36" s="1454" t="s">
        <v>164</v>
      </c>
      <c r="B36" s="1454"/>
      <c r="C36" s="1454"/>
      <c r="D36" s="865">
        <f t="shared" ref="D36:I36" si="8">SUM(D33:D35)</f>
        <v>27</v>
      </c>
      <c r="E36" s="865">
        <f t="shared" si="8"/>
        <v>22</v>
      </c>
      <c r="F36" s="865">
        <f t="shared" si="8"/>
        <v>22</v>
      </c>
      <c r="G36" s="865">
        <f t="shared" si="8"/>
        <v>5</v>
      </c>
      <c r="H36" s="865">
        <f t="shared" si="8"/>
        <v>9</v>
      </c>
      <c r="I36" s="865">
        <f t="shared" si="8"/>
        <v>12</v>
      </c>
      <c r="J36" s="1465"/>
      <c r="K36" s="1465"/>
      <c r="L36" s="1465"/>
    </row>
    <row r="38" spans="1:13" ht="49.95" customHeight="1">
      <c r="A38" s="1460" t="s">
        <v>454</v>
      </c>
      <c r="B38" s="1461"/>
      <c r="C38" s="1461"/>
      <c r="D38" s="1461"/>
      <c r="E38" s="1461"/>
      <c r="F38" s="1461"/>
      <c r="G38" s="1461"/>
      <c r="I38" s="58" t="s">
        <v>180</v>
      </c>
      <c r="J38" s="614" t="s">
        <v>392</v>
      </c>
      <c r="L38" s="73" t="s">
        <v>187</v>
      </c>
      <c r="M38" s="62" t="s">
        <v>392</v>
      </c>
    </row>
    <row r="39" spans="1:13" s="57" customFormat="1" ht="42" customHeight="1">
      <c r="A39" s="53" t="s">
        <v>173</v>
      </c>
      <c r="B39" s="53" t="s">
        <v>177</v>
      </c>
      <c r="C39" s="53" t="s">
        <v>174</v>
      </c>
      <c r="D39" s="53" t="s">
        <v>176</v>
      </c>
      <c r="E39" s="53" t="s">
        <v>33</v>
      </c>
      <c r="F39" s="53" t="s">
        <v>175</v>
      </c>
      <c r="G39" s="53" t="s">
        <v>179</v>
      </c>
      <c r="H39"/>
      <c r="I39" s="58" t="s">
        <v>181</v>
      </c>
      <c r="J39" s="594" t="s">
        <v>392</v>
      </c>
      <c r="K39"/>
      <c r="L39" s="73" t="s">
        <v>188</v>
      </c>
      <c r="M39" s="62" t="s">
        <v>392</v>
      </c>
    </row>
    <row r="40" spans="1:13">
      <c r="A40" s="63"/>
      <c r="B40" s="64"/>
      <c r="C40" s="65"/>
      <c r="D40" s="66"/>
      <c r="E40" s="67"/>
      <c r="F40" s="65"/>
      <c r="G40" s="68"/>
    </row>
    <row r="41" spans="1:13">
      <c r="A41" s="69"/>
      <c r="B41" s="70"/>
      <c r="C41" s="71"/>
      <c r="D41" s="71"/>
      <c r="E41" s="67"/>
      <c r="F41" s="71"/>
      <c r="G41" s="72"/>
    </row>
    <row r="42" spans="1:13">
      <c r="A42" s="69"/>
      <c r="B42" s="70"/>
      <c r="C42" s="71"/>
      <c r="D42" s="71"/>
      <c r="E42" s="67"/>
      <c r="F42" s="71"/>
      <c r="G42" s="72"/>
    </row>
    <row r="43" spans="1:13">
      <c r="A43" s="69"/>
      <c r="B43" s="70"/>
      <c r="C43" s="71"/>
      <c r="D43" s="71"/>
      <c r="E43" s="67"/>
      <c r="F43" s="71"/>
      <c r="G43" s="72"/>
    </row>
    <row r="44" spans="1:13">
      <c r="A44" s="69"/>
      <c r="B44" s="70"/>
      <c r="C44" s="71"/>
      <c r="D44" s="71"/>
      <c r="E44" s="67"/>
      <c r="F44" s="71"/>
      <c r="G44" s="72"/>
    </row>
    <row r="45" spans="1:13">
      <c r="A45" s="69"/>
      <c r="B45" s="70"/>
      <c r="C45" s="71"/>
      <c r="D45" s="71"/>
      <c r="E45" s="67"/>
      <c r="F45" s="71"/>
      <c r="G45" s="72"/>
    </row>
    <row r="46" spans="1:13">
      <c r="A46" s="69"/>
      <c r="B46" s="70"/>
      <c r="C46" s="71"/>
      <c r="D46" s="71"/>
      <c r="E46" s="67"/>
      <c r="F46" s="71"/>
      <c r="G46" s="72"/>
    </row>
    <row r="47" spans="1:13">
      <c r="A47" s="69"/>
      <c r="B47" s="70"/>
      <c r="C47" s="71"/>
      <c r="D47" s="71"/>
      <c r="E47" s="67"/>
      <c r="F47" s="71"/>
      <c r="G47" s="72"/>
    </row>
    <row r="48" spans="1:13">
      <c r="A48" s="69"/>
      <c r="B48" s="70"/>
      <c r="C48" s="71"/>
      <c r="D48" s="71"/>
      <c r="E48" s="67"/>
      <c r="F48" s="71"/>
      <c r="G48" s="72"/>
    </row>
    <row r="49" spans="1:7">
      <c r="A49" s="69"/>
      <c r="B49" s="70"/>
      <c r="C49" s="71"/>
      <c r="D49" s="71"/>
      <c r="E49" s="67"/>
      <c r="F49" s="71"/>
      <c r="G49" s="72"/>
    </row>
    <row r="50" spans="1:7">
      <c r="A50" s="69"/>
      <c r="B50" s="70"/>
      <c r="C50" s="71"/>
      <c r="D50" s="71"/>
      <c r="E50" s="67"/>
      <c r="F50" s="71"/>
      <c r="G50" s="72"/>
    </row>
    <row r="51" spans="1:7">
      <c r="A51" s="69"/>
      <c r="B51" s="70"/>
      <c r="C51" s="71"/>
      <c r="D51" s="71"/>
      <c r="E51" s="67"/>
      <c r="F51" s="71"/>
      <c r="G51" s="72"/>
    </row>
    <row r="52" spans="1:7">
      <c r="A52" s="69"/>
      <c r="B52" s="70"/>
      <c r="C52" s="71"/>
      <c r="D52" s="71"/>
      <c r="E52" s="67"/>
      <c r="F52" s="71"/>
      <c r="G52" s="72"/>
    </row>
    <row r="53" spans="1:7">
      <c r="A53" s="69"/>
      <c r="B53" s="70"/>
      <c r="C53" s="71"/>
      <c r="D53" s="71"/>
      <c r="E53" s="67"/>
      <c r="F53" s="71"/>
      <c r="G53" s="72"/>
    </row>
    <row r="54" spans="1:7">
      <c r="A54" s="69"/>
      <c r="B54" s="70"/>
      <c r="C54" s="71"/>
      <c r="D54" s="71"/>
      <c r="E54" s="67"/>
      <c r="F54" s="71"/>
      <c r="G54" s="72"/>
    </row>
    <row r="55" spans="1:7">
      <c r="A55" s="69"/>
      <c r="B55" s="70"/>
      <c r="C55" s="71"/>
      <c r="D55" s="71"/>
      <c r="E55" s="67"/>
      <c r="F55" s="71"/>
      <c r="G55" s="72"/>
    </row>
    <row r="56" spans="1:7">
      <c r="A56" s="69"/>
      <c r="B56" s="70"/>
      <c r="C56" s="71"/>
      <c r="D56" s="71"/>
      <c r="E56" s="67"/>
      <c r="F56" s="71"/>
      <c r="G56" s="72"/>
    </row>
    <row r="57" spans="1:7">
      <c r="A57" s="69"/>
      <c r="B57" s="70"/>
      <c r="C57" s="71"/>
      <c r="D57" s="71"/>
      <c r="E57" s="67"/>
      <c r="F57" s="71"/>
      <c r="G57" s="72"/>
    </row>
    <row r="58" spans="1:7">
      <c r="A58" s="69"/>
      <c r="B58" s="70"/>
      <c r="C58" s="71"/>
      <c r="D58" s="71"/>
      <c r="E58" s="67"/>
      <c r="F58" s="71"/>
      <c r="G58" s="72"/>
    </row>
    <row r="59" spans="1:7">
      <c r="A59" s="69"/>
      <c r="B59" s="70"/>
      <c r="C59" s="71"/>
      <c r="D59" s="71"/>
      <c r="E59" s="67"/>
      <c r="F59" s="71"/>
      <c r="G59" s="72"/>
    </row>
    <row r="60" spans="1:7">
      <c r="A60" s="69"/>
      <c r="B60" s="70"/>
      <c r="C60" s="71"/>
      <c r="D60" s="71"/>
      <c r="E60" s="67"/>
      <c r="F60" s="71"/>
      <c r="G60" s="72"/>
    </row>
    <row r="61" spans="1:7">
      <c r="A61" s="69"/>
      <c r="B61" s="70"/>
      <c r="C61" s="71"/>
      <c r="D61" s="71"/>
      <c r="E61" s="67"/>
      <c r="F61" s="71"/>
      <c r="G61" s="72"/>
    </row>
    <row r="62" spans="1:7">
      <c r="A62" s="69"/>
      <c r="B62" s="70"/>
      <c r="C62" s="71"/>
      <c r="D62" s="71"/>
      <c r="E62" s="67"/>
      <c r="F62" s="71"/>
      <c r="G62" s="72"/>
    </row>
    <row r="63" spans="1:7">
      <c r="A63" s="69"/>
      <c r="B63" s="570"/>
      <c r="C63" s="570"/>
      <c r="D63" s="71"/>
      <c r="E63" s="67"/>
      <c r="F63" s="71"/>
      <c r="G63" s="72"/>
    </row>
    <row r="64" spans="1:7">
      <c r="A64" s="69"/>
      <c r="B64" s="570"/>
      <c r="C64" s="570"/>
      <c r="D64" s="71"/>
      <c r="E64" s="67"/>
      <c r="F64" s="71"/>
      <c r="G64" s="72"/>
    </row>
    <row r="65" spans="1:7">
      <c r="A65" s="69"/>
      <c r="B65" s="570"/>
      <c r="C65" s="570"/>
      <c r="D65" s="71"/>
      <c r="E65" s="67"/>
      <c r="F65" s="71"/>
      <c r="G65" s="72"/>
    </row>
    <row r="66" spans="1:7">
      <c r="A66" s="69"/>
      <c r="B66" s="570"/>
      <c r="C66" s="570"/>
      <c r="D66" s="71"/>
      <c r="E66" s="67"/>
      <c r="F66" s="71"/>
      <c r="G66" s="72"/>
    </row>
    <row r="67" spans="1:7">
      <c r="A67" s="69"/>
      <c r="B67" s="570"/>
      <c r="C67" s="570"/>
      <c r="D67" s="71"/>
      <c r="E67" s="67"/>
      <c r="F67" s="71"/>
      <c r="G67" s="72"/>
    </row>
    <row r="68" spans="1:7">
      <c r="A68" s="69"/>
      <c r="B68" s="570"/>
      <c r="C68" s="570"/>
      <c r="D68" s="71"/>
      <c r="E68" s="67"/>
      <c r="F68" s="71"/>
      <c r="G68" s="72"/>
    </row>
    <row r="69" spans="1:7">
      <c r="A69" s="69"/>
      <c r="B69" s="570"/>
      <c r="C69" s="570"/>
      <c r="D69" s="71"/>
      <c r="E69" s="67"/>
      <c r="F69" s="71"/>
      <c r="G69" s="72"/>
    </row>
    <row r="70" spans="1:7">
      <c r="A70" s="69"/>
      <c r="B70" s="570"/>
      <c r="C70" s="570"/>
      <c r="D70" s="71"/>
      <c r="E70" s="67"/>
      <c r="F70" s="71"/>
      <c r="G70" s="72"/>
    </row>
    <row r="71" spans="1:7">
      <c r="A71" s="69"/>
      <c r="B71" s="570"/>
      <c r="C71" s="570"/>
      <c r="D71" s="71"/>
      <c r="E71" s="67"/>
      <c r="F71" s="71"/>
      <c r="G71" s="72"/>
    </row>
    <row r="72" spans="1:7">
      <c r="A72" s="69"/>
      <c r="B72" s="570"/>
      <c r="C72" s="570"/>
      <c r="D72" s="71"/>
      <c r="E72" s="67"/>
      <c r="F72" s="71"/>
      <c r="G72" s="72"/>
    </row>
    <row r="73" spans="1:7">
      <c r="A73" s="69"/>
      <c r="B73" s="570"/>
      <c r="C73" s="570"/>
      <c r="D73" s="71"/>
      <c r="E73" s="67"/>
      <c r="F73" s="71"/>
      <c r="G73" s="72"/>
    </row>
    <row r="74" spans="1:7">
      <c r="A74" s="69"/>
      <c r="B74" s="570"/>
      <c r="C74" s="570"/>
      <c r="D74" s="71"/>
      <c r="E74" s="67"/>
      <c r="F74" s="71"/>
      <c r="G74" s="72"/>
    </row>
    <row r="75" spans="1:7">
      <c r="A75" s="69"/>
      <c r="B75" s="570"/>
      <c r="C75" s="570"/>
      <c r="D75" s="71"/>
      <c r="E75" s="67"/>
      <c r="F75" s="71"/>
      <c r="G75" s="72"/>
    </row>
    <row r="76" spans="1:7">
      <c r="A76" s="69"/>
      <c r="B76" s="570"/>
      <c r="C76" s="570"/>
      <c r="D76" s="71"/>
      <c r="E76" s="67"/>
      <c r="F76" s="71"/>
      <c r="G76" s="72"/>
    </row>
    <row r="77" spans="1:7">
      <c r="A77" s="69"/>
      <c r="B77" s="570"/>
      <c r="C77" s="570"/>
      <c r="D77" s="71"/>
      <c r="E77" s="67"/>
      <c r="F77" s="71"/>
      <c r="G77" s="72"/>
    </row>
    <row r="78" spans="1:7">
      <c r="A78" s="69"/>
      <c r="B78" s="570"/>
      <c r="C78" s="570"/>
      <c r="D78" s="71"/>
      <c r="E78" s="67"/>
      <c r="F78" s="71"/>
      <c r="G78" s="72"/>
    </row>
    <row r="79" spans="1:7">
      <c r="A79" s="69"/>
      <c r="B79" s="570"/>
      <c r="C79" s="570"/>
      <c r="D79" s="71"/>
      <c r="E79" s="67"/>
      <c r="F79" s="71"/>
      <c r="G79" s="72"/>
    </row>
    <row r="80" spans="1:7">
      <c r="A80" s="69"/>
      <c r="B80" s="570"/>
      <c r="C80" s="570"/>
      <c r="D80" s="71"/>
      <c r="E80" s="67"/>
      <c r="F80" s="71"/>
      <c r="G80" s="72"/>
    </row>
    <row r="81" spans="1:7">
      <c r="A81" s="69"/>
      <c r="B81" s="570"/>
      <c r="C81" s="570"/>
      <c r="D81" s="71"/>
      <c r="E81" s="67"/>
      <c r="F81" s="71"/>
      <c r="G81" s="72"/>
    </row>
    <row r="82" spans="1:7">
      <c r="A82" s="69"/>
      <c r="B82" s="570"/>
      <c r="C82" s="570"/>
      <c r="D82" s="71"/>
      <c r="E82" s="67"/>
      <c r="F82" s="71"/>
      <c r="G82" s="72"/>
    </row>
    <row r="83" spans="1:7">
      <c r="A83" s="69"/>
      <c r="B83" s="570"/>
      <c r="C83" s="570"/>
      <c r="D83" s="71"/>
      <c r="E83" s="67"/>
      <c r="F83" s="71"/>
      <c r="G83" s="72"/>
    </row>
    <row r="84" spans="1:7">
      <c r="A84" s="69"/>
      <c r="B84" s="570"/>
      <c r="C84" s="570"/>
      <c r="D84" s="71"/>
      <c r="E84" s="67"/>
      <c r="F84" s="71"/>
      <c r="G84" s="72"/>
    </row>
    <row r="85" spans="1:7">
      <c r="A85" s="69"/>
      <c r="B85" s="570"/>
      <c r="C85" s="570"/>
      <c r="D85" s="71"/>
      <c r="E85" s="67"/>
      <c r="F85" s="71"/>
      <c r="G85" s="72"/>
    </row>
    <row r="86" spans="1:7">
      <c r="A86" s="69"/>
      <c r="B86" s="570"/>
      <c r="C86" s="570"/>
      <c r="D86" s="71"/>
      <c r="E86" s="67"/>
      <c r="F86" s="71"/>
      <c r="G86" s="72"/>
    </row>
    <row r="87" spans="1:7">
      <c r="A87" s="69"/>
      <c r="B87" s="570"/>
      <c r="C87" s="570"/>
      <c r="D87" s="71"/>
      <c r="E87" s="67"/>
      <c r="F87" s="71"/>
      <c r="G87" s="72"/>
    </row>
    <row r="88" spans="1:7">
      <c r="A88" s="69"/>
      <c r="B88" s="570"/>
      <c r="C88" s="570"/>
      <c r="D88" s="71"/>
      <c r="E88" s="67"/>
      <c r="F88" s="71"/>
      <c r="G88" s="72"/>
    </row>
    <row r="89" spans="1:7">
      <c r="A89" s="69"/>
      <c r="B89" s="570"/>
      <c r="C89" s="570"/>
      <c r="D89" s="71"/>
      <c r="E89" s="67"/>
      <c r="F89" s="71"/>
      <c r="G89" s="72"/>
    </row>
    <row r="90" spans="1:7">
      <c r="A90" s="69"/>
      <c r="B90" s="570"/>
      <c r="C90" s="570"/>
      <c r="D90" s="71"/>
      <c r="E90" s="67"/>
      <c r="F90" s="71"/>
      <c r="G90" s="72"/>
    </row>
    <row r="91" spans="1:7">
      <c r="A91" s="69"/>
      <c r="B91" s="570"/>
      <c r="C91" s="570"/>
      <c r="D91" s="71"/>
      <c r="E91" s="67"/>
      <c r="F91" s="71"/>
      <c r="G91" s="72"/>
    </row>
    <row r="92" spans="1:7">
      <c r="A92" s="69"/>
      <c r="B92" s="570"/>
      <c r="C92" s="570"/>
      <c r="D92" s="71"/>
      <c r="E92" s="67"/>
      <c r="F92" s="71"/>
      <c r="G92" s="72"/>
    </row>
    <row r="93" spans="1:7">
      <c r="A93" s="69"/>
      <c r="B93" s="570"/>
      <c r="C93" s="570"/>
      <c r="D93" s="71"/>
      <c r="E93" s="67"/>
      <c r="F93" s="71"/>
      <c r="G93" s="72"/>
    </row>
    <row r="94" spans="1:7">
      <c r="A94" s="69"/>
      <c r="B94" s="570"/>
      <c r="C94" s="570"/>
      <c r="D94" s="71"/>
      <c r="E94" s="67"/>
      <c r="F94" s="71"/>
      <c r="G94" s="72"/>
    </row>
    <row r="95" spans="1:7">
      <c r="A95" s="69"/>
      <c r="B95" s="570"/>
      <c r="C95" s="570"/>
      <c r="D95" s="71"/>
      <c r="E95" s="67"/>
      <c r="F95" s="71"/>
      <c r="G95" s="72"/>
    </row>
    <row r="96" spans="1:7">
      <c r="A96" s="69"/>
      <c r="B96" s="570"/>
      <c r="C96" s="570"/>
      <c r="D96" s="71"/>
      <c r="E96" s="67"/>
      <c r="F96" s="71"/>
      <c r="G96" s="72"/>
    </row>
    <row r="97" spans="1:7">
      <c r="A97" s="69"/>
      <c r="B97" s="570"/>
      <c r="C97" s="570"/>
      <c r="D97" s="71"/>
      <c r="E97" s="67"/>
      <c r="F97" s="71"/>
      <c r="G97" s="72"/>
    </row>
    <row r="98" spans="1:7">
      <c r="A98" s="69"/>
      <c r="B98" s="570"/>
      <c r="C98" s="570"/>
      <c r="D98" s="71"/>
      <c r="E98" s="67"/>
      <c r="F98" s="71"/>
      <c r="G98" s="72"/>
    </row>
    <row r="99" spans="1:7">
      <c r="A99" s="69"/>
      <c r="B99" s="570"/>
      <c r="C99" s="570"/>
      <c r="D99" s="71"/>
      <c r="E99" s="67"/>
      <c r="F99" s="71"/>
      <c r="G99" s="72"/>
    </row>
    <row r="100" spans="1:7">
      <c r="A100" s="69"/>
      <c r="B100" s="570"/>
      <c r="C100" s="570"/>
      <c r="D100" s="71"/>
      <c r="E100" s="67"/>
      <c r="F100" s="71"/>
      <c r="G100" s="72"/>
    </row>
    <row r="101" spans="1:7">
      <c r="A101" s="69"/>
      <c r="B101" s="570"/>
      <c r="C101" s="570"/>
      <c r="D101" s="71"/>
      <c r="E101" s="67"/>
      <c r="F101" s="71"/>
      <c r="G101" s="72"/>
    </row>
    <row r="102" spans="1:7">
      <c r="A102" s="69"/>
      <c r="B102" s="570"/>
      <c r="C102" s="570"/>
      <c r="D102" s="71"/>
      <c r="E102" s="67"/>
      <c r="F102" s="71"/>
      <c r="G102" s="72"/>
    </row>
    <row r="103" spans="1:7">
      <c r="A103" s="69"/>
      <c r="B103" s="570"/>
      <c r="C103" s="570"/>
      <c r="D103" s="71"/>
      <c r="E103" s="67"/>
      <c r="F103" s="71"/>
      <c r="G103" s="72"/>
    </row>
    <row r="104" spans="1:7">
      <c r="A104" s="69"/>
      <c r="B104" s="570"/>
      <c r="C104" s="570"/>
      <c r="D104" s="71"/>
      <c r="E104" s="67"/>
      <c r="F104" s="71"/>
      <c r="G104" s="72"/>
    </row>
    <row r="105" spans="1:7">
      <c r="A105" s="69"/>
      <c r="B105" s="570"/>
      <c r="C105" s="570"/>
      <c r="D105" s="71"/>
      <c r="E105" s="67"/>
      <c r="F105" s="71"/>
      <c r="G105" s="72"/>
    </row>
    <row r="106" spans="1:7">
      <c r="A106" s="69"/>
      <c r="B106" s="570"/>
      <c r="C106" s="570"/>
      <c r="D106" s="71"/>
      <c r="E106" s="67"/>
      <c r="F106" s="71"/>
      <c r="G106" s="72"/>
    </row>
    <row r="107" spans="1:7">
      <c r="A107" s="69"/>
      <c r="B107" s="570"/>
      <c r="C107" s="570"/>
      <c r="D107" s="71"/>
      <c r="E107" s="67"/>
      <c r="F107" s="71"/>
      <c r="G107" s="72"/>
    </row>
    <row r="108" spans="1:7">
      <c r="A108" s="69"/>
      <c r="B108" s="570"/>
      <c r="C108" s="570"/>
      <c r="D108" s="71"/>
      <c r="E108" s="67"/>
      <c r="F108" s="71"/>
      <c r="G108" s="72"/>
    </row>
    <row r="109" spans="1:7">
      <c r="A109" s="69"/>
      <c r="B109" s="570"/>
      <c r="C109" s="570"/>
      <c r="D109" s="71"/>
      <c r="E109" s="67"/>
      <c r="F109" s="71"/>
      <c r="G109" s="72"/>
    </row>
    <row r="110" spans="1:7">
      <c r="A110" s="69"/>
      <c r="B110" s="570"/>
      <c r="C110" s="570"/>
      <c r="D110" s="71"/>
      <c r="E110" s="67"/>
      <c r="F110" s="71"/>
      <c r="G110" s="72"/>
    </row>
  </sheetData>
  <mergeCells count="55">
    <mergeCell ref="A35:C35"/>
    <mergeCell ref="A33:C33"/>
    <mergeCell ref="J33:L33"/>
    <mergeCell ref="A36:C36"/>
    <mergeCell ref="J36:L36"/>
    <mergeCell ref="A38:G38"/>
    <mergeCell ref="J34:L34"/>
    <mergeCell ref="J35:L35"/>
    <mergeCell ref="A26:C26"/>
    <mergeCell ref="A27:C27"/>
    <mergeCell ref="A28:C28"/>
    <mergeCell ref="A30:J30"/>
    <mergeCell ref="A31:C32"/>
    <mergeCell ref="D31:D32"/>
    <mergeCell ref="E31:E32"/>
    <mergeCell ref="F31:F32"/>
    <mergeCell ref="G31:G32"/>
    <mergeCell ref="H31:H32"/>
    <mergeCell ref="I31:I32"/>
    <mergeCell ref="J31:L32"/>
    <mergeCell ref="A34:C34"/>
    <mergeCell ref="A23:C24"/>
    <mergeCell ref="D23:D24"/>
    <mergeCell ref="J23:J24"/>
    <mergeCell ref="L23:L24"/>
    <mergeCell ref="A25:C25"/>
    <mergeCell ref="A8:B8"/>
    <mergeCell ref="A17:C17"/>
    <mergeCell ref="A18:C18"/>
    <mergeCell ref="A19:C19"/>
    <mergeCell ref="A22:L22"/>
    <mergeCell ref="A11:L11"/>
    <mergeCell ref="A12:C13"/>
    <mergeCell ref="D12:D13"/>
    <mergeCell ref="J12:J13"/>
    <mergeCell ref="L12:L13"/>
    <mergeCell ref="A14:C14"/>
    <mergeCell ref="A15:C15"/>
    <mergeCell ref="A16:C16"/>
    <mergeCell ref="A1:M1"/>
    <mergeCell ref="A9:B9"/>
    <mergeCell ref="A2:K2"/>
    <mergeCell ref="A3:B5"/>
    <mergeCell ref="C3:C5"/>
    <mergeCell ref="D3:D5"/>
    <mergeCell ref="E3:E5"/>
    <mergeCell ref="F3:F5"/>
    <mergeCell ref="G3:K3"/>
    <mergeCell ref="G4:G5"/>
    <mergeCell ref="H4:H5"/>
    <mergeCell ref="I4:I5"/>
    <mergeCell ref="J4:J5"/>
    <mergeCell ref="K4:K5"/>
    <mergeCell ref="A6:B6"/>
    <mergeCell ref="A7:B7"/>
  </mergeCells>
  <dataValidations disablePrompts="1" count="4">
    <dataValidation allowBlank="1" sqref="A7:B7" xr:uid="{00000000-0002-0000-0400-000000000000}"/>
    <dataValidation allowBlank="1" showInputMessage="1" showErrorMessage="1" prompt="Non-Conformance Report" sqref="A6" xr:uid="{00000000-0002-0000-0400-000001000000}"/>
    <dataValidation allowBlank="1" showInputMessage="1" showErrorMessage="1" prompt="Material Inspection Report" sqref="A8" xr:uid="{00000000-0002-0000-0400-000002000000}"/>
    <dataValidation allowBlank="1" showInputMessage="1" showErrorMessage="1" prompt="Field Inspection Report" sqref="A9" xr:uid="{00000000-0002-0000-0400-000003000000}"/>
  </dataValidations>
  <printOptions horizontalCentered="1" verticalCentered="1"/>
  <pageMargins left="0.7" right="0.7" top="0.75" bottom="0.75" header="0.3" footer="0.3"/>
  <pageSetup paperSize="8" orientation="landscape" r:id="rId1"/>
  <headerFooter>
    <oddFooter>&amp;R_x000D_&amp;1#&amp;"Aptos"&amp;10&amp;K000000 Data sensitivity - Internal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tabColor theme="9" tint="0.59999389629810485"/>
    <pageSetUpPr fitToPage="1"/>
  </sheetPr>
  <dimension ref="A1:DW147"/>
  <sheetViews>
    <sheetView view="pageBreakPreview" topLeftCell="A19" zoomScale="70" zoomScaleNormal="115" zoomScaleSheetLayoutView="70" workbookViewId="0">
      <selection activeCell="K39" sqref="K39"/>
    </sheetView>
  </sheetViews>
  <sheetFormatPr defaultColWidth="9.109375" defaultRowHeight="13.2"/>
  <cols>
    <col min="1" max="1" width="1.6640625" style="773" customWidth="1"/>
    <col min="2" max="9" width="3.88671875" style="773" customWidth="1"/>
    <col min="10" max="10" width="2.109375" style="773" customWidth="1"/>
    <col min="11" max="15" width="4.33203125" style="773" customWidth="1"/>
    <col min="16" max="16" width="2.44140625" style="773" customWidth="1"/>
    <col min="17" max="25" width="3.88671875" style="773" customWidth="1"/>
    <col min="26" max="28" width="4.33203125" style="773" customWidth="1"/>
    <col min="29" max="29" width="4.44140625" style="773" bestFit="1" customWidth="1"/>
    <col min="30" max="30" width="6" style="773" customWidth="1"/>
    <col min="31" max="31" width="3.44140625" style="774" hidden="1" customWidth="1"/>
    <col min="32" max="33" width="11.44140625" style="774" hidden="1" customWidth="1"/>
    <col min="34" max="39" width="3.44140625" style="774" hidden="1" customWidth="1"/>
    <col min="40" max="40" width="11.44140625" style="773" hidden="1" customWidth="1"/>
    <col min="41" max="47" width="9.109375" style="773" hidden="1" customWidth="1"/>
    <col min="48" max="52" width="11.44140625" style="773" hidden="1" customWidth="1"/>
    <col min="53" max="53" width="17.44140625" style="773" hidden="1" customWidth="1"/>
    <col min="54" max="54" width="10.109375" style="773" hidden="1" customWidth="1"/>
    <col min="55" max="55" width="0" style="773" hidden="1" customWidth="1"/>
    <col min="56" max="67" width="9.109375" style="773"/>
    <col min="68" max="68" width="0" style="773" hidden="1" customWidth="1"/>
    <col min="69" max="16384" width="9.109375" style="773"/>
  </cols>
  <sheetData>
    <row r="1" spans="2:72" ht="7.2" customHeight="1" thickBot="1"/>
    <row r="2" spans="2:72" ht="13.95" customHeight="1">
      <c r="B2" s="1466" t="s">
        <v>651</v>
      </c>
      <c r="C2" s="1467"/>
      <c r="D2" s="1468"/>
      <c r="E2" s="1468"/>
      <c r="F2" s="1468"/>
      <c r="G2" s="1468"/>
      <c r="H2" s="1468"/>
      <c r="I2" s="1468"/>
      <c r="J2" s="1468"/>
      <c r="K2" s="1468"/>
      <c r="L2" s="1468"/>
      <c r="M2" s="1469"/>
      <c r="N2" s="1469"/>
      <c r="O2" s="1469"/>
      <c r="P2" s="1469"/>
      <c r="Q2" s="1469"/>
      <c r="R2" s="1469"/>
      <c r="S2" s="1469"/>
      <c r="T2" s="1469"/>
      <c r="U2" s="1469"/>
      <c r="V2" s="1469"/>
      <c r="W2" s="1469"/>
      <c r="X2" s="1469"/>
      <c r="Y2" s="1469"/>
      <c r="Z2" s="1469"/>
      <c r="AA2" s="1469"/>
      <c r="AB2" s="1469"/>
      <c r="AC2" s="1469"/>
      <c r="AD2" s="1470"/>
      <c r="AE2" s="773"/>
      <c r="AF2" s="773"/>
      <c r="AG2" s="773"/>
      <c r="AH2" s="773"/>
      <c r="AI2" s="773"/>
      <c r="AJ2" s="773"/>
      <c r="AK2" s="773"/>
      <c r="AL2" s="773"/>
      <c r="AM2" s="773"/>
    </row>
    <row r="3" spans="2:72" ht="13.95" customHeight="1">
      <c r="B3" s="1471"/>
      <c r="C3" s="1472"/>
      <c r="D3" s="1472"/>
      <c r="E3" s="1472"/>
      <c r="F3" s="1472"/>
      <c r="G3" s="1472"/>
      <c r="H3" s="1472"/>
      <c r="I3" s="1472"/>
      <c r="J3" s="1472"/>
      <c r="K3" s="1472"/>
      <c r="L3" s="1472"/>
      <c r="M3" s="1473"/>
      <c r="N3" s="1473"/>
      <c r="O3" s="1473"/>
      <c r="P3" s="1473"/>
      <c r="Q3" s="1473"/>
      <c r="R3" s="1473"/>
      <c r="S3" s="1473"/>
      <c r="T3" s="1473"/>
      <c r="U3" s="1473"/>
      <c r="V3" s="1473"/>
      <c r="W3" s="1473"/>
      <c r="X3" s="1473"/>
      <c r="Y3" s="1473"/>
      <c r="Z3" s="1473"/>
      <c r="AA3" s="1473"/>
      <c r="AB3" s="1473"/>
      <c r="AC3" s="1473"/>
      <c r="AD3" s="1474"/>
      <c r="AE3" s="773"/>
      <c r="AF3" s="773"/>
      <c r="AG3" s="773"/>
      <c r="AH3" s="773"/>
      <c r="AI3" s="773"/>
      <c r="AJ3" s="773"/>
      <c r="AK3" s="773"/>
      <c r="AL3" s="773"/>
      <c r="AM3" s="773"/>
    </row>
    <row r="4" spans="2:72" ht="14.4" customHeight="1" thickBot="1">
      <c r="B4" s="1475"/>
      <c r="C4" s="1476"/>
      <c r="D4" s="1476"/>
      <c r="E4" s="1476"/>
      <c r="F4" s="1476"/>
      <c r="G4" s="1476"/>
      <c r="H4" s="1476"/>
      <c r="I4" s="1476"/>
      <c r="J4" s="1476"/>
      <c r="K4" s="1476"/>
      <c r="L4" s="1476"/>
      <c r="M4" s="1477"/>
      <c r="N4" s="1477"/>
      <c r="O4" s="1477"/>
      <c r="P4" s="1477"/>
      <c r="Q4" s="1477"/>
      <c r="R4" s="1477"/>
      <c r="S4" s="1477"/>
      <c r="T4" s="1477"/>
      <c r="U4" s="1477"/>
      <c r="V4" s="1477"/>
      <c r="W4" s="1477"/>
      <c r="X4" s="1477"/>
      <c r="Y4" s="1477"/>
      <c r="Z4" s="1477"/>
      <c r="AA4" s="1477"/>
      <c r="AB4" s="1477"/>
      <c r="AC4" s="1477"/>
      <c r="AD4" s="1478"/>
      <c r="AE4" s="773"/>
      <c r="AF4" s="773"/>
      <c r="AG4" s="773"/>
      <c r="AH4" s="773"/>
      <c r="AI4" s="773"/>
      <c r="AJ4" s="773"/>
      <c r="AK4" s="773"/>
      <c r="AL4" s="773"/>
      <c r="AM4" s="773"/>
      <c r="BB4" s="775">
        <v>45377</v>
      </c>
    </row>
    <row r="5" spans="2:72" ht="5.0999999999999996" customHeight="1" thickBot="1">
      <c r="B5" s="1479"/>
      <c r="C5" s="1479"/>
      <c r="D5" s="1479"/>
      <c r="E5" s="1479"/>
      <c r="F5" s="1479"/>
      <c r="G5" s="1479"/>
      <c r="H5" s="1479"/>
      <c r="I5" s="1479"/>
      <c r="J5" s="1479"/>
      <c r="K5" s="1479"/>
      <c r="L5" s="1479"/>
      <c r="M5" s="1479"/>
      <c r="N5" s="1479"/>
      <c r="O5" s="1479"/>
      <c r="P5" s="1479"/>
      <c r="Q5" s="1479"/>
      <c r="R5" s="1479"/>
      <c r="S5" s="1479"/>
      <c r="T5" s="1479"/>
      <c r="U5" s="1479"/>
      <c r="V5" s="1479"/>
      <c r="W5" s="1479"/>
      <c r="X5" s="1479"/>
      <c r="Y5" s="1479"/>
      <c r="Z5" s="1479"/>
      <c r="AA5" s="1479"/>
      <c r="AB5" s="1479"/>
      <c r="AC5" s="1479"/>
      <c r="AD5" s="1479"/>
      <c r="AE5" s="773"/>
      <c r="AF5" s="773"/>
      <c r="AG5" s="773"/>
      <c r="AH5" s="773"/>
      <c r="AI5" s="773"/>
      <c r="AJ5" s="773"/>
      <c r="AK5" s="773"/>
      <c r="AL5" s="773"/>
      <c r="AM5" s="773"/>
    </row>
    <row r="6" spans="2:72" ht="35.1" customHeight="1" thickBot="1">
      <c r="B6" s="1480" t="s">
        <v>652</v>
      </c>
      <c r="C6" s="1481"/>
      <c r="D6" s="1482"/>
      <c r="E6" s="1483" t="s">
        <v>811</v>
      </c>
      <c r="F6" s="1484"/>
      <c r="G6" s="1484"/>
      <c r="H6" s="1484"/>
      <c r="I6" s="1484"/>
      <c r="J6" s="1485"/>
      <c r="K6" s="1480" t="s">
        <v>653</v>
      </c>
      <c r="L6" s="1481"/>
      <c r="M6" s="1481"/>
      <c r="N6" s="1482"/>
      <c r="O6" s="1486"/>
      <c r="P6" s="1487"/>
      <c r="Q6" s="1487"/>
      <c r="R6" s="1487"/>
      <c r="S6" s="1487"/>
      <c r="T6" s="1488"/>
      <c r="U6" s="1480" t="s">
        <v>654</v>
      </c>
      <c r="V6" s="1481"/>
      <c r="W6" s="1482"/>
      <c r="X6" s="1489">
        <f>'General Information'!L1</f>
        <v>46314</v>
      </c>
      <c r="Y6" s="1490"/>
      <c r="Z6" s="1490"/>
      <c r="AA6" s="1490"/>
      <c r="AB6" s="1490"/>
      <c r="AC6" s="1490"/>
      <c r="AD6" s="1491"/>
      <c r="BA6" s="776"/>
    </row>
    <row r="7" spans="2:72" ht="5.0999999999999996" customHeight="1" thickBot="1">
      <c r="B7" s="1512"/>
      <c r="C7" s="1512"/>
      <c r="D7" s="1512"/>
      <c r="E7" s="1512"/>
      <c r="F7" s="1512"/>
      <c r="G7" s="1512"/>
      <c r="H7" s="1512"/>
      <c r="I7" s="1512"/>
      <c r="J7" s="1512"/>
      <c r="K7" s="1512"/>
      <c r="L7" s="1512"/>
      <c r="M7" s="1512"/>
      <c r="N7" s="1512"/>
      <c r="O7" s="1512"/>
      <c r="P7" s="1512"/>
      <c r="Q7" s="1512"/>
      <c r="R7" s="1512"/>
      <c r="S7" s="1512"/>
      <c r="T7" s="1512"/>
      <c r="U7" s="1512"/>
      <c r="V7" s="1512"/>
      <c r="W7" s="1512"/>
      <c r="X7" s="1512"/>
      <c r="Y7" s="1512"/>
      <c r="Z7" s="1512"/>
      <c r="AA7" s="1512"/>
      <c r="AB7" s="1512"/>
      <c r="AC7" s="1512"/>
      <c r="AD7" s="1512"/>
    </row>
    <row r="8" spans="2:72" ht="39" customHeight="1" thickBot="1">
      <c r="B8" s="1513" t="s">
        <v>655</v>
      </c>
      <c r="C8" s="1514"/>
      <c r="D8" s="1515"/>
      <c r="E8" s="1516" t="s">
        <v>909</v>
      </c>
      <c r="F8" s="1517"/>
      <c r="G8" s="1517"/>
      <c r="H8" s="1517"/>
      <c r="I8" s="1517"/>
      <c r="J8" s="1517"/>
      <c r="K8" s="1517"/>
      <c r="L8" s="1517"/>
      <c r="M8" s="1517"/>
      <c r="N8" s="1518"/>
      <c r="O8" s="1480" t="s">
        <v>656</v>
      </c>
      <c r="P8" s="1481"/>
      <c r="Q8" s="1481"/>
      <c r="R8" s="1481"/>
      <c r="S8" s="1481"/>
      <c r="T8" s="1482"/>
      <c r="U8" s="1516" t="s">
        <v>657</v>
      </c>
      <c r="V8" s="1517"/>
      <c r="W8" s="1517"/>
      <c r="X8" s="1517"/>
      <c r="Y8" s="1517"/>
      <c r="Z8" s="1517"/>
      <c r="AA8" s="1517"/>
      <c r="AB8" s="1517"/>
      <c r="AC8" s="1517"/>
      <c r="AD8" s="1518"/>
    </row>
    <row r="9" spans="2:72" ht="5.0999999999999996" customHeight="1" thickBot="1">
      <c r="B9" s="1519"/>
      <c r="C9" s="1519"/>
      <c r="D9" s="1520"/>
      <c r="E9" s="1520"/>
      <c r="F9" s="1520"/>
      <c r="G9" s="1520"/>
      <c r="H9" s="1520"/>
      <c r="I9" s="1520"/>
      <c r="J9" s="1520"/>
      <c r="K9" s="1520"/>
      <c r="L9" s="1520"/>
      <c r="M9" s="1520"/>
      <c r="N9" s="1520"/>
      <c r="O9" s="1520"/>
      <c r="P9" s="1520"/>
      <c r="Q9" s="1520"/>
      <c r="R9" s="1520"/>
      <c r="S9" s="1520"/>
      <c r="T9" s="1520"/>
      <c r="U9" s="1520"/>
      <c r="V9" s="1520"/>
      <c r="W9" s="1520"/>
      <c r="X9" s="1520"/>
      <c r="Y9" s="1520"/>
      <c r="Z9" s="1519"/>
      <c r="AA9" s="1519"/>
      <c r="AB9" s="1519"/>
      <c r="AC9" s="1519"/>
      <c r="AD9" s="1519"/>
    </row>
    <row r="10" spans="2:72" ht="20.100000000000001" customHeight="1">
      <c r="B10" s="1492">
        <v>4</v>
      </c>
      <c r="C10" s="1493"/>
      <c r="D10" s="1494" t="s">
        <v>658</v>
      </c>
      <c r="E10" s="1495"/>
      <c r="F10" s="1496"/>
      <c r="G10" s="1497" t="s">
        <v>659</v>
      </c>
      <c r="H10" s="1498"/>
      <c r="I10" s="1498"/>
      <c r="J10" s="1498"/>
      <c r="K10" s="1498"/>
      <c r="L10" s="1498"/>
      <c r="M10" s="1498"/>
      <c r="N10" s="1498"/>
      <c r="O10" s="1498"/>
      <c r="P10" s="1498"/>
      <c r="Q10" s="1498"/>
      <c r="R10" s="1498"/>
      <c r="S10" s="1498"/>
      <c r="T10" s="1498"/>
      <c r="U10" s="1498"/>
      <c r="V10" s="1498"/>
      <c r="W10" s="1498"/>
      <c r="X10" s="1498"/>
      <c r="Y10" s="1499"/>
      <c r="Z10" s="1500" t="s">
        <v>660</v>
      </c>
      <c r="AA10" s="1501"/>
      <c r="AB10" s="1546" t="s">
        <v>661</v>
      </c>
      <c r="AC10" s="1549">
        <f>Q49</f>
        <v>0.88724137931034486</v>
      </c>
      <c r="AD10" s="1550"/>
      <c r="AE10" s="773"/>
      <c r="AF10" s="773"/>
      <c r="AG10" s="773"/>
      <c r="AH10" s="773"/>
      <c r="AI10" s="773"/>
      <c r="AJ10" s="773"/>
      <c r="AK10" s="773"/>
      <c r="AL10" s="773"/>
      <c r="AN10" s="777">
        <f>SUM(Z10:Z13)</f>
        <v>0</v>
      </c>
      <c r="AO10" s="773">
        <v>100</v>
      </c>
      <c r="AP10" s="773">
        <v>0.2288329519450801</v>
      </c>
    </row>
    <row r="11" spans="2:72" ht="20.100000000000001" customHeight="1">
      <c r="B11" s="1502">
        <v>3</v>
      </c>
      <c r="C11" s="1503"/>
      <c r="D11" s="1504" t="s">
        <v>662</v>
      </c>
      <c r="E11" s="1505"/>
      <c r="F11" s="1506"/>
      <c r="G11" s="1507" t="s">
        <v>663</v>
      </c>
      <c r="H11" s="1508"/>
      <c r="I11" s="1508"/>
      <c r="J11" s="1508"/>
      <c r="K11" s="1508"/>
      <c r="L11" s="1508"/>
      <c r="M11" s="1508"/>
      <c r="N11" s="1508"/>
      <c r="O11" s="1508"/>
      <c r="P11" s="1508"/>
      <c r="Q11" s="1508"/>
      <c r="R11" s="1508"/>
      <c r="S11" s="1508"/>
      <c r="T11" s="1508"/>
      <c r="U11" s="1508"/>
      <c r="V11" s="1508"/>
      <c r="W11" s="1508"/>
      <c r="X11" s="1508"/>
      <c r="Y11" s="1509"/>
      <c r="Z11" s="1510" t="s">
        <v>664</v>
      </c>
      <c r="AA11" s="1511"/>
      <c r="AB11" s="1547"/>
      <c r="AC11" s="1551"/>
      <c r="AD11" s="1552"/>
      <c r="AE11" s="773"/>
      <c r="AF11" s="773"/>
      <c r="AG11" s="773"/>
      <c r="AH11" s="773"/>
      <c r="AI11" s="773"/>
      <c r="AJ11" s="773"/>
      <c r="AK11" s="773"/>
      <c r="AL11" s="773"/>
      <c r="AN11" s="778">
        <f>SUM(Y10:Y14)</f>
        <v>0</v>
      </c>
      <c r="AO11" s="773">
        <v>89</v>
      </c>
      <c r="AP11" s="773">
        <v>0.20366132723112129</v>
      </c>
    </row>
    <row r="12" spans="2:72" ht="20.100000000000001" customHeight="1">
      <c r="B12" s="1502">
        <v>2</v>
      </c>
      <c r="C12" s="1503"/>
      <c r="D12" s="1504" t="s">
        <v>665</v>
      </c>
      <c r="E12" s="1505"/>
      <c r="F12" s="1506"/>
      <c r="G12" s="1507" t="s">
        <v>666</v>
      </c>
      <c r="H12" s="1508"/>
      <c r="I12" s="1508"/>
      <c r="J12" s="1508"/>
      <c r="K12" s="1508"/>
      <c r="L12" s="1508"/>
      <c r="M12" s="1508"/>
      <c r="N12" s="1508"/>
      <c r="O12" s="1508"/>
      <c r="P12" s="1508"/>
      <c r="Q12" s="1508"/>
      <c r="R12" s="1508"/>
      <c r="S12" s="1508"/>
      <c r="T12" s="1508"/>
      <c r="U12" s="1508"/>
      <c r="V12" s="1508"/>
      <c r="W12" s="1508"/>
      <c r="X12" s="1508"/>
      <c r="Y12" s="1509"/>
      <c r="Z12" s="1510" t="s">
        <v>667</v>
      </c>
      <c r="AA12" s="1511"/>
      <c r="AB12" s="1547"/>
      <c r="AC12" s="1551"/>
      <c r="AD12" s="1552"/>
      <c r="AE12" s="773"/>
      <c r="AF12" s="773"/>
      <c r="AG12" s="773"/>
      <c r="AH12" s="773"/>
      <c r="AI12" s="773"/>
      <c r="AJ12" s="773"/>
      <c r="AK12" s="773"/>
      <c r="AL12" s="773"/>
      <c r="AO12" s="773">
        <v>79</v>
      </c>
      <c r="AP12" s="773">
        <v>0.18077803203661327</v>
      </c>
    </row>
    <row r="13" spans="2:72" ht="20.100000000000001" customHeight="1">
      <c r="B13" s="1502">
        <v>1</v>
      </c>
      <c r="C13" s="1503"/>
      <c r="D13" s="1504" t="s">
        <v>668</v>
      </c>
      <c r="E13" s="1505"/>
      <c r="F13" s="1506"/>
      <c r="G13" s="1507" t="s">
        <v>669</v>
      </c>
      <c r="H13" s="1508"/>
      <c r="I13" s="1508"/>
      <c r="J13" s="1508"/>
      <c r="K13" s="1508"/>
      <c r="L13" s="1508"/>
      <c r="M13" s="1508"/>
      <c r="N13" s="1508"/>
      <c r="O13" s="1508"/>
      <c r="P13" s="1508"/>
      <c r="Q13" s="1508"/>
      <c r="R13" s="1508"/>
      <c r="S13" s="1508"/>
      <c r="T13" s="1508"/>
      <c r="U13" s="1508"/>
      <c r="V13" s="1508"/>
      <c r="W13" s="1508"/>
      <c r="X13" s="1508"/>
      <c r="Y13" s="1509"/>
      <c r="Z13" s="1555" t="s">
        <v>670</v>
      </c>
      <c r="AA13" s="1556"/>
      <c r="AB13" s="1547"/>
      <c r="AC13" s="1551"/>
      <c r="AD13" s="1552"/>
      <c r="AE13" s="773"/>
      <c r="AF13" s="773"/>
      <c r="AG13" s="773"/>
      <c r="AH13" s="773"/>
      <c r="AI13" s="773"/>
      <c r="AJ13" s="773"/>
      <c r="AK13" s="773"/>
      <c r="AL13" s="773"/>
      <c r="AM13" s="773"/>
      <c r="AO13" s="773">
        <v>69</v>
      </c>
      <c r="AP13" s="773">
        <v>0.15789473684210525</v>
      </c>
    </row>
    <row r="14" spans="2:72" ht="20.100000000000001" customHeight="1" thickBot="1">
      <c r="B14" s="1531">
        <v>0</v>
      </c>
      <c r="C14" s="1532"/>
      <c r="D14" s="1533" t="s">
        <v>376</v>
      </c>
      <c r="E14" s="1534"/>
      <c r="F14" s="1535"/>
      <c r="G14" s="1536" t="s">
        <v>671</v>
      </c>
      <c r="H14" s="1537"/>
      <c r="I14" s="1537"/>
      <c r="J14" s="1537"/>
      <c r="K14" s="1537"/>
      <c r="L14" s="1537"/>
      <c r="M14" s="1537"/>
      <c r="N14" s="1537"/>
      <c r="O14" s="1537"/>
      <c r="P14" s="1537"/>
      <c r="Q14" s="1537"/>
      <c r="R14" s="1537"/>
      <c r="S14" s="1537"/>
      <c r="T14" s="1537"/>
      <c r="U14" s="1537"/>
      <c r="V14" s="1537"/>
      <c r="W14" s="1537"/>
      <c r="X14" s="1537"/>
      <c r="Y14" s="1538"/>
      <c r="Z14" s="1539" t="s">
        <v>672</v>
      </c>
      <c r="AA14" s="1540"/>
      <c r="AB14" s="1548"/>
      <c r="AC14" s="1553"/>
      <c r="AD14" s="1554"/>
      <c r="AO14" s="773">
        <v>100</v>
      </c>
      <c r="AP14" s="773">
        <v>0.2288329519450801</v>
      </c>
    </row>
    <row r="15" spans="2:72" ht="5.0999999999999996" customHeight="1" thickBot="1">
      <c r="B15" s="1519"/>
      <c r="C15" s="1519"/>
      <c r="D15" s="1541"/>
      <c r="E15" s="1541"/>
      <c r="F15" s="1541"/>
      <c r="G15" s="1541"/>
      <c r="H15" s="1541"/>
      <c r="I15" s="1541"/>
      <c r="J15" s="1541"/>
      <c r="K15" s="1541"/>
      <c r="L15" s="1541"/>
      <c r="M15" s="1541"/>
      <c r="N15" s="1541"/>
      <c r="O15" s="1541"/>
      <c r="P15" s="1541"/>
      <c r="Q15" s="1541"/>
      <c r="R15" s="1541"/>
      <c r="S15" s="1541"/>
      <c r="T15" s="1541"/>
      <c r="U15" s="1541"/>
      <c r="V15" s="1541"/>
      <c r="W15" s="1541"/>
      <c r="X15" s="1541"/>
      <c r="Y15" s="1541"/>
      <c r="Z15" s="1519"/>
      <c r="AA15" s="1519"/>
      <c r="AB15" s="1519"/>
      <c r="AC15" s="1519"/>
      <c r="AD15" s="1519"/>
    </row>
    <row r="16" spans="2:72" ht="32.1" customHeight="1">
      <c r="B16" s="779" t="s">
        <v>378</v>
      </c>
      <c r="C16" s="1542" t="s">
        <v>379</v>
      </c>
      <c r="D16" s="1542"/>
      <c r="E16" s="1542"/>
      <c r="F16" s="1542"/>
      <c r="G16" s="1542"/>
      <c r="H16" s="1542"/>
      <c r="I16" s="1542"/>
      <c r="J16" s="1542"/>
      <c r="K16" s="780" t="s">
        <v>673</v>
      </c>
      <c r="L16" s="780" t="s">
        <v>674</v>
      </c>
      <c r="M16" s="780" t="s">
        <v>675</v>
      </c>
      <c r="N16" s="780" t="s">
        <v>676</v>
      </c>
      <c r="O16" s="781" t="s">
        <v>677</v>
      </c>
      <c r="P16" s="782"/>
      <c r="Q16" s="783" t="s">
        <v>378</v>
      </c>
      <c r="R16" s="1543" t="s">
        <v>379</v>
      </c>
      <c r="S16" s="1544"/>
      <c r="T16" s="1544"/>
      <c r="U16" s="1544"/>
      <c r="V16" s="1544"/>
      <c r="W16" s="1544"/>
      <c r="X16" s="1544"/>
      <c r="Y16" s="1545"/>
      <c r="Z16" s="780" t="s">
        <v>673</v>
      </c>
      <c r="AA16" s="780" t="s">
        <v>674</v>
      </c>
      <c r="AB16" s="780" t="s">
        <v>675</v>
      </c>
      <c r="AC16" s="780" t="s">
        <v>676</v>
      </c>
      <c r="AD16" s="781" t="s">
        <v>677</v>
      </c>
      <c r="AE16" s="773"/>
      <c r="AF16" s="773"/>
      <c r="AG16" s="773"/>
      <c r="AH16" s="773"/>
      <c r="AI16" s="773"/>
      <c r="AJ16" s="773"/>
      <c r="AK16" s="773"/>
      <c r="AL16" s="773"/>
      <c r="AO16" s="773">
        <f>SUM(AO10:AO15)</f>
        <v>437</v>
      </c>
      <c r="BQ16" s="784"/>
      <c r="BR16" s="784"/>
      <c r="BS16" s="784"/>
      <c r="BT16" s="784"/>
    </row>
    <row r="17" spans="1:127" ht="20.100000000000001" hidden="1" customHeight="1">
      <c r="B17" s="785"/>
      <c r="C17" s="786"/>
      <c r="D17" s="787"/>
      <c r="E17" s="787"/>
      <c r="F17" s="787"/>
      <c r="G17" s="787"/>
      <c r="H17" s="787"/>
      <c r="I17" s="787"/>
      <c r="J17" s="788"/>
      <c r="K17" s="789">
        <v>1</v>
      </c>
      <c r="L17" s="789">
        <v>0.89</v>
      </c>
      <c r="M17" s="789">
        <v>0.79</v>
      </c>
      <c r="N17" s="790">
        <v>0.69</v>
      </c>
      <c r="O17" s="791">
        <v>1</v>
      </c>
      <c r="P17" s="792"/>
      <c r="Q17" s="793"/>
      <c r="R17" s="794"/>
      <c r="S17" s="795"/>
      <c r="T17" s="795"/>
      <c r="U17" s="795"/>
      <c r="V17" s="795"/>
      <c r="W17" s="795"/>
      <c r="X17" s="795"/>
      <c r="Y17" s="796"/>
      <c r="Z17" s="789">
        <v>1</v>
      </c>
      <c r="AA17" s="789">
        <v>0.89</v>
      </c>
      <c r="AB17" s="789">
        <v>0.79</v>
      </c>
      <c r="AC17" s="790">
        <v>0.69</v>
      </c>
      <c r="AD17" s="791">
        <v>1</v>
      </c>
      <c r="AE17" s="773"/>
      <c r="AF17" s="777">
        <f>SUM(AF18:AG46)/COUNT(AF18:AG46)</f>
        <v>0.88724137931034486</v>
      </c>
      <c r="AG17" s="773"/>
      <c r="AH17" s="773"/>
      <c r="AI17" s="773"/>
      <c r="AJ17" s="773"/>
      <c r="AK17" s="773"/>
      <c r="AL17" s="773"/>
      <c r="AV17" s="797"/>
      <c r="AW17" s="797"/>
      <c r="AX17" s="797"/>
      <c r="AY17" s="797"/>
      <c r="BQ17" s="798"/>
      <c r="BR17" s="798"/>
      <c r="BS17" s="798"/>
      <c r="BT17" s="798"/>
    </row>
    <row r="18" spans="1:127" ht="21" customHeight="1">
      <c r="B18" s="799">
        <v>1</v>
      </c>
      <c r="C18" s="1521" t="s">
        <v>678</v>
      </c>
      <c r="D18" s="1522"/>
      <c r="E18" s="1522"/>
      <c r="F18" s="1522"/>
      <c r="G18" s="1522"/>
      <c r="H18" s="1522"/>
      <c r="I18" s="1522"/>
      <c r="J18" s="1523"/>
      <c r="K18" s="800"/>
      <c r="L18" s="800">
        <v>1</v>
      </c>
      <c r="M18" s="1031"/>
      <c r="N18" s="1031"/>
      <c r="O18" s="800"/>
      <c r="P18" s="782"/>
      <c r="Q18" s="799">
        <v>30</v>
      </c>
      <c r="R18" s="1521" t="s">
        <v>679</v>
      </c>
      <c r="S18" s="1522"/>
      <c r="T18" s="1522"/>
      <c r="U18" s="1522"/>
      <c r="V18" s="1522"/>
      <c r="W18" s="1522"/>
      <c r="X18" s="1522"/>
      <c r="Y18" s="1523"/>
      <c r="Z18" s="800">
        <v>0</v>
      </c>
      <c r="AA18" s="800">
        <v>1</v>
      </c>
      <c r="AB18" s="1031"/>
      <c r="AC18" s="1031"/>
      <c r="AD18" s="800">
        <v>0</v>
      </c>
      <c r="AE18" s="773"/>
      <c r="AF18" s="801">
        <f t="shared" ref="AF18:AF46" si="0">SUMPRODUCT($K$17:$O$17,K18:O18)</f>
        <v>0.89</v>
      </c>
      <c r="AG18" s="801">
        <f t="shared" ref="AG18:AG46" si="1">SUMPRODUCT($Z$17:$AD$17,Z18:AD18)</f>
        <v>0.89</v>
      </c>
      <c r="AH18" s="773"/>
      <c r="AI18" s="773"/>
      <c r="AJ18" s="773"/>
      <c r="AK18" s="773"/>
      <c r="AL18" s="773"/>
      <c r="AV18" s="1524" t="s">
        <v>680</v>
      </c>
      <c r="AW18" s="1524" t="s">
        <v>34</v>
      </c>
      <c r="AX18" s="1526" t="s">
        <v>681</v>
      </c>
      <c r="AY18" s="1527"/>
      <c r="BQ18" s="798"/>
      <c r="BR18" s="798"/>
      <c r="BS18" s="798"/>
      <c r="BT18" s="798"/>
    </row>
    <row r="19" spans="1:127" s="803" customFormat="1" ht="21" customHeight="1">
      <c r="A19" s="773"/>
      <c r="B19" s="799">
        <v>2</v>
      </c>
      <c r="C19" s="1528" t="s">
        <v>682</v>
      </c>
      <c r="D19" s="1529"/>
      <c r="E19" s="1529"/>
      <c r="F19" s="1529"/>
      <c r="G19" s="1529"/>
      <c r="H19" s="1529"/>
      <c r="I19" s="1529"/>
      <c r="J19" s="1530"/>
      <c r="K19" s="800"/>
      <c r="L19" s="800">
        <v>1</v>
      </c>
      <c r="M19" s="978"/>
      <c r="N19" s="978"/>
      <c r="O19" s="800"/>
      <c r="P19" s="782"/>
      <c r="Q19" s="799">
        <v>31</v>
      </c>
      <c r="R19" s="1521" t="s">
        <v>683</v>
      </c>
      <c r="S19" s="1522"/>
      <c r="T19" s="1522"/>
      <c r="U19" s="1522"/>
      <c r="V19" s="1522"/>
      <c r="W19" s="1522"/>
      <c r="X19" s="1522"/>
      <c r="Y19" s="1523"/>
      <c r="Z19" s="800"/>
      <c r="AA19" s="800">
        <v>1</v>
      </c>
      <c r="AB19" s="800">
        <v>0</v>
      </c>
      <c r="AC19" s="978"/>
      <c r="AD19" s="800"/>
      <c r="AE19" s="773"/>
      <c r="AF19" s="801">
        <f t="shared" si="0"/>
        <v>0.89</v>
      </c>
      <c r="AG19" s="801">
        <f t="shared" si="1"/>
        <v>0.89</v>
      </c>
      <c r="AH19" s="773"/>
      <c r="AI19" s="773"/>
      <c r="AJ19" s="773"/>
      <c r="AK19" s="773"/>
      <c r="AL19" s="773"/>
      <c r="AM19" s="773"/>
      <c r="AN19" s="773"/>
      <c r="AO19" s="773"/>
      <c r="AP19" s="798"/>
      <c r="AQ19" s="798"/>
      <c r="AR19" s="798"/>
      <c r="AS19" s="798"/>
      <c r="AT19" s="798"/>
      <c r="AU19" s="798"/>
      <c r="AV19" s="1525"/>
      <c r="AW19" s="1525"/>
      <c r="AX19" s="802" t="s">
        <v>684</v>
      </c>
      <c r="AY19" s="802" t="s">
        <v>685</v>
      </c>
      <c r="AZ19" s="773"/>
      <c r="BA19" s="773"/>
      <c r="BB19" s="773"/>
      <c r="BC19" s="773"/>
      <c r="BD19" s="773"/>
      <c r="BE19" s="773"/>
      <c r="BF19" s="773"/>
      <c r="BG19" s="773"/>
      <c r="BH19" s="773"/>
      <c r="BI19" s="773"/>
      <c r="BJ19" s="773"/>
      <c r="BK19" s="773"/>
      <c r="BL19" s="773"/>
      <c r="BM19" s="773"/>
      <c r="BN19" s="773"/>
      <c r="BO19" s="773"/>
      <c r="BP19" s="773"/>
      <c r="BQ19" s="798"/>
      <c r="BR19" s="798"/>
      <c r="BS19" s="798"/>
      <c r="BT19" s="798"/>
      <c r="BU19" s="798"/>
      <c r="BV19" s="798"/>
      <c r="BW19" s="798"/>
      <c r="BX19" s="798"/>
      <c r="BY19" s="798"/>
      <c r="BZ19" s="798"/>
      <c r="CA19" s="798"/>
      <c r="CB19" s="798"/>
      <c r="CC19" s="798"/>
      <c r="CD19" s="798"/>
      <c r="CE19" s="798"/>
      <c r="CF19" s="798"/>
      <c r="CG19" s="798"/>
      <c r="CH19" s="798"/>
      <c r="CI19" s="798"/>
      <c r="CJ19" s="798"/>
      <c r="CK19" s="798"/>
      <c r="CL19" s="798"/>
      <c r="CM19" s="798"/>
      <c r="CN19" s="798"/>
      <c r="CO19" s="798"/>
      <c r="CP19" s="798"/>
      <c r="CQ19" s="798"/>
      <c r="CR19" s="798"/>
      <c r="CS19" s="798"/>
      <c r="CT19" s="798"/>
      <c r="CU19" s="798"/>
      <c r="CV19" s="798"/>
      <c r="CW19" s="798"/>
      <c r="CX19" s="798"/>
      <c r="CY19" s="798"/>
      <c r="CZ19" s="798"/>
      <c r="DA19" s="798"/>
      <c r="DB19" s="798"/>
      <c r="DC19" s="798"/>
      <c r="DD19" s="798"/>
      <c r="DE19" s="798"/>
      <c r="DF19" s="798"/>
      <c r="DG19" s="798"/>
      <c r="DH19" s="798"/>
      <c r="DI19" s="798"/>
      <c r="DJ19" s="798"/>
      <c r="DK19" s="798"/>
      <c r="DL19" s="798"/>
      <c r="DM19" s="798"/>
      <c r="DN19" s="798"/>
      <c r="DO19" s="798"/>
      <c r="DP19" s="798"/>
      <c r="DQ19" s="798"/>
      <c r="DR19" s="798"/>
      <c r="DS19" s="798"/>
      <c r="DT19" s="798"/>
      <c r="DU19" s="798"/>
      <c r="DV19" s="798"/>
      <c r="DW19" s="798"/>
    </row>
    <row r="20" spans="1:127" s="803" customFormat="1" ht="21" customHeight="1">
      <c r="A20" s="773"/>
      <c r="B20" s="799">
        <v>3</v>
      </c>
      <c r="C20" s="1528" t="s">
        <v>686</v>
      </c>
      <c r="D20" s="1529"/>
      <c r="E20" s="1529"/>
      <c r="F20" s="1529"/>
      <c r="G20" s="1529"/>
      <c r="H20" s="1529"/>
      <c r="I20" s="1529"/>
      <c r="J20" s="1530"/>
      <c r="K20" s="800"/>
      <c r="L20" s="800">
        <v>1</v>
      </c>
      <c r="M20" s="978"/>
      <c r="N20" s="978"/>
      <c r="O20" s="800"/>
      <c r="P20" s="782"/>
      <c r="Q20" s="799">
        <v>32</v>
      </c>
      <c r="R20" s="1521" t="s">
        <v>687</v>
      </c>
      <c r="S20" s="1522"/>
      <c r="T20" s="1522"/>
      <c r="U20" s="1522"/>
      <c r="V20" s="1522"/>
      <c r="W20" s="1522"/>
      <c r="X20" s="1522"/>
      <c r="Y20" s="1523"/>
      <c r="Z20" s="800"/>
      <c r="AA20" s="800">
        <v>1</v>
      </c>
      <c r="AB20" s="800">
        <v>0</v>
      </c>
      <c r="AC20" s="978"/>
      <c r="AD20" s="800"/>
      <c r="AE20" s="773"/>
      <c r="AF20" s="801">
        <f t="shared" si="0"/>
        <v>0.89</v>
      </c>
      <c r="AG20" s="801">
        <f t="shared" si="1"/>
        <v>0.89</v>
      </c>
      <c r="AH20" s="773"/>
      <c r="AI20" s="773"/>
      <c r="AJ20" s="773"/>
      <c r="AK20" s="773"/>
      <c r="AL20" s="773"/>
      <c r="AM20" s="804">
        <v>4</v>
      </c>
      <c r="AN20" s="804">
        <f>58</f>
        <v>58</v>
      </c>
      <c r="AO20" s="804" t="s">
        <v>688</v>
      </c>
      <c r="AP20" s="798"/>
      <c r="AQ20" s="805">
        <v>4</v>
      </c>
      <c r="AR20" s="1557" t="s">
        <v>658</v>
      </c>
      <c r="AS20" s="1557"/>
      <c r="AT20" s="1557"/>
      <c r="AU20" s="1557"/>
      <c r="AV20" s="806">
        <f>SUM(Z18:Z46,K18:K46)</f>
        <v>1</v>
      </c>
      <c r="AW20" s="806">
        <f>AQ20*AV20</f>
        <v>4</v>
      </c>
      <c r="AX20" s="807">
        <f>AV20/$AV$25</f>
        <v>1.7543859649122806E-2</v>
      </c>
      <c r="AY20" s="807">
        <f>AV20/SUM($AV$20:$AV$23)</f>
        <v>2.8571428571428571E-2</v>
      </c>
      <c r="AZ20" s="808"/>
      <c r="BA20" s="773"/>
      <c r="BB20" s="773"/>
      <c r="BC20" s="773"/>
      <c r="BD20" s="773"/>
      <c r="BE20" s="773"/>
      <c r="BF20" s="773"/>
      <c r="BG20" s="773"/>
      <c r="BH20" s="773"/>
      <c r="BI20" s="773"/>
      <c r="BJ20" s="773"/>
      <c r="BK20" s="773"/>
      <c r="BL20" s="773"/>
      <c r="BM20" s="773"/>
      <c r="BN20" s="773"/>
      <c r="BO20" s="773"/>
      <c r="BP20" s="773"/>
      <c r="BQ20" s="798"/>
      <c r="BR20" s="798"/>
      <c r="BS20" s="798"/>
      <c r="BT20" s="798"/>
      <c r="BU20" s="798"/>
      <c r="BV20" s="798"/>
      <c r="BW20" s="798"/>
      <c r="BX20" s="798"/>
      <c r="BY20" s="798"/>
      <c r="BZ20" s="798"/>
      <c r="CA20" s="798"/>
      <c r="CB20" s="798"/>
      <c r="CC20" s="798"/>
      <c r="CD20" s="798"/>
      <c r="CE20" s="798"/>
      <c r="CF20" s="798"/>
      <c r="CG20" s="798"/>
      <c r="CH20" s="798"/>
      <c r="CI20" s="798"/>
      <c r="CJ20" s="798"/>
      <c r="CK20" s="798"/>
      <c r="CL20" s="798"/>
      <c r="CM20" s="798"/>
      <c r="CN20" s="798"/>
      <c r="CO20" s="798"/>
      <c r="CP20" s="798"/>
      <c r="CQ20" s="798"/>
      <c r="CR20" s="798"/>
      <c r="CS20" s="798"/>
      <c r="CT20" s="798"/>
      <c r="CU20" s="798"/>
      <c r="CV20" s="798"/>
      <c r="CW20" s="798"/>
      <c r="CX20" s="798"/>
      <c r="CY20" s="798"/>
      <c r="CZ20" s="798"/>
      <c r="DA20" s="798"/>
      <c r="DB20" s="798"/>
      <c r="DC20" s="798"/>
      <c r="DD20" s="798"/>
      <c r="DE20" s="798"/>
      <c r="DF20" s="798"/>
      <c r="DG20" s="798"/>
      <c r="DH20" s="798"/>
      <c r="DI20" s="798"/>
      <c r="DJ20" s="798"/>
      <c r="DK20" s="798"/>
      <c r="DL20" s="798"/>
      <c r="DM20" s="798"/>
      <c r="DN20" s="798"/>
      <c r="DO20" s="798"/>
      <c r="DP20" s="798"/>
      <c r="DQ20" s="798"/>
      <c r="DR20" s="798"/>
      <c r="DS20" s="798"/>
      <c r="DT20" s="798"/>
      <c r="DU20" s="798"/>
      <c r="DV20" s="798"/>
      <c r="DW20" s="798"/>
    </row>
    <row r="21" spans="1:127" s="803" customFormat="1" ht="21" customHeight="1">
      <c r="A21" s="773"/>
      <c r="B21" s="799">
        <v>4</v>
      </c>
      <c r="C21" s="1521" t="s">
        <v>689</v>
      </c>
      <c r="D21" s="1522"/>
      <c r="E21" s="1522"/>
      <c r="F21" s="1522"/>
      <c r="G21" s="1522"/>
      <c r="H21" s="1522"/>
      <c r="I21" s="1522"/>
      <c r="J21" s="1523"/>
      <c r="K21" s="800">
        <v>0</v>
      </c>
      <c r="L21" s="800">
        <v>1</v>
      </c>
      <c r="M21" s="800"/>
      <c r="N21" s="978"/>
      <c r="O21" s="800"/>
      <c r="P21" s="782"/>
      <c r="Q21" s="799">
        <v>33</v>
      </c>
      <c r="R21" s="1558" t="s">
        <v>690</v>
      </c>
      <c r="S21" s="1559"/>
      <c r="T21" s="1559"/>
      <c r="U21" s="1559"/>
      <c r="V21" s="1559"/>
      <c r="W21" s="1559"/>
      <c r="X21" s="1559"/>
      <c r="Y21" s="1560"/>
      <c r="Z21" s="800">
        <v>0</v>
      </c>
      <c r="AA21" s="800">
        <v>1</v>
      </c>
      <c r="AB21" s="800">
        <v>0</v>
      </c>
      <c r="AC21" s="978"/>
      <c r="AD21" s="800">
        <v>0</v>
      </c>
      <c r="AE21" s="773"/>
      <c r="AF21" s="801">
        <f t="shared" si="0"/>
        <v>0.89</v>
      </c>
      <c r="AG21" s="801">
        <f t="shared" si="1"/>
        <v>0.89</v>
      </c>
      <c r="AH21" s="773"/>
      <c r="AI21" s="773"/>
      <c r="AJ21" s="773"/>
      <c r="AK21" s="773"/>
      <c r="AL21" s="773"/>
      <c r="AM21" s="804">
        <v>3</v>
      </c>
      <c r="AN21" s="804">
        <f>58</f>
        <v>58</v>
      </c>
      <c r="AO21" s="804" t="s">
        <v>688</v>
      </c>
      <c r="AP21" s="804"/>
      <c r="AQ21" s="805">
        <v>3</v>
      </c>
      <c r="AR21" s="1557" t="s">
        <v>691</v>
      </c>
      <c r="AS21" s="1557"/>
      <c r="AT21" s="1557"/>
      <c r="AU21" s="1557"/>
      <c r="AV21" s="806">
        <f>SUM(L18:L46,AA18:AA46)</f>
        <v>23</v>
      </c>
      <c r="AW21" s="806">
        <f>AQ21*AV21</f>
        <v>69</v>
      </c>
      <c r="AX21" s="807">
        <f>AV21/$AV$25</f>
        <v>0.40350877192982454</v>
      </c>
      <c r="AY21" s="807">
        <f>AV21/SUM($AV$20:$AV$23)</f>
        <v>0.65714285714285714</v>
      </c>
      <c r="AZ21" s="808"/>
      <c r="BA21" s="773"/>
      <c r="BB21" s="773"/>
      <c r="BC21" s="773"/>
      <c r="BD21" s="773"/>
      <c r="BE21" s="773"/>
      <c r="BF21" s="773"/>
      <c r="BG21" s="773"/>
      <c r="BH21" s="773"/>
      <c r="BI21" s="773"/>
      <c r="BJ21" s="773"/>
      <c r="BK21" s="773"/>
      <c r="BL21" s="773"/>
      <c r="BM21" s="773"/>
      <c r="BN21" s="773"/>
      <c r="BO21" s="773"/>
      <c r="BP21" s="773"/>
      <c r="BQ21" s="798"/>
      <c r="BR21" s="809"/>
      <c r="BS21" s="809"/>
      <c r="BT21" s="809"/>
      <c r="BU21" s="809"/>
      <c r="BV21" s="809"/>
      <c r="BW21" s="809"/>
      <c r="BX21" s="809"/>
      <c r="BY21" s="798"/>
      <c r="BZ21" s="798"/>
      <c r="CA21" s="798"/>
      <c r="CB21" s="798"/>
      <c r="CC21" s="798"/>
      <c r="CD21" s="798"/>
      <c r="CE21" s="798"/>
      <c r="CF21" s="798"/>
      <c r="CG21" s="798"/>
      <c r="CH21" s="798"/>
      <c r="CI21" s="798"/>
      <c r="CJ21" s="798"/>
      <c r="CK21" s="798"/>
      <c r="CL21" s="798"/>
      <c r="CM21" s="798"/>
      <c r="CN21" s="798"/>
      <c r="CO21" s="798"/>
      <c r="CP21" s="798"/>
      <c r="CQ21" s="798"/>
      <c r="CR21" s="798"/>
      <c r="CS21" s="798"/>
      <c r="CT21" s="798"/>
      <c r="CU21" s="798"/>
      <c r="CV21" s="798"/>
      <c r="CW21" s="798"/>
      <c r="CX21" s="798"/>
      <c r="CY21" s="798"/>
      <c r="CZ21" s="798"/>
      <c r="DA21" s="798"/>
      <c r="DB21" s="798"/>
      <c r="DC21" s="798"/>
      <c r="DD21" s="798"/>
      <c r="DE21" s="798"/>
      <c r="DF21" s="798"/>
      <c r="DG21" s="798"/>
      <c r="DH21" s="798"/>
      <c r="DI21" s="798"/>
      <c r="DJ21" s="798"/>
      <c r="DK21" s="798"/>
      <c r="DL21" s="798"/>
      <c r="DM21" s="798"/>
      <c r="DN21" s="798"/>
      <c r="DO21" s="798"/>
      <c r="DP21" s="798"/>
      <c r="DQ21" s="798"/>
      <c r="DR21" s="798"/>
      <c r="DS21" s="798"/>
      <c r="DT21" s="798"/>
      <c r="DU21" s="798"/>
      <c r="DV21" s="798"/>
      <c r="DW21" s="798"/>
    </row>
    <row r="22" spans="1:127" s="803" customFormat="1" ht="21" customHeight="1">
      <c r="A22" s="773"/>
      <c r="B22" s="799">
        <v>5</v>
      </c>
      <c r="C22" s="1521" t="s">
        <v>692</v>
      </c>
      <c r="D22" s="1522"/>
      <c r="E22" s="1522"/>
      <c r="F22" s="1522"/>
      <c r="G22" s="1522"/>
      <c r="H22" s="1522"/>
      <c r="I22" s="1522"/>
      <c r="J22" s="1523"/>
      <c r="K22" s="800"/>
      <c r="L22" s="800">
        <v>1</v>
      </c>
      <c r="M22" s="800">
        <v>0</v>
      </c>
      <c r="N22" s="978"/>
      <c r="O22" s="800"/>
      <c r="P22" s="782"/>
      <c r="Q22" s="799">
        <v>34</v>
      </c>
      <c r="R22" s="1521" t="s">
        <v>693</v>
      </c>
      <c r="S22" s="1522"/>
      <c r="T22" s="1522"/>
      <c r="U22" s="1522"/>
      <c r="V22" s="1522"/>
      <c r="W22" s="1522"/>
      <c r="X22" s="1522"/>
      <c r="Y22" s="1523"/>
      <c r="Z22" s="800"/>
      <c r="AA22" s="800"/>
      <c r="AB22" s="800"/>
      <c r="AC22" s="800">
        <v>0</v>
      </c>
      <c r="AD22" s="800">
        <v>1</v>
      </c>
      <c r="AE22" s="773"/>
      <c r="AF22" s="801">
        <f>SUMPRODUCT($K$17:$O$17,K22:O22)</f>
        <v>0.89</v>
      </c>
      <c r="AG22" s="801">
        <f t="shared" si="1"/>
        <v>1</v>
      </c>
      <c r="AH22" s="773"/>
      <c r="AI22" s="773"/>
      <c r="AJ22" s="773"/>
      <c r="AK22" s="773"/>
      <c r="AL22" s="773"/>
      <c r="AM22" s="804">
        <v>2</v>
      </c>
      <c r="AN22" s="804">
        <f>58</f>
        <v>58</v>
      </c>
      <c r="AO22" s="804" t="s">
        <v>688</v>
      </c>
      <c r="AP22" s="805"/>
      <c r="AQ22" s="805">
        <v>2</v>
      </c>
      <c r="AR22" s="1557" t="s">
        <v>665</v>
      </c>
      <c r="AS22" s="1557"/>
      <c r="AT22" s="1557"/>
      <c r="AU22" s="1557"/>
      <c r="AV22" s="806">
        <f>SUM(M18:M46,AB18:AB46)</f>
        <v>4</v>
      </c>
      <c r="AW22" s="806">
        <f>AQ22*AV22</f>
        <v>8</v>
      </c>
      <c r="AX22" s="807">
        <f>AV22/$AV$25</f>
        <v>7.0175438596491224E-2</v>
      </c>
      <c r="AY22" s="807">
        <f>AV22/SUM($AV$20:$AV$23)</f>
        <v>0.11428571428571428</v>
      </c>
      <c r="AZ22" s="808"/>
      <c r="BA22" s="773"/>
      <c r="BB22" s="773"/>
      <c r="BC22" s="773"/>
      <c r="BD22" s="773"/>
      <c r="BE22" s="773"/>
      <c r="BF22" s="773"/>
      <c r="BG22" s="773"/>
      <c r="BH22" s="773"/>
      <c r="BI22" s="773"/>
      <c r="BJ22" s="773"/>
      <c r="BK22" s="773"/>
      <c r="BL22" s="773"/>
      <c r="BM22" s="773"/>
      <c r="BN22" s="773"/>
      <c r="BO22" s="773"/>
      <c r="BP22" s="773"/>
      <c r="BQ22" s="798"/>
      <c r="BR22" s="809"/>
      <c r="BS22" s="809"/>
      <c r="BT22" s="809"/>
      <c r="BU22" s="809"/>
      <c r="BV22" s="809"/>
      <c r="BW22" s="809"/>
      <c r="BX22" s="809"/>
      <c r="BY22" s="798"/>
      <c r="BZ22" s="798"/>
      <c r="CA22" s="798"/>
      <c r="CB22" s="798"/>
      <c r="CC22" s="798"/>
      <c r="CD22" s="798"/>
      <c r="CE22" s="798"/>
      <c r="CF22" s="798"/>
      <c r="CG22" s="798"/>
      <c r="CH22" s="798"/>
      <c r="CI22" s="798"/>
      <c r="CJ22" s="798"/>
      <c r="CK22" s="798"/>
      <c r="CL22" s="798"/>
      <c r="CM22" s="798"/>
      <c r="CN22" s="798"/>
      <c r="CO22" s="798"/>
      <c r="CP22" s="798"/>
      <c r="CQ22" s="798"/>
      <c r="CR22" s="798"/>
      <c r="CS22" s="798"/>
      <c r="CT22" s="798"/>
      <c r="CU22" s="798"/>
      <c r="CV22" s="798"/>
      <c r="CW22" s="798"/>
      <c r="CX22" s="798"/>
      <c r="CY22" s="798"/>
      <c r="CZ22" s="798"/>
      <c r="DA22" s="798"/>
      <c r="DB22" s="798"/>
      <c r="DC22" s="798"/>
      <c r="DD22" s="798"/>
      <c r="DE22" s="798"/>
      <c r="DF22" s="798"/>
      <c r="DG22" s="798"/>
      <c r="DH22" s="798"/>
      <c r="DI22" s="798"/>
      <c r="DJ22" s="798"/>
      <c r="DK22" s="798"/>
      <c r="DL22" s="798"/>
      <c r="DM22" s="798"/>
      <c r="DN22" s="798"/>
      <c r="DO22" s="798"/>
      <c r="DP22" s="798"/>
      <c r="DQ22" s="798"/>
      <c r="DR22" s="798"/>
      <c r="DS22" s="798"/>
      <c r="DT22" s="798"/>
      <c r="DU22" s="798"/>
      <c r="DV22" s="798"/>
      <c r="DW22" s="798"/>
    </row>
    <row r="23" spans="1:127" s="803" customFormat="1" ht="21" customHeight="1">
      <c r="A23" s="773"/>
      <c r="B23" s="799">
        <v>6</v>
      </c>
      <c r="C23" s="1521" t="s">
        <v>694</v>
      </c>
      <c r="D23" s="1522"/>
      <c r="E23" s="1522"/>
      <c r="F23" s="1522"/>
      <c r="G23" s="1522"/>
      <c r="H23" s="1522"/>
      <c r="I23" s="1522"/>
      <c r="J23" s="1523"/>
      <c r="K23" s="800"/>
      <c r="L23" s="800">
        <v>1</v>
      </c>
      <c r="M23" s="800"/>
      <c r="N23" s="978"/>
      <c r="O23" s="800"/>
      <c r="P23" s="782"/>
      <c r="Q23" s="799">
        <v>35</v>
      </c>
      <c r="R23" s="1558" t="s">
        <v>695</v>
      </c>
      <c r="S23" s="1559"/>
      <c r="T23" s="1559"/>
      <c r="U23" s="1559"/>
      <c r="V23" s="1559"/>
      <c r="W23" s="1559"/>
      <c r="X23" s="1559"/>
      <c r="Y23" s="1560"/>
      <c r="Z23" s="800"/>
      <c r="AA23" s="800">
        <v>0</v>
      </c>
      <c r="AB23" s="978"/>
      <c r="AC23" s="800">
        <v>0</v>
      </c>
      <c r="AD23" s="800">
        <v>0</v>
      </c>
      <c r="AE23" s="773"/>
      <c r="AF23" s="801">
        <f t="shared" si="0"/>
        <v>0.89</v>
      </c>
      <c r="AG23" s="801">
        <f t="shared" si="1"/>
        <v>0</v>
      </c>
      <c r="AH23" s="773"/>
      <c r="AI23" s="773"/>
      <c r="AJ23" s="773"/>
      <c r="AK23" s="773"/>
      <c r="AL23" s="773"/>
      <c r="AM23" s="804">
        <v>1</v>
      </c>
      <c r="AN23" s="804">
        <f>58</f>
        <v>58</v>
      </c>
      <c r="AO23" s="804" t="s">
        <v>688</v>
      </c>
      <c r="AP23" s="805"/>
      <c r="AQ23" s="805">
        <v>1</v>
      </c>
      <c r="AR23" s="1557" t="s">
        <v>668</v>
      </c>
      <c r="AS23" s="1557"/>
      <c r="AT23" s="1557"/>
      <c r="AU23" s="1557"/>
      <c r="AV23" s="806">
        <f>SUM(N18:N46,AC18:AC46)</f>
        <v>7</v>
      </c>
      <c r="AW23" s="806">
        <f>AQ23*AV23</f>
        <v>7</v>
      </c>
      <c r="AX23" s="807">
        <f>AV23/$AV$25</f>
        <v>0.12280701754385964</v>
      </c>
      <c r="AY23" s="807">
        <f>AV23/SUM($AV$20:$AV$23)</f>
        <v>0.2</v>
      </c>
      <c r="AZ23" s="808"/>
      <c r="BA23" s="773"/>
      <c r="BB23" s="773"/>
      <c r="BC23" s="773"/>
      <c r="BD23" s="773"/>
      <c r="BE23" s="773"/>
      <c r="BF23" s="773"/>
      <c r="BG23" s="773"/>
      <c r="BH23" s="773"/>
      <c r="BI23" s="773"/>
      <c r="BJ23" s="773"/>
      <c r="BK23" s="773"/>
      <c r="BL23" s="773"/>
      <c r="BM23" s="773"/>
      <c r="BN23" s="773"/>
      <c r="BO23" s="773"/>
      <c r="BP23" s="773"/>
      <c r="BQ23" s="798"/>
      <c r="BR23" s="809"/>
      <c r="BS23" s="809"/>
      <c r="BT23" s="809"/>
      <c r="BU23" s="809"/>
      <c r="BV23" s="809"/>
      <c r="BW23" s="809"/>
      <c r="BX23" s="809"/>
      <c r="BY23" s="798"/>
      <c r="BZ23" s="798"/>
      <c r="CA23" s="798"/>
      <c r="CB23" s="798"/>
      <c r="CC23" s="798"/>
      <c r="CD23" s="798"/>
      <c r="CE23" s="798"/>
      <c r="CF23" s="798"/>
      <c r="CG23" s="798"/>
      <c r="CH23" s="798"/>
      <c r="CI23" s="798"/>
      <c r="CJ23" s="798"/>
      <c r="CK23" s="798"/>
      <c r="CL23" s="798"/>
      <c r="CM23" s="798"/>
      <c r="CN23" s="798"/>
      <c r="CO23" s="798"/>
      <c r="CP23" s="798"/>
      <c r="CQ23" s="798"/>
      <c r="CR23" s="798"/>
      <c r="CS23" s="798"/>
      <c r="CT23" s="798"/>
      <c r="CU23" s="798"/>
      <c r="CV23" s="798"/>
      <c r="CW23" s="798"/>
      <c r="CX23" s="798"/>
      <c r="CY23" s="798"/>
      <c r="CZ23" s="798"/>
      <c r="DA23" s="798"/>
      <c r="DB23" s="798"/>
      <c r="DC23" s="798"/>
      <c r="DD23" s="798"/>
      <c r="DE23" s="798"/>
      <c r="DF23" s="798"/>
      <c r="DG23" s="798"/>
      <c r="DH23" s="798"/>
      <c r="DI23" s="798"/>
      <c r="DJ23" s="798"/>
      <c r="DK23" s="798"/>
      <c r="DL23" s="798"/>
      <c r="DM23" s="798"/>
      <c r="DN23" s="798"/>
      <c r="DO23" s="798"/>
      <c r="DP23" s="798"/>
      <c r="DQ23" s="798"/>
      <c r="DR23" s="798"/>
      <c r="DS23" s="798"/>
      <c r="DT23" s="798"/>
      <c r="DU23" s="798"/>
      <c r="DV23" s="798"/>
      <c r="DW23" s="798"/>
    </row>
    <row r="24" spans="1:127" s="803" customFormat="1" ht="21" customHeight="1" thickBot="1">
      <c r="A24" s="773"/>
      <c r="B24" s="799">
        <v>7</v>
      </c>
      <c r="C24" s="1561" t="s">
        <v>696</v>
      </c>
      <c r="D24" s="1562"/>
      <c r="E24" s="1562"/>
      <c r="F24" s="1562"/>
      <c r="G24" s="1562"/>
      <c r="H24" s="1562"/>
      <c r="I24" s="1562"/>
      <c r="J24" s="1563"/>
      <c r="K24" s="800"/>
      <c r="L24" s="800">
        <v>1</v>
      </c>
      <c r="M24" s="978"/>
      <c r="N24" s="978"/>
      <c r="O24" s="800"/>
      <c r="P24" s="782"/>
      <c r="Q24" s="799">
        <v>36</v>
      </c>
      <c r="R24" s="1521" t="s">
        <v>697</v>
      </c>
      <c r="S24" s="1522"/>
      <c r="T24" s="1522"/>
      <c r="U24" s="1522"/>
      <c r="V24" s="1522"/>
      <c r="W24" s="1522"/>
      <c r="X24" s="1522"/>
      <c r="Y24" s="1523"/>
      <c r="Z24" s="800"/>
      <c r="AA24" s="800"/>
      <c r="AB24" s="800"/>
      <c r="AC24" s="800"/>
      <c r="AD24" s="800">
        <v>1</v>
      </c>
      <c r="AE24" s="773"/>
      <c r="AF24" s="801">
        <f t="shared" si="0"/>
        <v>0.89</v>
      </c>
      <c r="AG24" s="801">
        <f t="shared" si="1"/>
        <v>1</v>
      </c>
      <c r="AH24" s="773"/>
      <c r="AI24" s="773"/>
      <c r="AJ24" s="773"/>
      <c r="AK24" s="773"/>
      <c r="AL24" s="773"/>
      <c r="AM24" s="804">
        <v>0</v>
      </c>
      <c r="AN24" s="804">
        <f>58</f>
        <v>58</v>
      </c>
      <c r="AO24" s="804" t="s">
        <v>688</v>
      </c>
      <c r="AP24" s="805"/>
      <c r="AQ24" s="805">
        <v>0</v>
      </c>
      <c r="AR24" s="1564" t="s">
        <v>376</v>
      </c>
      <c r="AS24" s="1564"/>
      <c r="AT24" s="1564"/>
      <c r="AU24" s="1564"/>
      <c r="AV24" s="810">
        <f>SUM(O18:O46,AD18:AD46)</f>
        <v>22</v>
      </c>
      <c r="AW24" s="810">
        <f>AQ24*AV24</f>
        <v>0</v>
      </c>
      <c r="AX24" s="811">
        <f>AV24/$AV$25</f>
        <v>0.38596491228070173</v>
      </c>
      <c r="AY24" s="811" t="s">
        <v>392</v>
      </c>
      <c r="AZ24" s="808"/>
      <c r="BA24" s="773"/>
      <c r="BB24" s="773"/>
      <c r="BC24" s="773"/>
      <c r="BD24" s="773"/>
      <c r="BE24" s="773"/>
      <c r="BF24" s="773"/>
      <c r="BG24" s="773"/>
      <c r="BH24" s="773"/>
      <c r="BI24" s="773"/>
      <c r="BJ24" s="773"/>
      <c r="BK24" s="773"/>
      <c r="BL24" s="773"/>
      <c r="BM24" s="773"/>
      <c r="BN24" s="773"/>
      <c r="BO24" s="773"/>
      <c r="BP24" s="773"/>
      <c r="BQ24" s="812"/>
      <c r="BR24" s="812"/>
      <c r="BS24" s="812"/>
      <c r="BT24" s="812"/>
      <c r="BU24" s="812"/>
      <c r="BV24" s="812"/>
      <c r="BW24" s="812"/>
      <c r="BX24" s="812"/>
      <c r="BY24" s="812"/>
      <c r="BZ24" s="812"/>
      <c r="CA24" s="812"/>
      <c r="CB24" s="812"/>
      <c r="CC24" s="812"/>
      <c r="CD24" s="812"/>
      <c r="CE24" s="812"/>
      <c r="CF24" s="812"/>
      <c r="CG24" s="812"/>
      <c r="CH24" s="812"/>
      <c r="CI24" s="812"/>
      <c r="CJ24" s="812"/>
      <c r="CK24" s="812"/>
      <c r="CL24" s="812"/>
      <c r="CM24" s="812"/>
      <c r="CN24" s="812"/>
      <c r="CO24" s="812"/>
      <c r="CP24" s="812"/>
      <c r="CQ24" s="812"/>
      <c r="CR24" s="812"/>
      <c r="CS24" s="812"/>
      <c r="CT24" s="812"/>
      <c r="CU24" s="812"/>
      <c r="CV24" s="812"/>
      <c r="CW24" s="812"/>
      <c r="CX24" s="812"/>
      <c r="CY24" s="812"/>
      <c r="CZ24" s="812"/>
      <c r="DA24" s="812"/>
      <c r="DB24" s="812"/>
      <c r="DC24" s="812"/>
      <c r="DD24" s="812"/>
      <c r="DE24" s="812"/>
      <c r="DF24" s="812"/>
      <c r="DG24" s="812"/>
      <c r="DH24" s="812"/>
      <c r="DI24" s="812"/>
      <c r="DJ24" s="812"/>
      <c r="DK24" s="812"/>
      <c r="DL24" s="812"/>
      <c r="DM24" s="812"/>
      <c r="DN24" s="812"/>
      <c r="DO24" s="812"/>
      <c r="DP24" s="812"/>
      <c r="DQ24" s="812"/>
      <c r="DR24" s="812"/>
      <c r="DS24" s="812"/>
      <c r="DT24" s="812"/>
      <c r="DU24" s="812"/>
      <c r="DV24" s="812"/>
      <c r="DW24" s="812"/>
    </row>
    <row r="25" spans="1:127" s="803" customFormat="1" ht="21" customHeight="1" thickTop="1">
      <c r="A25" s="773"/>
      <c r="B25" s="799">
        <v>8</v>
      </c>
      <c r="C25" s="1521" t="s">
        <v>698</v>
      </c>
      <c r="D25" s="1522"/>
      <c r="E25" s="1522"/>
      <c r="F25" s="1522"/>
      <c r="G25" s="1522"/>
      <c r="H25" s="1522"/>
      <c r="I25" s="1522"/>
      <c r="J25" s="1523"/>
      <c r="K25" s="800"/>
      <c r="L25" s="800">
        <v>1</v>
      </c>
      <c r="M25" s="800">
        <v>0</v>
      </c>
      <c r="N25" s="978"/>
      <c r="O25" s="800"/>
      <c r="P25" s="782"/>
      <c r="Q25" s="799">
        <v>37</v>
      </c>
      <c r="R25" s="1521" t="s">
        <v>699</v>
      </c>
      <c r="S25" s="1522"/>
      <c r="T25" s="1522"/>
      <c r="U25" s="1522"/>
      <c r="V25" s="1522"/>
      <c r="W25" s="1522"/>
      <c r="X25" s="1522"/>
      <c r="Y25" s="1523"/>
      <c r="Z25" s="800"/>
      <c r="AA25" s="800">
        <v>0</v>
      </c>
      <c r="AB25" s="800">
        <v>0</v>
      </c>
      <c r="AC25" s="800">
        <v>0</v>
      </c>
      <c r="AD25" s="800">
        <v>1</v>
      </c>
      <c r="AE25" s="773"/>
      <c r="AF25" s="801">
        <f t="shared" si="0"/>
        <v>0.89</v>
      </c>
      <c r="AG25" s="801">
        <f t="shared" si="1"/>
        <v>1</v>
      </c>
      <c r="AH25" s="773"/>
      <c r="AI25" s="773"/>
      <c r="AJ25" s="773"/>
      <c r="AK25" s="773"/>
      <c r="AL25" s="773"/>
      <c r="AM25" s="808"/>
      <c r="AN25" s="808"/>
      <c r="AO25" s="808"/>
      <c r="AP25" s="808"/>
      <c r="AQ25" s="808"/>
      <c r="AR25" s="1565" t="s">
        <v>5</v>
      </c>
      <c r="AS25" s="1565"/>
      <c r="AT25" s="1565"/>
      <c r="AU25" s="1565"/>
      <c r="AV25" s="813">
        <f>SUM(AV20:AV24)</f>
        <v>57</v>
      </c>
      <c r="AW25" s="813">
        <f>SUM(AW20:AW24)</f>
        <v>88</v>
      </c>
      <c r="AX25" s="814">
        <f>SUM(AX20:AX24)</f>
        <v>0.99999999999999989</v>
      </c>
      <c r="AY25" s="814">
        <f>SUM(AY20:AY24)</f>
        <v>1</v>
      </c>
      <c r="AZ25" s="808"/>
      <c r="BA25" s="773"/>
      <c r="BB25" s="773"/>
      <c r="BC25" s="773"/>
      <c r="BD25" s="773"/>
      <c r="BE25" s="773"/>
      <c r="BF25" s="773"/>
      <c r="BG25" s="773"/>
      <c r="BH25" s="773"/>
      <c r="BI25" s="773"/>
      <c r="BJ25" s="773"/>
      <c r="BK25" s="773"/>
      <c r="BL25" s="773"/>
      <c r="BM25" s="773"/>
      <c r="BN25" s="773"/>
      <c r="BO25" s="773"/>
      <c r="BP25" s="773"/>
      <c r="BQ25" s="798"/>
      <c r="BR25" s="798"/>
      <c r="BS25" s="798"/>
      <c r="BT25" s="798"/>
      <c r="BU25" s="798"/>
      <c r="BV25" s="798"/>
      <c r="BW25" s="798"/>
      <c r="BX25" s="798"/>
      <c r="BY25" s="798"/>
      <c r="BZ25" s="798"/>
      <c r="CA25" s="798"/>
      <c r="CB25" s="798"/>
      <c r="CC25" s="798"/>
      <c r="CD25" s="798"/>
      <c r="CE25" s="798"/>
      <c r="CF25" s="798"/>
      <c r="CG25" s="798"/>
      <c r="CH25" s="798"/>
      <c r="CI25" s="798"/>
      <c r="CJ25" s="798"/>
      <c r="CK25" s="798"/>
      <c r="CL25" s="798"/>
      <c r="CM25" s="798"/>
      <c r="CN25" s="798"/>
      <c r="CO25" s="798"/>
      <c r="CP25" s="798"/>
      <c r="CQ25" s="798"/>
      <c r="CR25" s="798"/>
      <c r="CS25" s="798"/>
      <c r="CT25" s="798"/>
      <c r="CU25" s="798"/>
      <c r="CV25" s="798"/>
      <c r="CW25" s="798"/>
      <c r="CX25" s="798"/>
      <c r="CY25" s="798"/>
      <c r="CZ25" s="798"/>
      <c r="DA25" s="798"/>
      <c r="DB25" s="798"/>
      <c r="DC25" s="798"/>
      <c r="DD25" s="798"/>
      <c r="DE25" s="798"/>
      <c r="DF25" s="798"/>
      <c r="DG25" s="798"/>
      <c r="DH25" s="798"/>
      <c r="DI25" s="798"/>
      <c r="DJ25" s="798"/>
      <c r="DK25" s="798"/>
      <c r="DL25" s="798"/>
      <c r="DM25" s="798"/>
      <c r="DN25" s="798"/>
      <c r="DO25" s="798"/>
      <c r="DP25" s="798"/>
      <c r="DQ25" s="798"/>
      <c r="DR25" s="798"/>
      <c r="DS25" s="798"/>
      <c r="DT25" s="798"/>
      <c r="DU25" s="798"/>
      <c r="DV25" s="798"/>
      <c r="DW25" s="798"/>
    </row>
    <row r="26" spans="1:127" s="803" customFormat="1" ht="21" customHeight="1">
      <c r="A26" s="773"/>
      <c r="B26" s="799">
        <v>9</v>
      </c>
      <c r="C26" s="1528" t="s">
        <v>700</v>
      </c>
      <c r="D26" s="1529"/>
      <c r="E26" s="1529"/>
      <c r="F26" s="1529"/>
      <c r="G26" s="1529"/>
      <c r="H26" s="1529"/>
      <c r="I26" s="1529"/>
      <c r="J26" s="1530"/>
      <c r="K26" s="800"/>
      <c r="L26" s="800">
        <v>1</v>
      </c>
      <c r="M26" s="800"/>
      <c r="N26" s="978"/>
      <c r="O26" s="800"/>
      <c r="P26" s="782"/>
      <c r="Q26" s="799">
        <v>38</v>
      </c>
      <c r="R26" s="1521" t="s">
        <v>701</v>
      </c>
      <c r="S26" s="1522"/>
      <c r="T26" s="1522"/>
      <c r="U26" s="1522"/>
      <c r="V26" s="1522"/>
      <c r="W26" s="1522"/>
      <c r="X26" s="1522"/>
      <c r="Y26" s="1523"/>
      <c r="Z26" s="800"/>
      <c r="AA26" s="800">
        <v>0</v>
      </c>
      <c r="AB26" s="800">
        <v>0</v>
      </c>
      <c r="AC26" s="800">
        <v>0</v>
      </c>
      <c r="AD26" s="800">
        <v>1</v>
      </c>
      <c r="AE26" s="773"/>
      <c r="AF26" s="801">
        <f t="shared" si="0"/>
        <v>0.89</v>
      </c>
      <c r="AG26" s="801">
        <f t="shared" si="1"/>
        <v>1</v>
      </c>
      <c r="AH26" s="773"/>
      <c r="AI26" s="773"/>
      <c r="AJ26" s="773"/>
      <c r="AK26" s="773"/>
      <c r="AL26" s="773"/>
      <c r="AM26" s="808"/>
      <c r="AN26" s="808"/>
      <c r="AO26" s="808"/>
      <c r="AP26" s="808"/>
      <c r="AQ26" s="808"/>
      <c r="AR26" s="808"/>
      <c r="AS26" s="808"/>
      <c r="AT26" s="808"/>
      <c r="AU26" s="808"/>
      <c r="AX26" s="808"/>
      <c r="AY26" s="808"/>
      <c r="AZ26" s="808"/>
      <c r="BA26" s="773"/>
      <c r="BB26" s="773"/>
      <c r="BC26" s="773"/>
      <c r="BD26" s="773"/>
      <c r="BE26" s="773"/>
      <c r="BF26" s="773"/>
      <c r="BG26" s="773"/>
      <c r="BH26" s="773"/>
      <c r="BI26" s="773"/>
      <c r="BJ26" s="773"/>
      <c r="BK26" s="773"/>
      <c r="BL26" s="773"/>
      <c r="BM26" s="773"/>
      <c r="BN26" s="773"/>
      <c r="BO26" s="773"/>
      <c r="BP26" s="773"/>
      <c r="BQ26" s="798"/>
      <c r="BR26" s="798"/>
      <c r="BS26" s="798"/>
      <c r="BT26" s="798"/>
      <c r="BU26" s="798"/>
      <c r="BV26" s="798"/>
      <c r="BW26" s="798"/>
      <c r="BX26" s="798"/>
      <c r="BY26" s="798"/>
      <c r="BZ26" s="798"/>
      <c r="CA26" s="798"/>
      <c r="CB26" s="798"/>
      <c r="CC26" s="798"/>
      <c r="CD26" s="798"/>
      <c r="CE26" s="798"/>
      <c r="CF26" s="798"/>
      <c r="CG26" s="798"/>
      <c r="CH26" s="798"/>
      <c r="CI26" s="798"/>
      <c r="CJ26" s="798"/>
      <c r="CK26" s="798"/>
      <c r="CL26" s="798"/>
      <c r="CM26" s="798"/>
      <c r="CN26" s="798"/>
      <c r="CO26" s="798"/>
      <c r="CP26" s="798"/>
      <c r="CQ26" s="798"/>
      <c r="CR26" s="798"/>
      <c r="CS26" s="798"/>
      <c r="CT26" s="798"/>
      <c r="CU26" s="798"/>
      <c r="CV26" s="798"/>
      <c r="CW26" s="798"/>
      <c r="CX26" s="798"/>
      <c r="CY26" s="798"/>
      <c r="CZ26" s="798"/>
      <c r="DA26" s="798"/>
      <c r="DB26" s="798"/>
      <c r="DC26" s="798"/>
      <c r="DD26" s="798"/>
      <c r="DE26" s="798"/>
      <c r="DF26" s="798"/>
      <c r="DG26" s="798"/>
      <c r="DH26" s="798"/>
      <c r="DI26" s="798"/>
      <c r="DJ26" s="798"/>
      <c r="DK26" s="798"/>
      <c r="DL26" s="798"/>
      <c r="DM26" s="798"/>
      <c r="DN26" s="798"/>
      <c r="DO26" s="798"/>
      <c r="DP26" s="798"/>
      <c r="DQ26" s="798"/>
      <c r="DR26" s="798"/>
      <c r="DS26" s="798"/>
      <c r="DT26" s="798"/>
      <c r="DU26" s="798"/>
      <c r="DV26" s="798"/>
      <c r="DW26" s="798"/>
    </row>
    <row r="27" spans="1:127" s="803" customFormat="1" ht="21" customHeight="1">
      <c r="A27" s="773"/>
      <c r="B27" s="799">
        <v>10</v>
      </c>
      <c r="C27" s="1528" t="s">
        <v>702</v>
      </c>
      <c r="D27" s="1529"/>
      <c r="E27" s="1529"/>
      <c r="F27" s="1529"/>
      <c r="G27" s="1529"/>
      <c r="H27" s="1529"/>
      <c r="I27" s="1529"/>
      <c r="J27" s="1530"/>
      <c r="K27" s="800">
        <v>0</v>
      </c>
      <c r="L27" s="978"/>
      <c r="M27" s="800">
        <v>1</v>
      </c>
      <c r="N27" s="800"/>
      <c r="O27" s="800"/>
      <c r="P27" s="782"/>
      <c r="Q27" s="799">
        <v>39</v>
      </c>
      <c r="R27" s="1521" t="s">
        <v>703</v>
      </c>
      <c r="S27" s="1522"/>
      <c r="T27" s="1522"/>
      <c r="U27" s="1522"/>
      <c r="V27" s="1522"/>
      <c r="W27" s="1522"/>
      <c r="X27" s="1522"/>
      <c r="Y27" s="1523"/>
      <c r="Z27" s="800"/>
      <c r="AA27" s="800">
        <v>0</v>
      </c>
      <c r="AB27" s="800"/>
      <c r="AC27" s="800"/>
      <c r="AD27" s="800">
        <v>1</v>
      </c>
      <c r="AE27" s="773"/>
      <c r="AF27" s="801">
        <f t="shared" si="0"/>
        <v>0.79</v>
      </c>
      <c r="AG27" s="801">
        <f t="shared" si="1"/>
        <v>1</v>
      </c>
      <c r="AH27" s="773"/>
      <c r="AI27" s="773"/>
      <c r="AJ27" s="773"/>
      <c r="AK27" s="773"/>
      <c r="AL27" s="773"/>
      <c r="AM27" s="808"/>
      <c r="AN27" s="808"/>
      <c r="AO27" s="808"/>
      <c r="AP27" s="808"/>
      <c r="AQ27" s="808"/>
      <c r="AR27" s="808"/>
      <c r="AS27" s="808"/>
      <c r="AT27" s="808"/>
      <c r="AU27" s="808"/>
      <c r="AV27" s="815" t="s">
        <v>704</v>
      </c>
      <c r="AW27" s="804">
        <f>SUM(AV20:AV23)*AQ20</f>
        <v>140</v>
      </c>
      <c r="AX27" s="808" t="s">
        <v>705</v>
      </c>
      <c r="AY27" s="808"/>
      <c r="AZ27" s="808"/>
      <c r="BA27" s="773"/>
      <c r="BB27" s="773"/>
      <c r="BC27" s="773"/>
      <c r="BD27" s="773"/>
      <c r="BE27" s="773"/>
      <c r="BF27" s="773"/>
      <c r="BG27" s="773"/>
      <c r="BH27" s="773"/>
      <c r="BI27" s="773"/>
      <c r="BJ27" s="773"/>
      <c r="BK27" s="773"/>
      <c r="BL27" s="773"/>
      <c r="BM27" s="773"/>
      <c r="BN27" s="773"/>
      <c r="BO27" s="773"/>
      <c r="BP27" s="773"/>
      <c r="BQ27" s="798"/>
      <c r="BR27" s="798"/>
      <c r="BS27" s="798"/>
      <c r="BT27" s="798"/>
      <c r="BU27" s="798"/>
      <c r="BV27" s="798"/>
      <c r="BW27" s="798"/>
      <c r="BX27" s="798"/>
      <c r="BY27" s="798"/>
      <c r="BZ27" s="798"/>
      <c r="CA27" s="798"/>
      <c r="CB27" s="798"/>
      <c r="CC27" s="798"/>
      <c r="CD27" s="798"/>
      <c r="CE27" s="798"/>
      <c r="CF27" s="798"/>
      <c r="CG27" s="798"/>
      <c r="CH27" s="798"/>
      <c r="CI27" s="798"/>
      <c r="CJ27" s="798"/>
      <c r="CK27" s="798"/>
      <c r="CL27" s="798"/>
      <c r="CM27" s="798"/>
      <c r="CN27" s="798"/>
      <c r="CO27" s="798"/>
      <c r="CP27" s="798"/>
      <c r="CQ27" s="798"/>
      <c r="CR27" s="798"/>
      <c r="CS27" s="798"/>
      <c r="CT27" s="798"/>
      <c r="CU27" s="798"/>
      <c r="CV27" s="798"/>
      <c r="CW27" s="798"/>
      <c r="CX27" s="798"/>
      <c r="CY27" s="798"/>
      <c r="CZ27" s="798"/>
      <c r="DA27" s="798"/>
      <c r="DB27" s="798"/>
      <c r="DC27" s="798"/>
      <c r="DD27" s="798"/>
      <c r="DE27" s="798"/>
      <c r="DF27" s="798"/>
      <c r="DG27" s="798"/>
      <c r="DH27" s="798"/>
      <c r="DI27" s="798"/>
      <c r="DJ27" s="798"/>
      <c r="DK27" s="798"/>
      <c r="DL27" s="798"/>
      <c r="DM27" s="798"/>
      <c r="DN27" s="798"/>
      <c r="DO27" s="798"/>
      <c r="DP27" s="798"/>
      <c r="DQ27" s="798"/>
      <c r="DR27" s="798"/>
      <c r="DS27" s="798"/>
      <c r="DT27" s="798"/>
      <c r="DU27" s="798"/>
      <c r="DV27" s="798"/>
      <c r="DW27" s="798"/>
    </row>
    <row r="28" spans="1:127" s="803" customFormat="1" ht="21" customHeight="1">
      <c r="A28" s="773"/>
      <c r="B28" s="799">
        <v>11</v>
      </c>
      <c r="C28" s="1521" t="s">
        <v>706</v>
      </c>
      <c r="D28" s="1522"/>
      <c r="E28" s="1522"/>
      <c r="F28" s="1522"/>
      <c r="G28" s="1522"/>
      <c r="H28" s="1522"/>
      <c r="I28" s="1522"/>
      <c r="J28" s="1523"/>
      <c r="K28" s="800"/>
      <c r="L28" s="800"/>
      <c r="M28" s="800">
        <v>0</v>
      </c>
      <c r="N28" s="800">
        <v>1</v>
      </c>
      <c r="O28" s="800"/>
      <c r="P28" s="782"/>
      <c r="Q28" s="799">
        <v>40</v>
      </c>
      <c r="R28" s="1521" t="s">
        <v>707</v>
      </c>
      <c r="S28" s="1522"/>
      <c r="T28" s="1522"/>
      <c r="U28" s="1522"/>
      <c r="V28" s="1522"/>
      <c r="W28" s="1522"/>
      <c r="X28" s="1522"/>
      <c r="Y28" s="1523"/>
      <c r="Z28" s="800"/>
      <c r="AA28" s="800"/>
      <c r="AB28" s="800"/>
      <c r="AC28" s="800"/>
      <c r="AD28" s="800">
        <v>1</v>
      </c>
      <c r="AE28" s="773"/>
      <c r="AF28" s="801">
        <f t="shared" si="0"/>
        <v>0.69</v>
      </c>
      <c r="AG28" s="801">
        <f t="shared" si="1"/>
        <v>1</v>
      </c>
      <c r="AH28" s="773"/>
      <c r="AI28" s="773"/>
      <c r="AJ28" s="773"/>
      <c r="AK28" s="773"/>
      <c r="AL28" s="773"/>
      <c r="AM28" s="808"/>
      <c r="AN28" s="808"/>
      <c r="AO28" s="808"/>
      <c r="AP28" s="808"/>
      <c r="AQ28" s="808"/>
      <c r="AR28" s="808"/>
      <c r="AS28" s="808"/>
      <c r="AT28" s="808"/>
      <c r="AU28" s="815"/>
      <c r="AV28" s="808"/>
      <c r="AW28" s="808"/>
      <c r="AX28" s="808"/>
      <c r="AY28" s="808"/>
      <c r="AZ28" s="808"/>
      <c r="BA28" s="773"/>
      <c r="BB28" s="773"/>
      <c r="BC28" s="773"/>
      <c r="BD28" s="773"/>
      <c r="BE28" s="773"/>
      <c r="BF28" s="773"/>
      <c r="BG28" s="773"/>
      <c r="BH28" s="773"/>
      <c r="BI28" s="773"/>
      <c r="BJ28" s="773"/>
      <c r="BK28" s="773"/>
      <c r="BL28" s="773"/>
      <c r="BM28" s="773"/>
      <c r="BN28" s="773"/>
      <c r="BO28" s="773"/>
      <c r="BP28" s="773"/>
      <c r="BQ28" s="798"/>
      <c r="BR28" s="798"/>
      <c r="BS28" s="798"/>
      <c r="BT28" s="798"/>
      <c r="BU28" s="798"/>
      <c r="BV28" s="798"/>
      <c r="BW28" s="798"/>
      <c r="BX28" s="798"/>
      <c r="BY28" s="798"/>
      <c r="BZ28" s="798"/>
      <c r="CA28" s="798"/>
      <c r="CB28" s="798"/>
      <c r="CC28" s="798"/>
      <c r="CD28" s="798"/>
      <c r="CE28" s="798"/>
      <c r="CF28" s="798"/>
      <c r="CG28" s="798"/>
      <c r="CH28" s="798"/>
      <c r="CI28" s="798"/>
      <c r="CJ28" s="798"/>
      <c r="CK28" s="798"/>
      <c r="CL28" s="798"/>
      <c r="CM28" s="798"/>
      <c r="CN28" s="798"/>
      <c r="CO28" s="798"/>
      <c r="CP28" s="798"/>
      <c r="CQ28" s="798"/>
      <c r="CR28" s="798"/>
      <c r="CS28" s="798"/>
      <c r="CT28" s="798"/>
      <c r="CU28" s="798"/>
      <c r="CV28" s="798"/>
      <c r="CW28" s="798"/>
      <c r="CX28" s="798"/>
      <c r="CY28" s="798"/>
      <c r="CZ28" s="798"/>
      <c r="DA28" s="798"/>
      <c r="DB28" s="798"/>
      <c r="DC28" s="798"/>
      <c r="DD28" s="798"/>
      <c r="DE28" s="798"/>
      <c r="DF28" s="798"/>
      <c r="DG28" s="798"/>
      <c r="DH28" s="798"/>
      <c r="DI28" s="798"/>
      <c r="DJ28" s="798"/>
      <c r="DK28" s="798"/>
      <c r="DL28" s="798"/>
      <c r="DM28" s="798"/>
      <c r="DN28" s="798"/>
      <c r="DO28" s="798"/>
      <c r="DP28" s="798"/>
      <c r="DQ28" s="798"/>
      <c r="DR28" s="798"/>
      <c r="DS28" s="798"/>
      <c r="DT28" s="798"/>
      <c r="DU28" s="798"/>
      <c r="DV28" s="798"/>
      <c r="DW28" s="798"/>
    </row>
    <row r="29" spans="1:127" s="803" customFormat="1" ht="21" customHeight="1" thickBot="1">
      <c r="A29" s="773"/>
      <c r="B29" s="799">
        <v>12</v>
      </c>
      <c r="C29" s="1521" t="s">
        <v>708</v>
      </c>
      <c r="D29" s="1522"/>
      <c r="E29" s="1522"/>
      <c r="F29" s="1522"/>
      <c r="G29" s="1522"/>
      <c r="H29" s="1522"/>
      <c r="I29" s="1522"/>
      <c r="J29" s="1523"/>
      <c r="K29" s="800"/>
      <c r="L29" s="800">
        <v>0</v>
      </c>
      <c r="M29" s="800">
        <v>0</v>
      </c>
      <c r="N29" s="800">
        <v>1</v>
      </c>
      <c r="O29" s="800">
        <v>0</v>
      </c>
      <c r="P29" s="782"/>
      <c r="Q29" s="799">
        <v>41</v>
      </c>
      <c r="R29" s="1521" t="s">
        <v>709</v>
      </c>
      <c r="S29" s="1522"/>
      <c r="T29" s="1522"/>
      <c r="U29" s="1522"/>
      <c r="V29" s="1522"/>
      <c r="W29" s="1522"/>
      <c r="X29" s="1522"/>
      <c r="Y29" s="1523"/>
      <c r="Z29" s="800"/>
      <c r="AA29" s="800"/>
      <c r="AB29" s="800"/>
      <c r="AC29" s="800"/>
      <c r="AD29" s="800">
        <v>1</v>
      </c>
      <c r="AE29" s="773"/>
      <c r="AF29" s="801">
        <f t="shared" si="0"/>
        <v>0.69</v>
      </c>
      <c r="AG29" s="801">
        <f t="shared" si="1"/>
        <v>1</v>
      </c>
      <c r="AH29" s="773"/>
      <c r="AI29" s="773"/>
      <c r="AJ29" s="773"/>
      <c r="AK29" s="773"/>
      <c r="AL29" s="773"/>
      <c r="AM29" s="808"/>
      <c r="AN29" s="808"/>
      <c r="AO29" s="804"/>
      <c r="AP29" s="805"/>
      <c r="AQ29" s="798"/>
      <c r="AR29" s="798"/>
      <c r="AS29" s="798"/>
      <c r="AT29" s="798"/>
      <c r="AU29" s="798"/>
      <c r="AV29" s="798"/>
      <c r="AW29" s="798"/>
      <c r="AX29" s="808"/>
      <c r="AY29" s="808"/>
      <c r="AZ29" s="808"/>
      <c r="BA29" s="773"/>
      <c r="BB29" s="773"/>
      <c r="BC29" s="773"/>
      <c r="BD29" s="773"/>
      <c r="BE29" s="773"/>
      <c r="BF29" s="773"/>
      <c r="BG29" s="773"/>
      <c r="BH29" s="773"/>
      <c r="BI29" s="773"/>
      <c r="BJ29" s="773"/>
      <c r="BK29" s="773"/>
      <c r="BL29" s="773"/>
      <c r="BM29" s="773"/>
      <c r="BN29" s="773"/>
      <c r="BO29" s="773"/>
      <c r="BP29" s="773"/>
      <c r="BQ29" s="798"/>
      <c r="BR29" s="798"/>
      <c r="BS29" s="798"/>
      <c r="BT29" s="798"/>
      <c r="BU29" s="798"/>
      <c r="BV29" s="798"/>
      <c r="BW29" s="798"/>
      <c r="BX29" s="798"/>
      <c r="BY29" s="798"/>
      <c r="BZ29" s="798"/>
      <c r="CA29" s="798"/>
      <c r="CB29" s="798"/>
      <c r="CC29" s="798"/>
      <c r="CD29" s="798"/>
      <c r="CE29" s="798"/>
      <c r="CF29" s="798"/>
      <c r="CG29" s="798"/>
      <c r="CH29" s="798"/>
      <c r="CI29" s="798"/>
      <c r="CJ29" s="798"/>
      <c r="CK29" s="798"/>
      <c r="CL29" s="798"/>
      <c r="CM29" s="798"/>
      <c r="CN29" s="798"/>
      <c r="CO29" s="798"/>
      <c r="CP29" s="798"/>
      <c r="CQ29" s="798"/>
      <c r="CR29" s="798"/>
      <c r="CS29" s="798"/>
      <c r="CT29" s="798"/>
      <c r="CU29" s="798"/>
      <c r="CV29" s="798"/>
      <c r="CW29" s="798"/>
      <c r="CX29" s="798"/>
      <c r="CY29" s="798"/>
      <c r="CZ29" s="798"/>
      <c r="DA29" s="798"/>
      <c r="DB29" s="798"/>
      <c r="DC29" s="798"/>
      <c r="DD29" s="798"/>
      <c r="DE29" s="798"/>
      <c r="DF29" s="798"/>
      <c r="DG29" s="798"/>
      <c r="DH29" s="798"/>
      <c r="DI29" s="798"/>
      <c r="DJ29" s="798"/>
      <c r="DK29" s="798"/>
      <c r="DL29" s="798"/>
      <c r="DM29" s="798"/>
      <c r="DN29" s="798"/>
      <c r="DO29" s="798"/>
      <c r="DP29" s="798"/>
      <c r="DQ29" s="798"/>
      <c r="DR29" s="798"/>
      <c r="DS29" s="798"/>
      <c r="DT29" s="798"/>
      <c r="DU29" s="798"/>
      <c r="DV29" s="798"/>
      <c r="DW29" s="798"/>
    </row>
    <row r="30" spans="1:127" s="803" customFormat="1" ht="21" customHeight="1" thickBot="1">
      <c r="A30" s="773"/>
      <c r="B30" s="799">
        <v>13</v>
      </c>
      <c r="C30" s="1528" t="s">
        <v>710</v>
      </c>
      <c r="D30" s="1529"/>
      <c r="E30" s="1529"/>
      <c r="F30" s="1529"/>
      <c r="G30" s="1529"/>
      <c r="H30" s="1529"/>
      <c r="I30" s="1529"/>
      <c r="J30" s="1530"/>
      <c r="K30" s="800"/>
      <c r="L30" s="800">
        <v>0</v>
      </c>
      <c r="M30" s="800">
        <v>1</v>
      </c>
      <c r="N30" s="800"/>
      <c r="O30" s="800">
        <v>0</v>
      </c>
      <c r="P30" s="782"/>
      <c r="Q30" s="799">
        <v>42</v>
      </c>
      <c r="R30" s="1521" t="s">
        <v>711</v>
      </c>
      <c r="S30" s="1522"/>
      <c r="T30" s="1522"/>
      <c r="U30" s="1522"/>
      <c r="V30" s="1522"/>
      <c r="W30" s="1522"/>
      <c r="X30" s="1522"/>
      <c r="Y30" s="1523"/>
      <c r="Z30" s="800"/>
      <c r="AA30" s="800"/>
      <c r="AB30" s="800"/>
      <c r="AC30" s="800"/>
      <c r="AD30" s="800">
        <v>1</v>
      </c>
      <c r="AE30" s="773"/>
      <c r="AF30" s="801">
        <f t="shared" si="0"/>
        <v>0.79</v>
      </c>
      <c r="AG30" s="801">
        <f t="shared" si="1"/>
        <v>1</v>
      </c>
      <c r="AH30" s="773"/>
      <c r="AI30" s="773"/>
      <c r="AJ30" s="773"/>
      <c r="AK30" s="773"/>
      <c r="AL30" s="773"/>
      <c r="AM30" s="808"/>
      <c r="AN30" s="808"/>
      <c r="AO30" s="804"/>
      <c r="AP30" s="798"/>
      <c r="AQ30" s="798"/>
      <c r="AR30" s="1575" t="s">
        <v>712</v>
      </c>
      <c r="AS30" s="1576"/>
      <c r="AT30" s="1576"/>
      <c r="AU30" s="1576"/>
      <c r="AV30" s="1577"/>
      <c r="AW30" s="1578" t="s">
        <v>713</v>
      </c>
      <c r="AX30" s="1579"/>
      <c r="AY30" s="1580"/>
      <c r="AZ30" s="784"/>
      <c r="BA30" s="773"/>
      <c r="BB30" s="773"/>
      <c r="BC30" s="773"/>
      <c r="BD30" s="773"/>
      <c r="BE30" s="773"/>
      <c r="BF30" s="773"/>
      <c r="BG30" s="773"/>
      <c r="BH30" s="773"/>
      <c r="BI30" s="773"/>
      <c r="BJ30" s="773"/>
      <c r="BK30" s="773"/>
      <c r="BL30" s="773"/>
      <c r="BM30" s="773"/>
      <c r="BN30" s="773"/>
      <c r="BO30" s="773"/>
      <c r="BP30" s="773"/>
      <c r="BQ30" s="798"/>
      <c r="BR30" s="798"/>
      <c r="BS30" s="798"/>
      <c r="BT30" s="798"/>
      <c r="BU30" s="798"/>
      <c r="BV30" s="798"/>
      <c r="BW30" s="798"/>
      <c r="BX30" s="798"/>
      <c r="BY30" s="798"/>
      <c r="BZ30" s="798"/>
      <c r="CA30" s="798"/>
      <c r="CB30" s="798"/>
      <c r="CC30" s="798"/>
      <c r="CD30" s="798"/>
      <c r="CE30" s="798"/>
      <c r="CF30" s="798"/>
      <c r="CG30" s="798"/>
      <c r="CH30" s="798"/>
      <c r="CI30" s="798"/>
      <c r="CJ30" s="798"/>
      <c r="CK30" s="798"/>
      <c r="CL30" s="798"/>
      <c r="CM30" s="798"/>
      <c r="CN30" s="798"/>
      <c r="CO30" s="798"/>
      <c r="CP30" s="798"/>
      <c r="CQ30" s="798"/>
      <c r="CR30" s="798"/>
      <c r="CS30" s="798"/>
      <c r="CT30" s="798"/>
      <c r="CU30" s="798"/>
      <c r="CV30" s="798"/>
      <c r="CW30" s="798"/>
      <c r="CX30" s="798"/>
      <c r="CY30" s="798"/>
      <c r="CZ30" s="798"/>
      <c r="DA30" s="798"/>
      <c r="DB30" s="798"/>
      <c r="DC30" s="798"/>
      <c r="DD30" s="798"/>
      <c r="DE30" s="798"/>
      <c r="DF30" s="798"/>
      <c r="DG30" s="798"/>
      <c r="DH30" s="798"/>
      <c r="DI30" s="798"/>
      <c r="DJ30" s="798"/>
      <c r="DK30" s="798"/>
      <c r="DL30" s="798"/>
      <c r="DM30" s="798"/>
      <c r="DN30" s="798"/>
      <c r="DO30" s="798"/>
      <c r="DP30" s="798"/>
      <c r="DQ30" s="798"/>
      <c r="DR30" s="798"/>
      <c r="DS30" s="798"/>
      <c r="DT30" s="798"/>
      <c r="DU30" s="798"/>
      <c r="DV30" s="798"/>
      <c r="DW30" s="798"/>
    </row>
    <row r="31" spans="1:127" s="803" customFormat="1" ht="21" customHeight="1" thickBot="1">
      <c r="A31" s="773"/>
      <c r="B31" s="799">
        <v>14</v>
      </c>
      <c r="C31" s="1528" t="s">
        <v>714</v>
      </c>
      <c r="D31" s="1529"/>
      <c r="E31" s="1529"/>
      <c r="F31" s="1529"/>
      <c r="G31" s="1529"/>
      <c r="H31" s="1529"/>
      <c r="I31" s="1529"/>
      <c r="J31" s="1530"/>
      <c r="K31" s="800"/>
      <c r="L31" s="800">
        <v>0</v>
      </c>
      <c r="M31" s="978"/>
      <c r="N31" s="800">
        <v>1</v>
      </c>
      <c r="O31" s="800"/>
      <c r="P31" s="782"/>
      <c r="Q31" s="799">
        <v>43</v>
      </c>
      <c r="R31" s="1521" t="s">
        <v>715</v>
      </c>
      <c r="S31" s="1522"/>
      <c r="T31" s="1522"/>
      <c r="U31" s="1522"/>
      <c r="V31" s="1522"/>
      <c r="W31" s="1522"/>
      <c r="X31" s="1522"/>
      <c r="Y31" s="1523"/>
      <c r="Z31" s="800"/>
      <c r="AA31" s="800">
        <v>1</v>
      </c>
      <c r="AB31" s="800"/>
      <c r="AC31" s="978"/>
      <c r="AD31" s="800">
        <v>0</v>
      </c>
      <c r="AE31" s="773"/>
      <c r="AF31" s="801">
        <f t="shared" si="0"/>
        <v>0.69</v>
      </c>
      <c r="AG31" s="801">
        <f t="shared" si="1"/>
        <v>0.89</v>
      </c>
      <c r="AH31" s="773"/>
      <c r="AI31" s="773"/>
      <c r="AJ31" s="773"/>
      <c r="AK31" s="773"/>
      <c r="AL31" s="773"/>
      <c r="AM31" s="808"/>
      <c r="AN31" s="804">
        <f>MAX(AN20:AN24)</f>
        <v>58</v>
      </c>
      <c r="AO31" s="808"/>
      <c r="AP31" s="798"/>
      <c r="AQ31" s="798"/>
      <c r="AR31" s="1581">
        <f>AW25</f>
        <v>88</v>
      </c>
      <c r="AS31" s="1582"/>
      <c r="AT31" s="1582"/>
      <c r="AU31" s="1582"/>
      <c r="AV31" s="1583"/>
      <c r="AW31" s="1566">
        <f>SUM(100/AR33*AR31)</f>
        <v>62.857142857142861</v>
      </c>
      <c r="AX31" s="1567"/>
      <c r="AY31" s="1570" t="s">
        <v>9</v>
      </c>
      <c r="AZ31" s="816"/>
      <c r="BA31" s="773"/>
      <c r="BB31" s="773"/>
      <c r="BC31" s="773"/>
      <c r="BD31" s="773"/>
      <c r="BE31" s="773"/>
      <c r="BF31" s="773"/>
      <c r="BG31" s="773"/>
      <c r="BH31" s="773"/>
      <c r="BI31" s="773"/>
      <c r="BJ31" s="773"/>
      <c r="BK31" s="773"/>
      <c r="BL31" s="773"/>
      <c r="BM31" s="773"/>
      <c r="BN31" s="773"/>
      <c r="BO31" s="773"/>
      <c r="BP31" s="773"/>
      <c r="BQ31" s="798"/>
      <c r="BR31" s="798"/>
      <c r="BS31" s="798"/>
      <c r="BT31" s="798"/>
      <c r="BU31" s="798"/>
      <c r="BV31" s="798"/>
      <c r="BW31" s="798"/>
      <c r="BX31" s="798"/>
      <c r="BY31" s="798"/>
      <c r="BZ31" s="798"/>
      <c r="CA31" s="798"/>
      <c r="CB31" s="798"/>
      <c r="CC31" s="798"/>
      <c r="CD31" s="798"/>
      <c r="CE31" s="798"/>
      <c r="CF31" s="798"/>
      <c r="CG31" s="798"/>
      <c r="CH31" s="798"/>
      <c r="CI31" s="798"/>
      <c r="CJ31" s="798"/>
      <c r="CK31" s="798"/>
      <c r="CL31" s="798"/>
      <c r="CM31" s="798"/>
      <c r="CN31" s="798"/>
      <c r="CO31" s="798"/>
      <c r="CP31" s="798"/>
      <c r="CQ31" s="798"/>
      <c r="CR31" s="798"/>
      <c r="CS31" s="798"/>
      <c r="CT31" s="798"/>
      <c r="CU31" s="798"/>
      <c r="CV31" s="798"/>
      <c r="CW31" s="798"/>
      <c r="CX31" s="798"/>
      <c r="CY31" s="798"/>
      <c r="CZ31" s="798"/>
      <c r="DA31" s="798"/>
      <c r="DB31" s="798"/>
      <c r="DC31" s="798"/>
      <c r="DD31" s="798"/>
      <c r="DE31" s="798"/>
      <c r="DF31" s="798"/>
      <c r="DG31" s="798"/>
      <c r="DH31" s="798"/>
      <c r="DI31" s="798"/>
      <c r="DJ31" s="798"/>
      <c r="DK31" s="798"/>
      <c r="DL31" s="798"/>
      <c r="DM31" s="798"/>
      <c r="DN31" s="798"/>
      <c r="DO31" s="798"/>
      <c r="DP31" s="798"/>
      <c r="DQ31" s="798"/>
      <c r="DR31" s="798"/>
      <c r="DS31" s="798"/>
      <c r="DT31" s="798"/>
      <c r="DU31" s="798"/>
      <c r="DV31" s="798"/>
      <c r="DW31" s="798"/>
    </row>
    <row r="32" spans="1:127" s="803" customFormat="1" ht="21" customHeight="1">
      <c r="A32" s="773"/>
      <c r="B32" s="799">
        <v>15</v>
      </c>
      <c r="C32" s="1573" t="s">
        <v>716</v>
      </c>
      <c r="D32" s="1574"/>
      <c r="E32" s="1574"/>
      <c r="F32" s="1574"/>
      <c r="G32" s="1574"/>
      <c r="H32" s="1574"/>
      <c r="I32" s="1574"/>
      <c r="J32" s="1574"/>
      <c r="K32" s="800"/>
      <c r="L32" s="800"/>
      <c r="M32" s="800"/>
      <c r="N32" s="800">
        <v>0</v>
      </c>
      <c r="O32" s="800">
        <v>1</v>
      </c>
      <c r="P32" s="782"/>
      <c r="Q32" s="799">
        <v>44</v>
      </c>
      <c r="R32" s="1558" t="s">
        <v>717</v>
      </c>
      <c r="S32" s="1559"/>
      <c r="T32" s="1559"/>
      <c r="U32" s="1559"/>
      <c r="V32" s="1559"/>
      <c r="W32" s="1559"/>
      <c r="X32" s="1559"/>
      <c r="Y32" s="1560"/>
      <c r="Z32" s="800"/>
      <c r="AA32" s="800"/>
      <c r="AB32" s="800"/>
      <c r="AC32" s="800">
        <v>0</v>
      </c>
      <c r="AD32" s="800">
        <v>1</v>
      </c>
      <c r="AE32" s="773"/>
      <c r="AF32" s="801">
        <f>SUMPRODUCT($K$17:$O$17,K32:O32)</f>
        <v>1</v>
      </c>
      <c r="AG32" s="801">
        <f t="shared" si="1"/>
        <v>1</v>
      </c>
      <c r="AH32" s="773"/>
      <c r="AI32" s="773"/>
      <c r="AJ32" s="773"/>
      <c r="AK32" s="773"/>
      <c r="AL32" s="773"/>
      <c r="AM32" s="808"/>
      <c r="AN32" s="808"/>
      <c r="AO32" s="808"/>
      <c r="AP32" s="798"/>
      <c r="AQ32" s="798"/>
      <c r="AR32" s="1575" t="s">
        <v>718</v>
      </c>
      <c r="AS32" s="1576"/>
      <c r="AT32" s="1576"/>
      <c r="AU32" s="1576"/>
      <c r="AV32" s="1577"/>
      <c r="AW32" s="1566"/>
      <c r="AX32" s="1567"/>
      <c r="AY32" s="1571"/>
      <c r="AZ32" s="816"/>
      <c r="BA32" s="773"/>
      <c r="BB32" s="817"/>
      <c r="BC32" s="798"/>
      <c r="BD32" s="798"/>
      <c r="BE32" s="798"/>
      <c r="BF32" s="798"/>
      <c r="BG32" s="798"/>
      <c r="BH32" s="798"/>
      <c r="BI32" s="798"/>
      <c r="BJ32" s="798"/>
      <c r="BK32" s="798"/>
      <c r="BL32" s="798"/>
      <c r="BM32" s="798"/>
      <c r="BN32" s="798"/>
      <c r="BO32" s="808"/>
      <c r="BP32" s="818">
        <v>31</v>
      </c>
      <c r="BQ32" s="798"/>
      <c r="BR32" s="798"/>
      <c r="BS32" s="798"/>
      <c r="BT32" s="798"/>
      <c r="BU32" s="798"/>
      <c r="BV32" s="798"/>
      <c r="BW32" s="798"/>
      <c r="BX32" s="798"/>
      <c r="BY32" s="812"/>
      <c r="BZ32" s="812"/>
      <c r="CA32" s="812"/>
      <c r="CB32" s="812"/>
      <c r="CC32" s="812"/>
      <c r="CD32" s="812"/>
      <c r="CE32" s="812"/>
      <c r="CF32" s="812"/>
      <c r="CG32" s="812"/>
      <c r="CH32" s="812"/>
      <c r="CI32" s="812"/>
      <c r="CJ32" s="812"/>
      <c r="CK32" s="812"/>
      <c r="CL32" s="812"/>
      <c r="CM32" s="812"/>
      <c r="CN32" s="812"/>
      <c r="CO32" s="812"/>
      <c r="CP32" s="812"/>
      <c r="CQ32" s="812"/>
      <c r="CR32" s="812"/>
      <c r="CS32" s="812"/>
      <c r="CT32" s="812"/>
      <c r="CU32" s="812"/>
      <c r="CV32" s="812"/>
      <c r="CW32" s="812"/>
      <c r="CX32" s="812"/>
      <c r="CY32" s="812"/>
      <c r="CZ32" s="812"/>
      <c r="DA32" s="812"/>
      <c r="DB32" s="812"/>
      <c r="DC32" s="812"/>
      <c r="DD32" s="812"/>
      <c r="DE32" s="812"/>
      <c r="DF32" s="812"/>
      <c r="DG32" s="812"/>
      <c r="DH32" s="812"/>
      <c r="DI32" s="812"/>
      <c r="DJ32" s="812"/>
      <c r="DK32" s="812"/>
      <c r="DL32" s="812"/>
      <c r="DM32" s="812"/>
      <c r="DN32" s="812"/>
      <c r="DO32" s="812"/>
      <c r="DP32" s="812"/>
      <c r="DQ32" s="812"/>
      <c r="DR32" s="812"/>
      <c r="DS32" s="812"/>
      <c r="DT32" s="812"/>
      <c r="DU32" s="812"/>
      <c r="DV32" s="812"/>
      <c r="DW32" s="812"/>
    </row>
    <row r="33" spans="1:127" s="803" customFormat="1" ht="21" customHeight="1" thickBot="1">
      <c r="A33" s="773"/>
      <c r="B33" s="799">
        <v>16</v>
      </c>
      <c r="C33" s="1528" t="s">
        <v>719</v>
      </c>
      <c r="D33" s="1529"/>
      <c r="E33" s="1529"/>
      <c r="F33" s="1529"/>
      <c r="G33" s="1529"/>
      <c r="H33" s="1529"/>
      <c r="I33" s="1529"/>
      <c r="J33" s="1530"/>
      <c r="K33" s="800"/>
      <c r="L33" s="800"/>
      <c r="M33" s="800"/>
      <c r="N33" s="800"/>
      <c r="O33" s="800">
        <v>1</v>
      </c>
      <c r="P33" s="782"/>
      <c r="Q33" s="799">
        <v>45</v>
      </c>
      <c r="R33" s="1528" t="s">
        <v>720</v>
      </c>
      <c r="S33" s="1529"/>
      <c r="T33" s="1529"/>
      <c r="U33" s="1529"/>
      <c r="V33" s="1529"/>
      <c r="W33" s="1529"/>
      <c r="X33" s="1529"/>
      <c r="Y33" s="1530"/>
      <c r="Z33" s="800"/>
      <c r="AA33" s="800"/>
      <c r="AB33" s="800"/>
      <c r="AC33" s="800"/>
      <c r="AD33" s="800">
        <v>1</v>
      </c>
      <c r="AE33" s="773"/>
      <c r="AF33" s="801">
        <f>SUMPRODUCT($K$17:$O$17,K33:O33)</f>
        <v>1</v>
      </c>
      <c r="AG33" s="801">
        <f t="shared" si="1"/>
        <v>1</v>
      </c>
      <c r="AH33" s="773"/>
      <c r="AI33" s="773"/>
      <c r="AJ33" s="773"/>
      <c r="AK33" s="773"/>
      <c r="AL33" s="773"/>
      <c r="AM33" s="808"/>
      <c r="AN33" s="808"/>
      <c r="AO33" s="808"/>
      <c r="AP33" s="798"/>
      <c r="AQ33" s="798"/>
      <c r="AR33" s="1581">
        <f>AW27</f>
        <v>140</v>
      </c>
      <c r="AS33" s="1582"/>
      <c r="AT33" s="1582"/>
      <c r="AU33" s="1582"/>
      <c r="AV33" s="1583"/>
      <c r="AW33" s="1568"/>
      <c r="AX33" s="1569"/>
      <c r="AY33" s="1572"/>
      <c r="AZ33" s="819"/>
      <c r="BA33" s="773"/>
      <c r="BB33" s="817"/>
      <c r="BC33" s="798"/>
      <c r="BD33" s="798"/>
      <c r="BE33" s="798"/>
      <c r="BF33" s="798"/>
      <c r="BG33" s="798"/>
      <c r="BH33" s="798"/>
      <c r="BI33" s="798"/>
      <c r="BJ33" s="798"/>
      <c r="BK33" s="798"/>
      <c r="BL33" s="798"/>
      <c r="BM33" s="798"/>
      <c r="BN33" s="798"/>
      <c r="BO33" s="808"/>
      <c r="BP33" s="818">
        <v>32</v>
      </c>
      <c r="BQ33" s="798"/>
      <c r="BR33" s="798"/>
      <c r="BS33" s="798"/>
      <c r="BT33" s="798"/>
      <c r="BU33" s="798"/>
      <c r="BV33" s="798"/>
      <c r="BW33" s="798"/>
      <c r="BX33" s="798"/>
      <c r="BY33" s="798"/>
      <c r="BZ33" s="798"/>
      <c r="CA33" s="798"/>
      <c r="CB33" s="798"/>
      <c r="CC33" s="798"/>
      <c r="CD33" s="798"/>
      <c r="CE33" s="798"/>
      <c r="CF33" s="798"/>
      <c r="CG33" s="798"/>
      <c r="CH33" s="798"/>
      <c r="CI33" s="798"/>
      <c r="CJ33" s="798"/>
      <c r="CK33" s="798"/>
      <c r="CL33" s="798"/>
      <c r="CM33" s="798"/>
      <c r="CN33" s="798"/>
      <c r="CO33" s="798"/>
      <c r="CP33" s="798"/>
      <c r="CQ33" s="798"/>
      <c r="CR33" s="798"/>
      <c r="CS33" s="798"/>
      <c r="CT33" s="798"/>
      <c r="CU33" s="798"/>
      <c r="CV33" s="798"/>
      <c r="CW33" s="798"/>
      <c r="CX33" s="798"/>
      <c r="CY33" s="798"/>
      <c r="CZ33" s="798"/>
      <c r="DA33" s="798"/>
      <c r="DB33" s="798"/>
      <c r="DC33" s="798"/>
      <c r="DD33" s="798"/>
      <c r="DE33" s="798"/>
      <c r="DF33" s="798"/>
      <c r="DG33" s="798"/>
      <c r="DH33" s="798"/>
      <c r="DI33" s="798"/>
      <c r="DJ33" s="798"/>
      <c r="DK33" s="798"/>
      <c r="DL33" s="798"/>
      <c r="DM33" s="798"/>
      <c r="DN33" s="798"/>
      <c r="DO33" s="798"/>
      <c r="DP33" s="798"/>
      <c r="DQ33" s="798"/>
      <c r="DR33" s="798"/>
      <c r="DS33" s="798"/>
      <c r="DT33" s="798"/>
      <c r="DU33" s="798"/>
      <c r="DV33" s="798"/>
      <c r="DW33" s="798"/>
    </row>
    <row r="34" spans="1:127" s="803" customFormat="1" ht="21" customHeight="1">
      <c r="A34" s="773"/>
      <c r="B34" s="799">
        <v>17</v>
      </c>
      <c r="C34" s="1521" t="s">
        <v>721</v>
      </c>
      <c r="D34" s="1522"/>
      <c r="E34" s="1522"/>
      <c r="F34" s="1522"/>
      <c r="G34" s="1522"/>
      <c r="H34" s="1522"/>
      <c r="I34" s="1522"/>
      <c r="J34" s="1523"/>
      <c r="K34" s="800">
        <v>0</v>
      </c>
      <c r="L34" s="800">
        <v>1</v>
      </c>
      <c r="M34" s="978"/>
      <c r="N34" s="800"/>
      <c r="O34" s="800">
        <v>0</v>
      </c>
      <c r="P34" s="782"/>
      <c r="Q34" s="799">
        <v>46</v>
      </c>
      <c r="R34" s="1584" t="s">
        <v>722</v>
      </c>
      <c r="S34" s="1585"/>
      <c r="T34" s="1585"/>
      <c r="U34" s="1585"/>
      <c r="V34" s="1585"/>
      <c r="W34" s="1585"/>
      <c r="X34" s="1585"/>
      <c r="Y34" s="1586"/>
      <c r="Z34" s="800"/>
      <c r="AA34" s="800"/>
      <c r="AB34" s="800"/>
      <c r="AC34" s="800"/>
      <c r="AD34" s="800">
        <v>1</v>
      </c>
      <c r="AE34" s="773"/>
      <c r="AF34" s="801">
        <f t="shared" si="0"/>
        <v>0.89</v>
      </c>
      <c r="AG34" s="801">
        <f t="shared" si="1"/>
        <v>1</v>
      </c>
      <c r="AH34" s="773"/>
      <c r="AI34" s="773"/>
      <c r="AJ34" s="773"/>
      <c r="AK34" s="773"/>
      <c r="AL34" s="773"/>
      <c r="AM34" s="773"/>
      <c r="AN34" s="773"/>
      <c r="AO34" s="773"/>
      <c r="AP34" s="773"/>
      <c r="AQ34" s="773"/>
      <c r="AR34" s="773"/>
      <c r="AS34" s="773"/>
      <c r="AT34" s="820"/>
      <c r="AU34" s="773"/>
      <c r="AV34" s="773"/>
      <c r="AW34" s="773"/>
      <c r="AX34" s="773"/>
      <c r="AY34" s="773"/>
      <c r="AZ34" s="773"/>
      <c r="BA34" s="773"/>
      <c r="BB34" s="817"/>
      <c r="BC34" s="798"/>
      <c r="BD34" s="798"/>
      <c r="BE34" s="798"/>
      <c r="BF34" s="798"/>
      <c r="BG34" s="798"/>
      <c r="BH34" s="798"/>
      <c r="BI34" s="798"/>
      <c r="BJ34" s="798"/>
      <c r="BK34" s="798"/>
      <c r="BL34" s="798"/>
      <c r="BM34" s="798"/>
      <c r="BN34" s="798"/>
      <c r="BO34" s="808"/>
      <c r="BP34" s="818">
        <v>33</v>
      </c>
      <c r="BQ34" s="798"/>
      <c r="BR34" s="798"/>
      <c r="BS34" s="798"/>
      <c r="BT34" s="798"/>
      <c r="BU34" s="798"/>
      <c r="BV34" s="798"/>
      <c r="BW34" s="798"/>
      <c r="BX34" s="798"/>
      <c r="BY34" s="798"/>
      <c r="BZ34" s="798"/>
      <c r="CA34" s="798"/>
      <c r="CB34" s="798"/>
      <c r="CC34" s="798"/>
      <c r="CD34" s="798"/>
      <c r="CE34" s="798"/>
      <c r="CF34" s="798"/>
      <c r="CG34" s="798"/>
      <c r="CH34" s="798"/>
      <c r="CI34" s="798"/>
      <c r="CJ34" s="798"/>
      <c r="CK34" s="798"/>
      <c r="CL34" s="798"/>
      <c r="CM34" s="798"/>
      <c r="CN34" s="798"/>
      <c r="CO34" s="798"/>
      <c r="CP34" s="798"/>
      <c r="CQ34" s="798"/>
      <c r="CR34" s="798"/>
      <c r="CS34" s="798"/>
      <c r="CT34" s="798"/>
      <c r="CU34" s="798"/>
      <c r="CV34" s="798"/>
      <c r="CW34" s="798"/>
      <c r="CX34" s="798"/>
      <c r="CY34" s="798"/>
      <c r="CZ34" s="798"/>
      <c r="DA34" s="798"/>
      <c r="DB34" s="798"/>
      <c r="DC34" s="798"/>
      <c r="DD34" s="798"/>
      <c r="DE34" s="798"/>
      <c r="DF34" s="798"/>
      <c r="DG34" s="798"/>
      <c r="DH34" s="798"/>
      <c r="DI34" s="798"/>
      <c r="DJ34" s="798"/>
      <c r="DK34" s="798"/>
      <c r="DL34" s="798"/>
      <c r="DM34" s="798"/>
      <c r="DN34" s="798"/>
      <c r="DO34" s="798"/>
      <c r="DP34" s="798"/>
      <c r="DQ34" s="798"/>
      <c r="DR34" s="798"/>
      <c r="DS34" s="798"/>
      <c r="DT34" s="798"/>
      <c r="DU34" s="798"/>
      <c r="DV34" s="798"/>
      <c r="DW34" s="798"/>
    </row>
    <row r="35" spans="1:127" s="803" customFormat="1" ht="21" customHeight="1">
      <c r="A35" s="773"/>
      <c r="B35" s="799">
        <v>18</v>
      </c>
      <c r="C35" s="1521" t="s">
        <v>723</v>
      </c>
      <c r="D35" s="1522"/>
      <c r="E35" s="1522"/>
      <c r="F35" s="1522"/>
      <c r="G35" s="1522"/>
      <c r="H35" s="1522"/>
      <c r="I35" s="1522"/>
      <c r="J35" s="1523"/>
      <c r="K35" s="800"/>
      <c r="L35" s="800">
        <v>1</v>
      </c>
      <c r="M35" s="978"/>
      <c r="N35" s="800"/>
      <c r="O35" s="800">
        <v>0</v>
      </c>
      <c r="P35" s="782"/>
      <c r="Q35" s="799">
        <v>47</v>
      </c>
      <c r="R35" s="1521" t="s">
        <v>724</v>
      </c>
      <c r="S35" s="1522"/>
      <c r="T35" s="1522"/>
      <c r="U35" s="1522"/>
      <c r="V35" s="1522"/>
      <c r="W35" s="1522"/>
      <c r="X35" s="1522"/>
      <c r="Y35" s="1523"/>
      <c r="Z35" s="800"/>
      <c r="AA35" s="800"/>
      <c r="AB35" s="800">
        <v>0</v>
      </c>
      <c r="AC35" s="800">
        <v>0</v>
      </c>
      <c r="AD35" s="800">
        <v>1</v>
      </c>
      <c r="AE35" s="773"/>
      <c r="AF35" s="801">
        <f t="shared" si="0"/>
        <v>0.89</v>
      </c>
      <c r="AG35" s="801">
        <f t="shared" si="1"/>
        <v>1</v>
      </c>
      <c r="AH35" s="773"/>
      <c r="AI35" s="773"/>
      <c r="AJ35" s="773"/>
      <c r="AK35" s="773"/>
      <c r="AL35" s="773"/>
      <c r="AM35" s="773"/>
      <c r="AN35" s="773"/>
      <c r="AO35" s="773"/>
      <c r="AP35" s="773"/>
      <c r="AQ35" s="773"/>
      <c r="AR35" s="773"/>
      <c r="AS35" s="773"/>
      <c r="AT35" s="773"/>
      <c r="AU35" s="773"/>
      <c r="AV35" s="773"/>
      <c r="AW35" s="773"/>
      <c r="AX35" s="773"/>
      <c r="AY35" s="773"/>
      <c r="AZ35" s="773"/>
      <c r="BA35" s="773"/>
      <c r="BB35" s="817"/>
      <c r="BC35" s="798"/>
      <c r="BD35" s="798"/>
      <c r="BE35" s="798"/>
      <c r="BF35" s="798"/>
      <c r="BG35" s="798"/>
      <c r="BH35" s="798"/>
      <c r="BI35" s="798"/>
      <c r="BJ35" s="798"/>
      <c r="BK35" s="798"/>
      <c r="BL35" s="798"/>
      <c r="BM35" s="798"/>
      <c r="BN35" s="798"/>
      <c r="BO35" s="808"/>
      <c r="BP35" s="818">
        <v>34</v>
      </c>
      <c r="BQ35" s="798"/>
      <c r="BR35" s="798"/>
      <c r="BS35" s="798"/>
      <c r="BT35" s="798"/>
      <c r="BU35" s="798"/>
      <c r="BV35" s="798"/>
      <c r="BW35" s="798"/>
      <c r="BX35" s="798"/>
      <c r="BY35" s="821"/>
      <c r="BZ35" s="821"/>
      <c r="CA35" s="821"/>
      <c r="CB35" s="821"/>
      <c r="CC35" s="821"/>
      <c r="CD35" s="821"/>
      <c r="CE35" s="821"/>
      <c r="CF35" s="821"/>
      <c r="CG35" s="821"/>
      <c r="CH35" s="821"/>
      <c r="CI35" s="821"/>
      <c r="CJ35" s="821"/>
      <c r="CK35" s="821"/>
      <c r="CL35" s="821"/>
      <c r="CM35" s="821"/>
      <c r="CN35" s="821"/>
      <c r="CO35" s="821"/>
      <c r="CP35" s="821"/>
      <c r="CQ35" s="821"/>
      <c r="CR35" s="821"/>
      <c r="CS35" s="821"/>
      <c r="CT35" s="821"/>
      <c r="CU35" s="821"/>
      <c r="CV35" s="821"/>
      <c r="CW35" s="821"/>
      <c r="CX35" s="821"/>
      <c r="CY35" s="821"/>
      <c r="CZ35" s="821"/>
      <c r="DA35" s="821"/>
      <c r="DB35" s="821"/>
      <c r="DC35" s="821"/>
      <c r="DD35" s="821"/>
      <c r="DE35" s="821"/>
      <c r="DF35" s="821"/>
      <c r="DG35" s="821"/>
      <c r="DH35" s="821"/>
      <c r="DI35" s="821"/>
      <c r="DJ35" s="821"/>
      <c r="DK35" s="821"/>
      <c r="DL35" s="821"/>
      <c r="DM35" s="821"/>
      <c r="DN35" s="821"/>
      <c r="DO35" s="821"/>
      <c r="DP35" s="821"/>
      <c r="DQ35" s="821"/>
      <c r="DR35" s="821"/>
      <c r="DS35" s="821"/>
      <c r="DT35" s="821"/>
      <c r="DU35" s="821"/>
      <c r="DV35" s="821"/>
      <c r="DW35" s="821"/>
    </row>
    <row r="36" spans="1:127" s="803" customFormat="1" ht="21" customHeight="1">
      <c r="A36" s="773"/>
      <c r="B36" s="799">
        <v>19</v>
      </c>
      <c r="C36" s="1521" t="s">
        <v>725</v>
      </c>
      <c r="D36" s="1522"/>
      <c r="E36" s="1522"/>
      <c r="F36" s="1522"/>
      <c r="G36" s="1522"/>
      <c r="H36" s="1522"/>
      <c r="I36" s="1522"/>
      <c r="J36" s="1523"/>
      <c r="K36" s="800">
        <v>0</v>
      </c>
      <c r="L36" s="800">
        <v>0</v>
      </c>
      <c r="M36" s="800"/>
      <c r="N36" s="800">
        <v>1</v>
      </c>
      <c r="O36" s="800">
        <v>0</v>
      </c>
      <c r="P36" s="782"/>
      <c r="Q36" s="799">
        <v>48</v>
      </c>
      <c r="R36" s="1521" t="s">
        <v>726</v>
      </c>
      <c r="S36" s="1522"/>
      <c r="T36" s="1522"/>
      <c r="U36" s="1522"/>
      <c r="V36" s="1522"/>
      <c r="W36" s="1522"/>
      <c r="X36" s="1522"/>
      <c r="Y36" s="1523"/>
      <c r="Z36" s="800"/>
      <c r="AA36" s="800"/>
      <c r="AB36" s="800"/>
      <c r="AC36" s="800"/>
      <c r="AD36" s="800">
        <v>1</v>
      </c>
      <c r="AE36" s="773"/>
      <c r="AF36" s="801">
        <f t="shared" si="0"/>
        <v>0.69</v>
      </c>
      <c r="AG36" s="801">
        <f t="shared" si="1"/>
        <v>1</v>
      </c>
      <c r="AH36" s="773"/>
      <c r="AI36" s="773"/>
      <c r="AJ36" s="773"/>
      <c r="AK36" s="773"/>
      <c r="AL36" s="773"/>
      <c r="AM36" s="773"/>
      <c r="AN36" s="773"/>
      <c r="AO36" s="773"/>
      <c r="AP36" s="773"/>
      <c r="AQ36" s="773"/>
      <c r="AR36" s="773"/>
      <c r="AS36" s="773"/>
      <c r="AT36" s="773"/>
      <c r="AU36" s="773"/>
      <c r="AV36" s="773"/>
      <c r="AW36" s="773"/>
      <c r="AX36" s="773"/>
      <c r="AY36" s="773"/>
      <c r="AZ36" s="773"/>
      <c r="BA36" s="773"/>
      <c r="BB36" s="817"/>
      <c r="BC36" s="798"/>
      <c r="BD36" s="798"/>
      <c r="BE36" s="798"/>
      <c r="BF36" s="798"/>
      <c r="BG36" s="798"/>
      <c r="BH36" s="798"/>
      <c r="BI36" s="798"/>
      <c r="BJ36" s="798"/>
      <c r="BK36" s="798"/>
      <c r="BL36" s="798"/>
      <c r="BM36" s="798"/>
      <c r="BN36" s="798"/>
      <c r="BO36" s="808"/>
      <c r="BP36" s="818">
        <v>35</v>
      </c>
      <c r="BQ36" s="798"/>
      <c r="BR36" s="798"/>
      <c r="BS36" s="798"/>
      <c r="BT36" s="798"/>
      <c r="BU36" s="798"/>
      <c r="BV36" s="798"/>
      <c r="BW36" s="798"/>
      <c r="BX36" s="798"/>
      <c r="BY36" s="821"/>
      <c r="BZ36" s="821"/>
      <c r="CA36" s="821"/>
      <c r="CB36" s="821"/>
      <c r="CC36" s="821"/>
      <c r="CD36" s="821"/>
      <c r="CE36" s="821"/>
      <c r="CF36" s="821"/>
      <c r="CG36" s="821"/>
      <c r="CH36" s="821"/>
      <c r="CI36" s="821"/>
      <c r="CJ36" s="821"/>
      <c r="CK36" s="821"/>
      <c r="CL36" s="821"/>
      <c r="CM36" s="821"/>
      <c r="CN36" s="821"/>
      <c r="CO36" s="821"/>
      <c r="CP36" s="821"/>
      <c r="CQ36" s="821"/>
      <c r="CR36" s="821"/>
      <c r="CS36" s="821"/>
      <c r="CT36" s="821"/>
      <c r="CU36" s="821"/>
      <c r="CV36" s="821"/>
      <c r="CW36" s="821"/>
      <c r="CX36" s="821"/>
      <c r="CY36" s="821"/>
      <c r="CZ36" s="821"/>
      <c r="DA36" s="821"/>
      <c r="DB36" s="821"/>
      <c r="DC36" s="821"/>
      <c r="DD36" s="821"/>
      <c r="DE36" s="821"/>
      <c r="DF36" s="821"/>
      <c r="DG36" s="821"/>
      <c r="DH36" s="821"/>
      <c r="DI36" s="821"/>
      <c r="DJ36" s="821"/>
      <c r="DK36" s="821"/>
      <c r="DL36" s="821"/>
      <c r="DM36" s="821"/>
      <c r="DN36" s="821"/>
      <c r="DO36" s="821"/>
      <c r="DP36" s="821"/>
      <c r="DQ36" s="821"/>
      <c r="DR36" s="821"/>
      <c r="DS36" s="821"/>
      <c r="DT36" s="821"/>
      <c r="DU36" s="821"/>
      <c r="DV36" s="821"/>
      <c r="DW36" s="821"/>
    </row>
    <row r="37" spans="1:127" s="803" customFormat="1" ht="21" customHeight="1">
      <c r="A37" s="773"/>
      <c r="B37" s="799">
        <v>20</v>
      </c>
      <c r="C37" s="1521" t="s">
        <v>727</v>
      </c>
      <c r="D37" s="1522"/>
      <c r="E37" s="1522"/>
      <c r="F37" s="1522"/>
      <c r="G37" s="1522"/>
      <c r="H37" s="1522"/>
      <c r="I37" s="1522"/>
      <c r="J37" s="1523"/>
      <c r="K37" s="800"/>
      <c r="L37" s="800"/>
      <c r="M37" s="800">
        <v>0</v>
      </c>
      <c r="N37" s="800">
        <v>1</v>
      </c>
      <c r="O37" s="800"/>
      <c r="P37" s="782"/>
      <c r="Q37" s="799">
        <v>49</v>
      </c>
      <c r="R37" s="1521" t="s">
        <v>728</v>
      </c>
      <c r="S37" s="1522"/>
      <c r="T37" s="1522"/>
      <c r="U37" s="1522"/>
      <c r="V37" s="1522"/>
      <c r="W37" s="1522"/>
      <c r="X37" s="1522"/>
      <c r="Y37" s="1523"/>
      <c r="Z37" s="800"/>
      <c r="AA37" s="800"/>
      <c r="AB37" s="800"/>
      <c r="AC37" s="800"/>
      <c r="AD37" s="800">
        <v>1</v>
      </c>
      <c r="AE37" s="773"/>
      <c r="AF37" s="801">
        <f t="shared" si="0"/>
        <v>0.69</v>
      </c>
      <c r="AG37" s="801">
        <f t="shared" si="1"/>
        <v>1</v>
      </c>
      <c r="AH37" s="773"/>
      <c r="AI37" s="773"/>
      <c r="AJ37" s="773"/>
      <c r="AK37" s="773"/>
      <c r="AL37" s="773"/>
      <c r="AM37" s="773"/>
      <c r="AN37" s="773"/>
      <c r="AO37" s="773"/>
      <c r="AP37" s="773"/>
      <c r="AQ37" s="773"/>
      <c r="AR37" s="773"/>
      <c r="AS37" s="773"/>
      <c r="AT37" s="773"/>
      <c r="AU37" s="773"/>
      <c r="AV37" s="773"/>
      <c r="AW37" s="773"/>
      <c r="AX37" s="773"/>
      <c r="AY37" s="773"/>
      <c r="AZ37" s="773"/>
      <c r="BA37" s="773"/>
      <c r="BB37" s="817"/>
      <c r="BC37" s="798"/>
      <c r="BD37" s="798"/>
      <c r="BE37" s="798"/>
      <c r="BF37" s="798"/>
      <c r="BG37" s="798"/>
      <c r="BH37" s="798"/>
      <c r="BI37" s="798"/>
      <c r="BJ37" s="798"/>
      <c r="BK37" s="798"/>
      <c r="BL37" s="798"/>
      <c r="BM37" s="798"/>
      <c r="BN37" s="798"/>
      <c r="BO37" s="808"/>
      <c r="BP37" s="818">
        <v>36</v>
      </c>
      <c r="BQ37" s="798"/>
      <c r="BR37" s="798"/>
      <c r="BS37" s="798"/>
      <c r="BT37" s="798"/>
      <c r="BU37" s="798"/>
      <c r="BV37" s="798"/>
      <c r="BW37" s="798"/>
      <c r="BX37" s="798"/>
      <c r="BY37" s="821"/>
      <c r="BZ37" s="821"/>
      <c r="CA37" s="821"/>
      <c r="CB37" s="821"/>
      <c r="CC37" s="821"/>
      <c r="CD37" s="821"/>
      <c r="CE37" s="821"/>
      <c r="CF37" s="821"/>
      <c r="CG37" s="821"/>
      <c r="CH37" s="821"/>
      <c r="CI37" s="821"/>
      <c r="CJ37" s="821"/>
      <c r="CK37" s="821"/>
      <c r="CL37" s="821"/>
      <c r="CM37" s="821"/>
      <c r="CN37" s="821"/>
      <c r="CO37" s="821"/>
      <c r="CP37" s="821"/>
      <c r="CQ37" s="821"/>
      <c r="CR37" s="821"/>
      <c r="CS37" s="821"/>
      <c r="CT37" s="821"/>
      <c r="CU37" s="821"/>
      <c r="CV37" s="821"/>
      <c r="CW37" s="821"/>
      <c r="CX37" s="821"/>
      <c r="CY37" s="821"/>
      <c r="CZ37" s="821"/>
      <c r="DA37" s="821"/>
      <c r="DB37" s="821"/>
      <c r="DC37" s="821"/>
      <c r="DD37" s="821"/>
      <c r="DE37" s="821"/>
      <c r="DF37" s="821"/>
      <c r="DG37" s="821"/>
      <c r="DH37" s="821"/>
      <c r="DI37" s="821"/>
      <c r="DJ37" s="821"/>
      <c r="DK37" s="821"/>
      <c r="DL37" s="821"/>
      <c r="DM37" s="821"/>
      <c r="DN37" s="821"/>
      <c r="DO37" s="821"/>
      <c r="DP37" s="821"/>
      <c r="DQ37" s="821"/>
      <c r="DR37" s="821"/>
      <c r="DS37" s="821"/>
      <c r="DT37" s="821"/>
      <c r="DU37" s="821"/>
      <c r="DV37" s="821"/>
      <c r="DW37" s="821"/>
    </row>
    <row r="38" spans="1:127" s="803" customFormat="1" ht="21" customHeight="1">
      <c r="A38" s="773"/>
      <c r="B38" s="799">
        <v>21</v>
      </c>
      <c r="C38" s="1521" t="s">
        <v>729</v>
      </c>
      <c r="D38" s="1522"/>
      <c r="E38" s="1522"/>
      <c r="F38" s="1522"/>
      <c r="G38" s="1522"/>
      <c r="H38" s="1522"/>
      <c r="I38" s="1522"/>
      <c r="J38" s="1523"/>
      <c r="K38" s="800">
        <v>0</v>
      </c>
      <c r="L38" s="800">
        <v>0</v>
      </c>
      <c r="M38" s="800"/>
      <c r="N38" s="800">
        <v>1</v>
      </c>
      <c r="O38" s="800"/>
      <c r="P38" s="782"/>
      <c r="Q38" s="799">
        <v>50</v>
      </c>
      <c r="R38" s="1521" t="s">
        <v>730</v>
      </c>
      <c r="S38" s="1522"/>
      <c r="T38" s="1522"/>
      <c r="U38" s="1522"/>
      <c r="V38" s="1522"/>
      <c r="W38" s="1522"/>
      <c r="X38" s="1522"/>
      <c r="Y38" s="1523"/>
      <c r="Z38" s="800"/>
      <c r="AA38" s="800">
        <v>1</v>
      </c>
      <c r="AB38" s="978"/>
      <c r="AC38" s="978"/>
      <c r="AD38" s="800">
        <v>0</v>
      </c>
      <c r="AE38" s="773"/>
      <c r="AF38" s="801">
        <f t="shared" si="0"/>
        <v>0.69</v>
      </c>
      <c r="AG38" s="801">
        <f>SUMPRODUCT($Z$17:$AD$17,Z38:AD38)</f>
        <v>0.89</v>
      </c>
      <c r="AH38" s="773"/>
      <c r="AI38" s="773"/>
      <c r="AJ38" s="773"/>
      <c r="AK38" s="773"/>
      <c r="AL38" s="773"/>
      <c r="AM38" s="773"/>
      <c r="AN38" s="773"/>
      <c r="AO38" s="773"/>
      <c r="AP38" s="773"/>
      <c r="AQ38" s="773"/>
      <c r="AR38" s="773"/>
      <c r="AS38" s="773"/>
      <c r="AT38" s="773"/>
      <c r="AU38" s="773"/>
      <c r="AV38" s="773"/>
      <c r="AW38" s="773"/>
      <c r="AX38" s="773"/>
      <c r="AY38" s="773"/>
      <c r="AZ38" s="773"/>
      <c r="BA38" s="773"/>
      <c r="BB38" s="817"/>
      <c r="BC38" s="798"/>
      <c r="BD38" s="798"/>
      <c r="BE38" s="798"/>
      <c r="BF38" s="798"/>
      <c r="BG38" s="798"/>
      <c r="BH38" s="798"/>
      <c r="BI38" s="798"/>
      <c r="BJ38" s="798"/>
      <c r="BK38" s="798"/>
      <c r="BL38" s="798"/>
      <c r="BM38" s="798"/>
      <c r="BN38" s="798"/>
      <c r="BO38" s="808"/>
      <c r="BP38" s="818">
        <v>37</v>
      </c>
      <c r="BQ38" s="798"/>
      <c r="BR38" s="798"/>
      <c r="BS38" s="798"/>
      <c r="BT38" s="798"/>
      <c r="BU38" s="798"/>
      <c r="BV38" s="798"/>
      <c r="BW38" s="798"/>
      <c r="BX38" s="798"/>
      <c r="BY38" s="821"/>
      <c r="BZ38" s="821"/>
      <c r="CA38" s="821"/>
      <c r="CB38" s="821"/>
      <c r="CC38" s="821"/>
      <c r="CD38" s="821"/>
      <c r="CE38" s="821"/>
      <c r="CF38" s="821"/>
      <c r="CG38" s="821"/>
      <c r="CH38" s="821"/>
      <c r="CI38" s="821"/>
      <c r="CJ38" s="821"/>
      <c r="CK38" s="821"/>
      <c r="CL38" s="821"/>
      <c r="CM38" s="821"/>
      <c r="CN38" s="821"/>
      <c r="CO38" s="821"/>
      <c r="CP38" s="821"/>
      <c r="CQ38" s="821"/>
      <c r="CR38" s="821"/>
      <c r="CS38" s="821"/>
      <c r="CT38" s="821"/>
      <c r="CU38" s="821"/>
      <c r="CV38" s="821"/>
      <c r="CW38" s="821"/>
      <c r="CX38" s="821"/>
      <c r="CY38" s="821"/>
      <c r="CZ38" s="821"/>
      <c r="DA38" s="821"/>
      <c r="DB38" s="821"/>
      <c r="DC38" s="821"/>
      <c r="DD38" s="821"/>
      <c r="DE38" s="821"/>
      <c r="DF38" s="821"/>
      <c r="DG38" s="821"/>
      <c r="DH38" s="821"/>
      <c r="DI38" s="821"/>
      <c r="DJ38" s="821"/>
      <c r="DK38" s="821"/>
      <c r="DL38" s="821"/>
      <c r="DM38" s="821"/>
      <c r="DN38" s="821"/>
      <c r="DO38" s="821"/>
      <c r="DP38" s="821"/>
      <c r="DQ38" s="821"/>
      <c r="DR38" s="821"/>
      <c r="DS38" s="821"/>
      <c r="DT38" s="821"/>
      <c r="DU38" s="821"/>
      <c r="DV38" s="821"/>
      <c r="DW38" s="821"/>
    </row>
    <row r="39" spans="1:127" s="803" customFormat="1" ht="21" customHeight="1">
      <c r="A39" s="773"/>
      <c r="B39" s="799">
        <v>22</v>
      </c>
      <c r="C39" s="1521" t="s">
        <v>731</v>
      </c>
      <c r="D39" s="1522"/>
      <c r="E39" s="1522"/>
      <c r="F39" s="1522"/>
      <c r="G39" s="1522"/>
      <c r="H39" s="1522"/>
      <c r="I39" s="1522"/>
      <c r="J39" s="1523"/>
      <c r="K39" s="800">
        <v>1</v>
      </c>
      <c r="L39" s="800"/>
      <c r="M39" s="800"/>
      <c r="N39" s="800"/>
      <c r="O39" s="800">
        <v>0</v>
      </c>
      <c r="P39" s="782"/>
      <c r="Q39" s="799">
        <v>51</v>
      </c>
      <c r="R39" s="1558" t="s">
        <v>732</v>
      </c>
      <c r="S39" s="1559"/>
      <c r="T39" s="1559"/>
      <c r="U39" s="1559"/>
      <c r="V39" s="1559"/>
      <c r="W39" s="1559"/>
      <c r="X39" s="1559"/>
      <c r="Y39" s="1560"/>
      <c r="Z39" s="800"/>
      <c r="AA39" s="800"/>
      <c r="AB39" s="800"/>
      <c r="AC39" s="800"/>
      <c r="AD39" s="800">
        <v>1</v>
      </c>
      <c r="AE39" s="773"/>
      <c r="AF39" s="801">
        <f>SUMPRODUCT($K$17:$O$17,K39:O39)</f>
        <v>1</v>
      </c>
      <c r="AG39" s="801">
        <f t="shared" si="1"/>
        <v>1</v>
      </c>
      <c r="AH39" s="773"/>
      <c r="AI39" s="773"/>
      <c r="AJ39" s="773"/>
      <c r="AK39" s="773"/>
      <c r="AL39" s="773"/>
      <c r="AM39" s="773"/>
      <c r="AN39" s="773"/>
      <c r="AO39" s="773"/>
      <c r="AP39" s="773"/>
      <c r="AQ39" s="773"/>
      <c r="AR39" s="773"/>
      <c r="AS39" s="773"/>
      <c r="AT39" s="773"/>
      <c r="AU39" s="773"/>
      <c r="AV39" s="773"/>
      <c r="AW39" s="773"/>
      <c r="AX39" s="773"/>
      <c r="AY39" s="773"/>
      <c r="AZ39" s="773"/>
      <c r="BA39" s="773"/>
      <c r="BB39" s="817"/>
      <c r="BC39" s="798"/>
      <c r="BD39" s="798"/>
      <c r="BE39" s="798"/>
      <c r="BF39" s="798"/>
      <c r="BG39" s="798"/>
      <c r="BH39" s="798"/>
      <c r="BI39" s="798"/>
      <c r="BJ39" s="798"/>
      <c r="BK39" s="798"/>
      <c r="BL39" s="798"/>
      <c r="BM39" s="798"/>
      <c r="BN39" s="798"/>
      <c r="BO39" s="808"/>
      <c r="BP39" s="818">
        <v>38</v>
      </c>
      <c r="BQ39" s="798"/>
      <c r="BR39" s="798"/>
      <c r="BS39" s="798"/>
      <c r="BT39" s="798"/>
      <c r="BU39" s="798"/>
      <c r="BV39" s="798"/>
      <c r="BW39" s="798"/>
      <c r="BX39" s="798"/>
      <c r="BY39" s="821"/>
      <c r="BZ39" s="821"/>
      <c r="CA39" s="821"/>
      <c r="CB39" s="821"/>
      <c r="CC39" s="821"/>
      <c r="CD39" s="821"/>
      <c r="CE39" s="821"/>
      <c r="CF39" s="821"/>
      <c r="CG39" s="821"/>
      <c r="CH39" s="821"/>
      <c r="CI39" s="821"/>
      <c r="CJ39" s="821"/>
      <c r="CK39" s="821"/>
      <c r="CL39" s="821"/>
      <c r="CM39" s="821"/>
      <c r="CN39" s="821"/>
      <c r="CO39" s="821"/>
      <c r="CP39" s="821"/>
      <c r="CQ39" s="821"/>
      <c r="CR39" s="821"/>
      <c r="CS39" s="821"/>
      <c r="CT39" s="821"/>
      <c r="CU39" s="821"/>
      <c r="CV39" s="821"/>
      <c r="CW39" s="821"/>
      <c r="CX39" s="821"/>
      <c r="CY39" s="821"/>
      <c r="CZ39" s="821"/>
      <c r="DA39" s="821"/>
      <c r="DB39" s="821"/>
      <c r="DC39" s="821"/>
      <c r="DD39" s="821"/>
      <c r="DE39" s="821"/>
      <c r="DF39" s="821"/>
      <c r="DG39" s="821"/>
      <c r="DH39" s="821"/>
      <c r="DI39" s="821"/>
      <c r="DJ39" s="821"/>
      <c r="DK39" s="821"/>
      <c r="DL39" s="821"/>
      <c r="DM39" s="821"/>
      <c r="DN39" s="821"/>
      <c r="DO39" s="821"/>
      <c r="DP39" s="821"/>
      <c r="DQ39" s="821"/>
      <c r="DR39" s="821"/>
      <c r="DS39" s="821"/>
      <c r="DT39" s="821"/>
      <c r="DU39" s="821"/>
      <c r="DV39" s="821"/>
      <c r="DW39" s="821"/>
    </row>
    <row r="40" spans="1:127" s="803" customFormat="1" ht="21" customHeight="1">
      <c r="A40" s="773"/>
      <c r="B40" s="799">
        <v>23</v>
      </c>
      <c r="C40" s="1521" t="s">
        <v>733</v>
      </c>
      <c r="D40" s="1522"/>
      <c r="E40" s="1522"/>
      <c r="F40" s="1522"/>
      <c r="G40" s="1522"/>
      <c r="H40" s="1522"/>
      <c r="I40" s="1522"/>
      <c r="J40" s="1523"/>
      <c r="K40" s="800"/>
      <c r="L40" s="800">
        <v>0</v>
      </c>
      <c r="M40" s="978"/>
      <c r="N40" s="800">
        <v>1</v>
      </c>
      <c r="O40" s="800"/>
      <c r="P40" s="782"/>
      <c r="Q40" s="799">
        <v>52</v>
      </c>
      <c r="R40" s="1528" t="s">
        <v>734</v>
      </c>
      <c r="S40" s="1529"/>
      <c r="T40" s="1529"/>
      <c r="U40" s="1529"/>
      <c r="V40" s="1529"/>
      <c r="W40" s="1529"/>
      <c r="X40" s="1529"/>
      <c r="Y40" s="1530"/>
      <c r="Z40" s="800"/>
      <c r="AA40" s="800">
        <v>0</v>
      </c>
      <c r="AB40" s="978"/>
      <c r="AC40" s="800">
        <v>0</v>
      </c>
      <c r="AD40" s="800">
        <v>1</v>
      </c>
      <c r="AE40" s="773"/>
      <c r="AF40" s="801">
        <f t="shared" si="0"/>
        <v>0.69</v>
      </c>
      <c r="AG40" s="801">
        <f>SUMPRODUCT($Z$17:$AD$17,Z40:AD40)</f>
        <v>1</v>
      </c>
      <c r="AH40" s="773"/>
      <c r="AI40" s="773"/>
      <c r="AJ40" s="773"/>
      <c r="AK40" s="773"/>
      <c r="AL40" s="773"/>
      <c r="AM40" s="773"/>
      <c r="AN40" s="773"/>
      <c r="AO40" s="773"/>
      <c r="AP40" s="773"/>
      <c r="AQ40" s="773"/>
      <c r="AR40" s="773"/>
      <c r="AS40" s="773"/>
      <c r="AT40" s="773"/>
      <c r="AU40" s="773"/>
      <c r="AV40" s="773"/>
      <c r="AW40" s="773"/>
      <c r="AX40" s="773"/>
      <c r="AY40" s="773"/>
      <c r="AZ40" s="773"/>
      <c r="BA40" s="773"/>
      <c r="BB40" s="817"/>
      <c r="BC40" s="821"/>
      <c r="BD40" s="821"/>
      <c r="BE40" s="821"/>
      <c r="BF40" s="821"/>
      <c r="BG40" s="821"/>
      <c r="BH40" s="821"/>
      <c r="BI40" s="821"/>
      <c r="BJ40" s="821"/>
      <c r="BK40" s="808"/>
      <c r="BL40" s="817"/>
      <c r="BM40" s="821"/>
      <c r="BN40" s="821"/>
      <c r="BO40" s="821"/>
      <c r="BP40" s="821"/>
      <c r="BQ40" s="821"/>
      <c r="BR40" s="821"/>
      <c r="BS40" s="821"/>
      <c r="BT40" s="821"/>
      <c r="BU40" s="821"/>
      <c r="BV40" s="821"/>
      <c r="BW40" s="821"/>
      <c r="BX40" s="821"/>
      <c r="BY40" s="821"/>
      <c r="BZ40" s="821"/>
      <c r="CA40" s="821"/>
      <c r="CB40" s="821"/>
      <c r="CC40" s="821"/>
      <c r="CD40" s="821"/>
      <c r="CE40" s="821"/>
      <c r="CF40" s="821"/>
      <c r="CG40" s="821"/>
      <c r="CH40" s="821"/>
      <c r="CI40" s="821"/>
      <c r="CJ40" s="821"/>
      <c r="CK40" s="821"/>
      <c r="CL40" s="821"/>
      <c r="CM40" s="821"/>
      <c r="CN40" s="821"/>
      <c r="CO40" s="821"/>
      <c r="CP40" s="821"/>
      <c r="CQ40" s="821"/>
      <c r="CR40" s="821"/>
      <c r="CS40" s="821"/>
      <c r="CT40" s="821"/>
      <c r="CU40" s="821"/>
      <c r="CV40" s="821"/>
      <c r="CW40" s="821"/>
      <c r="CX40" s="821"/>
      <c r="CY40" s="821"/>
      <c r="CZ40" s="821"/>
      <c r="DA40" s="821"/>
      <c r="DB40" s="821"/>
      <c r="DC40" s="821"/>
      <c r="DD40" s="821"/>
      <c r="DE40" s="821"/>
      <c r="DF40" s="821"/>
      <c r="DG40" s="821"/>
      <c r="DH40" s="821"/>
      <c r="DI40" s="821"/>
      <c r="DJ40" s="821"/>
      <c r="DK40" s="821"/>
      <c r="DL40" s="821"/>
      <c r="DM40" s="821"/>
      <c r="DN40" s="821"/>
      <c r="DO40" s="821"/>
      <c r="DP40" s="821"/>
      <c r="DQ40" s="821"/>
      <c r="DR40" s="821"/>
      <c r="DS40" s="821"/>
      <c r="DT40" s="821"/>
      <c r="DU40" s="821"/>
      <c r="DV40" s="821"/>
      <c r="DW40" s="821"/>
    </row>
    <row r="41" spans="1:127" s="803" customFormat="1" ht="21" customHeight="1">
      <c r="A41" s="773"/>
      <c r="B41" s="799">
        <v>24</v>
      </c>
      <c r="C41" s="1521" t="s">
        <v>735</v>
      </c>
      <c r="D41" s="1522"/>
      <c r="E41" s="1522"/>
      <c r="F41" s="1522"/>
      <c r="G41" s="1522"/>
      <c r="H41" s="1522"/>
      <c r="I41" s="1522"/>
      <c r="J41" s="1523"/>
      <c r="K41" s="800"/>
      <c r="L41" s="800"/>
      <c r="M41" s="800"/>
      <c r="N41" s="800">
        <v>0</v>
      </c>
      <c r="O41" s="800">
        <v>1</v>
      </c>
      <c r="P41" s="782"/>
      <c r="Q41" s="799">
        <v>53</v>
      </c>
      <c r="R41" s="1521" t="s">
        <v>736</v>
      </c>
      <c r="S41" s="1522"/>
      <c r="T41" s="1522"/>
      <c r="U41" s="1522"/>
      <c r="V41" s="1522"/>
      <c r="W41" s="1522"/>
      <c r="X41" s="1522"/>
      <c r="Y41" s="1523"/>
      <c r="Z41" s="800"/>
      <c r="AA41" s="800">
        <v>0</v>
      </c>
      <c r="AB41" s="800"/>
      <c r="AC41" s="978"/>
      <c r="AD41" s="800">
        <v>1</v>
      </c>
      <c r="AE41" s="773"/>
      <c r="AF41" s="801">
        <f t="shared" si="0"/>
        <v>1</v>
      </c>
      <c r="AG41" s="801">
        <f>SUMPRODUCT($Z$17:$AD$17,Z41:AD41)</f>
        <v>1</v>
      </c>
      <c r="AH41" s="773"/>
      <c r="AI41" s="773"/>
      <c r="AJ41" s="773"/>
      <c r="AK41" s="773"/>
      <c r="AL41" s="773"/>
      <c r="AM41" s="773"/>
      <c r="AN41" s="773"/>
      <c r="AO41" s="773"/>
      <c r="AP41" s="773"/>
      <c r="AQ41" s="773"/>
      <c r="AR41" s="773"/>
      <c r="AS41" s="773"/>
      <c r="AT41" s="773"/>
      <c r="AU41" s="773"/>
      <c r="AV41" s="773"/>
      <c r="AW41" s="773"/>
      <c r="AX41" s="773"/>
      <c r="AY41" s="773"/>
      <c r="AZ41" s="773"/>
      <c r="BA41" s="773"/>
      <c r="BB41" s="817"/>
      <c r="BC41" s="821"/>
      <c r="BD41" s="821"/>
      <c r="BE41" s="821"/>
      <c r="BF41" s="821"/>
      <c r="BG41" s="821"/>
      <c r="BH41" s="821"/>
      <c r="BI41" s="821"/>
      <c r="BJ41" s="821"/>
      <c r="BK41" s="808"/>
      <c r="BL41" s="817"/>
      <c r="BM41" s="821"/>
      <c r="BN41" s="821"/>
      <c r="BO41" s="821"/>
      <c r="BP41" s="821"/>
      <c r="BQ41" s="821"/>
      <c r="BR41" s="821"/>
      <c r="BS41" s="821"/>
      <c r="BT41" s="821"/>
      <c r="BU41" s="821"/>
      <c r="BV41" s="821"/>
      <c r="BW41" s="821"/>
      <c r="BX41" s="821"/>
      <c r="BY41" s="821"/>
      <c r="BZ41" s="821"/>
      <c r="CA41" s="821"/>
      <c r="CB41" s="821"/>
      <c r="CC41" s="821"/>
      <c r="CD41" s="821"/>
      <c r="CE41" s="821"/>
      <c r="CF41" s="821"/>
      <c r="CG41" s="821"/>
      <c r="CH41" s="821"/>
      <c r="CI41" s="821"/>
      <c r="CJ41" s="821"/>
      <c r="CK41" s="821"/>
      <c r="CL41" s="821"/>
      <c r="CM41" s="821"/>
      <c r="CN41" s="821"/>
      <c r="CO41" s="821"/>
      <c r="CP41" s="821"/>
      <c r="CQ41" s="821"/>
      <c r="CR41" s="821"/>
      <c r="CS41" s="821"/>
      <c r="CT41" s="821"/>
      <c r="CU41" s="821"/>
      <c r="CV41" s="821"/>
      <c r="CW41" s="821"/>
      <c r="CX41" s="821"/>
      <c r="CY41" s="821"/>
      <c r="CZ41" s="821"/>
      <c r="DA41" s="821"/>
      <c r="DB41" s="821"/>
      <c r="DC41" s="821"/>
      <c r="DD41" s="821"/>
      <c r="DE41" s="821"/>
      <c r="DF41" s="821"/>
      <c r="DG41" s="821"/>
      <c r="DH41" s="821"/>
      <c r="DI41" s="821"/>
      <c r="DJ41" s="821"/>
      <c r="DK41" s="821"/>
      <c r="DL41" s="821"/>
      <c r="DM41" s="821"/>
      <c r="DN41" s="821"/>
      <c r="DO41" s="821"/>
      <c r="DP41" s="821"/>
      <c r="DQ41" s="821"/>
      <c r="DR41" s="821"/>
      <c r="DS41" s="821"/>
      <c r="DT41" s="821"/>
      <c r="DU41" s="821"/>
      <c r="DV41" s="821"/>
      <c r="DW41" s="821"/>
    </row>
    <row r="42" spans="1:127" s="803" customFormat="1" ht="21" customHeight="1">
      <c r="A42" s="773"/>
      <c r="B42" s="799">
        <v>25</v>
      </c>
      <c r="C42" s="1521" t="s">
        <v>737</v>
      </c>
      <c r="D42" s="1522"/>
      <c r="E42" s="1522"/>
      <c r="F42" s="1522"/>
      <c r="G42" s="1522"/>
      <c r="H42" s="1522"/>
      <c r="I42" s="1522"/>
      <c r="J42" s="1523"/>
      <c r="K42" s="800"/>
      <c r="L42" s="800">
        <v>1</v>
      </c>
      <c r="M42" s="978"/>
      <c r="N42" s="978"/>
      <c r="O42" s="800">
        <v>0</v>
      </c>
      <c r="P42" s="782"/>
      <c r="Q42" s="799">
        <v>54</v>
      </c>
      <c r="R42" s="1521" t="s">
        <v>738</v>
      </c>
      <c r="S42" s="1522"/>
      <c r="T42" s="1522"/>
      <c r="U42" s="1522"/>
      <c r="V42" s="1522"/>
      <c r="W42" s="1522"/>
      <c r="X42" s="1522"/>
      <c r="Y42" s="1523"/>
      <c r="Z42" s="800"/>
      <c r="AA42" s="800">
        <v>1</v>
      </c>
      <c r="AB42" s="978"/>
      <c r="AC42" s="978"/>
      <c r="AD42" s="800">
        <v>0</v>
      </c>
      <c r="AE42" s="773"/>
      <c r="AF42" s="801">
        <f t="shared" si="0"/>
        <v>0.89</v>
      </c>
      <c r="AG42" s="801">
        <f>SUMPRODUCT($Z$17:$AD$17,Z42:AD42)</f>
        <v>0.89</v>
      </c>
      <c r="AH42" s="773"/>
      <c r="AI42" s="773"/>
      <c r="AJ42" s="773"/>
      <c r="AK42" s="773"/>
      <c r="AL42" s="773"/>
      <c r="AM42" s="773"/>
      <c r="AN42" s="773"/>
      <c r="AO42" s="773"/>
      <c r="AP42" s="773"/>
      <c r="AQ42" s="773"/>
      <c r="AR42" s="773"/>
      <c r="AS42" s="773"/>
      <c r="AT42" s="773"/>
      <c r="AU42" s="773"/>
      <c r="AV42" s="773"/>
      <c r="AW42" s="773"/>
      <c r="AX42" s="773"/>
      <c r="AY42" s="773"/>
      <c r="AZ42" s="773"/>
      <c r="BA42" s="773"/>
      <c r="BB42" s="817"/>
      <c r="BC42" s="821"/>
      <c r="BD42" s="821"/>
      <c r="BE42" s="821"/>
      <c r="BF42" s="821"/>
      <c r="BG42" s="821"/>
      <c r="BH42" s="821"/>
      <c r="BI42" s="821"/>
      <c r="BJ42" s="821"/>
      <c r="BK42" s="808"/>
      <c r="BL42" s="817"/>
      <c r="BM42" s="821"/>
      <c r="BN42" s="821"/>
      <c r="BO42" s="821"/>
      <c r="BP42" s="821"/>
      <c r="BQ42" s="821"/>
      <c r="BR42" s="821"/>
      <c r="BS42" s="821"/>
      <c r="BT42" s="821"/>
      <c r="BU42" s="821"/>
      <c r="BV42" s="821"/>
      <c r="BW42" s="821"/>
      <c r="BX42" s="821"/>
      <c r="BY42" s="821"/>
      <c r="BZ42" s="821"/>
      <c r="CA42" s="821"/>
      <c r="CB42" s="821"/>
      <c r="CC42" s="821"/>
      <c r="CD42" s="821"/>
      <c r="CE42" s="821"/>
      <c r="CF42" s="821"/>
      <c r="CG42" s="821"/>
      <c r="CH42" s="821"/>
      <c r="CI42" s="821"/>
      <c r="CJ42" s="821"/>
      <c r="CK42" s="821"/>
      <c r="CL42" s="821"/>
      <c r="CM42" s="821"/>
      <c r="CN42" s="821"/>
      <c r="CO42" s="821"/>
      <c r="CP42" s="821"/>
      <c r="CQ42" s="821"/>
      <c r="CR42" s="821"/>
      <c r="CS42" s="821"/>
      <c r="CT42" s="821"/>
      <c r="CU42" s="821"/>
      <c r="CV42" s="821"/>
      <c r="CW42" s="821"/>
      <c r="CX42" s="821"/>
      <c r="CY42" s="821"/>
      <c r="CZ42" s="821"/>
      <c r="DA42" s="821"/>
      <c r="DB42" s="821"/>
      <c r="DC42" s="821"/>
      <c r="DD42" s="821"/>
      <c r="DE42" s="821"/>
      <c r="DF42" s="821"/>
      <c r="DG42" s="821"/>
      <c r="DH42" s="821"/>
      <c r="DI42" s="821"/>
      <c r="DJ42" s="821"/>
      <c r="DK42" s="821"/>
      <c r="DL42" s="821"/>
      <c r="DM42" s="821"/>
      <c r="DN42" s="821"/>
      <c r="DO42" s="821"/>
      <c r="DP42" s="821"/>
      <c r="DQ42" s="821"/>
      <c r="DR42" s="821"/>
      <c r="DS42" s="821"/>
      <c r="DT42" s="821"/>
      <c r="DU42" s="821"/>
      <c r="DV42" s="821"/>
      <c r="DW42" s="821"/>
    </row>
    <row r="43" spans="1:127" s="803" customFormat="1" ht="21" customHeight="1">
      <c r="A43" s="773"/>
      <c r="B43" s="799">
        <v>26</v>
      </c>
      <c r="C43" s="1521" t="s">
        <v>739</v>
      </c>
      <c r="D43" s="1522"/>
      <c r="E43" s="1522"/>
      <c r="F43" s="1522"/>
      <c r="G43" s="1522"/>
      <c r="H43" s="1522"/>
      <c r="I43" s="1522"/>
      <c r="J43" s="1523"/>
      <c r="K43" s="800"/>
      <c r="L43" s="800">
        <v>1</v>
      </c>
      <c r="M43" s="978"/>
      <c r="N43" s="978"/>
      <c r="O43" s="800">
        <v>0</v>
      </c>
      <c r="P43" s="782"/>
      <c r="Q43" s="799">
        <v>55</v>
      </c>
      <c r="R43" s="1521" t="s">
        <v>740</v>
      </c>
      <c r="S43" s="1522"/>
      <c r="T43" s="1522"/>
      <c r="U43" s="1522"/>
      <c r="V43" s="1522"/>
      <c r="W43" s="1522"/>
      <c r="X43" s="1522"/>
      <c r="Y43" s="1523"/>
      <c r="Z43" s="800"/>
      <c r="AA43" s="800"/>
      <c r="AB43" s="800"/>
      <c r="AC43" s="800"/>
      <c r="AD43" s="800">
        <v>1</v>
      </c>
      <c r="AE43" s="773"/>
      <c r="AF43" s="801">
        <f t="shared" si="0"/>
        <v>0.89</v>
      </c>
      <c r="AG43" s="801">
        <f t="shared" si="1"/>
        <v>1</v>
      </c>
      <c r="AH43" s="773"/>
      <c r="AI43" s="773"/>
      <c r="AJ43" s="773"/>
      <c r="AK43" s="773"/>
      <c r="AL43" s="773"/>
      <c r="AM43" s="773"/>
      <c r="AN43" s="773"/>
      <c r="AO43" s="773"/>
      <c r="AP43" s="773"/>
      <c r="AQ43" s="773"/>
      <c r="AR43" s="773"/>
      <c r="AS43" s="773"/>
      <c r="AT43" s="773"/>
      <c r="AU43" s="773"/>
      <c r="AV43" s="773"/>
      <c r="AW43" s="773"/>
      <c r="AX43" s="773"/>
      <c r="AY43" s="773"/>
      <c r="AZ43" s="773"/>
      <c r="BA43" s="773"/>
      <c r="BB43" s="817"/>
      <c r="BC43" s="821"/>
      <c r="BD43" s="821"/>
      <c r="BE43" s="821"/>
      <c r="BF43" s="821"/>
      <c r="BG43" s="821"/>
      <c r="BH43" s="821"/>
      <c r="BI43" s="821"/>
      <c r="BJ43" s="821"/>
      <c r="BK43" s="808"/>
      <c r="BL43" s="817"/>
      <c r="BM43" s="821"/>
      <c r="BN43" s="821"/>
      <c r="BO43" s="821"/>
      <c r="BP43" s="821"/>
      <c r="BQ43" s="821"/>
      <c r="BR43" s="821"/>
      <c r="BS43" s="821"/>
      <c r="BT43" s="821"/>
      <c r="BU43" s="821"/>
      <c r="BV43" s="821"/>
      <c r="BW43" s="821"/>
      <c r="BX43" s="821"/>
      <c r="BY43" s="821"/>
      <c r="BZ43" s="821"/>
      <c r="CA43" s="821"/>
      <c r="CB43" s="821"/>
      <c r="CC43" s="821"/>
      <c r="CD43" s="821"/>
      <c r="CE43" s="821"/>
      <c r="CF43" s="821"/>
      <c r="CG43" s="821"/>
      <c r="CH43" s="821"/>
      <c r="CI43" s="821"/>
      <c r="CJ43" s="821"/>
      <c r="CK43" s="821"/>
      <c r="CL43" s="821"/>
      <c r="CM43" s="821"/>
      <c r="CN43" s="821"/>
      <c r="CO43" s="821"/>
      <c r="CP43" s="821"/>
      <c r="CQ43" s="821"/>
      <c r="CR43" s="821"/>
      <c r="CS43" s="821"/>
      <c r="CT43" s="821"/>
      <c r="CU43" s="821"/>
      <c r="CV43" s="821"/>
      <c r="CW43" s="821"/>
      <c r="CX43" s="821"/>
      <c r="CY43" s="821"/>
      <c r="CZ43" s="821"/>
      <c r="DA43" s="821"/>
      <c r="DB43" s="821"/>
      <c r="DC43" s="821"/>
      <c r="DD43" s="821"/>
      <c r="DE43" s="821"/>
      <c r="DF43" s="821"/>
      <c r="DG43" s="821"/>
      <c r="DH43" s="821"/>
      <c r="DI43" s="821"/>
      <c r="DJ43" s="821"/>
      <c r="DK43" s="821"/>
      <c r="DL43" s="821"/>
      <c r="DM43" s="821"/>
      <c r="DN43" s="821"/>
      <c r="DO43" s="821"/>
      <c r="DP43" s="821"/>
      <c r="DQ43" s="821"/>
      <c r="DR43" s="821"/>
      <c r="DS43" s="821"/>
      <c r="DT43" s="821"/>
      <c r="DU43" s="821"/>
      <c r="DV43" s="821"/>
      <c r="DW43" s="821"/>
    </row>
    <row r="44" spans="1:127" s="803" customFormat="1" ht="21" customHeight="1">
      <c r="A44" s="773"/>
      <c r="B44" s="799">
        <v>27</v>
      </c>
      <c r="C44" s="1521" t="s">
        <v>741</v>
      </c>
      <c r="D44" s="1522"/>
      <c r="E44" s="1522"/>
      <c r="F44" s="1522"/>
      <c r="G44" s="1522"/>
      <c r="H44" s="1522"/>
      <c r="I44" s="1522"/>
      <c r="J44" s="1523"/>
      <c r="K44" s="800"/>
      <c r="L44" s="800">
        <v>1</v>
      </c>
      <c r="M44" s="978"/>
      <c r="N44" s="978"/>
      <c r="O44" s="800">
        <v>0</v>
      </c>
      <c r="P44" s="782"/>
      <c r="Q44" s="799">
        <v>56</v>
      </c>
      <c r="R44" s="1521" t="s">
        <v>742</v>
      </c>
      <c r="S44" s="1522"/>
      <c r="T44" s="1522"/>
      <c r="U44" s="1522"/>
      <c r="V44" s="1522"/>
      <c r="W44" s="1522"/>
      <c r="X44" s="1522"/>
      <c r="Y44" s="1523"/>
      <c r="Z44" s="800"/>
      <c r="AA44" s="978"/>
      <c r="AB44" s="800">
        <v>0</v>
      </c>
      <c r="AC44" s="800">
        <v>0</v>
      </c>
      <c r="AD44" s="800">
        <v>1</v>
      </c>
      <c r="AE44" s="773"/>
      <c r="AF44" s="801">
        <f t="shared" si="0"/>
        <v>0.89</v>
      </c>
      <c r="AG44" s="801">
        <f t="shared" si="1"/>
        <v>1</v>
      </c>
      <c r="AH44" s="773"/>
      <c r="AI44" s="773"/>
      <c r="AJ44" s="773"/>
      <c r="AK44" s="773"/>
      <c r="AL44" s="773"/>
      <c r="AM44" s="773"/>
      <c r="AN44" s="773"/>
      <c r="AO44" s="773"/>
      <c r="AP44" s="773"/>
      <c r="AQ44" s="773"/>
      <c r="AR44" s="773"/>
      <c r="AS44" s="773"/>
      <c r="AT44" s="773"/>
      <c r="AU44" s="773"/>
      <c r="AV44" s="773"/>
      <c r="AW44" s="773"/>
      <c r="AX44" s="773"/>
      <c r="AY44" s="773"/>
      <c r="AZ44" s="773"/>
      <c r="BA44" s="773"/>
      <c r="BB44" s="817"/>
      <c r="BC44" s="821"/>
      <c r="BD44" s="821"/>
      <c r="BE44" s="821"/>
      <c r="BF44" s="821"/>
      <c r="BG44" s="821"/>
      <c r="BH44" s="821"/>
      <c r="BI44" s="821"/>
      <c r="BJ44" s="821"/>
      <c r="BK44" s="808"/>
      <c r="BL44" s="817"/>
      <c r="BM44" s="821"/>
      <c r="BN44" s="821"/>
      <c r="BO44" s="821"/>
      <c r="BP44" s="821"/>
      <c r="BQ44" s="821"/>
      <c r="BR44" s="821"/>
      <c r="BS44" s="821"/>
      <c r="BT44" s="798"/>
      <c r="BU44" s="798"/>
      <c r="BV44" s="798"/>
      <c r="BW44" s="798"/>
      <c r="BX44" s="798"/>
      <c r="BY44" s="798"/>
      <c r="BZ44" s="798"/>
      <c r="CA44" s="798"/>
      <c r="CB44" s="798"/>
      <c r="CC44" s="798"/>
      <c r="CD44" s="798"/>
      <c r="CE44" s="798"/>
      <c r="CF44" s="798"/>
      <c r="CG44" s="798"/>
      <c r="CH44" s="798"/>
      <c r="CI44" s="798"/>
      <c r="CJ44" s="798"/>
      <c r="CK44" s="798"/>
      <c r="CL44" s="798"/>
      <c r="CM44" s="798"/>
      <c r="CN44" s="798"/>
      <c r="CO44" s="798"/>
      <c r="CP44" s="798"/>
      <c r="CQ44" s="798"/>
      <c r="CR44" s="798"/>
      <c r="CS44" s="798"/>
      <c r="CT44" s="798"/>
      <c r="CU44" s="798"/>
      <c r="CV44" s="798"/>
      <c r="CW44" s="798"/>
      <c r="CX44" s="798"/>
      <c r="CY44" s="798"/>
      <c r="CZ44" s="798"/>
      <c r="DA44" s="798"/>
      <c r="DB44" s="798"/>
      <c r="DC44" s="798"/>
      <c r="DD44" s="798"/>
      <c r="DE44" s="798"/>
      <c r="DF44" s="798"/>
      <c r="DG44" s="798"/>
      <c r="DH44" s="798"/>
      <c r="DI44" s="798"/>
      <c r="DJ44" s="798"/>
      <c r="DK44" s="798"/>
      <c r="DL44" s="798"/>
      <c r="DM44" s="798"/>
      <c r="DN44" s="798"/>
      <c r="DO44" s="798"/>
      <c r="DP44" s="798"/>
      <c r="DQ44" s="798"/>
      <c r="DR44" s="798"/>
      <c r="DS44" s="798"/>
      <c r="DT44" s="798"/>
      <c r="DU44" s="798"/>
      <c r="DV44" s="798"/>
      <c r="DW44" s="798"/>
    </row>
    <row r="45" spans="1:127" s="803" customFormat="1" ht="21" customHeight="1">
      <c r="A45" s="773"/>
      <c r="B45" s="799">
        <v>28</v>
      </c>
      <c r="C45" s="1521" t="s">
        <v>743</v>
      </c>
      <c r="D45" s="1522"/>
      <c r="E45" s="1522"/>
      <c r="F45" s="1522"/>
      <c r="G45" s="1522"/>
      <c r="H45" s="1522"/>
      <c r="I45" s="1522"/>
      <c r="J45" s="1523"/>
      <c r="K45" s="800"/>
      <c r="L45" s="800"/>
      <c r="M45" s="800">
        <v>1</v>
      </c>
      <c r="N45" s="978"/>
      <c r="O45" s="800">
        <v>0</v>
      </c>
      <c r="P45" s="782"/>
      <c r="Q45" s="799">
        <v>57</v>
      </c>
      <c r="R45" s="1558" t="s">
        <v>744</v>
      </c>
      <c r="S45" s="1559"/>
      <c r="T45" s="1559"/>
      <c r="U45" s="1559"/>
      <c r="V45" s="1559"/>
      <c r="W45" s="1559"/>
      <c r="X45" s="1559"/>
      <c r="Y45" s="1560"/>
      <c r="Z45" s="800">
        <v>0</v>
      </c>
      <c r="AA45" s="800">
        <v>1</v>
      </c>
      <c r="AB45" s="800"/>
      <c r="AC45" s="978"/>
      <c r="AD45" s="800"/>
      <c r="AE45" s="773"/>
      <c r="AF45" s="801">
        <f t="shared" si="0"/>
        <v>0.79</v>
      </c>
      <c r="AG45" s="801">
        <f t="shared" si="1"/>
        <v>0.89</v>
      </c>
      <c r="AH45" s="773"/>
      <c r="AI45" s="773"/>
      <c r="AJ45" s="773"/>
      <c r="AK45" s="773"/>
      <c r="AL45" s="773"/>
      <c r="AM45" s="773"/>
      <c r="AN45" s="773"/>
      <c r="AO45" s="773"/>
      <c r="AP45" s="773"/>
      <c r="AQ45" s="773"/>
      <c r="AR45" s="773"/>
      <c r="AS45" s="773"/>
      <c r="AT45" s="773"/>
      <c r="AU45" s="773"/>
      <c r="AV45" s="773"/>
      <c r="AW45" s="773"/>
      <c r="AX45" s="773"/>
      <c r="AY45" s="773"/>
      <c r="AZ45" s="773"/>
      <c r="BA45" s="773"/>
      <c r="BB45" s="817"/>
      <c r="BC45" s="821"/>
      <c r="BD45" s="821"/>
      <c r="BE45" s="821"/>
      <c r="BF45" s="821"/>
      <c r="BG45" s="821"/>
      <c r="BH45" s="821"/>
      <c r="BI45" s="821"/>
      <c r="BJ45" s="821"/>
      <c r="BK45" s="808"/>
      <c r="BL45" s="817"/>
      <c r="BM45" s="821"/>
      <c r="BN45" s="821"/>
      <c r="BO45" s="821"/>
      <c r="BP45" s="821"/>
      <c r="BQ45" s="821"/>
      <c r="BR45" s="821"/>
      <c r="BS45" s="821"/>
      <c r="BT45" s="798"/>
      <c r="BU45" s="798"/>
      <c r="BV45" s="798"/>
      <c r="BW45" s="798"/>
      <c r="BX45" s="798"/>
      <c r="BY45" s="798"/>
      <c r="BZ45" s="798"/>
      <c r="CA45" s="798"/>
      <c r="CB45" s="798"/>
      <c r="CC45" s="798"/>
      <c r="CD45" s="798"/>
      <c r="CE45" s="798"/>
      <c r="CF45" s="798"/>
      <c r="CG45" s="798"/>
      <c r="CH45" s="798"/>
      <c r="CI45" s="798"/>
      <c r="CJ45" s="798"/>
      <c r="CK45" s="798"/>
      <c r="CL45" s="798"/>
      <c r="CM45" s="798"/>
      <c r="CN45" s="798"/>
      <c r="CO45" s="798"/>
      <c r="CP45" s="798"/>
      <c r="CQ45" s="798"/>
      <c r="CR45" s="798"/>
      <c r="CS45" s="798"/>
      <c r="CT45" s="798"/>
      <c r="CU45" s="798"/>
      <c r="CV45" s="798"/>
      <c r="CW45" s="798"/>
      <c r="CX45" s="798"/>
      <c r="CY45" s="798"/>
      <c r="CZ45" s="798"/>
      <c r="DA45" s="798"/>
      <c r="DB45" s="798"/>
      <c r="DC45" s="798"/>
      <c r="DD45" s="798"/>
      <c r="DE45" s="798"/>
      <c r="DF45" s="798"/>
      <c r="DG45" s="798"/>
      <c r="DH45" s="798"/>
      <c r="DI45" s="798"/>
      <c r="DJ45" s="798"/>
      <c r="DK45" s="798"/>
      <c r="DL45" s="798"/>
      <c r="DM45" s="798"/>
      <c r="DN45" s="798"/>
      <c r="DO45" s="798"/>
      <c r="DP45" s="798"/>
      <c r="DQ45" s="798"/>
      <c r="DR45" s="798"/>
      <c r="DS45" s="798"/>
      <c r="DT45" s="798"/>
      <c r="DU45" s="798"/>
      <c r="DV45" s="798"/>
      <c r="DW45" s="798"/>
    </row>
    <row r="46" spans="1:127" s="803" customFormat="1" ht="21" customHeight="1" thickBot="1">
      <c r="A46" s="773"/>
      <c r="B46" s="822">
        <v>29</v>
      </c>
      <c r="C46" s="1587" t="s">
        <v>745</v>
      </c>
      <c r="D46" s="1588"/>
      <c r="E46" s="1588"/>
      <c r="F46" s="1588"/>
      <c r="G46" s="1588"/>
      <c r="H46" s="1588"/>
      <c r="I46" s="1588"/>
      <c r="J46" s="1589"/>
      <c r="K46" s="800"/>
      <c r="L46" s="800">
        <v>0</v>
      </c>
      <c r="M46" s="800">
        <v>1</v>
      </c>
      <c r="N46" s="978"/>
      <c r="O46" s="800">
        <v>0</v>
      </c>
      <c r="P46" s="782"/>
      <c r="Q46" s="823">
        <v>58</v>
      </c>
      <c r="R46" s="1590" t="s">
        <v>746</v>
      </c>
      <c r="S46" s="1591"/>
      <c r="T46" s="1591"/>
      <c r="U46" s="1591"/>
      <c r="V46" s="1591"/>
      <c r="W46" s="1591"/>
      <c r="X46" s="1591"/>
      <c r="Y46" s="1592"/>
      <c r="Z46" s="800">
        <v>0</v>
      </c>
      <c r="AA46" s="800">
        <v>1</v>
      </c>
      <c r="AB46" s="800">
        <v>0</v>
      </c>
      <c r="AC46" s="978"/>
      <c r="AD46" s="800">
        <v>0</v>
      </c>
      <c r="AE46" s="773"/>
      <c r="AF46" s="801">
        <f t="shared" si="0"/>
        <v>0.79</v>
      </c>
      <c r="AG46" s="801">
        <f t="shared" si="1"/>
        <v>0.89</v>
      </c>
      <c r="AH46" s="773"/>
      <c r="AI46" s="773"/>
      <c r="AJ46" s="773"/>
      <c r="AK46" s="773"/>
      <c r="AL46" s="773"/>
      <c r="AM46" s="773"/>
      <c r="AN46" s="773"/>
      <c r="AO46" s="773"/>
      <c r="AP46" s="773"/>
      <c r="AQ46" s="773"/>
      <c r="AR46" s="773"/>
      <c r="AS46" s="773"/>
      <c r="AT46" s="773"/>
      <c r="AU46" s="773"/>
      <c r="AV46" s="773"/>
      <c r="AW46" s="773"/>
      <c r="AX46" s="773"/>
      <c r="AY46" s="773"/>
      <c r="AZ46" s="773"/>
      <c r="BA46" s="773"/>
      <c r="BB46" s="817"/>
      <c r="BC46" s="821"/>
      <c r="BD46" s="821"/>
      <c r="BE46" s="821"/>
      <c r="BF46" s="821"/>
      <c r="BG46" s="821"/>
      <c r="BH46" s="821"/>
      <c r="BI46" s="821"/>
      <c r="BJ46" s="821"/>
      <c r="BK46" s="808"/>
      <c r="BL46" s="817"/>
      <c r="BM46" s="821"/>
      <c r="BN46" s="821"/>
      <c r="BO46" s="821"/>
      <c r="BP46" s="821"/>
      <c r="BQ46" s="821"/>
      <c r="BR46" s="821"/>
      <c r="BS46" s="821"/>
      <c r="BT46" s="798"/>
      <c r="BU46" s="798"/>
      <c r="BV46" s="798"/>
      <c r="BW46" s="798"/>
      <c r="BX46" s="798"/>
      <c r="BY46" s="798"/>
      <c r="BZ46" s="798"/>
      <c r="CA46" s="798"/>
      <c r="CB46" s="798"/>
      <c r="CC46" s="798"/>
      <c r="CD46" s="798"/>
      <c r="CE46" s="798"/>
      <c r="CF46" s="798"/>
      <c r="CG46" s="798"/>
      <c r="CH46" s="798"/>
      <c r="CI46" s="798"/>
      <c r="CJ46" s="798"/>
      <c r="CK46" s="798"/>
      <c r="CL46" s="798"/>
      <c r="CM46" s="798"/>
      <c r="CN46" s="798"/>
      <c r="CO46" s="798"/>
      <c r="CP46" s="798"/>
      <c r="CQ46" s="798"/>
      <c r="CR46" s="798"/>
      <c r="CS46" s="798"/>
      <c r="CT46" s="798"/>
      <c r="CU46" s="798"/>
      <c r="CV46" s="798"/>
      <c r="CW46" s="798"/>
      <c r="CX46" s="798"/>
      <c r="CY46" s="798"/>
      <c r="CZ46" s="798"/>
      <c r="DA46" s="798"/>
      <c r="DB46" s="798"/>
      <c r="DC46" s="798"/>
      <c r="DD46" s="798"/>
      <c r="DE46" s="798"/>
      <c r="DF46" s="798"/>
      <c r="DG46" s="798"/>
      <c r="DH46" s="798"/>
      <c r="DI46" s="798"/>
      <c r="DJ46" s="798"/>
      <c r="DK46" s="798"/>
      <c r="DL46" s="798"/>
      <c r="DM46" s="798"/>
      <c r="DN46" s="798"/>
      <c r="DO46" s="798"/>
      <c r="DP46" s="798"/>
      <c r="DQ46" s="798"/>
      <c r="DR46" s="798"/>
      <c r="DS46" s="798"/>
      <c r="DT46" s="798"/>
      <c r="DU46" s="798"/>
      <c r="DV46" s="798"/>
      <c r="DW46" s="798"/>
    </row>
    <row r="47" spans="1:127" s="803" customFormat="1" ht="8.25" hidden="1" customHeight="1">
      <c r="A47" s="773"/>
      <c r="B47" s="1593"/>
      <c r="C47" s="1593"/>
      <c r="D47" s="1593"/>
      <c r="E47" s="824"/>
      <c r="F47" s="824"/>
      <c r="G47" s="824"/>
      <c r="H47" s="824"/>
      <c r="I47" s="825"/>
      <c r="J47" s="825"/>
      <c r="K47" s="825"/>
      <c r="L47" s="826"/>
      <c r="M47" s="825"/>
      <c r="N47" s="825"/>
      <c r="O47" s="825">
        <v>0</v>
      </c>
      <c r="P47" s="825"/>
      <c r="Q47" s="824"/>
      <c r="R47" s="824"/>
      <c r="S47" s="824"/>
      <c r="T47" s="824"/>
      <c r="U47" s="824"/>
      <c r="V47" s="824"/>
      <c r="W47" s="824"/>
      <c r="X47" s="824"/>
      <c r="Y47" s="824"/>
      <c r="Z47" s="827"/>
      <c r="AA47" s="827"/>
      <c r="AB47" s="827"/>
      <c r="AC47" s="827"/>
      <c r="AD47" s="827"/>
      <c r="AE47" s="773"/>
      <c r="AF47" s="773"/>
      <c r="AG47" s="773"/>
      <c r="AH47" s="773"/>
      <c r="AI47" s="773"/>
      <c r="AJ47" s="773"/>
      <c r="AK47" s="773"/>
      <c r="AL47" s="773"/>
      <c r="AM47" s="773"/>
      <c r="AN47" s="773"/>
      <c r="AO47" s="773"/>
      <c r="AP47" s="773"/>
      <c r="AQ47" s="773"/>
      <c r="AR47" s="773"/>
      <c r="AS47" s="773"/>
      <c r="AT47" s="773"/>
      <c r="AU47" s="773"/>
      <c r="AV47" s="773"/>
      <c r="AW47" s="773"/>
      <c r="AX47" s="773"/>
      <c r="AY47" s="773"/>
      <c r="AZ47" s="773"/>
      <c r="BA47" s="773"/>
      <c r="BB47" s="773"/>
      <c r="BC47" s="773"/>
      <c r="BD47" s="773"/>
      <c r="BE47" s="773"/>
      <c r="BF47" s="773"/>
      <c r="BG47" s="773"/>
      <c r="BH47" s="773"/>
      <c r="BT47" s="798"/>
      <c r="BU47" s="798"/>
      <c r="BV47" s="798"/>
      <c r="BW47" s="798"/>
      <c r="BX47" s="798"/>
      <c r="BY47" s="798"/>
      <c r="BZ47" s="798"/>
      <c r="CA47" s="798"/>
      <c r="CB47" s="798"/>
      <c r="CC47" s="798"/>
      <c r="CD47" s="798"/>
      <c r="CE47" s="798"/>
      <c r="CF47" s="798"/>
      <c r="CG47" s="798"/>
      <c r="CH47" s="798"/>
      <c r="CI47" s="798"/>
      <c r="CJ47" s="798"/>
      <c r="CK47" s="798"/>
      <c r="CL47" s="798"/>
      <c r="CM47" s="798"/>
      <c r="CN47" s="798"/>
      <c r="CO47" s="798"/>
      <c r="CP47" s="798"/>
      <c r="CQ47" s="798"/>
      <c r="CR47" s="798"/>
      <c r="CS47" s="798"/>
      <c r="CT47" s="798"/>
      <c r="CU47" s="798"/>
      <c r="CV47" s="798"/>
      <c r="CW47" s="798"/>
      <c r="CX47" s="798"/>
      <c r="CY47" s="798"/>
      <c r="CZ47" s="798"/>
      <c r="DA47" s="798"/>
      <c r="DB47" s="798"/>
      <c r="DC47" s="798"/>
      <c r="DD47" s="798"/>
      <c r="DE47" s="798"/>
      <c r="DF47" s="798"/>
      <c r="DG47" s="798"/>
      <c r="DH47" s="798"/>
      <c r="DI47" s="798"/>
      <c r="DJ47" s="798"/>
      <c r="DK47" s="798"/>
      <c r="DL47" s="798"/>
      <c r="DM47" s="798"/>
      <c r="DN47" s="798"/>
      <c r="DO47" s="798"/>
      <c r="DP47" s="798"/>
      <c r="DQ47" s="798"/>
      <c r="DR47" s="798"/>
      <c r="DS47" s="798"/>
      <c r="DT47" s="798"/>
      <c r="DU47" s="798"/>
      <c r="DV47" s="798"/>
      <c r="DW47" s="798"/>
    </row>
    <row r="48" spans="1:127" s="803" customFormat="1" ht="9" hidden="1" customHeight="1" thickBot="1">
      <c r="A48" s="773"/>
      <c r="B48" s="1593"/>
      <c r="C48" s="1593"/>
      <c r="D48" s="1593"/>
      <c r="E48" s="824"/>
      <c r="F48" s="824"/>
      <c r="G48" s="824"/>
      <c r="H48" s="824"/>
      <c r="I48" s="1594" t="s">
        <v>34</v>
      </c>
      <c r="J48" s="1594"/>
      <c r="K48" s="1594"/>
      <c r="L48" s="1594"/>
      <c r="M48" s="825"/>
      <c r="N48" s="825"/>
      <c r="O48" s="825"/>
      <c r="P48" s="825"/>
      <c r="Q48" s="824"/>
      <c r="R48" s="824"/>
      <c r="S48" s="824"/>
      <c r="T48" s="824"/>
      <c r="U48" s="824"/>
      <c r="V48" s="824"/>
      <c r="W48" s="824"/>
      <c r="X48" s="824"/>
      <c r="Y48" s="824"/>
      <c r="Z48" s="827"/>
      <c r="AA48" s="827"/>
      <c r="AB48" s="827"/>
      <c r="AC48" s="827"/>
      <c r="AD48" s="827"/>
      <c r="AE48" s="773"/>
      <c r="AF48" s="773"/>
      <c r="AG48" s="773"/>
      <c r="AH48" s="773"/>
      <c r="AI48" s="773"/>
      <c r="AJ48" s="773"/>
      <c r="AK48" s="773"/>
      <c r="AL48" s="773"/>
      <c r="AM48" s="773"/>
      <c r="AN48" s="773"/>
      <c r="AO48" s="773"/>
      <c r="AP48" s="773"/>
      <c r="AQ48" s="773"/>
      <c r="AR48" s="773"/>
      <c r="AS48" s="773"/>
      <c r="AT48" s="773"/>
      <c r="AU48" s="773"/>
      <c r="AV48" s="773"/>
      <c r="AW48" s="773"/>
      <c r="AX48" s="773"/>
      <c r="AY48" s="773"/>
      <c r="AZ48" s="773"/>
      <c r="BA48" s="773"/>
      <c r="BB48" s="773"/>
      <c r="BC48" s="773"/>
      <c r="BD48" s="773"/>
      <c r="BE48" s="773"/>
      <c r="BF48" s="773"/>
      <c r="BG48" s="773"/>
      <c r="BH48" s="773"/>
      <c r="BT48" s="798"/>
      <c r="BU48" s="798"/>
      <c r="BV48" s="798"/>
      <c r="BW48" s="798"/>
      <c r="BX48" s="798"/>
      <c r="BY48" s="798"/>
      <c r="BZ48" s="798"/>
      <c r="CA48" s="798"/>
      <c r="CB48" s="798"/>
      <c r="CC48" s="798"/>
      <c r="CD48" s="798"/>
      <c r="CE48" s="798"/>
      <c r="CF48" s="798"/>
      <c r="CG48" s="798"/>
      <c r="CH48" s="798"/>
      <c r="CI48" s="798"/>
      <c r="CJ48" s="798"/>
      <c r="CK48" s="798"/>
      <c r="CL48" s="798"/>
      <c r="CM48" s="798"/>
      <c r="CN48" s="798"/>
      <c r="CO48" s="798"/>
      <c r="CP48" s="798"/>
      <c r="CQ48" s="798"/>
      <c r="CR48" s="798"/>
      <c r="CS48" s="798"/>
      <c r="CT48" s="798"/>
      <c r="CU48" s="798"/>
      <c r="CV48" s="798"/>
      <c r="CW48" s="798"/>
      <c r="CX48" s="798"/>
      <c r="CY48" s="798"/>
      <c r="CZ48" s="798"/>
      <c r="DA48" s="798"/>
      <c r="DB48" s="798"/>
      <c r="DC48" s="798"/>
      <c r="DD48" s="798"/>
      <c r="DE48" s="798"/>
      <c r="DF48" s="798"/>
      <c r="DG48" s="798"/>
      <c r="DH48" s="798"/>
      <c r="DI48" s="798"/>
      <c r="DJ48" s="798"/>
      <c r="DK48" s="798"/>
      <c r="DL48" s="798"/>
      <c r="DM48" s="798"/>
      <c r="DN48" s="798"/>
      <c r="DO48" s="798"/>
      <c r="DP48" s="798"/>
      <c r="DQ48" s="798"/>
      <c r="DR48" s="798"/>
      <c r="DS48" s="798"/>
      <c r="DT48" s="798"/>
      <c r="DU48" s="798"/>
      <c r="DV48" s="798"/>
      <c r="DW48" s="798"/>
    </row>
    <row r="49" spans="1:127" s="803" customFormat="1" ht="30" hidden="1" customHeight="1" thickBot="1">
      <c r="A49" s="773"/>
      <c r="B49" s="828"/>
      <c r="C49" s="828"/>
      <c r="D49" s="828"/>
      <c r="E49" s="828"/>
      <c r="F49" s="828"/>
      <c r="G49" s="829"/>
      <c r="H49" s="829"/>
      <c r="I49" s="829"/>
      <c r="J49" s="829"/>
      <c r="K49" s="829"/>
      <c r="L49" s="829"/>
      <c r="M49" s="1595" t="s">
        <v>747</v>
      </c>
      <c r="N49" s="1596"/>
      <c r="O49" s="1597"/>
      <c r="P49" s="825"/>
      <c r="Q49" s="1598">
        <f>AF17</f>
        <v>0.88724137931034486</v>
      </c>
      <c r="R49" s="1599"/>
      <c r="S49" s="1600"/>
      <c r="T49" s="828"/>
      <c r="U49" s="828"/>
      <c r="V49" s="829"/>
      <c r="W49" s="829"/>
      <c r="X49" s="829"/>
      <c r="Y49" s="829"/>
      <c r="Z49" s="829"/>
      <c r="AA49" s="829"/>
      <c r="AB49" s="829"/>
      <c r="AC49" s="829"/>
      <c r="AD49" s="829"/>
      <c r="AE49" s="773"/>
      <c r="AF49" s="773"/>
      <c r="AG49" s="773"/>
      <c r="AH49" s="773"/>
      <c r="AI49" s="773"/>
      <c r="AJ49" s="773"/>
      <c r="AK49" s="773"/>
      <c r="AL49" s="773"/>
      <c r="AM49" s="773"/>
      <c r="AN49" s="773"/>
      <c r="AO49" s="773"/>
      <c r="AP49" s="773"/>
      <c r="AQ49" s="773"/>
      <c r="AR49" s="773"/>
      <c r="AS49" s="773"/>
      <c r="AT49" s="773"/>
      <c r="AU49" s="773"/>
      <c r="AV49" s="773"/>
      <c r="AW49" s="773"/>
      <c r="AX49" s="773"/>
      <c r="AY49" s="773"/>
      <c r="AZ49" s="773"/>
      <c r="BA49" s="773"/>
      <c r="BB49" s="1601"/>
      <c r="BC49" s="1601"/>
      <c r="BD49" s="1601"/>
      <c r="BE49" s="1601"/>
      <c r="BF49" s="1601"/>
      <c r="BG49" s="1601"/>
      <c r="BH49" s="1601"/>
      <c r="BI49" s="1601"/>
      <c r="BJ49" s="1602"/>
      <c r="BK49" s="1602"/>
      <c r="BL49" s="1602"/>
      <c r="BM49" s="1602"/>
      <c r="BN49" s="1602"/>
      <c r="BO49" s="1602"/>
      <c r="BP49" s="1602"/>
      <c r="BQ49" s="1602"/>
      <c r="BT49" s="798"/>
      <c r="BU49" s="798"/>
      <c r="BV49" s="798"/>
      <c r="BW49" s="798"/>
      <c r="BX49" s="798"/>
      <c r="BY49" s="798"/>
      <c r="BZ49" s="798"/>
      <c r="CA49" s="798"/>
      <c r="CB49" s="798"/>
      <c r="CC49" s="798"/>
      <c r="CD49" s="798"/>
      <c r="CE49" s="798"/>
      <c r="CF49" s="798"/>
      <c r="CG49" s="798"/>
      <c r="CH49" s="798"/>
      <c r="CI49" s="798"/>
      <c r="CJ49" s="798"/>
      <c r="CK49" s="798"/>
      <c r="CL49" s="798"/>
      <c r="CM49" s="798"/>
      <c r="CN49" s="798"/>
      <c r="CO49" s="798"/>
      <c r="CP49" s="798"/>
      <c r="CQ49" s="798"/>
      <c r="CR49" s="798"/>
      <c r="CS49" s="798"/>
      <c r="CT49" s="798"/>
      <c r="CU49" s="798"/>
      <c r="CV49" s="798"/>
      <c r="CW49" s="798"/>
      <c r="CX49" s="798"/>
      <c r="CY49" s="798"/>
      <c r="CZ49" s="798"/>
      <c r="DA49" s="798"/>
      <c r="DB49" s="798"/>
      <c r="DC49" s="798"/>
      <c r="DD49" s="798"/>
      <c r="DE49" s="798"/>
      <c r="DF49" s="798"/>
      <c r="DG49" s="798"/>
      <c r="DH49" s="798"/>
      <c r="DI49" s="798"/>
      <c r="DJ49" s="798"/>
      <c r="DK49" s="798"/>
      <c r="DL49" s="798"/>
      <c r="DM49" s="798"/>
      <c r="DN49" s="798"/>
      <c r="DO49" s="798"/>
      <c r="DP49" s="798"/>
      <c r="DQ49" s="798"/>
      <c r="DR49" s="798"/>
      <c r="DS49" s="798"/>
      <c r="DT49" s="798"/>
      <c r="DU49" s="798"/>
      <c r="DV49" s="798"/>
      <c r="DW49" s="798"/>
    </row>
    <row r="50" spans="1:127" s="803" customFormat="1" ht="15" customHeight="1" thickBot="1">
      <c r="A50" s="773"/>
      <c r="B50" s="830"/>
      <c r="C50" s="830"/>
      <c r="D50" s="830"/>
      <c r="E50" s="830"/>
      <c r="F50" s="830"/>
      <c r="G50" s="831"/>
      <c r="H50" s="831"/>
      <c r="I50" s="831"/>
      <c r="J50" s="831"/>
      <c r="K50" s="831"/>
      <c r="L50" s="831"/>
      <c r="M50" s="831"/>
      <c r="N50" s="831"/>
      <c r="O50" s="831"/>
      <c r="P50" s="825"/>
      <c r="Q50" s="830"/>
      <c r="R50" s="830"/>
      <c r="S50" s="830"/>
      <c r="T50" s="830"/>
      <c r="U50" s="830"/>
      <c r="V50" s="831"/>
      <c r="W50" s="831"/>
      <c r="X50" s="831"/>
      <c r="Y50" s="831"/>
      <c r="Z50" s="831"/>
      <c r="AA50" s="831"/>
      <c r="AB50" s="831"/>
      <c r="AC50" s="831"/>
      <c r="AD50" s="831"/>
      <c r="AE50" s="773"/>
      <c r="AF50" s="773"/>
      <c r="AG50" s="773"/>
      <c r="AH50" s="773"/>
      <c r="AI50" s="773"/>
      <c r="AJ50" s="773"/>
      <c r="AK50" s="773"/>
      <c r="AL50" s="773"/>
      <c r="AM50" s="773"/>
      <c r="AN50" s="773"/>
      <c r="AO50" s="773"/>
      <c r="AP50" s="773"/>
      <c r="AQ50" s="773"/>
      <c r="AR50" s="773"/>
      <c r="AS50" s="773"/>
      <c r="AT50" s="773"/>
      <c r="AU50" s="773"/>
      <c r="AV50" s="773"/>
      <c r="AW50" s="773"/>
      <c r="AX50" s="773"/>
      <c r="AY50" s="773"/>
      <c r="AZ50" s="773"/>
      <c r="BA50" s="773"/>
      <c r="BB50" s="1602"/>
      <c r="BC50" s="1603"/>
      <c r="BD50" s="1603"/>
      <c r="BE50" s="1603"/>
      <c r="BF50" s="1603"/>
      <c r="BG50" s="1603"/>
      <c r="BH50" s="1603"/>
      <c r="BI50" s="1603"/>
      <c r="BJ50" s="1602"/>
      <c r="BK50" s="1603"/>
      <c r="BL50" s="1603"/>
      <c r="BM50" s="1603"/>
      <c r="BN50" s="1603"/>
      <c r="BO50" s="1603"/>
      <c r="BP50" s="1603"/>
      <c r="BQ50" s="1603"/>
      <c r="BT50" s="798"/>
      <c r="BU50" s="798"/>
      <c r="BV50" s="798"/>
      <c r="BW50" s="798"/>
      <c r="BX50" s="798"/>
      <c r="BY50" s="798"/>
      <c r="BZ50" s="798"/>
      <c r="CA50" s="798"/>
      <c r="CB50" s="798"/>
      <c r="CC50" s="798"/>
      <c r="CD50" s="798"/>
      <c r="CE50" s="798"/>
      <c r="CF50" s="798"/>
      <c r="CG50" s="798"/>
      <c r="CH50" s="798"/>
      <c r="CI50" s="798"/>
      <c r="CJ50" s="798"/>
      <c r="CK50" s="798"/>
      <c r="CL50" s="798"/>
      <c r="CM50" s="798"/>
      <c r="CN50" s="798"/>
      <c r="CO50" s="798"/>
      <c r="CP50" s="798"/>
      <c r="CQ50" s="798"/>
      <c r="CR50" s="798"/>
      <c r="CS50" s="798"/>
      <c r="CT50" s="798"/>
      <c r="CU50" s="798"/>
      <c r="CV50" s="798"/>
      <c r="CW50" s="798"/>
      <c r="CX50" s="798"/>
      <c r="CY50" s="798"/>
      <c r="CZ50" s="798"/>
      <c r="DA50" s="798"/>
      <c r="DB50" s="798"/>
      <c r="DC50" s="798"/>
      <c r="DD50" s="798"/>
      <c r="DE50" s="798"/>
      <c r="DF50" s="798"/>
      <c r="DG50" s="798"/>
      <c r="DH50" s="798"/>
      <c r="DI50" s="798"/>
      <c r="DJ50" s="798"/>
      <c r="DK50" s="798"/>
      <c r="DL50" s="798"/>
      <c r="DM50" s="798"/>
      <c r="DN50" s="798"/>
      <c r="DO50" s="798"/>
      <c r="DP50" s="798"/>
      <c r="DQ50" s="798"/>
      <c r="DR50" s="798"/>
      <c r="DS50" s="798"/>
      <c r="DT50" s="798"/>
      <c r="DU50" s="798"/>
      <c r="DV50" s="798"/>
      <c r="DW50" s="798"/>
    </row>
    <row r="51" spans="1:127" s="803" customFormat="1" ht="20.100000000000001" customHeight="1" thickBot="1">
      <c r="A51" s="773"/>
      <c r="B51" s="1604" t="s">
        <v>389</v>
      </c>
      <c r="C51" s="1605"/>
      <c r="D51" s="1605"/>
      <c r="E51" s="1605"/>
      <c r="F51" s="1605"/>
      <c r="G51" s="1606" t="s">
        <v>748</v>
      </c>
      <c r="H51" s="1606"/>
      <c r="I51" s="1606"/>
      <c r="J51" s="1606"/>
      <c r="K51" s="1606"/>
      <c r="L51" s="1606"/>
      <c r="M51" s="1606"/>
      <c r="N51" s="1606"/>
      <c r="O51" s="1607"/>
      <c r="P51" s="825"/>
      <c r="Q51" s="1604" t="s">
        <v>749</v>
      </c>
      <c r="R51" s="1605"/>
      <c r="S51" s="1605"/>
      <c r="T51" s="1605"/>
      <c r="U51" s="1605"/>
      <c r="V51" s="1606" t="s">
        <v>776</v>
      </c>
      <c r="W51" s="1606"/>
      <c r="X51" s="1606"/>
      <c r="Y51" s="1606"/>
      <c r="Z51" s="1606"/>
      <c r="AA51" s="1606"/>
      <c r="AB51" s="1606"/>
      <c r="AC51" s="1606"/>
      <c r="AD51" s="1607"/>
      <c r="AE51" s="773"/>
      <c r="AF51" s="773"/>
      <c r="AG51" s="773"/>
      <c r="AH51" s="773"/>
      <c r="AI51" s="773"/>
      <c r="AJ51" s="773"/>
      <c r="AK51" s="773"/>
      <c r="AL51" s="773"/>
      <c r="AM51" s="773"/>
      <c r="AN51" s="773"/>
      <c r="AO51" s="773"/>
      <c r="AP51" s="773"/>
      <c r="AQ51" s="773"/>
      <c r="AR51" s="773"/>
      <c r="AS51" s="773"/>
      <c r="AT51" s="773"/>
      <c r="AU51" s="773"/>
      <c r="AV51" s="773"/>
      <c r="AW51" s="773"/>
      <c r="AX51" s="773"/>
      <c r="AY51" s="773"/>
      <c r="AZ51" s="773"/>
      <c r="BA51" s="773"/>
      <c r="BB51" s="1602"/>
      <c r="BC51" s="1602"/>
      <c r="BD51" s="1602"/>
      <c r="BE51" s="1602"/>
      <c r="BF51" s="1602"/>
      <c r="BG51" s="1602"/>
      <c r="BH51" s="1602"/>
      <c r="BI51" s="1602"/>
      <c r="BJ51" s="1602"/>
      <c r="BK51" s="1602"/>
      <c r="BL51" s="1602"/>
      <c r="BM51" s="1602"/>
      <c r="BN51" s="1602"/>
      <c r="BO51" s="1602"/>
      <c r="BP51" s="1602"/>
      <c r="BQ51" s="1602"/>
    </row>
    <row r="52" spans="1:127" s="803" customFormat="1" ht="20.100000000000001" customHeight="1">
      <c r="A52" s="773"/>
      <c r="B52" s="1594"/>
      <c r="C52" s="1594"/>
      <c r="D52" s="1594"/>
      <c r="E52" s="1594"/>
      <c r="F52" s="1594"/>
      <c r="G52" s="1594"/>
      <c r="H52" s="1594"/>
      <c r="I52" s="1594"/>
      <c r="J52" s="1594"/>
      <c r="K52" s="1594"/>
      <c r="L52" s="1594"/>
      <c r="M52" s="1594"/>
      <c r="N52" s="1594"/>
      <c r="O52" s="1594"/>
      <c r="P52" s="1594"/>
      <c r="Q52" s="1594"/>
      <c r="R52" s="1594"/>
      <c r="S52" s="1594"/>
      <c r="T52" s="1594"/>
      <c r="U52" s="1594"/>
      <c r="V52" s="1594"/>
      <c r="W52" s="1594"/>
      <c r="X52" s="1594"/>
      <c r="Y52" s="1594"/>
      <c r="Z52" s="1594"/>
      <c r="AA52" s="1594"/>
      <c r="AB52" s="1594"/>
      <c r="AC52" s="1594"/>
      <c r="AD52" s="1594"/>
      <c r="AE52" s="773"/>
      <c r="AF52" s="773"/>
      <c r="AG52" s="773"/>
      <c r="AH52" s="773"/>
      <c r="AI52" s="773"/>
      <c r="AJ52" s="773"/>
      <c r="AK52" s="773"/>
      <c r="AL52" s="773"/>
      <c r="AM52" s="773"/>
      <c r="AN52" s="773"/>
      <c r="AO52" s="773"/>
      <c r="AP52" s="773"/>
      <c r="AQ52" s="773"/>
      <c r="AR52" s="773"/>
      <c r="AS52" s="773"/>
      <c r="AT52" s="773"/>
      <c r="AU52" s="773"/>
      <c r="AV52" s="773"/>
      <c r="AW52" s="773"/>
      <c r="AX52" s="773"/>
      <c r="AY52" s="773"/>
      <c r="AZ52" s="773"/>
      <c r="BA52" s="773"/>
      <c r="BB52" s="1602"/>
      <c r="BC52" s="1602"/>
      <c r="BD52" s="1602"/>
      <c r="BE52" s="1602"/>
      <c r="BF52" s="1602"/>
      <c r="BG52" s="1602"/>
      <c r="BH52" s="1602"/>
      <c r="BI52" s="1602"/>
      <c r="BJ52" s="1608"/>
      <c r="BK52" s="1608"/>
      <c r="BL52" s="1608"/>
      <c r="BM52" s="1608"/>
      <c r="BN52" s="1608"/>
      <c r="BO52" s="1608"/>
      <c r="BP52" s="1608"/>
      <c r="BQ52" s="1608"/>
    </row>
    <row r="53" spans="1:127" s="803" customFormat="1" ht="39.9" customHeight="1">
      <c r="A53" s="773"/>
      <c r="B53" s="1609" t="s">
        <v>750</v>
      </c>
      <c r="C53" s="1609"/>
      <c r="D53" s="1609"/>
      <c r="E53" s="1609"/>
      <c r="F53" s="1609"/>
      <c r="G53" s="1609"/>
      <c r="H53" s="1609"/>
      <c r="I53" s="1609"/>
      <c r="J53" s="1609"/>
      <c r="K53" s="1609"/>
      <c r="L53" s="1609"/>
      <c r="M53" s="1610"/>
      <c r="N53" s="1610"/>
      <c r="O53" s="1610"/>
      <c r="P53" s="1610"/>
      <c r="Q53" s="1610"/>
      <c r="R53" s="1610"/>
      <c r="S53" s="1610"/>
      <c r="T53" s="1610"/>
      <c r="U53" s="1610"/>
      <c r="V53" s="1610"/>
      <c r="W53" s="1610"/>
      <c r="X53" s="1610"/>
      <c r="Y53" s="1610"/>
      <c r="Z53" s="1610"/>
      <c r="AA53" s="1610"/>
      <c r="AB53" s="1610"/>
      <c r="AC53" s="1610"/>
      <c r="AD53" s="1610"/>
      <c r="AE53" s="773"/>
      <c r="AF53" s="773"/>
      <c r="AG53" s="773"/>
      <c r="AH53" s="773"/>
      <c r="AI53" s="773"/>
      <c r="AJ53" s="773"/>
      <c r="AK53" s="773"/>
      <c r="AL53" s="773"/>
      <c r="AM53" s="773"/>
      <c r="AN53" s="773"/>
      <c r="AO53" s="773"/>
      <c r="AP53" s="773"/>
      <c r="AQ53" s="773"/>
      <c r="AR53" s="773"/>
      <c r="AS53" s="773"/>
      <c r="AT53" s="773"/>
      <c r="AU53" s="773"/>
      <c r="AV53" s="773"/>
      <c r="AW53" s="773"/>
      <c r="AX53" s="773"/>
      <c r="AY53" s="773"/>
      <c r="AZ53" s="773"/>
      <c r="BA53" s="773"/>
      <c r="BB53" s="1601"/>
      <c r="BC53" s="1601"/>
      <c r="BD53" s="1601"/>
      <c r="BE53" s="1601"/>
      <c r="BF53" s="1601"/>
      <c r="BG53" s="1601"/>
      <c r="BH53" s="1601"/>
      <c r="BI53" s="1601"/>
      <c r="BJ53" s="1602"/>
      <c r="BK53" s="1602"/>
      <c r="BL53" s="1602"/>
      <c r="BM53" s="1602"/>
      <c r="BN53" s="1602"/>
      <c r="BO53" s="1602"/>
      <c r="BP53" s="1602"/>
      <c r="BQ53" s="1602"/>
    </row>
    <row r="54" spans="1:127" s="803" customFormat="1" ht="15" customHeight="1">
      <c r="A54" s="773"/>
      <c r="B54" s="832"/>
      <c r="C54" s="833"/>
      <c r="D54" s="833"/>
      <c r="E54" s="833"/>
      <c r="F54" s="833"/>
      <c r="G54" s="833"/>
      <c r="H54" s="833"/>
      <c r="I54" s="833"/>
      <c r="J54" s="833"/>
      <c r="K54" s="833"/>
      <c r="L54" s="833"/>
      <c r="M54" s="834"/>
      <c r="N54" s="834"/>
      <c r="O54" s="834"/>
      <c r="P54" s="834"/>
      <c r="Q54" s="834"/>
      <c r="R54" s="834"/>
      <c r="S54" s="834"/>
      <c r="T54" s="834"/>
      <c r="U54" s="834"/>
      <c r="V54" s="834"/>
      <c r="W54" s="834"/>
      <c r="X54" s="834"/>
      <c r="Y54" s="834"/>
      <c r="Z54" s="834"/>
      <c r="AA54" s="834"/>
      <c r="AB54" s="834"/>
      <c r="AC54" s="834"/>
      <c r="AD54" s="834"/>
      <c r="AE54" s="773"/>
      <c r="AF54" s="773"/>
      <c r="AG54" s="773"/>
      <c r="AH54" s="773"/>
      <c r="AI54" s="773"/>
      <c r="AJ54" s="773"/>
      <c r="AK54" s="773"/>
      <c r="AL54" s="773"/>
      <c r="AM54" s="773"/>
      <c r="AN54" s="773"/>
      <c r="AO54" s="773"/>
      <c r="AP54" s="773"/>
      <c r="AQ54" s="773"/>
      <c r="AR54" s="773"/>
      <c r="AS54" s="773"/>
      <c r="AT54" s="773"/>
      <c r="AU54" s="773"/>
      <c r="AV54" s="773"/>
      <c r="AW54" s="773"/>
      <c r="AX54" s="773"/>
      <c r="AY54" s="773"/>
      <c r="AZ54" s="773"/>
      <c r="BA54" s="773"/>
      <c r="BB54" s="1601"/>
      <c r="BC54" s="1601"/>
      <c r="BD54" s="1601"/>
      <c r="BE54" s="1601"/>
      <c r="BF54" s="1601"/>
      <c r="BG54" s="1601"/>
      <c r="BH54" s="1601"/>
      <c r="BI54" s="1601"/>
      <c r="BJ54" s="1602"/>
      <c r="BK54" s="1602"/>
      <c r="BL54" s="1602"/>
      <c r="BM54" s="1602"/>
      <c r="BN54" s="1602"/>
      <c r="BO54" s="1602"/>
      <c r="BP54" s="1602"/>
      <c r="BQ54" s="1602"/>
    </row>
    <row r="55" spans="1:127" ht="15" customHeight="1">
      <c r="B55" s="835"/>
      <c r="C55" s="835"/>
      <c r="D55" s="835"/>
      <c r="E55" s="835"/>
      <c r="F55" s="835"/>
      <c r="G55" s="835"/>
      <c r="H55" s="835"/>
      <c r="I55" s="835"/>
      <c r="J55" s="835"/>
      <c r="K55" s="835"/>
      <c r="L55" s="835"/>
      <c r="M55" s="835"/>
      <c r="N55" s="835"/>
      <c r="O55" s="835"/>
      <c r="P55" s="835"/>
      <c r="Q55" s="835"/>
      <c r="R55" s="835"/>
      <c r="S55" s="835"/>
      <c r="T55" s="835"/>
      <c r="U55" s="835"/>
      <c r="V55" s="835"/>
      <c r="W55" s="835"/>
      <c r="X55" s="835"/>
      <c r="Y55" s="835"/>
      <c r="Z55" s="835"/>
      <c r="AA55" s="835"/>
      <c r="AB55" s="835"/>
      <c r="AC55" s="835"/>
      <c r="AD55" s="835"/>
      <c r="AE55" s="773"/>
      <c r="AF55" s="773"/>
      <c r="AG55" s="773"/>
      <c r="AH55" s="773"/>
      <c r="AI55" s="773"/>
      <c r="AJ55" s="773"/>
      <c r="AK55" s="773"/>
      <c r="AL55" s="773"/>
      <c r="AM55" s="773"/>
      <c r="BB55" s="1601"/>
      <c r="BC55" s="1601"/>
      <c r="BD55" s="1601"/>
      <c r="BE55" s="1601"/>
      <c r="BF55" s="1601"/>
      <c r="BG55" s="1601"/>
      <c r="BH55" s="1601"/>
      <c r="BI55" s="1601"/>
      <c r="BJ55" s="1602"/>
      <c r="BK55" s="1602"/>
      <c r="BL55" s="1602"/>
      <c r="BM55" s="1602"/>
      <c r="BN55" s="1602"/>
      <c r="BO55" s="1602"/>
      <c r="BP55" s="1602"/>
      <c r="BQ55" s="1602"/>
    </row>
    <row r="56" spans="1:127" ht="27" customHeight="1">
      <c r="B56" s="836"/>
      <c r="C56" s="836"/>
      <c r="D56" s="836"/>
      <c r="E56" s="837"/>
      <c r="F56" s="837"/>
      <c r="G56" s="837"/>
      <c r="H56" s="837"/>
      <c r="I56" s="837"/>
      <c r="J56" s="837"/>
      <c r="K56" s="837"/>
      <c r="L56" s="837"/>
      <c r="M56" s="837"/>
      <c r="N56" s="837"/>
      <c r="O56" s="837"/>
      <c r="P56" s="837"/>
      <c r="Q56" s="837"/>
      <c r="R56" s="837"/>
      <c r="S56" s="837"/>
      <c r="T56" s="837"/>
      <c r="U56" s="837"/>
      <c r="V56" s="837"/>
      <c r="W56" s="837"/>
      <c r="X56" s="837"/>
      <c r="Y56" s="837"/>
      <c r="Z56" s="837"/>
      <c r="AA56" s="837"/>
      <c r="AB56" s="837"/>
      <c r="AC56" s="837"/>
      <c r="AD56" s="837"/>
      <c r="AE56" s="773"/>
      <c r="AF56" s="773"/>
      <c r="AG56" s="773"/>
      <c r="AH56" s="773"/>
      <c r="AI56" s="773"/>
      <c r="AJ56" s="773"/>
      <c r="AK56" s="773"/>
      <c r="AL56" s="773"/>
      <c r="AM56" s="773"/>
      <c r="BB56" s="1602"/>
      <c r="BC56" s="1602"/>
      <c r="BD56" s="1602"/>
      <c r="BE56" s="1602"/>
      <c r="BF56" s="1602"/>
      <c r="BG56" s="1602"/>
      <c r="BH56" s="1602"/>
      <c r="BI56" s="1602"/>
      <c r="BJ56" s="1602"/>
      <c r="BK56" s="1602"/>
      <c r="BL56" s="1602"/>
      <c r="BM56" s="1602"/>
      <c r="BN56" s="1602"/>
      <c r="BO56" s="1602"/>
      <c r="BP56" s="1602"/>
      <c r="BQ56" s="1602"/>
    </row>
    <row r="57" spans="1:127">
      <c r="AE57" s="773"/>
      <c r="AF57" s="773"/>
      <c r="AG57" s="773"/>
      <c r="AH57" s="773"/>
      <c r="AI57" s="773"/>
      <c r="AJ57" s="773"/>
      <c r="AK57" s="773"/>
      <c r="AL57" s="773"/>
      <c r="AM57" s="773"/>
      <c r="BB57" s="1602"/>
      <c r="BC57" s="1602"/>
      <c r="BD57" s="1602"/>
      <c r="BE57" s="1602"/>
      <c r="BF57" s="1602"/>
      <c r="BG57" s="1602"/>
      <c r="BH57" s="1602"/>
      <c r="BI57" s="1602"/>
      <c r="BJ57" s="1602"/>
      <c r="BK57" s="1602"/>
      <c r="BL57" s="1602"/>
      <c r="BM57" s="1602"/>
      <c r="BN57" s="1602"/>
      <c r="BO57" s="1602"/>
      <c r="BP57" s="1602"/>
      <c r="BQ57" s="1602"/>
    </row>
    <row r="58" spans="1:127">
      <c r="AE58" s="773"/>
      <c r="AF58" s="773"/>
      <c r="AG58" s="773"/>
      <c r="AH58" s="773"/>
      <c r="AI58" s="773"/>
      <c r="AJ58" s="773"/>
      <c r="AK58" s="773"/>
      <c r="AL58" s="773"/>
      <c r="AM58" s="773"/>
      <c r="BB58" s="1602"/>
      <c r="BC58" s="1602"/>
      <c r="BD58" s="1602"/>
      <c r="BE58" s="1602"/>
      <c r="BF58" s="1602"/>
      <c r="BG58" s="1602"/>
      <c r="BH58" s="1602"/>
      <c r="BI58" s="1602"/>
      <c r="BJ58" s="1602"/>
      <c r="BK58" s="1602"/>
      <c r="BL58" s="1602"/>
      <c r="BM58" s="1602"/>
      <c r="BN58" s="1602"/>
      <c r="BO58" s="1602"/>
      <c r="BP58" s="1602"/>
      <c r="BQ58" s="1602"/>
    </row>
    <row r="59" spans="1:127">
      <c r="B59" s="838"/>
      <c r="C59" s="838"/>
      <c r="D59" s="838"/>
      <c r="E59" s="838"/>
      <c r="F59" s="838"/>
      <c r="G59" s="838"/>
      <c r="H59" s="838"/>
      <c r="I59" s="838"/>
      <c r="J59" s="838"/>
      <c r="K59" s="838"/>
      <c r="L59" s="838"/>
      <c r="M59" s="838"/>
      <c r="N59" s="838"/>
      <c r="O59" s="838"/>
      <c r="P59" s="838"/>
      <c r="Q59" s="838"/>
      <c r="R59" s="838"/>
      <c r="S59" s="838"/>
      <c r="T59" s="838"/>
      <c r="U59" s="838"/>
      <c r="V59" s="838"/>
      <c r="W59" s="838"/>
      <c r="X59" s="838"/>
      <c r="Y59" s="838"/>
      <c r="Z59" s="838"/>
      <c r="AA59" s="838"/>
      <c r="AB59" s="838"/>
      <c r="AC59" s="838"/>
      <c r="AD59" s="838"/>
      <c r="AE59" s="773"/>
      <c r="AF59" s="773"/>
      <c r="AG59" s="773"/>
      <c r="AH59" s="773"/>
      <c r="AI59" s="773"/>
      <c r="AJ59" s="773"/>
      <c r="AK59" s="773"/>
      <c r="AL59" s="773"/>
      <c r="AM59" s="773"/>
      <c r="BB59" s="1601"/>
      <c r="BC59" s="1601"/>
      <c r="BD59" s="1601"/>
      <c r="BE59" s="1601"/>
      <c r="BF59" s="1601"/>
      <c r="BG59" s="1601"/>
      <c r="BH59" s="1601"/>
      <c r="BI59" s="1601"/>
      <c r="BJ59" s="1602"/>
      <c r="BK59" s="1602"/>
      <c r="BL59" s="1602"/>
      <c r="BM59" s="1602"/>
      <c r="BN59" s="1602"/>
      <c r="BO59" s="1602"/>
      <c r="BP59" s="1602"/>
      <c r="BQ59" s="1602"/>
    </row>
    <row r="60" spans="1:127">
      <c r="B60" s="838"/>
      <c r="C60" s="838"/>
      <c r="D60" s="838"/>
      <c r="E60" s="838"/>
      <c r="F60" s="838"/>
      <c r="G60" s="838"/>
      <c r="H60" s="838"/>
      <c r="I60" s="838"/>
      <c r="J60" s="838"/>
      <c r="K60" s="838"/>
      <c r="L60" s="838"/>
      <c r="M60" s="838"/>
      <c r="N60" s="838"/>
      <c r="O60" s="838"/>
      <c r="P60" s="838"/>
      <c r="Q60" s="838"/>
      <c r="R60" s="838"/>
      <c r="S60" s="838"/>
      <c r="T60" s="838"/>
      <c r="U60" s="838"/>
      <c r="V60" s="838"/>
      <c r="W60" s="838"/>
      <c r="X60" s="838"/>
      <c r="Y60" s="838"/>
      <c r="Z60" s="838"/>
      <c r="AA60" s="838"/>
      <c r="AB60" s="838"/>
      <c r="AC60" s="838"/>
      <c r="AD60" s="838"/>
      <c r="AE60" s="773"/>
      <c r="AF60" s="773"/>
      <c r="AG60" s="773"/>
      <c r="AH60" s="773"/>
      <c r="AI60" s="773"/>
      <c r="AJ60" s="773"/>
      <c r="AK60" s="773"/>
      <c r="AL60" s="773"/>
      <c r="AM60" s="773"/>
      <c r="BB60" s="1602"/>
      <c r="BC60" s="1602"/>
      <c r="BD60" s="1602"/>
      <c r="BE60" s="1602"/>
      <c r="BF60" s="1602"/>
      <c r="BG60" s="1602"/>
      <c r="BH60" s="1602"/>
      <c r="BI60" s="1602"/>
      <c r="BJ60" s="1602"/>
      <c r="BK60" s="1602"/>
      <c r="BL60" s="1602"/>
      <c r="BM60" s="1602"/>
      <c r="BN60" s="1602"/>
      <c r="BO60" s="1602"/>
      <c r="BP60" s="1602"/>
      <c r="BQ60" s="1602"/>
    </row>
    <row r="61" spans="1:127">
      <c r="B61" s="838"/>
      <c r="C61" s="838"/>
      <c r="D61" s="838"/>
      <c r="E61" s="838"/>
      <c r="F61" s="838"/>
      <c r="G61" s="838"/>
      <c r="H61" s="838"/>
      <c r="I61" s="838"/>
      <c r="J61" s="838"/>
      <c r="K61" s="838"/>
      <c r="L61" s="838"/>
      <c r="M61" s="838"/>
      <c r="N61" s="838"/>
      <c r="O61" s="838"/>
      <c r="P61" s="838"/>
      <c r="Q61" s="838"/>
      <c r="R61" s="838"/>
      <c r="S61" s="838"/>
      <c r="T61" s="838"/>
      <c r="U61" s="838"/>
      <c r="V61" s="838"/>
      <c r="W61" s="838"/>
      <c r="X61" s="838"/>
      <c r="Y61" s="838"/>
      <c r="Z61" s="838"/>
      <c r="AA61" s="838"/>
      <c r="AB61" s="838"/>
      <c r="AC61" s="838"/>
      <c r="AD61" s="838"/>
      <c r="AE61" s="773"/>
      <c r="AF61" s="773"/>
      <c r="AG61" s="773"/>
      <c r="AH61" s="773"/>
      <c r="AI61" s="773"/>
      <c r="AJ61" s="773"/>
      <c r="AK61" s="773"/>
      <c r="AL61" s="773"/>
      <c r="AM61" s="773"/>
      <c r="BB61" s="1601"/>
      <c r="BC61" s="1601"/>
      <c r="BD61" s="1601"/>
      <c r="BE61" s="1601"/>
      <c r="BF61" s="1601"/>
      <c r="BG61" s="1601"/>
      <c r="BH61" s="1601"/>
      <c r="BI61" s="1601"/>
      <c r="BJ61" s="1602"/>
      <c r="BK61" s="1603"/>
      <c r="BL61" s="1603"/>
      <c r="BM61" s="1603"/>
      <c r="BN61" s="1603"/>
      <c r="BO61" s="1603"/>
      <c r="BP61" s="1603"/>
      <c r="BQ61" s="1603"/>
    </row>
    <row r="62" spans="1:127">
      <c r="B62" s="838"/>
      <c r="C62" s="838"/>
      <c r="D62" s="838"/>
      <c r="E62" s="838"/>
      <c r="F62" s="838"/>
      <c r="G62" s="838"/>
      <c r="H62" s="838"/>
      <c r="I62" s="838"/>
      <c r="J62" s="838"/>
      <c r="K62" s="838"/>
      <c r="L62" s="838"/>
      <c r="M62" s="838"/>
      <c r="N62" s="838"/>
      <c r="O62" s="838"/>
      <c r="P62" s="838"/>
      <c r="Q62" s="838"/>
      <c r="R62" s="838"/>
      <c r="S62" s="838"/>
      <c r="T62" s="838"/>
      <c r="U62" s="838"/>
      <c r="V62" s="838"/>
      <c r="W62" s="838"/>
      <c r="X62" s="838"/>
      <c r="Y62" s="838"/>
      <c r="Z62" s="838"/>
      <c r="AA62" s="838"/>
      <c r="AB62" s="838"/>
      <c r="AC62" s="838"/>
      <c r="AD62" s="838"/>
      <c r="AE62" s="773"/>
      <c r="AF62" s="773"/>
      <c r="AG62" s="773"/>
      <c r="AH62" s="773"/>
      <c r="AI62" s="773"/>
      <c r="AJ62" s="773"/>
      <c r="AK62" s="773"/>
      <c r="AL62" s="773"/>
      <c r="AM62" s="773"/>
      <c r="BB62" s="1602"/>
      <c r="BC62" s="1602"/>
      <c r="BD62" s="1602"/>
      <c r="BE62" s="1602"/>
      <c r="BF62" s="1602"/>
      <c r="BG62" s="1602"/>
      <c r="BH62" s="1602"/>
      <c r="BI62" s="1602"/>
      <c r="BJ62" s="1602"/>
      <c r="BK62" s="1602"/>
      <c r="BL62" s="1602"/>
      <c r="BM62" s="1602"/>
      <c r="BN62" s="1602"/>
      <c r="BO62" s="1602"/>
      <c r="BP62" s="1602"/>
      <c r="BQ62" s="1602"/>
    </row>
    <row r="63" spans="1:127">
      <c r="B63" s="838"/>
      <c r="C63" s="838"/>
      <c r="D63" s="838"/>
      <c r="E63" s="838"/>
      <c r="F63" s="838"/>
      <c r="G63" s="838"/>
      <c r="H63" s="838"/>
      <c r="I63" s="838"/>
      <c r="J63" s="838"/>
      <c r="K63" s="838"/>
      <c r="L63" s="838"/>
      <c r="M63" s="838"/>
      <c r="N63" s="838"/>
      <c r="O63" s="838"/>
      <c r="P63" s="838"/>
      <c r="Q63" s="838"/>
      <c r="R63" s="838"/>
      <c r="S63" s="838"/>
      <c r="T63" s="838"/>
      <c r="U63" s="838"/>
      <c r="V63" s="838"/>
      <c r="W63" s="838"/>
      <c r="X63" s="838"/>
      <c r="Y63" s="838"/>
      <c r="Z63" s="838"/>
      <c r="AA63" s="838"/>
      <c r="AB63" s="838"/>
      <c r="AC63" s="838"/>
      <c r="AD63" s="838"/>
      <c r="AE63" s="773"/>
      <c r="AF63" s="773"/>
      <c r="AG63" s="773"/>
      <c r="AH63" s="773"/>
      <c r="AI63" s="773"/>
      <c r="AJ63" s="773"/>
      <c r="AK63" s="773"/>
      <c r="AL63" s="773"/>
      <c r="AM63" s="773"/>
      <c r="BB63" s="1602"/>
      <c r="BC63" s="1602"/>
      <c r="BD63" s="1602"/>
      <c r="BE63" s="1602"/>
      <c r="BF63" s="1602"/>
      <c r="BG63" s="1602"/>
      <c r="BH63" s="1602"/>
      <c r="BI63" s="1602"/>
      <c r="BJ63" s="1602"/>
      <c r="BK63" s="1602"/>
      <c r="BL63" s="1602"/>
      <c r="BM63" s="1602"/>
      <c r="BN63" s="1602"/>
      <c r="BO63" s="1602"/>
      <c r="BP63" s="1602"/>
      <c r="BQ63" s="1602"/>
    </row>
    <row r="64" spans="1:127">
      <c r="B64" s="838"/>
      <c r="C64" s="838"/>
      <c r="D64" s="838"/>
      <c r="E64" s="838"/>
      <c r="F64" s="838"/>
      <c r="G64" s="838"/>
      <c r="H64" s="838"/>
      <c r="I64" s="838"/>
      <c r="J64" s="838"/>
      <c r="K64" s="838"/>
      <c r="L64" s="838"/>
      <c r="M64" s="838"/>
      <c r="N64" s="838"/>
      <c r="O64" s="838"/>
      <c r="P64" s="838"/>
      <c r="Q64" s="838"/>
      <c r="R64" s="838"/>
      <c r="S64" s="838"/>
      <c r="T64" s="838"/>
      <c r="U64" s="838"/>
      <c r="V64" s="838"/>
      <c r="W64" s="838"/>
      <c r="X64" s="838"/>
      <c r="Y64" s="838"/>
      <c r="Z64" s="838"/>
      <c r="AA64" s="838"/>
      <c r="AB64" s="838"/>
      <c r="AC64" s="838"/>
      <c r="AD64" s="838"/>
      <c r="AE64" s="773"/>
      <c r="AF64" s="773"/>
      <c r="AG64" s="773"/>
      <c r="AH64" s="773"/>
      <c r="AI64" s="773"/>
      <c r="AJ64" s="773"/>
      <c r="AK64" s="773"/>
      <c r="AL64" s="773"/>
      <c r="AM64" s="773"/>
      <c r="BB64" s="1602"/>
      <c r="BC64" s="1602"/>
      <c r="BD64" s="1602"/>
      <c r="BE64" s="1602"/>
      <c r="BF64" s="1602"/>
      <c r="BG64" s="1602"/>
      <c r="BH64" s="1602"/>
      <c r="BI64" s="1602"/>
      <c r="BJ64" s="1602"/>
      <c r="BK64" s="1602"/>
      <c r="BL64" s="1602"/>
      <c r="BM64" s="1602"/>
      <c r="BN64" s="1602"/>
      <c r="BO64" s="1602"/>
      <c r="BP64" s="1602"/>
      <c r="BQ64" s="1602"/>
    </row>
    <row r="65" spans="31:69">
      <c r="AE65" s="773"/>
      <c r="AF65" s="773"/>
      <c r="AG65" s="773"/>
      <c r="AH65" s="773"/>
      <c r="AI65" s="773"/>
      <c r="AJ65" s="773"/>
      <c r="AK65" s="773"/>
      <c r="AL65" s="773"/>
      <c r="AM65" s="773"/>
      <c r="BB65" s="1602"/>
      <c r="BC65" s="1602"/>
      <c r="BD65" s="1602"/>
      <c r="BE65" s="1602"/>
      <c r="BF65" s="1602"/>
      <c r="BG65" s="1602"/>
      <c r="BH65" s="1602"/>
      <c r="BI65" s="1602"/>
      <c r="BJ65" s="1602"/>
      <c r="BK65" s="1602"/>
      <c r="BL65" s="1602"/>
      <c r="BM65" s="1602"/>
      <c r="BN65" s="1602"/>
      <c r="BO65" s="1602"/>
      <c r="BP65" s="1602"/>
      <c r="BQ65" s="1602"/>
    </row>
    <row r="66" spans="31:69">
      <c r="AE66" s="773"/>
      <c r="AF66" s="773"/>
      <c r="AG66" s="773"/>
      <c r="AH66" s="773"/>
      <c r="AI66" s="773"/>
      <c r="AJ66" s="773"/>
      <c r="AK66" s="773"/>
      <c r="AL66" s="773"/>
      <c r="AM66" s="773"/>
      <c r="BB66" s="1602"/>
      <c r="BC66" s="1602"/>
      <c r="BD66" s="1602"/>
      <c r="BE66" s="1602"/>
      <c r="BF66" s="1602"/>
      <c r="BG66" s="1602"/>
      <c r="BH66" s="1602"/>
      <c r="BI66" s="1602"/>
      <c r="BJ66" s="1602"/>
      <c r="BK66" s="1602"/>
      <c r="BL66" s="1602"/>
      <c r="BM66" s="1602"/>
      <c r="BN66" s="1602"/>
      <c r="BO66" s="1602"/>
      <c r="BP66" s="1602"/>
      <c r="BQ66" s="1602"/>
    </row>
    <row r="67" spans="31:69">
      <c r="AE67" s="773"/>
      <c r="AF67" s="773"/>
      <c r="AG67" s="773"/>
      <c r="AH67" s="773"/>
      <c r="AI67" s="773"/>
      <c r="AJ67" s="773"/>
      <c r="AK67" s="773"/>
      <c r="AL67" s="773"/>
      <c r="AM67" s="773"/>
      <c r="BB67" s="1602"/>
      <c r="BC67" s="1602"/>
      <c r="BD67" s="1602"/>
      <c r="BE67" s="1602"/>
      <c r="BF67" s="1602"/>
      <c r="BG67" s="1602"/>
      <c r="BH67" s="1602"/>
      <c r="BI67" s="1602"/>
      <c r="BJ67" s="1602"/>
      <c r="BK67" s="1602"/>
      <c r="BL67" s="1602"/>
      <c r="BM67" s="1602"/>
      <c r="BN67" s="1602"/>
      <c r="BO67" s="1602"/>
      <c r="BP67" s="1602"/>
      <c r="BQ67" s="1602"/>
    </row>
    <row r="68" spans="31:69">
      <c r="AE68" s="773"/>
      <c r="AF68" s="773"/>
      <c r="AG68" s="773"/>
      <c r="AH68" s="773"/>
      <c r="AI68" s="773"/>
      <c r="AJ68" s="773"/>
      <c r="AK68" s="773"/>
      <c r="AL68" s="773"/>
      <c r="AM68" s="773"/>
    </row>
    <row r="69" spans="31:69">
      <c r="AE69" s="773"/>
      <c r="AF69" s="773"/>
      <c r="AG69" s="773"/>
      <c r="AH69" s="773"/>
      <c r="AI69" s="773"/>
      <c r="AJ69" s="773"/>
      <c r="AK69" s="773"/>
      <c r="AL69" s="773"/>
      <c r="AM69" s="773"/>
    </row>
    <row r="70" spans="31:69">
      <c r="AE70" s="773"/>
      <c r="AF70" s="773"/>
      <c r="AG70" s="773"/>
      <c r="AH70" s="773"/>
      <c r="AI70" s="773"/>
      <c r="AJ70" s="773"/>
      <c r="AK70" s="773"/>
      <c r="AL70" s="773"/>
      <c r="AM70" s="773"/>
    </row>
    <row r="71" spans="31:69">
      <c r="AE71" s="773"/>
      <c r="AF71" s="773"/>
      <c r="AG71" s="773"/>
      <c r="AH71" s="773"/>
      <c r="AI71" s="773"/>
      <c r="AJ71" s="773"/>
      <c r="AK71" s="773"/>
      <c r="AL71" s="773"/>
      <c r="AM71" s="773"/>
    </row>
    <row r="72" spans="31:69">
      <c r="AE72" s="773"/>
      <c r="AF72" s="773"/>
      <c r="AG72" s="773"/>
      <c r="AH72" s="773"/>
      <c r="AI72" s="773"/>
      <c r="AJ72" s="773"/>
      <c r="AK72" s="773"/>
      <c r="AL72" s="773"/>
      <c r="AM72" s="773"/>
    </row>
    <row r="73" spans="31:69">
      <c r="AE73" s="773"/>
      <c r="AF73" s="773"/>
      <c r="AG73" s="773"/>
      <c r="AH73" s="773"/>
      <c r="AI73" s="773"/>
      <c r="AJ73" s="773"/>
      <c r="AK73" s="773"/>
      <c r="AL73" s="773"/>
      <c r="AM73" s="773"/>
    </row>
    <row r="74" spans="31:69">
      <c r="AE74" s="773"/>
      <c r="AF74" s="773"/>
      <c r="AG74" s="773"/>
      <c r="AH74" s="773"/>
      <c r="AI74" s="773"/>
      <c r="AJ74" s="773"/>
      <c r="AK74" s="773"/>
      <c r="AL74" s="773"/>
      <c r="AM74" s="773"/>
    </row>
    <row r="75" spans="31:69">
      <c r="AE75" s="773"/>
      <c r="AF75" s="773"/>
      <c r="AG75" s="773"/>
      <c r="AH75" s="773"/>
      <c r="AI75" s="773"/>
      <c r="AJ75" s="773"/>
      <c r="AK75" s="773"/>
      <c r="AL75" s="773"/>
      <c r="AM75" s="773"/>
    </row>
    <row r="76" spans="31:69">
      <c r="AE76" s="773"/>
      <c r="AF76" s="773"/>
      <c r="AG76" s="773"/>
      <c r="AH76" s="773"/>
      <c r="AI76" s="773"/>
      <c r="AJ76" s="773"/>
      <c r="AK76" s="773"/>
      <c r="AL76" s="773"/>
      <c r="AM76" s="773"/>
    </row>
    <row r="77" spans="31:69">
      <c r="AE77" s="773"/>
      <c r="AF77" s="773"/>
      <c r="AG77" s="773"/>
      <c r="AH77" s="773"/>
      <c r="AI77" s="773"/>
      <c r="AJ77" s="773"/>
      <c r="AK77" s="773"/>
      <c r="AL77" s="773"/>
      <c r="AM77" s="773"/>
    </row>
    <row r="78" spans="31:69">
      <c r="AE78" s="773"/>
      <c r="AF78" s="773"/>
      <c r="AG78" s="773"/>
      <c r="AH78" s="773"/>
      <c r="AI78" s="773"/>
      <c r="AJ78" s="773"/>
      <c r="AK78" s="773"/>
      <c r="AL78" s="773"/>
      <c r="AM78" s="773"/>
    </row>
    <row r="79" spans="31:69">
      <c r="AE79" s="773"/>
      <c r="AF79" s="773"/>
      <c r="AG79" s="773"/>
      <c r="AH79" s="773"/>
      <c r="AI79" s="773"/>
      <c r="AJ79" s="773"/>
      <c r="AK79" s="773"/>
      <c r="AL79" s="773"/>
      <c r="AM79" s="773"/>
    </row>
    <row r="80" spans="31:69">
      <c r="AE80" s="773"/>
      <c r="AF80" s="773"/>
      <c r="AG80" s="773"/>
      <c r="AH80" s="773"/>
      <c r="AI80" s="773"/>
      <c r="AJ80" s="773"/>
      <c r="AK80" s="773"/>
      <c r="AL80" s="773"/>
      <c r="AM80" s="773"/>
    </row>
    <row r="81" s="773" customFormat="1"/>
    <row r="82" s="773" customFormat="1"/>
    <row r="83" s="773" customFormat="1"/>
    <row r="84" s="773" customFormat="1"/>
    <row r="85" s="773" customFormat="1"/>
    <row r="86" s="773" customFormat="1"/>
    <row r="87" s="773" customFormat="1"/>
    <row r="88" s="773" customFormat="1"/>
    <row r="89" s="773" customFormat="1"/>
    <row r="90" s="773" customFormat="1"/>
    <row r="91" s="773" customFormat="1"/>
    <row r="92" s="773" customFormat="1"/>
    <row r="93" s="773" customFormat="1"/>
    <row r="94" s="773" customFormat="1"/>
    <row r="95" s="773" customFormat="1"/>
    <row r="96" s="773" customFormat="1"/>
    <row r="97" s="773" customFormat="1"/>
    <row r="98" s="773" customFormat="1"/>
    <row r="99" s="773" customFormat="1"/>
    <row r="100" s="773" customFormat="1"/>
    <row r="101" s="773" customFormat="1"/>
    <row r="102" s="773" customFormat="1"/>
    <row r="103" s="773" customFormat="1"/>
    <row r="104" s="773" customFormat="1"/>
    <row r="105" s="773" customFormat="1"/>
    <row r="106" s="773" customFormat="1"/>
    <row r="107" s="773" customFormat="1"/>
    <row r="108" s="773" customFormat="1"/>
    <row r="109" s="773" customFormat="1"/>
    <row r="110" s="773" customFormat="1"/>
    <row r="111" s="773" customFormat="1"/>
    <row r="112" s="773" customFormat="1"/>
    <row r="113" s="773" customFormat="1"/>
    <row r="114" s="773" customFormat="1"/>
    <row r="115" s="773" customFormat="1"/>
    <row r="116" s="773" customFormat="1"/>
    <row r="117" s="773" customFormat="1"/>
    <row r="118" s="773" customFormat="1"/>
    <row r="119" s="773" customFormat="1"/>
    <row r="120" s="773" customFormat="1"/>
    <row r="121" s="773" customFormat="1"/>
    <row r="122" s="773" customFormat="1"/>
    <row r="123" s="773" customFormat="1"/>
    <row r="124" s="773" customFormat="1"/>
    <row r="125" s="773" customFormat="1"/>
    <row r="126" s="773" customFormat="1"/>
    <row r="127" s="773" customFormat="1"/>
    <row r="128" s="773" customFormat="1"/>
    <row r="129" s="773" customFormat="1"/>
    <row r="130" s="773" customFormat="1"/>
    <row r="131" s="773" customFormat="1"/>
    <row r="132" s="773" customFormat="1"/>
    <row r="133" s="773" customFormat="1"/>
    <row r="134" s="773" customFormat="1"/>
    <row r="135" s="773" customFormat="1"/>
    <row r="136" s="773" customFormat="1"/>
    <row r="137" s="773" customFormat="1"/>
    <row r="138" s="773" customFormat="1"/>
    <row r="139" s="773" customFormat="1"/>
    <row r="140" s="773" customFormat="1"/>
    <row r="141" s="773" customFormat="1"/>
    <row r="142" s="773" customFormat="1"/>
    <row r="143" s="773" customFormat="1"/>
    <row r="144" s="773" customFormat="1"/>
    <row r="145" s="773" customFormat="1"/>
    <row r="146" s="773" customFormat="1"/>
    <row r="147" s="773"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43" priority="49" stopIfTrue="1">
      <formula>$AC$10&gt;=0.9</formula>
    </cfRule>
  </conditionalFormatting>
  <conditionalFormatting sqref="D11:F11">
    <cfRule type="expression" dxfId="42" priority="48">
      <formula>AND(AC10&gt;=0.8,AC10&lt;=0.89)</formula>
    </cfRule>
  </conditionalFormatting>
  <conditionalFormatting sqref="D12:F12">
    <cfRule type="expression" dxfId="41" priority="47">
      <formula>AND(AC10&gt;=0.7,AC10&lt;=0.79)</formula>
    </cfRule>
  </conditionalFormatting>
  <conditionalFormatting sqref="D13:F13">
    <cfRule type="expression" dxfId="40" priority="46">
      <formula>AND(AC10&gt;=0,AC10&lt;=0.69)</formula>
    </cfRule>
  </conditionalFormatting>
  <conditionalFormatting sqref="K18:L18 O18:O26 L19:L20 K21:M23 L24 K25:M26 M30 K32:O33 K34:L35 N34:O35 K36:O39 L42:L44 O42:O46 K44 M45:M46">
    <cfRule type="cellIs" dxfId="39" priority="5" stopIfTrue="1" operator="equal">
      <formula>1</formula>
    </cfRule>
  </conditionalFormatting>
  <conditionalFormatting sqref="K24:L24 N30:O31 K40:L40 K41:O41 K42 K43:L43 K45:L46 K19 K20:L20 K27 M27:O27 K28:O29 K30:L31 N40:O40">
    <cfRule type="cellIs" dxfId="38" priority="11" stopIfTrue="1" operator="equal">
      <formula>1</formula>
    </cfRule>
  </conditionalFormatting>
  <conditionalFormatting sqref="L18:L26 K18:K27 M27:N29 K28:L41 N31 N40:O40 M41:O41 L42:L44 K42:K46 L45:M46 M21:M23 M25:M26 N34:O35 M36:O39 O42:O46">
    <cfRule type="cellIs" dxfId="37" priority="12" stopIfTrue="1" operator="equal">
      <formula>0</formula>
    </cfRule>
  </conditionalFormatting>
  <conditionalFormatting sqref="L24 M30:N30 K33:K46">
    <cfRule type="cellIs" dxfId="36" priority="10" stopIfTrue="1" operator="equal">
      <formula>0</formula>
    </cfRule>
  </conditionalFormatting>
  <conditionalFormatting sqref="L45">
    <cfRule type="cellIs" dxfId="35" priority="9" stopIfTrue="1" operator="equal">
      <formula>0</formula>
    </cfRule>
  </conditionalFormatting>
  <conditionalFormatting sqref="L47">
    <cfRule type="cellIs" dxfId="34" priority="50" stopIfTrue="1" operator="equal">
      <formula>1</formula>
    </cfRule>
    <cfRule type="cellIs" dxfId="33" priority="51" stopIfTrue="1" operator="equal">
      <formula>0</formula>
    </cfRule>
  </conditionalFormatting>
  <conditionalFormatting sqref="L39:M39">
    <cfRule type="cellIs" dxfId="32" priority="8" stopIfTrue="1" operator="equal">
      <formula>0</formula>
    </cfRule>
  </conditionalFormatting>
  <conditionalFormatting sqref="M32:O33">
    <cfRule type="cellIs" dxfId="31" priority="7" stopIfTrue="1" operator="equal">
      <formula>0</formula>
    </cfRule>
  </conditionalFormatting>
  <conditionalFormatting sqref="O18:O46">
    <cfRule type="cellIs" dxfId="30" priority="13" stopIfTrue="1" operator="equal">
      <formula>1</formula>
    </cfRule>
    <cfRule type="cellIs" dxfId="29" priority="14" stopIfTrue="1" operator="equal">
      <formula>0</formula>
    </cfRule>
  </conditionalFormatting>
  <conditionalFormatting sqref="O38">
    <cfRule type="cellIs" dxfId="28" priority="6" stopIfTrue="1" operator="equal">
      <formula>0</formula>
    </cfRule>
  </conditionalFormatting>
  <conditionalFormatting sqref="Z18:AA18 Z23:AA23 AC23:AD23 Z38:AA38 Z39:AD39 Z40:AA40 AC40:AD40 AD41:AD42 Z43:AD43 Z44 Z45:AA45">
    <cfRule type="cellIs" dxfId="27" priority="1" stopIfTrue="1" operator="equal">
      <formula>1</formula>
    </cfRule>
    <cfRule type="cellIs" dxfId="26" priority="2" stopIfTrue="1" operator="equal">
      <formula>0</formula>
    </cfRule>
  </conditionalFormatting>
  <conditionalFormatting sqref="AA18 AA38 AA45:AB45 AD18:AD21 Z19:AB21 Z22:AD22 Z24:AD30 Z31:AB31 AD31 Z32:AD37 AD38 Z41:AB41 Z42:AA42 AB44:AD44 AD45:AD46 Z46:AB46">
    <cfRule type="cellIs" dxfId="25" priority="3" stopIfTrue="1" operator="equal">
      <formula>1</formula>
    </cfRule>
  </conditionalFormatting>
  <conditionalFormatting sqref="AA18 AD18:AD21 Z19:AB21 Z22:AD22 Z24:AD30 Z31:AB31 AD31 Z32:AD37 AA38 AD38 Z41:AB41 Z42:AA42 AB44:AD44 AA45:AB45 AD45:AD46 Z46:AB46">
    <cfRule type="cellIs" dxfId="24" priority="4" stopIfTrue="1" operator="equal">
      <formula>0</formula>
    </cfRule>
  </conditionalFormatting>
  <dataValidations count="5">
    <dataValidation type="whole" allowBlank="1" showInputMessage="1" showErrorMessage="1" error="You can only enter a value between 1 or 0" promptTitle="ENTER 1 or 0" sqref="AV33 M29:M30 L28:L47 K18:K46 N30:O31 N40:O40 L26:M26 M27:O29 M25 M21:M23 L18:L25 O18:O26 M41:O41 M32:O33 M36:O39 N34:O35 M45:M46 O42:O46" xr:uid="{00000000-0002-0000-0500-000000000000}">
      <formula1>0</formula1>
      <formula2>1</formula2>
    </dataValidation>
    <dataValidation operator="equal" allowBlank="1" showInputMessage="1" showErrorMessage="1" sqref="AV20:AV25 Z10:Z14 AW25:AY25 AC10" xr:uid="{00000000-0002-0000-0500-000001000000}"/>
    <dataValidation type="whole" errorStyle="information" operator="greaterThan" showInputMessage="1" showErrorMessage="1" errorTitle="Error - review score" error="Only one score can be given for each subject, please revise." sqref="BK40:BK46 BO32:BO39 P18:P46" xr:uid="{00000000-0002-0000-0500-000002000000}">
      <formula1>1</formula1>
    </dataValidation>
    <dataValidation allowBlank="1" sqref="K17:AD17" xr:uid="{00000000-0002-0000-0500-000003000000}"/>
    <dataValidation type="list" allowBlank="1" showInputMessage="1" showErrorMessage="1" error="You can only enter a value between 1 or 0" promptTitle="ENTER 1 or 0" sqref="Z18:AA18 Z23:AA23 AC23:AD23 Z39:AD39 Z40:AA40 AC40:AD40 AD41:AD42 Z44 Z43:AD43 Z22:AD22 Z19:Z21 AB19:AB21 AA18:AA21 AD18:AD21 Z24:AD30 Z32:AD37 AD31 Z31:AB31 Z38:AA38 AD38 Z41:AB41 Z42:AA42 AB44:AD44 Z45:AB46 AD45:AD46" xr:uid="{18A0D07F-2B29-42B7-B257-50EC57565C3D}">
      <formula1>"0,1"</formula1>
    </dataValidation>
  </dataValidations>
  <printOptions horizontalCentered="1" verticalCentered="1"/>
  <pageMargins left="0.7" right="0.7" top="0.75" bottom="0.75" header="0.3" footer="0.3"/>
  <pageSetup paperSize="8" scale="74" orientation="landscape" r:id="rId1"/>
  <headerFooter>
    <oddFooter>&amp;R_x000D_&amp;1#&amp;"Aptos"&amp;10&amp;K000000 Data sensitivity - Internal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theme="5" tint="0.59999389629810485"/>
    <pageSetUpPr fitToPage="1"/>
  </sheetPr>
  <dimension ref="A1:O53"/>
  <sheetViews>
    <sheetView view="pageBreakPreview" topLeftCell="A22" zoomScale="70" zoomScaleNormal="100" zoomScaleSheetLayoutView="70" workbookViewId="0">
      <selection activeCell="K39" sqref="K39"/>
    </sheetView>
  </sheetViews>
  <sheetFormatPr defaultRowHeight="14.4"/>
  <cols>
    <col min="2" max="2" width="12.6640625" customWidth="1"/>
    <col min="3" max="3" width="24.33203125" customWidth="1"/>
    <col min="4" max="6" width="14.6640625" customWidth="1"/>
    <col min="7" max="7" width="16" customWidth="1"/>
    <col min="10" max="10" width="10.33203125" bestFit="1" customWidth="1"/>
  </cols>
  <sheetData>
    <row r="1" spans="1:15" ht="15.45" customHeight="1">
      <c r="A1" s="1614" t="s">
        <v>186</v>
      </c>
      <c r="B1" s="1614"/>
      <c r="C1" s="1614"/>
      <c r="D1" s="1614"/>
      <c r="E1" s="1614"/>
      <c r="F1" s="1614"/>
      <c r="G1" s="1615"/>
    </row>
    <row r="2" spans="1:15" ht="15.45" customHeight="1">
      <c r="A2" s="1616"/>
      <c r="B2" s="1616"/>
      <c r="C2" s="1616"/>
      <c r="D2" s="1616"/>
      <c r="E2" s="1616"/>
      <c r="F2" s="1616"/>
      <c r="G2" s="1617"/>
    </row>
    <row r="3" spans="1:15">
      <c r="A3" s="624" t="s">
        <v>195</v>
      </c>
      <c r="B3" s="1619" t="s">
        <v>1</v>
      </c>
      <c r="C3" s="1619"/>
      <c r="D3" s="624" t="s">
        <v>182</v>
      </c>
      <c r="E3" s="624" t="s">
        <v>183</v>
      </c>
      <c r="F3" s="624" t="s">
        <v>184</v>
      </c>
      <c r="G3" s="624" t="s">
        <v>19</v>
      </c>
    </row>
    <row r="4" spans="1:15" ht="15">
      <c r="A4" s="200" t="s">
        <v>195</v>
      </c>
      <c r="B4" s="1611" t="s">
        <v>78</v>
      </c>
      <c r="C4" s="1611"/>
      <c r="D4" s="1057">
        <v>4280</v>
      </c>
      <c r="E4" s="1057">
        <v>9540</v>
      </c>
      <c r="F4" s="1057">
        <v>77050</v>
      </c>
      <c r="G4" s="1057">
        <v>77050</v>
      </c>
      <c r="H4" s="202"/>
      <c r="I4" s="202"/>
      <c r="J4" s="202"/>
      <c r="K4" s="202"/>
    </row>
    <row r="5" spans="1:15" ht="15">
      <c r="A5" s="201"/>
      <c r="B5" s="1611" t="s">
        <v>77</v>
      </c>
      <c r="C5" s="1611"/>
      <c r="D5" s="1057">
        <v>4280</v>
      </c>
      <c r="E5" s="1057">
        <v>9540</v>
      </c>
      <c r="F5" s="1057">
        <v>77050</v>
      </c>
      <c r="G5" s="1057">
        <v>77050</v>
      </c>
      <c r="I5" s="202"/>
      <c r="J5" s="202"/>
      <c r="K5" s="202"/>
    </row>
    <row r="6" spans="1:15" ht="15">
      <c r="A6" s="1612"/>
      <c r="B6" s="1611" t="s">
        <v>428</v>
      </c>
      <c r="C6" s="1611"/>
      <c r="D6" s="1057">
        <v>1</v>
      </c>
      <c r="E6" s="1057">
        <v>3</v>
      </c>
      <c r="F6" s="1057">
        <v>22</v>
      </c>
      <c r="G6" s="1057">
        <v>22</v>
      </c>
    </row>
    <row r="7" spans="1:15" ht="15">
      <c r="A7" s="1612"/>
      <c r="B7" s="1611" t="s">
        <v>429</v>
      </c>
      <c r="C7" s="1611"/>
      <c r="D7" s="1057"/>
      <c r="E7" s="1057"/>
      <c r="F7" s="1057"/>
      <c r="G7" s="1057"/>
    </row>
    <row r="8" spans="1:15" ht="15">
      <c r="A8" s="1612"/>
      <c r="B8" s="1611" t="s">
        <v>430</v>
      </c>
      <c r="C8" s="1611"/>
      <c r="D8" s="1057">
        <v>1</v>
      </c>
      <c r="E8" s="1057">
        <v>3</v>
      </c>
      <c r="F8" s="1057">
        <v>20</v>
      </c>
      <c r="G8" s="1057">
        <v>20</v>
      </c>
    </row>
    <row r="9" spans="1:15" ht="15">
      <c r="A9" s="1612"/>
      <c r="B9" s="1618" t="s">
        <v>431</v>
      </c>
      <c r="C9" s="1618"/>
      <c r="D9" s="1057"/>
      <c r="E9" s="1057"/>
      <c r="F9" s="1057"/>
      <c r="G9" s="1057"/>
    </row>
    <row r="10" spans="1:15">
      <c r="I10" s="61" t="s">
        <v>195</v>
      </c>
      <c r="J10" s="1613" t="s">
        <v>1</v>
      </c>
      <c r="K10" s="1613"/>
      <c r="L10" s="61" t="s">
        <v>182</v>
      </c>
      <c r="M10" s="61" t="s">
        <v>183</v>
      </c>
      <c r="N10" s="61" t="s">
        <v>184</v>
      </c>
      <c r="O10" s="61" t="s">
        <v>19</v>
      </c>
    </row>
    <row r="12" spans="1:15" ht="46.2" customHeight="1">
      <c r="A12" s="1460" t="s">
        <v>455</v>
      </c>
      <c r="B12" s="1461"/>
      <c r="C12" s="1461"/>
      <c r="D12" s="1461"/>
      <c r="E12" s="1461"/>
      <c r="F12" s="1461"/>
      <c r="G12" s="1461"/>
      <c r="I12" s="58" t="s">
        <v>180</v>
      </c>
      <c r="J12" s="1016">
        <v>0.83330000000000004</v>
      </c>
    </row>
    <row r="13" spans="1:15" ht="43.2" customHeight="1">
      <c r="A13" s="53" t="s">
        <v>173</v>
      </c>
      <c r="B13" s="53" t="s">
        <v>177</v>
      </c>
      <c r="C13" s="53" t="s">
        <v>174</v>
      </c>
      <c r="D13" s="53" t="s">
        <v>176</v>
      </c>
      <c r="E13" s="53" t="s">
        <v>178</v>
      </c>
      <c r="F13" s="53" t="s">
        <v>175</v>
      </c>
      <c r="G13" s="53" t="s">
        <v>179</v>
      </c>
      <c r="I13" s="58" t="s">
        <v>181</v>
      </c>
      <c r="J13" s="593">
        <f>E30</f>
        <v>0.83333333333333337</v>
      </c>
    </row>
    <row r="14" spans="1:15">
      <c r="A14" s="674" t="s">
        <v>505</v>
      </c>
      <c r="B14" s="672"/>
      <c r="C14" s="571"/>
      <c r="D14" s="572">
        <v>0</v>
      </c>
      <c r="E14" s="598">
        <v>0.76</v>
      </c>
      <c r="F14" s="571"/>
      <c r="G14" s="673">
        <v>0</v>
      </c>
    </row>
    <row r="15" spans="1:15">
      <c r="A15" s="674" t="s">
        <v>506</v>
      </c>
      <c r="B15" s="675"/>
      <c r="C15" s="676"/>
      <c r="D15" s="676">
        <v>0</v>
      </c>
      <c r="E15" s="598">
        <v>0.76</v>
      </c>
      <c r="F15" s="676"/>
      <c r="G15" s="677">
        <v>0</v>
      </c>
    </row>
    <row r="16" spans="1:15">
      <c r="A16" s="674" t="s">
        <v>507</v>
      </c>
      <c r="B16" s="675"/>
      <c r="C16" s="676"/>
      <c r="D16" s="676">
        <v>0</v>
      </c>
      <c r="E16" s="598">
        <f>HSE.!AE6</f>
        <v>0.83333333333333337</v>
      </c>
      <c r="F16" s="676"/>
      <c r="G16" s="677">
        <v>0</v>
      </c>
    </row>
    <row r="17" spans="1:7">
      <c r="A17" s="674" t="s">
        <v>508</v>
      </c>
      <c r="B17" s="675"/>
      <c r="C17" s="676"/>
      <c r="D17" s="676">
        <v>0</v>
      </c>
      <c r="E17" s="598">
        <v>0.77</v>
      </c>
      <c r="F17" s="676"/>
      <c r="G17" s="677">
        <v>0</v>
      </c>
    </row>
    <row r="18" spans="1:7">
      <c r="A18" s="674" t="s">
        <v>509</v>
      </c>
      <c r="B18" s="675"/>
      <c r="C18" s="676"/>
      <c r="D18" s="676">
        <v>0</v>
      </c>
      <c r="E18" s="598">
        <f>HSE.!AE6</f>
        <v>0.83333333333333337</v>
      </c>
      <c r="F18" s="676"/>
      <c r="G18" s="677">
        <v>0</v>
      </c>
    </row>
    <row r="19" spans="1:7">
      <c r="A19" s="674" t="s">
        <v>510</v>
      </c>
      <c r="B19" s="675"/>
      <c r="C19" s="676"/>
      <c r="D19" s="676">
        <v>0</v>
      </c>
      <c r="E19" s="598">
        <f>HSE.!AE6</f>
        <v>0.83333333333333337</v>
      </c>
      <c r="F19" s="676"/>
      <c r="G19" s="677">
        <v>0</v>
      </c>
    </row>
    <row r="20" spans="1:7">
      <c r="A20" s="674" t="s">
        <v>511</v>
      </c>
      <c r="B20" s="675"/>
      <c r="C20" s="676"/>
      <c r="D20" s="676">
        <v>0</v>
      </c>
      <c r="E20" s="598">
        <f>E19</f>
        <v>0.83333333333333337</v>
      </c>
      <c r="F20" s="676"/>
      <c r="G20" s="677">
        <v>0</v>
      </c>
    </row>
    <row r="21" spans="1:7">
      <c r="A21" s="674" t="s">
        <v>512</v>
      </c>
      <c r="B21" s="675"/>
      <c r="C21" s="676"/>
      <c r="D21" s="676">
        <v>0</v>
      </c>
      <c r="E21" s="598">
        <f>E20</f>
        <v>0.83333333333333337</v>
      </c>
      <c r="F21" s="676"/>
      <c r="G21" s="677">
        <v>0</v>
      </c>
    </row>
    <row r="22" spans="1:7">
      <c r="A22" s="674" t="s">
        <v>513</v>
      </c>
      <c r="B22" s="675"/>
      <c r="C22" s="676"/>
      <c r="D22" s="676">
        <v>0</v>
      </c>
      <c r="E22" s="598">
        <f>E21</f>
        <v>0.83333333333333337</v>
      </c>
      <c r="F22" s="676"/>
      <c r="G22" s="677">
        <v>0</v>
      </c>
    </row>
    <row r="23" spans="1:7">
      <c r="A23" s="674" t="s">
        <v>514</v>
      </c>
      <c r="B23" s="675">
        <v>46251</v>
      </c>
      <c r="C23" s="675">
        <v>46251</v>
      </c>
      <c r="D23" s="676">
        <v>0</v>
      </c>
      <c r="E23" s="598">
        <f t="shared" ref="E23:E25" si="0">E22</f>
        <v>0.83333333333333337</v>
      </c>
      <c r="F23" s="675">
        <v>46251</v>
      </c>
      <c r="G23" s="677">
        <v>0</v>
      </c>
    </row>
    <row r="24" spans="1:7">
      <c r="A24" s="674" t="s">
        <v>515</v>
      </c>
      <c r="B24" s="675">
        <v>46258</v>
      </c>
      <c r="C24" s="675">
        <v>46258</v>
      </c>
      <c r="D24" s="676">
        <v>0</v>
      </c>
      <c r="E24" s="598">
        <f t="shared" si="0"/>
        <v>0.83333333333333337</v>
      </c>
      <c r="F24" s="675">
        <v>46258</v>
      </c>
      <c r="G24" s="677">
        <v>0</v>
      </c>
    </row>
    <row r="25" spans="1:7">
      <c r="A25" s="674" t="s">
        <v>516</v>
      </c>
      <c r="B25" s="675">
        <v>46265</v>
      </c>
      <c r="C25" s="675">
        <v>46265</v>
      </c>
      <c r="D25" s="676">
        <v>0</v>
      </c>
      <c r="E25" s="598">
        <f t="shared" si="0"/>
        <v>0.83333333333333337</v>
      </c>
      <c r="F25" s="675">
        <v>46265</v>
      </c>
      <c r="G25" s="677">
        <v>0</v>
      </c>
    </row>
    <row r="26" spans="1:7">
      <c r="A26" s="674" t="s">
        <v>517</v>
      </c>
      <c r="B26" s="675">
        <v>46272</v>
      </c>
      <c r="C26" s="675">
        <v>46272</v>
      </c>
      <c r="D26" s="676">
        <v>0</v>
      </c>
      <c r="E26" s="598">
        <f>E25</f>
        <v>0.83333333333333337</v>
      </c>
      <c r="F26" s="675">
        <v>46272</v>
      </c>
      <c r="G26" s="677">
        <v>0</v>
      </c>
    </row>
    <row r="27" spans="1:7">
      <c r="A27" s="674" t="s">
        <v>518</v>
      </c>
      <c r="B27" s="675">
        <v>46279</v>
      </c>
      <c r="C27" s="675">
        <v>46279</v>
      </c>
      <c r="D27" s="676">
        <v>0</v>
      </c>
      <c r="E27" s="598">
        <f>E26</f>
        <v>0.83333333333333337</v>
      </c>
      <c r="F27" s="675">
        <v>46279</v>
      </c>
      <c r="G27" s="677">
        <v>0</v>
      </c>
    </row>
    <row r="28" spans="1:7">
      <c r="A28" s="674" t="s">
        <v>519</v>
      </c>
      <c r="B28" s="675">
        <v>46286</v>
      </c>
      <c r="C28" s="675">
        <v>46286</v>
      </c>
      <c r="D28" s="676">
        <v>0</v>
      </c>
      <c r="E28" s="598">
        <f>E27</f>
        <v>0.83333333333333337</v>
      </c>
      <c r="F28" s="675">
        <v>46286</v>
      </c>
      <c r="G28" s="677">
        <v>0</v>
      </c>
    </row>
    <row r="29" spans="1:7">
      <c r="A29" s="674" t="s">
        <v>520</v>
      </c>
      <c r="B29" s="675">
        <v>46293</v>
      </c>
      <c r="C29" s="675">
        <v>46293</v>
      </c>
      <c r="D29" s="676">
        <v>0</v>
      </c>
      <c r="E29" s="598">
        <f>E28</f>
        <v>0.83333333333333337</v>
      </c>
      <c r="F29" s="675">
        <v>46293</v>
      </c>
      <c r="G29" s="677">
        <v>0</v>
      </c>
    </row>
    <row r="30" spans="1:7">
      <c r="A30" s="674" t="s">
        <v>521</v>
      </c>
      <c r="B30" s="675">
        <v>46300</v>
      </c>
      <c r="C30" s="675">
        <v>46300</v>
      </c>
      <c r="D30" s="676">
        <v>0</v>
      </c>
      <c r="E30" s="598">
        <f>E29</f>
        <v>0.83333333333333337</v>
      </c>
      <c r="F30" s="675">
        <v>46300</v>
      </c>
      <c r="G30" s="677">
        <v>0</v>
      </c>
    </row>
    <row r="31" spans="1:7">
      <c r="A31" s="674" t="s">
        <v>522</v>
      </c>
      <c r="B31" s="675">
        <v>46307</v>
      </c>
      <c r="C31" s="675">
        <v>46307</v>
      </c>
      <c r="D31" s="676">
        <v>0</v>
      </c>
      <c r="E31" s="598">
        <v>0.83</v>
      </c>
      <c r="F31" s="675">
        <v>46307</v>
      </c>
      <c r="G31" s="677">
        <v>0</v>
      </c>
    </row>
    <row r="32" spans="1:7">
      <c r="A32" s="674" t="s">
        <v>523</v>
      </c>
      <c r="B32" s="675">
        <v>46314</v>
      </c>
      <c r="C32" s="675">
        <v>46314</v>
      </c>
      <c r="D32" s="676">
        <v>0</v>
      </c>
      <c r="E32" s="598">
        <v>0.83</v>
      </c>
      <c r="F32" s="675">
        <v>46314</v>
      </c>
      <c r="G32" s="677">
        <v>0</v>
      </c>
    </row>
    <row r="33" spans="1:7">
      <c r="A33" s="674" t="s">
        <v>524</v>
      </c>
      <c r="B33" s="675"/>
      <c r="C33" s="676"/>
      <c r="D33" s="676">
        <v>0</v>
      </c>
      <c r="E33" s="598">
        <v>0</v>
      </c>
      <c r="F33" s="676"/>
      <c r="G33" s="677">
        <v>0</v>
      </c>
    </row>
    <row r="34" spans="1:7">
      <c r="A34" s="674" t="s">
        <v>525</v>
      </c>
      <c r="B34" s="675"/>
      <c r="C34" s="676"/>
      <c r="D34" s="676">
        <v>0</v>
      </c>
      <c r="E34" s="598">
        <v>0</v>
      </c>
      <c r="F34" s="676"/>
      <c r="G34" s="677">
        <v>0</v>
      </c>
    </row>
    <row r="35" spans="1:7">
      <c r="A35" s="674" t="s">
        <v>526</v>
      </c>
      <c r="B35" s="675"/>
      <c r="C35" s="676"/>
      <c r="D35" s="676">
        <v>0</v>
      </c>
      <c r="E35" s="598">
        <v>0</v>
      </c>
      <c r="F35" s="676"/>
      <c r="G35" s="677">
        <v>0</v>
      </c>
    </row>
    <row r="36" spans="1:7">
      <c r="A36" s="674" t="s">
        <v>527</v>
      </c>
      <c r="B36" s="675"/>
      <c r="C36" s="676"/>
      <c r="D36" s="676">
        <v>0</v>
      </c>
      <c r="E36" s="598">
        <v>0</v>
      </c>
      <c r="F36" s="676"/>
      <c r="G36" s="677">
        <v>0</v>
      </c>
    </row>
    <row r="37" spans="1:7">
      <c r="A37" s="674" t="s">
        <v>528</v>
      </c>
      <c r="B37" s="675"/>
      <c r="C37" s="676"/>
      <c r="D37" s="676">
        <v>0</v>
      </c>
      <c r="E37" s="598">
        <v>0</v>
      </c>
      <c r="F37" s="676"/>
      <c r="G37" s="677">
        <v>0</v>
      </c>
    </row>
    <row r="38" spans="1:7">
      <c r="A38" s="674" t="s">
        <v>529</v>
      </c>
      <c r="B38" s="675"/>
      <c r="C38" s="676"/>
      <c r="D38" s="676">
        <v>0</v>
      </c>
      <c r="E38" s="598">
        <v>0</v>
      </c>
      <c r="F38" s="676"/>
      <c r="G38" s="677">
        <v>0</v>
      </c>
    </row>
    <row r="39" spans="1:7">
      <c r="A39" s="674" t="s">
        <v>530</v>
      </c>
      <c r="B39" s="675"/>
      <c r="C39" s="676"/>
      <c r="D39" s="676">
        <v>0</v>
      </c>
      <c r="E39" s="598">
        <v>0</v>
      </c>
      <c r="F39" s="676"/>
      <c r="G39" s="677">
        <v>0</v>
      </c>
    </row>
    <row r="40" spans="1:7">
      <c r="A40" s="674" t="s">
        <v>531</v>
      </c>
      <c r="B40" s="675"/>
      <c r="C40" s="676"/>
      <c r="D40" s="676">
        <v>0</v>
      </c>
      <c r="E40" s="598">
        <v>0</v>
      </c>
      <c r="F40" s="676"/>
      <c r="G40" s="677">
        <v>0</v>
      </c>
    </row>
    <row r="41" spans="1:7">
      <c r="A41" s="674" t="s">
        <v>532</v>
      </c>
      <c r="B41" s="675"/>
      <c r="C41" s="676"/>
      <c r="D41" s="676">
        <v>0</v>
      </c>
      <c r="E41" s="598">
        <v>0</v>
      </c>
      <c r="F41" s="676"/>
      <c r="G41" s="677">
        <v>0</v>
      </c>
    </row>
    <row r="42" spans="1:7">
      <c r="A42" s="674" t="s">
        <v>533</v>
      </c>
      <c r="B42" s="675"/>
      <c r="C42" s="676"/>
      <c r="D42" s="676">
        <v>0</v>
      </c>
      <c r="E42" s="598">
        <v>0</v>
      </c>
      <c r="F42" s="676"/>
      <c r="G42" s="677">
        <v>0</v>
      </c>
    </row>
    <row r="43" spans="1:7">
      <c r="A43" s="747"/>
      <c r="B43" s="748"/>
      <c r="C43" s="749"/>
      <c r="D43" s="749"/>
      <c r="E43" s="597"/>
      <c r="F43" s="749"/>
      <c r="G43" s="746"/>
    </row>
    <row r="44" spans="1:7">
      <c r="A44" s="747"/>
      <c r="B44" s="748"/>
      <c r="C44" s="749"/>
      <c r="D44" s="749"/>
      <c r="E44" s="597"/>
      <c r="F44" s="749"/>
      <c r="G44" s="746"/>
    </row>
    <row r="45" spans="1:7">
      <c r="A45" s="747"/>
      <c r="B45" s="748"/>
      <c r="C45" s="749"/>
      <c r="D45" s="749"/>
      <c r="E45" s="597"/>
      <c r="F45" s="749"/>
      <c r="G45" s="746"/>
    </row>
    <row r="46" spans="1:7">
      <c r="A46" s="747"/>
      <c r="B46" s="748"/>
      <c r="C46" s="749"/>
      <c r="D46" s="749"/>
      <c r="E46" s="597"/>
      <c r="F46" s="749"/>
      <c r="G46" s="746"/>
    </row>
    <row r="47" spans="1:7">
      <c r="A47" s="747"/>
      <c r="B47" s="748"/>
      <c r="C47" s="749"/>
      <c r="D47" s="749"/>
      <c r="E47" s="597"/>
      <c r="F47" s="749"/>
      <c r="G47" s="746"/>
    </row>
    <row r="48" spans="1:7">
      <c r="A48" s="747"/>
      <c r="B48" s="748"/>
      <c r="C48" s="749"/>
      <c r="D48" s="749"/>
      <c r="E48" s="597"/>
      <c r="F48" s="749"/>
      <c r="G48" s="746"/>
    </row>
    <row r="49" spans="1:7">
      <c r="A49" s="747"/>
      <c r="B49" s="748"/>
      <c r="C49" s="749"/>
      <c r="D49" s="749"/>
      <c r="E49" s="597"/>
      <c r="F49" s="749"/>
      <c r="G49" s="746"/>
    </row>
    <row r="50" spans="1:7">
      <c r="A50" s="747"/>
      <c r="B50" s="748"/>
      <c r="C50" s="749"/>
      <c r="D50" s="749"/>
      <c r="E50" s="597"/>
      <c r="F50" s="749"/>
      <c r="G50" s="746"/>
    </row>
    <row r="51" spans="1:7">
      <c r="A51" s="747"/>
      <c r="B51" s="748"/>
      <c r="C51" s="749"/>
      <c r="D51" s="749"/>
      <c r="E51" s="597"/>
      <c r="F51" s="749"/>
      <c r="G51" s="746"/>
    </row>
    <row r="52" spans="1:7">
      <c r="A52" s="747"/>
      <c r="B52" s="748"/>
      <c r="C52" s="749"/>
      <c r="D52" s="749"/>
      <c r="E52" s="597"/>
      <c r="F52" s="749"/>
      <c r="G52" s="746"/>
    </row>
    <row r="53" spans="1:7">
      <c r="A53" s="589"/>
      <c r="B53" s="592"/>
      <c r="C53" s="590"/>
      <c r="D53" s="590"/>
      <c r="E53" s="597"/>
      <c r="F53" s="590"/>
      <c r="G53" s="591"/>
    </row>
  </sheetData>
  <mergeCells count="11">
    <mergeCell ref="J10:K10"/>
    <mergeCell ref="A1:G2"/>
    <mergeCell ref="B9:C9"/>
    <mergeCell ref="B8:C8"/>
    <mergeCell ref="B3:C3"/>
    <mergeCell ref="B4:C4"/>
    <mergeCell ref="A12:G12"/>
    <mergeCell ref="B5:C5"/>
    <mergeCell ref="B6:C6"/>
    <mergeCell ref="B7:C7"/>
    <mergeCell ref="A6:A9"/>
  </mergeCells>
  <phoneticPr fontId="102" type="noConversion"/>
  <printOptions horizontalCentered="1" verticalCentered="1"/>
  <pageMargins left="0.7" right="0.7" top="0.75" bottom="0.75" header="0.3" footer="0.3"/>
  <pageSetup paperSize="8" scale="87" orientation="landscape" r:id="rId1"/>
  <headerFooter>
    <oddFooter>&amp;R_x000D_&amp;1#&amp;"Aptos"&amp;10&amp;K000000 Data sensitivity - Internal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theme="9" tint="0.59999389629810485"/>
    <pageSetUpPr fitToPage="1"/>
  </sheetPr>
  <dimension ref="B1:BE119"/>
  <sheetViews>
    <sheetView view="pageBreakPreview" topLeftCell="A2" zoomScale="80" zoomScaleNormal="85" zoomScaleSheetLayoutView="80" workbookViewId="0">
      <selection activeCell="K39" sqref="K39"/>
    </sheetView>
  </sheetViews>
  <sheetFormatPr defaultColWidth="9.109375" defaultRowHeight="13.8"/>
  <cols>
    <col min="1" max="1" width="0.33203125" style="161" customWidth="1"/>
    <col min="2" max="2" width="3" style="161" customWidth="1"/>
    <col min="3" max="3" width="4.33203125" style="161" customWidth="1"/>
    <col min="4" max="4" width="4.6640625" style="161" customWidth="1"/>
    <col min="5" max="5" width="6.33203125" style="161" customWidth="1"/>
    <col min="6" max="6" width="5.5546875" style="161" customWidth="1"/>
    <col min="7" max="7" width="4.33203125" style="161" customWidth="1"/>
    <col min="8" max="8" width="4.44140625" style="161" customWidth="1"/>
    <col min="9" max="10" width="4.109375" style="161" customWidth="1"/>
    <col min="11" max="11" width="0.33203125" style="161" customWidth="1"/>
    <col min="12" max="12" width="1.5546875" style="161" customWidth="1"/>
    <col min="13" max="13" width="1.44140625" style="161" customWidth="1"/>
    <col min="14" max="14" width="1.6640625" style="161" customWidth="1"/>
    <col min="15" max="15" width="2" style="161" customWidth="1"/>
    <col min="16" max="17" width="1.5546875" style="161" customWidth="1"/>
    <col min="18" max="18" width="2" style="161" customWidth="1"/>
    <col min="19" max="19" width="3.5546875" style="161" customWidth="1"/>
    <col min="20" max="20" width="5.33203125" style="161" customWidth="1"/>
    <col min="21" max="21" width="5.109375" style="161" customWidth="1"/>
    <col min="22" max="22" width="6.33203125" style="161" customWidth="1"/>
    <col min="23" max="23" width="4.33203125" style="161" customWidth="1"/>
    <col min="24" max="24" width="5.109375" style="161" customWidth="1"/>
    <col min="25" max="25" width="4.33203125" style="161" customWidth="1"/>
    <col min="26" max="26" width="3.109375" style="161" customWidth="1"/>
    <col min="27" max="27" width="3.33203125" style="161" customWidth="1"/>
    <col min="28" max="28" width="3.5546875" style="161" hidden="1" customWidth="1"/>
    <col min="29" max="31" width="1.5546875" style="161" customWidth="1"/>
    <col min="32" max="32" width="1.6640625" style="161" customWidth="1"/>
    <col min="33" max="33" width="1.5546875" style="161" customWidth="1"/>
    <col min="34" max="34" width="10.6640625" style="161" customWidth="1"/>
    <col min="35" max="36" width="3.5546875" style="162" customWidth="1"/>
    <col min="37" max="37" width="9.109375" style="161" customWidth="1"/>
    <col min="38" max="39" width="9.109375" style="161" hidden="1" customWidth="1"/>
    <col min="40" max="40" width="0" style="161" hidden="1" customWidth="1"/>
    <col min="41" max="48" width="9.109375" style="161" hidden="1" customWidth="1"/>
    <col min="49" max="49" width="0" style="161" hidden="1" customWidth="1"/>
    <col min="50" max="16384" width="9.109375" style="161"/>
  </cols>
  <sheetData>
    <row r="1" spans="2:57" ht="27.6" customHeight="1">
      <c r="B1" s="1631" t="s">
        <v>364</v>
      </c>
      <c r="C1" s="1632"/>
      <c r="D1" s="1632"/>
      <c r="E1" s="1632"/>
      <c r="F1" s="1632"/>
      <c r="G1" s="1632"/>
      <c r="H1" s="1632"/>
      <c r="I1" s="1632"/>
      <c r="J1" s="1632"/>
      <c r="K1" s="1632"/>
      <c r="L1" s="1632"/>
      <c r="M1" s="1632"/>
      <c r="N1" s="1632"/>
      <c r="O1" s="1632"/>
      <c r="P1" s="1632"/>
      <c r="Q1" s="1632"/>
      <c r="R1" s="1632"/>
      <c r="S1" s="1632"/>
      <c r="T1" s="1632"/>
      <c r="U1" s="1632"/>
      <c r="V1" s="1632"/>
      <c r="W1" s="1632"/>
      <c r="X1" s="1632"/>
      <c r="Y1" s="1632"/>
      <c r="Z1" s="1632"/>
      <c r="AA1" s="1632"/>
      <c r="AB1" s="1632"/>
      <c r="AC1" s="1632"/>
      <c r="AD1" s="1632"/>
      <c r="AE1" s="1632"/>
      <c r="AF1" s="1632"/>
      <c r="AG1" s="1632"/>
      <c r="AH1" s="1633"/>
      <c r="AI1" s="161"/>
      <c r="AJ1" s="161"/>
    </row>
    <row r="2" spans="2:57" ht="16.95" customHeight="1">
      <c r="B2" s="1634" t="s">
        <v>13</v>
      </c>
      <c r="C2" s="1635"/>
      <c r="D2" s="1636"/>
      <c r="E2" s="1637">
        <f>'General Information'!L1</f>
        <v>46314</v>
      </c>
      <c r="F2" s="1638"/>
      <c r="G2" s="1638"/>
      <c r="H2" s="1638"/>
      <c r="I2" s="1638"/>
      <c r="J2" s="1639"/>
      <c r="K2" s="770"/>
      <c r="L2" s="1640" t="s">
        <v>365</v>
      </c>
      <c r="M2" s="1641"/>
      <c r="N2" s="1641"/>
      <c r="O2" s="1641"/>
      <c r="P2" s="1641"/>
      <c r="Q2" s="1641"/>
      <c r="R2" s="1641"/>
      <c r="S2" s="1641"/>
      <c r="T2" s="1626" t="s">
        <v>648</v>
      </c>
      <c r="U2" s="1626"/>
      <c r="V2" s="1626"/>
      <c r="W2" s="1626"/>
      <c r="X2" s="1626"/>
      <c r="Y2" s="1626"/>
      <c r="Z2" s="1626"/>
      <c r="AA2" s="1626"/>
      <c r="AB2" s="1626"/>
      <c r="AC2" s="1626"/>
      <c r="AD2" s="1626"/>
      <c r="AE2" s="1626"/>
      <c r="AF2" s="1626"/>
      <c r="AG2" s="1626"/>
      <c r="AH2" s="1627"/>
      <c r="AI2" s="161"/>
      <c r="AJ2" s="161"/>
    </row>
    <row r="3" spans="2:57" ht="5.0999999999999996" customHeight="1">
      <c r="B3" s="1642"/>
      <c r="C3" s="1643"/>
      <c r="D3" s="1643"/>
      <c r="E3" s="1643"/>
      <c r="F3" s="1643"/>
      <c r="G3" s="1643"/>
      <c r="H3" s="1643"/>
      <c r="I3" s="1643"/>
      <c r="J3" s="1643"/>
      <c r="K3" s="1643"/>
      <c r="L3" s="1643"/>
      <c r="M3" s="1643"/>
      <c r="N3" s="1643"/>
      <c r="O3" s="1643"/>
      <c r="P3" s="1643"/>
      <c r="Q3" s="1643"/>
      <c r="R3" s="1643"/>
      <c r="S3" s="1643"/>
      <c r="T3" s="1643"/>
      <c r="U3" s="1643"/>
      <c r="V3" s="1643"/>
      <c r="W3" s="1643"/>
      <c r="X3" s="1643"/>
      <c r="Y3" s="1643"/>
      <c r="Z3" s="1643"/>
      <c r="AA3" s="1643"/>
      <c r="AB3" s="1643"/>
      <c r="AC3" s="1643"/>
      <c r="AD3" s="1643"/>
      <c r="AE3" s="1643"/>
      <c r="AF3" s="1643"/>
      <c r="AG3" s="1643"/>
      <c r="AH3" s="1644"/>
      <c r="AI3" s="161"/>
      <c r="AJ3" s="161"/>
    </row>
    <row r="4" spans="2:57" ht="21.6" customHeight="1">
      <c r="B4" s="1645" t="s">
        <v>366</v>
      </c>
      <c r="C4" s="1646"/>
      <c r="D4" s="1646"/>
      <c r="E4" s="1623" t="s">
        <v>576</v>
      </c>
      <c r="F4" s="1624"/>
      <c r="G4" s="1624"/>
      <c r="H4" s="1624"/>
      <c r="I4" s="1624"/>
      <c r="J4" s="1625"/>
      <c r="K4" s="615"/>
      <c r="L4" s="1647" t="s">
        <v>367</v>
      </c>
      <c r="M4" s="1636"/>
      <c r="N4" s="1646"/>
      <c r="O4" s="1646"/>
      <c r="P4" s="1648"/>
      <c r="Q4" s="1649"/>
      <c r="R4" s="1649"/>
      <c r="S4" s="1649"/>
      <c r="T4" s="1649"/>
      <c r="U4" s="1649"/>
      <c r="V4" s="1650"/>
      <c r="W4" s="1651" t="s">
        <v>368</v>
      </c>
      <c r="X4" s="1636"/>
      <c r="Y4" s="1620" t="s">
        <v>619</v>
      </c>
      <c r="Z4" s="1621"/>
      <c r="AA4" s="1621"/>
      <c r="AB4" s="1621"/>
      <c r="AC4" s="1621"/>
      <c r="AD4" s="1621"/>
      <c r="AE4" s="1621"/>
      <c r="AF4" s="1621"/>
      <c r="AG4" s="1621"/>
      <c r="AH4" s="1622"/>
    </row>
    <row r="5" spans="2:57" ht="5.0999999999999996" customHeight="1">
      <c r="B5" s="1628"/>
      <c r="C5" s="1629"/>
      <c r="D5" s="1629"/>
      <c r="E5" s="1629"/>
      <c r="F5" s="1629"/>
      <c r="G5" s="1629"/>
      <c r="H5" s="1629"/>
      <c r="I5" s="1629"/>
      <c r="J5" s="1629"/>
      <c r="K5" s="1629"/>
      <c r="L5" s="1629"/>
      <c r="M5" s="1629"/>
      <c r="N5" s="1629"/>
      <c r="O5" s="1629"/>
      <c r="P5" s="1629"/>
      <c r="Q5" s="1629"/>
      <c r="R5" s="1629"/>
      <c r="S5" s="1629"/>
      <c r="T5" s="1629"/>
      <c r="U5" s="1629"/>
      <c r="V5" s="1629"/>
      <c r="W5" s="1629"/>
      <c r="X5" s="1629"/>
      <c r="Y5" s="1629"/>
      <c r="Z5" s="1629"/>
      <c r="AA5" s="1629"/>
      <c r="AB5" s="1629"/>
      <c r="AC5" s="1629"/>
      <c r="AD5" s="1629"/>
      <c r="AE5" s="1629"/>
      <c r="AF5" s="1629"/>
      <c r="AG5" s="1629"/>
      <c r="AH5" s="1630"/>
    </row>
    <row r="6" spans="2:57" ht="22.95" customHeight="1">
      <c r="B6" s="163" t="s">
        <v>369</v>
      </c>
      <c r="C6" s="769"/>
      <c r="D6" s="769"/>
      <c r="E6" s="1637" t="s">
        <v>909</v>
      </c>
      <c r="F6" s="1638"/>
      <c r="G6" s="1638"/>
      <c r="H6" s="1638"/>
      <c r="I6" s="1638"/>
      <c r="J6" s="1639"/>
      <c r="K6" s="768"/>
      <c r="L6" s="1692" t="s">
        <v>370</v>
      </c>
      <c r="M6" s="1692"/>
      <c r="N6" s="1692"/>
      <c r="O6" s="1692"/>
      <c r="P6" s="1692"/>
      <c r="Q6" s="1693"/>
      <c r="R6" s="1637" t="s">
        <v>462</v>
      </c>
      <c r="S6" s="1638"/>
      <c r="T6" s="1638"/>
      <c r="U6" s="1638"/>
      <c r="V6" s="1638"/>
      <c r="W6" s="1639"/>
      <c r="X6" s="1623" t="s">
        <v>371</v>
      </c>
      <c r="Y6" s="1624"/>
      <c r="Z6" s="1625"/>
      <c r="AA6" s="1694">
        <f>IF(W29&gt;0,3,IF(L29&gt;6,2,IF(D29&gt;0,2,1)*1)*1)</f>
        <v>2</v>
      </c>
      <c r="AB6" s="1694"/>
      <c r="AC6" s="1694"/>
      <c r="AD6" s="1694"/>
      <c r="AE6" s="1695">
        <f>(((COUNTIF(L13:Q25,"1")+COUNTIF(AC13:AH25,"1"))*AR13)+(COUNTIF(L13:Q25,"2")+COUNTIF(AC13:AH25,"2"))*AR14+(COUNTIF(L13:Q25,"3")+COUNTIF(AC13:AH25,"3"))*AR15)/((COUNT(L13:Q25)+COUNT(AC13:AH25))*100)</f>
        <v>0.83333333333333337</v>
      </c>
      <c r="AF6" s="1696"/>
      <c r="AG6" s="1696"/>
      <c r="AH6" s="1697"/>
    </row>
    <row r="7" spans="2:57" ht="5.0999999999999996" customHeight="1" thickBot="1">
      <c r="B7" s="1660"/>
      <c r="C7" s="1661"/>
      <c r="D7" s="1661"/>
      <c r="E7" s="1661"/>
      <c r="F7" s="1661"/>
      <c r="G7" s="1661"/>
      <c r="H7" s="1661"/>
      <c r="I7" s="1661"/>
      <c r="J7" s="1661"/>
      <c r="K7" s="1661"/>
      <c r="L7" s="1661"/>
      <c r="M7" s="1661"/>
      <c r="N7" s="1661"/>
      <c r="O7" s="1661"/>
      <c r="P7" s="1661"/>
      <c r="Q7" s="1661"/>
      <c r="R7" s="1661"/>
      <c r="S7" s="1661"/>
      <c r="T7" s="1661"/>
      <c r="U7" s="1661"/>
      <c r="V7" s="1661"/>
      <c r="W7" s="1661"/>
      <c r="X7" s="1661"/>
      <c r="Y7" s="1661"/>
      <c r="Z7" s="1661"/>
      <c r="AA7" s="1661"/>
      <c r="AB7" s="1661"/>
      <c r="AC7" s="1661"/>
      <c r="AD7" s="1661"/>
      <c r="AE7" s="1661"/>
      <c r="AF7" s="1661"/>
      <c r="AG7" s="1661"/>
      <c r="AH7" s="1662"/>
      <c r="AI7" s="161"/>
      <c r="AJ7" s="161"/>
    </row>
    <row r="8" spans="2:57" ht="23.4" customHeight="1">
      <c r="B8" s="1663" t="s">
        <v>372</v>
      </c>
      <c r="C8" s="1664"/>
      <c r="D8" s="1664"/>
      <c r="E8" s="1664"/>
      <c r="F8" s="1664"/>
      <c r="G8" s="1664"/>
      <c r="H8" s="1664"/>
      <c r="I8" s="1664"/>
      <c r="J8" s="1664"/>
      <c r="K8" s="1664"/>
      <c r="L8" s="1664"/>
      <c r="M8" s="1664"/>
      <c r="N8" s="1664"/>
      <c r="O8" s="1664"/>
      <c r="P8" s="1664"/>
      <c r="Q8" s="1664"/>
      <c r="R8" s="1664"/>
      <c r="S8" s="1664"/>
      <c r="T8" s="1664"/>
      <c r="U8" s="1664"/>
      <c r="V8" s="1664"/>
      <c r="W8" s="1664"/>
      <c r="X8" s="1664"/>
      <c r="Y8" s="1664"/>
      <c r="Z8" s="1664"/>
      <c r="AA8" s="1664"/>
      <c r="AB8" s="1664"/>
      <c r="AC8" s="1664"/>
      <c r="AD8" s="1664"/>
      <c r="AE8" s="1664"/>
      <c r="AF8" s="1664"/>
      <c r="AG8" s="1664"/>
      <c r="AH8" s="1665"/>
      <c r="AI8" s="161"/>
      <c r="AJ8" s="161"/>
    </row>
    <row r="9" spans="2:57" ht="31.2" customHeight="1">
      <c r="B9" s="1666">
        <v>1</v>
      </c>
      <c r="C9" s="1653"/>
      <c r="D9" s="1667" t="s">
        <v>373</v>
      </c>
      <c r="E9" s="1668"/>
      <c r="F9" s="1668"/>
      <c r="G9" s="1669"/>
      <c r="H9" s="668">
        <v>2</v>
      </c>
      <c r="I9" s="1667" t="s">
        <v>374</v>
      </c>
      <c r="J9" s="1668"/>
      <c r="K9" s="1668"/>
      <c r="L9" s="1668"/>
      <c r="M9" s="1668"/>
      <c r="N9" s="1668"/>
      <c r="O9" s="1668"/>
      <c r="P9" s="1668"/>
      <c r="Q9" s="1668"/>
      <c r="R9" s="1668"/>
      <c r="S9" s="1669"/>
      <c r="T9" s="669">
        <v>3</v>
      </c>
      <c r="U9" s="1667" t="s">
        <v>375</v>
      </c>
      <c r="V9" s="1668"/>
      <c r="W9" s="1669"/>
      <c r="X9" s="670" t="s">
        <v>376</v>
      </c>
      <c r="Y9" s="1667" t="s">
        <v>377</v>
      </c>
      <c r="Z9" s="1668"/>
      <c r="AA9" s="1668"/>
      <c r="AB9" s="1668"/>
      <c r="AC9" s="1668"/>
      <c r="AD9" s="1668"/>
      <c r="AE9" s="1668"/>
      <c r="AF9" s="1668"/>
      <c r="AG9" s="1668"/>
      <c r="AH9" s="1670"/>
    </row>
    <row r="10" spans="2:57" ht="4.95" hidden="1" customHeight="1">
      <c r="B10" s="1671"/>
      <c r="C10" s="1672"/>
      <c r="D10" s="1672"/>
      <c r="E10" s="1672"/>
      <c r="F10" s="1672"/>
      <c r="G10" s="1672"/>
      <c r="H10" s="1672"/>
      <c r="I10" s="1672"/>
      <c r="J10" s="1672"/>
      <c r="K10" s="1672"/>
      <c r="L10" s="1672"/>
      <c r="M10" s="1672"/>
      <c r="N10" s="1672"/>
      <c r="O10" s="1672"/>
      <c r="P10" s="1672"/>
      <c r="Q10" s="1672"/>
      <c r="R10" s="1672"/>
      <c r="S10" s="1672"/>
      <c r="T10" s="1672"/>
      <c r="U10" s="1672"/>
      <c r="V10" s="1672"/>
      <c r="W10" s="1672"/>
      <c r="X10" s="1672"/>
      <c r="Y10" s="1672"/>
      <c r="Z10" s="1672"/>
      <c r="AA10" s="1672"/>
      <c r="AB10" s="1672"/>
      <c r="AC10" s="1672"/>
      <c r="AD10" s="1672"/>
      <c r="AE10" s="1672"/>
      <c r="AF10" s="1672"/>
      <c r="AG10" s="1672"/>
      <c r="AH10" s="1673"/>
      <c r="AI10" s="161"/>
      <c r="AJ10" s="161"/>
    </row>
    <row r="11" spans="2:57" ht="16.2" customHeight="1">
      <c r="B11" s="1674" t="s">
        <v>378</v>
      </c>
      <c r="C11" s="1676" t="s">
        <v>379</v>
      </c>
      <c r="D11" s="1677"/>
      <c r="E11" s="1677"/>
      <c r="F11" s="1677"/>
      <c r="G11" s="1677"/>
      <c r="H11" s="1677"/>
      <c r="I11" s="1677"/>
      <c r="J11" s="1678"/>
      <c r="K11" s="1682" t="s">
        <v>380</v>
      </c>
      <c r="L11" s="1684" t="s">
        <v>381</v>
      </c>
      <c r="M11" s="1685"/>
      <c r="N11" s="1685"/>
      <c r="O11" s="1685"/>
      <c r="P11" s="1685"/>
      <c r="Q11" s="1686"/>
      <c r="R11" s="164"/>
      <c r="S11" s="1690" t="s">
        <v>378</v>
      </c>
      <c r="T11" s="1676" t="s">
        <v>379</v>
      </c>
      <c r="U11" s="1677"/>
      <c r="V11" s="1677"/>
      <c r="W11" s="1677"/>
      <c r="X11" s="1677"/>
      <c r="Y11" s="1677"/>
      <c r="Z11" s="1677"/>
      <c r="AA11" s="1678"/>
      <c r="AB11" s="1682" t="s">
        <v>380</v>
      </c>
      <c r="AC11" s="1684" t="s">
        <v>381</v>
      </c>
      <c r="AD11" s="1685"/>
      <c r="AE11" s="1685"/>
      <c r="AF11" s="1685"/>
      <c r="AG11" s="1685"/>
      <c r="AH11" s="1686"/>
      <c r="AI11" s="161"/>
      <c r="AJ11" s="161"/>
      <c r="AL11" s="165"/>
      <c r="AM11" s="166"/>
    </row>
    <row r="12" spans="2:57" ht="23.25" customHeight="1">
      <c r="B12" s="1675"/>
      <c r="C12" s="1679"/>
      <c r="D12" s="1680"/>
      <c r="E12" s="1680"/>
      <c r="F12" s="1680"/>
      <c r="G12" s="1680"/>
      <c r="H12" s="1680"/>
      <c r="I12" s="1680"/>
      <c r="J12" s="1681"/>
      <c r="K12" s="1683"/>
      <c r="L12" s="1687"/>
      <c r="M12" s="1688"/>
      <c r="N12" s="1688"/>
      <c r="O12" s="1688"/>
      <c r="P12" s="1688"/>
      <c r="Q12" s="1689"/>
      <c r="R12" s="164"/>
      <c r="S12" s="1691"/>
      <c r="T12" s="1679"/>
      <c r="U12" s="1680"/>
      <c r="V12" s="1680"/>
      <c r="W12" s="1680"/>
      <c r="X12" s="1680"/>
      <c r="Y12" s="1680"/>
      <c r="Z12" s="1680"/>
      <c r="AA12" s="1681"/>
      <c r="AB12" s="1683"/>
      <c r="AC12" s="1687"/>
      <c r="AD12" s="1688"/>
      <c r="AE12" s="1688"/>
      <c r="AF12" s="1688"/>
      <c r="AG12" s="1688"/>
      <c r="AH12" s="1689"/>
      <c r="AI12" s="161"/>
      <c r="AJ12" s="161"/>
      <c r="AO12" s="166"/>
    </row>
    <row r="13" spans="2:57" ht="58.2" customHeight="1">
      <c r="B13" s="167">
        <v>1</v>
      </c>
      <c r="C13" s="1654" t="s">
        <v>646</v>
      </c>
      <c r="D13" s="1655"/>
      <c r="E13" s="1655"/>
      <c r="F13" s="1655"/>
      <c r="G13" s="1655"/>
      <c r="H13" s="1655"/>
      <c r="I13" s="1655"/>
      <c r="J13" s="1656"/>
      <c r="K13" s="644">
        <v>0.05</v>
      </c>
      <c r="L13" s="1657">
        <v>2</v>
      </c>
      <c r="M13" s="1658"/>
      <c r="N13" s="1658"/>
      <c r="O13" s="1658"/>
      <c r="P13" s="1658"/>
      <c r="Q13" s="1659"/>
      <c r="R13" s="168"/>
      <c r="S13" s="645">
        <v>14</v>
      </c>
      <c r="T13" s="1654" t="s">
        <v>645</v>
      </c>
      <c r="U13" s="1655"/>
      <c r="V13" s="1655"/>
      <c r="W13" s="1655"/>
      <c r="X13" s="1655"/>
      <c r="Y13" s="1655"/>
      <c r="Z13" s="1655"/>
      <c r="AA13" s="1656"/>
      <c r="AB13" s="646">
        <v>0.05</v>
      </c>
      <c r="AC13" s="1657" t="s">
        <v>376</v>
      </c>
      <c r="AD13" s="1658"/>
      <c r="AE13" s="1658"/>
      <c r="AF13" s="1658"/>
      <c r="AG13" s="1658"/>
      <c r="AH13" s="1659"/>
      <c r="AI13" s="161"/>
      <c r="AJ13" s="161"/>
      <c r="AK13" s="169"/>
      <c r="AL13" s="169"/>
      <c r="AP13" s="1652">
        <v>1</v>
      </c>
      <c r="AQ13" s="1653"/>
      <c r="AR13" s="767">
        <v>100</v>
      </c>
      <c r="AU13" s="170">
        <v>1</v>
      </c>
    </row>
    <row r="14" spans="2:57" s="171" customFormat="1" ht="46.2" customHeight="1">
      <c r="B14" s="167">
        <v>2</v>
      </c>
      <c r="C14" s="1654" t="s">
        <v>644</v>
      </c>
      <c r="D14" s="1655"/>
      <c r="E14" s="1655"/>
      <c r="F14" s="1655"/>
      <c r="G14" s="1655"/>
      <c r="H14" s="1655"/>
      <c r="I14" s="1655"/>
      <c r="J14" s="1656"/>
      <c r="K14" s="644">
        <v>0.03</v>
      </c>
      <c r="L14" s="1657">
        <v>2</v>
      </c>
      <c r="M14" s="1658"/>
      <c r="N14" s="1658"/>
      <c r="O14" s="1658"/>
      <c r="P14" s="1658"/>
      <c r="Q14" s="1659"/>
      <c r="R14" s="168"/>
      <c r="S14" s="645">
        <v>15</v>
      </c>
      <c r="T14" s="1654" t="s">
        <v>643</v>
      </c>
      <c r="U14" s="1655"/>
      <c r="V14" s="1655"/>
      <c r="W14" s="1655"/>
      <c r="X14" s="1655"/>
      <c r="Y14" s="1655"/>
      <c r="Z14" s="1655"/>
      <c r="AA14" s="1656"/>
      <c r="AB14" s="646">
        <v>0.04</v>
      </c>
      <c r="AC14" s="1657" t="s">
        <v>376</v>
      </c>
      <c r="AD14" s="1658"/>
      <c r="AE14" s="1658"/>
      <c r="AF14" s="1658"/>
      <c r="AG14" s="1658"/>
      <c r="AH14" s="1659"/>
      <c r="AI14" s="161"/>
      <c r="AJ14" s="161"/>
      <c r="AK14" s="169"/>
      <c r="AL14" s="169"/>
      <c r="AM14" s="161"/>
      <c r="AN14" s="161"/>
      <c r="AO14" s="161"/>
      <c r="AP14" s="1652">
        <v>2</v>
      </c>
      <c r="AQ14" s="1653"/>
      <c r="AR14" s="767">
        <v>75</v>
      </c>
      <c r="AS14" s="161"/>
      <c r="AT14" s="161"/>
      <c r="AU14" s="170">
        <v>2</v>
      </c>
      <c r="AV14" s="161"/>
      <c r="AW14" s="161"/>
      <c r="AX14" s="161"/>
      <c r="AY14" s="161"/>
      <c r="AZ14" s="161"/>
      <c r="BA14" s="161"/>
      <c r="BB14" s="161"/>
      <c r="BC14" s="161"/>
      <c r="BD14" s="161"/>
      <c r="BE14" s="161"/>
    </row>
    <row r="15" spans="2:57" s="171" customFormat="1" ht="43.95" customHeight="1">
      <c r="B15" s="167">
        <v>3</v>
      </c>
      <c r="C15" s="1654" t="s">
        <v>642</v>
      </c>
      <c r="D15" s="1655"/>
      <c r="E15" s="1655"/>
      <c r="F15" s="1655"/>
      <c r="G15" s="1655"/>
      <c r="H15" s="1655"/>
      <c r="I15" s="1655"/>
      <c r="J15" s="1656"/>
      <c r="K15" s="644">
        <v>0.02</v>
      </c>
      <c r="L15" s="1657">
        <v>2</v>
      </c>
      <c r="M15" s="1658"/>
      <c r="N15" s="1658"/>
      <c r="O15" s="1658"/>
      <c r="P15" s="1658"/>
      <c r="Q15" s="1659"/>
      <c r="R15" s="168"/>
      <c r="S15" s="645">
        <v>16</v>
      </c>
      <c r="T15" s="1654" t="s">
        <v>641</v>
      </c>
      <c r="U15" s="1655"/>
      <c r="V15" s="1655"/>
      <c r="W15" s="1655"/>
      <c r="X15" s="1655"/>
      <c r="Y15" s="1655"/>
      <c r="Z15" s="1655"/>
      <c r="AA15" s="1656"/>
      <c r="AB15" s="646">
        <v>0.04</v>
      </c>
      <c r="AC15" s="1657" t="s">
        <v>376</v>
      </c>
      <c r="AD15" s="1658"/>
      <c r="AE15" s="1658"/>
      <c r="AF15" s="1658"/>
      <c r="AG15" s="1658"/>
      <c r="AH15" s="1659"/>
      <c r="AI15" s="161"/>
      <c r="AJ15" s="161"/>
      <c r="AK15" s="169"/>
      <c r="AL15" s="169"/>
      <c r="AM15" s="161"/>
      <c r="AN15" s="161"/>
      <c r="AO15" s="161"/>
      <c r="AP15" s="1652">
        <v>3</v>
      </c>
      <c r="AQ15" s="1653"/>
      <c r="AR15" s="767">
        <v>0</v>
      </c>
      <c r="AS15" s="161"/>
      <c r="AT15" s="161"/>
      <c r="AU15" s="170">
        <v>3</v>
      </c>
      <c r="AV15" s="161"/>
      <c r="AW15" s="161"/>
      <c r="AX15" s="161"/>
      <c r="AY15" s="161"/>
      <c r="AZ15" s="161"/>
      <c r="BA15" s="161"/>
      <c r="BB15" s="161"/>
      <c r="BC15" s="161"/>
      <c r="BD15" s="161"/>
      <c r="BE15" s="161"/>
    </row>
    <row r="16" spans="2:57" s="171" customFormat="1" ht="54" customHeight="1">
      <c r="B16" s="167">
        <v>4</v>
      </c>
      <c r="C16" s="1654" t="s">
        <v>640</v>
      </c>
      <c r="D16" s="1655"/>
      <c r="E16" s="1655"/>
      <c r="F16" s="1655"/>
      <c r="G16" s="1655"/>
      <c r="H16" s="1655"/>
      <c r="I16" s="1655"/>
      <c r="J16" s="1656"/>
      <c r="K16" s="644">
        <v>0.05</v>
      </c>
      <c r="L16" s="1657">
        <v>2</v>
      </c>
      <c r="M16" s="1658"/>
      <c r="N16" s="1658"/>
      <c r="O16" s="1658"/>
      <c r="P16" s="1658"/>
      <c r="Q16" s="1659"/>
      <c r="R16" s="168"/>
      <c r="S16" s="645">
        <v>17</v>
      </c>
      <c r="T16" s="1654" t="s">
        <v>639</v>
      </c>
      <c r="U16" s="1655"/>
      <c r="V16" s="1655"/>
      <c r="W16" s="1655"/>
      <c r="X16" s="1655"/>
      <c r="Y16" s="1655"/>
      <c r="Z16" s="1655"/>
      <c r="AA16" s="1656"/>
      <c r="AB16" s="646">
        <v>0.03</v>
      </c>
      <c r="AC16" s="1657">
        <v>2</v>
      </c>
      <c r="AD16" s="1658"/>
      <c r="AE16" s="1658"/>
      <c r="AF16" s="1658"/>
      <c r="AG16" s="1658"/>
      <c r="AH16" s="1659"/>
      <c r="AI16" s="161"/>
      <c r="AJ16" s="161"/>
      <c r="AK16" s="169"/>
      <c r="AL16" s="169"/>
      <c r="AM16" s="161"/>
      <c r="AN16" s="161"/>
      <c r="AO16" s="161"/>
      <c r="AP16" s="1698"/>
      <c r="AQ16" s="1698"/>
      <c r="AR16" s="172"/>
      <c r="AS16" s="172"/>
      <c r="AT16" s="161"/>
      <c r="AU16" s="170" t="s">
        <v>376</v>
      </c>
      <c r="AV16" s="161"/>
      <c r="AW16" s="161"/>
      <c r="AX16" s="161"/>
      <c r="AY16" s="161"/>
      <c r="AZ16" s="161"/>
      <c r="BA16" s="161"/>
      <c r="BB16" s="161"/>
      <c r="BC16" s="161"/>
      <c r="BD16" s="161"/>
      <c r="BE16" s="161"/>
    </row>
    <row r="17" spans="2:57" s="171" customFormat="1" ht="38.4" customHeight="1">
      <c r="B17" s="167">
        <v>5</v>
      </c>
      <c r="C17" s="1699" t="s">
        <v>638</v>
      </c>
      <c r="D17" s="1700"/>
      <c r="E17" s="1700"/>
      <c r="F17" s="1700"/>
      <c r="G17" s="1700"/>
      <c r="H17" s="1700"/>
      <c r="I17" s="1700"/>
      <c r="J17" s="1701"/>
      <c r="K17" s="644">
        <v>0.03</v>
      </c>
      <c r="L17" s="1657">
        <v>2</v>
      </c>
      <c r="M17" s="1658"/>
      <c r="N17" s="1658"/>
      <c r="O17" s="1658"/>
      <c r="P17" s="1658"/>
      <c r="Q17" s="1659"/>
      <c r="R17" s="168"/>
      <c r="S17" s="645">
        <v>18</v>
      </c>
      <c r="T17" s="1654" t="s">
        <v>637</v>
      </c>
      <c r="U17" s="1655"/>
      <c r="V17" s="1655"/>
      <c r="W17" s="1655"/>
      <c r="X17" s="1655"/>
      <c r="Y17" s="1655"/>
      <c r="Z17" s="1655"/>
      <c r="AA17" s="1656"/>
      <c r="AB17" s="646">
        <v>0.05</v>
      </c>
      <c r="AC17" s="1657" t="s">
        <v>376</v>
      </c>
      <c r="AD17" s="1658"/>
      <c r="AE17" s="1658"/>
      <c r="AF17" s="1658"/>
      <c r="AG17" s="1658"/>
      <c r="AH17" s="1659"/>
      <c r="AI17" s="161"/>
      <c r="AJ17" s="161"/>
      <c r="AK17" s="169"/>
      <c r="AL17" s="169"/>
      <c r="AM17" s="161"/>
      <c r="AN17" s="173"/>
      <c r="AO17" s="173"/>
      <c r="AP17" s="173"/>
      <c r="AQ17" s="173"/>
      <c r="AR17" s="173"/>
      <c r="AS17" s="173"/>
      <c r="AT17" s="173"/>
      <c r="AU17" s="173"/>
      <c r="AV17" s="161"/>
      <c r="AW17" s="161"/>
      <c r="AX17" s="161"/>
      <c r="AY17" s="161"/>
      <c r="AZ17" s="161"/>
      <c r="BA17" s="161"/>
      <c r="BB17" s="161"/>
      <c r="BC17" s="161"/>
      <c r="BD17" s="161"/>
      <c r="BE17" s="161"/>
    </row>
    <row r="18" spans="2:57" s="171" customFormat="1" ht="49.95" customHeight="1">
      <c r="B18" s="167">
        <v>6</v>
      </c>
      <c r="C18" s="1699" t="s">
        <v>636</v>
      </c>
      <c r="D18" s="1700"/>
      <c r="E18" s="1700"/>
      <c r="F18" s="1700"/>
      <c r="G18" s="1700"/>
      <c r="H18" s="1700"/>
      <c r="I18" s="1700"/>
      <c r="J18" s="1701"/>
      <c r="K18" s="644"/>
      <c r="L18" s="1657">
        <v>1</v>
      </c>
      <c r="M18" s="1658"/>
      <c r="N18" s="1658"/>
      <c r="O18" s="1658"/>
      <c r="P18" s="1658"/>
      <c r="Q18" s="1659"/>
      <c r="R18" s="168"/>
      <c r="S18" s="645">
        <v>19</v>
      </c>
      <c r="T18" s="1654" t="s">
        <v>635</v>
      </c>
      <c r="U18" s="1655"/>
      <c r="V18" s="1655"/>
      <c r="W18" s="1655"/>
      <c r="X18" s="1655"/>
      <c r="Y18" s="1655"/>
      <c r="Z18" s="1655"/>
      <c r="AA18" s="1656"/>
      <c r="AB18" s="646"/>
      <c r="AC18" s="1657">
        <v>1</v>
      </c>
      <c r="AD18" s="1658"/>
      <c r="AE18" s="1658"/>
      <c r="AF18" s="1658"/>
      <c r="AG18" s="1658"/>
      <c r="AH18" s="1659"/>
      <c r="AI18" s="161"/>
      <c r="AJ18" s="161"/>
      <c r="AK18" s="169"/>
      <c r="AL18" s="169" t="s">
        <v>382</v>
      </c>
      <c r="AM18" s="161" t="s">
        <v>383</v>
      </c>
      <c r="AN18" s="174"/>
      <c r="AO18" s="174"/>
      <c r="AP18" s="174"/>
      <c r="AQ18" s="174"/>
      <c r="AR18" s="174"/>
      <c r="AS18" s="174"/>
      <c r="AT18" s="174"/>
      <c r="AU18" s="174"/>
      <c r="AV18" s="161"/>
      <c r="AW18" s="161"/>
      <c r="AX18" s="161"/>
      <c r="AY18" s="161"/>
      <c r="AZ18" s="161"/>
      <c r="BA18" s="161"/>
      <c r="BB18" s="161"/>
      <c r="BC18" s="161"/>
      <c r="BD18" s="161"/>
      <c r="BE18" s="161"/>
    </row>
    <row r="19" spans="2:57" s="171" customFormat="1" ht="45" customHeight="1">
      <c r="B19" s="167">
        <v>7</v>
      </c>
      <c r="C19" s="1699" t="s">
        <v>634</v>
      </c>
      <c r="D19" s="1700"/>
      <c r="E19" s="1700"/>
      <c r="F19" s="1700"/>
      <c r="G19" s="1700"/>
      <c r="H19" s="1700"/>
      <c r="I19" s="1700"/>
      <c r="J19" s="1701"/>
      <c r="K19" s="644"/>
      <c r="L19" s="1657">
        <v>1</v>
      </c>
      <c r="M19" s="1658"/>
      <c r="N19" s="1658"/>
      <c r="O19" s="1658"/>
      <c r="P19" s="1658"/>
      <c r="Q19" s="1659"/>
      <c r="R19" s="168"/>
      <c r="S19" s="645">
        <v>20</v>
      </c>
      <c r="T19" s="1654" t="s">
        <v>633</v>
      </c>
      <c r="U19" s="1655"/>
      <c r="V19" s="1655"/>
      <c r="W19" s="1655"/>
      <c r="X19" s="1655"/>
      <c r="Y19" s="1655"/>
      <c r="Z19" s="1655"/>
      <c r="AA19" s="1656"/>
      <c r="AB19" s="646"/>
      <c r="AC19" s="1657">
        <v>2</v>
      </c>
      <c r="AD19" s="1658"/>
      <c r="AE19" s="1658"/>
      <c r="AF19" s="1658"/>
      <c r="AG19" s="1658"/>
      <c r="AH19" s="1659"/>
      <c r="AI19" s="161"/>
      <c r="AJ19" s="161"/>
      <c r="AK19" s="169"/>
      <c r="AL19" s="169" t="s">
        <v>384</v>
      </c>
      <c r="AM19" s="161" t="s">
        <v>385</v>
      </c>
      <c r="AN19" s="174"/>
      <c r="AO19" s="174"/>
      <c r="AP19" s="174"/>
      <c r="AQ19" s="174"/>
      <c r="AR19" s="174"/>
      <c r="AS19" s="174"/>
      <c r="AT19" s="174"/>
      <c r="AU19" s="174"/>
      <c r="AV19" s="161"/>
      <c r="AW19" s="161"/>
      <c r="AX19" s="161"/>
      <c r="AY19" s="161"/>
      <c r="AZ19" s="161"/>
      <c r="BA19" s="161"/>
      <c r="BB19" s="161"/>
      <c r="BC19" s="161"/>
      <c r="BD19" s="161"/>
      <c r="BE19" s="161"/>
    </row>
    <row r="20" spans="2:57" s="171" customFormat="1" ht="44.4" customHeight="1">
      <c r="B20" s="167">
        <v>8</v>
      </c>
      <c r="C20" s="1654" t="s">
        <v>632</v>
      </c>
      <c r="D20" s="1655"/>
      <c r="E20" s="1655"/>
      <c r="F20" s="1655"/>
      <c r="G20" s="1655"/>
      <c r="H20" s="1655"/>
      <c r="I20" s="1655"/>
      <c r="J20" s="1656"/>
      <c r="K20" s="644">
        <v>0.03</v>
      </c>
      <c r="L20" s="1657">
        <v>2</v>
      </c>
      <c r="M20" s="1658"/>
      <c r="N20" s="1658"/>
      <c r="O20" s="1658"/>
      <c r="P20" s="1658"/>
      <c r="Q20" s="1659"/>
      <c r="R20" s="168"/>
      <c r="S20" s="645">
        <v>21</v>
      </c>
      <c r="T20" s="1654" t="s">
        <v>631</v>
      </c>
      <c r="U20" s="1655"/>
      <c r="V20" s="1655"/>
      <c r="W20" s="1655"/>
      <c r="X20" s="1655"/>
      <c r="Y20" s="1655"/>
      <c r="Z20" s="1655"/>
      <c r="AA20" s="1656"/>
      <c r="AB20" s="646">
        <v>0.05</v>
      </c>
      <c r="AC20" s="1657">
        <v>2</v>
      </c>
      <c r="AD20" s="1658"/>
      <c r="AE20" s="1658"/>
      <c r="AF20" s="1658"/>
      <c r="AG20" s="1658"/>
      <c r="AH20" s="1659"/>
      <c r="AI20" s="161"/>
      <c r="AJ20" s="161"/>
      <c r="AK20" s="169"/>
      <c r="AL20" s="169" t="s">
        <v>386</v>
      </c>
      <c r="AM20" s="161" t="s">
        <v>387</v>
      </c>
      <c r="AN20" s="161"/>
      <c r="AO20" s="161"/>
      <c r="AP20" s="161"/>
      <c r="AQ20" s="161"/>
      <c r="AR20" s="161"/>
      <c r="AS20" s="161"/>
      <c r="AT20" s="161"/>
      <c r="AU20" s="161"/>
      <c r="AV20" s="161"/>
      <c r="AW20" s="161"/>
      <c r="AX20" s="161"/>
      <c r="AY20" s="161"/>
      <c r="AZ20" s="161"/>
      <c r="BA20" s="161"/>
      <c r="BB20" s="161"/>
      <c r="BC20" s="161"/>
      <c r="BD20" s="161"/>
      <c r="BE20" s="161"/>
    </row>
    <row r="21" spans="2:57" s="171" customFormat="1" ht="42.6" customHeight="1">
      <c r="B21" s="167">
        <v>9</v>
      </c>
      <c r="C21" s="1654" t="s">
        <v>630</v>
      </c>
      <c r="D21" s="1655"/>
      <c r="E21" s="1655"/>
      <c r="F21" s="1655"/>
      <c r="G21" s="1655"/>
      <c r="H21" s="1655"/>
      <c r="I21" s="1655"/>
      <c r="J21" s="1656"/>
      <c r="K21" s="644">
        <v>0.05</v>
      </c>
      <c r="L21" s="1657">
        <v>2</v>
      </c>
      <c r="M21" s="1658"/>
      <c r="N21" s="1658"/>
      <c r="O21" s="1658"/>
      <c r="P21" s="1658"/>
      <c r="Q21" s="1659"/>
      <c r="R21" s="168"/>
      <c r="S21" s="645">
        <v>22</v>
      </c>
      <c r="T21" s="1654" t="s">
        <v>629</v>
      </c>
      <c r="U21" s="1655"/>
      <c r="V21" s="1655"/>
      <c r="W21" s="1655"/>
      <c r="X21" s="1655"/>
      <c r="Y21" s="1655"/>
      <c r="Z21" s="1655"/>
      <c r="AA21" s="1656"/>
      <c r="AB21" s="646">
        <v>0.05</v>
      </c>
      <c r="AC21" s="1657">
        <v>2</v>
      </c>
      <c r="AD21" s="1658"/>
      <c r="AE21" s="1658"/>
      <c r="AF21" s="1658"/>
      <c r="AG21" s="1658"/>
      <c r="AH21" s="1659"/>
      <c r="AI21" s="161"/>
      <c r="AJ21" s="161"/>
      <c r="AK21" s="169"/>
      <c r="AL21" s="169"/>
      <c r="AM21" s="161"/>
      <c r="AN21" s="161"/>
      <c r="AO21" s="161"/>
      <c r="AP21" s="161"/>
      <c r="AQ21" s="161"/>
      <c r="AR21" s="161"/>
      <c r="AS21" s="161"/>
      <c r="AT21" s="161"/>
      <c r="AU21" s="161"/>
      <c r="AV21" s="161"/>
      <c r="AW21" s="161"/>
      <c r="AX21" s="161"/>
      <c r="AY21" s="161"/>
      <c r="AZ21" s="161"/>
      <c r="BA21" s="161"/>
      <c r="BB21" s="161"/>
      <c r="BC21" s="161"/>
      <c r="BD21" s="161"/>
      <c r="BE21" s="161"/>
    </row>
    <row r="22" spans="2:57" s="171" customFormat="1" ht="46.2" customHeight="1">
      <c r="B22" s="167">
        <v>10</v>
      </c>
      <c r="C22" s="1654" t="s">
        <v>628</v>
      </c>
      <c r="D22" s="1655"/>
      <c r="E22" s="1655"/>
      <c r="F22" s="1655"/>
      <c r="G22" s="1655"/>
      <c r="H22" s="1655"/>
      <c r="I22" s="1655"/>
      <c r="J22" s="1656"/>
      <c r="K22" s="644">
        <v>0.03</v>
      </c>
      <c r="L22" s="1657">
        <v>1</v>
      </c>
      <c r="M22" s="1658"/>
      <c r="N22" s="1658"/>
      <c r="O22" s="1658"/>
      <c r="P22" s="1658"/>
      <c r="Q22" s="1659"/>
      <c r="R22" s="168"/>
      <c r="S22" s="645">
        <v>23</v>
      </c>
      <c r="T22" s="1654" t="s">
        <v>627</v>
      </c>
      <c r="U22" s="1655"/>
      <c r="V22" s="1655"/>
      <c r="W22" s="1655"/>
      <c r="X22" s="1655"/>
      <c r="Y22" s="1655"/>
      <c r="Z22" s="1655"/>
      <c r="AA22" s="1656"/>
      <c r="AB22" s="646">
        <v>0.03</v>
      </c>
      <c r="AC22" s="1657">
        <v>1</v>
      </c>
      <c r="AD22" s="1658"/>
      <c r="AE22" s="1658"/>
      <c r="AF22" s="1658"/>
      <c r="AG22" s="1658"/>
      <c r="AH22" s="1659"/>
      <c r="AI22" s="161"/>
      <c r="AJ22" s="161"/>
      <c r="AK22" s="169"/>
      <c r="AL22" s="169" t="s">
        <v>388</v>
      </c>
      <c r="AM22" s="161"/>
      <c r="AN22" s="175"/>
      <c r="AO22" s="176"/>
      <c r="AP22" s="176"/>
      <c r="AQ22" s="176"/>
      <c r="AR22" s="176"/>
      <c r="AS22" s="176"/>
      <c r="AT22" s="176"/>
      <c r="AU22" s="176"/>
      <c r="AV22" s="161"/>
      <c r="AW22" s="161"/>
      <c r="AX22" s="161"/>
      <c r="AY22" s="161"/>
      <c r="AZ22" s="161"/>
      <c r="BA22" s="161"/>
      <c r="BB22" s="161"/>
      <c r="BC22" s="161"/>
      <c r="BD22" s="161"/>
      <c r="BE22" s="161"/>
    </row>
    <row r="23" spans="2:57" s="171" customFormat="1" ht="45.6" customHeight="1">
      <c r="B23" s="167">
        <v>11</v>
      </c>
      <c r="C23" s="1654" t="s">
        <v>626</v>
      </c>
      <c r="D23" s="1655"/>
      <c r="E23" s="1655"/>
      <c r="F23" s="1655"/>
      <c r="G23" s="1655"/>
      <c r="H23" s="1655"/>
      <c r="I23" s="1655"/>
      <c r="J23" s="1656"/>
      <c r="K23" s="644">
        <v>0.03</v>
      </c>
      <c r="L23" s="1657">
        <v>2</v>
      </c>
      <c r="M23" s="1658"/>
      <c r="N23" s="1658"/>
      <c r="O23" s="1658"/>
      <c r="P23" s="1658"/>
      <c r="Q23" s="1659"/>
      <c r="R23" s="168"/>
      <c r="S23" s="645">
        <v>24</v>
      </c>
      <c r="T23" s="1654" t="s">
        <v>625</v>
      </c>
      <c r="U23" s="1655"/>
      <c r="V23" s="1655"/>
      <c r="W23" s="1655"/>
      <c r="X23" s="1655"/>
      <c r="Y23" s="1655"/>
      <c r="Z23" s="1655"/>
      <c r="AA23" s="1656"/>
      <c r="AB23" s="646">
        <v>0.03</v>
      </c>
      <c r="AC23" s="1657">
        <v>1</v>
      </c>
      <c r="AD23" s="1658"/>
      <c r="AE23" s="1658"/>
      <c r="AF23" s="1658"/>
      <c r="AG23" s="1658"/>
      <c r="AH23" s="1659"/>
      <c r="AI23" s="161"/>
      <c r="AJ23" s="161"/>
      <c r="AK23" s="169"/>
      <c r="AL23" s="169"/>
      <c r="AM23" s="161"/>
      <c r="AN23" s="161"/>
      <c r="AO23" s="161"/>
      <c r="AP23" s="165"/>
      <c r="AQ23" s="165"/>
      <c r="AR23" s="161"/>
      <c r="AS23" s="161"/>
      <c r="AT23" s="161"/>
      <c r="AU23" s="161"/>
      <c r="AV23" s="161"/>
      <c r="AW23" s="161"/>
      <c r="AX23" s="161"/>
      <c r="AY23" s="161"/>
      <c r="AZ23" s="161"/>
      <c r="BA23" s="161"/>
      <c r="BB23" s="161"/>
      <c r="BC23" s="161"/>
      <c r="BD23" s="161"/>
      <c r="BE23" s="161"/>
    </row>
    <row r="24" spans="2:57" s="171" customFormat="1" ht="47.4" customHeight="1">
      <c r="B24" s="167">
        <v>12</v>
      </c>
      <c r="C24" s="1654" t="s">
        <v>624</v>
      </c>
      <c r="D24" s="1655"/>
      <c r="E24" s="1655"/>
      <c r="F24" s="1655"/>
      <c r="G24" s="1655"/>
      <c r="H24" s="1655"/>
      <c r="I24" s="1655"/>
      <c r="J24" s="1656"/>
      <c r="K24" s="644">
        <v>0.05</v>
      </c>
      <c r="L24" s="1657">
        <v>2</v>
      </c>
      <c r="M24" s="1658"/>
      <c r="N24" s="1658"/>
      <c r="O24" s="1658"/>
      <c r="P24" s="1658"/>
      <c r="Q24" s="1659"/>
      <c r="R24" s="168"/>
      <c r="S24" s="645">
        <v>25</v>
      </c>
      <c r="T24" s="1654" t="s">
        <v>623</v>
      </c>
      <c r="U24" s="1655"/>
      <c r="V24" s="1655"/>
      <c r="W24" s="1655"/>
      <c r="X24" s="1655"/>
      <c r="Y24" s="1655"/>
      <c r="Z24" s="1655"/>
      <c r="AA24" s="1656"/>
      <c r="AB24" s="646">
        <v>0.04</v>
      </c>
      <c r="AC24" s="1657">
        <v>2</v>
      </c>
      <c r="AD24" s="1658"/>
      <c r="AE24" s="1658"/>
      <c r="AF24" s="1658"/>
      <c r="AG24" s="1658"/>
      <c r="AH24" s="1659"/>
      <c r="AI24" s="161"/>
      <c r="AJ24" s="161"/>
      <c r="AK24" s="169"/>
      <c r="AL24" s="169"/>
      <c r="AM24" s="161"/>
      <c r="AN24" s="175"/>
      <c r="AO24" s="176"/>
      <c r="AP24" s="176"/>
      <c r="AQ24" s="176"/>
      <c r="AR24" s="176"/>
      <c r="AS24" s="176"/>
      <c r="AT24" s="176"/>
      <c r="AU24" s="176"/>
      <c r="AV24" s="161"/>
      <c r="AW24" s="161"/>
      <c r="AX24" s="161"/>
      <c r="AY24" s="161"/>
      <c r="AZ24" s="161"/>
      <c r="BA24" s="161"/>
      <c r="BB24" s="161"/>
      <c r="BC24" s="161"/>
      <c r="BD24" s="161"/>
      <c r="BE24" s="161"/>
    </row>
    <row r="25" spans="2:57" s="171" customFormat="1" ht="54" customHeight="1">
      <c r="B25" s="167">
        <v>13</v>
      </c>
      <c r="C25" s="1654" t="s">
        <v>622</v>
      </c>
      <c r="D25" s="1655"/>
      <c r="E25" s="1655"/>
      <c r="F25" s="1655"/>
      <c r="G25" s="1655"/>
      <c r="H25" s="1655"/>
      <c r="I25" s="1655"/>
      <c r="J25" s="1656"/>
      <c r="K25" s="644"/>
      <c r="L25" s="1657" t="s">
        <v>376</v>
      </c>
      <c r="M25" s="1658"/>
      <c r="N25" s="1658"/>
      <c r="O25" s="1658"/>
      <c r="P25" s="1658"/>
      <c r="Q25" s="1659"/>
      <c r="R25" s="168"/>
      <c r="S25" s="645">
        <v>26</v>
      </c>
      <c r="T25" s="1654" t="s">
        <v>621</v>
      </c>
      <c r="U25" s="1655"/>
      <c r="V25" s="1655"/>
      <c r="W25" s="1655"/>
      <c r="X25" s="1655"/>
      <c r="Y25" s="1655"/>
      <c r="Z25" s="1655"/>
      <c r="AA25" s="1656"/>
      <c r="AB25" s="646"/>
      <c r="AC25" s="1657">
        <v>1</v>
      </c>
      <c r="AD25" s="1658"/>
      <c r="AE25" s="1658"/>
      <c r="AF25" s="1658"/>
      <c r="AG25" s="1658"/>
      <c r="AH25" s="1659"/>
      <c r="AI25" s="161"/>
      <c r="AJ25" s="161"/>
      <c r="AK25" s="169"/>
      <c r="AL25" s="169"/>
      <c r="AM25" s="161"/>
      <c r="AN25" s="177"/>
      <c r="AO25" s="176"/>
      <c r="AP25" s="176"/>
      <c r="AQ25" s="176"/>
      <c r="AR25" s="176"/>
      <c r="AS25" s="176"/>
      <c r="AT25" s="176"/>
      <c r="AU25" s="176"/>
      <c r="AV25" s="161"/>
      <c r="AW25" s="161"/>
      <c r="AX25" s="161"/>
      <c r="AY25" s="161"/>
      <c r="AZ25" s="161"/>
      <c r="BA25" s="161"/>
      <c r="BB25" s="161"/>
      <c r="BC25" s="161"/>
      <c r="BD25" s="161"/>
      <c r="BE25" s="161"/>
    </row>
    <row r="26" spans="2:57" s="171" customFormat="1" ht="1.95" customHeight="1" thickBot="1">
      <c r="B26" s="178"/>
      <c r="AH26" s="179"/>
      <c r="AI26" s="161"/>
      <c r="AJ26" s="161"/>
      <c r="AK26" s="161"/>
      <c r="AL26" s="161"/>
      <c r="AM26" s="161"/>
      <c r="AN26" s="161"/>
      <c r="AO26" s="161"/>
      <c r="AP26" s="161"/>
      <c r="AQ26" s="161"/>
      <c r="AR26" s="161"/>
      <c r="AS26" s="161"/>
      <c r="AT26" s="161"/>
      <c r="AU26" s="161"/>
      <c r="AV26" s="161"/>
      <c r="AW26" s="161"/>
      <c r="AX26" s="161"/>
      <c r="AY26" s="161"/>
      <c r="AZ26" s="161"/>
      <c r="BA26" s="161"/>
      <c r="BB26" s="161"/>
      <c r="BC26" s="161"/>
      <c r="BD26" s="161"/>
      <c r="BE26" s="161"/>
    </row>
    <row r="27" spans="2:57" s="171" customFormat="1" ht="22.2" customHeight="1" thickBot="1">
      <c r="B27" s="1702" t="s">
        <v>389</v>
      </c>
      <c r="C27" s="1703"/>
      <c r="D27" s="1703"/>
      <c r="E27" s="1703"/>
      <c r="F27" s="1703"/>
      <c r="G27" s="1704" t="s">
        <v>647</v>
      </c>
      <c r="H27" s="1705"/>
      <c r="I27" s="1705"/>
      <c r="J27" s="1705"/>
      <c r="K27" s="1705"/>
      <c r="L27" s="1705"/>
      <c r="M27" s="1705"/>
      <c r="N27" s="1705"/>
      <c r="O27" s="1705"/>
      <c r="P27" s="1705"/>
      <c r="Q27" s="1706"/>
      <c r="R27" s="180"/>
      <c r="S27" s="1707" t="s">
        <v>390</v>
      </c>
      <c r="T27" s="1708"/>
      <c r="U27" s="1708"/>
      <c r="V27" s="1708"/>
      <c r="W27" s="1708"/>
      <c r="X27" s="1709" t="s">
        <v>619</v>
      </c>
      <c r="Y27" s="1710"/>
      <c r="Z27" s="1710"/>
      <c r="AA27" s="1710"/>
      <c r="AB27" s="1710"/>
      <c r="AC27" s="1710"/>
      <c r="AD27" s="1710"/>
      <c r="AE27" s="1710"/>
      <c r="AF27" s="1710"/>
      <c r="AG27" s="1710"/>
      <c r="AH27" s="1711"/>
      <c r="AI27" s="161"/>
      <c r="AJ27" s="161"/>
      <c r="AK27" s="161"/>
      <c r="AL27" s="161"/>
      <c r="AM27" s="161"/>
      <c r="AN27" s="161"/>
      <c r="AO27" s="161"/>
      <c r="AP27" s="161"/>
      <c r="AQ27" s="161"/>
      <c r="AR27" s="161"/>
      <c r="AS27" s="161"/>
      <c r="AT27" s="161"/>
      <c r="AU27" s="161"/>
      <c r="AV27" s="161"/>
      <c r="AW27" s="161"/>
      <c r="AX27" s="161"/>
      <c r="AY27" s="161"/>
      <c r="AZ27" s="161"/>
      <c r="BA27" s="161"/>
      <c r="BB27" s="161"/>
      <c r="BC27" s="161"/>
      <c r="BD27" s="161"/>
      <c r="BE27" s="161"/>
    </row>
    <row r="28" spans="2:57" ht="14.4" customHeight="1" thickBot="1">
      <c r="B28" s="1719" t="s">
        <v>391</v>
      </c>
      <c r="C28" s="1720"/>
      <c r="D28" s="1720"/>
      <c r="E28" s="1720"/>
      <c r="F28" s="1720"/>
      <c r="G28" s="1720"/>
      <c r="H28" s="1720"/>
      <c r="I28" s="1720"/>
      <c r="J28" s="1720"/>
      <c r="K28" s="1720"/>
      <c r="L28" s="1720"/>
      <c r="M28" s="1720"/>
      <c r="N28" s="1720"/>
      <c r="O28" s="1720"/>
      <c r="P28" s="1720"/>
      <c r="Q28" s="1720"/>
      <c r="R28" s="1720"/>
      <c r="S28" s="1720"/>
      <c r="T28" s="1720"/>
      <c r="U28" s="1720"/>
      <c r="V28" s="1720"/>
      <c r="W28" s="1720"/>
      <c r="X28" s="1720"/>
      <c r="Y28" s="1720"/>
      <c r="Z28" s="1720"/>
      <c r="AA28" s="1720"/>
      <c r="AB28" s="1720"/>
      <c r="AC28" s="1720"/>
      <c r="AD28" s="1720"/>
      <c r="AE28" s="1720"/>
      <c r="AF28" s="1720"/>
      <c r="AG28" s="1720"/>
      <c r="AH28" s="1720"/>
      <c r="AI28" s="161"/>
      <c r="AJ28" s="161"/>
    </row>
    <row r="29" spans="2:57" ht="18" customHeight="1" thickBot="1">
      <c r="B29" s="1712">
        <v>1</v>
      </c>
      <c r="C29" s="1713"/>
      <c r="D29" s="1714">
        <f>COUNTIF(L13:Q26,"1")+COUNTIF(AB13:AG26,"1")</f>
        <v>7</v>
      </c>
      <c r="E29" s="1714"/>
      <c r="F29" s="1714"/>
      <c r="G29" s="1714"/>
      <c r="H29" s="1714"/>
      <c r="I29" s="1715">
        <v>2</v>
      </c>
      <c r="J29" s="1715"/>
      <c r="K29" s="181"/>
      <c r="L29" s="1714">
        <f>COUNTIF(L13:Q26,"2")+COUNTIF(AB13:AG26,"2")</f>
        <v>14</v>
      </c>
      <c r="M29" s="1714"/>
      <c r="N29" s="1714"/>
      <c r="O29" s="1714"/>
      <c r="P29" s="1714"/>
      <c r="Q29" s="1714"/>
      <c r="R29" s="1714"/>
      <c r="S29" s="1714"/>
      <c r="T29" s="1714"/>
      <c r="U29" s="1715">
        <v>3</v>
      </c>
      <c r="V29" s="1715"/>
      <c r="W29" s="1716">
        <f>COUNTIF(L13:Q26,"3")+COUNTIF(AB13:AG26,"3")</f>
        <v>0</v>
      </c>
      <c r="X29" s="1717"/>
      <c r="Y29" s="1717"/>
      <c r="Z29" s="1717"/>
      <c r="AA29" s="1717"/>
      <c r="AB29" s="1717"/>
      <c r="AC29" s="1717"/>
      <c r="AD29" s="1717"/>
      <c r="AE29" s="1717"/>
      <c r="AF29" s="1717"/>
      <c r="AG29" s="1717"/>
      <c r="AH29" s="1718"/>
      <c r="AI29" s="161"/>
      <c r="AJ29" s="161"/>
    </row>
    <row r="30" spans="2:57">
      <c r="AI30" s="161"/>
      <c r="AJ30" s="161"/>
    </row>
    <row r="31" spans="2:57">
      <c r="AI31" s="161"/>
      <c r="AJ31" s="161"/>
    </row>
    <row r="32" spans="2:57">
      <c r="AI32" s="161"/>
      <c r="AJ32" s="161"/>
    </row>
    <row r="33" s="161" customFormat="1"/>
    <row r="34" s="161" customFormat="1"/>
    <row r="35" s="161" customFormat="1"/>
    <row r="36" s="161" customFormat="1"/>
    <row r="37" s="161" customFormat="1"/>
    <row r="38" s="161" customFormat="1"/>
    <row r="39" s="161" customFormat="1"/>
    <row r="40" s="161" customFormat="1"/>
    <row r="41" s="161" customFormat="1"/>
    <row r="42" s="161" customFormat="1"/>
    <row r="43" s="161" customFormat="1"/>
    <row r="44" s="161" customFormat="1"/>
    <row r="45" s="161" customFormat="1"/>
    <row r="46" s="161" customFormat="1"/>
    <row r="47" s="161" customFormat="1"/>
    <row r="48" s="161" customFormat="1"/>
    <row r="49" s="161" customFormat="1"/>
    <row r="50" s="161" customFormat="1"/>
    <row r="51" s="161" customFormat="1"/>
    <row r="52" s="161" customFormat="1"/>
    <row r="53" s="161" customFormat="1"/>
    <row r="54" s="161" customFormat="1"/>
    <row r="55" s="161" customFormat="1"/>
    <row r="56" s="161" customFormat="1"/>
    <row r="57" s="161" customFormat="1"/>
    <row r="58" s="161" customFormat="1"/>
    <row r="59" s="161" customFormat="1"/>
    <row r="60" s="161" customFormat="1"/>
    <row r="61" s="161" customFormat="1"/>
    <row r="62" s="161" customFormat="1"/>
    <row r="63" s="161" customFormat="1"/>
    <row r="64" s="161" customFormat="1"/>
    <row r="65" s="161" customFormat="1"/>
    <row r="66" s="161" customFormat="1"/>
    <row r="67" s="161" customFormat="1"/>
    <row r="68" s="161" customFormat="1"/>
    <row r="69" s="161" customFormat="1"/>
    <row r="70" s="161" customFormat="1"/>
    <row r="71" s="161" customFormat="1"/>
    <row r="72" s="161" customFormat="1"/>
    <row r="73" s="161" customFormat="1"/>
    <row r="74" s="161" customFormat="1"/>
    <row r="75" s="161" customFormat="1"/>
    <row r="76" s="161" customFormat="1"/>
    <row r="77" s="161" customFormat="1"/>
    <row r="78" s="161" customFormat="1"/>
    <row r="79" s="161" customFormat="1"/>
    <row r="80" s="161" customFormat="1"/>
    <row r="81" s="161" customFormat="1"/>
    <row r="82" s="161" customFormat="1"/>
    <row r="83" s="161" customFormat="1"/>
    <row r="84" s="161" customFormat="1"/>
    <row r="85" s="161" customFormat="1"/>
    <row r="86" s="161" customFormat="1"/>
    <row r="87" s="161" customFormat="1"/>
    <row r="88" s="161" customFormat="1"/>
    <row r="89" s="161" customFormat="1"/>
    <row r="90" s="161" customFormat="1"/>
    <row r="91" s="161" customFormat="1"/>
    <row r="92" s="161" customFormat="1"/>
    <row r="93" s="161" customFormat="1"/>
    <row r="94" s="161" customFormat="1"/>
    <row r="95" s="161" customFormat="1"/>
    <row r="96" s="161" customFormat="1"/>
    <row r="97" s="161" customFormat="1"/>
    <row r="98" s="161" customFormat="1"/>
    <row r="99" s="161" customFormat="1"/>
    <row r="100" s="161" customFormat="1"/>
    <row r="101" s="161" customFormat="1"/>
    <row r="102" s="161" customFormat="1"/>
    <row r="103" s="161" customFormat="1"/>
    <row r="104" s="161" customFormat="1"/>
    <row r="105" s="161" customFormat="1"/>
    <row r="106" s="161" customFormat="1"/>
    <row r="107" s="161" customFormat="1"/>
    <row r="108" s="161" customFormat="1"/>
    <row r="109" s="161" customFormat="1"/>
    <row r="110" s="161" customFormat="1"/>
    <row r="111" s="161" customFormat="1"/>
    <row r="112" s="161" customFormat="1"/>
    <row r="113" s="161" customFormat="1"/>
    <row r="114" s="161" customFormat="1"/>
    <row r="115" s="161" customFormat="1"/>
    <row r="116" s="161" customFormat="1"/>
    <row r="117" s="161" customFormat="1"/>
    <row r="118" s="161" customFormat="1"/>
    <row r="119" s="161" customFormat="1"/>
  </sheetData>
  <sheetProtection selectLockedCells="1"/>
  <mergeCells count="102">
    <mergeCell ref="L20:Q20"/>
    <mergeCell ref="AC23:AH23"/>
    <mergeCell ref="AC24:AH24"/>
    <mergeCell ref="AC21:AH21"/>
    <mergeCell ref="AC22:AH22"/>
    <mergeCell ref="AC20:AH20"/>
    <mergeCell ref="C21:J21"/>
    <mergeCell ref="T21:AA21"/>
    <mergeCell ref="C22:J22"/>
    <mergeCell ref="T22:AA22"/>
    <mergeCell ref="L21:Q21"/>
    <mergeCell ref="L22:Q22"/>
    <mergeCell ref="L23:Q23"/>
    <mergeCell ref="L24:Q24"/>
    <mergeCell ref="C20:J20"/>
    <mergeCell ref="T20:AA20"/>
    <mergeCell ref="C23:J23"/>
    <mergeCell ref="T23:AA23"/>
    <mergeCell ref="C24:J24"/>
    <mergeCell ref="T24:AA24"/>
    <mergeCell ref="C25:J25"/>
    <mergeCell ref="T25:AA25"/>
    <mergeCell ref="B27:F27"/>
    <mergeCell ref="G27:Q27"/>
    <mergeCell ref="S27:W27"/>
    <mergeCell ref="X27:AH27"/>
    <mergeCell ref="L25:Q25"/>
    <mergeCell ref="AC25:AH25"/>
    <mergeCell ref="B29:C29"/>
    <mergeCell ref="D29:H29"/>
    <mergeCell ref="I29:J29"/>
    <mergeCell ref="L29:T29"/>
    <mergeCell ref="U29:V29"/>
    <mergeCell ref="W29:AH29"/>
    <mergeCell ref="B28:AH28"/>
    <mergeCell ref="AP15:AQ15"/>
    <mergeCell ref="C16:J16"/>
    <mergeCell ref="T16:AA16"/>
    <mergeCell ref="AP16:AQ16"/>
    <mergeCell ref="C19:J19"/>
    <mergeCell ref="T19:AA19"/>
    <mergeCell ref="T17:AA17"/>
    <mergeCell ref="C18:J18"/>
    <mergeCell ref="T18:AA18"/>
    <mergeCell ref="L19:Q19"/>
    <mergeCell ref="C17:J17"/>
    <mergeCell ref="C15:J15"/>
    <mergeCell ref="T15:AA15"/>
    <mergeCell ref="AC19:AH19"/>
    <mergeCell ref="AC17:AH17"/>
    <mergeCell ref="AC18:AH18"/>
    <mergeCell ref="C13:J13"/>
    <mergeCell ref="T13:AA13"/>
    <mergeCell ref="L17:Q17"/>
    <mergeCell ref="L18:Q18"/>
    <mergeCell ref="L15:Q15"/>
    <mergeCell ref="L16:Q16"/>
    <mergeCell ref="AC15:AH15"/>
    <mergeCell ref="AC16:AH16"/>
    <mergeCell ref="E6:J6"/>
    <mergeCell ref="L6:Q6"/>
    <mergeCell ref="R6:W6"/>
    <mergeCell ref="X6:Z6"/>
    <mergeCell ref="AA6:AD6"/>
    <mergeCell ref="AE6:AH6"/>
    <mergeCell ref="AP13:AQ13"/>
    <mergeCell ref="C14:J14"/>
    <mergeCell ref="T14:AA14"/>
    <mergeCell ref="AP14:AQ14"/>
    <mergeCell ref="L13:Q13"/>
    <mergeCell ref="L14:Q14"/>
    <mergeCell ref="AC13:AH13"/>
    <mergeCell ref="AC14:AH14"/>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 ref="AB11:AB12"/>
    <mergeCell ref="AC11:AH12"/>
    <mergeCell ref="Y4:AH4"/>
    <mergeCell ref="E4:J4"/>
    <mergeCell ref="T2:AH2"/>
    <mergeCell ref="B5:AH5"/>
    <mergeCell ref="B1:AH1"/>
    <mergeCell ref="B2:D2"/>
    <mergeCell ref="E2:J2"/>
    <mergeCell ref="L2:S2"/>
    <mergeCell ref="B3:AH3"/>
    <mergeCell ref="B4:D4"/>
    <mergeCell ref="L4:O4"/>
    <mergeCell ref="P4:V4"/>
    <mergeCell ref="W4:X4"/>
  </mergeCells>
  <conditionalFormatting sqref="B9:C9">
    <cfRule type="iconSet" priority="20">
      <iconSet showValue="0" reverse="1">
        <cfvo type="percent" val="0"/>
        <cfvo type="num" val="1" gte="0"/>
        <cfvo type="num" val="2" gte="0"/>
      </iconSet>
    </cfRule>
  </conditionalFormatting>
  <conditionalFormatting sqref="B29:C29">
    <cfRule type="iconSet" priority="24">
      <iconSet showValue="0" reverse="1">
        <cfvo type="percent" val="0"/>
        <cfvo type="num" val="1" gte="0"/>
        <cfvo type="num" val="2" gte="0"/>
      </iconSet>
    </cfRule>
  </conditionalFormatting>
  <conditionalFormatting sqref="H9">
    <cfRule type="iconSet" priority="19">
      <iconSet showValue="0" reverse="1">
        <cfvo type="percent" val="0"/>
        <cfvo type="num" val="1" gte="0"/>
        <cfvo type="num" val="2" gte="0"/>
      </iconSet>
    </cfRule>
  </conditionalFormatting>
  <conditionalFormatting sqref="I29:J29">
    <cfRule type="iconSet" priority="23">
      <iconSet showValue="0" reverse="1">
        <cfvo type="percent" val="0"/>
        <cfvo type="num" val="1" gte="0"/>
        <cfvo type="num" val="2" gte="0"/>
      </iconSet>
    </cfRule>
  </conditionalFormatting>
  <conditionalFormatting sqref="T9">
    <cfRule type="iconSet" priority="18">
      <iconSet showValue="0" reverse="1">
        <cfvo type="percent" val="0"/>
        <cfvo type="num" val="1"/>
        <cfvo type="num" val="2"/>
      </iconSet>
    </cfRule>
  </conditionalFormatting>
  <conditionalFormatting sqref="U29:V29">
    <cfRule type="iconSet" priority="22">
      <iconSet showValue="0" reverse="1">
        <cfvo type="percent" val="0"/>
        <cfvo type="num" val="1"/>
        <cfvo type="num" val="2"/>
      </iconSet>
    </cfRule>
  </conditionalFormatting>
  <conditionalFormatting sqref="AP13:AQ13">
    <cfRule type="iconSet" priority="27">
      <iconSet showValue="0" reverse="1">
        <cfvo type="percent" val="0"/>
        <cfvo type="num" val="1" gte="0"/>
        <cfvo type="num" val="2" gte="0"/>
      </iconSet>
    </cfRule>
  </conditionalFormatting>
  <conditionalFormatting sqref="AP14:AQ14">
    <cfRule type="iconSet" priority="26">
      <iconSet showValue="0" reverse="1">
        <cfvo type="percent" val="0"/>
        <cfvo type="num" val="1" gte="0"/>
        <cfvo type="num" val="2" gte="0"/>
      </iconSet>
    </cfRule>
  </conditionalFormatting>
  <conditionalFormatting sqref="AP15:AQ15">
    <cfRule type="iconSet" priority="25">
      <iconSet showValue="0" reverse="1">
        <cfvo type="percent" val="0"/>
        <cfvo type="num" val="1"/>
        <cfvo type="num" val="2"/>
      </iconSet>
    </cfRule>
  </conditionalFormatting>
  <dataValidations count="3">
    <dataValidation type="list" allowBlank="1" showErrorMessage="1" error="Number Should be from 1 to 3" sqref="L13:Q23 L24:L25 AC13:AH25" xr:uid="{00000000-0002-0000-0700-000000000000}">
      <formula1>$AU$13:$AU$16</formula1>
    </dataValidation>
    <dataValidation type="whole" operator="greaterThan" allowBlank="1" showErrorMessage="1" sqref="I26" xr:uid="{00000000-0002-0000-0700-000001000000}">
      <formula1>120</formula1>
    </dataValidation>
    <dataValidation type="whole" errorStyle="information" operator="greaterThan" showInputMessage="1" showErrorMessage="1" errorTitle="Error - review score" error="Only one score can be given for each subject, please revise." sqref="R13:R25" xr:uid="{00000000-0002-0000-0700-000002000000}">
      <formula1>1</formula1>
    </dataValidation>
  </dataValidations>
  <printOptions horizontalCentered="1" verticalCentered="1"/>
  <pageMargins left="0.7" right="0.7" top="0.75" bottom="0.75" header="0.3" footer="0.3"/>
  <pageSetup paperSize="8" scale="83" orientation="landscape" r:id="rId1"/>
  <headerFooter>
    <oddFooter>&amp;R_x000D_&amp;1#&amp;"Aptos"&amp;10&amp;K000000 Data sensitivity - Internal</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6" id="{084D66C1-0483-41EC-81AC-BA5A60C2D20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5" id="{F965334C-DC9D-4663-AC7A-18EF0970D07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 L20:L23 L16:L18</xm:sqref>
        </x14:conditionalFormatting>
        <x14:conditionalFormatting xmlns:xm="http://schemas.microsoft.com/office/excel/2006/main">
          <x14:cfRule type="iconSet" priority="4" id="{76773F5B-A3EC-4DA0-A7F8-DF48F0A9543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L15</xm:sqref>
        </x14:conditionalFormatting>
        <x14:conditionalFormatting xmlns:xm="http://schemas.microsoft.com/office/excel/2006/main">
          <x14:cfRule type="iconSet" priority="3" id="{8DF88EA0-2F0E-4972-8614-E0DB6DA30FC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L19</xm:sqref>
        </x14:conditionalFormatting>
        <x14:conditionalFormatting xmlns:xm="http://schemas.microsoft.com/office/excel/2006/main">
          <x14:cfRule type="iconSet" priority="7" id="{FF371840-BCA2-4211-84B6-D8272B2D6B18}">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L24:L25</xm:sqref>
        </x14:conditionalFormatting>
        <x14:conditionalFormatting xmlns:xm="http://schemas.microsoft.com/office/excel/2006/main">
          <x14:cfRule type="iconSet" priority="21" id="{2F27BE41-5584-49E9-9620-2DA313EE7A5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 id="{B5F7D87F-7C0E-4A1F-845B-7118156321A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2" id="{898E6CAF-5E9F-4DDF-B440-FD64584C323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tabColor theme="9" tint="0.59999389629810485"/>
    <pageSetUpPr fitToPage="1"/>
  </sheetPr>
  <dimension ref="A1:M14"/>
  <sheetViews>
    <sheetView view="pageBreakPreview" zoomScale="60" zoomScaleNormal="100" workbookViewId="0">
      <selection activeCell="K39" sqref="K39"/>
    </sheetView>
  </sheetViews>
  <sheetFormatPr defaultRowHeight="14.4"/>
  <cols>
    <col min="1" max="1" width="28.109375" customWidth="1"/>
    <col min="2" max="2" width="126" customWidth="1"/>
    <col min="3" max="3" width="13.109375" bestFit="1" customWidth="1"/>
    <col min="4" max="4" width="19.33203125" bestFit="1" customWidth="1"/>
    <col min="5" max="5" width="11.6640625" hidden="1" customWidth="1"/>
    <col min="6" max="6" width="11.6640625" customWidth="1"/>
    <col min="7" max="7" width="13.6640625" style="5" customWidth="1"/>
    <col min="8" max="8" width="14.33203125" bestFit="1" customWidth="1"/>
    <col min="9" max="9" width="16.5546875" style="5" hidden="1" customWidth="1"/>
    <col min="11" max="11" width="21.33203125" bestFit="1" customWidth="1"/>
    <col min="13" max="13" width="9.44140625" bestFit="1" customWidth="1"/>
  </cols>
  <sheetData>
    <row r="1" spans="1:13" ht="24" thickBot="1">
      <c r="A1" s="1441" t="s">
        <v>755</v>
      </c>
      <c r="B1" s="1442"/>
      <c r="C1" s="1442"/>
      <c r="D1" s="1442"/>
      <c r="E1" s="1442"/>
      <c r="F1" s="1442"/>
      <c r="G1" s="1442"/>
      <c r="H1" s="1442"/>
      <c r="I1" s="1443"/>
    </row>
    <row r="2" spans="1:13" ht="30" customHeight="1">
      <c r="A2" s="839" t="s">
        <v>278</v>
      </c>
      <c r="B2" s="839" t="s">
        <v>277</v>
      </c>
      <c r="C2" s="839" t="s">
        <v>280</v>
      </c>
      <c r="D2" s="839" t="s">
        <v>279</v>
      </c>
      <c r="E2" s="839" t="s">
        <v>285</v>
      </c>
      <c r="F2" s="1069" t="s">
        <v>283</v>
      </c>
      <c r="G2" s="1069" t="s">
        <v>1277</v>
      </c>
      <c r="H2" s="839" t="s">
        <v>284</v>
      </c>
      <c r="I2" s="1069" t="s">
        <v>28</v>
      </c>
    </row>
    <row r="3" spans="1:13" ht="43.2" customHeight="1">
      <c r="A3" s="846" t="s">
        <v>828</v>
      </c>
      <c r="B3" s="928" t="s">
        <v>820</v>
      </c>
      <c r="C3" s="927">
        <v>20530</v>
      </c>
      <c r="D3" s="927" t="s">
        <v>760</v>
      </c>
      <c r="E3" s="844"/>
      <c r="F3" s="844">
        <v>15000</v>
      </c>
      <c r="G3" s="1101">
        <v>15000</v>
      </c>
      <c r="H3" s="845">
        <f t="shared" ref="H3:H14" si="0">C3-F3</f>
        <v>5530</v>
      </c>
      <c r="I3" s="847"/>
      <c r="J3" s="653"/>
    </row>
    <row r="4" spans="1:13" ht="43.2" customHeight="1">
      <c r="A4" s="846" t="s">
        <v>829</v>
      </c>
      <c r="B4" s="928" t="s">
        <v>821</v>
      </c>
      <c r="C4" s="927">
        <v>16375.94</v>
      </c>
      <c r="D4" s="927" t="s">
        <v>760</v>
      </c>
      <c r="E4" s="844"/>
      <c r="F4" s="844">
        <v>9875.94</v>
      </c>
      <c r="G4" s="1101">
        <v>4625</v>
      </c>
      <c r="H4" s="845">
        <f t="shared" si="0"/>
        <v>6500</v>
      </c>
      <c r="I4" s="847"/>
      <c r="K4" s="619"/>
    </row>
    <row r="5" spans="1:13" ht="43.2" customHeight="1">
      <c r="A5" s="846" t="s">
        <v>832</v>
      </c>
      <c r="B5" s="929" t="s">
        <v>822</v>
      </c>
      <c r="C5" s="930">
        <v>5808</v>
      </c>
      <c r="D5" s="927" t="s">
        <v>620</v>
      </c>
      <c r="E5" s="844"/>
      <c r="F5" s="844">
        <v>5808</v>
      </c>
      <c r="G5" s="1101"/>
      <c r="H5" s="845">
        <f t="shared" si="0"/>
        <v>0</v>
      </c>
      <c r="I5" s="847">
        <f>E5-H5</f>
        <v>0</v>
      </c>
      <c r="K5" s="619"/>
    </row>
    <row r="6" spans="1:13" ht="43.2" customHeight="1">
      <c r="A6" s="843" t="s">
        <v>758</v>
      </c>
      <c r="B6" s="928" t="s">
        <v>823</v>
      </c>
      <c r="C6" s="930">
        <v>13360</v>
      </c>
      <c r="D6" s="927" t="s">
        <v>760</v>
      </c>
      <c r="E6" s="847"/>
      <c r="F6" s="847">
        <v>573</v>
      </c>
      <c r="G6" s="1101">
        <v>573</v>
      </c>
      <c r="H6" s="845">
        <f t="shared" si="0"/>
        <v>12787</v>
      </c>
      <c r="I6" s="847"/>
      <c r="K6" s="619"/>
      <c r="L6" s="622"/>
      <c r="M6" s="623"/>
    </row>
    <row r="7" spans="1:13" ht="43.2" customHeight="1">
      <c r="A7" s="848" t="s">
        <v>759</v>
      </c>
      <c r="B7" s="928" t="s">
        <v>824</v>
      </c>
      <c r="C7" s="930">
        <v>27900</v>
      </c>
      <c r="D7" s="927" t="s">
        <v>761</v>
      </c>
      <c r="E7" s="847"/>
      <c r="F7" s="847">
        <v>0</v>
      </c>
      <c r="G7" s="1072"/>
      <c r="H7" s="845">
        <f t="shared" si="0"/>
        <v>27900</v>
      </c>
      <c r="I7" s="1070"/>
      <c r="K7" s="619"/>
    </row>
    <row r="8" spans="1:13" ht="43.2" customHeight="1">
      <c r="A8" s="848" t="s">
        <v>833</v>
      </c>
      <c r="B8" s="928" t="s">
        <v>825</v>
      </c>
      <c r="C8" s="930">
        <v>20555</v>
      </c>
      <c r="D8" s="927" t="s">
        <v>761</v>
      </c>
      <c r="E8" s="849"/>
      <c r="F8" s="847">
        <v>0</v>
      </c>
      <c r="G8" s="1072"/>
      <c r="H8" s="845">
        <f t="shared" si="0"/>
        <v>20555</v>
      </c>
      <c r="I8" s="1071"/>
      <c r="K8" s="619"/>
    </row>
    <row r="9" spans="1:13" ht="43.2" customHeight="1">
      <c r="A9" s="846" t="s">
        <v>830</v>
      </c>
      <c r="B9" s="928" t="s">
        <v>826</v>
      </c>
      <c r="C9" s="930">
        <v>7120</v>
      </c>
      <c r="D9" s="927" t="s">
        <v>620</v>
      </c>
      <c r="E9" s="849"/>
      <c r="F9" s="847">
        <v>0</v>
      </c>
      <c r="G9" s="1072"/>
      <c r="H9" s="845">
        <f t="shared" si="0"/>
        <v>7120</v>
      </c>
      <c r="I9" s="1071"/>
      <c r="K9" s="619"/>
    </row>
    <row r="10" spans="1:13" ht="43.2" customHeight="1">
      <c r="A10" s="846" t="s">
        <v>831</v>
      </c>
      <c r="B10" s="928" t="s">
        <v>827</v>
      </c>
      <c r="C10" s="931">
        <v>7500</v>
      </c>
      <c r="D10" s="927" t="s">
        <v>620</v>
      </c>
      <c r="E10" s="849"/>
      <c r="F10" s="847">
        <v>7500</v>
      </c>
      <c r="G10" s="1072"/>
      <c r="H10" s="845">
        <f t="shared" si="0"/>
        <v>0</v>
      </c>
      <c r="I10" s="1071"/>
      <c r="K10" s="619"/>
    </row>
    <row r="11" spans="1:13" ht="43.2" customHeight="1">
      <c r="A11" s="979" t="s">
        <v>942</v>
      </c>
      <c r="B11" s="928" t="s">
        <v>868</v>
      </c>
      <c r="C11" s="930">
        <v>4000</v>
      </c>
      <c r="D11" s="927" t="s">
        <v>620</v>
      </c>
      <c r="E11" s="849"/>
      <c r="F11" s="847">
        <v>0</v>
      </c>
      <c r="G11" s="1072"/>
      <c r="H11" s="845">
        <f t="shared" si="0"/>
        <v>4000</v>
      </c>
      <c r="I11" s="1071"/>
      <c r="K11" s="619"/>
    </row>
    <row r="12" spans="1:13" ht="43.2" customHeight="1">
      <c r="A12" s="979" t="s">
        <v>943</v>
      </c>
      <c r="B12" s="928" t="s">
        <v>937</v>
      </c>
      <c r="C12" s="930">
        <v>4000</v>
      </c>
      <c r="D12" s="927" t="s">
        <v>761</v>
      </c>
      <c r="E12" s="849"/>
      <c r="F12" s="847">
        <v>0</v>
      </c>
      <c r="G12" s="1072"/>
      <c r="H12" s="845">
        <f t="shared" si="0"/>
        <v>4000</v>
      </c>
      <c r="I12" s="1071"/>
      <c r="K12" s="619"/>
    </row>
    <row r="13" spans="1:13" ht="43.2" customHeight="1">
      <c r="A13" s="846" t="s">
        <v>941</v>
      </c>
      <c r="B13" s="928" t="s">
        <v>938</v>
      </c>
      <c r="C13" s="930">
        <v>440</v>
      </c>
      <c r="D13" s="927" t="s">
        <v>620</v>
      </c>
      <c r="E13" s="849"/>
      <c r="F13" s="847">
        <v>0</v>
      </c>
      <c r="G13" s="1072"/>
      <c r="H13" s="845">
        <f t="shared" si="0"/>
        <v>440</v>
      </c>
      <c r="I13" s="1071"/>
      <c r="K13" s="619"/>
    </row>
    <row r="14" spans="1:13" ht="43.2" customHeight="1">
      <c r="A14" s="846" t="s">
        <v>940</v>
      </c>
      <c r="B14" s="928" t="s">
        <v>939</v>
      </c>
      <c r="C14" s="930">
        <v>116</v>
      </c>
      <c r="D14" s="927" t="s">
        <v>104</v>
      </c>
      <c r="E14" s="849"/>
      <c r="F14" s="847">
        <v>0</v>
      </c>
      <c r="G14" s="1072"/>
      <c r="H14" s="845">
        <f t="shared" si="0"/>
        <v>116</v>
      </c>
      <c r="I14" s="1071"/>
      <c r="K14" s="619"/>
    </row>
  </sheetData>
  <mergeCells count="1">
    <mergeCell ref="A1:I1"/>
  </mergeCells>
  <phoneticPr fontId="102" type="noConversion"/>
  <printOptions horizontalCentered="1" verticalCentered="1"/>
  <pageMargins left="0.7" right="0.7" top="0.75" bottom="0.75" header="0.3" footer="0.3"/>
  <pageSetup paperSize="8" scale="85" orientation="landscape" r:id="rId1"/>
  <headerFooter>
    <oddFooter>&amp;R_x000D_&amp;1#&amp;"Aptos"&amp;10&amp;K000000 Data sensitivity - Internal</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theme="0" tint="-0.499984740745262"/>
    <pageSetUpPr fitToPage="1"/>
  </sheetPr>
  <dimension ref="B1:AK53"/>
  <sheetViews>
    <sheetView view="pageBreakPreview" zoomScale="55" zoomScaleNormal="85" zoomScaleSheetLayoutView="55" workbookViewId="0">
      <pane ySplit="8" topLeftCell="A15" activePane="bottomLeft" state="frozen"/>
      <selection activeCell="K39" sqref="K39"/>
      <selection pane="bottomLeft" activeCell="K39" sqref="K39"/>
    </sheetView>
  </sheetViews>
  <sheetFormatPr defaultRowHeight="14.4"/>
  <cols>
    <col min="1" max="1" width="2.5546875" customWidth="1"/>
    <col min="2" max="2" width="6.109375" customWidth="1"/>
    <col min="3" max="3" width="7.5546875" customWidth="1"/>
    <col min="4" max="4" width="37" customWidth="1"/>
    <col min="5" max="5" width="10.6640625" customWidth="1"/>
    <col min="6" max="10" width="13.6640625" customWidth="1"/>
    <col min="11" max="11" width="14" bestFit="1" customWidth="1"/>
    <col min="12" max="12" width="10.6640625" style="633" customWidth="1"/>
    <col min="13" max="13" width="10.6640625" customWidth="1"/>
    <col min="14" max="14" width="10.6640625" style="633" bestFit="1" customWidth="1"/>
    <col min="15" max="15" width="10.6640625" style="633"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1" bestFit="1" customWidth="1"/>
    <col min="30" max="30" width="24.5546875" customWidth="1"/>
    <col min="31" max="31" width="12.5546875" bestFit="1" customWidth="1"/>
    <col min="32" max="32" width="9.33203125" bestFit="1" customWidth="1"/>
    <col min="33" max="33" width="17.6640625" customWidth="1"/>
    <col min="34" max="34" width="14.5546875" customWidth="1"/>
  </cols>
  <sheetData>
    <row r="1" spans="2:37" ht="17.399999999999999">
      <c r="B1" s="1763" t="s">
        <v>229</v>
      </c>
      <c r="C1" s="1763"/>
      <c r="D1" s="1763"/>
      <c r="E1" s="1763"/>
      <c r="F1" s="1763"/>
      <c r="G1" s="1763"/>
      <c r="H1" s="1763"/>
      <c r="I1" s="1763"/>
      <c r="J1" s="1763"/>
      <c r="K1" s="1763"/>
      <c r="L1" s="1763"/>
      <c r="M1" s="1763"/>
      <c r="N1" s="1763"/>
      <c r="O1" s="1763"/>
      <c r="P1" s="1763"/>
      <c r="Q1" s="1763"/>
      <c r="R1" s="1763"/>
      <c r="S1" s="1763"/>
      <c r="T1" s="1763"/>
      <c r="U1" s="1763"/>
      <c r="V1" s="1763"/>
      <c r="W1" s="1763"/>
      <c r="X1" s="1763"/>
      <c r="Y1" s="1763"/>
      <c r="Z1" s="1763"/>
      <c r="AA1" s="1763"/>
      <c r="AB1" s="1763"/>
      <c r="AC1" s="1763"/>
      <c r="AD1" s="1763"/>
      <c r="AE1" s="1763"/>
      <c r="AF1" s="1763"/>
      <c r="AK1" t="s">
        <v>61</v>
      </c>
    </row>
    <row r="2" spans="2:37" ht="17.399999999999999">
      <c r="B2" s="1764" t="s">
        <v>237</v>
      </c>
      <c r="C2" s="1764"/>
      <c r="D2" s="1764"/>
      <c r="E2" s="1764"/>
      <c r="F2" s="1764"/>
      <c r="G2" s="1764"/>
      <c r="H2" s="1764"/>
      <c r="I2" s="1764"/>
      <c r="J2" s="1764"/>
      <c r="K2" s="1765"/>
      <c r="L2" s="1770" t="s">
        <v>43</v>
      </c>
      <c r="M2" s="1764"/>
      <c r="N2" s="1764"/>
      <c r="O2" s="1764"/>
      <c r="P2" s="1764"/>
      <c r="Q2" s="1764"/>
      <c r="R2" s="1764"/>
      <c r="S2" s="1764"/>
      <c r="T2" s="1764" t="s">
        <v>203</v>
      </c>
      <c r="U2" s="1764"/>
      <c r="V2" s="1764"/>
      <c r="W2" s="1764"/>
      <c r="X2" s="1764"/>
      <c r="Y2" s="1764"/>
      <c r="Z2" s="1764"/>
      <c r="AA2" s="1764"/>
      <c r="AB2" s="1764"/>
      <c r="AC2" s="1764"/>
      <c r="AD2" s="1764" t="s">
        <v>410</v>
      </c>
      <c r="AE2" s="1764"/>
      <c r="AF2" s="1764"/>
      <c r="AK2" t="s">
        <v>62</v>
      </c>
    </row>
    <row r="3" spans="2:37" ht="28.2" customHeight="1">
      <c r="B3" s="1766" t="s">
        <v>144</v>
      </c>
      <c r="C3" s="1766"/>
      <c r="D3" s="1766"/>
      <c r="E3" s="1767"/>
      <c r="F3" s="1771">
        <v>33090825</v>
      </c>
      <c r="G3" s="1772"/>
      <c r="H3" s="1394" t="s">
        <v>149</v>
      </c>
      <c r="I3" s="1395"/>
      <c r="J3" s="1748">
        <v>0</v>
      </c>
      <c r="K3" s="1749"/>
      <c r="L3" s="1394" t="s">
        <v>71</v>
      </c>
      <c r="M3" s="1395"/>
      <c r="N3" s="1784">
        <v>0</v>
      </c>
      <c r="O3" s="1785"/>
      <c r="P3" s="1394" t="s">
        <v>216</v>
      </c>
      <c r="Q3" s="1395"/>
      <c r="R3" s="1755">
        <f>F3*N3</f>
        <v>0</v>
      </c>
      <c r="S3" s="1756"/>
      <c r="T3" s="1394" t="s">
        <v>204</v>
      </c>
      <c r="U3" s="1395"/>
      <c r="V3" s="1755">
        <f>MAX($C$9:$C$39)</f>
        <v>2</v>
      </c>
      <c r="W3" s="1775"/>
      <c r="X3" s="1394" t="s">
        <v>213</v>
      </c>
      <c r="Y3" s="1395"/>
      <c r="Z3" s="1773">
        <f>SUM(F9:F39)</f>
        <v>3048399.33</v>
      </c>
      <c r="AA3" s="1774"/>
      <c r="AB3" s="1736" t="s">
        <v>240</v>
      </c>
      <c r="AC3" s="1734"/>
      <c r="AD3" s="1776" t="s">
        <v>411</v>
      </c>
      <c r="AE3" s="1777"/>
      <c r="AF3" s="197">
        <v>0</v>
      </c>
      <c r="AH3" s="1740" t="s">
        <v>449</v>
      </c>
      <c r="AI3" s="1721">
        <v>0</v>
      </c>
      <c r="AJ3" s="1722"/>
    </row>
    <row r="4" spans="2:37" ht="28.2" customHeight="1">
      <c r="B4" s="1766" t="s">
        <v>145</v>
      </c>
      <c r="C4" s="1766"/>
      <c r="D4" s="1766"/>
      <c r="E4" s="1767"/>
      <c r="F4" s="1771">
        <v>0</v>
      </c>
      <c r="G4" s="1772"/>
      <c r="H4" s="1387" t="s">
        <v>148</v>
      </c>
      <c r="I4" s="1388"/>
      <c r="J4" s="1752">
        <v>0</v>
      </c>
      <c r="K4" s="1753"/>
      <c r="L4" s="1387" t="s">
        <v>72</v>
      </c>
      <c r="M4" s="1388"/>
      <c r="N4" s="1780">
        <v>0</v>
      </c>
      <c r="O4" s="1781"/>
      <c r="P4" s="1387" t="s">
        <v>217</v>
      </c>
      <c r="Q4" s="1388"/>
      <c r="R4" s="1755">
        <f>F3*N4</f>
        <v>0</v>
      </c>
      <c r="S4" s="1756"/>
      <c r="T4" s="1387" t="s">
        <v>230</v>
      </c>
      <c r="U4" s="1388"/>
      <c r="V4" s="1727">
        <f>COUNTIF($O$9:$O$52,"Y")</f>
        <v>0</v>
      </c>
      <c r="W4" s="1728"/>
      <c r="X4" s="1387" t="s">
        <v>234</v>
      </c>
      <c r="Y4" s="1388"/>
      <c r="Z4" s="1727">
        <f>SUMIF($O$9:$O$39,"Y",$K$9:$K$39)</f>
        <v>0</v>
      </c>
      <c r="AA4" s="1728"/>
      <c r="AB4" s="1737"/>
      <c r="AC4" s="1735"/>
      <c r="AD4" s="1776" t="s">
        <v>412</v>
      </c>
      <c r="AE4" s="1777"/>
      <c r="AF4" s="197">
        <v>0</v>
      </c>
      <c r="AH4" s="1741"/>
      <c r="AI4" s="1723"/>
      <c r="AJ4" s="1724"/>
    </row>
    <row r="5" spans="2:37" ht="28.2" customHeight="1">
      <c r="B5" s="1766" t="s">
        <v>146</v>
      </c>
      <c r="C5" s="1766"/>
      <c r="D5" s="1766"/>
      <c r="E5" s="1767"/>
      <c r="F5" s="1771">
        <v>33090825</v>
      </c>
      <c r="G5" s="1772"/>
      <c r="H5" s="1387" t="s">
        <v>150</v>
      </c>
      <c r="I5" s="1388"/>
      <c r="J5" s="1761">
        <f>SUM(F9:F51)</f>
        <v>3048399.33</v>
      </c>
      <c r="K5" s="1762"/>
      <c r="L5" s="1387" t="s">
        <v>232</v>
      </c>
      <c r="M5" s="1388"/>
      <c r="N5" s="1782">
        <f>J6/F3</f>
        <v>-6.0439714029493072E-5</v>
      </c>
      <c r="O5" s="1783"/>
      <c r="P5" s="1387" t="s">
        <v>247</v>
      </c>
      <c r="Q5" s="1388"/>
      <c r="R5" s="1757">
        <f>SUM(G9:G51)</f>
        <v>0</v>
      </c>
      <c r="S5" s="1758"/>
      <c r="T5" s="1387" t="s">
        <v>231</v>
      </c>
      <c r="U5" s="1388"/>
      <c r="V5" s="1727">
        <f>COUNTIF($S$9:$S$52,"Y")</f>
        <v>0</v>
      </c>
      <c r="W5" s="1728"/>
      <c r="X5" s="1387" t="s">
        <v>235</v>
      </c>
      <c r="Y5" s="1388"/>
      <c r="Z5" s="1727">
        <f>SUMIF($S$9:$S$39,"Y",$K$9:$K$39)</f>
        <v>0</v>
      </c>
      <c r="AA5" s="1728"/>
      <c r="AB5" s="1733" t="s">
        <v>239</v>
      </c>
      <c r="AC5" s="1725" t="e">
        <f>Z3/F4</f>
        <v>#DIV/0!</v>
      </c>
      <c r="AD5" s="1729" t="s">
        <v>413</v>
      </c>
      <c r="AE5" s="1730"/>
      <c r="AF5" s="197">
        <v>0</v>
      </c>
    </row>
    <row r="6" spans="2:37" ht="28.2" customHeight="1" thickBot="1">
      <c r="B6" s="1768" t="s">
        <v>147</v>
      </c>
      <c r="C6" s="1768"/>
      <c r="D6" s="1768"/>
      <c r="E6" s="1769"/>
      <c r="F6" s="1771">
        <v>0</v>
      </c>
      <c r="G6" s="1772"/>
      <c r="H6" s="1729" t="s">
        <v>151</v>
      </c>
      <c r="I6" s="1730"/>
      <c r="J6" s="1759">
        <f>J9+G9</f>
        <v>-2000</v>
      </c>
      <c r="K6" s="1760"/>
      <c r="L6" s="1729" t="s">
        <v>238</v>
      </c>
      <c r="M6" s="1730"/>
      <c r="N6" s="1731">
        <f>SUM(J9:J51)</f>
        <v>-2000</v>
      </c>
      <c r="O6" s="1732"/>
      <c r="P6" s="1729" t="s">
        <v>248</v>
      </c>
      <c r="Q6" s="1730"/>
      <c r="R6" s="1731">
        <f>SUM(H9:H51)</f>
        <v>0</v>
      </c>
      <c r="S6" s="1732"/>
      <c r="T6" s="1729" t="s">
        <v>233</v>
      </c>
      <c r="U6" s="1730"/>
      <c r="V6" s="1731">
        <f>COUNTA(Y9:Y52)</f>
        <v>0</v>
      </c>
      <c r="W6" s="1732"/>
      <c r="X6" s="1729" t="s">
        <v>236</v>
      </c>
      <c r="Y6" s="1730"/>
      <c r="Z6" s="1731">
        <f>SUM(Z9:Z39)</f>
        <v>0</v>
      </c>
      <c r="AA6" s="1732"/>
      <c r="AB6" s="1733"/>
      <c r="AC6" s="1726"/>
      <c r="AD6" s="1729" t="s">
        <v>414</v>
      </c>
      <c r="AE6" s="1730"/>
      <c r="AF6" s="197" t="str">
        <f>IFERROR(AVERAGE(AD9:AD52),"")</f>
        <v/>
      </c>
    </row>
    <row r="7" spans="2:37" ht="15" customHeight="1" thickBot="1">
      <c r="B7" s="1742" t="s">
        <v>40</v>
      </c>
      <c r="C7" s="1743"/>
      <c r="D7" s="1743"/>
      <c r="E7" s="1744"/>
      <c r="F7" s="1742" t="s">
        <v>41</v>
      </c>
      <c r="G7" s="1743"/>
      <c r="H7" s="1743"/>
      <c r="I7" s="1743"/>
      <c r="J7" s="1745"/>
      <c r="K7" s="1786" t="s">
        <v>42</v>
      </c>
      <c r="L7" s="1747"/>
      <c r="M7" s="1754"/>
      <c r="N7" s="1746" t="s">
        <v>70</v>
      </c>
      <c r="O7" s="1747"/>
      <c r="P7" s="1747"/>
      <c r="Q7" s="1747"/>
      <c r="R7" s="1746" t="s">
        <v>312</v>
      </c>
      <c r="S7" s="1747"/>
      <c r="T7" s="1747"/>
      <c r="U7" s="1747"/>
      <c r="V7" s="1747"/>
      <c r="W7" s="1747"/>
      <c r="X7" s="1754"/>
      <c r="Y7" s="1746" t="s">
        <v>43</v>
      </c>
      <c r="Z7" s="1747"/>
      <c r="AA7" s="1747"/>
      <c r="AB7" s="1747"/>
      <c r="AC7" s="1754"/>
      <c r="AD7" s="577" t="s">
        <v>415</v>
      </c>
      <c r="AE7" s="577" t="s">
        <v>15</v>
      </c>
      <c r="AF7" s="579"/>
    </row>
    <row r="8" spans="2:37" ht="42.6" thickTop="1" thickBot="1">
      <c r="B8" s="22" t="s">
        <v>16</v>
      </c>
      <c r="C8" s="23" t="s">
        <v>44</v>
      </c>
      <c r="D8" s="23" t="s">
        <v>45</v>
      </c>
      <c r="E8" s="24" t="s">
        <v>46</v>
      </c>
      <c r="F8" s="22" t="s">
        <v>76</v>
      </c>
      <c r="G8" s="23" t="s">
        <v>47</v>
      </c>
      <c r="H8" s="23" t="s">
        <v>48</v>
      </c>
      <c r="I8" s="23" t="s">
        <v>456</v>
      </c>
      <c r="J8" s="23" t="s">
        <v>49</v>
      </c>
      <c r="K8" s="25" t="s">
        <v>50</v>
      </c>
      <c r="L8" s="26" t="s">
        <v>74</v>
      </c>
      <c r="M8" s="24" t="s">
        <v>73</v>
      </c>
      <c r="N8" s="22" t="s">
        <v>51</v>
      </c>
      <c r="O8" s="23" t="s">
        <v>446</v>
      </c>
      <c r="P8" s="23" t="s">
        <v>75</v>
      </c>
      <c r="Q8" s="25" t="s">
        <v>55</v>
      </c>
      <c r="R8" s="22" t="s">
        <v>52</v>
      </c>
      <c r="S8" s="23" t="s">
        <v>447</v>
      </c>
      <c r="T8" s="24" t="s">
        <v>53</v>
      </c>
      <c r="U8" s="27" t="s">
        <v>54</v>
      </c>
      <c r="V8" s="23" t="s">
        <v>448</v>
      </c>
      <c r="W8" s="25" t="s">
        <v>445</v>
      </c>
      <c r="X8" s="28" t="s">
        <v>55</v>
      </c>
      <c r="Y8" s="22" t="s">
        <v>56</v>
      </c>
      <c r="Z8" s="23" t="s">
        <v>57</v>
      </c>
      <c r="AA8" s="23" t="s">
        <v>58</v>
      </c>
      <c r="AB8" s="23" t="s">
        <v>59</v>
      </c>
      <c r="AC8" s="24" t="s">
        <v>60</v>
      </c>
      <c r="AD8" s="578"/>
      <c r="AE8" s="580"/>
      <c r="AF8" s="581"/>
    </row>
    <row r="9" spans="2:37" ht="15.6" thickTop="1" thickBot="1">
      <c r="B9" s="30">
        <v>1</v>
      </c>
      <c r="C9" s="36">
        <v>1</v>
      </c>
      <c r="D9" s="36" t="s">
        <v>1052</v>
      </c>
      <c r="E9" s="37">
        <v>0</v>
      </c>
      <c r="F9" s="38">
        <v>2573925.6</v>
      </c>
      <c r="G9" s="33">
        <f>IF(ISBLANK(F9),"",-F9*$N$3)</f>
        <v>0</v>
      </c>
      <c r="H9" s="33"/>
      <c r="I9" s="33">
        <v>386088.84</v>
      </c>
      <c r="J9" s="42">
        <v>-2000</v>
      </c>
      <c r="K9" s="17">
        <f>IF(ISBLANK(F9),"",SUM(F9:J9))</f>
        <v>2958014.44</v>
      </c>
      <c r="L9" s="630">
        <v>46119</v>
      </c>
      <c r="M9" s="630">
        <v>46221</v>
      </c>
      <c r="N9" s="628"/>
      <c r="O9" s="640"/>
      <c r="P9" s="621"/>
      <c r="Q9" s="744"/>
      <c r="R9" s="628"/>
      <c r="S9" s="45"/>
      <c r="T9" s="628"/>
      <c r="U9" s="628"/>
      <c r="V9" s="45"/>
      <c r="W9" s="628"/>
      <c r="X9" s="29"/>
      <c r="Y9" s="620"/>
      <c r="Z9" s="42" t="str">
        <f>IF(ISBLANK(Y9),"",K9)</f>
        <v/>
      </c>
      <c r="AA9" s="18" t="str">
        <f t="shared" ref="AA9" si="0">IF(ISBLANK(Y9),"",Z9/K9)</f>
        <v/>
      </c>
      <c r="AB9" s="19" t="str">
        <f t="shared" ref="AB9" si="1">IF(ISBLANK(W9),"",Y9-W9)</f>
        <v/>
      </c>
      <c r="AC9" s="17" t="str">
        <f t="shared" ref="AC9" si="2">IF(ISBLANK(Y9),"",(K9-Z9))</f>
        <v/>
      </c>
      <c r="AD9" s="198" t="str">
        <f t="shared" ref="AD9:AD18" si="3">IF(ISBLANK(Y9),"",Y9-N9)</f>
        <v/>
      </c>
      <c r="AE9" s="1750"/>
      <c r="AF9" s="1751"/>
    </row>
    <row r="10" spans="2:37" ht="15" thickTop="1">
      <c r="B10" s="31">
        <v>9</v>
      </c>
      <c r="C10" s="36">
        <v>2</v>
      </c>
      <c r="D10" s="36" t="s">
        <v>1106</v>
      </c>
      <c r="E10" s="40"/>
      <c r="F10" s="41">
        <v>474473.73</v>
      </c>
      <c r="G10" s="33"/>
      <c r="H10" s="33"/>
      <c r="I10" s="33">
        <v>71171.06</v>
      </c>
      <c r="J10" s="42">
        <v>0</v>
      </c>
      <c r="K10" s="20">
        <f t="shared" ref="K10:K39" si="4">IF(ISBLANK(F10),"",SUM(F10:J10))</f>
        <v>545644.79</v>
      </c>
      <c r="L10" s="630">
        <v>46222</v>
      </c>
      <c r="M10" s="630">
        <v>46264</v>
      </c>
      <c r="N10" s="629"/>
      <c r="O10" s="641"/>
      <c r="P10" s="48"/>
      <c r="Q10" s="29" t="str">
        <f t="shared" ref="Q10:Q39" si="5">IF(ISBLANK(P10),"",P10-N10)</f>
        <v/>
      </c>
      <c r="R10" s="46"/>
      <c r="S10" s="47"/>
      <c r="T10" s="44"/>
      <c r="U10" s="48"/>
      <c r="V10" s="47"/>
      <c r="W10" s="49"/>
      <c r="X10" s="29" t="str">
        <f t="shared" ref="X10:X16" si="6">IF(ISBLANK(W10),"",W10-R10)</f>
        <v/>
      </c>
      <c r="Y10" s="46"/>
      <c r="Z10" s="42" t="str">
        <f t="shared" ref="Z10:Z51" si="7">IF(ISBLANK(Y10),"",K10)</f>
        <v/>
      </c>
      <c r="AA10" s="18" t="str">
        <f t="shared" ref="AA10:AA51" si="8">IF(ISBLANK(Y10),"",Z10/K10)</f>
        <v/>
      </c>
      <c r="AB10" s="19" t="str">
        <f t="shared" ref="AB10:AB51" si="9">IF(ISBLANK(W10),"",Y10-W10)</f>
        <v/>
      </c>
      <c r="AC10" s="17" t="str">
        <f t="shared" ref="AC10:AC51" si="10">IF(ISBLANK(Y10),"",(K10-Z10))</f>
        <v/>
      </c>
      <c r="AD10" s="199" t="str">
        <f t="shared" si="3"/>
        <v/>
      </c>
      <c r="AE10" s="1738"/>
      <c r="AF10" s="1739"/>
    </row>
    <row r="11" spans="2:37">
      <c r="B11" s="31">
        <v>10</v>
      </c>
      <c r="C11" s="39"/>
      <c r="D11" s="39"/>
      <c r="E11" s="40"/>
      <c r="F11" s="41"/>
      <c r="G11" s="33"/>
      <c r="H11" s="33"/>
      <c r="I11" s="34"/>
      <c r="J11" s="43"/>
      <c r="K11" s="20" t="str">
        <f t="shared" si="4"/>
        <v/>
      </c>
      <c r="L11" s="631"/>
      <c r="M11" s="634"/>
      <c r="N11" s="629"/>
      <c r="O11" s="641"/>
      <c r="P11" s="48"/>
      <c r="Q11" s="29" t="str">
        <f t="shared" si="5"/>
        <v/>
      </c>
      <c r="R11" s="46"/>
      <c r="S11" s="47"/>
      <c r="T11" s="44"/>
      <c r="U11" s="48"/>
      <c r="V11" s="47"/>
      <c r="W11" s="49"/>
      <c r="X11" s="29" t="str">
        <f t="shared" si="6"/>
        <v/>
      </c>
      <c r="Y11" s="46"/>
      <c r="Z11" s="42" t="str">
        <f t="shared" si="7"/>
        <v/>
      </c>
      <c r="AA11" s="18" t="str">
        <f t="shared" si="8"/>
        <v/>
      </c>
      <c r="AB11" s="19" t="str">
        <f t="shared" si="9"/>
        <v/>
      </c>
      <c r="AC11" s="17" t="str">
        <f t="shared" si="10"/>
        <v/>
      </c>
      <c r="AD11" s="199" t="str">
        <f t="shared" si="3"/>
        <v/>
      </c>
      <c r="AE11" s="1738"/>
      <c r="AF11" s="1739"/>
    </row>
    <row r="12" spans="2:37">
      <c r="B12" s="31">
        <v>11</v>
      </c>
      <c r="C12" s="39"/>
      <c r="D12" s="39"/>
      <c r="E12" s="40"/>
      <c r="F12" s="41"/>
      <c r="G12" s="33"/>
      <c r="H12" s="33"/>
      <c r="I12" s="34"/>
      <c r="J12" s="43"/>
      <c r="K12" s="20" t="str">
        <f t="shared" si="4"/>
        <v/>
      </c>
      <c r="L12" s="631"/>
      <c r="M12" s="634"/>
      <c r="N12" s="629"/>
      <c r="O12" s="641"/>
      <c r="P12" s="48"/>
      <c r="Q12" s="29" t="str">
        <f t="shared" si="5"/>
        <v/>
      </c>
      <c r="R12" s="46"/>
      <c r="S12" s="47"/>
      <c r="T12" s="44"/>
      <c r="U12" s="48"/>
      <c r="V12" s="47"/>
      <c r="W12" s="49"/>
      <c r="X12" s="29" t="str">
        <f t="shared" si="6"/>
        <v/>
      </c>
      <c r="Y12" s="46"/>
      <c r="Z12" s="42" t="str">
        <f t="shared" si="7"/>
        <v/>
      </c>
      <c r="AA12" s="18" t="str">
        <f t="shared" si="8"/>
        <v/>
      </c>
      <c r="AB12" s="19" t="str">
        <f t="shared" si="9"/>
        <v/>
      </c>
      <c r="AC12" s="17" t="str">
        <f t="shared" si="10"/>
        <v/>
      </c>
      <c r="AD12" s="199" t="str">
        <f t="shared" si="3"/>
        <v/>
      </c>
      <c r="AE12" s="1738"/>
      <c r="AF12" s="1739"/>
    </row>
    <row r="13" spans="2:37">
      <c r="B13" s="31">
        <v>12</v>
      </c>
      <c r="C13" s="39"/>
      <c r="D13" s="39"/>
      <c r="E13" s="40"/>
      <c r="F13" s="41"/>
      <c r="G13" s="33"/>
      <c r="H13" s="33"/>
      <c r="I13" s="34"/>
      <c r="J13" s="43"/>
      <c r="K13" s="20" t="str">
        <f t="shared" si="4"/>
        <v/>
      </c>
      <c r="L13" s="631"/>
      <c r="M13" s="634"/>
      <c r="N13" s="629"/>
      <c r="O13" s="641"/>
      <c r="P13" s="48"/>
      <c r="Q13" s="29" t="str">
        <f t="shared" si="5"/>
        <v/>
      </c>
      <c r="R13" s="46"/>
      <c r="S13" s="47"/>
      <c r="T13" s="44"/>
      <c r="U13" s="48"/>
      <c r="V13" s="47"/>
      <c r="W13" s="49"/>
      <c r="X13" s="29" t="str">
        <f t="shared" si="6"/>
        <v/>
      </c>
      <c r="Y13" s="46"/>
      <c r="Z13" s="42" t="str">
        <f t="shared" si="7"/>
        <v/>
      </c>
      <c r="AA13" s="18" t="str">
        <f t="shared" si="8"/>
        <v/>
      </c>
      <c r="AB13" s="19" t="str">
        <f t="shared" si="9"/>
        <v/>
      </c>
      <c r="AC13" s="17" t="str">
        <f t="shared" si="10"/>
        <v/>
      </c>
      <c r="AD13" s="199" t="str">
        <f t="shared" si="3"/>
        <v/>
      </c>
      <c r="AE13" s="1738"/>
      <c r="AF13" s="1739"/>
    </row>
    <row r="14" spans="2:37">
      <c r="B14" s="31">
        <v>13</v>
      </c>
      <c r="C14" s="39"/>
      <c r="D14" s="39"/>
      <c r="E14" s="40"/>
      <c r="F14" s="41"/>
      <c r="G14" s="33"/>
      <c r="H14" s="33"/>
      <c r="I14" s="34"/>
      <c r="J14" s="43"/>
      <c r="K14" s="20" t="str">
        <f t="shared" si="4"/>
        <v/>
      </c>
      <c r="L14" s="631"/>
      <c r="M14" s="634"/>
      <c r="N14" s="629"/>
      <c r="O14" s="641"/>
      <c r="P14" s="48"/>
      <c r="Q14" s="29" t="str">
        <f t="shared" si="5"/>
        <v/>
      </c>
      <c r="R14" s="46"/>
      <c r="S14" s="47"/>
      <c r="T14" s="44"/>
      <c r="U14" s="48"/>
      <c r="V14" s="47"/>
      <c r="W14" s="49"/>
      <c r="X14" s="29" t="str">
        <f t="shared" si="6"/>
        <v/>
      </c>
      <c r="Y14" s="46"/>
      <c r="Z14" s="42" t="str">
        <f t="shared" si="7"/>
        <v/>
      </c>
      <c r="AA14" s="18" t="str">
        <f t="shared" si="8"/>
        <v/>
      </c>
      <c r="AB14" s="19" t="str">
        <f t="shared" si="9"/>
        <v/>
      </c>
      <c r="AC14" s="17" t="str">
        <f t="shared" si="10"/>
        <v/>
      </c>
      <c r="AD14" s="199" t="str">
        <f t="shared" si="3"/>
        <v/>
      </c>
      <c r="AE14" s="1738"/>
      <c r="AF14" s="1739"/>
    </row>
    <row r="15" spans="2:37">
      <c r="B15" s="31">
        <v>14</v>
      </c>
      <c r="C15" s="39"/>
      <c r="D15" s="39"/>
      <c r="E15" s="40"/>
      <c r="F15" s="41"/>
      <c r="G15" s="33"/>
      <c r="H15" s="33"/>
      <c r="I15" s="34"/>
      <c r="J15" s="43"/>
      <c r="K15" s="20" t="str">
        <f t="shared" si="4"/>
        <v/>
      </c>
      <c r="L15" s="631"/>
      <c r="M15" s="634"/>
      <c r="N15" s="629"/>
      <c r="O15" s="641"/>
      <c r="P15" s="48"/>
      <c r="Q15" s="29" t="str">
        <f t="shared" si="5"/>
        <v/>
      </c>
      <c r="R15" s="46"/>
      <c r="S15" s="47"/>
      <c r="T15" s="44"/>
      <c r="U15" s="48"/>
      <c r="V15" s="47"/>
      <c r="W15" s="49"/>
      <c r="X15" s="29" t="str">
        <f t="shared" si="6"/>
        <v/>
      </c>
      <c r="Y15" s="46"/>
      <c r="Z15" s="42" t="str">
        <f t="shared" si="7"/>
        <v/>
      </c>
      <c r="AA15" s="18" t="str">
        <f t="shared" si="8"/>
        <v/>
      </c>
      <c r="AB15" s="19" t="str">
        <f t="shared" si="9"/>
        <v/>
      </c>
      <c r="AC15" s="17" t="str">
        <f t="shared" si="10"/>
        <v/>
      </c>
      <c r="AD15" s="199" t="str">
        <f t="shared" si="3"/>
        <v/>
      </c>
      <c r="AE15" s="1738"/>
      <c r="AF15" s="1739"/>
    </row>
    <row r="16" spans="2:37">
      <c r="B16" s="31">
        <v>15</v>
      </c>
      <c r="C16" s="39"/>
      <c r="D16" s="39"/>
      <c r="E16" s="40"/>
      <c r="F16" s="41"/>
      <c r="G16" s="33"/>
      <c r="H16" s="33"/>
      <c r="I16" s="34"/>
      <c r="J16" s="43"/>
      <c r="K16" s="20" t="str">
        <f t="shared" si="4"/>
        <v/>
      </c>
      <c r="L16" s="631"/>
      <c r="M16" s="634"/>
      <c r="N16" s="629"/>
      <c r="O16" s="641"/>
      <c r="P16" s="48"/>
      <c r="Q16" s="29" t="str">
        <f t="shared" si="5"/>
        <v/>
      </c>
      <c r="R16" s="46"/>
      <c r="S16" s="47"/>
      <c r="T16" s="44"/>
      <c r="U16" s="48"/>
      <c r="V16" s="47"/>
      <c r="W16" s="49"/>
      <c r="X16" s="29" t="str">
        <f t="shared" si="6"/>
        <v/>
      </c>
      <c r="Y16" s="46"/>
      <c r="Z16" s="42" t="str">
        <f t="shared" si="7"/>
        <v/>
      </c>
      <c r="AA16" s="18" t="str">
        <f t="shared" si="8"/>
        <v/>
      </c>
      <c r="AB16" s="19" t="str">
        <f t="shared" si="9"/>
        <v/>
      </c>
      <c r="AC16" s="17" t="str">
        <f t="shared" si="10"/>
        <v/>
      </c>
      <c r="AD16" s="199" t="str">
        <f t="shared" si="3"/>
        <v/>
      </c>
      <c r="AE16" s="1738"/>
      <c r="AF16" s="1739"/>
    </row>
    <row r="17" spans="2:32">
      <c r="B17" s="31">
        <v>16</v>
      </c>
      <c r="C17" s="39"/>
      <c r="D17" s="39"/>
      <c r="E17" s="40"/>
      <c r="F17" s="41"/>
      <c r="G17" s="33"/>
      <c r="H17" s="33"/>
      <c r="I17" s="34"/>
      <c r="J17" s="43"/>
      <c r="K17" s="20" t="str">
        <f t="shared" si="4"/>
        <v/>
      </c>
      <c r="L17" s="631"/>
      <c r="M17" s="634"/>
      <c r="N17" s="629"/>
      <c r="O17" s="641"/>
      <c r="P17" s="48"/>
      <c r="Q17" s="29" t="str">
        <f t="shared" si="5"/>
        <v/>
      </c>
      <c r="R17" s="46"/>
      <c r="S17" s="47"/>
      <c r="T17" s="44"/>
      <c r="U17" s="48"/>
      <c r="V17" s="47"/>
      <c r="W17" s="49"/>
      <c r="X17" s="21" t="str">
        <f t="shared" ref="X17:X52" si="11">IF(ISBLANK(W17),"",W17-R17)</f>
        <v/>
      </c>
      <c r="Y17" s="46"/>
      <c r="Z17" s="42" t="str">
        <f t="shared" si="7"/>
        <v/>
      </c>
      <c r="AA17" s="18" t="str">
        <f t="shared" si="8"/>
        <v/>
      </c>
      <c r="AB17" s="19" t="str">
        <f t="shared" si="9"/>
        <v/>
      </c>
      <c r="AC17" s="17" t="str">
        <f t="shared" si="10"/>
        <v/>
      </c>
      <c r="AD17" s="199" t="str">
        <f t="shared" si="3"/>
        <v/>
      </c>
      <c r="AE17" s="1738"/>
      <c r="AF17" s="1739"/>
    </row>
    <row r="18" spans="2:32">
      <c r="B18" s="31">
        <v>17</v>
      </c>
      <c r="C18" s="39"/>
      <c r="D18" s="39"/>
      <c r="E18" s="40"/>
      <c r="F18" s="41"/>
      <c r="G18" s="33"/>
      <c r="H18" s="33"/>
      <c r="I18" s="34"/>
      <c r="J18" s="43"/>
      <c r="K18" s="20" t="str">
        <f t="shared" si="4"/>
        <v/>
      </c>
      <c r="L18" s="631"/>
      <c r="M18" s="634"/>
      <c r="N18" s="629"/>
      <c r="O18" s="641"/>
      <c r="P18" s="48"/>
      <c r="Q18" s="29" t="str">
        <f t="shared" si="5"/>
        <v/>
      </c>
      <c r="R18" s="46"/>
      <c r="S18" s="47"/>
      <c r="T18" s="44"/>
      <c r="U18" s="48"/>
      <c r="V18" s="47"/>
      <c r="W18" s="49"/>
      <c r="X18" s="21" t="str">
        <f t="shared" si="11"/>
        <v/>
      </c>
      <c r="Y18" s="46"/>
      <c r="Z18" s="42" t="str">
        <f t="shared" si="7"/>
        <v/>
      </c>
      <c r="AA18" s="18" t="str">
        <f t="shared" si="8"/>
        <v/>
      </c>
      <c r="AB18" s="19" t="str">
        <f t="shared" si="9"/>
        <v/>
      </c>
      <c r="AC18" s="17" t="str">
        <f t="shared" si="10"/>
        <v/>
      </c>
      <c r="AD18" s="199" t="str">
        <f t="shared" si="3"/>
        <v/>
      </c>
      <c r="AE18" s="1738"/>
      <c r="AF18" s="1739"/>
    </row>
    <row r="19" spans="2:32">
      <c r="B19" s="31">
        <v>18</v>
      </c>
      <c r="C19" s="39"/>
      <c r="D19" s="39"/>
      <c r="E19" s="40"/>
      <c r="F19" s="41"/>
      <c r="G19" s="33"/>
      <c r="H19" s="33"/>
      <c r="I19" s="34"/>
      <c r="J19" s="43"/>
      <c r="K19" s="20" t="str">
        <f t="shared" si="4"/>
        <v/>
      </c>
      <c r="L19" s="631"/>
      <c r="M19" s="634"/>
      <c r="N19" s="629"/>
      <c r="O19" s="641"/>
      <c r="P19" s="48"/>
      <c r="Q19" s="29" t="str">
        <f t="shared" si="5"/>
        <v/>
      </c>
      <c r="R19" s="46"/>
      <c r="S19" s="47"/>
      <c r="T19" s="44"/>
      <c r="U19" s="48"/>
      <c r="V19" s="47"/>
      <c r="W19" s="49"/>
      <c r="X19" s="21" t="str">
        <f t="shared" si="11"/>
        <v/>
      </c>
      <c r="Y19" s="46"/>
      <c r="Z19" s="42" t="str">
        <f t="shared" si="7"/>
        <v/>
      </c>
      <c r="AA19" s="18" t="str">
        <f t="shared" si="8"/>
        <v/>
      </c>
      <c r="AB19" s="19" t="str">
        <f t="shared" si="9"/>
        <v/>
      </c>
      <c r="AC19" s="17" t="str">
        <f t="shared" si="10"/>
        <v/>
      </c>
      <c r="AD19" s="199" t="str">
        <f t="shared" ref="AD19:AD39" si="12">IF(ISBLANK(Y19),"",Y19-N19)</f>
        <v/>
      </c>
      <c r="AE19" s="1738"/>
      <c r="AF19" s="1739"/>
    </row>
    <row r="20" spans="2:32">
      <c r="B20" s="31">
        <v>19</v>
      </c>
      <c r="C20" s="39"/>
      <c r="D20" s="39"/>
      <c r="E20" s="40"/>
      <c r="F20" s="41"/>
      <c r="G20" s="33"/>
      <c r="H20" s="33"/>
      <c r="I20" s="34"/>
      <c r="J20" s="43"/>
      <c r="K20" s="20" t="str">
        <f t="shared" si="4"/>
        <v/>
      </c>
      <c r="L20" s="631"/>
      <c r="M20" s="634"/>
      <c r="N20" s="629"/>
      <c r="O20" s="641"/>
      <c r="P20" s="48"/>
      <c r="Q20" s="29" t="str">
        <f t="shared" si="5"/>
        <v/>
      </c>
      <c r="R20" s="46"/>
      <c r="S20" s="47"/>
      <c r="T20" s="44"/>
      <c r="U20" s="48"/>
      <c r="V20" s="47"/>
      <c r="W20" s="49"/>
      <c r="X20" s="21" t="str">
        <f t="shared" si="11"/>
        <v/>
      </c>
      <c r="Y20" s="46"/>
      <c r="Z20" s="42" t="str">
        <f t="shared" si="7"/>
        <v/>
      </c>
      <c r="AA20" s="18" t="str">
        <f t="shared" si="8"/>
        <v/>
      </c>
      <c r="AB20" s="19" t="str">
        <f t="shared" si="9"/>
        <v/>
      </c>
      <c r="AC20" s="17" t="str">
        <f t="shared" si="10"/>
        <v/>
      </c>
      <c r="AD20" s="596"/>
      <c r="AE20" s="1738"/>
      <c r="AF20" s="1739"/>
    </row>
    <row r="21" spans="2:32">
      <c r="B21" s="31">
        <v>20</v>
      </c>
      <c r="C21" s="39"/>
      <c r="D21" s="39"/>
      <c r="E21" s="40"/>
      <c r="F21" s="41"/>
      <c r="G21" s="33" t="str">
        <f t="shared" ref="G21:G51" si="13">IF(ISBLANK(F21),"",-F21*$N$3)</f>
        <v/>
      </c>
      <c r="H21" s="33" t="str">
        <f t="shared" ref="H21:H51" si="14">IF(ISBLANK(F21),"",-F21*$N$4)</f>
        <v/>
      </c>
      <c r="I21" s="34"/>
      <c r="J21" s="43"/>
      <c r="K21" s="20" t="str">
        <f t="shared" si="4"/>
        <v/>
      </c>
      <c r="L21" s="631"/>
      <c r="M21" s="634"/>
      <c r="N21" s="629"/>
      <c r="O21" s="641"/>
      <c r="P21" s="48"/>
      <c r="Q21" s="29" t="str">
        <f t="shared" si="5"/>
        <v/>
      </c>
      <c r="R21" s="46"/>
      <c r="S21" s="47"/>
      <c r="T21" s="44"/>
      <c r="U21" s="48"/>
      <c r="V21" s="47"/>
      <c r="W21" s="49"/>
      <c r="X21" s="21" t="str">
        <f t="shared" si="11"/>
        <v/>
      </c>
      <c r="Y21" s="46"/>
      <c r="Z21" s="42" t="str">
        <f t="shared" si="7"/>
        <v/>
      </c>
      <c r="AA21" s="18" t="str">
        <f t="shared" si="8"/>
        <v/>
      </c>
      <c r="AB21" s="19" t="str">
        <f t="shared" si="9"/>
        <v/>
      </c>
      <c r="AC21" s="17" t="str">
        <f t="shared" si="10"/>
        <v/>
      </c>
      <c r="AD21" s="199" t="str">
        <f t="shared" si="12"/>
        <v/>
      </c>
      <c r="AE21" s="1738"/>
      <c r="AF21" s="1739"/>
    </row>
    <row r="22" spans="2:32">
      <c r="B22" s="31">
        <v>21</v>
      </c>
      <c r="C22" s="39"/>
      <c r="D22" s="39"/>
      <c r="E22" s="40"/>
      <c r="F22" s="41"/>
      <c r="G22" s="33" t="str">
        <f t="shared" si="13"/>
        <v/>
      </c>
      <c r="H22" s="33" t="str">
        <f t="shared" si="14"/>
        <v/>
      </c>
      <c r="I22" s="34"/>
      <c r="J22" s="43"/>
      <c r="K22" s="20" t="str">
        <f t="shared" si="4"/>
        <v/>
      </c>
      <c r="L22" s="631"/>
      <c r="M22" s="634"/>
      <c r="N22" s="629"/>
      <c r="O22" s="641"/>
      <c r="P22" s="48"/>
      <c r="Q22" s="29" t="str">
        <f t="shared" si="5"/>
        <v/>
      </c>
      <c r="R22" s="46"/>
      <c r="S22" s="47"/>
      <c r="T22" s="44"/>
      <c r="U22" s="48"/>
      <c r="V22" s="47"/>
      <c r="W22" s="49"/>
      <c r="X22" s="21" t="str">
        <f t="shared" si="11"/>
        <v/>
      </c>
      <c r="Y22" s="46"/>
      <c r="Z22" s="42" t="str">
        <f t="shared" si="7"/>
        <v/>
      </c>
      <c r="AA22" s="18" t="str">
        <f t="shared" si="8"/>
        <v/>
      </c>
      <c r="AB22" s="19" t="str">
        <f t="shared" si="9"/>
        <v/>
      </c>
      <c r="AC22" s="17" t="str">
        <f t="shared" si="10"/>
        <v/>
      </c>
      <c r="AD22" s="199" t="str">
        <f t="shared" si="12"/>
        <v/>
      </c>
      <c r="AE22" s="1738"/>
      <c r="AF22" s="1739"/>
    </row>
    <row r="23" spans="2:32">
      <c r="B23" s="31">
        <v>22</v>
      </c>
      <c r="C23" s="39"/>
      <c r="D23" s="39"/>
      <c r="E23" s="40"/>
      <c r="F23" s="41"/>
      <c r="G23" s="33" t="str">
        <f t="shared" si="13"/>
        <v/>
      </c>
      <c r="H23" s="33" t="str">
        <f t="shared" si="14"/>
        <v/>
      </c>
      <c r="I23" s="34"/>
      <c r="J23" s="43"/>
      <c r="K23" s="20" t="str">
        <f t="shared" si="4"/>
        <v/>
      </c>
      <c r="L23" s="631"/>
      <c r="M23" s="634"/>
      <c r="N23" s="629"/>
      <c r="O23" s="641"/>
      <c r="P23" s="48"/>
      <c r="Q23" s="29" t="str">
        <f t="shared" si="5"/>
        <v/>
      </c>
      <c r="R23" s="46"/>
      <c r="S23" s="47"/>
      <c r="T23" s="44"/>
      <c r="U23" s="48"/>
      <c r="V23" s="47"/>
      <c r="W23" s="49"/>
      <c r="X23" s="21" t="str">
        <f t="shared" si="11"/>
        <v/>
      </c>
      <c r="Y23" s="46"/>
      <c r="Z23" s="42" t="str">
        <f t="shared" si="7"/>
        <v/>
      </c>
      <c r="AA23" s="18" t="str">
        <f t="shared" si="8"/>
        <v/>
      </c>
      <c r="AB23" s="19" t="str">
        <f t="shared" si="9"/>
        <v/>
      </c>
      <c r="AC23" s="17" t="str">
        <f t="shared" si="10"/>
        <v/>
      </c>
      <c r="AD23" s="199" t="str">
        <f t="shared" si="12"/>
        <v/>
      </c>
      <c r="AE23" s="1738"/>
      <c r="AF23" s="1739"/>
    </row>
    <row r="24" spans="2:32">
      <c r="B24" s="31">
        <v>23</v>
      </c>
      <c r="C24" s="39"/>
      <c r="D24" s="39"/>
      <c r="E24" s="40"/>
      <c r="F24" s="41"/>
      <c r="G24" s="33" t="str">
        <f t="shared" si="13"/>
        <v/>
      </c>
      <c r="H24" s="33" t="str">
        <f t="shared" si="14"/>
        <v/>
      </c>
      <c r="I24" s="34"/>
      <c r="J24" s="43"/>
      <c r="K24" s="20" t="str">
        <f t="shared" si="4"/>
        <v/>
      </c>
      <c r="L24" s="631"/>
      <c r="M24" s="634"/>
      <c r="N24" s="629"/>
      <c r="O24" s="641"/>
      <c r="P24" s="48"/>
      <c r="Q24" s="29" t="str">
        <f t="shared" si="5"/>
        <v/>
      </c>
      <c r="R24" s="46"/>
      <c r="S24" s="47"/>
      <c r="T24" s="44"/>
      <c r="U24" s="48"/>
      <c r="V24" s="47"/>
      <c r="W24" s="49"/>
      <c r="X24" s="21" t="str">
        <f t="shared" si="11"/>
        <v/>
      </c>
      <c r="Y24" s="46"/>
      <c r="Z24" s="42" t="str">
        <f t="shared" si="7"/>
        <v/>
      </c>
      <c r="AA24" s="18" t="str">
        <f t="shared" si="8"/>
        <v/>
      </c>
      <c r="AB24" s="19" t="str">
        <f t="shared" si="9"/>
        <v/>
      </c>
      <c r="AC24" s="17" t="str">
        <f t="shared" si="10"/>
        <v/>
      </c>
      <c r="AD24" s="199" t="str">
        <f t="shared" si="12"/>
        <v/>
      </c>
      <c r="AE24" s="1738"/>
      <c r="AF24" s="1739"/>
    </row>
    <row r="25" spans="2:32">
      <c r="B25" s="31">
        <v>24</v>
      </c>
      <c r="C25" s="39"/>
      <c r="D25" s="39"/>
      <c r="E25" s="40"/>
      <c r="F25" s="41"/>
      <c r="G25" s="33" t="str">
        <f t="shared" si="13"/>
        <v/>
      </c>
      <c r="H25" s="33" t="str">
        <f t="shared" si="14"/>
        <v/>
      </c>
      <c r="I25" s="34"/>
      <c r="J25" s="43"/>
      <c r="K25" s="20" t="str">
        <f t="shared" si="4"/>
        <v/>
      </c>
      <c r="L25" s="631"/>
      <c r="M25" s="634"/>
      <c r="N25" s="629"/>
      <c r="O25" s="641"/>
      <c r="P25" s="48"/>
      <c r="Q25" s="29" t="str">
        <f t="shared" si="5"/>
        <v/>
      </c>
      <c r="R25" s="46"/>
      <c r="S25" s="47"/>
      <c r="T25" s="44"/>
      <c r="U25" s="48"/>
      <c r="V25" s="47"/>
      <c r="W25" s="49"/>
      <c r="X25" s="21" t="str">
        <f t="shared" si="11"/>
        <v/>
      </c>
      <c r="Y25" s="46"/>
      <c r="Z25" s="42" t="str">
        <f t="shared" si="7"/>
        <v/>
      </c>
      <c r="AA25" s="18" t="str">
        <f t="shared" si="8"/>
        <v/>
      </c>
      <c r="AB25" s="19" t="str">
        <f t="shared" si="9"/>
        <v/>
      </c>
      <c r="AC25" s="17" t="str">
        <f t="shared" si="10"/>
        <v/>
      </c>
      <c r="AD25" s="199" t="str">
        <f t="shared" si="12"/>
        <v/>
      </c>
      <c r="AE25" s="1738"/>
      <c r="AF25" s="1739"/>
    </row>
    <row r="26" spans="2:32">
      <c r="B26" s="31">
        <v>25</v>
      </c>
      <c r="C26" s="39"/>
      <c r="D26" s="39"/>
      <c r="E26" s="40"/>
      <c r="F26" s="41"/>
      <c r="G26" s="33" t="str">
        <f t="shared" si="13"/>
        <v/>
      </c>
      <c r="H26" s="33" t="str">
        <f t="shared" si="14"/>
        <v/>
      </c>
      <c r="I26" s="34"/>
      <c r="J26" s="43"/>
      <c r="K26" s="20" t="str">
        <f t="shared" si="4"/>
        <v/>
      </c>
      <c r="L26" s="631"/>
      <c r="M26" s="634"/>
      <c r="N26" s="629"/>
      <c r="O26" s="641"/>
      <c r="P26" s="48"/>
      <c r="Q26" s="29" t="str">
        <f t="shared" si="5"/>
        <v/>
      </c>
      <c r="R26" s="46"/>
      <c r="S26" s="47"/>
      <c r="T26" s="44"/>
      <c r="U26" s="48"/>
      <c r="V26" s="47"/>
      <c r="W26" s="49"/>
      <c r="X26" s="21" t="str">
        <f t="shared" si="11"/>
        <v/>
      </c>
      <c r="Y26" s="46"/>
      <c r="Z26" s="42" t="str">
        <f t="shared" si="7"/>
        <v/>
      </c>
      <c r="AA26" s="18" t="str">
        <f t="shared" si="8"/>
        <v/>
      </c>
      <c r="AB26" s="19" t="str">
        <f t="shared" si="9"/>
        <v/>
      </c>
      <c r="AC26" s="17" t="str">
        <f t="shared" si="10"/>
        <v/>
      </c>
      <c r="AD26" s="199" t="str">
        <f t="shared" si="12"/>
        <v/>
      </c>
      <c r="AE26" s="1738"/>
      <c r="AF26" s="1739"/>
    </row>
    <row r="27" spans="2:32">
      <c r="B27" s="31">
        <v>26</v>
      </c>
      <c r="C27" s="39"/>
      <c r="D27" s="39"/>
      <c r="E27" s="40"/>
      <c r="F27" s="41"/>
      <c r="G27" s="33" t="str">
        <f t="shared" si="13"/>
        <v/>
      </c>
      <c r="H27" s="33" t="str">
        <f t="shared" si="14"/>
        <v/>
      </c>
      <c r="I27" s="34"/>
      <c r="J27" s="43"/>
      <c r="K27" s="20" t="str">
        <f t="shared" si="4"/>
        <v/>
      </c>
      <c r="L27" s="631"/>
      <c r="M27" s="634"/>
      <c r="N27" s="629"/>
      <c r="O27" s="641"/>
      <c r="P27" s="48"/>
      <c r="Q27" s="29" t="str">
        <f t="shared" si="5"/>
        <v/>
      </c>
      <c r="R27" s="46"/>
      <c r="S27" s="47"/>
      <c r="T27" s="44"/>
      <c r="U27" s="48"/>
      <c r="V27" s="47"/>
      <c r="W27" s="49"/>
      <c r="X27" s="21" t="str">
        <f t="shared" si="11"/>
        <v/>
      </c>
      <c r="Y27" s="46"/>
      <c r="Z27" s="42" t="str">
        <f t="shared" si="7"/>
        <v/>
      </c>
      <c r="AA27" s="18" t="str">
        <f t="shared" si="8"/>
        <v/>
      </c>
      <c r="AB27" s="19" t="str">
        <f t="shared" si="9"/>
        <v/>
      </c>
      <c r="AC27" s="17" t="str">
        <f t="shared" si="10"/>
        <v/>
      </c>
      <c r="AD27" s="199" t="str">
        <f t="shared" si="12"/>
        <v/>
      </c>
      <c r="AE27" s="1738"/>
      <c r="AF27" s="1739"/>
    </row>
    <row r="28" spans="2:32">
      <c r="B28" s="31">
        <v>27</v>
      </c>
      <c r="C28" s="39"/>
      <c r="D28" s="39"/>
      <c r="E28" s="40"/>
      <c r="F28" s="41"/>
      <c r="G28" s="33" t="str">
        <f t="shared" si="13"/>
        <v/>
      </c>
      <c r="H28" s="33" t="str">
        <f t="shared" si="14"/>
        <v/>
      </c>
      <c r="I28" s="34"/>
      <c r="J28" s="43"/>
      <c r="K28" s="20" t="str">
        <f t="shared" si="4"/>
        <v/>
      </c>
      <c r="L28" s="631"/>
      <c r="M28" s="634"/>
      <c r="N28" s="629"/>
      <c r="O28" s="641"/>
      <c r="P28" s="48"/>
      <c r="Q28" s="29" t="str">
        <f t="shared" si="5"/>
        <v/>
      </c>
      <c r="R28" s="46"/>
      <c r="S28" s="47"/>
      <c r="T28" s="44"/>
      <c r="U28" s="48"/>
      <c r="V28" s="47"/>
      <c r="W28" s="49"/>
      <c r="X28" s="21" t="str">
        <f t="shared" si="11"/>
        <v/>
      </c>
      <c r="Y28" s="46"/>
      <c r="Z28" s="42" t="str">
        <f t="shared" si="7"/>
        <v/>
      </c>
      <c r="AA28" s="18" t="str">
        <f t="shared" si="8"/>
        <v/>
      </c>
      <c r="AB28" s="19" t="str">
        <f t="shared" si="9"/>
        <v/>
      </c>
      <c r="AC28" s="17" t="str">
        <f t="shared" si="10"/>
        <v/>
      </c>
      <c r="AD28" s="199" t="str">
        <f t="shared" si="12"/>
        <v/>
      </c>
      <c r="AE28" s="1738"/>
      <c r="AF28" s="1739"/>
    </row>
    <row r="29" spans="2:32">
      <c r="B29" s="31">
        <v>28</v>
      </c>
      <c r="C29" s="39"/>
      <c r="D29" s="39"/>
      <c r="E29" s="40"/>
      <c r="F29" s="41"/>
      <c r="G29" s="33" t="str">
        <f t="shared" si="13"/>
        <v/>
      </c>
      <c r="H29" s="33" t="str">
        <f t="shared" si="14"/>
        <v/>
      </c>
      <c r="I29" s="34"/>
      <c r="J29" s="43"/>
      <c r="K29" s="20" t="str">
        <f t="shared" si="4"/>
        <v/>
      </c>
      <c r="L29" s="631"/>
      <c r="M29" s="634"/>
      <c r="N29" s="629"/>
      <c r="O29" s="641"/>
      <c r="P29" s="48"/>
      <c r="Q29" s="29" t="str">
        <f t="shared" si="5"/>
        <v/>
      </c>
      <c r="R29" s="46"/>
      <c r="S29" s="47"/>
      <c r="T29" s="44"/>
      <c r="U29" s="48"/>
      <c r="V29" s="47"/>
      <c r="W29" s="49"/>
      <c r="X29" s="21" t="str">
        <f t="shared" si="11"/>
        <v/>
      </c>
      <c r="Y29" s="46"/>
      <c r="Z29" s="42" t="str">
        <f t="shared" si="7"/>
        <v/>
      </c>
      <c r="AA29" s="18" t="str">
        <f t="shared" si="8"/>
        <v/>
      </c>
      <c r="AB29" s="19" t="str">
        <f t="shared" si="9"/>
        <v/>
      </c>
      <c r="AC29" s="17" t="str">
        <f t="shared" si="10"/>
        <v/>
      </c>
      <c r="AD29" s="199" t="str">
        <f t="shared" si="12"/>
        <v/>
      </c>
      <c r="AE29" s="1738"/>
      <c r="AF29" s="1739"/>
    </row>
    <row r="30" spans="2:32">
      <c r="B30" s="31">
        <v>29</v>
      </c>
      <c r="C30" s="39"/>
      <c r="D30" s="39"/>
      <c r="E30" s="40"/>
      <c r="F30" s="41"/>
      <c r="G30" s="33" t="str">
        <f t="shared" si="13"/>
        <v/>
      </c>
      <c r="H30" s="33" t="str">
        <f t="shared" si="14"/>
        <v/>
      </c>
      <c r="I30" s="34"/>
      <c r="J30" s="43"/>
      <c r="K30" s="20" t="str">
        <f t="shared" si="4"/>
        <v/>
      </c>
      <c r="L30" s="631"/>
      <c r="M30" s="634"/>
      <c r="N30" s="629"/>
      <c r="O30" s="641"/>
      <c r="P30" s="48"/>
      <c r="Q30" s="29" t="str">
        <f t="shared" si="5"/>
        <v/>
      </c>
      <c r="R30" s="46"/>
      <c r="S30" s="47"/>
      <c r="T30" s="44"/>
      <c r="U30" s="48"/>
      <c r="V30" s="47"/>
      <c r="W30" s="49"/>
      <c r="X30" s="21" t="str">
        <f t="shared" si="11"/>
        <v/>
      </c>
      <c r="Y30" s="46"/>
      <c r="Z30" s="42" t="str">
        <f t="shared" si="7"/>
        <v/>
      </c>
      <c r="AA30" s="18" t="str">
        <f t="shared" si="8"/>
        <v/>
      </c>
      <c r="AB30" s="19" t="str">
        <f t="shared" si="9"/>
        <v/>
      </c>
      <c r="AC30" s="17" t="str">
        <f t="shared" si="10"/>
        <v/>
      </c>
      <c r="AD30" s="199" t="str">
        <f t="shared" si="12"/>
        <v/>
      </c>
      <c r="AE30" s="1738"/>
      <c r="AF30" s="1739"/>
    </row>
    <row r="31" spans="2:32">
      <c r="B31" s="31">
        <v>30</v>
      </c>
      <c r="C31" s="39"/>
      <c r="D31" s="39"/>
      <c r="E31" s="40"/>
      <c r="F31" s="41"/>
      <c r="G31" s="33" t="str">
        <f t="shared" si="13"/>
        <v/>
      </c>
      <c r="H31" s="33" t="str">
        <f t="shared" si="14"/>
        <v/>
      </c>
      <c r="I31" s="34"/>
      <c r="J31" s="43"/>
      <c r="K31" s="20" t="str">
        <f t="shared" si="4"/>
        <v/>
      </c>
      <c r="L31" s="631"/>
      <c r="M31" s="634"/>
      <c r="N31" s="629"/>
      <c r="O31" s="641"/>
      <c r="P31" s="48"/>
      <c r="Q31" s="29" t="str">
        <f t="shared" si="5"/>
        <v/>
      </c>
      <c r="R31" s="46"/>
      <c r="S31" s="47"/>
      <c r="T31" s="44"/>
      <c r="U31" s="48"/>
      <c r="V31" s="47"/>
      <c r="W31" s="49"/>
      <c r="X31" s="21" t="str">
        <f t="shared" si="11"/>
        <v/>
      </c>
      <c r="Y31" s="46"/>
      <c r="Z31" s="42" t="str">
        <f t="shared" si="7"/>
        <v/>
      </c>
      <c r="AA31" s="18" t="str">
        <f t="shared" si="8"/>
        <v/>
      </c>
      <c r="AB31" s="19" t="str">
        <f t="shared" si="9"/>
        <v/>
      </c>
      <c r="AC31" s="17" t="str">
        <f t="shared" si="10"/>
        <v/>
      </c>
      <c r="AD31" s="199" t="str">
        <f t="shared" si="12"/>
        <v/>
      </c>
      <c r="AE31" s="1738"/>
      <c r="AF31" s="1739"/>
    </row>
    <row r="32" spans="2:32">
      <c r="B32" s="31">
        <v>31</v>
      </c>
      <c r="C32" s="39"/>
      <c r="D32" s="39"/>
      <c r="E32" s="40"/>
      <c r="F32" s="41"/>
      <c r="G32" s="33" t="str">
        <f t="shared" si="13"/>
        <v/>
      </c>
      <c r="H32" s="33" t="str">
        <f t="shared" si="14"/>
        <v/>
      </c>
      <c r="I32" s="34"/>
      <c r="J32" s="43"/>
      <c r="K32" s="20" t="str">
        <f t="shared" si="4"/>
        <v/>
      </c>
      <c r="L32" s="631"/>
      <c r="M32" s="634"/>
      <c r="N32" s="629"/>
      <c r="O32" s="641"/>
      <c r="P32" s="48"/>
      <c r="Q32" s="29" t="str">
        <f t="shared" si="5"/>
        <v/>
      </c>
      <c r="R32" s="46"/>
      <c r="S32" s="47"/>
      <c r="T32" s="44"/>
      <c r="U32" s="48"/>
      <c r="V32" s="47"/>
      <c r="W32" s="49"/>
      <c r="X32" s="21" t="str">
        <f t="shared" si="11"/>
        <v/>
      </c>
      <c r="Y32" s="46"/>
      <c r="Z32" s="42" t="str">
        <f t="shared" si="7"/>
        <v/>
      </c>
      <c r="AA32" s="18" t="str">
        <f t="shared" si="8"/>
        <v/>
      </c>
      <c r="AB32" s="19" t="str">
        <f t="shared" si="9"/>
        <v/>
      </c>
      <c r="AC32" s="17" t="str">
        <f t="shared" si="10"/>
        <v/>
      </c>
      <c r="AD32" s="199" t="str">
        <f t="shared" si="12"/>
        <v/>
      </c>
      <c r="AE32" s="1738"/>
      <c r="AF32" s="1739"/>
    </row>
    <row r="33" spans="2:32">
      <c r="B33" s="31">
        <v>32</v>
      </c>
      <c r="C33" s="39"/>
      <c r="D33" s="39"/>
      <c r="E33" s="40"/>
      <c r="F33" s="41"/>
      <c r="G33" s="33" t="str">
        <f t="shared" si="13"/>
        <v/>
      </c>
      <c r="H33" s="33" t="str">
        <f t="shared" si="14"/>
        <v/>
      </c>
      <c r="I33" s="34"/>
      <c r="J33" s="43"/>
      <c r="K33" s="20" t="str">
        <f t="shared" si="4"/>
        <v/>
      </c>
      <c r="L33" s="631"/>
      <c r="M33" s="634"/>
      <c r="N33" s="629"/>
      <c r="O33" s="641"/>
      <c r="P33" s="48"/>
      <c r="Q33" s="29" t="str">
        <f t="shared" si="5"/>
        <v/>
      </c>
      <c r="R33" s="46"/>
      <c r="S33" s="47"/>
      <c r="T33" s="44"/>
      <c r="U33" s="48"/>
      <c r="V33" s="47"/>
      <c r="W33" s="49"/>
      <c r="X33" s="21" t="str">
        <f t="shared" si="11"/>
        <v/>
      </c>
      <c r="Y33" s="46"/>
      <c r="Z33" s="42" t="str">
        <f t="shared" si="7"/>
        <v/>
      </c>
      <c r="AA33" s="18" t="str">
        <f t="shared" si="8"/>
        <v/>
      </c>
      <c r="AB33" s="19" t="str">
        <f t="shared" si="9"/>
        <v/>
      </c>
      <c r="AC33" s="17" t="str">
        <f t="shared" si="10"/>
        <v/>
      </c>
      <c r="AD33" s="199" t="str">
        <f t="shared" si="12"/>
        <v/>
      </c>
      <c r="AE33" s="1738"/>
      <c r="AF33" s="1739"/>
    </row>
    <row r="34" spans="2:32">
      <c r="B34" s="31">
        <v>33</v>
      </c>
      <c r="C34" s="39"/>
      <c r="D34" s="39"/>
      <c r="E34" s="40"/>
      <c r="F34" s="41"/>
      <c r="G34" s="33" t="str">
        <f t="shared" si="13"/>
        <v/>
      </c>
      <c r="H34" s="33" t="str">
        <f t="shared" si="14"/>
        <v/>
      </c>
      <c r="I34" s="34"/>
      <c r="J34" s="43"/>
      <c r="K34" s="20" t="str">
        <f t="shared" si="4"/>
        <v/>
      </c>
      <c r="L34" s="631"/>
      <c r="M34" s="634"/>
      <c r="N34" s="629"/>
      <c r="O34" s="641"/>
      <c r="P34" s="48"/>
      <c r="Q34" s="29" t="str">
        <f t="shared" si="5"/>
        <v/>
      </c>
      <c r="R34" s="46"/>
      <c r="S34" s="47"/>
      <c r="T34" s="44"/>
      <c r="U34" s="48"/>
      <c r="V34" s="47"/>
      <c r="W34" s="49"/>
      <c r="X34" s="21" t="str">
        <f t="shared" si="11"/>
        <v/>
      </c>
      <c r="Y34" s="46"/>
      <c r="Z34" s="42" t="str">
        <f t="shared" si="7"/>
        <v/>
      </c>
      <c r="AA34" s="18" t="str">
        <f t="shared" si="8"/>
        <v/>
      </c>
      <c r="AB34" s="19" t="str">
        <f t="shared" si="9"/>
        <v/>
      </c>
      <c r="AC34" s="17" t="str">
        <f t="shared" si="10"/>
        <v/>
      </c>
      <c r="AD34" s="199" t="str">
        <f t="shared" si="12"/>
        <v/>
      </c>
      <c r="AE34" s="1738"/>
      <c r="AF34" s="1739"/>
    </row>
    <row r="35" spans="2:32">
      <c r="B35" s="31">
        <v>34</v>
      </c>
      <c r="C35" s="39"/>
      <c r="D35" s="39"/>
      <c r="E35" s="40"/>
      <c r="F35" s="41"/>
      <c r="G35" s="33" t="str">
        <f t="shared" si="13"/>
        <v/>
      </c>
      <c r="H35" s="33" t="str">
        <f t="shared" si="14"/>
        <v/>
      </c>
      <c r="I35" s="34"/>
      <c r="J35" s="43"/>
      <c r="K35" s="20" t="str">
        <f t="shared" si="4"/>
        <v/>
      </c>
      <c r="L35" s="631"/>
      <c r="M35" s="634"/>
      <c r="N35" s="629"/>
      <c r="O35" s="641"/>
      <c r="P35" s="48"/>
      <c r="Q35" s="29" t="str">
        <f t="shared" si="5"/>
        <v/>
      </c>
      <c r="R35" s="46"/>
      <c r="S35" s="47"/>
      <c r="T35" s="44"/>
      <c r="U35" s="48"/>
      <c r="V35" s="47"/>
      <c r="W35" s="49"/>
      <c r="X35" s="21" t="str">
        <f t="shared" si="11"/>
        <v/>
      </c>
      <c r="Y35" s="46"/>
      <c r="Z35" s="42" t="str">
        <f t="shared" si="7"/>
        <v/>
      </c>
      <c r="AA35" s="18" t="str">
        <f t="shared" si="8"/>
        <v/>
      </c>
      <c r="AB35" s="19" t="str">
        <f t="shared" si="9"/>
        <v/>
      </c>
      <c r="AC35" s="17" t="str">
        <f t="shared" si="10"/>
        <v/>
      </c>
      <c r="AD35" s="199" t="str">
        <f t="shared" si="12"/>
        <v/>
      </c>
      <c r="AE35" s="1738"/>
      <c r="AF35" s="1739"/>
    </row>
    <row r="36" spans="2:32">
      <c r="B36" s="31">
        <v>35</v>
      </c>
      <c r="C36" s="39"/>
      <c r="D36" s="39"/>
      <c r="E36" s="40"/>
      <c r="F36" s="41"/>
      <c r="G36" s="33" t="str">
        <f t="shared" si="13"/>
        <v/>
      </c>
      <c r="H36" s="33" t="str">
        <f t="shared" si="14"/>
        <v/>
      </c>
      <c r="I36" s="34"/>
      <c r="J36" s="43"/>
      <c r="K36" s="20" t="str">
        <f t="shared" si="4"/>
        <v/>
      </c>
      <c r="L36" s="631"/>
      <c r="M36" s="634"/>
      <c r="N36" s="629"/>
      <c r="O36" s="641"/>
      <c r="P36" s="48"/>
      <c r="Q36" s="29" t="str">
        <f t="shared" si="5"/>
        <v/>
      </c>
      <c r="R36" s="46"/>
      <c r="S36" s="47"/>
      <c r="T36" s="44"/>
      <c r="U36" s="48"/>
      <c r="V36" s="47"/>
      <c r="W36" s="49"/>
      <c r="X36" s="21" t="str">
        <f t="shared" si="11"/>
        <v/>
      </c>
      <c r="Y36" s="46"/>
      <c r="Z36" s="42" t="str">
        <f t="shared" si="7"/>
        <v/>
      </c>
      <c r="AA36" s="18" t="str">
        <f t="shared" si="8"/>
        <v/>
      </c>
      <c r="AB36" s="19" t="str">
        <f t="shared" si="9"/>
        <v/>
      </c>
      <c r="AC36" s="17" t="str">
        <f t="shared" si="10"/>
        <v/>
      </c>
      <c r="AD36" s="199" t="str">
        <f t="shared" si="12"/>
        <v/>
      </c>
      <c r="AE36" s="1738"/>
      <c r="AF36" s="1739"/>
    </row>
    <row r="37" spans="2:32">
      <c r="B37" s="31">
        <v>36</v>
      </c>
      <c r="C37" s="39"/>
      <c r="D37" s="39"/>
      <c r="E37" s="40"/>
      <c r="F37" s="41"/>
      <c r="G37" s="33" t="str">
        <f t="shared" si="13"/>
        <v/>
      </c>
      <c r="H37" s="33" t="str">
        <f t="shared" si="14"/>
        <v/>
      </c>
      <c r="I37" s="34"/>
      <c r="J37" s="43"/>
      <c r="K37" s="20" t="str">
        <f t="shared" si="4"/>
        <v/>
      </c>
      <c r="L37" s="631"/>
      <c r="M37" s="634"/>
      <c r="N37" s="629"/>
      <c r="O37" s="641"/>
      <c r="P37" s="48"/>
      <c r="Q37" s="29" t="str">
        <f t="shared" si="5"/>
        <v/>
      </c>
      <c r="R37" s="46"/>
      <c r="S37" s="47"/>
      <c r="T37" s="44"/>
      <c r="U37" s="48"/>
      <c r="V37" s="47"/>
      <c r="W37" s="49"/>
      <c r="X37" s="21" t="str">
        <f t="shared" si="11"/>
        <v/>
      </c>
      <c r="Y37" s="46"/>
      <c r="Z37" s="42" t="str">
        <f t="shared" si="7"/>
        <v/>
      </c>
      <c r="AA37" s="18" t="str">
        <f t="shared" si="8"/>
        <v/>
      </c>
      <c r="AB37" s="19" t="str">
        <f t="shared" si="9"/>
        <v/>
      </c>
      <c r="AC37" s="17" t="str">
        <f t="shared" si="10"/>
        <v/>
      </c>
      <c r="AD37" s="199" t="str">
        <f t="shared" si="12"/>
        <v/>
      </c>
      <c r="AE37" s="1738"/>
      <c r="AF37" s="1739"/>
    </row>
    <row r="38" spans="2:32">
      <c r="B38" s="31">
        <v>37</v>
      </c>
      <c r="C38" s="39"/>
      <c r="D38" s="39"/>
      <c r="E38" s="40"/>
      <c r="F38" s="41"/>
      <c r="G38" s="33" t="str">
        <f t="shared" si="13"/>
        <v/>
      </c>
      <c r="H38" s="33" t="str">
        <f t="shared" si="14"/>
        <v/>
      </c>
      <c r="I38" s="34"/>
      <c r="J38" s="43"/>
      <c r="K38" s="20" t="str">
        <f t="shared" si="4"/>
        <v/>
      </c>
      <c r="L38" s="631"/>
      <c r="M38" s="634"/>
      <c r="N38" s="629"/>
      <c r="O38" s="641"/>
      <c r="P38" s="48"/>
      <c r="Q38" s="29" t="str">
        <f t="shared" si="5"/>
        <v/>
      </c>
      <c r="R38" s="46"/>
      <c r="S38" s="47"/>
      <c r="T38" s="44"/>
      <c r="U38" s="48"/>
      <c r="V38" s="47"/>
      <c r="W38" s="49"/>
      <c r="X38" s="21" t="str">
        <f t="shared" si="11"/>
        <v/>
      </c>
      <c r="Y38" s="46"/>
      <c r="Z38" s="42" t="str">
        <f t="shared" si="7"/>
        <v/>
      </c>
      <c r="AA38" s="18" t="str">
        <f t="shared" si="8"/>
        <v/>
      </c>
      <c r="AB38" s="19" t="str">
        <f t="shared" si="9"/>
        <v/>
      </c>
      <c r="AC38" s="17" t="str">
        <f t="shared" si="10"/>
        <v/>
      </c>
      <c r="AD38" s="199" t="str">
        <f t="shared" si="12"/>
        <v/>
      </c>
      <c r="AE38" s="1738"/>
      <c r="AF38" s="1739"/>
    </row>
    <row r="39" spans="2:32">
      <c r="B39" s="31">
        <v>38</v>
      </c>
      <c r="C39" s="39"/>
      <c r="D39" s="39"/>
      <c r="E39" s="40"/>
      <c r="F39" s="41"/>
      <c r="G39" s="33" t="str">
        <f t="shared" si="13"/>
        <v/>
      </c>
      <c r="H39" s="33" t="str">
        <f t="shared" si="14"/>
        <v/>
      </c>
      <c r="I39" s="34"/>
      <c r="J39" s="43"/>
      <c r="K39" s="20" t="str">
        <f t="shared" si="4"/>
        <v/>
      </c>
      <c r="L39" s="631"/>
      <c r="M39" s="634"/>
      <c r="N39" s="629"/>
      <c r="O39" s="641"/>
      <c r="P39" s="48"/>
      <c r="Q39" s="29" t="str">
        <f t="shared" si="5"/>
        <v/>
      </c>
      <c r="R39" s="46"/>
      <c r="S39" s="47"/>
      <c r="T39" s="44"/>
      <c r="U39" s="48"/>
      <c r="V39" s="47"/>
      <c r="W39" s="49"/>
      <c r="X39" s="21" t="str">
        <f t="shared" si="11"/>
        <v/>
      </c>
      <c r="Y39" s="46"/>
      <c r="Z39" s="42" t="str">
        <f t="shared" si="7"/>
        <v/>
      </c>
      <c r="AA39" s="18" t="str">
        <f t="shared" si="8"/>
        <v/>
      </c>
      <c r="AB39" s="19" t="str">
        <f t="shared" si="9"/>
        <v/>
      </c>
      <c r="AC39" s="17" t="str">
        <f t="shared" si="10"/>
        <v/>
      </c>
      <c r="AD39" s="199" t="str">
        <f t="shared" si="12"/>
        <v/>
      </c>
      <c r="AE39" s="1738"/>
      <c r="AF39" s="1739"/>
    </row>
    <row r="40" spans="2:32">
      <c r="B40" s="219">
        <v>39</v>
      </c>
      <c r="C40" s="220"/>
      <c r="D40" s="220"/>
      <c r="E40" s="221"/>
      <c r="F40" s="222"/>
      <c r="G40" s="33" t="str">
        <f t="shared" si="13"/>
        <v/>
      </c>
      <c r="H40" s="33" t="str">
        <f t="shared" si="14"/>
        <v/>
      </c>
      <c r="I40" s="223"/>
      <c r="J40" s="224"/>
      <c r="K40" s="225"/>
      <c r="L40" s="631"/>
      <c r="M40" s="635"/>
      <c r="N40" s="637"/>
      <c r="O40" s="642"/>
      <c r="P40" s="230"/>
      <c r="Q40" s="229"/>
      <c r="R40" s="227"/>
      <c r="S40" s="228"/>
      <c r="T40" s="226"/>
      <c r="U40" s="230"/>
      <c r="V40" s="228"/>
      <c r="W40" s="231"/>
      <c r="X40" s="232"/>
      <c r="Y40" s="227"/>
      <c r="Z40" s="42" t="str">
        <f t="shared" si="7"/>
        <v/>
      </c>
      <c r="AA40" s="18" t="str">
        <f t="shared" si="8"/>
        <v/>
      </c>
      <c r="AB40" s="19" t="str">
        <f t="shared" si="9"/>
        <v/>
      </c>
      <c r="AC40" s="17" t="str">
        <f t="shared" si="10"/>
        <v/>
      </c>
      <c r="AD40" s="233"/>
      <c r="AE40" s="1738"/>
      <c r="AF40" s="1739"/>
    </row>
    <row r="41" spans="2:32">
      <c r="B41" s="219">
        <v>40</v>
      </c>
      <c r="C41" s="220"/>
      <c r="D41" s="220"/>
      <c r="E41" s="221"/>
      <c r="F41" s="222"/>
      <c r="G41" s="33" t="str">
        <f t="shared" si="13"/>
        <v/>
      </c>
      <c r="H41" s="33" t="str">
        <f t="shared" si="14"/>
        <v/>
      </c>
      <c r="I41" s="223"/>
      <c r="J41" s="224"/>
      <c r="K41" s="225"/>
      <c r="L41" s="631"/>
      <c r="M41" s="635"/>
      <c r="N41" s="637"/>
      <c r="O41" s="642"/>
      <c r="P41" s="230"/>
      <c r="Q41" s="229"/>
      <c r="R41" s="227"/>
      <c r="S41" s="228"/>
      <c r="T41" s="226"/>
      <c r="U41" s="230"/>
      <c r="V41" s="228"/>
      <c r="W41" s="231"/>
      <c r="X41" s="232"/>
      <c r="Y41" s="227"/>
      <c r="Z41" s="42" t="str">
        <f t="shared" si="7"/>
        <v/>
      </c>
      <c r="AA41" s="18" t="str">
        <f t="shared" si="8"/>
        <v/>
      </c>
      <c r="AB41" s="19" t="str">
        <f t="shared" si="9"/>
        <v/>
      </c>
      <c r="AC41" s="17" t="str">
        <f t="shared" si="10"/>
        <v/>
      </c>
      <c r="AD41" s="233"/>
      <c r="AE41" s="1738"/>
      <c r="AF41" s="1739"/>
    </row>
    <row r="42" spans="2:32">
      <c r="B42" s="31">
        <v>41</v>
      </c>
      <c r="C42" s="220"/>
      <c r="D42" s="220"/>
      <c r="E42" s="221"/>
      <c r="F42" s="222"/>
      <c r="G42" s="33" t="str">
        <f t="shared" si="13"/>
        <v/>
      </c>
      <c r="H42" s="33" t="str">
        <f t="shared" si="14"/>
        <v/>
      </c>
      <c r="I42" s="223"/>
      <c r="J42" s="224"/>
      <c r="K42" s="225"/>
      <c r="L42" s="631"/>
      <c r="M42" s="635"/>
      <c r="N42" s="637"/>
      <c r="O42" s="642"/>
      <c r="P42" s="230"/>
      <c r="Q42" s="229"/>
      <c r="R42" s="227"/>
      <c r="S42" s="228"/>
      <c r="T42" s="226"/>
      <c r="U42" s="230"/>
      <c r="V42" s="228"/>
      <c r="W42" s="231"/>
      <c r="X42" s="232"/>
      <c r="Y42" s="227"/>
      <c r="Z42" s="42" t="str">
        <f t="shared" si="7"/>
        <v/>
      </c>
      <c r="AA42" s="18" t="str">
        <f t="shared" si="8"/>
        <v/>
      </c>
      <c r="AB42" s="19" t="str">
        <f t="shared" si="9"/>
        <v/>
      </c>
      <c r="AC42" s="17" t="str">
        <f t="shared" si="10"/>
        <v/>
      </c>
      <c r="AD42" s="233"/>
      <c r="AE42" s="1738"/>
      <c r="AF42" s="1739"/>
    </row>
    <row r="43" spans="2:32">
      <c r="B43" s="31">
        <v>42</v>
      </c>
      <c r="C43" s="220"/>
      <c r="D43" s="220"/>
      <c r="E43" s="221"/>
      <c r="F43" s="222"/>
      <c r="G43" s="33" t="str">
        <f t="shared" si="13"/>
        <v/>
      </c>
      <c r="H43" s="33" t="str">
        <f t="shared" si="14"/>
        <v/>
      </c>
      <c r="I43" s="223"/>
      <c r="J43" s="224"/>
      <c r="K43" s="225"/>
      <c r="L43" s="631"/>
      <c r="M43" s="635"/>
      <c r="N43" s="637"/>
      <c r="O43" s="642"/>
      <c r="P43" s="230"/>
      <c r="Q43" s="229"/>
      <c r="R43" s="227"/>
      <c r="S43" s="228"/>
      <c r="T43" s="226"/>
      <c r="U43" s="230"/>
      <c r="V43" s="228"/>
      <c r="W43" s="231"/>
      <c r="X43" s="232"/>
      <c r="Y43" s="227"/>
      <c r="Z43" s="42" t="str">
        <f t="shared" si="7"/>
        <v/>
      </c>
      <c r="AA43" s="18" t="str">
        <f t="shared" si="8"/>
        <v/>
      </c>
      <c r="AB43" s="19" t="str">
        <f t="shared" si="9"/>
        <v/>
      </c>
      <c r="AC43" s="17" t="str">
        <f t="shared" si="10"/>
        <v/>
      </c>
      <c r="AD43" s="233"/>
      <c r="AE43" s="1738"/>
      <c r="AF43" s="1739"/>
    </row>
    <row r="44" spans="2:32">
      <c r="B44" s="219">
        <v>43</v>
      </c>
      <c r="C44" s="220"/>
      <c r="D44" s="220"/>
      <c r="E44" s="221"/>
      <c r="F44" s="222"/>
      <c r="G44" s="33" t="str">
        <f t="shared" si="13"/>
        <v/>
      </c>
      <c r="H44" s="33" t="str">
        <f t="shared" si="14"/>
        <v/>
      </c>
      <c r="I44" s="223"/>
      <c r="J44" s="224"/>
      <c r="K44" s="225"/>
      <c r="L44" s="631"/>
      <c r="M44" s="635"/>
      <c r="N44" s="637"/>
      <c r="O44" s="642"/>
      <c r="P44" s="230"/>
      <c r="Q44" s="229"/>
      <c r="R44" s="227"/>
      <c r="S44" s="228"/>
      <c r="T44" s="226"/>
      <c r="U44" s="230"/>
      <c r="V44" s="228"/>
      <c r="W44" s="231"/>
      <c r="X44" s="232"/>
      <c r="Y44" s="227"/>
      <c r="Z44" s="42" t="str">
        <f t="shared" si="7"/>
        <v/>
      </c>
      <c r="AA44" s="18" t="str">
        <f t="shared" si="8"/>
        <v/>
      </c>
      <c r="AB44" s="19" t="str">
        <f t="shared" si="9"/>
        <v/>
      </c>
      <c r="AC44" s="17" t="str">
        <f t="shared" si="10"/>
        <v/>
      </c>
      <c r="AD44" s="233"/>
      <c r="AE44" s="1738"/>
      <c r="AF44" s="1739"/>
    </row>
    <row r="45" spans="2:32">
      <c r="B45" s="219">
        <v>44</v>
      </c>
      <c r="C45" s="220"/>
      <c r="D45" s="220"/>
      <c r="E45" s="221"/>
      <c r="F45" s="222"/>
      <c r="G45" s="33" t="str">
        <f t="shared" si="13"/>
        <v/>
      </c>
      <c r="H45" s="33" t="str">
        <f t="shared" si="14"/>
        <v/>
      </c>
      <c r="I45" s="223"/>
      <c r="J45" s="224"/>
      <c r="K45" s="225"/>
      <c r="L45" s="631"/>
      <c r="M45" s="635"/>
      <c r="N45" s="637"/>
      <c r="O45" s="642"/>
      <c r="P45" s="230"/>
      <c r="Q45" s="229"/>
      <c r="R45" s="227"/>
      <c r="S45" s="228"/>
      <c r="T45" s="226"/>
      <c r="U45" s="230"/>
      <c r="V45" s="228"/>
      <c r="W45" s="231"/>
      <c r="X45" s="232"/>
      <c r="Y45" s="227"/>
      <c r="Z45" s="42" t="str">
        <f t="shared" si="7"/>
        <v/>
      </c>
      <c r="AA45" s="18" t="str">
        <f t="shared" si="8"/>
        <v/>
      </c>
      <c r="AB45" s="19" t="str">
        <f t="shared" si="9"/>
        <v/>
      </c>
      <c r="AC45" s="17" t="str">
        <f t="shared" si="10"/>
        <v/>
      </c>
      <c r="AD45" s="233"/>
      <c r="AE45" s="1738"/>
      <c r="AF45" s="1739"/>
    </row>
    <row r="46" spans="2:32">
      <c r="B46" s="31">
        <v>45</v>
      </c>
      <c r="C46" s="220"/>
      <c r="D46" s="220"/>
      <c r="E46" s="221"/>
      <c r="F46" s="222"/>
      <c r="G46" s="33" t="str">
        <f t="shared" si="13"/>
        <v/>
      </c>
      <c r="H46" s="33" t="str">
        <f t="shared" si="14"/>
        <v/>
      </c>
      <c r="I46" s="223"/>
      <c r="J46" s="224"/>
      <c r="K46" s="225"/>
      <c r="L46" s="631"/>
      <c r="M46" s="635"/>
      <c r="N46" s="637"/>
      <c r="O46" s="642"/>
      <c r="P46" s="230"/>
      <c r="Q46" s="229"/>
      <c r="R46" s="227"/>
      <c r="S46" s="228"/>
      <c r="T46" s="226"/>
      <c r="U46" s="230"/>
      <c r="V46" s="228"/>
      <c r="W46" s="231"/>
      <c r="X46" s="232"/>
      <c r="Y46" s="227"/>
      <c r="Z46" s="42" t="str">
        <f t="shared" si="7"/>
        <v/>
      </c>
      <c r="AA46" s="18" t="str">
        <f t="shared" si="8"/>
        <v/>
      </c>
      <c r="AB46" s="19" t="str">
        <f t="shared" si="9"/>
        <v/>
      </c>
      <c r="AC46" s="17" t="str">
        <f t="shared" si="10"/>
        <v/>
      </c>
      <c r="AD46" s="233"/>
      <c r="AE46" s="1738"/>
      <c r="AF46" s="1739"/>
    </row>
    <row r="47" spans="2:32">
      <c r="B47" s="219">
        <v>46</v>
      </c>
      <c r="C47" s="220"/>
      <c r="D47" s="220"/>
      <c r="E47" s="221"/>
      <c r="F47" s="222"/>
      <c r="G47" s="33" t="str">
        <f t="shared" si="13"/>
        <v/>
      </c>
      <c r="H47" s="33" t="str">
        <f t="shared" si="14"/>
        <v/>
      </c>
      <c r="I47" s="223"/>
      <c r="J47" s="224"/>
      <c r="K47" s="225"/>
      <c r="L47" s="631"/>
      <c r="M47" s="635"/>
      <c r="N47" s="637"/>
      <c r="O47" s="642"/>
      <c r="P47" s="230"/>
      <c r="Q47" s="229"/>
      <c r="R47" s="227"/>
      <c r="S47" s="228"/>
      <c r="T47" s="226"/>
      <c r="U47" s="230"/>
      <c r="V47" s="228"/>
      <c r="W47" s="231"/>
      <c r="X47" s="232"/>
      <c r="Y47" s="227"/>
      <c r="Z47" s="42" t="str">
        <f t="shared" si="7"/>
        <v/>
      </c>
      <c r="AA47" s="18" t="str">
        <f t="shared" si="8"/>
        <v/>
      </c>
      <c r="AB47" s="19" t="str">
        <f t="shared" si="9"/>
        <v/>
      </c>
      <c r="AC47" s="17" t="str">
        <f t="shared" si="10"/>
        <v/>
      </c>
      <c r="AD47" s="233"/>
      <c r="AE47" s="1738"/>
      <c r="AF47" s="1739"/>
    </row>
    <row r="48" spans="2:32">
      <c r="B48" s="31">
        <v>47</v>
      </c>
      <c r="C48" s="220"/>
      <c r="D48" s="220"/>
      <c r="E48" s="221"/>
      <c r="F48" s="222"/>
      <c r="G48" s="33" t="str">
        <f t="shared" si="13"/>
        <v/>
      </c>
      <c r="H48" s="33" t="str">
        <f t="shared" si="14"/>
        <v/>
      </c>
      <c r="I48" s="223"/>
      <c r="J48" s="224"/>
      <c r="K48" s="225"/>
      <c r="L48" s="631"/>
      <c r="M48" s="635"/>
      <c r="N48" s="637"/>
      <c r="O48" s="642"/>
      <c r="P48" s="230"/>
      <c r="Q48" s="229"/>
      <c r="R48" s="227"/>
      <c r="S48" s="228"/>
      <c r="T48" s="226"/>
      <c r="U48" s="230"/>
      <c r="V48" s="228"/>
      <c r="W48" s="231"/>
      <c r="X48" s="232"/>
      <c r="Y48" s="227"/>
      <c r="Z48" s="42" t="str">
        <f t="shared" si="7"/>
        <v/>
      </c>
      <c r="AA48" s="18" t="str">
        <f t="shared" si="8"/>
        <v/>
      </c>
      <c r="AB48" s="19" t="str">
        <f t="shared" si="9"/>
        <v/>
      </c>
      <c r="AC48" s="17" t="str">
        <f t="shared" si="10"/>
        <v/>
      </c>
      <c r="AD48" s="233"/>
      <c r="AE48" s="1738"/>
      <c r="AF48" s="1739"/>
    </row>
    <row r="49" spans="2:32">
      <c r="B49" s="31">
        <v>48</v>
      </c>
      <c r="C49" s="220"/>
      <c r="D49" s="220"/>
      <c r="E49" s="221"/>
      <c r="F49" s="222"/>
      <c r="G49" s="33" t="str">
        <f t="shared" si="13"/>
        <v/>
      </c>
      <c r="H49" s="33" t="str">
        <f t="shared" si="14"/>
        <v/>
      </c>
      <c r="I49" s="223"/>
      <c r="J49" s="224"/>
      <c r="K49" s="225"/>
      <c r="L49" s="631"/>
      <c r="M49" s="635"/>
      <c r="N49" s="637"/>
      <c r="O49" s="642"/>
      <c r="P49" s="230"/>
      <c r="Q49" s="229"/>
      <c r="R49" s="227"/>
      <c r="S49" s="228"/>
      <c r="T49" s="226"/>
      <c r="U49" s="230"/>
      <c r="V49" s="228"/>
      <c r="W49" s="231"/>
      <c r="X49" s="232"/>
      <c r="Y49" s="227"/>
      <c r="Z49" s="42" t="str">
        <f t="shared" si="7"/>
        <v/>
      </c>
      <c r="AA49" s="18" t="str">
        <f t="shared" si="8"/>
        <v/>
      </c>
      <c r="AB49" s="19" t="str">
        <f t="shared" si="9"/>
        <v/>
      </c>
      <c r="AC49" s="17" t="str">
        <f t="shared" si="10"/>
        <v/>
      </c>
      <c r="AD49" s="233"/>
      <c r="AE49" s="1738"/>
      <c r="AF49" s="1739"/>
    </row>
    <row r="50" spans="2:32">
      <c r="B50" s="219">
        <v>49</v>
      </c>
      <c r="C50" s="220"/>
      <c r="D50" s="220"/>
      <c r="E50" s="221"/>
      <c r="F50" s="222"/>
      <c r="G50" s="33" t="str">
        <f t="shared" si="13"/>
        <v/>
      </c>
      <c r="H50" s="33" t="str">
        <f t="shared" si="14"/>
        <v/>
      </c>
      <c r="I50" s="223"/>
      <c r="J50" s="224"/>
      <c r="K50" s="225"/>
      <c r="L50" s="631"/>
      <c r="M50" s="635"/>
      <c r="N50" s="637"/>
      <c r="O50" s="642"/>
      <c r="P50" s="230"/>
      <c r="Q50" s="229"/>
      <c r="R50" s="227"/>
      <c r="S50" s="228"/>
      <c r="T50" s="226"/>
      <c r="U50" s="230"/>
      <c r="V50" s="228"/>
      <c r="W50" s="231"/>
      <c r="X50" s="232"/>
      <c r="Y50" s="227"/>
      <c r="Z50" s="42" t="str">
        <f t="shared" si="7"/>
        <v/>
      </c>
      <c r="AA50" s="18" t="str">
        <f t="shared" si="8"/>
        <v/>
      </c>
      <c r="AB50" s="19" t="str">
        <f t="shared" si="9"/>
        <v/>
      </c>
      <c r="AC50" s="17" t="str">
        <f t="shared" si="10"/>
        <v/>
      </c>
      <c r="AD50" s="233"/>
      <c r="AE50" s="1738"/>
      <c r="AF50" s="1739"/>
    </row>
    <row r="51" spans="2:32">
      <c r="B51" s="219">
        <v>50</v>
      </c>
      <c r="C51" s="220"/>
      <c r="D51" s="220"/>
      <c r="E51" s="221"/>
      <c r="F51" s="222"/>
      <c r="G51" s="33" t="str">
        <f t="shared" si="13"/>
        <v/>
      </c>
      <c r="H51" s="33" t="str">
        <f t="shared" si="14"/>
        <v/>
      </c>
      <c r="I51" s="223"/>
      <c r="J51" s="224"/>
      <c r="K51" s="225"/>
      <c r="L51" s="631"/>
      <c r="M51" s="635"/>
      <c r="N51" s="637"/>
      <c r="O51" s="642"/>
      <c r="P51" s="230"/>
      <c r="Q51" s="229"/>
      <c r="R51" s="227"/>
      <c r="S51" s="228"/>
      <c r="T51" s="226"/>
      <c r="U51" s="230"/>
      <c r="V51" s="228"/>
      <c r="W51" s="231"/>
      <c r="X51" s="232"/>
      <c r="Y51" s="227"/>
      <c r="Z51" s="42" t="str">
        <f t="shared" si="7"/>
        <v/>
      </c>
      <c r="AA51" s="18" t="str">
        <f t="shared" si="8"/>
        <v/>
      </c>
      <c r="AB51" s="19" t="str">
        <f t="shared" si="9"/>
        <v/>
      </c>
      <c r="AC51" s="17" t="str">
        <f t="shared" si="10"/>
        <v/>
      </c>
      <c r="AD51" s="233"/>
      <c r="AE51" s="1738"/>
      <c r="AF51" s="1739"/>
    </row>
    <row r="52" spans="2:32" ht="15" thickBot="1">
      <c r="B52" s="203"/>
      <c r="C52" s="204"/>
      <c r="D52" s="204"/>
      <c r="E52" s="205" t="s">
        <v>63</v>
      </c>
      <c r="F52" s="216">
        <f>SUM(F9:F51)</f>
        <v>3048399.33</v>
      </c>
      <c r="G52" s="212">
        <f>SUM(G9:G51)</f>
        <v>0</v>
      </c>
      <c r="H52" s="212">
        <f>SUM(H9:H51)</f>
        <v>0</v>
      </c>
      <c r="I52" s="212"/>
      <c r="J52" s="217">
        <f>SUM(J9:J51)</f>
        <v>-2000</v>
      </c>
      <c r="K52" s="218">
        <f>SUM(K9:K51)</f>
        <v>3503659.23</v>
      </c>
      <c r="L52" s="632"/>
      <c r="M52" s="636"/>
      <c r="N52" s="638"/>
      <c r="O52" s="643"/>
      <c r="P52" s="639"/>
      <c r="Q52" s="208" t="str">
        <f>IF(ISBLANK(P52),"",P52-N52)</f>
        <v/>
      </c>
      <c r="R52" s="206"/>
      <c r="S52" s="207"/>
      <c r="T52" s="209"/>
      <c r="U52" s="210"/>
      <c r="V52" s="207"/>
      <c r="W52" s="211"/>
      <c r="X52" s="208" t="str">
        <f t="shared" si="11"/>
        <v/>
      </c>
      <c r="Y52" s="206"/>
      <c r="Z52" s="218">
        <f>SUM(Z9:Z51)</f>
        <v>0</v>
      </c>
      <c r="AA52" s="213"/>
      <c r="AB52" s="214" t="str">
        <f t="shared" ref="AB52" si="15">IF(ISBLANK(Y52),"",Y52-W52)</f>
        <v/>
      </c>
      <c r="AC52" s="218">
        <f>SUM(AC9:AC51)</f>
        <v>0</v>
      </c>
      <c r="AD52" s="215" t="str">
        <f>IF(ISBLANK(Y52),"",Y52-N52)</f>
        <v/>
      </c>
      <c r="AE52" s="1778"/>
      <c r="AF52" s="1779"/>
    </row>
    <row r="53" spans="2:32">
      <c r="W53" s="5"/>
    </row>
  </sheetData>
  <mergeCells count="113">
    <mergeCell ref="V4:W4"/>
    <mergeCell ref="T4:U4"/>
    <mergeCell ref="P3:Q3"/>
    <mergeCell ref="R3:S3"/>
    <mergeCell ref="Y7:AC7"/>
    <mergeCell ref="R6:S6"/>
    <mergeCell ref="L4:M4"/>
    <mergeCell ref="N4:O4"/>
    <mergeCell ref="L5:M5"/>
    <mergeCell ref="N5:O5"/>
    <mergeCell ref="L6:M6"/>
    <mergeCell ref="L3:M3"/>
    <mergeCell ref="N3:O3"/>
    <mergeCell ref="K7:M7"/>
    <mergeCell ref="AD2:AF2"/>
    <mergeCell ref="AD3:AE3"/>
    <mergeCell ref="AD4:AE4"/>
    <mergeCell ref="AD5:AE5"/>
    <mergeCell ref="AD6:AE6"/>
    <mergeCell ref="AE52:AF52"/>
    <mergeCell ref="AE33:AF33"/>
    <mergeCell ref="AE34:AF34"/>
    <mergeCell ref="AE35:AF35"/>
    <mergeCell ref="AE36:AF36"/>
    <mergeCell ref="AE37:AF37"/>
    <mergeCell ref="AE48:AF48"/>
    <mergeCell ref="AE49:AF49"/>
    <mergeCell ref="AE50:AF50"/>
    <mergeCell ref="AE51:AF51"/>
    <mergeCell ref="AE40:AF40"/>
    <mergeCell ref="AE41:AF41"/>
    <mergeCell ref="AE42:AF42"/>
    <mergeCell ref="AE43:AF43"/>
    <mergeCell ref="AE44:AF44"/>
    <mergeCell ref="AE45:AF45"/>
    <mergeCell ref="AE46:AF46"/>
    <mergeCell ref="AE47:AF47"/>
    <mergeCell ref="AE38:AF38"/>
    <mergeCell ref="AE39:AF39"/>
    <mergeCell ref="AE28:AF28"/>
    <mergeCell ref="AE29:AF29"/>
    <mergeCell ref="AE30:AF30"/>
    <mergeCell ref="AE31:AF31"/>
    <mergeCell ref="AE32:AF32"/>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B7:E7"/>
    <mergeCell ref="F7:J7"/>
    <mergeCell ref="N7:Q7"/>
    <mergeCell ref="H3:I3"/>
    <mergeCell ref="J3:K3"/>
    <mergeCell ref="AE23:AF23"/>
    <mergeCell ref="AE24:AF24"/>
    <mergeCell ref="AE25:AF25"/>
    <mergeCell ref="AE26:AF26"/>
    <mergeCell ref="AE9:AF9"/>
    <mergeCell ref="H4:I4"/>
    <mergeCell ref="J4:K4"/>
    <mergeCell ref="N6:O6"/>
    <mergeCell ref="R7:X7"/>
    <mergeCell ref="P4:Q4"/>
    <mergeCell ref="R4:S4"/>
    <mergeCell ref="P5:Q5"/>
    <mergeCell ref="R5:S5"/>
    <mergeCell ref="T3:U3"/>
    <mergeCell ref="H6:I6"/>
    <mergeCell ref="J6:K6"/>
    <mergeCell ref="H5:I5"/>
    <mergeCell ref="J5:K5"/>
    <mergeCell ref="P6:Q6"/>
    <mergeCell ref="AE27:AF27"/>
    <mergeCell ref="AH3:AH4"/>
    <mergeCell ref="AE18:AF18"/>
    <mergeCell ref="AE19:AF19"/>
    <mergeCell ref="AE20:AF20"/>
    <mergeCell ref="AE21:AF21"/>
    <mergeCell ref="AE22:AF22"/>
    <mergeCell ref="AE13:AF13"/>
    <mergeCell ref="AE14:AF14"/>
    <mergeCell ref="AE15:AF15"/>
    <mergeCell ref="AE16:AF16"/>
    <mergeCell ref="AE17:AF17"/>
    <mergeCell ref="AE10:AF10"/>
    <mergeCell ref="AE11:AF11"/>
    <mergeCell ref="AE12:AF12"/>
    <mergeCell ref="AI3:AJ4"/>
    <mergeCell ref="AC5:AC6"/>
    <mergeCell ref="X4:Y4"/>
    <mergeCell ref="Z4:AA4"/>
    <mergeCell ref="X5:Y5"/>
    <mergeCell ref="Z5:AA5"/>
    <mergeCell ref="X6:Y6"/>
    <mergeCell ref="Z6:AA6"/>
    <mergeCell ref="AB5:AB6"/>
    <mergeCell ref="AC3:AC4"/>
    <mergeCell ref="X3:Y3"/>
    <mergeCell ref="AB3:AB4"/>
  </mergeCells>
  <phoneticPr fontId="102" type="noConversion"/>
  <conditionalFormatting sqref="J6:K6">
    <cfRule type="cellIs" dxfId="23" priority="9" operator="greaterThan">
      <formula>0</formula>
    </cfRule>
  </conditionalFormatting>
  <dataValidations count="1">
    <dataValidation type="list" allowBlank="1" showInputMessage="1" showErrorMessage="1" sqref="O9:O52 V9:V52 S9:S52" xr:uid="{00000000-0002-0000-0900-000000000000}">
      <formula1>$AK$1:$AK$2</formula1>
    </dataValidation>
  </dataValidations>
  <printOptions horizontalCentered="1" verticalCentered="1"/>
  <pageMargins left="0.7" right="0.7" top="0.75" bottom="0.75" header="0.3" footer="0.3"/>
  <pageSetup paperSize="8" scale="55" orientation="landscape" r:id="rId1"/>
  <headerFooter>
    <oddFooter>&amp;R_x000D_&amp;1#&amp;"Aptos"&amp;10&amp;K000000 Data sensitivity - Internal</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tabColor theme="4" tint="0.79998168889431442"/>
    <pageSetUpPr fitToPage="1"/>
  </sheetPr>
  <dimension ref="A1:E22"/>
  <sheetViews>
    <sheetView view="pageBreakPreview" topLeftCell="G1" zoomScale="70" zoomScaleNormal="100" zoomScaleSheetLayoutView="70" workbookViewId="0">
      <selection activeCell="K39" sqref="K39"/>
    </sheetView>
  </sheetViews>
  <sheetFormatPr defaultRowHeight="14.4"/>
  <cols>
    <col min="1" max="1" width="7.109375" style="5" customWidth="1"/>
    <col min="2" max="2" width="30.109375" customWidth="1"/>
    <col min="3" max="3" width="22.109375" customWidth="1"/>
    <col min="4" max="4" width="26.6640625" customWidth="1"/>
    <col min="5" max="5" width="24.6640625" customWidth="1"/>
    <col min="6" max="7" width="12" customWidth="1"/>
  </cols>
  <sheetData>
    <row r="1" spans="1:5" ht="38.4" customHeight="1">
      <c r="A1" s="1787" t="s">
        <v>756</v>
      </c>
      <c r="B1" s="1787"/>
      <c r="C1" s="1787"/>
      <c r="D1" s="1787"/>
      <c r="E1" s="595">
        <v>33090825</v>
      </c>
    </row>
    <row r="2" spans="1:5" s="3" customFormat="1" ht="38.4" customHeight="1">
      <c r="A2" s="840" t="s">
        <v>500</v>
      </c>
      <c r="B2" s="841" t="s">
        <v>501</v>
      </c>
      <c r="C2" s="841" t="s">
        <v>502</v>
      </c>
      <c r="D2" s="841" t="s">
        <v>503</v>
      </c>
    </row>
    <row r="3" spans="1:5" ht="38.4" customHeight="1">
      <c r="A3" s="654">
        <v>1</v>
      </c>
      <c r="B3" s="655">
        <v>46225</v>
      </c>
      <c r="C3" s="666">
        <v>2573925.6</v>
      </c>
      <c r="D3" s="667">
        <f t="shared" ref="D3" si="0">C3/$E$1</f>
        <v>7.778366359859569E-2</v>
      </c>
    </row>
    <row r="4" spans="1:5" ht="38.4" customHeight="1">
      <c r="A4" s="654">
        <v>2</v>
      </c>
      <c r="B4" s="655">
        <v>46264</v>
      </c>
      <c r="C4" s="666">
        <v>474473.73</v>
      </c>
      <c r="D4" s="667">
        <f>C4/$E$1</f>
        <v>1.4338528277853453E-2</v>
      </c>
    </row>
    <row r="5" spans="1:5" ht="38.4" customHeight="1">
      <c r="A5" s="654">
        <v>3</v>
      </c>
      <c r="B5" s="655"/>
      <c r="C5" s="666"/>
      <c r="D5" s="667"/>
    </row>
    <row r="6" spans="1:5" ht="38.4" customHeight="1">
      <c r="A6" s="654">
        <v>4</v>
      </c>
      <c r="B6" s="655"/>
      <c r="C6" s="666"/>
      <c r="D6" s="667"/>
    </row>
    <row r="7" spans="1:5" ht="38.4" customHeight="1">
      <c r="A7" s="654">
        <v>5</v>
      </c>
      <c r="B7" s="655"/>
      <c r="C7" s="666"/>
      <c r="D7" s="667"/>
    </row>
    <row r="8" spans="1:5" ht="38.4" customHeight="1">
      <c r="A8" s="654">
        <v>6</v>
      </c>
      <c r="B8" s="655"/>
      <c r="C8" s="666"/>
      <c r="D8" s="667"/>
    </row>
    <row r="9" spans="1:5" ht="38.4" customHeight="1">
      <c r="A9" s="654">
        <v>7</v>
      </c>
      <c r="B9" s="655"/>
      <c r="C9" s="666"/>
      <c r="D9" s="667"/>
    </row>
    <row r="10" spans="1:5" ht="38.4" customHeight="1">
      <c r="A10" s="654">
        <v>8</v>
      </c>
      <c r="B10" s="655"/>
      <c r="C10" s="666"/>
      <c r="D10" s="667"/>
    </row>
    <row r="11" spans="1:5" ht="38.4" customHeight="1">
      <c r="A11" s="654">
        <v>9</v>
      </c>
      <c r="B11" s="655"/>
      <c r="C11" s="666"/>
      <c r="D11" s="667"/>
    </row>
    <row r="12" spans="1:5" ht="38.4" customHeight="1">
      <c r="A12" s="654">
        <v>10</v>
      </c>
      <c r="B12" s="655"/>
      <c r="C12" s="666"/>
      <c r="D12" s="667"/>
    </row>
    <row r="13" spans="1:5" ht="38.4" customHeight="1">
      <c r="A13" s="654">
        <v>11</v>
      </c>
      <c r="B13" s="655"/>
      <c r="C13" s="666"/>
      <c r="D13" s="667"/>
    </row>
    <row r="14" spans="1:5" ht="38.4" customHeight="1">
      <c r="A14" s="654">
        <v>12</v>
      </c>
      <c r="B14" s="655"/>
      <c r="C14" s="666"/>
      <c r="D14" s="667"/>
    </row>
    <row r="15" spans="1:5" ht="38.4" customHeight="1">
      <c r="A15" s="654">
        <v>13</v>
      </c>
      <c r="B15" s="655"/>
      <c r="C15" s="666"/>
      <c r="D15" s="667"/>
    </row>
    <row r="16" spans="1:5" ht="38.4" customHeight="1">
      <c r="A16" s="654">
        <v>14</v>
      </c>
      <c r="B16" s="655"/>
      <c r="C16" s="666"/>
      <c r="D16" s="667"/>
    </row>
    <row r="17" spans="1:4" ht="38.4" customHeight="1">
      <c r="A17" s="654">
        <v>15</v>
      </c>
      <c r="B17" s="655"/>
      <c r="C17" s="666"/>
      <c r="D17" s="667"/>
    </row>
    <row r="18" spans="1:4" ht="38.4" customHeight="1">
      <c r="A18" s="654">
        <v>16</v>
      </c>
      <c r="B18" s="655"/>
      <c r="C18" s="666"/>
      <c r="D18" s="667"/>
    </row>
    <row r="19" spans="1:4" ht="38.4" customHeight="1">
      <c r="A19" s="654">
        <v>17</v>
      </c>
      <c r="B19" s="655"/>
      <c r="C19" s="666"/>
      <c r="D19" s="667"/>
    </row>
    <row r="20" spans="1:4" ht="38.4" customHeight="1">
      <c r="A20" s="654">
        <v>18</v>
      </c>
      <c r="B20" s="655"/>
      <c r="C20" s="666"/>
      <c r="D20" s="667"/>
    </row>
    <row r="21" spans="1:4" ht="38.4" customHeight="1">
      <c r="A21" s="654">
        <v>19</v>
      </c>
      <c r="B21" s="655"/>
      <c r="C21" s="666"/>
      <c r="D21" s="667"/>
    </row>
    <row r="22" spans="1:4" ht="38.4" customHeight="1">
      <c r="A22" s="656"/>
    </row>
  </sheetData>
  <mergeCells count="1">
    <mergeCell ref="A1:D1"/>
  </mergeCells>
  <printOptions horizontalCentered="1" verticalCentered="1"/>
  <pageMargins left="0.7" right="0.7" top="0.75" bottom="0.75" header="0.3" footer="0.3"/>
  <pageSetup paperSize="8" scale="90" orientation="landscape" r:id="rId1"/>
  <headerFooter>
    <oddFooter>&amp;R_x000D_&amp;1#&amp;"Aptos"&amp;10&amp;K000000 Data sensitivity -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14999847407452621"/>
    <pageSetUpPr fitToPage="1"/>
  </sheetPr>
  <dimension ref="A1:Z178"/>
  <sheetViews>
    <sheetView view="pageBreakPreview" topLeftCell="D81" zoomScale="40" zoomScaleNormal="70" zoomScaleSheetLayoutView="40" workbookViewId="0">
      <selection activeCell="K39" sqref="K39"/>
    </sheetView>
  </sheetViews>
  <sheetFormatPr defaultColWidth="9.109375" defaultRowHeight="15.6"/>
  <cols>
    <col min="1" max="1" width="9.109375" style="539"/>
    <col min="2" max="2" width="22.6640625" style="975" customWidth="1"/>
    <col min="3" max="3" width="35.44140625" style="539" customWidth="1"/>
    <col min="4" max="4" width="15.6640625" style="539" customWidth="1"/>
    <col min="5" max="5" width="47.109375" style="539" customWidth="1"/>
    <col min="6" max="6" width="185.44140625" style="976" customWidth="1"/>
    <col min="7" max="7" width="16.6640625" style="977" customWidth="1"/>
    <col min="8" max="8" width="27.44140625" style="977" customWidth="1"/>
    <col min="9" max="9" width="15.88671875" style="1025" customWidth="1"/>
    <col min="10" max="10" width="14.33203125" style="977" customWidth="1"/>
    <col min="11" max="11" width="28.33203125" style="977" customWidth="1"/>
    <col min="12" max="12" width="14.88671875" style="953" bestFit="1" customWidth="1"/>
    <col min="13" max="13" width="11.44140625" style="539" bestFit="1" customWidth="1"/>
    <col min="14" max="16384" width="9.109375" style="539"/>
  </cols>
  <sheetData>
    <row r="1" spans="1:26" ht="18">
      <c r="B1" s="1790"/>
      <c r="C1" s="1791"/>
      <c r="D1" s="1791"/>
      <c r="E1" s="1791"/>
      <c r="F1" s="1791"/>
      <c r="G1" s="1791"/>
      <c r="H1" s="1791"/>
      <c r="I1" s="1791"/>
      <c r="J1" s="1791"/>
      <c r="K1" s="1792"/>
    </row>
    <row r="2" spans="1:26" ht="32.25" customHeight="1">
      <c r="B2" s="1788" t="s">
        <v>100</v>
      </c>
      <c r="C2" s="1789"/>
      <c r="D2" s="1793" t="s">
        <v>909</v>
      </c>
      <c r="E2" s="1794"/>
      <c r="F2" s="1794"/>
      <c r="G2" s="1794"/>
      <c r="H2" s="1794"/>
      <c r="I2" s="1794"/>
      <c r="J2" s="1794"/>
      <c r="K2" s="1795"/>
    </row>
    <row r="3" spans="1:26" ht="27" customHeight="1">
      <c r="B3" s="1788" t="s">
        <v>79</v>
      </c>
      <c r="C3" s="1789"/>
      <c r="D3" s="957" t="s">
        <v>576</v>
      </c>
      <c r="E3" s="956"/>
      <c r="F3" s="958" t="s">
        <v>920</v>
      </c>
      <c r="G3" s="1796">
        <f>'Invoice Log'!F3</f>
        <v>33090825</v>
      </c>
      <c r="H3" s="1796"/>
      <c r="I3" s="1796"/>
      <c r="J3" s="1796"/>
      <c r="K3" s="1797"/>
    </row>
    <row r="4" spans="1:26" ht="27" customHeight="1">
      <c r="B4" s="1788" t="s">
        <v>921</v>
      </c>
      <c r="C4" s="1789"/>
      <c r="D4" s="959" t="s">
        <v>74</v>
      </c>
      <c r="E4" s="959">
        <v>46119</v>
      </c>
      <c r="F4" s="958" t="s">
        <v>922</v>
      </c>
      <c r="G4" s="959" t="s">
        <v>153</v>
      </c>
      <c r="H4" s="959">
        <f>'General Information'!L1</f>
        <v>46314</v>
      </c>
      <c r="I4" s="1019"/>
      <c r="J4" s="1018"/>
      <c r="K4" s="960"/>
    </row>
    <row r="5" spans="1:26">
      <c r="B5" s="961"/>
      <c r="C5" s="962"/>
      <c r="D5" s="962"/>
      <c r="E5" s="962"/>
      <c r="F5" s="963"/>
      <c r="G5" s="964"/>
      <c r="H5" s="964"/>
      <c r="I5" s="1020"/>
      <c r="J5" s="964"/>
      <c r="K5" s="964"/>
    </row>
    <row r="6" spans="1:26" ht="31.2">
      <c r="A6" s="965" t="s">
        <v>1284</v>
      </c>
      <c r="B6" s="965" t="s">
        <v>923</v>
      </c>
      <c r="C6" s="965" t="s">
        <v>924</v>
      </c>
      <c r="D6" s="965" t="s">
        <v>925</v>
      </c>
      <c r="E6" s="965" t="s">
        <v>926</v>
      </c>
      <c r="F6" s="965" t="s">
        <v>927</v>
      </c>
      <c r="G6" s="965" t="s">
        <v>928</v>
      </c>
      <c r="H6" s="965" t="s">
        <v>929</v>
      </c>
      <c r="I6" s="1021" t="s">
        <v>961</v>
      </c>
      <c r="J6" s="966" t="s">
        <v>962</v>
      </c>
      <c r="K6" s="966" t="s">
        <v>930</v>
      </c>
    </row>
    <row r="7" spans="1:26" ht="21">
      <c r="A7" s="954"/>
      <c r="B7" s="954"/>
      <c r="C7" s="955" t="s">
        <v>931</v>
      </c>
      <c r="D7" s="955"/>
      <c r="E7" s="967"/>
      <c r="F7" s="955"/>
      <c r="G7" s="955"/>
      <c r="H7" s="955"/>
      <c r="I7" s="1022"/>
      <c r="J7" s="955"/>
      <c r="K7" s="1033">
        <f>SUM(K8:K87)</f>
        <v>3646338.7290000021</v>
      </c>
      <c r="L7" s="968"/>
      <c r="M7" s="969"/>
    </row>
    <row r="8" spans="1:26" ht="41.4" customHeight="1">
      <c r="A8" s="539">
        <v>1</v>
      </c>
      <c r="B8" s="1095" t="s">
        <v>1264</v>
      </c>
      <c r="C8" s="1090" t="s">
        <v>959</v>
      </c>
      <c r="D8" s="1093">
        <v>46188</v>
      </c>
      <c r="E8" s="1085" t="s">
        <v>951</v>
      </c>
      <c r="F8" s="1085" t="s">
        <v>952</v>
      </c>
      <c r="G8" s="970">
        <v>24</v>
      </c>
      <c r="H8" s="970">
        <v>5835.38</v>
      </c>
      <c r="I8" s="1023">
        <v>1</v>
      </c>
      <c r="J8" s="970">
        <f>I8*G8</f>
        <v>24</v>
      </c>
      <c r="K8" s="971">
        <f>J8*H8</f>
        <v>140049.12</v>
      </c>
      <c r="L8" s="972"/>
    </row>
    <row r="9" spans="1:26" ht="41.4" customHeight="1">
      <c r="A9" s="539">
        <v>2</v>
      </c>
      <c r="B9" s="1095" t="s">
        <v>1264</v>
      </c>
      <c r="C9" s="1090" t="s">
        <v>959</v>
      </c>
      <c r="D9" s="1093">
        <v>46214</v>
      </c>
      <c r="E9" s="1083" t="s">
        <v>1142</v>
      </c>
      <c r="F9" s="1086" t="s">
        <v>1143</v>
      </c>
      <c r="G9" s="970">
        <v>24</v>
      </c>
      <c r="H9" s="970">
        <v>1733.54</v>
      </c>
      <c r="I9" s="1023">
        <v>1</v>
      </c>
      <c r="J9" s="970">
        <f t="shared" ref="J9:J72" si="0">I9*G9</f>
        <v>24</v>
      </c>
      <c r="K9" s="971">
        <f>J9*H9</f>
        <v>41604.959999999999</v>
      </c>
      <c r="L9" s="972"/>
    </row>
    <row r="10" spans="1:26" ht="41.4" customHeight="1">
      <c r="A10" s="539">
        <v>3</v>
      </c>
      <c r="B10" s="1095" t="s">
        <v>1264</v>
      </c>
      <c r="C10" s="1090" t="s">
        <v>959</v>
      </c>
      <c r="D10" s="1093">
        <v>46189</v>
      </c>
      <c r="E10" s="1085" t="s">
        <v>953</v>
      </c>
      <c r="F10" s="1085" t="s">
        <v>954</v>
      </c>
      <c r="G10" s="970">
        <v>24</v>
      </c>
      <c r="H10" s="970">
        <v>5229.1099999999997</v>
      </c>
      <c r="I10" s="1023">
        <v>1</v>
      </c>
      <c r="J10" s="970">
        <f t="shared" si="0"/>
        <v>24</v>
      </c>
      <c r="K10" s="971">
        <f t="shared" ref="K10:K72" si="1">J10*H10</f>
        <v>125498.63999999998</v>
      </c>
      <c r="L10" s="972"/>
    </row>
    <row r="11" spans="1:26" ht="41.4" customHeight="1">
      <c r="A11" s="539">
        <v>4</v>
      </c>
      <c r="B11" s="1095" t="s">
        <v>1264</v>
      </c>
      <c r="C11" s="1090" t="s">
        <v>959</v>
      </c>
      <c r="D11" s="1093">
        <v>46188</v>
      </c>
      <c r="E11" s="1085" t="s">
        <v>955</v>
      </c>
      <c r="F11" s="1085" t="s">
        <v>956</v>
      </c>
      <c r="G11" s="970">
        <v>24</v>
      </c>
      <c r="H11" s="970">
        <v>6588.4</v>
      </c>
      <c r="I11" s="1023">
        <v>1</v>
      </c>
      <c r="J11" s="970">
        <f t="shared" si="0"/>
        <v>24</v>
      </c>
      <c r="K11" s="971">
        <f t="shared" si="1"/>
        <v>158121.59999999998</v>
      </c>
      <c r="L11" s="972"/>
      <c r="Z11" s="973">
        <v>0.08</v>
      </c>
    </row>
    <row r="12" spans="1:26" ht="41.4" customHeight="1">
      <c r="A12" s="539">
        <v>5</v>
      </c>
      <c r="B12" s="1095" t="s">
        <v>1264</v>
      </c>
      <c r="C12" s="1090" t="s">
        <v>959</v>
      </c>
      <c r="D12" s="1093">
        <v>46188</v>
      </c>
      <c r="E12" s="1085" t="s">
        <v>985</v>
      </c>
      <c r="F12" s="1086" t="s">
        <v>986</v>
      </c>
      <c r="G12" s="970">
        <v>24</v>
      </c>
      <c r="H12" s="970">
        <v>3557.97</v>
      </c>
      <c r="I12" s="1023">
        <v>1</v>
      </c>
      <c r="J12" s="970">
        <f t="shared" si="0"/>
        <v>24</v>
      </c>
      <c r="K12" s="971">
        <f t="shared" si="1"/>
        <v>85391.28</v>
      </c>
      <c r="L12" s="972"/>
      <c r="Z12" s="973"/>
    </row>
    <row r="13" spans="1:26" ht="41.4" customHeight="1">
      <c r="A13" s="539">
        <v>6</v>
      </c>
      <c r="B13" s="1095" t="s">
        <v>1264</v>
      </c>
      <c r="C13" s="1090" t="s">
        <v>959</v>
      </c>
      <c r="D13" s="1093">
        <v>46188</v>
      </c>
      <c r="E13" s="1085" t="s">
        <v>957</v>
      </c>
      <c r="F13" s="1086" t="s">
        <v>958</v>
      </c>
      <c r="G13" s="970">
        <v>24</v>
      </c>
      <c r="H13" s="970">
        <v>6159.64</v>
      </c>
      <c r="I13" s="1023">
        <v>1</v>
      </c>
      <c r="J13" s="970">
        <f t="shared" si="0"/>
        <v>24</v>
      </c>
      <c r="K13" s="971">
        <f t="shared" si="1"/>
        <v>147831.36000000002</v>
      </c>
      <c r="L13" s="972"/>
    </row>
    <row r="14" spans="1:26" ht="41.4" customHeight="1">
      <c r="A14" s="539">
        <v>7</v>
      </c>
      <c r="B14" s="1095" t="s">
        <v>1341</v>
      </c>
      <c r="C14" s="1090" t="s">
        <v>959</v>
      </c>
      <c r="D14" s="1093">
        <v>46189</v>
      </c>
      <c r="E14" s="1085" t="s">
        <v>963</v>
      </c>
      <c r="F14" s="1086" t="s">
        <v>964</v>
      </c>
      <c r="G14" s="970">
        <v>24</v>
      </c>
      <c r="H14" s="970">
        <v>2536.83</v>
      </c>
      <c r="I14" s="1023">
        <v>1</v>
      </c>
      <c r="J14" s="970">
        <f t="shared" si="0"/>
        <v>24</v>
      </c>
      <c r="K14" s="971">
        <f t="shared" si="1"/>
        <v>60883.92</v>
      </c>
      <c r="L14" s="972"/>
    </row>
    <row r="15" spans="1:26" ht="41.4" customHeight="1">
      <c r="A15" s="539">
        <v>8</v>
      </c>
      <c r="B15" s="1095" t="s">
        <v>1264</v>
      </c>
      <c r="C15" s="1090" t="s">
        <v>959</v>
      </c>
      <c r="D15" s="1093">
        <v>46190</v>
      </c>
      <c r="E15" s="1085" t="s">
        <v>965</v>
      </c>
      <c r="F15" s="1085" t="s">
        <v>966</v>
      </c>
      <c r="G15" s="970">
        <v>24</v>
      </c>
      <c r="H15" s="970">
        <v>3205.93</v>
      </c>
      <c r="I15" s="1023">
        <v>1</v>
      </c>
      <c r="J15" s="970">
        <f t="shared" si="0"/>
        <v>24</v>
      </c>
      <c r="K15" s="971">
        <f t="shared" si="1"/>
        <v>76942.319999999992</v>
      </c>
      <c r="L15" s="972"/>
    </row>
    <row r="16" spans="1:26" ht="41.4" customHeight="1">
      <c r="A16" s="539">
        <v>9</v>
      </c>
      <c r="B16" s="1095" t="s">
        <v>1264</v>
      </c>
      <c r="C16" s="1090" t="s">
        <v>959</v>
      </c>
      <c r="D16" s="1093">
        <v>46193</v>
      </c>
      <c r="E16" s="1085" t="s">
        <v>987</v>
      </c>
      <c r="F16" s="1085" t="s">
        <v>988</v>
      </c>
      <c r="G16" s="970">
        <v>24</v>
      </c>
      <c r="H16" s="970">
        <v>2713.88</v>
      </c>
      <c r="I16" s="1023">
        <v>1</v>
      </c>
      <c r="J16" s="970">
        <f t="shared" si="0"/>
        <v>24</v>
      </c>
      <c r="K16" s="971">
        <f t="shared" si="1"/>
        <v>65133.120000000003</v>
      </c>
      <c r="L16" s="972"/>
    </row>
    <row r="17" spans="1:12" ht="41.4" customHeight="1">
      <c r="A17" s="539">
        <v>10</v>
      </c>
      <c r="B17" s="1095" t="s">
        <v>1264</v>
      </c>
      <c r="C17" s="1090" t="s">
        <v>959</v>
      </c>
      <c r="D17" s="1093">
        <v>46193</v>
      </c>
      <c r="E17" s="1085" t="s">
        <v>967</v>
      </c>
      <c r="F17" s="1085" t="s">
        <v>968</v>
      </c>
      <c r="G17" s="970">
        <v>24</v>
      </c>
      <c r="H17" s="970">
        <v>2471.63</v>
      </c>
      <c r="I17" s="1023">
        <v>1</v>
      </c>
      <c r="J17" s="970">
        <f t="shared" si="0"/>
        <v>24</v>
      </c>
      <c r="K17" s="971">
        <f t="shared" si="1"/>
        <v>59319.12</v>
      </c>
      <c r="L17" s="972"/>
    </row>
    <row r="18" spans="1:12" ht="41.4" customHeight="1">
      <c r="A18" s="539">
        <v>11</v>
      </c>
      <c r="B18" s="1095" t="s">
        <v>1342</v>
      </c>
      <c r="C18" s="1090" t="s">
        <v>959</v>
      </c>
      <c r="D18" s="1093">
        <v>46194</v>
      </c>
      <c r="E18" s="1085" t="s">
        <v>969</v>
      </c>
      <c r="F18" s="1085" t="s">
        <v>970</v>
      </c>
      <c r="G18" s="970">
        <v>24</v>
      </c>
      <c r="H18" s="970">
        <v>3412.82</v>
      </c>
      <c r="I18" s="1023">
        <v>1</v>
      </c>
      <c r="J18" s="970">
        <f t="shared" si="0"/>
        <v>24</v>
      </c>
      <c r="K18" s="971">
        <f t="shared" si="1"/>
        <v>81907.680000000008</v>
      </c>
      <c r="L18" s="972"/>
    </row>
    <row r="19" spans="1:12" ht="41.4" customHeight="1">
      <c r="A19" s="539">
        <v>12</v>
      </c>
      <c r="B19" s="1095" t="s">
        <v>1264</v>
      </c>
      <c r="C19" s="1090" t="s">
        <v>959</v>
      </c>
      <c r="D19" s="1093">
        <v>46194</v>
      </c>
      <c r="E19" s="1085" t="s">
        <v>971</v>
      </c>
      <c r="F19" s="1085" t="s">
        <v>972</v>
      </c>
      <c r="G19" s="970">
        <v>24</v>
      </c>
      <c r="H19" s="970">
        <v>3411.28</v>
      </c>
      <c r="I19" s="1023">
        <v>1</v>
      </c>
      <c r="J19" s="970">
        <f t="shared" si="0"/>
        <v>24</v>
      </c>
      <c r="K19" s="971">
        <f t="shared" si="1"/>
        <v>81870.720000000001</v>
      </c>
      <c r="L19" s="972"/>
    </row>
    <row r="20" spans="1:12" ht="41.4" customHeight="1">
      <c r="A20" s="539">
        <v>13</v>
      </c>
      <c r="B20" s="1095" t="s">
        <v>1264</v>
      </c>
      <c r="C20" s="1090" t="s">
        <v>959</v>
      </c>
      <c r="D20" s="1093">
        <v>46194</v>
      </c>
      <c r="E20" s="1085" t="s">
        <v>973</v>
      </c>
      <c r="F20" s="1087" t="s">
        <v>974</v>
      </c>
      <c r="G20" s="970">
        <v>24</v>
      </c>
      <c r="H20" s="970">
        <v>3279.64</v>
      </c>
      <c r="I20" s="1023">
        <v>1</v>
      </c>
      <c r="J20" s="970">
        <f t="shared" si="0"/>
        <v>24</v>
      </c>
      <c r="K20" s="971">
        <f t="shared" si="1"/>
        <v>78711.360000000001</v>
      </c>
      <c r="L20" s="972"/>
    </row>
    <row r="21" spans="1:12" ht="41.4" customHeight="1">
      <c r="A21" s="539">
        <v>14</v>
      </c>
      <c r="B21" s="1095" t="s">
        <v>1264</v>
      </c>
      <c r="C21" s="1090" t="s">
        <v>959</v>
      </c>
      <c r="D21" s="1093">
        <v>46224</v>
      </c>
      <c r="E21" s="1085" t="s">
        <v>1046</v>
      </c>
      <c r="F21" s="1083" t="s">
        <v>1047</v>
      </c>
      <c r="G21" s="970">
        <v>24</v>
      </c>
      <c r="H21" s="970">
        <v>1118.04</v>
      </c>
      <c r="I21" s="1023">
        <v>1</v>
      </c>
      <c r="J21" s="970">
        <f t="shared" si="0"/>
        <v>24</v>
      </c>
      <c r="K21" s="971">
        <f t="shared" si="1"/>
        <v>26832.959999999999</v>
      </c>
      <c r="L21" s="972"/>
    </row>
    <row r="22" spans="1:12" ht="41.4" customHeight="1">
      <c r="A22" s="539">
        <v>15</v>
      </c>
      <c r="B22" s="1095" t="s">
        <v>1264</v>
      </c>
      <c r="C22" s="1090" t="s">
        <v>959</v>
      </c>
      <c r="D22" s="1093">
        <v>46196</v>
      </c>
      <c r="E22" s="1085" t="s">
        <v>989</v>
      </c>
      <c r="F22" s="1087" t="s">
        <v>990</v>
      </c>
      <c r="G22" s="970">
        <v>24</v>
      </c>
      <c r="H22" s="970">
        <v>1963.02</v>
      </c>
      <c r="I22" s="1023">
        <v>1</v>
      </c>
      <c r="J22" s="970">
        <f t="shared" si="0"/>
        <v>24</v>
      </c>
      <c r="K22" s="971">
        <f t="shared" si="1"/>
        <v>47112.479999999996</v>
      </c>
      <c r="L22" s="972"/>
    </row>
    <row r="23" spans="1:12" ht="41.4" customHeight="1">
      <c r="A23" s="539">
        <v>16</v>
      </c>
      <c r="B23" s="1095" t="s">
        <v>1264</v>
      </c>
      <c r="C23" s="1090" t="s">
        <v>959</v>
      </c>
      <c r="D23" s="1093">
        <v>46195</v>
      </c>
      <c r="E23" s="1085" t="s">
        <v>975</v>
      </c>
      <c r="F23" s="1087" t="s">
        <v>976</v>
      </c>
      <c r="G23" s="970">
        <v>24</v>
      </c>
      <c r="H23" s="970">
        <v>2675.56</v>
      </c>
      <c r="I23" s="1023">
        <v>1</v>
      </c>
      <c r="J23" s="970">
        <f t="shared" si="0"/>
        <v>24</v>
      </c>
      <c r="K23" s="971">
        <f t="shared" si="1"/>
        <v>64213.440000000002</v>
      </c>
      <c r="L23" s="972"/>
    </row>
    <row r="24" spans="1:12" ht="41.4" customHeight="1">
      <c r="A24" s="539">
        <v>17</v>
      </c>
      <c r="B24" s="1095" t="s">
        <v>1264</v>
      </c>
      <c r="C24" s="1090" t="s">
        <v>959</v>
      </c>
      <c r="D24" s="1093">
        <v>46195</v>
      </c>
      <c r="E24" s="1085" t="s">
        <v>977</v>
      </c>
      <c r="F24" s="1087" t="s">
        <v>978</v>
      </c>
      <c r="G24" s="970">
        <v>24</v>
      </c>
      <c r="H24" s="970">
        <v>2465.69</v>
      </c>
      <c r="I24" s="1023">
        <v>1</v>
      </c>
      <c r="J24" s="970">
        <f t="shared" si="0"/>
        <v>24</v>
      </c>
      <c r="K24" s="971">
        <f t="shared" si="1"/>
        <v>59176.56</v>
      </c>
      <c r="L24" s="972"/>
    </row>
    <row r="25" spans="1:12" ht="41.4" customHeight="1">
      <c r="A25" s="539">
        <v>18</v>
      </c>
      <c r="B25" s="1095" t="s">
        <v>1264</v>
      </c>
      <c r="C25" s="1090" t="s">
        <v>959</v>
      </c>
      <c r="D25" s="1093">
        <v>46195</v>
      </c>
      <c r="E25" s="1085" t="s">
        <v>991</v>
      </c>
      <c r="F25" s="1087" t="s">
        <v>992</v>
      </c>
      <c r="G25" s="970">
        <v>24</v>
      </c>
      <c r="H25" s="970">
        <v>3622.31</v>
      </c>
      <c r="I25" s="1023">
        <v>1</v>
      </c>
      <c r="J25" s="970">
        <f t="shared" si="0"/>
        <v>24</v>
      </c>
      <c r="K25" s="971">
        <f t="shared" si="1"/>
        <v>86935.44</v>
      </c>
      <c r="L25" s="972"/>
    </row>
    <row r="26" spans="1:12" ht="41.4" customHeight="1">
      <c r="A26" s="539">
        <v>19</v>
      </c>
      <c r="B26" s="1095" t="s">
        <v>1264</v>
      </c>
      <c r="C26" s="1090" t="s">
        <v>959</v>
      </c>
      <c r="D26" s="1093">
        <v>46196</v>
      </c>
      <c r="E26" s="1085" t="s">
        <v>993</v>
      </c>
      <c r="F26" s="1085" t="s">
        <v>994</v>
      </c>
      <c r="G26" s="970">
        <v>24</v>
      </c>
      <c r="H26" s="970">
        <v>3301.84</v>
      </c>
      <c r="I26" s="1023">
        <v>1</v>
      </c>
      <c r="J26" s="970">
        <f t="shared" si="0"/>
        <v>24</v>
      </c>
      <c r="K26" s="971">
        <f t="shared" si="1"/>
        <v>79244.160000000003</v>
      </c>
      <c r="L26" s="972"/>
    </row>
    <row r="27" spans="1:12" ht="41.4" customHeight="1">
      <c r="A27" s="539">
        <v>20</v>
      </c>
      <c r="B27" s="1095" t="s">
        <v>1264</v>
      </c>
      <c r="C27" s="1090" t="s">
        <v>959</v>
      </c>
      <c r="D27" s="1093">
        <v>46196</v>
      </c>
      <c r="E27" s="1085" t="s">
        <v>995</v>
      </c>
      <c r="F27" s="1085" t="s">
        <v>996</v>
      </c>
      <c r="G27" s="970">
        <v>24</v>
      </c>
      <c r="H27" s="970">
        <v>2146.37</v>
      </c>
      <c r="I27" s="1023">
        <v>1</v>
      </c>
      <c r="J27" s="970">
        <f t="shared" si="0"/>
        <v>24</v>
      </c>
      <c r="K27" s="971">
        <f t="shared" si="1"/>
        <v>51512.88</v>
      </c>
      <c r="L27" s="972"/>
    </row>
    <row r="28" spans="1:12" ht="41.4" customHeight="1">
      <c r="A28" s="539">
        <v>21</v>
      </c>
      <c r="B28" s="1095" t="s">
        <v>1264</v>
      </c>
      <c r="C28" s="1090" t="s">
        <v>959</v>
      </c>
      <c r="D28" s="1093">
        <v>46197</v>
      </c>
      <c r="E28" s="1085" t="s">
        <v>997</v>
      </c>
      <c r="F28" s="1085" t="s">
        <v>998</v>
      </c>
      <c r="G28" s="970">
        <v>24</v>
      </c>
      <c r="H28" s="970">
        <v>3181.05</v>
      </c>
      <c r="I28" s="1023">
        <v>1</v>
      </c>
      <c r="J28" s="970">
        <f t="shared" si="0"/>
        <v>24</v>
      </c>
      <c r="K28" s="971">
        <f t="shared" si="1"/>
        <v>76345.200000000012</v>
      </c>
      <c r="L28" s="972"/>
    </row>
    <row r="29" spans="1:12" ht="49.95" customHeight="1">
      <c r="A29" s="539">
        <v>22</v>
      </c>
      <c r="B29" s="1095" t="s">
        <v>1264</v>
      </c>
      <c r="C29" s="1090" t="s">
        <v>959</v>
      </c>
      <c r="D29" s="1093">
        <v>46197</v>
      </c>
      <c r="E29" s="1085" t="s">
        <v>999</v>
      </c>
      <c r="F29" s="1085" t="s">
        <v>1000</v>
      </c>
      <c r="G29" s="970">
        <v>24</v>
      </c>
      <c r="H29" s="970">
        <v>2363.84</v>
      </c>
      <c r="I29" s="1023">
        <v>1</v>
      </c>
      <c r="J29" s="970">
        <f t="shared" si="0"/>
        <v>24</v>
      </c>
      <c r="K29" s="971">
        <f t="shared" si="1"/>
        <v>56732.160000000003</v>
      </c>
      <c r="L29" s="972"/>
    </row>
    <row r="30" spans="1:12" ht="27.6" customHeight="1">
      <c r="A30" s="539">
        <v>23</v>
      </c>
      <c r="B30" s="1095" t="s">
        <v>1264</v>
      </c>
      <c r="C30" s="1090" t="s">
        <v>959</v>
      </c>
      <c r="D30" s="1093">
        <v>46198</v>
      </c>
      <c r="E30" s="1085" t="s">
        <v>1001</v>
      </c>
      <c r="F30" s="1085" t="s">
        <v>1002</v>
      </c>
      <c r="G30" s="970">
        <v>24</v>
      </c>
      <c r="H30" s="970">
        <v>3035.56</v>
      </c>
      <c r="I30" s="1023">
        <v>1</v>
      </c>
      <c r="J30" s="970">
        <f t="shared" si="0"/>
        <v>24</v>
      </c>
      <c r="K30" s="971">
        <f t="shared" si="1"/>
        <v>72853.440000000002</v>
      </c>
      <c r="L30" s="972"/>
    </row>
    <row r="31" spans="1:12" ht="41.4" customHeight="1">
      <c r="A31" s="539">
        <v>24</v>
      </c>
      <c r="B31" s="1095" t="s">
        <v>1264</v>
      </c>
      <c r="C31" s="1090" t="s">
        <v>959</v>
      </c>
      <c r="D31" s="1093">
        <v>46198</v>
      </c>
      <c r="E31" s="1085" t="s">
        <v>1003</v>
      </c>
      <c r="F31" s="1085" t="s">
        <v>1004</v>
      </c>
      <c r="G31" s="970">
        <v>24</v>
      </c>
      <c r="H31" s="970">
        <v>1819.6</v>
      </c>
      <c r="I31" s="1023">
        <v>1</v>
      </c>
      <c r="J31" s="970">
        <f t="shared" si="0"/>
        <v>24</v>
      </c>
      <c r="K31" s="971">
        <f t="shared" si="1"/>
        <v>43670.399999999994</v>
      </c>
      <c r="L31" s="972"/>
    </row>
    <row r="32" spans="1:12" ht="41.4" customHeight="1">
      <c r="A32" s="539">
        <v>25</v>
      </c>
      <c r="B32" s="1095" t="s">
        <v>1264</v>
      </c>
      <c r="C32" s="1090" t="s">
        <v>959</v>
      </c>
      <c r="D32" s="1093">
        <v>46200</v>
      </c>
      <c r="E32" s="1085" t="s">
        <v>1005</v>
      </c>
      <c r="F32" s="1085" t="s">
        <v>1006</v>
      </c>
      <c r="G32" s="970">
        <v>24</v>
      </c>
      <c r="H32" s="970">
        <v>1600.68</v>
      </c>
      <c r="I32" s="1023">
        <v>1</v>
      </c>
      <c r="J32" s="970">
        <f t="shared" si="0"/>
        <v>24</v>
      </c>
      <c r="K32" s="971">
        <f t="shared" si="1"/>
        <v>38416.32</v>
      </c>
      <c r="L32" s="972"/>
    </row>
    <row r="33" spans="1:13" ht="41.4" customHeight="1">
      <c r="A33" s="539">
        <v>26</v>
      </c>
      <c r="B33" s="1095" t="s">
        <v>1264</v>
      </c>
      <c r="C33" s="1090" t="s">
        <v>959</v>
      </c>
      <c r="D33" s="1093">
        <v>46223</v>
      </c>
      <c r="E33" s="1083" t="s">
        <v>1144</v>
      </c>
      <c r="F33" s="1087" t="s">
        <v>1145</v>
      </c>
      <c r="G33" s="970">
        <v>24</v>
      </c>
      <c r="H33" s="970">
        <v>422.84</v>
      </c>
      <c r="I33" s="1023">
        <v>1</v>
      </c>
      <c r="J33" s="970">
        <f t="shared" si="0"/>
        <v>24</v>
      </c>
      <c r="K33" s="971">
        <f t="shared" si="1"/>
        <v>10148.16</v>
      </c>
      <c r="L33" s="972"/>
    </row>
    <row r="34" spans="1:13" ht="41.4" customHeight="1">
      <c r="A34" s="539">
        <v>27</v>
      </c>
      <c r="B34" s="1095" t="s">
        <v>1264</v>
      </c>
      <c r="C34" s="1090" t="s">
        <v>959</v>
      </c>
      <c r="D34" s="1093">
        <v>46217</v>
      </c>
      <c r="E34" s="1085" t="s">
        <v>1007</v>
      </c>
      <c r="F34" s="1085" t="s">
        <v>1008</v>
      </c>
      <c r="G34" s="970">
        <v>24</v>
      </c>
      <c r="H34" s="970">
        <v>459.23</v>
      </c>
      <c r="I34" s="1023">
        <v>1</v>
      </c>
      <c r="J34" s="970">
        <f t="shared" si="0"/>
        <v>24</v>
      </c>
      <c r="K34" s="971">
        <f t="shared" si="1"/>
        <v>11021.52</v>
      </c>
      <c r="L34" s="972"/>
    </row>
    <row r="35" spans="1:13" ht="41.4" customHeight="1">
      <c r="A35" s="539">
        <v>28</v>
      </c>
      <c r="B35" s="1095" t="s">
        <v>1264</v>
      </c>
      <c r="C35" s="1090" t="s">
        <v>959</v>
      </c>
      <c r="D35" s="1093">
        <v>46200</v>
      </c>
      <c r="E35" s="1085" t="s">
        <v>1009</v>
      </c>
      <c r="F35" s="1085" t="s">
        <v>1010</v>
      </c>
      <c r="G35" s="970">
        <v>24</v>
      </c>
      <c r="H35" s="970">
        <v>3121.83</v>
      </c>
      <c r="I35" s="1023">
        <v>1</v>
      </c>
      <c r="J35" s="970">
        <f t="shared" si="0"/>
        <v>24</v>
      </c>
      <c r="K35" s="971">
        <f t="shared" si="1"/>
        <v>74923.92</v>
      </c>
      <c r="L35" s="972"/>
    </row>
    <row r="36" spans="1:13" ht="41.4" customHeight="1">
      <c r="A36" s="539">
        <v>29</v>
      </c>
      <c r="B36" s="1095" t="s">
        <v>1264</v>
      </c>
      <c r="C36" s="1090" t="s">
        <v>959</v>
      </c>
      <c r="D36" s="1093">
        <v>46201</v>
      </c>
      <c r="E36" s="1085" t="s">
        <v>1011</v>
      </c>
      <c r="F36" s="1085" t="s">
        <v>1012</v>
      </c>
      <c r="G36" s="970">
        <v>24</v>
      </c>
      <c r="H36" s="970">
        <v>2984</v>
      </c>
      <c r="I36" s="1023">
        <v>1</v>
      </c>
      <c r="J36" s="970">
        <f t="shared" si="0"/>
        <v>24</v>
      </c>
      <c r="K36" s="971">
        <f t="shared" si="1"/>
        <v>71616</v>
      </c>
      <c r="L36" s="972"/>
    </row>
    <row r="37" spans="1:13" ht="41.4" customHeight="1">
      <c r="A37" s="539">
        <v>30</v>
      </c>
      <c r="B37" s="1095" t="s">
        <v>1264</v>
      </c>
      <c r="C37" s="1090" t="s">
        <v>959</v>
      </c>
      <c r="D37" s="1093">
        <v>46201</v>
      </c>
      <c r="E37" s="1085" t="s">
        <v>979</v>
      </c>
      <c r="F37" s="1087" t="s">
        <v>980</v>
      </c>
      <c r="G37" s="970">
        <v>24</v>
      </c>
      <c r="H37" s="970">
        <v>2264.12</v>
      </c>
      <c r="I37" s="1023">
        <v>1</v>
      </c>
      <c r="J37" s="970">
        <f t="shared" si="0"/>
        <v>24</v>
      </c>
      <c r="K37" s="971">
        <f t="shared" si="1"/>
        <v>54338.879999999997</v>
      </c>
      <c r="L37" s="972"/>
    </row>
    <row r="38" spans="1:13" ht="41.4" customHeight="1">
      <c r="A38" s="539">
        <v>31</v>
      </c>
      <c r="B38" s="1095" t="s">
        <v>1264</v>
      </c>
      <c r="C38" s="1090" t="s">
        <v>959</v>
      </c>
      <c r="D38" s="1093">
        <v>46202</v>
      </c>
      <c r="E38" s="1085" t="s">
        <v>1013</v>
      </c>
      <c r="F38" s="1085" t="s">
        <v>1014</v>
      </c>
      <c r="G38" s="970">
        <v>24</v>
      </c>
      <c r="H38" s="970">
        <v>3745.61</v>
      </c>
      <c r="I38" s="1023">
        <v>1</v>
      </c>
      <c r="J38" s="970">
        <f t="shared" si="0"/>
        <v>24</v>
      </c>
      <c r="K38" s="971">
        <f t="shared" si="1"/>
        <v>89894.64</v>
      </c>
      <c r="L38" s="972"/>
    </row>
    <row r="39" spans="1:13" ht="41.4" customHeight="1">
      <c r="A39" s="539">
        <v>32</v>
      </c>
      <c r="B39" s="1095" t="s">
        <v>1264</v>
      </c>
      <c r="C39" s="1090" t="s">
        <v>959</v>
      </c>
      <c r="D39" s="1093">
        <v>46203</v>
      </c>
      <c r="E39" s="1085" t="s">
        <v>1015</v>
      </c>
      <c r="F39" s="1085" t="s">
        <v>1016</v>
      </c>
      <c r="G39" s="970">
        <v>24</v>
      </c>
      <c r="H39" s="970">
        <v>2120.15</v>
      </c>
      <c r="I39" s="1023">
        <v>1</v>
      </c>
      <c r="J39" s="970">
        <f t="shared" si="0"/>
        <v>24</v>
      </c>
      <c r="K39" s="971">
        <f t="shared" si="1"/>
        <v>50883.600000000006</v>
      </c>
      <c r="L39" s="972"/>
    </row>
    <row r="40" spans="1:13" ht="41.4" customHeight="1">
      <c r="A40" s="539">
        <v>33</v>
      </c>
      <c r="B40" s="1095" t="s">
        <v>1264</v>
      </c>
      <c r="C40" s="1090" t="s">
        <v>959</v>
      </c>
      <c r="D40" s="1093">
        <v>46203</v>
      </c>
      <c r="E40" s="1085" t="s">
        <v>1017</v>
      </c>
      <c r="F40" s="1085" t="s">
        <v>1325</v>
      </c>
      <c r="G40" s="970">
        <v>24</v>
      </c>
      <c r="H40" s="970">
        <v>2901.29</v>
      </c>
      <c r="I40" s="1023">
        <v>1</v>
      </c>
      <c r="J40" s="970">
        <f t="shared" si="0"/>
        <v>24</v>
      </c>
      <c r="K40" s="971">
        <f t="shared" si="1"/>
        <v>69630.959999999992</v>
      </c>
      <c r="L40" s="972"/>
    </row>
    <row r="41" spans="1:13" ht="41.4" customHeight="1">
      <c r="A41" s="539">
        <v>34</v>
      </c>
      <c r="B41" s="1095" t="s">
        <v>1050</v>
      </c>
      <c r="C41" s="1090" t="s">
        <v>1285</v>
      </c>
      <c r="D41" s="1093">
        <v>46273</v>
      </c>
      <c r="E41" s="1085" t="s">
        <v>1136</v>
      </c>
      <c r="F41" s="1086" t="s">
        <v>1137</v>
      </c>
      <c r="G41" s="970">
        <v>24</v>
      </c>
      <c r="H41" s="970">
        <v>118.65</v>
      </c>
      <c r="I41" s="1023">
        <v>0.25</v>
      </c>
      <c r="J41" s="970">
        <f t="shared" si="0"/>
        <v>6</v>
      </c>
      <c r="K41" s="971">
        <f t="shared" si="1"/>
        <v>711.90000000000009</v>
      </c>
      <c r="L41" s="972"/>
    </row>
    <row r="42" spans="1:13" ht="41.4" customHeight="1">
      <c r="A42" s="539">
        <v>35</v>
      </c>
      <c r="B42" s="1095" t="s">
        <v>1264</v>
      </c>
      <c r="C42" s="1090" t="s">
        <v>959</v>
      </c>
      <c r="D42" s="1093">
        <v>46204</v>
      </c>
      <c r="E42" s="1085" t="s">
        <v>1018</v>
      </c>
      <c r="F42" s="1085" t="s">
        <v>1019</v>
      </c>
      <c r="G42" s="970">
        <v>24</v>
      </c>
      <c r="H42" s="970">
        <v>2143.65</v>
      </c>
      <c r="I42" s="1023">
        <v>1</v>
      </c>
      <c r="J42" s="970">
        <f t="shared" si="0"/>
        <v>24</v>
      </c>
      <c r="K42" s="971">
        <f t="shared" si="1"/>
        <v>51447.600000000006</v>
      </c>
      <c r="L42" s="972"/>
    </row>
    <row r="43" spans="1:13" ht="41.4" customHeight="1">
      <c r="A43" s="539">
        <v>36</v>
      </c>
      <c r="B43" s="1095" t="s">
        <v>1264</v>
      </c>
      <c r="C43" s="1090" t="s">
        <v>959</v>
      </c>
      <c r="D43" s="1093">
        <v>46207</v>
      </c>
      <c r="E43" s="1085" t="s">
        <v>1020</v>
      </c>
      <c r="F43" s="1085" t="s">
        <v>1021</v>
      </c>
      <c r="G43" s="970">
        <v>24</v>
      </c>
      <c r="H43" s="970">
        <v>2569.79</v>
      </c>
      <c r="I43" s="1023">
        <v>1</v>
      </c>
      <c r="J43" s="970">
        <f t="shared" si="0"/>
        <v>24</v>
      </c>
      <c r="K43" s="971">
        <f t="shared" si="1"/>
        <v>61674.96</v>
      </c>
      <c r="L43" s="974"/>
      <c r="M43" s="974"/>
    </row>
    <row r="44" spans="1:13" ht="41.4" customHeight="1">
      <c r="A44" s="539">
        <v>37</v>
      </c>
      <c r="B44" s="1095" t="s">
        <v>1264</v>
      </c>
      <c r="C44" s="1090" t="s">
        <v>959</v>
      </c>
      <c r="D44" s="1093">
        <v>46207</v>
      </c>
      <c r="E44" s="1085" t="s">
        <v>1022</v>
      </c>
      <c r="F44" s="1086" t="s">
        <v>1023</v>
      </c>
      <c r="G44" s="970">
        <v>24</v>
      </c>
      <c r="H44" s="970">
        <v>1024.8900000000001</v>
      </c>
      <c r="I44" s="1023">
        <v>1</v>
      </c>
      <c r="J44" s="970">
        <f t="shared" si="0"/>
        <v>24</v>
      </c>
      <c r="K44" s="971">
        <f t="shared" si="1"/>
        <v>24597.360000000001</v>
      </c>
      <c r="L44" s="974"/>
      <c r="M44" s="974"/>
    </row>
    <row r="45" spans="1:13" ht="41.4" customHeight="1">
      <c r="A45" s="539">
        <v>38</v>
      </c>
      <c r="B45" s="1095" t="s">
        <v>1264</v>
      </c>
      <c r="C45" s="1090" t="s">
        <v>959</v>
      </c>
      <c r="D45" s="1093">
        <v>46225</v>
      </c>
      <c r="E45" s="1085" t="s">
        <v>1262</v>
      </c>
      <c r="F45" s="1088" t="s">
        <v>1263</v>
      </c>
      <c r="G45" s="970">
        <v>24</v>
      </c>
      <c r="H45" s="970">
        <v>234.51</v>
      </c>
      <c r="I45" s="1023">
        <v>1</v>
      </c>
      <c r="J45" s="970">
        <f t="shared" si="0"/>
        <v>24</v>
      </c>
      <c r="K45" s="971">
        <f t="shared" si="1"/>
        <v>5628.24</v>
      </c>
      <c r="L45" s="974"/>
      <c r="M45" s="974"/>
    </row>
    <row r="46" spans="1:13" ht="41.4" customHeight="1">
      <c r="A46" s="539">
        <v>39</v>
      </c>
      <c r="B46" s="1095" t="s">
        <v>1264</v>
      </c>
      <c r="C46" s="1090" t="s">
        <v>959</v>
      </c>
      <c r="D46" s="1093">
        <v>46207</v>
      </c>
      <c r="E46" s="1085" t="s">
        <v>1024</v>
      </c>
      <c r="F46" s="1087" t="s">
        <v>1025</v>
      </c>
      <c r="G46" s="970">
        <v>24</v>
      </c>
      <c r="H46" s="970">
        <v>1290.07</v>
      </c>
      <c r="I46" s="1023">
        <v>1</v>
      </c>
      <c r="J46" s="970">
        <f t="shared" si="0"/>
        <v>24</v>
      </c>
      <c r="K46" s="971">
        <f t="shared" si="1"/>
        <v>30961.68</v>
      </c>
      <c r="L46" s="974"/>
      <c r="M46" s="974"/>
    </row>
    <row r="47" spans="1:13" ht="41.4" customHeight="1">
      <c r="A47" s="539">
        <v>40</v>
      </c>
      <c r="B47" s="1095" t="s">
        <v>1264</v>
      </c>
      <c r="C47" s="1090" t="s">
        <v>959</v>
      </c>
      <c r="D47" s="1093">
        <v>46207</v>
      </c>
      <c r="E47" s="1085" t="s">
        <v>1026</v>
      </c>
      <c r="F47" s="1086" t="s">
        <v>1027</v>
      </c>
      <c r="G47" s="970">
        <v>24</v>
      </c>
      <c r="H47" s="970">
        <v>2301.88</v>
      </c>
      <c r="I47" s="1023">
        <v>1</v>
      </c>
      <c r="J47" s="970">
        <f t="shared" si="0"/>
        <v>24</v>
      </c>
      <c r="K47" s="971">
        <f t="shared" si="1"/>
        <v>55245.120000000003</v>
      </c>
      <c r="L47" s="974"/>
      <c r="M47" s="974"/>
    </row>
    <row r="48" spans="1:13" ht="41.4" customHeight="1">
      <c r="A48" s="539">
        <v>41</v>
      </c>
      <c r="B48" s="1095" t="s">
        <v>1264</v>
      </c>
      <c r="C48" s="1090" t="s">
        <v>959</v>
      </c>
      <c r="D48" s="1093">
        <v>46208</v>
      </c>
      <c r="E48" s="1085" t="s">
        <v>1028</v>
      </c>
      <c r="F48" s="1085" t="s">
        <v>1029</v>
      </c>
      <c r="G48" s="970">
        <v>24</v>
      </c>
      <c r="H48" s="970">
        <v>938.22</v>
      </c>
      <c r="I48" s="1023">
        <v>1</v>
      </c>
      <c r="J48" s="970">
        <f t="shared" si="0"/>
        <v>24</v>
      </c>
      <c r="K48" s="971">
        <f t="shared" si="1"/>
        <v>22517.279999999999</v>
      </c>
      <c r="L48" s="974"/>
      <c r="M48" s="974"/>
    </row>
    <row r="49" spans="1:13" ht="41.4" customHeight="1">
      <c r="A49" s="539">
        <v>42</v>
      </c>
      <c r="B49" s="1095" t="s">
        <v>1264</v>
      </c>
      <c r="C49" s="1090" t="s">
        <v>959</v>
      </c>
      <c r="D49" s="1093">
        <v>46209</v>
      </c>
      <c r="E49" s="1085" t="s">
        <v>1030</v>
      </c>
      <c r="F49" s="1086" t="s">
        <v>1031</v>
      </c>
      <c r="G49" s="970">
        <v>24</v>
      </c>
      <c r="H49" s="970">
        <v>2334.35</v>
      </c>
      <c r="I49" s="1023">
        <v>1</v>
      </c>
      <c r="J49" s="970">
        <f t="shared" si="0"/>
        <v>24</v>
      </c>
      <c r="K49" s="971">
        <f t="shared" si="1"/>
        <v>56024.399999999994</v>
      </c>
      <c r="L49" s="974"/>
      <c r="M49" s="974"/>
    </row>
    <row r="50" spans="1:13" ht="41.4" customHeight="1">
      <c r="A50" s="539">
        <v>43</v>
      </c>
      <c r="B50" s="1095" t="s">
        <v>1264</v>
      </c>
      <c r="C50" s="1090" t="s">
        <v>959</v>
      </c>
      <c r="D50" s="1093">
        <v>46209</v>
      </c>
      <c r="E50" s="1085" t="s">
        <v>1032</v>
      </c>
      <c r="F50" s="1086" t="s">
        <v>1033</v>
      </c>
      <c r="G50" s="970">
        <v>24</v>
      </c>
      <c r="H50" s="970">
        <v>3250.21</v>
      </c>
      <c r="I50" s="1023">
        <v>1</v>
      </c>
      <c r="J50" s="970">
        <f t="shared" si="0"/>
        <v>24</v>
      </c>
      <c r="K50" s="971">
        <f t="shared" si="1"/>
        <v>78005.040000000008</v>
      </c>
      <c r="L50" s="974"/>
      <c r="M50" s="974"/>
    </row>
    <row r="51" spans="1:13" ht="41.4" customHeight="1">
      <c r="A51" s="539">
        <v>44</v>
      </c>
      <c r="B51" s="1095" t="s">
        <v>1343</v>
      </c>
      <c r="C51" s="1090" t="s">
        <v>1051</v>
      </c>
      <c r="D51" s="1093">
        <v>46209</v>
      </c>
      <c r="E51" s="1085" t="s">
        <v>1048</v>
      </c>
      <c r="F51" s="1086" t="s">
        <v>1049</v>
      </c>
      <c r="G51" s="970">
        <v>24</v>
      </c>
      <c r="H51" s="970">
        <v>1335.84</v>
      </c>
      <c r="I51" s="1023">
        <v>1</v>
      </c>
      <c r="J51" s="970">
        <f t="shared" si="0"/>
        <v>24</v>
      </c>
      <c r="K51" s="971">
        <f t="shared" si="1"/>
        <v>32060.159999999996</v>
      </c>
      <c r="L51" s="974"/>
      <c r="M51" s="974"/>
    </row>
    <row r="52" spans="1:13" ht="41.4" customHeight="1">
      <c r="A52" s="539">
        <v>45</v>
      </c>
      <c r="B52" s="1095" t="s">
        <v>1264</v>
      </c>
      <c r="C52" s="1090" t="s">
        <v>959</v>
      </c>
      <c r="D52" s="1093">
        <v>46210</v>
      </c>
      <c r="E52" s="1085" t="s">
        <v>1034</v>
      </c>
      <c r="F52" s="1086" t="s">
        <v>1035</v>
      </c>
      <c r="G52" s="970">
        <v>24</v>
      </c>
      <c r="H52" s="970">
        <v>2062.86</v>
      </c>
      <c r="I52" s="1023">
        <v>1</v>
      </c>
      <c r="J52" s="970">
        <f t="shared" si="0"/>
        <v>24</v>
      </c>
      <c r="K52" s="971">
        <f t="shared" si="1"/>
        <v>49508.639999999999</v>
      </c>
      <c r="L52" s="974"/>
      <c r="M52" s="974"/>
    </row>
    <row r="53" spans="1:13" ht="41.4" customHeight="1">
      <c r="A53" s="539">
        <v>46</v>
      </c>
      <c r="B53" s="1095" t="s">
        <v>1343</v>
      </c>
      <c r="C53" s="1090" t="s">
        <v>1148</v>
      </c>
      <c r="D53" s="1093">
        <v>46225</v>
      </c>
      <c r="E53" s="1085" t="s">
        <v>1146</v>
      </c>
      <c r="F53" s="1088" t="s">
        <v>1147</v>
      </c>
      <c r="G53" s="970">
        <v>24</v>
      </c>
      <c r="H53" s="970">
        <v>515.37</v>
      </c>
      <c r="I53" s="1023">
        <v>0.25</v>
      </c>
      <c r="J53" s="970">
        <f t="shared" si="0"/>
        <v>6</v>
      </c>
      <c r="K53" s="971">
        <f t="shared" si="1"/>
        <v>3092.2200000000003</v>
      </c>
      <c r="L53" s="974"/>
      <c r="M53" s="974"/>
    </row>
    <row r="54" spans="1:13" ht="41.4" customHeight="1">
      <c r="A54" s="539">
        <v>47</v>
      </c>
      <c r="B54" s="1095" t="s">
        <v>1264</v>
      </c>
      <c r="C54" s="1090" t="s">
        <v>959</v>
      </c>
      <c r="D54" s="1093">
        <v>46210</v>
      </c>
      <c r="E54" s="1085" t="s">
        <v>1036</v>
      </c>
      <c r="F54" s="1086" t="s">
        <v>1037</v>
      </c>
      <c r="G54" s="970">
        <v>24</v>
      </c>
      <c r="H54" s="970">
        <v>2348.09</v>
      </c>
      <c r="I54" s="1023">
        <v>1</v>
      </c>
      <c r="J54" s="970">
        <f t="shared" si="0"/>
        <v>24</v>
      </c>
      <c r="K54" s="971">
        <f t="shared" si="1"/>
        <v>56354.16</v>
      </c>
      <c r="L54" s="974"/>
      <c r="M54" s="974"/>
    </row>
    <row r="55" spans="1:13" ht="41.4" customHeight="1">
      <c r="A55" s="539">
        <v>48</v>
      </c>
      <c r="B55" s="1095" t="s">
        <v>1264</v>
      </c>
      <c r="C55" s="1090" t="s">
        <v>959</v>
      </c>
      <c r="D55" s="1093">
        <v>46211</v>
      </c>
      <c r="E55" s="1085" t="s">
        <v>1038</v>
      </c>
      <c r="F55" s="1086" t="s">
        <v>1039</v>
      </c>
      <c r="G55" s="970">
        <v>24</v>
      </c>
      <c r="H55" s="970">
        <v>1209.6500000000001</v>
      </c>
      <c r="I55" s="1023">
        <v>1</v>
      </c>
      <c r="J55" s="970">
        <f t="shared" si="0"/>
        <v>24</v>
      </c>
      <c r="K55" s="971">
        <f t="shared" si="1"/>
        <v>29031.600000000002</v>
      </c>
      <c r="L55" s="974"/>
      <c r="M55" s="974"/>
    </row>
    <row r="56" spans="1:13" ht="41.4" customHeight="1">
      <c r="A56" s="539">
        <v>49</v>
      </c>
      <c r="B56" s="1095" t="s">
        <v>1264</v>
      </c>
      <c r="C56" s="1090" t="s">
        <v>959</v>
      </c>
      <c r="D56" s="1093">
        <v>46216</v>
      </c>
      <c r="E56" s="1085" t="s">
        <v>1040</v>
      </c>
      <c r="F56" s="1086" t="s">
        <v>1041</v>
      </c>
      <c r="G56" s="970">
        <v>24</v>
      </c>
      <c r="H56" s="970">
        <v>1033</v>
      </c>
      <c r="I56" s="1023">
        <v>1</v>
      </c>
      <c r="J56" s="970">
        <f t="shared" si="0"/>
        <v>24</v>
      </c>
      <c r="K56" s="971">
        <f t="shared" si="1"/>
        <v>24792</v>
      </c>
      <c r="L56" s="974"/>
      <c r="M56" s="974"/>
    </row>
    <row r="57" spans="1:13" ht="41.4" customHeight="1">
      <c r="A57" s="539">
        <v>50</v>
      </c>
      <c r="B57" s="1095" t="s">
        <v>1264</v>
      </c>
      <c r="C57" s="1090" t="s">
        <v>959</v>
      </c>
      <c r="D57" s="1093">
        <v>46216</v>
      </c>
      <c r="E57" s="1085" t="s">
        <v>1042</v>
      </c>
      <c r="F57" s="1085" t="s">
        <v>1043</v>
      </c>
      <c r="G57" s="970">
        <v>24</v>
      </c>
      <c r="H57" s="970">
        <v>1219.05</v>
      </c>
      <c r="I57" s="1023">
        <v>1</v>
      </c>
      <c r="J57" s="970">
        <f t="shared" si="0"/>
        <v>24</v>
      </c>
      <c r="K57" s="971">
        <f t="shared" si="1"/>
        <v>29257.199999999997</v>
      </c>
      <c r="L57" s="974"/>
      <c r="M57" s="974"/>
    </row>
    <row r="58" spans="1:13" ht="41.4" customHeight="1">
      <c r="A58" s="539">
        <v>51</v>
      </c>
      <c r="B58" s="1095" t="s">
        <v>1264</v>
      </c>
      <c r="C58" s="1090" t="s">
        <v>959</v>
      </c>
      <c r="D58" s="1093">
        <v>46216</v>
      </c>
      <c r="E58" s="1085" t="s">
        <v>1044</v>
      </c>
      <c r="F58" s="1089" t="s">
        <v>1045</v>
      </c>
      <c r="G58" s="970">
        <v>24</v>
      </c>
      <c r="H58" s="970">
        <v>1443.25</v>
      </c>
      <c r="I58" s="1023">
        <v>1</v>
      </c>
      <c r="J58" s="970">
        <f t="shared" si="0"/>
        <v>24</v>
      </c>
      <c r="K58" s="971">
        <f t="shared" si="1"/>
        <v>34638</v>
      </c>
      <c r="L58" s="974"/>
      <c r="M58" s="974"/>
    </row>
    <row r="59" spans="1:13" ht="41.4" customHeight="1">
      <c r="A59" s="539">
        <v>52</v>
      </c>
      <c r="B59" s="1095" t="s">
        <v>1343</v>
      </c>
      <c r="C59" s="1090" t="s">
        <v>1067</v>
      </c>
      <c r="D59" s="1093">
        <v>46226</v>
      </c>
      <c r="E59" s="1085" t="s">
        <v>1053</v>
      </c>
      <c r="F59" s="1090" t="s">
        <v>1054</v>
      </c>
      <c r="G59" s="970">
        <v>24</v>
      </c>
      <c r="H59" s="970">
        <v>276.36</v>
      </c>
      <c r="I59" s="1023">
        <v>1</v>
      </c>
      <c r="J59" s="970">
        <f t="shared" si="0"/>
        <v>24</v>
      </c>
      <c r="K59" s="971">
        <f t="shared" si="1"/>
        <v>6632.64</v>
      </c>
      <c r="L59" s="972"/>
    </row>
    <row r="60" spans="1:13" ht="41.4" customHeight="1">
      <c r="A60" s="539">
        <v>53</v>
      </c>
      <c r="B60" s="1095" t="s">
        <v>1343</v>
      </c>
      <c r="C60" s="1090" t="s">
        <v>959</v>
      </c>
      <c r="D60" s="1093">
        <v>46226</v>
      </c>
      <c r="E60" s="1085" t="s">
        <v>1055</v>
      </c>
      <c r="F60" s="1091" t="s">
        <v>1056</v>
      </c>
      <c r="G60" s="970">
        <v>24</v>
      </c>
      <c r="H60" s="970">
        <v>1024.52</v>
      </c>
      <c r="I60" s="1023">
        <v>1</v>
      </c>
      <c r="J60" s="970">
        <f t="shared" si="0"/>
        <v>24</v>
      </c>
      <c r="K60" s="971">
        <f t="shared" si="1"/>
        <v>24588.48</v>
      </c>
      <c r="L60" s="972"/>
    </row>
    <row r="61" spans="1:13" ht="41.4" customHeight="1">
      <c r="A61" s="539">
        <v>54</v>
      </c>
      <c r="B61" s="1095" t="s">
        <v>1264</v>
      </c>
      <c r="C61" s="1090" t="s">
        <v>959</v>
      </c>
      <c r="D61" s="1093">
        <v>46230</v>
      </c>
      <c r="E61" s="1085" t="s">
        <v>1057</v>
      </c>
      <c r="F61" s="1090" t="s">
        <v>1058</v>
      </c>
      <c r="G61" s="970">
        <v>24</v>
      </c>
      <c r="H61" s="970">
        <v>739.52</v>
      </c>
      <c r="I61" s="1023">
        <v>1</v>
      </c>
      <c r="J61" s="970">
        <f t="shared" si="0"/>
        <v>24</v>
      </c>
      <c r="K61" s="971">
        <f t="shared" si="1"/>
        <v>17748.48</v>
      </c>
      <c r="L61" s="972"/>
    </row>
    <row r="62" spans="1:13" ht="41.4" customHeight="1">
      <c r="A62" s="539">
        <v>55</v>
      </c>
      <c r="B62" s="1095" t="s">
        <v>1264</v>
      </c>
      <c r="C62" s="1090" t="s">
        <v>959</v>
      </c>
      <c r="D62" s="1093">
        <v>46231</v>
      </c>
      <c r="E62" s="1085" t="s">
        <v>1059</v>
      </c>
      <c r="F62" s="1086" t="s">
        <v>1060</v>
      </c>
      <c r="G62" s="970">
        <v>24</v>
      </c>
      <c r="H62" s="970">
        <v>1687.63</v>
      </c>
      <c r="I62" s="1023">
        <v>1</v>
      </c>
      <c r="J62" s="970">
        <f t="shared" si="0"/>
        <v>24</v>
      </c>
      <c r="K62" s="971">
        <f t="shared" si="1"/>
        <v>40503.120000000003</v>
      </c>
      <c r="L62" s="972"/>
    </row>
    <row r="63" spans="1:13" ht="41.4" customHeight="1">
      <c r="A63" s="539">
        <v>56</v>
      </c>
      <c r="B63" s="1095" t="s">
        <v>1343</v>
      </c>
      <c r="C63" s="1090" t="s">
        <v>959</v>
      </c>
      <c r="D63" s="1093">
        <v>46232</v>
      </c>
      <c r="E63" s="1085" t="s">
        <v>1061</v>
      </c>
      <c r="F63" s="1085" t="s">
        <v>1062</v>
      </c>
      <c r="G63" s="970">
        <v>24</v>
      </c>
      <c r="H63" s="970">
        <v>183.94</v>
      </c>
      <c r="I63" s="1023">
        <v>1</v>
      </c>
      <c r="J63" s="970">
        <f t="shared" si="0"/>
        <v>24</v>
      </c>
      <c r="K63" s="971">
        <f t="shared" si="1"/>
        <v>4414.5599999999995</v>
      </c>
      <c r="L63" s="972"/>
    </row>
    <row r="64" spans="1:13" ht="41.4" customHeight="1">
      <c r="A64" s="539">
        <v>57</v>
      </c>
      <c r="B64" s="1095" t="s">
        <v>1264</v>
      </c>
      <c r="C64" s="1090" t="s">
        <v>959</v>
      </c>
      <c r="D64" s="1093">
        <v>46232</v>
      </c>
      <c r="E64" s="1085" t="s">
        <v>1063</v>
      </c>
      <c r="F64" s="1086" t="s">
        <v>1064</v>
      </c>
      <c r="G64" s="970">
        <v>24</v>
      </c>
      <c r="H64" s="970">
        <v>420.3</v>
      </c>
      <c r="I64" s="1023">
        <v>1</v>
      </c>
      <c r="J64" s="970">
        <f t="shared" si="0"/>
        <v>24</v>
      </c>
      <c r="K64" s="971">
        <f t="shared" si="1"/>
        <v>10087.200000000001</v>
      </c>
      <c r="L64" s="972"/>
    </row>
    <row r="65" spans="1:12" ht="41.4" customHeight="1">
      <c r="A65" s="539">
        <v>58</v>
      </c>
      <c r="B65" s="1095" t="s">
        <v>1343</v>
      </c>
      <c r="C65" s="1090" t="s">
        <v>959</v>
      </c>
      <c r="D65" s="1093">
        <v>46232</v>
      </c>
      <c r="E65" s="1085" t="s">
        <v>1065</v>
      </c>
      <c r="F65" s="1086" t="s">
        <v>1066</v>
      </c>
      <c r="G65" s="970">
        <v>24</v>
      </c>
      <c r="H65" s="970">
        <v>327.47000000000003</v>
      </c>
      <c r="I65" s="1023">
        <v>1</v>
      </c>
      <c r="J65" s="970">
        <f t="shared" si="0"/>
        <v>24</v>
      </c>
      <c r="K65" s="971">
        <f t="shared" si="1"/>
        <v>7859.2800000000007</v>
      </c>
      <c r="L65" s="972"/>
    </row>
    <row r="66" spans="1:12" ht="41.4" customHeight="1">
      <c r="A66" s="539">
        <v>59</v>
      </c>
      <c r="B66" s="1095" t="s">
        <v>1264</v>
      </c>
      <c r="C66" s="1090" t="s">
        <v>959</v>
      </c>
      <c r="D66" s="1093">
        <v>46235</v>
      </c>
      <c r="E66" s="1085" t="s">
        <v>1076</v>
      </c>
      <c r="F66" s="1085" t="s">
        <v>1077</v>
      </c>
      <c r="G66" s="970">
        <v>24</v>
      </c>
      <c r="H66" s="970">
        <v>475.3</v>
      </c>
      <c r="I66" s="1023">
        <v>1</v>
      </c>
      <c r="J66" s="970">
        <f t="shared" si="0"/>
        <v>24</v>
      </c>
      <c r="K66" s="971">
        <f t="shared" si="1"/>
        <v>11407.2</v>
      </c>
      <c r="L66" s="972"/>
    </row>
    <row r="67" spans="1:12" ht="41.4" customHeight="1">
      <c r="A67" s="539">
        <v>60</v>
      </c>
      <c r="B67" s="1095" t="s">
        <v>1264</v>
      </c>
      <c r="C67" s="1090" t="s">
        <v>959</v>
      </c>
      <c r="D67" s="1093">
        <v>46239</v>
      </c>
      <c r="E67" s="1085" t="s">
        <v>1078</v>
      </c>
      <c r="F67" s="1085" t="s">
        <v>1079</v>
      </c>
      <c r="G67" s="970">
        <v>24</v>
      </c>
      <c r="H67" s="970">
        <v>1191.58</v>
      </c>
      <c r="I67" s="1023">
        <v>1</v>
      </c>
      <c r="J67" s="970">
        <f t="shared" si="0"/>
        <v>24</v>
      </c>
      <c r="K67" s="971">
        <f t="shared" si="1"/>
        <v>28597.919999999998</v>
      </c>
      <c r="L67" s="972"/>
    </row>
    <row r="68" spans="1:12" ht="41.4" customHeight="1">
      <c r="A68" s="539">
        <v>61</v>
      </c>
      <c r="B68" s="1095" t="s">
        <v>1264</v>
      </c>
      <c r="C68" s="1090" t="s">
        <v>959</v>
      </c>
      <c r="D68" s="1093">
        <v>46239</v>
      </c>
      <c r="E68" s="1085" t="s">
        <v>1080</v>
      </c>
      <c r="F68" s="1085" t="s">
        <v>1081</v>
      </c>
      <c r="G68" s="970">
        <v>24</v>
      </c>
      <c r="H68" s="970">
        <v>3527.28</v>
      </c>
      <c r="I68" s="1023">
        <v>1</v>
      </c>
      <c r="J68" s="970">
        <f t="shared" si="0"/>
        <v>24</v>
      </c>
      <c r="K68" s="971">
        <f t="shared" si="1"/>
        <v>84654.720000000001</v>
      </c>
      <c r="L68" s="972"/>
    </row>
    <row r="69" spans="1:12" ht="41.4" customHeight="1">
      <c r="A69" s="539">
        <v>62</v>
      </c>
      <c r="B69" s="1095" t="s">
        <v>1264</v>
      </c>
      <c r="C69" s="1090" t="s">
        <v>959</v>
      </c>
      <c r="D69" s="1093">
        <v>46239</v>
      </c>
      <c r="E69" s="1085" t="s">
        <v>1084</v>
      </c>
      <c r="F69" s="1085" t="s">
        <v>1083</v>
      </c>
      <c r="G69" s="970">
        <v>24</v>
      </c>
      <c r="H69" s="970">
        <v>1181.28</v>
      </c>
      <c r="I69" s="1023">
        <v>1</v>
      </c>
      <c r="J69" s="970">
        <f t="shared" si="0"/>
        <v>24</v>
      </c>
      <c r="K69" s="971">
        <f t="shared" si="1"/>
        <v>28350.720000000001</v>
      </c>
      <c r="L69" s="972"/>
    </row>
    <row r="70" spans="1:12" ht="41.4" customHeight="1">
      <c r="A70" s="539">
        <v>63</v>
      </c>
      <c r="B70" s="1095" t="s">
        <v>1264</v>
      </c>
      <c r="C70" s="1090" t="s">
        <v>959</v>
      </c>
      <c r="D70" s="1093">
        <v>46244</v>
      </c>
      <c r="E70" s="1085" t="s">
        <v>1086</v>
      </c>
      <c r="F70" s="1080" t="s">
        <v>1085</v>
      </c>
      <c r="G70" s="970">
        <v>24</v>
      </c>
      <c r="H70" s="970">
        <v>1632.57</v>
      </c>
      <c r="I70" s="1023">
        <v>1</v>
      </c>
      <c r="J70" s="970">
        <f t="shared" si="0"/>
        <v>24</v>
      </c>
      <c r="K70" s="971">
        <f t="shared" si="1"/>
        <v>39181.68</v>
      </c>
      <c r="L70" s="972"/>
    </row>
    <row r="71" spans="1:12" ht="41.4" customHeight="1">
      <c r="A71" s="539">
        <v>64</v>
      </c>
      <c r="B71" s="1095" t="s">
        <v>1264</v>
      </c>
      <c r="C71" s="1090" t="s">
        <v>959</v>
      </c>
      <c r="D71" s="1093">
        <v>46249</v>
      </c>
      <c r="E71" s="1089" t="s">
        <v>1088</v>
      </c>
      <c r="F71" s="1081" t="s">
        <v>1087</v>
      </c>
      <c r="G71" s="970">
        <v>24</v>
      </c>
      <c r="H71" s="970">
        <v>2707.85</v>
      </c>
      <c r="I71" s="1023">
        <v>1</v>
      </c>
      <c r="J71" s="970">
        <f t="shared" si="0"/>
        <v>24</v>
      </c>
      <c r="K71" s="971">
        <f t="shared" si="1"/>
        <v>64988.399999999994</v>
      </c>
      <c r="L71" s="972"/>
    </row>
    <row r="72" spans="1:12" ht="41.4" customHeight="1">
      <c r="A72" s="539">
        <v>65</v>
      </c>
      <c r="B72" s="1095" t="s">
        <v>1264</v>
      </c>
      <c r="C72" s="1090" t="s">
        <v>1286</v>
      </c>
      <c r="D72" s="1093">
        <v>46298</v>
      </c>
      <c r="E72" s="1089" t="s">
        <v>1287</v>
      </c>
      <c r="F72" s="1081" t="s">
        <v>1288</v>
      </c>
      <c r="G72" s="970">
        <v>18</v>
      </c>
      <c r="H72" s="970">
        <v>761.53</v>
      </c>
      <c r="I72" s="1023">
        <v>0.1</v>
      </c>
      <c r="J72" s="970">
        <f t="shared" si="0"/>
        <v>1.8</v>
      </c>
      <c r="K72" s="971">
        <f t="shared" si="1"/>
        <v>1370.7539999999999</v>
      </c>
      <c r="L72" s="972"/>
    </row>
    <row r="73" spans="1:12" ht="56.4" customHeight="1">
      <c r="A73" s="539">
        <v>66</v>
      </c>
      <c r="B73" s="1095" t="s">
        <v>1344</v>
      </c>
      <c r="C73" s="1090" t="s">
        <v>1101</v>
      </c>
      <c r="D73" s="1093">
        <v>46256</v>
      </c>
      <c r="E73" s="1089" t="s">
        <v>1089</v>
      </c>
      <c r="F73" s="1081" t="s">
        <v>1090</v>
      </c>
      <c r="G73" s="970">
        <v>1617</v>
      </c>
      <c r="H73" s="970">
        <v>57.9</v>
      </c>
      <c r="I73" s="1023">
        <v>0.25</v>
      </c>
      <c r="J73" s="970">
        <f t="shared" ref="J73:J107" si="2">I73*G73</f>
        <v>404.25</v>
      </c>
      <c r="K73" s="971">
        <f t="shared" ref="K73:K107" si="3">J73*H73</f>
        <v>23406.075000000001</v>
      </c>
      <c r="L73" s="972"/>
    </row>
    <row r="74" spans="1:12" ht="53.4" customHeight="1">
      <c r="A74" s="539">
        <v>67</v>
      </c>
      <c r="B74" s="1095" t="s">
        <v>1344</v>
      </c>
      <c r="C74" s="1090" t="s">
        <v>1101</v>
      </c>
      <c r="D74" s="1093">
        <v>46256</v>
      </c>
      <c r="E74" s="1089" t="s">
        <v>1091</v>
      </c>
      <c r="F74" s="1081" t="s">
        <v>1092</v>
      </c>
      <c r="G74" s="970">
        <v>1617</v>
      </c>
      <c r="H74" s="970">
        <v>13</v>
      </c>
      <c r="I74" s="1023">
        <v>0.25</v>
      </c>
      <c r="J74" s="970">
        <f t="shared" si="2"/>
        <v>404.25</v>
      </c>
      <c r="K74" s="971">
        <f t="shared" si="3"/>
        <v>5255.25</v>
      </c>
      <c r="L74" s="972"/>
    </row>
    <row r="75" spans="1:12" ht="53.4" customHeight="1">
      <c r="A75" s="539">
        <v>68</v>
      </c>
      <c r="B75" s="1095" t="s">
        <v>1344</v>
      </c>
      <c r="C75" s="1090" t="s">
        <v>1101</v>
      </c>
      <c r="D75" s="1093">
        <v>46256</v>
      </c>
      <c r="E75" s="1089" t="s">
        <v>1093</v>
      </c>
      <c r="F75" s="1081" t="s">
        <v>1094</v>
      </c>
      <c r="G75" s="970">
        <v>1617</v>
      </c>
      <c r="H75" s="970">
        <v>13</v>
      </c>
      <c r="I75" s="1023">
        <v>0.25</v>
      </c>
      <c r="J75" s="970">
        <f t="shared" si="2"/>
        <v>404.25</v>
      </c>
      <c r="K75" s="971">
        <f t="shared" si="3"/>
        <v>5255.25</v>
      </c>
      <c r="L75" s="972"/>
    </row>
    <row r="76" spans="1:12" ht="53.4" customHeight="1">
      <c r="A76" s="539">
        <v>69</v>
      </c>
      <c r="B76" s="1095" t="s">
        <v>1102</v>
      </c>
      <c r="C76" s="1090" t="s">
        <v>1103</v>
      </c>
      <c r="D76" s="1093">
        <v>46257</v>
      </c>
      <c r="E76" s="1089" t="s">
        <v>1095</v>
      </c>
      <c r="F76" s="1080" t="s">
        <v>1096</v>
      </c>
      <c r="G76" s="970">
        <v>525</v>
      </c>
      <c r="H76" s="970">
        <v>9.0500000000000007</v>
      </c>
      <c r="I76" s="1023">
        <v>0.25</v>
      </c>
      <c r="J76" s="970">
        <f t="shared" si="2"/>
        <v>131.25</v>
      </c>
      <c r="K76" s="971">
        <f t="shared" si="3"/>
        <v>1187.8125</v>
      </c>
      <c r="L76" s="972"/>
    </row>
    <row r="77" spans="1:12" ht="53.4" customHeight="1">
      <c r="A77" s="539">
        <v>70</v>
      </c>
      <c r="B77" s="1095" t="s">
        <v>1102</v>
      </c>
      <c r="C77" s="1090" t="s">
        <v>1103</v>
      </c>
      <c r="D77" s="1093">
        <v>46257</v>
      </c>
      <c r="E77" s="1089" t="s">
        <v>1097</v>
      </c>
      <c r="F77" s="1080" t="s">
        <v>1098</v>
      </c>
      <c r="G77" s="970">
        <v>525</v>
      </c>
      <c r="H77" s="970">
        <v>9.0500000000000007</v>
      </c>
      <c r="I77" s="1023">
        <v>0.25</v>
      </c>
      <c r="J77" s="970">
        <f t="shared" si="2"/>
        <v>131.25</v>
      </c>
      <c r="K77" s="971">
        <f t="shared" si="3"/>
        <v>1187.8125</v>
      </c>
      <c r="L77" s="972"/>
    </row>
    <row r="78" spans="1:12" ht="53.4" customHeight="1">
      <c r="A78" s="539">
        <v>71</v>
      </c>
      <c r="B78" s="1095" t="s">
        <v>831</v>
      </c>
      <c r="C78" s="1090" t="s">
        <v>1103</v>
      </c>
      <c r="D78" s="1093">
        <v>46257</v>
      </c>
      <c r="E78" s="1089" t="s">
        <v>1138</v>
      </c>
      <c r="F78" s="1080" t="s">
        <v>1139</v>
      </c>
      <c r="G78" s="970">
        <v>327</v>
      </c>
      <c r="H78" s="970">
        <v>15.9</v>
      </c>
      <c r="I78" s="1023">
        <v>0.45</v>
      </c>
      <c r="J78" s="970">
        <f t="shared" si="2"/>
        <v>147.15</v>
      </c>
      <c r="K78" s="971">
        <f t="shared" si="3"/>
        <v>2339.6849999999999</v>
      </c>
      <c r="L78" s="972"/>
    </row>
    <row r="79" spans="1:12" ht="53.4" customHeight="1">
      <c r="A79" s="539">
        <v>72</v>
      </c>
      <c r="B79" s="1095" t="s">
        <v>1104</v>
      </c>
      <c r="C79" s="1090" t="s">
        <v>1105</v>
      </c>
      <c r="D79" s="1093">
        <v>46257</v>
      </c>
      <c r="E79" s="1089" t="s">
        <v>1099</v>
      </c>
      <c r="F79" s="1080" t="s">
        <v>1100</v>
      </c>
      <c r="G79" s="970">
        <v>124</v>
      </c>
      <c r="H79" s="970">
        <v>40.61</v>
      </c>
      <c r="I79" s="1023">
        <v>0.25</v>
      </c>
      <c r="J79" s="970">
        <f t="shared" si="2"/>
        <v>31</v>
      </c>
      <c r="K79" s="971">
        <f t="shared" si="3"/>
        <v>1258.9100000000001</v>
      </c>
      <c r="L79" s="972"/>
    </row>
    <row r="80" spans="1:12" ht="53.4" customHeight="1">
      <c r="A80" s="539">
        <v>73</v>
      </c>
      <c r="B80" s="1095" t="s">
        <v>1149</v>
      </c>
      <c r="C80" s="1090" t="s">
        <v>1150</v>
      </c>
      <c r="D80" s="1093">
        <v>46265</v>
      </c>
      <c r="E80" s="1089" t="s">
        <v>1128</v>
      </c>
      <c r="F80" s="1080" t="s">
        <v>1129</v>
      </c>
      <c r="G80" s="970">
        <v>106</v>
      </c>
      <c r="H80" s="970">
        <v>1650</v>
      </c>
      <c r="I80" s="1023">
        <v>0.05</v>
      </c>
      <c r="J80" s="970">
        <f t="shared" si="2"/>
        <v>5.3000000000000007</v>
      </c>
      <c r="K80" s="971">
        <f t="shared" si="3"/>
        <v>8745.0000000000018</v>
      </c>
      <c r="L80" s="972"/>
    </row>
    <row r="81" spans="1:12" ht="53.4" customHeight="1">
      <c r="A81" s="539">
        <v>74</v>
      </c>
      <c r="B81" s="1095" t="s">
        <v>832</v>
      </c>
      <c r="C81" s="1090" t="s">
        <v>1289</v>
      </c>
      <c r="D81" s="1093">
        <v>46261</v>
      </c>
      <c r="E81" s="1089" t="s">
        <v>1290</v>
      </c>
      <c r="F81" s="1080" t="s">
        <v>1291</v>
      </c>
      <c r="G81" s="970">
        <v>143</v>
      </c>
      <c r="H81" s="970">
        <v>1565</v>
      </c>
      <c r="I81" s="1023">
        <v>0.1</v>
      </c>
      <c r="J81" s="970">
        <f t="shared" si="2"/>
        <v>14.3</v>
      </c>
      <c r="K81" s="971">
        <f t="shared" si="3"/>
        <v>22379.5</v>
      </c>
      <c r="L81" s="972"/>
    </row>
    <row r="82" spans="1:12" ht="53.4" customHeight="1">
      <c r="A82" s="539">
        <v>75</v>
      </c>
      <c r="B82" s="1094" t="s">
        <v>1345</v>
      </c>
      <c r="C82" s="1090" t="s">
        <v>1152</v>
      </c>
      <c r="D82" s="1093">
        <v>46271</v>
      </c>
      <c r="E82" s="1089" t="s">
        <v>1130</v>
      </c>
      <c r="F82" s="1092" t="s">
        <v>1131</v>
      </c>
      <c r="G82" s="970">
        <v>1018</v>
      </c>
      <c r="H82" s="970">
        <v>195</v>
      </c>
      <c r="I82" s="1023">
        <v>0.1</v>
      </c>
      <c r="J82" s="970">
        <f t="shared" si="2"/>
        <v>101.80000000000001</v>
      </c>
      <c r="K82" s="971">
        <f t="shared" si="3"/>
        <v>19851.000000000004</v>
      </c>
      <c r="L82" s="972"/>
    </row>
    <row r="83" spans="1:12" ht="53.4" customHeight="1">
      <c r="A83" s="539">
        <v>76</v>
      </c>
      <c r="B83" s="1094" t="s">
        <v>960</v>
      </c>
      <c r="C83" s="1090" t="s">
        <v>1153</v>
      </c>
      <c r="D83" s="1093">
        <v>46279</v>
      </c>
      <c r="E83" s="1089" t="s">
        <v>1132</v>
      </c>
      <c r="F83" s="1089" t="s">
        <v>1133</v>
      </c>
      <c r="G83" s="970">
        <v>24</v>
      </c>
      <c r="H83" s="970">
        <v>285.60000000000002</v>
      </c>
      <c r="I83" s="1023">
        <v>0.1</v>
      </c>
      <c r="J83" s="970">
        <f t="shared" si="2"/>
        <v>2.4000000000000004</v>
      </c>
      <c r="K83" s="971">
        <f t="shared" si="3"/>
        <v>685.44000000000017</v>
      </c>
      <c r="L83" s="972"/>
    </row>
    <row r="84" spans="1:12" ht="53.4" customHeight="1">
      <c r="A84" s="539">
        <v>77</v>
      </c>
      <c r="B84" s="1094" t="s">
        <v>960</v>
      </c>
      <c r="C84" s="1090" t="s">
        <v>959</v>
      </c>
      <c r="D84" s="1093">
        <v>46279</v>
      </c>
      <c r="E84" s="1089" t="s">
        <v>1134</v>
      </c>
      <c r="F84" s="1080" t="s">
        <v>1135</v>
      </c>
      <c r="G84" s="970">
        <v>24</v>
      </c>
      <c r="H84" s="970">
        <v>4750.08</v>
      </c>
      <c r="I84" s="1023">
        <v>1</v>
      </c>
      <c r="J84" s="970">
        <f t="shared" si="2"/>
        <v>24</v>
      </c>
      <c r="K84" s="971">
        <f t="shared" si="3"/>
        <v>114001.92</v>
      </c>
      <c r="L84" s="972"/>
    </row>
    <row r="85" spans="1:12" ht="53.4" customHeight="1">
      <c r="A85" s="539">
        <v>78</v>
      </c>
      <c r="B85" s="1094" t="s">
        <v>960</v>
      </c>
      <c r="C85" s="1090" t="s">
        <v>959</v>
      </c>
      <c r="D85" s="1093">
        <v>46284</v>
      </c>
      <c r="E85" s="1091" t="s">
        <v>1140</v>
      </c>
      <c r="F85" s="1082" t="s">
        <v>1141</v>
      </c>
      <c r="G85" s="970">
        <v>24</v>
      </c>
      <c r="H85" s="970">
        <v>1105.46</v>
      </c>
      <c r="I85" s="1023">
        <v>1</v>
      </c>
      <c r="J85" s="970">
        <f t="shared" si="2"/>
        <v>24</v>
      </c>
      <c r="K85" s="971">
        <f t="shared" si="3"/>
        <v>26531.040000000001</v>
      </c>
      <c r="L85" s="972"/>
    </row>
    <row r="86" spans="1:12" ht="53.4" customHeight="1">
      <c r="A86" s="539">
        <v>79</v>
      </c>
      <c r="B86" s="1094" t="s">
        <v>1151</v>
      </c>
      <c r="C86" s="1090" t="s">
        <v>1152</v>
      </c>
      <c r="D86" s="1093">
        <v>46289</v>
      </c>
      <c r="E86" s="1089" t="s">
        <v>1265</v>
      </c>
      <c r="F86" s="1080" t="s">
        <v>1266</v>
      </c>
      <c r="G86" s="970">
        <v>1018</v>
      </c>
      <c r="H86" s="970">
        <v>195</v>
      </c>
      <c r="I86" s="1023">
        <v>0.3</v>
      </c>
      <c r="J86" s="970">
        <f t="shared" si="2"/>
        <v>305.39999999999998</v>
      </c>
      <c r="K86" s="971">
        <f t="shared" si="3"/>
        <v>59552.999999999993</v>
      </c>
      <c r="L86" s="972"/>
    </row>
    <row r="87" spans="1:12" ht="53.4" customHeight="1">
      <c r="A87" s="539">
        <v>80</v>
      </c>
      <c r="B87" s="1094" t="s">
        <v>1293</v>
      </c>
      <c r="C87" s="1090" t="s">
        <v>1260</v>
      </c>
      <c r="D87" s="1093">
        <v>46294</v>
      </c>
      <c r="E87" s="1089" t="s">
        <v>1294</v>
      </c>
      <c r="F87" s="1080" t="s">
        <v>1295</v>
      </c>
      <c r="G87" s="970">
        <v>5939</v>
      </c>
      <c r="H87" s="970">
        <v>1185.51</v>
      </c>
      <c r="I87" s="1023">
        <v>0</v>
      </c>
      <c r="J87" s="970">
        <f t="shared" si="2"/>
        <v>0</v>
      </c>
      <c r="K87" s="971">
        <f t="shared" si="3"/>
        <v>0</v>
      </c>
      <c r="L87" s="972"/>
    </row>
    <row r="88" spans="1:12" ht="53.4" customHeight="1">
      <c r="A88" s="539">
        <v>81</v>
      </c>
      <c r="B88" s="530" t="s">
        <v>1257</v>
      </c>
      <c r="C88" s="1090" t="s">
        <v>959</v>
      </c>
      <c r="D88" s="1093">
        <v>46302</v>
      </c>
      <c r="E88" s="1089" t="s">
        <v>1292</v>
      </c>
      <c r="F88" s="1080" t="s">
        <v>1252</v>
      </c>
      <c r="G88" s="970">
        <v>24</v>
      </c>
      <c r="H88" s="970">
        <v>1</v>
      </c>
      <c r="I88" s="1023">
        <v>1</v>
      </c>
      <c r="J88" s="970">
        <f t="shared" si="2"/>
        <v>24</v>
      </c>
      <c r="K88" s="971">
        <f t="shared" si="3"/>
        <v>24</v>
      </c>
      <c r="L88" s="972"/>
    </row>
    <row r="89" spans="1:12" ht="53.4" customHeight="1">
      <c r="A89" s="539">
        <v>82</v>
      </c>
      <c r="B89" s="1094" t="s">
        <v>1258</v>
      </c>
      <c r="C89" s="1090" t="s">
        <v>1261</v>
      </c>
      <c r="D89" s="1093">
        <v>46295</v>
      </c>
      <c r="E89" s="1089" t="s">
        <v>1253</v>
      </c>
      <c r="F89" s="1080" t="s">
        <v>1254</v>
      </c>
      <c r="G89" s="970">
        <v>5811</v>
      </c>
      <c r="H89" s="970">
        <v>5</v>
      </c>
      <c r="I89" s="1023">
        <v>0.3</v>
      </c>
      <c r="J89" s="970">
        <f t="shared" si="2"/>
        <v>1743.3</v>
      </c>
      <c r="K89" s="971">
        <f t="shared" si="3"/>
        <v>8716.5</v>
      </c>
      <c r="L89" s="972"/>
    </row>
    <row r="90" spans="1:12" ht="53.4" customHeight="1">
      <c r="A90" s="539">
        <v>83</v>
      </c>
      <c r="B90" s="1094" t="s">
        <v>1259</v>
      </c>
      <c r="C90" s="1090" t="s">
        <v>820</v>
      </c>
      <c r="D90" s="1093">
        <v>46295</v>
      </c>
      <c r="E90" s="1089" t="s">
        <v>1255</v>
      </c>
      <c r="F90" s="1080" t="s">
        <v>1256</v>
      </c>
      <c r="G90" s="970">
        <v>36</v>
      </c>
      <c r="H90" s="970">
        <v>1312.5</v>
      </c>
      <c r="I90" s="1023">
        <v>0.1</v>
      </c>
      <c r="J90" s="970">
        <f t="shared" si="2"/>
        <v>3.6</v>
      </c>
      <c r="K90" s="971">
        <f t="shared" si="3"/>
        <v>4725</v>
      </c>
      <c r="L90" s="972"/>
    </row>
    <row r="91" spans="1:12" ht="53.4" customHeight="1">
      <c r="A91" s="539">
        <v>84</v>
      </c>
      <c r="B91" s="1094" t="s">
        <v>1296</v>
      </c>
      <c r="C91" s="1090" t="s">
        <v>1297</v>
      </c>
      <c r="D91" s="1093">
        <v>46295</v>
      </c>
      <c r="E91" s="1089" t="s">
        <v>1298</v>
      </c>
      <c r="F91" s="1080" t="s">
        <v>1299</v>
      </c>
      <c r="G91" s="970">
        <v>24</v>
      </c>
      <c r="H91" s="970">
        <v>2200</v>
      </c>
      <c r="I91" s="1023">
        <v>0.45</v>
      </c>
      <c r="J91" s="970">
        <f t="shared" si="2"/>
        <v>10.8</v>
      </c>
      <c r="K91" s="971">
        <f t="shared" si="3"/>
        <v>23760</v>
      </c>
      <c r="L91" s="972"/>
    </row>
    <row r="92" spans="1:12" ht="53.4" customHeight="1">
      <c r="A92" s="539">
        <v>85</v>
      </c>
      <c r="B92" s="1094" t="s">
        <v>1300</v>
      </c>
      <c r="C92" s="1090" t="s">
        <v>1301</v>
      </c>
      <c r="D92" s="1093">
        <v>46299</v>
      </c>
      <c r="E92" s="1089" t="s">
        <v>1302</v>
      </c>
      <c r="F92" s="1084" t="s">
        <v>1303</v>
      </c>
      <c r="G92" s="970">
        <v>29950</v>
      </c>
      <c r="H92" s="970">
        <v>2</v>
      </c>
      <c r="I92" s="1023">
        <v>0.25</v>
      </c>
      <c r="J92" s="970">
        <f t="shared" si="2"/>
        <v>7487.5</v>
      </c>
      <c r="K92" s="971">
        <f t="shared" si="3"/>
        <v>14975</v>
      </c>
      <c r="L92" s="972"/>
    </row>
    <row r="93" spans="1:12" ht="53.4" customHeight="1">
      <c r="A93" s="539">
        <v>86</v>
      </c>
      <c r="B93" s="1094" t="s">
        <v>960</v>
      </c>
      <c r="C93" s="1090" t="s">
        <v>959</v>
      </c>
      <c r="D93" s="1093">
        <v>46300</v>
      </c>
      <c r="E93" s="1089" t="s">
        <v>1267</v>
      </c>
      <c r="F93" s="1080" t="s">
        <v>1268</v>
      </c>
      <c r="G93" s="970">
        <v>24</v>
      </c>
      <c r="H93" s="970">
        <v>1236.3</v>
      </c>
      <c r="I93" s="1023">
        <v>1</v>
      </c>
      <c r="J93" s="970">
        <f t="shared" si="2"/>
        <v>24</v>
      </c>
      <c r="K93" s="971">
        <f t="shared" si="3"/>
        <v>29671.199999999997</v>
      </c>
      <c r="L93" s="972"/>
    </row>
    <row r="94" spans="1:12" ht="53.4" customHeight="1">
      <c r="A94" s="539">
        <v>87</v>
      </c>
      <c r="B94" s="1094" t="s">
        <v>828</v>
      </c>
      <c r="C94" s="1090" t="s">
        <v>820</v>
      </c>
      <c r="D94" s="1093">
        <v>46301</v>
      </c>
      <c r="E94" s="1089" t="s">
        <v>1269</v>
      </c>
      <c r="F94" s="1081" t="s">
        <v>1270</v>
      </c>
      <c r="G94" s="970">
        <v>36</v>
      </c>
      <c r="H94" s="970">
        <v>656.25</v>
      </c>
      <c r="I94" s="1023">
        <v>0.1</v>
      </c>
      <c r="J94" s="970">
        <f t="shared" si="2"/>
        <v>3.6</v>
      </c>
      <c r="K94" s="971">
        <f t="shared" si="3"/>
        <v>2362.5</v>
      </c>
      <c r="L94" s="972"/>
    </row>
    <row r="95" spans="1:12" ht="53.4" customHeight="1">
      <c r="A95" s="539">
        <v>88</v>
      </c>
      <c r="B95" s="530" t="s">
        <v>828</v>
      </c>
      <c r="C95" s="1090" t="s">
        <v>820</v>
      </c>
      <c r="D95" s="1093">
        <v>46301</v>
      </c>
      <c r="E95" s="1089" t="s">
        <v>1304</v>
      </c>
      <c r="F95" s="1080" t="s">
        <v>1305</v>
      </c>
      <c r="G95" s="970">
        <v>36</v>
      </c>
      <c r="H95" s="970">
        <v>787.5</v>
      </c>
      <c r="I95" s="1023">
        <v>0.1</v>
      </c>
      <c r="J95" s="970">
        <f t="shared" si="2"/>
        <v>3.6</v>
      </c>
      <c r="K95" s="971">
        <f t="shared" si="3"/>
        <v>2835</v>
      </c>
      <c r="L95" s="972"/>
    </row>
    <row r="96" spans="1:12" ht="53.4" customHeight="1">
      <c r="A96" s="539">
        <v>89</v>
      </c>
      <c r="B96" s="1094" t="s">
        <v>1258</v>
      </c>
      <c r="C96" s="1090" t="s">
        <v>1316</v>
      </c>
      <c r="D96" s="1093">
        <v>46302</v>
      </c>
      <c r="E96" s="1089" t="s">
        <v>1306</v>
      </c>
      <c r="F96" s="1080" t="s">
        <v>1307</v>
      </c>
      <c r="G96" s="970">
        <v>5811</v>
      </c>
      <c r="H96" s="970">
        <v>6</v>
      </c>
      <c r="I96" s="1023">
        <v>0.25</v>
      </c>
      <c r="J96" s="970">
        <f t="shared" si="2"/>
        <v>1452.75</v>
      </c>
      <c r="K96" s="971">
        <f t="shared" si="3"/>
        <v>8716.5</v>
      </c>
      <c r="L96" s="972"/>
    </row>
    <row r="97" spans="1:12" ht="53.4" customHeight="1">
      <c r="A97" s="539">
        <v>90</v>
      </c>
      <c r="B97" s="1094" t="s">
        <v>1257</v>
      </c>
      <c r="C97" s="1090" t="s">
        <v>1317</v>
      </c>
      <c r="D97" s="1093">
        <v>46303</v>
      </c>
      <c r="E97" s="1089" t="s">
        <v>1308</v>
      </c>
      <c r="F97" s="1080" t="s">
        <v>1309</v>
      </c>
      <c r="G97" s="970">
        <v>5939</v>
      </c>
      <c r="H97" s="970">
        <v>4</v>
      </c>
      <c r="I97" s="1023">
        <v>0.25</v>
      </c>
      <c r="J97" s="970">
        <f t="shared" si="2"/>
        <v>1484.75</v>
      </c>
      <c r="K97" s="971">
        <f t="shared" si="3"/>
        <v>5939</v>
      </c>
      <c r="L97" s="972"/>
    </row>
    <row r="98" spans="1:12" ht="53.4" customHeight="1">
      <c r="A98" s="539">
        <v>91</v>
      </c>
      <c r="B98" s="1094" t="s">
        <v>828</v>
      </c>
      <c r="C98" s="1090" t="s">
        <v>820</v>
      </c>
      <c r="D98" s="1093">
        <v>46305</v>
      </c>
      <c r="E98" s="1089" t="s">
        <v>1310</v>
      </c>
      <c r="F98" s="1080" t="s">
        <v>1311</v>
      </c>
      <c r="G98" s="970">
        <v>36</v>
      </c>
      <c r="H98" s="970">
        <v>787.5</v>
      </c>
      <c r="I98" s="1023">
        <v>0.1</v>
      </c>
      <c r="J98" s="970">
        <f t="shared" si="2"/>
        <v>3.6</v>
      </c>
      <c r="K98" s="971">
        <f t="shared" si="3"/>
        <v>2835</v>
      </c>
      <c r="L98" s="972"/>
    </row>
    <row r="99" spans="1:12" ht="53.4" customHeight="1">
      <c r="A99" s="539">
        <v>92</v>
      </c>
      <c r="B99" s="1094" t="s">
        <v>828</v>
      </c>
      <c r="C99" s="1090" t="s">
        <v>820</v>
      </c>
      <c r="D99" s="1093">
        <v>46305</v>
      </c>
      <c r="E99" s="1089" t="s">
        <v>1312</v>
      </c>
      <c r="F99" s="1080" t="s">
        <v>1313</v>
      </c>
      <c r="G99" s="970">
        <v>36</v>
      </c>
      <c r="H99" s="970">
        <v>918.75</v>
      </c>
      <c r="I99" s="1023">
        <v>0.1</v>
      </c>
      <c r="J99" s="970">
        <f t="shared" si="2"/>
        <v>3.6</v>
      </c>
      <c r="K99" s="971">
        <f t="shared" si="3"/>
        <v>3307.5</v>
      </c>
      <c r="L99" s="972"/>
    </row>
    <row r="100" spans="1:12" ht="53.4" customHeight="1">
      <c r="A100" s="539">
        <v>93</v>
      </c>
      <c r="B100" s="1094" t="s">
        <v>829</v>
      </c>
      <c r="C100" s="1090" t="s">
        <v>1315</v>
      </c>
      <c r="D100" s="1093">
        <v>46306</v>
      </c>
      <c r="E100" s="1089" t="s">
        <v>1333</v>
      </c>
      <c r="F100" s="1080" t="s">
        <v>1314</v>
      </c>
      <c r="G100" s="970">
        <v>66</v>
      </c>
      <c r="H100" s="970">
        <v>840</v>
      </c>
      <c r="I100" s="1023">
        <v>0.1</v>
      </c>
      <c r="J100" s="970">
        <f t="shared" si="2"/>
        <v>6.6000000000000005</v>
      </c>
      <c r="K100" s="971">
        <f t="shared" si="3"/>
        <v>5544</v>
      </c>
      <c r="L100" s="972"/>
    </row>
    <row r="101" spans="1:12" ht="53.4" customHeight="1">
      <c r="A101" s="539">
        <v>94</v>
      </c>
      <c r="B101" s="1094" t="s">
        <v>960</v>
      </c>
      <c r="C101" s="1090" t="s">
        <v>959</v>
      </c>
      <c r="D101" s="1093">
        <v>46307</v>
      </c>
      <c r="E101" s="1089" t="s">
        <v>1334</v>
      </c>
      <c r="F101" s="1081" t="s">
        <v>1326</v>
      </c>
      <c r="G101" s="970">
        <v>24</v>
      </c>
      <c r="H101" s="970">
        <v>1515.03</v>
      </c>
      <c r="I101" s="1023">
        <v>1</v>
      </c>
      <c r="J101" s="970">
        <f t="shared" si="2"/>
        <v>24</v>
      </c>
      <c r="K101" s="971">
        <f t="shared" si="3"/>
        <v>36360.720000000001</v>
      </c>
      <c r="L101" s="972"/>
    </row>
    <row r="102" spans="1:12" ht="53.4" customHeight="1">
      <c r="A102" s="539">
        <v>95</v>
      </c>
      <c r="B102" s="1094" t="s">
        <v>1151</v>
      </c>
      <c r="C102" s="1090" t="s">
        <v>1152</v>
      </c>
      <c r="D102" s="1093">
        <v>46309</v>
      </c>
      <c r="E102" s="1089" t="s">
        <v>1335</v>
      </c>
      <c r="F102" s="1081" t="s">
        <v>1327</v>
      </c>
      <c r="G102" s="970">
        <v>1018</v>
      </c>
      <c r="H102" s="970">
        <v>195</v>
      </c>
      <c r="I102" s="1023">
        <v>0.25</v>
      </c>
      <c r="J102" s="970">
        <f t="shared" si="2"/>
        <v>254.5</v>
      </c>
      <c r="K102" s="971">
        <f t="shared" si="3"/>
        <v>49627.5</v>
      </c>
      <c r="L102" s="972"/>
    </row>
    <row r="103" spans="1:12" ht="53.4" customHeight="1">
      <c r="A103" s="539">
        <v>96</v>
      </c>
      <c r="B103" s="1094" t="s">
        <v>1300</v>
      </c>
      <c r="C103" s="1090" t="s">
        <v>1301</v>
      </c>
      <c r="D103" s="1093">
        <v>46309</v>
      </c>
      <c r="E103" s="1089" t="s">
        <v>1336</v>
      </c>
      <c r="F103" s="1081" t="s">
        <v>1328</v>
      </c>
      <c r="G103" s="970">
        <v>29950</v>
      </c>
      <c r="H103" s="970">
        <v>2</v>
      </c>
      <c r="I103" s="1023">
        <v>0.25</v>
      </c>
      <c r="J103" s="970">
        <f t="shared" si="2"/>
        <v>7487.5</v>
      </c>
      <c r="K103" s="971">
        <f t="shared" si="3"/>
        <v>14975</v>
      </c>
      <c r="L103" s="972"/>
    </row>
    <row r="104" spans="1:12" ht="53.4" customHeight="1">
      <c r="A104" s="539">
        <v>97</v>
      </c>
      <c r="B104" s="1094" t="s">
        <v>829</v>
      </c>
      <c r="C104" s="1090" t="s">
        <v>1315</v>
      </c>
      <c r="D104" s="1093">
        <v>46309</v>
      </c>
      <c r="E104" s="1089" t="s">
        <v>1337</v>
      </c>
      <c r="F104" s="1081" t="s">
        <v>1329</v>
      </c>
      <c r="G104" s="970">
        <v>66</v>
      </c>
      <c r="H104" s="970">
        <v>962.5</v>
      </c>
      <c r="I104" s="1023">
        <v>0.1</v>
      </c>
      <c r="J104" s="970">
        <f t="shared" si="2"/>
        <v>6.6000000000000005</v>
      </c>
      <c r="K104" s="971">
        <f t="shared" si="3"/>
        <v>6352.5000000000009</v>
      </c>
      <c r="L104" s="972"/>
    </row>
    <row r="105" spans="1:12" ht="53.4" customHeight="1">
      <c r="A105" s="539">
        <v>98</v>
      </c>
      <c r="B105" s="1096" t="s">
        <v>828</v>
      </c>
      <c r="C105" s="1090" t="s">
        <v>820</v>
      </c>
      <c r="D105" s="1093">
        <v>46309</v>
      </c>
      <c r="E105" s="1089" t="s">
        <v>1338</v>
      </c>
      <c r="F105" s="1081" t="s">
        <v>1330</v>
      </c>
      <c r="G105" s="970">
        <v>36</v>
      </c>
      <c r="H105" s="970">
        <v>1312.5</v>
      </c>
      <c r="I105" s="1023">
        <v>0.1</v>
      </c>
      <c r="J105" s="970">
        <f t="shared" si="2"/>
        <v>3.6</v>
      </c>
      <c r="K105" s="971">
        <f t="shared" si="3"/>
        <v>4725</v>
      </c>
      <c r="L105" s="972"/>
    </row>
    <row r="106" spans="1:12" ht="53.4" customHeight="1">
      <c r="A106" s="539">
        <v>99</v>
      </c>
      <c r="B106" s="1094" t="s">
        <v>1149</v>
      </c>
      <c r="C106" s="1090" t="s">
        <v>1150</v>
      </c>
      <c r="D106" s="1093">
        <v>46312</v>
      </c>
      <c r="E106" s="1089" t="s">
        <v>1339</v>
      </c>
      <c r="F106" s="1081" t="s">
        <v>1331</v>
      </c>
      <c r="G106" s="970">
        <v>106</v>
      </c>
      <c r="H106" s="970">
        <v>375</v>
      </c>
      <c r="I106" s="1023">
        <v>0.05</v>
      </c>
      <c r="J106" s="970">
        <f t="shared" si="2"/>
        <v>5.3000000000000007</v>
      </c>
      <c r="K106" s="971">
        <f t="shared" si="3"/>
        <v>1987.5000000000002</v>
      </c>
      <c r="L106" s="972"/>
    </row>
    <row r="107" spans="1:12" ht="53.4" customHeight="1">
      <c r="A107" s="539">
        <v>100</v>
      </c>
      <c r="B107" s="1094" t="s">
        <v>1346</v>
      </c>
      <c r="C107" s="1090" t="s">
        <v>1355</v>
      </c>
      <c r="D107" s="1093">
        <v>46312</v>
      </c>
      <c r="E107" s="1089" t="s">
        <v>1340</v>
      </c>
      <c r="F107" s="1081" t="s">
        <v>1332</v>
      </c>
      <c r="G107" s="970">
        <v>533</v>
      </c>
      <c r="H107" s="970">
        <v>266</v>
      </c>
      <c r="I107" s="1023">
        <v>0.1</v>
      </c>
      <c r="J107" s="970">
        <f t="shared" si="2"/>
        <v>53.300000000000004</v>
      </c>
      <c r="K107" s="971">
        <f t="shared" si="3"/>
        <v>14177.800000000001</v>
      </c>
      <c r="L107" s="972"/>
    </row>
    <row r="108" spans="1:12" ht="41.4" customHeight="1">
      <c r="G108" s="976"/>
      <c r="H108" s="976"/>
      <c r="I108" s="1024"/>
      <c r="J108" s="976"/>
      <c r="K108" s="1032">
        <f>SUM(K8:K107)</f>
        <v>3887955.9490000024</v>
      </c>
    </row>
    <row r="109" spans="1:12" ht="41.4" customHeight="1">
      <c r="G109" s="976"/>
      <c r="H109" s="976"/>
      <c r="I109" s="1024"/>
      <c r="J109" s="976"/>
      <c r="K109" s="976"/>
    </row>
    <row r="110" spans="1:12" ht="41.4" customHeight="1">
      <c r="G110" s="976"/>
      <c r="H110" s="976"/>
      <c r="I110" s="1024"/>
      <c r="J110" s="976"/>
      <c r="K110" s="976"/>
    </row>
    <row r="111" spans="1:12" ht="41.4" customHeight="1">
      <c r="G111" s="976"/>
      <c r="H111" s="976"/>
      <c r="I111" s="1024"/>
      <c r="J111" s="976"/>
      <c r="K111" s="976"/>
    </row>
    <row r="112" spans="1:12" ht="41.4" customHeight="1">
      <c r="G112" s="976"/>
      <c r="H112" s="976"/>
      <c r="I112" s="1024"/>
      <c r="J112" s="976"/>
      <c r="K112" s="976"/>
    </row>
    <row r="113" spans="7:11" ht="41.4" customHeight="1">
      <c r="G113" s="976"/>
      <c r="H113" s="976"/>
      <c r="I113" s="1024"/>
      <c r="J113" s="976"/>
      <c r="K113" s="976"/>
    </row>
    <row r="114" spans="7:11" ht="41.4" customHeight="1">
      <c r="G114" s="976"/>
      <c r="H114" s="976"/>
      <c r="I114" s="1024"/>
      <c r="J114" s="976"/>
      <c r="K114" s="976"/>
    </row>
    <row r="115" spans="7:11" ht="41.4" customHeight="1">
      <c r="G115" s="976"/>
      <c r="H115" s="976"/>
      <c r="I115" s="1024"/>
      <c r="J115" s="976"/>
      <c r="K115" s="976"/>
    </row>
    <row r="116" spans="7:11" ht="41.4" customHeight="1">
      <c r="G116" s="976"/>
      <c r="H116" s="976"/>
      <c r="I116" s="1024"/>
      <c r="J116" s="976"/>
      <c r="K116" s="976"/>
    </row>
    <row r="117" spans="7:11" ht="41.4" customHeight="1">
      <c r="G117" s="976"/>
      <c r="H117" s="976"/>
      <c r="I117" s="1024"/>
      <c r="J117" s="976"/>
      <c r="K117" s="976"/>
    </row>
    <row r="118" spans="7:11" ht="41.4" customHeight="1">
      <c r="G118" s="976"/>
      <c r="H118" s="976"/>
      <c r="I118" s="1024"/>
      <c r="J118" s="976"/>
      <c r="K118" s="976"/>
    </row>
    <row r="119" spans="7:11" ht="41.4" customHeight="1">
      <c r="G119" s="976"/>
      <c r="H119" s="976"/>
      <c r="I119" s="1024"/>
      <c r="J119" s="976"/>
      <c r="K119" s="976"/>
    </row>
    <row r="120" spans="7:11" ht="41.4" customHeight="1">
      <c r="G120" s="976"/>
      <c r="H120" s="976"/>
      <c r="I120" s="1024"/>
      <c r="J120" s="976"/>
      <c r="K120" s="976"/>
    </row>
    <row r="121" spans="7:11" ht="41.4" customHeight="1">
      <c r="G121" s="976"/>
      <c r="H121" s="976"/>
      <c r="I121" s="1024"/>
      <c r="J121" s="976"/>
      <c r="K121" s="976"/>
    </row>
    <row r="122" spans="7:11" ht="41.4" customHeight="1">
      <c r="G122" s="976"/>
      <c r="H122" s="976"/>
      <c r="I122" s="1024"/>
      <c r="J122" s="976"/>
      <c r="K122" s="976"/>
    </row>
    <row r="123" spans="7:11" ht="41.4" customHeight="1">
      <c r="G123" s="976"/>
      <c r="H123" s="976"/>
      <c r="I123" s="1024"/>
      <c r="J123" s="976"/>
      <c r="K123" s="976"/>
    </row>
    <row r="124" spans="7:11" ht="41.4" customHeight="1">
      <c r="G124" s="976"/>
      <c r="H124" s="976"/>
      <c r="I124" s="1024"/>
      <c r="J124" s="976"/>
      <c r="K124" s="976"/>
    </row>
    <row r="125" spans="7:11" ht="41.4" customHeight="1">
      <c r="G125" s="976"/>
      <c r="H125" s="976"/>
      <c r="I125" s="1024"/>
      <c r="J125" s="976"/>
      <c r="K125" s="976"/>
    </row>
    <row r="126" spans="7:11" ht="41.4" customHeight="1">
      <c r="G126" s="976"/>
      <c r="H126" s="976"/>
      <c r="I126" s="1024"/>
      <c r="J126" s="976"/>
      <c r="K126" s="976"/>
    </row>
    <row r="127" spans="7:11" ht="41.4" customHeight="1">
      <c r="G127" s="976"/>
      <c r="H127" s="976"/>
      <c r="I127" s="1024"/>
      <c r="J127" s="976"/>
      <c r="K127" s="976"/>
    </row>
    <row r="128" spans="7:11" ht="41.4" customHeight="1">
      <c r="G128" s="976"/>
      <c r="H128" s="976"/>
      <c r="I128" s="1024"/>
      <c r="J128" s="976"/>
      <c r="K128" s="976"/>
    </row>
    <row r="129" spans="7:11" ht="41.4" customHeight="1">
      <c r="G129" s="976"/>
      <c r="H129" s="976"/>
      <c r="I129" s="1024"/>
      <c r="J129" s="976"/>
      <c r="K129" s="976"/>
    </row>
    <row r="130" spans="7:11" ht="41.4" customHeight="1"/>
    <row r="131" spans="7:11" ht="41.4" customHeight="1"/>
    <row r="132" spans="7:11" ht="41.4" customHeight="1"/>
    <row r="133" spans="7:11" ht="41.4" customHeight="1"/>
    <row r="134" spans="7:11" ht="41.4" customHeight="1"/>
    <row r="135" spans="7:11" ht="41.4" customHeight="1"/>
    <row r="136" spans="7:11" ht="41.4" customHeight="1"/>
    <row r="137" spans="7:11" ht="41.4" customHeight="1"/>
    <row r="138" spans="7:11" ht="41.4" customHeight="1"/>
    <row r="139" spans="7:11" ht="41.4" customHeight="1"/>
    <row r="140" spans="7:11" ht="41.4" customHeight="1"/>
    <row r="141" spans="7:11" ht="41.4" customHeight="1"/>
    <row r="142" spans="7:11" ht="41.4" customHeight="1"/>
    <row r="143" spans="7:11" ht="41.4" customHeight="1"/>
    <row r="144" spans="7:11" ht="41.4" customHeight="1"/>
    <row r="145" ht="41.4" customHeight="1"/>
    <row r="146" ht="41.4" customHeight="1"/>
    <row r="147" ht="41.4" customHeight="1"/>
    <row r="148" ht="41.4" customHeight="1"/>
    <row r="149" ht="41.4" customHeight="1"/>
    <row r="150" ht="41.4" customHeight="1"/>
    <row r="151" ht="41.4" customHeight="1"/>
    <row r="152" ht="41.4" customHeight="1"/>
    <row r="153" ht="41.4" customHeight="1"/>
    <row r="154" ht="41.4" customHeight="1"/>
    <row r="155" ht="41.4" customHeight="1"/>
    <row r="156" ht="41.4" customHeight="1"/>
    <row r="157" ht="41.4" customHeight="1"/>
    <row r="158" ht="41.4" customHeight="1"/>
    <row r="159" ht="41.4" customHeight="1"/>
    <row r="160" ht="41.4" customHeight="1"/>
    <row r="161" ht="41.4" customHeight="1"/>
    <row r="162" ht="41.4" customHeight="1"/>
    <row r="163" ht="41.4" customHeight="1"/>
    <row r="164" ht="41.4" customHeight="1"/>
    <row r="165" ht="41.4" customHeight="1"/>
    <row r="166" ht="41.4" customHeight="1"/>
    <row r="167" ht="41.4" customHeight="1"/>
    <row r="168" ht="41.4" customHeight="1"/>
    <row r="169" ht="41.4" customHeight="1"/>
    <row r="170" ht="41.4" customHeight="1"/>
    <row r="171" ht="41.4" customHeight="1"/>
    <row r="172" ht="41.4" customHeight="1"/>
    <row r="173" ht="41.4" customHeight="1"/>
    <row r="174" ht="41.4" customHeight="1"/>
    <row r="175" ht="41.4" customHeight="1"/>
    <row r="176" ht="41.4" customHeight="1"/>
    <row r="177" ht="41.4" customHeight="1"/>
    <row r="178" ht="41.4" customHeight="1"/>
  </sheetData>
  <autoFilter ref="A6:K6" xr:uid="{00000000-0001-0000-0B00-000000000000}"/>
  <mergeCells count="6">
    <mergeCell ref="B4:C4"/>
    <mergeCell ref="B1:K1"/>
    <mergeCell ref="B2:C2"/>
    <mergeCell ref="D2:K2"/>
    <mergeCell ref="B3:C3"/>
    <mergeCell ref="G3:K3"/>
  </mergeCells>
  <phoneticPr fontId="102" type="noConversion"/>
  <printOptions horizontalCentered="1" verticalCentered="1"/>
  <pageMargins left="0" right="0" top="0" bottom="0" header="0" footer="0"/>
  <pageSetup paperSize="8" scale="50" fitToHeight="3" orientation="landscape" r:id="rId1"/>
  <headerFooter>
    <oddFooter>&amp;R_x000D_&amp;1#&amp;"Aptos"&amp;10&amp;K000000 Data sensitivity -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0" tint="-0.499984740745262"/>
    <pageSetUpPr fitToPage="1"/>
  </sheetPr>
  <dimension ref="A1:H8"/>
  <sheetViews>
    <sheetView view="pageBreakPreview" zoomScale="60" zoomScaleNormal="80" workbookViewId="0">
      <selection activeCell="K39" sqref="K39"/>
    </sheetView>
  </sheetViews>
  <sheetFormatPr defaultRowHeight="14.4"/>
  <cols>
    <col min="1" max="2" width="19.33203125" customWidth="1"/>
    <col min="3" max="3" width="59.33203125" customWidth="1"/>
    <col min="4" max="8" width="19.33203125" customWidth="1"/>
  </cols>
  <sheetData>
    <row r="1" spans="1:8" ht="52.95" customHeight="1">
      <c r="A1" s="1798" t="s">
        <v>249</v>
      </c>
      <c r="B1" s="1799"/>
      <c r="C1" s="1799"/>
      <c r="D1" s="1799"/>
      <c r="E1" s="1799"/>
      <c r="F1" s="1799"/>
      <c r="G1" s="1799"/>
      <c r="H1" s="1799"/>
    </row>
    <row r="2" spans="1:8" ht="52.95" customHeight="1">
      <c r="A2" s="107" t="s">
        <v>208</v>
      </c>
      <c r="B2" s="108" t="s">
        <v>209</v>
      </c>
      <c r="C2" s="109" t="s">
        <v>210</v>
      </c>
      <c r="D2" s="109" t="s">
        <v>64</v>
      </c>
      <c r="E2" s="109" t="s">
        <v>250</v>
      </c>
      <c r="F2" s="108" t="s">
        <v>251</v>
      </c>
      <c r="G2" s="110" t="s">
        <v>211</v>
      </c>
      <c r="H2" s="110" t="s">
        <v>252</v>
      </c>
    </row>
    <row r="3" spans="1:8" ht="52.95" customHeight="1">
      <c r="A3" s="111" t="s">
        <v>392</v>
      </c>
      <c r="B3" s="99" t="s">
        <v>392</v>
      </c>
      <c r="C3" s="586" t="s">
        <v>392</v>
      </c>
      <c r="D3" s="587" t="s">
        <v>392</v>
      </c>
      <c r="E3" s="588" t="s">
        <v>392</v>
      </c>
      <c r="F3" s="102" t="s">
        <v>392</v>
      </c>
      <c r="G3" s="117" t="s">
        <v>392</v>
      </c>
      <c r="H3" s="118" t="s">
        <v>392</v>
      </c>
    </row>
    <row r="4" spans="1:8" ht="52.95" customHeight="1">
      <c r="A4" s="119"/>
      <c r="B4" s="600"/>
      <c r="C4" s="601"/>
      <c r="D4" s="587"/>
      <c r="E4" s="120"/>
      <c r="F4" s="121"/>
      <c r="G4" s="122"/>
      <c r="H4" s="123"/>
    </row>
    <row r="5" spans="1:8" ht="52.95" customHeight="1">
      <c r="A5" s="111"/>
      <c r="B5" s="99"/>
      <c r="C5" s="100"/>
      <c r="D5" s="100"/>
      <c r="E5" s="101"/>
      <c r="F5" s="102"/>
      <c r="G5" s="115"/>
      <c r="H5" s="112"/>
    </row>
    <row r="6" spans="1:8" ht="52.95" customHeight="1">
      <c r="A6" s="111"/>
      <c r="B6" s="99"/>
      <c r="C6" s="100"/>
      <c r="D6" s="100"/>
      <c r="E6" s="101"/>
      <c r="F6" s="102"/>
      <c r="G6" s="115"/>
      <c r="H6" s="112"/>
    </row>
    <row r="7" spans="1:8" ht="52.95" customHeight="1">
      <c r="A7" s="111"/>
      <c r="B7" s="99"/>
      <c r="C7" s="100"/>
      <c r="D7" s="100"/>
      <c r="E7" s="101"/>
      <c r="F7" s="102"/>
      <c r="G7" s="115"/>
      <c r="H7" s="112"/>
    </row>
    <row r="8" spans="1:8" ht="52.95" customHeight="1">
      <c r="A8" s="113"/>
      <c r="B8" s="103"/>
      <c r="C8" s="104"/>
      <c r="D8" s="104"/>
      <c r="E8" s="105"/>
      <c r="F8" s="106"/>
      <c r="G8" s="116"/>
      <c r="H8" s="114"/>
    </row>
  </sheetData>
  <mergeCells count="1">
    <mergeCell ref="A1:H1"/>
  </mergeCells>
  <dataValidations count="1">
    <dataValidation type="list" allowBlank="1" showInputMessage="1" showErrorMessage="1" sqref="D5:D8" xr:uid="{00000000-0002-0000-0C00-000000000000}">
      <formula1>#REF!</formula1>
    </dataValidation>
  </dataValidations>
  <printOptions horizontalCentered="1" verticalCentered="1"/>
  <pageMargins left="0.7" right="0.7" top="0.75" bottom="0.75" header="0.3" footer="0.3"/>
  <pageSetup paperSize="8" scale="99" orientation="landscape" r:id="rId1"/>
  <headerFooter>
    <oddFooter>&amp;R_x000D_&amp;1#&amp;"Aptos"&amp;10&amp;K000000 Data sensitivity -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tabColor theme="0" tint="-0.499984740745262"/>
    <pageSetUpPr fitToPage="1"/>
  </sheetPr>
  <dimension ref="A1:AA1048526"/>
  <sheetViews>
    <sheetView showGridLines="0" view="pageBreakPreview" zoomScale="55" zoomScaleNormal="55" zoomScaleSheetLayoutView="55" workbookViewId="0">
      <pane xSplit="4" ySplit="2" topLeftCell="G6" activePane="bottomRight" state="frozen"/>
      <selection activeCell="K39" sqref="K39"/>
      <selection pane="topRight" activeCell="K39" sqref="K39"/>
      <selection pane="bottomLeft" activeCell="K39" sqref="K39"/>
      <selection pane="bottomRight" activeCell="K39" sqref="K39"/>
    </sheetView>
  </sheetViews>
  <sheetFormatPr defaultColWidth="9.109375" defaultRowHeight="18" customHeight="1"/>
  <cols>
    <col min="1" max="1" width="6.88671875" style="657" customWidth="1"/>
    <col min="2" max="2" width="15.44140625" style="657" customWidth="1"/>
    <col min="3" max="3" width="27.33203125" style="658" customWidth="1" collapsed="1"/>
    <col min="4" max="4" width="34.88671875" style="658" customWidth="1"/>
    <col min="5" max="5" width="17.88671875" style="659" customWidth="1"/>
    <col min="6" max="6" width="18.33203125" style="648" customWidth="1"/>
    <col min="7" max="7" width="14.6640625" style="648" customWidth="1"/>
    <col min="8" max="8" width="10.33203125" style="648" customWidth="1"/>
    <col min="9" max="9" width="8" style="648" customWidth="1"/>
    <col min="10" max="10" width="9.33203125" style="660" customWidth="1"/>
    <col min="11" max="11" width="15.109375" style="660" customWidth="1"/>
    <col min="12" max="12" width="20.33203125" style="648" hidden="1" customWidth="1"/>
    <col min="13" max="13" width="14.5546875" style="648" hidden="1" customWidth="1"/>
    <col min="14" max="14" width="14.44140625" style="661" hidden="1" customWidth="1"/>
    <col min="15" max="15" width="13.88671875" style="648" hidden="1" customWidth="1"/>
    <col min="16" max="16" width="13.33203125" style="660" bestFit="1" customWidth="1"/>
    <col min="17" max="17" width="14.33203125" style="660" customWidth="1"/>
    <col min="18" max="18" width="13.6640625" style="660" customWidth="1"/>
    <col min="19" max="19" width="12" style="662" customWidth="1"/>
    <col min="20" max="20" width="13.88671875" style="649" customWidth="1"/>
    <col min="21" max="21" width="23.33203125" style="648" customWidth="1"/>
    <col min="22" max="22" width="11.44140625" style="664" customWidth="1"/>
    <col min="23" max="23" width="22.5546875" style="664" customWidth="1"/>
    <col min="24" max="24" width="17.109375" style="664" customWidth="1"/>
    <col min="25" max="25" width="13.5546875" customWidth="1"/>
    <col min="26" max="258" width="9.109375" style="648"/>
    <col min="259" max="259" width="5.33203125" style="648" customWidth="1"/>
    <col min="260" max="260" width="8" style="648" customWidth="1"/>
    <col min="261" max="261" width="44.44140625" style="648" bestFit="1" customWidth="1"/>
    <col min="262" max="262" width="10.109375" style="648" bestFit="1" customWidth="1"/>
    <col min="263" max="263" width="10.109375" style="648" customWidth="1"/>
    <col min="264" max="264" width="10.33203125" style="648" customWidth="1"/>
    <col min="265" max="265" width="15.88671875" style="648" bestFit="1" customWidth="1"/>
    <col min="266" max="266" width="10.6640625" style="648" customWidth="1"/>
    <col min="267" max="267" width="10.33203125" style="648" customWidth="1"/>
    <col min="268" max="268" width="10.88671875" style="648" customWidth="1"/>
    <col min="269" max="269" width="17.33203125" style="648" customWidth="1"/>
    <col min="270" max="270" width="7.44140625" style="648" customWidth="1"/>
    <col min="271" max="271" width="11" style="648" customWidth="1"/>
    <col min="272" max="272" width="10.6640625" style="648" customWidth="1"/>
    <col min="273" max="273" width="10.6640625" style="648" bestFit="1" customWidth="1"/>
    <col min="274" max="274" width="11" style="648" customWidth="1"/>
    <col min="275" max="275" width="6.44140625" style="648" customWidth="1"/>
    <col min="276" max="276" width="9.109375" style="648"/>
    <col min="277" max="277" width="33.33203125" style="648" customWidth="1"/>
    <col min="278" max="514" width="9.109375" style="648"/>
    <col min="515" max="515" width="5.33203125" style="648" customWidth="1"/>
    <col min="516" max="516" width="8" style="648" customWidth="1"/>
    <col min="517" max="517" width="44.44140625" style="648" bestFit="1" customWidth="1"/>
    <col min="518" max="518" width="10.109375" style="648" bestFit="1" customWidth="1"/>
    <col min="519" max="519" width="10.109375" style="648" customWidth="1"/>
    <col min="520" max="520" width="10.33203125" style="648" customWidth="1"/>
    <col min="521" max="521" width="15.88671875" style="648" bestFit="1" customWidth="1"/>
    <col min="522" max="522" width="10.6640625" style="648" customWidth="1"/>
    <col min="523" max="523" width="10.33203125" style="648" customWidth="1"/>
    <col min="524" max="524" width="10.88671875" style="648" customWidth="1"/>
    <col min="525" max="525" width="17.33203125" style="648" customWidth="1"/>
    <col min="526" max="526" width="7.44140625" style="648" customWidth="1"/>
    <col min="527" max="527" width="11" style="648" customWidth="1"/>
    <col min="528" max="528" width="10.6640625" style="648" customWidth="1"/>
    <col min="529" max="529" width="10.6640625" style="648" bestFit="1" customWidth="1"/>
    <col min="530" max="530" width="11" style="648" customWidth="1"/>
    <col min="531" max="531" width="6.44140625" style="648" customWidth="1"/>
    <col min="532" max="532" width="9.109375" style="648"/>
    <col min="533" max="533" width="33.33203125" style="648" customWidth="1"/>
    <col min="534" max="770" width="9.109375" style="648"/>
    <col min="771" max="771" width="5.33203125" style="648" customWidth="1"/>
    <col min="772" max="772" width="8" style="648" customWidth="1"/>
    <col min="773" max="773" width="44.44140625" style="648" bestFit="1" customWidth="1"/>
    <col min="774" max="774" width="10.109375" style="648" bestFit="1" customWidth="1"/>
    <col min="775" max="775" width="10.109375" style="648" customWidth="1"/>
    <col min="776" max="776" width="10.33203125" style="648" customWidth="1"/>
    <col min="777" max="777" width="15.88671875" style="648" bestFit="1" customWidth="1"/>
    <col min="778" max="778" width="10.6640625" style="648" customWidth="1"/>
    <col min="779" max="779" width="10.33203125" style="648" customWidth="1"/>
    <col min="780" max="780" width="10.88671875" style="648" customWidth="1"/>
    <col min="781" max="781" width="17.33203125" style="648" customWidth="1"/>
    <col min="782" max="782" width="7.44140625" style="648" customWidth="1"/>
    <col min="783" max="783" width="11" style="648" customWidth="1"/>
    <col min="784" max="784" width="10.6640625" style="648" customWidth="1"/>
    <col min="785" max="785" width="10.6640625" style="648" bestFit="1" customWidth="1"/>
    <col min="786" max="786" width="11" style="648" customWidth="1"/>
    <col min="787" max="787" width="6.44140625" style="648" customWidth="1"/>
    <col min="788" max="788" width="9.109375" style="648"/>
    <col min="789" max="789" width="33.33203125" style="648" customWidth="1"/>
    <col min="790" max="1026" width="9.109375" style="648"/>
    <col min="1027" max="1027" width="5.33203125" style="648" customWidth="1"/>
    <col min="1028" max="1028" width="8" style="648" customWidth="1"/>
    <col min="1029" max="1029" width="44.44140625" style="648" bestFit="1" customWidth="1"/>
    <col min="1030" max="1030" width="10.109375" style="648" bestFit="1" customWidth="1"/>
    <col min="1031" max="1031" width="10.109375" style="648" customWidth="1"/>
    <col min="1032" max="1032" width="10.33203125" style="648" customWidth="1"/>
    <col min="1033" max="1033" width="15.88671875" style="648" bestFit="1" customWidth="1"/>
    <col min="1034" max="1034" width="10.6640625" style="648" customWidth="1"/>
    <col min="1035" max="1035" width="10.33203125" style="648" customWidth="1"/>
    <col min="1036" max="1036" width="10.88671875" style="648" customWidth="1"/>
    <col min="1037" max="1037" width="17.33203125" style="648" customWidth="1"/>
    <col min="1038" max="1038" width="7.44140625" style="648" customWidth="1"/>
    <col min="1039" max="1039" width="11" style="648" customWidth="1"/>
    <col min="1040" max="1040" width="10.6640625" style="648" customWidth="1"/>
    <col min="1041" max="1041" width="10.6640625" style="648" bestFit="1" customWidth="1"/>
    <col min="1042" max="1042" width="11" style="648" customWidth="1"/>
    <col min="1043" max="1043" width="6.44140625" style="648" customWidth="1"/>
    <col min="1044" max="1044" width="9.109375" style="648"/>
    <col min="1045" max="1045" width="33.33203125" style="648" customWidth="1"/>
    <col min="1046" max="1282" width="9.109375" style="648"/>
    <col min="1283" max="1283" width="5.33203125" style="648" customWidth="1"/>
    <col min="1284" max="1284" width="8" style="648" customWidth="1"/>
    <col min="1285" max="1285" width="44.44140625" style="648" bestFit="1" customWidth="1"/>
    <col min="1286" max="1286" width="10.109375" style="648" bestFit="1" customWidth="1"/>
    <col min="1287" max="1287" width="10.109375" style="648" customWidth="1"/>
    <col min="1288" max="1288" width="10.33203125" style="648" customWidth="1"/>
    <col min="1289" max="1289" width="15.88671875" style="648" bestFit="1" customWidth="1"/>
    <col min="1290" max="1290" width="10.6640625" style="648" customWidth="1"/>
    <col min="1291" max="1291" width="10.33203125" style="648" customWidth="1"/>
    <col min="1292" max="1292" width="10.88671875" style="648" customWidth="1"/>
    <col min="1293" max="1293" width="17.33203125" style="648" customWidth="1"/>
    <col min="1294" max="1294" width="7.44140625" style="648" customWidth="1"/>
    <col min="1295" max="1295" width="11" style="648" customWidth="1"/>
    <col min="1296" max="1296" width="10.6640625" style="648" customWidth="1"/>
    <col min="1297" max="1297" width="10.6640625" style="648" bestFit="1" customWidth="1"/>
    <col min="1298" max="1298" width="11" style="648" customWidth="1"/>
    <col min="1299" max="1299" width="6.44140625" style="648" customWidth="1"/>
    <col min="1300" max="1300" width="9.109375" style="648"/>
    <col min="1301" max="1301" width="33.33203125" style="648" customWidth="1"/>
    <col min="1302" max="1538" width="9.109375" style="648"/>
    <col min="1539" max="1539" width="5.33203125" style="648" customWidth="1"/>
    <col min="1540" max="1540" width="8" style="648" customWidth="1"/>
    <col min="1541" max="1541" width="44.44140625" style="648" bestFit="1" customWidth="1"/>
    <col min="1542" max="1542" width="10.109375" style="648" bestFit="1" customWidth="1"/>
    <col min="1543" max="1543" width="10.109375" style="648" customWidth="1"/>
    <col min="1544" max="1544" width="10.33203125" style="648" customWidth="1"/>
    <col min="1545" max="1545" width="15.88671875" style="648" bestFit="1" customWidth="1"/>
    <col min="1546" max="1546" width="10.6640625" style="648" customWidth="1"/>
    <col min="1547" max="1547" width="10.33203125" style="648" customWidth="1"/>
    <col min="1548" max="1548" width="10.88671875" style="648" customWidth="1"/>
    <col min="1549" max="1549" width="17.33203125" style="648" customWidth="1"/>
    <col min="1550" max="1550" width="7.44140625" style="648" customWidth="1"/>
    <col min="1551" max="1551" width="11" style="648" customWidth="1"/>
    <col min="1552" max="1552" width="10.6640625" style="648" customWidth="1"/>
    <col min="1553" max="1553" width="10.6640625" style="648" bestFit="1" customWidth="1"/>
    <col min="1554" max="1554" width="11" style="648" customWidth="1"/>
    <col min="1555" max="1555" width="6.44140625" style="648" customWidth="1"/>
    <col min="1556" max="1556" width="9.109375" style="648"/>
    <col min="1557" max="1557" width="33.33203125" style="648" customWidth="1"/>
    <col min="1558" max="1794" width="9.109375" style="648"/>
    <col min="1795" max="1795" width="5.33203125" style="648" customWidth="1"/>
    <col min="1796" max="1796" width="8" style="648" customWidth="1"/>
    <col min="1797" max="1797" width="44.44140625" style="648" bestFit="1" customWidth="1"/>
    <col min="1798" max="1798" width="10.109375" style="648" bestFit="1" customWidth="1"/>
    <col min="1799" max="1799" width="10.109375" style="648" customWidth="1"/>
    <col min="1800" max="1800" width="10.33203125" style="648" customWidth="1"/>
    <col min="1801" max="1801" width="15.88671875" style="648" bestFit="1" customWidth="1"/>
    <col min="1802" max="1802" width="10.6640625" style="648" customWidth="1"/>
    <col min="1803" max="1803" width="10.33203125" style="648" customWidth="1"/>
    <col min="1804" max="1804" width="10.88671875" style="648" customWidth="1"/>
    <col min="1805" max="1805" width="17.33203125" style="648" customWidth="1"/>
    <col min="1806" max="1806" width="7.44140625" style="648" customWidth="1"/>
    <col min="1807" max="1807" width="11" style="648" customWidth="1"/>
    <col min="1808" max="1808" width="10.6640625" style="648" customWidth="1"/>
    <col min="1809" max="1809" width="10.6640625" style="648" bestFit="1" customWidth="1"/>
    <col min="1810" max="1810" width="11" style="648" customWidth="1"/>
    <col min="1811" max="1811" width="6.44140625" style="648" customWidth="1"/>
    <col min="1812" max="1812" width="9.109375" style="648"/>
    <col min="1813" max="1813" width="33.33203125" style="648" customWidth="1"/>
    <col min="1814" max="2050" width="9.109375" style="648"/>
    <col min="2051" max="2051" width="5.33203125" style="648" customWidth="1"/>
    <col min="2052" max="2052" width="8" style="648" customWidth="1"/>
    <col min="2053" max="2053" width="44.44140625" style="648" bestFit="1" customWidth="1"/>
    <col min="2054" max="2054" width="10.109375" style="648" bestFit="1" customWidth="1"/>
    <col min="2055" max="2055" width="10.109375" style="648" customWidth="1"/>
    <col min="2056" max="2056" width="10.33203125" style="648" customWidth="1"/>
    <col min="2057" max="2057" width="15.88671875" style="648" bestFit="1" customWidth="1"/>
    <col min="2058" max="2058" width="10.6640625" style="648" customWidth="1"/>
    <col min="2059" max="2059" width="10.33203125" style="648" customWidth="1"/>
    <col min="2060" max="2060" width="10.88671875" style="648" customWidth="1"/>
    <col min="2061" max="2061" width="17.33203125" style="648" customWidth="1"/>
    <col min="2062" max="2062" width="7.44140625" style="648" customWidth="1"/>
    <col min="2063" max="2063" width="11" style="648" customWidth="1"/>
    <col min="2064" max="2064" width="10.6640625" style="648" customWidth="1"/>
    <col min="2065" max="2065" width="10.6640625" style="648" bestFit="1" customWidth="1"/>
    <col min="2066" max="2066" width="11" style="648" customWidth="1"/>
    <col min="2067" max="2067" width="6.44140625" style="648" customWidth="1"/>
    <col min="2068" max="2068" width="9.109375" style="648"/>
    <col min="2069" max="2069" width="33.33203125" style="648" customWidth="1"/>
    <col min="2070" max="2306" width="9.109375" style="648"/>
    <col min="2307" max="2307" width="5.33203125" style="648" customWidth="1"/>
    <col min="2308" max="2308" width="8" style="648" customWidth="1"/>
    <col min="2309" max="2309" width="44.44140625" style="648" bestFit="1" customWidth="1"/>
    <col min="2310" max="2310" width="10.109375" style="648" bestFit="1" customWidth="1"/>
    <col min="2311" max="2311" width="10.109375" style="648" customWidth="1"/>
    <col min="2312" max="2312" width="10.33203125" style="648" customWidth="1"/>
    <col min="2313" max="2313" width="15.88671875" style="648" bestFit="1" customWidth="1"/>
    <col min="2314" max="2314" width="10.6640625" style="648" customWidth="1"/>
    <col min="2315" max="2315" width="10.33203125" style="648" customWidth="1"/>
    <col min="2316" max="2316" width="10.88671875" style="648" customWidth="1"/>
    <col min="2317" max="2317" width="17.33203125" style="648" customWidth="1"/>
    <col min="2318" max="2318" width="7.44140625" style="648" customWidth="1"/>
    <col min="2319" max="2319" width="11" style="648" customWidth="1"/>
    <col min="2320" max="2320" width="10.6640625" style="648" customWidth="1"/>
    <col min="2321" max="2321" width="10.6640625" style="648" bestFit="1" customWidth="1"/>
    <col min="2322" max="2322" width="11" style="648" customWidth="1"/>
    <col min="2323" max="2323" width="6.44140625" style="648" customWidth="1"/>
    <col min="2324" max="2324" width="9.109375" style="648"/>
    <col min="2325" max="2325" width="33.33203125" style="648" customWidth="1"/>
    <col min="2326" max="2562" width="9.109375" style="648"/>
    <col min="2563" max="2563" width="5.33203125" style="648" customWidth="1"/>
    <col min="2564" max="2564" width="8" style="648" customWidth="1"/>
    <col min="2565" max="2565" width="44.44140625" style="648" bestFit="1" customWidth="1"/>
    <col min="2566" max="2566" width="10.109375" style="648" bestFit="1" customWidth="1"/>
    <col min="2567" max="2567" width="10.109375" style="648" customWidth="1"/>
    <col min="2568" max="2568" width="10.33203125" style="648" customWidth="1"/>
    <col min="2569" max="2569" width="15.88671875" style="648" bestFit="1" customWidth="1"/>
    <col min="2570" max="2570" width="10.6640625" style="648" customWidth="1"/>
    <col min="2571" max="2571" width="10.33203125" style="648" customWidth="1"/>
    <col min="2572" max="2572" width="10.88671875" style="648" customWidth="1"/>
    <col min="2573" max="2573" width="17.33203125" style="648" customWidth="1"/>
    <col min="2574" max="2574" width="7.44140625" style="648" customWidth="1"/>
    <col min="2575" max="2575" width="11" style="648" customWidth="1"/>
    <col min="2576" max="2576" width="10.6640625" style="648" customWidth="1"/>
    <col min="2577" max="2577" width="10.6640625" style="648" bestFit="1" customWidth="1"/>
    <col min="2578" max="2578" width="11" style="648" customWidth="1"/>
    <col min="2579" max="2579" width="6.44140625" style="648" customWidth="1"/>
    <col min="2580" max="2580" width="9.109375" style="648"/>
    <col min="2581" max="2581" width="33.33203125" style="648" customWidth="1"/>
    <col min="2582" max="2818" width="9.109375" style="648"/>
    <col min="2819" max="2819" width="5.33203125" style="648" customWidth="1"/>
    <col min="2820" max="2820" width="8" style="648" customWidth="1"/>
    <col min="2821" max="2821" width="44.44140625" style="648" bestFit="1" customWidth="1"/>
    <col min="2822" max="2822" width="10.109375" style="648" bestFit="1" customWidth="1"/>
    <col min="2823" max="2823" width="10.109375" style="648" customWidth="1"/>
    <col min="2824" max="2824" width="10.33203125" style="648" customWidth="1"/>
    <col min="2825" max="2825" width="15.88671875" style="648" bestFit="1" customWidth="1"/>
    <col min="2826" max="2826" width="10.6640625" style="648" customWidth="1"/>
    <col min="2827" max="2827" width="10.33203125" style="648" customWidth="1"/>
    <col min="2828" max="2828" width="10.88671875" style="648" customWidth="1"/>
    <col min="2829" max="2829" width="17.33203125" style="648" customWidth="1"/>
    <col min="2830" max="2830" width="7.44140625" style="648" customWidth="1"/>
    <col min="2831" max="2831" width="11" style="648" customWidth="1"/>
    <col min="2832" max="2832" width="10.6640625" style="648" customWidth="1"/>
    <col min="2833" max="2833" width="10.6640625" style="648" bestFit="1" customWidth="1"/>
    <col min="2834" max="2834" width="11" style="648" customWidth="1"/>
    <col min="2835" max="2835" width="6.44140625" style="648" customWidth="1"/>
    <col min="2836" max="2836" width="9.109375" style="648"/>
    <col min="2837" max="2837" width="33.33203125" style="648" customWidth="1"/>
    <col min="2838" max="3074" width="9.109375" style="648"/>
    <col min="3075" max="3075" width="5.33203125" style="648" customWidth="1"/>
    <col min="3076" max="3076" width="8" style="648" customWidth="1"/>
    <col min="3077" max="3077" width="44.44140625" style="648" bestFit="1" customWidth="1"/>
    <col min="3078" max="3078" width="10.109375" style="648" bestFit="1" customWidth="1"/>
    <col min="3079" max="3079" width="10.109375" style="648" customWidth="1"/>
    <col min="3080" max="3080" width="10.33203125" style="648" customWidth="1"/>
    <col min="3081" max="3081" width="15.88671875" style="648" bestFit="1" customWidth="1"/>
    <col min="3082" max="3082" width="10.6640625" style="648" customWidth="1"/>
    <col min="3083" max="3083" width="10.33203125" style="648" customWidth="1"/>
    <col min="3084" max="3084" width="10.88671875" style="648" customWidth="1"/>
    <col min="3085" max="3085" width="17.33203125" style="648" customWidth="1"/>
    <col min="3086" max="3086" width="7.44140625" style="648" customWidth="1"/>
    <col min="3087" max="3087" width="11" style="648" customWidth="1"/>
    <col min="3088" max="3088" width="10.6640625" style="648" customWidth="1"/>
    <col min="3089" max="3089" width="10.6640625" style="648" bestFit="1" customWidth="1"/>
    <col min="3090" max="3090" width="11" style="648" customWidth="1"/>
    <col min="3091" max="3091" width="6.44140625" style="648" customWidth="1"/>
    <col min="3092" max="3092" width="9.109375" style="648"/>
    <col min="3093" max="3093" width="33.33203125" style="648" customWidth="1"/>
    <col min="3094" max="3330" width="9.109375" style="648"/>
    <col min="3331" max="3331" width="5.33203125" style="648" customWidth="1"/>
    <col min="3332" max="3332" width="8" style="648" customWidth="1"/>
    <col min="3333" max="3333" width="44.44140625" style="648" bestFit="1" customWidth="1"/>
    <col min="3334" max="3334" width="10.109375" style="648" bestFit="1" customWidth="1"/>
    <col min="3335" max="3335" width="10.109375" style="648" customWidth="1"/>
    <col min="3336" max="3336" width="10.33203125" style="648" customWidth="1"/>
    <col min="3337" max="3337" width="15.88671875" style="648" bestFit="1" customWidth="1"/>
    <col min="3338" max="3338" width="10.6640625" style="648" customWidth="1"/>
    <col min="3339" max="3339" width="10.33203125" style="648" customWidth="1"/>
    <col min="3340" max="3340" width="10.88671875" style="648" customWidth="1"/>
    <col min="3341" max="3341" width="17.33203125" style="648" customWidth="1"/>
    <col min="3342" max="3342" width="7.44140625" style="648" customWidth="1"/>
    <col min="3343" max="3343" width="11" style="648" customWidth="1"/>
    <col min="3344" max="3344" width="10.6640625" style="648" customWidth="1"/>
    <col min="3345" max="3345" width="10.6640625" style="648" bestFit="1" customWidth="1"/>
    <col min="3346" max="3346" width="11" style="648" customWidth="1"/>
    <col min="3347" max="3347" width="6.44140625" style="648" customWidth="1"/>
    <col min="3348" max="3348" width="9.109375" style="648"/>
    <col min="3349" max="3349" width="33.33203125" style="648" customWidth="1"/>
    <col min="3350" max="3586" width="9.109375" style="648"/>
    <col min="3587" max="3587" width="5.33203125" style="648" customWidth="1"/>
    <col min="3588" max="3588" width="8" style="648" customWidth="1"/>
    <col min="3589" max="3589" width="44.44140625" style="648" bestFit="1" customWidth="1"/>
    <col min="3590" max="3590" width="10.109375" style="648" bestFit="1" customWidth="1"/>
    <col min="3591" max="3591" width="10.109375" style="648" customWidth="1"/>
    <col min="3592" max="3592" width="10.33203125" style="648" customWidth="1"/>
    <col min="3593" max="3593" width="15.88671875" style="648" bestFit="1" customWidth="1"/>
    <col min="3594" max="3594" width="10.6640625" style="648" customWidth="1"/>
    <col min="3595" max="3595" width="10.33203125" style="648" customWidth="1"/>
    <col min="3596" max="3596" width="10.88671875" style="648" customWidth="1"/>
    <col min="3597" max="3597" width="17.33203125" style="648" customWidth="1"/>
    <col min="3598" max="3598" width="7.44140625" style="648" customWidth="1"/>
    <col min="3599" max="3599" width="11" style="648" customWidth="1"/>
    <col min="3600" max="3600" width="10.6640625" style="648" customWidth="1"/>
    <col min="3601" max="3601" width="10.6640625" style="648" bestFit="1" customWidth="1"/>
    <col min="3602" max="3602" width="11" style="648" customWidth="1"/>
    <col min="3603" max="3603" width="6.44140625" style="648" customWidth="1"/>
    <col min="3604" max="3604" width="9.109375" style="648"/>
    <col min="3605" max="3605" width="33.33203125" style="648" customWidth="1"/>
    <col min="3606" max="3842" width="9.109375" style="648"/>
    <col min="3843" max="3843" width="5.33203125" style="648" customWidth="1"/>
    <col min="3844" max="3844" width="8" style="648" customWidth="1"/>
    <col min="3845" max="3845" width="44.44140625" style="648" bestFit="1" customWidth="1"/>
    <col min="3846" max="3846" width="10.109375" style="648" bestFit="1" customWidth="1"/>
    <col min="3847" max="3847" width="10.109375" style="648" customWidth="1"/>
    <col min="3848" max="3848" width="10.33203125" style="648" customWidth="1"/>
    <col min="3849" max="3849" width="15.88671875" style="648" bestFit="1" customWidth="1"/>
    <col min="3850" max="3850" width="10.6640625" style="648" customWidth="1"/>
    <col min="3851" max="3851" width="10.33203125" style="648" customWidth="1"/>
    <col min="3852" max="3852" width="10.88671875" style="648" customWidth="1"/>
    <col min="3853" max="3853" width="17.33203125" style="648" customWidth="1"/>
    <col min="3854" max="3854" width="7.44140625" style="648" customWidth="1"/>
    <col min="3855" max="3855" width="11" style="648" customWidth="1"/>
    <col min="3856" max="3856" width="10.6640625" style="648" customWidth="1"/>
    <col min="3857" max="3857" width="10.6640625" style="648" bestFit="1" customWidth="1"/>
    <col min="3858" max="3858" width="11" style="648" customWidth="1"/>
    <col min="3859" max="3859" width="6.44140625" style="648" customWidth="1"/>
    <col min="3860" max="3860" width="9.109375" style="648"/>
    <col min="3861" max="3861" width="33.33203125" style="648" customWidth="1"/>
    <col min="3862" max="4098" width="9.109375" style="648"/>
    <col min="4099" max="4099" width="5.33203125" style="648" customWidth="1"/>
    <col min="4100" max="4100" width="8" style="648" customWidth="1"/>
    <col min="4101" max="4101" width="44.44140625" style="648" bestFit="1" customWidth="1"/>
    <col min="4102" max="4102" width="10.109375" style="648" bestFit="1" customWidth="1"/>
    <col min="4103" max="4103" width="10.109375" style="648" customWidth="1"/>
    <col min="4104" max="4104" width="10.33203125" style="648" customWidth="1"/>
    <col min="4105" max="4105" width="15.88671875" style="648" bestFit="1" customWidth="1"/>
    <col min="4106" max="4106" width="10.6640625" style="648" customWidth="1"/>
    <col min="4107" max="4107" width="10.33203125" style="648" customWidth="1"/>
    <col min="4108" max="4108" width="10.88671875" style="648" customWidth="1"/>
    <col min="4109" max="4109" width="17.33203125" style="648" customWidth="1"/>
    <col min="4110" max="4110" width="7.44140625" style="648" customWidth="1"/>
    <col min="4111" max="4111" width="11" style="648" customWidth="1"/>
    <col min="4112" max="4112" width="10.6640625" style="648" customWidth="1"/>
    <col min="4113" max="4113" width="10.6640625" style="648" bestFit="1" customWidth="1"/>
    <col min="4114" max="4114" width="11" style="648" customWidth="1"/>
    <col min="4115" max="4115" width="6.44140625" style="648" customWidth="1"/>
    <col min="4116" max="4116" width="9.109375" style="648"/>
    <col min="4117" max="4117" width="33.33203125" style="648" customWidth="1"/>
    <col min="4118" max="4354" width="9.109375" style="648"/>
    <col min="4355" max="4355" width="5.33203125" style="648" customWidth="1"/>
    <col min="4356" max="4356" width="8" style="648" customWidth="1"/>
    <col min="4357" max="4357" width="44.44140625" style="648" bestFit="1" customWidth="1"/>
    <col min="4358" max="4358" width="10.109375" style="648" bestFit="1" customWidth="1"/>
    <col min="4359" max="4359" width="10.109375" style="648" customWidth="1"/>
    <col min="4360" max="4360" width="10.33203125" style="648" customWidth="1"/>
    <col min="4361" max="4361" width="15.88671875" style="648" bestFit="1" customWidth="1"/>
    <col min="4362" max="4362" width="10.6640625" style="648" customWidth="1"/>
    <col min="4363" max="4363" width="10.33203125" style="648" customWidth="1"/>
    <col min="4364" max="4364" width="10.88671875" style="648" customWidth="1"/>
    <col min="4365" max="4365" width="17.33203125" style="648" customWidth="1"/>
    <col min="4366" max="4366" width="7.44140625" style="648" customWidth="1"/>
    <col min="4367" max="4367" width="11" style="648" customWidth="1"/>
    <col min="4368" max="4368" width="10.6640625" style="648" customWidth="1"/>
    <col min="4369" max="4369" width="10.6640625" style="648" bestFit="1" customWidth="1"/>
    <col min="4370" max="4370" width="11" style="648" customWidth="1"/>
    <col min="4371" max="4371" width="6.44140625" style="648" customWidth="1"/>
    <col min="4372" max="4372" width="9.109375" style="648"/>
    <col min="4373" max="4373" width="33.33203125" style="648" customWidth="1"/>
    <col min="4374" max="4610" width="9.109375" style="648"/>
    <col min="4611" max="4611" width="5.33203125" style="648" customWidth="1"/>
    <col min="4612" max="4612" width="8" style="648" customWidth="1"/>
    <col min="4613" max="4613" width="44.44140625" style="648" bestFit="1" customWidth="1"/>
    <col min="4614" max="4614" width="10.109375" style="648" bestFit="1" customWidth="1"/>
    <col min="4615" max="4615" width="10.109375" style="648" customWidth="1"/>
    <col min="4616" max="4616" width="10.33203125" style="648" customWidth="1"/>
    <col min="4617" max="4617" width="15.88671875" style="648" bestFit="1" customWidth="1"/>
    <col min="4618" max="4618" width="10.6640625" style="648" customWidth="1"/>
    <col min="4619" max="4619" width="10.33203125" style="648" customWidth="1"/>
    <col min="4620" max="4620" width="10.88671875" style="648" customWidth="1"/>
    <col min="4621" max="4621" width="17.33203125" style="648" customWidth="1"/>
    <col min="4622" max="4622" width="7.44140625" style="648" customWidth="1"/>
    <col min="4623" max="4623" width="11" style="648" customWidth="1"/>
    <col min="4624" max="4624" width="10.6640625" style="648" customWidth="1"/>
    <col min="4625" max="4625" width="10.6640625" style="648" bestFit="1" customWidth="1"/>
    <col min="4626" max="4626" width="11" style="648" customWidth="1"/>
    <col min="4627" max="4627" width="6.44140625" style="648" customWidth="1"/>
    <col min="4628" max="4628" width="9.109375" style="648"/>
    <col min="4629" max="4629" width="33.33203125" style="648" customWidth="1"/>
    <col min="4630" max="4866" width="9.109375" style="648"/>
    <col min="4867" max="4867" width="5.33203125" style="648" customWidth="1"/>
    <col min="4868" max="4868" width="8" style="648" customWidth="1"/>
    <col min="4869" max="4869" width="44.44140625" style="648" bestFit="1" customWidth="1"/>
    <col min="4870" max="4870" width="10.109375" style="648" bestFit="1" customWidth="1"/>
    <col min="4871" max="4871" width="10.109375" style="648" customWidth="1"/>
    <col min="4872" max="4872" width="10.33203125" style="648" customWidth="1"/>
    <col min="4873" max="4873" width="15.88671875" style="648" bestFit="1" customWidth="1"/>
    <col min="4874" max="4874" width="10.6640625" style="648" customWidth="1"/>
    <col min="4875" max="4875" width="10.33203125" style="648" customWidth="1"/>
    <col min="4876" max="4876" width="10.88671875" style="648" customWidth="1"/>
    <col min="4877" max="4877" width="17.33203125" style="648" customWidth="1"/>
    <col min="4878" max="4878" width="7.44140625" style="648" customWidth="1"/>
    <col min="4879" max="4879" width="11" style="648" customWidth="1"/>
    <col min="4880" max="4880" width="10.6640625" style="648" customWidth="1"/>
    <col min="4881" max="4881" width="10.6640625" style="648" bestFit="1" customWidth="1"/>
    <col min="4882" max="4882" width="11" style="648" customWidth="1"/>
    <col min="4883" max="4883" width="6.44140625" style="648" customWidth="1"/>
    <col min="4884" max="4884" width="9.109375" style="648"/>
    <col min="4885" max="4885" width="33.33203125" style="648" customWidth="1"/>
    <col min="4886" max="5122" width="9.109375" style="648"/>
    <col min="5123" max="5123" width="5.33203125" style="648" customWidth="1"/>
    <col min="5124" max="5124" width="8" style="648" customWidth="1"/>
    <col min="5125" max="5125" width="44.44140625" style="648" bestFit="1" customWidth="1"/>
    <col min="5126" max="5126" width="10.109375" style="648" bestFit="1" customWidth="1"/>
    <col min="5127" max="5127" width="10.109375" style="648" customWidth="1"/>
    <col min="5128" max="5128" width="10.33203125" style="648" customWidth="1"/>
    <col min="5129" max="5129" width="15.88671875" style="648" bestFit="1" customWidth="1"/>
    <col min="5130" max="5130" width="10.6640625" style="648" customWidth="1"/>
    <col min="5131" max="5131" width="10.33203125" style="648" customWidth="1"/>
    <col min="5132" max="5132" width="10.88671875" style="648" customWidth="1"/>
    <col min="5133" max="5133" width="17.33203125" style="648" customWidth="1"/>
    <col min="5134" max="5134" width="7.44140625" style="648" customWidth="1"/>
    <col min="5135" max="5135" width="11" style="648" customWidth="1"/>
    <col min="5136" max="5136" width="10.6640625" style="648" customWidth="1"/>
    <col min="5137" max="5137" width="10.6640625" style="648" bestFit="1" customWidth="1"/>
    <col min="5138" max="5138" width="11" style="648" customWidth="1"/>
    <col min="5139" max="5139" width="6.44140625" style="648" customWidth="1"/>
    <col min="5140" max="5140" width="9.109375" style="648"/>
    <col min="5141" max="5141" width="33.33203125" style="648" customWidth="1"/>
    <col min="5142" max="5378" width="9.109375" style="648"/>
    <col min="5379" max="5379" width="5.33203125" style="648" customWidth="1"/>
    <col min="5380" max="5380" width="8" style="648" customWidth="1"/>
    <col min="5381" max="5381" width="44.44140625" style="648" bestFit="1" customWidth="1"/>
    <col min="5382" max="5382" width="10.109375" style="648" bestFit="1" customWidth="1"/>
    <col min="5383" max="5383" width="10.109375" style="648" customWidth="1"/>
    <col min="5384" max="5384" width="10.33203125" style="648" customWidth="1"/>
    <col min="5385" max="5385" width="15.88671875" style="648" bestFit="1" customWidth="1"/>
    <col min="5386" max="5386" width="10.6640625" style="648" customWidth="1"/>
    <col min="5387" max="5387" width="10.33203125" style="648" customWidth="1"/>
    <col min="5388" max="5388" width="10.88671875" style="648" customWidth="1"/>
    <col min="5389" max="5389" width="17.33203125" style="648" customWidth="1"/>
    <col min="5390" max="5390" width="7.44140625" style="648" customWidth="1"/>
    <col min="5391" max="5391" width="11" style="648" customWidth="1"/>
    <col min="5392" max="5392" width="10.6640625" style="648" customWidth="1"/>
    <col min="5393" max="5393" width="10.6640625" style="648" bestFit="1" customWidth="1"/>
    <col min="5394" max="5394" width="11" style="648" customWidth="1"/>
    <col min="5395" max="5395" width="6.44140625" style="648" customWidth="1"/>
    <col min="5396" max="5396" width="9.109375" style="648"/>
    <col min="5397" max="5397" width="33.33203125" style="648" customWidth="1"/>
    <col min="5398" max="5634" width="9.109375" style="648"/>
    <col min="5635" max="5635" width="5.33203125" style="648" customWidth="1"/>
    <col min="5636" max="5636" width="8" style="648" customWidth="1"/>
    <col min="5637" max="5637" width="44.44140625" style="648" bestFit="1" customWidth="1"/>
    <col min="5638" max="5638" width="10.109375" style="648" bestFit="1" customWidth="1"/>
    <col min="5639" max="5639" width="10.109375" style="648" customWidth="1"/>
    <col min="5640" max="5640" width="10.33203125" style="648" customWidth="1"/>
    <col min="5641" max="5641" width="15.88671875" style="648" bestFit="1" customWidth="1"/>
    <col min="5642" max="5642" width="10.6640625" style="648" customWidth="1"/>
    <col min="5643" max="5643" width="10.33203125" style="648" customWidth="1"/>
    <col min="5644" max="5644" width="10.88671875" style="648" customWidth="1"/>
    <col min="5645" max="5645" width="17.33203125" style="648" customWidth="1"/>
    <col min="5646" max="5646" width="7.44140625" style="648" customWidth="1"/>
    <col min="5647" max="5647" width="11" style="648" customWidth="1"/>
    <col min="5648" max="5648" width="10.6640625" style="648" customWidth="1"/>
    <col min="5649" max="5649" width="10.6640625" style="648" bestFit="1" customWidth="1"/>
    <col min="5650" max="5650" width="11" style="648" customWidth="1"/>
    <col min="5651" max="5651" width="6.44140625" style="648" customWidth="1"/>
    <col min="5652" max="5652" width="9.109375" style="648"/>
    <col min="5653" max="5653" width="33.33203125" style="648" customWidth="1"/>
    <col min="5654" max="5890" width="9.109375" style="648"/>
    <col min="5891" max="5891" width="5.33203125" style="648" customWidth="1"/>
    <col min="5892" max="5892" width="8" style="648" customWidth="1"/>
    <col min="5893" max="5893" width="44.44140625" style="648" bestFit="1" customWidth="1"/>
    <col min="5894" max="5894" width="10.109375" style="648" bestFit="1" customWidth="1"/>
    <col min="5895" max="5895" width="10.109375" style="648" customWidth="1"/>
    <col min="5896" max="5896" width="10.33203125" style="648" customWidth="1"/>
    <col min="5897" max="5897" width="15.88671875" style="648" bestFit="1" customWidth="1"/>
    <col min="5898" max="5898" width="10.6640625" style="648" customWidth="1"/>
    <col min="5899" max="5899" width="10.33203125" style="648" customWidth="1"/>
    <col min="5900" max="5900" width="10.88671875" style="648" customWidth="1"/>
    <col min="5901" max="5901" width="17.33203125" style="648" customWidth="1"/>
    <col min="5902" max="5902" width="7.44140625" style="648" customWidth="1"/>
    <col min="5903" max="5903" width="11" style="648" customWidth="1"/>
    <col min="5904" max="5904" width="10.6640625" style="648" customWidth="1"/>
    <col min="5905" max="5905" width="10.6640625" style="648" bestFit="1" customWidth="1"/>
    <col min="5906" max="5906" width="11" style="648" customWidth="1"/>
    <col min="5907" max="5907" width="6.44140625" style="648" customWidth="1"/>
    <col min="5908" max="5908" width="9.109375" style="648"/>
    <col min="5909" max="5909" width="33.33203125" style="648" customWidth="1"/>
    <col min="5910" max="6146" width="9.109375" style="648"/>
    <col min="6147" max="6147" width="5.33203125" style="648" customWidth="1"/>
    <col min="6148" max="6148" width="8" style="648" customWidth="1"/>
    <col min="6149" max="6149" width="44.44140625" style="648" bestFit="1" customWidth="1"/>
    <col min="6150" max="6150" width="10.109375" style="648" bestFit="1" customWidth="1"/>
    <col min="6151" max="6151" width="10.109375" style="648" customWidth="1"/>
    <col min="6152" max="6152" width="10.33203125" style="648" customWidth="1"/>
    <col min="6153" max="6153" width="15.88671875" style="648" bestFit="1" customWidth="1"/>
    <col min="6154" max="6154" width="10.6640625" style="648" customWidth="1"/>
    <col min="6155" max="6155" width="10.33203125" style="648" customWidth="1"/>
    <col min="6156" max="6156" width="10.88671875" style="648" customWidth="1"/>
    <col min="6157" max="6157" width="17.33203125" style="648" customWidth="1"/>
    <col min="6158" max="6158" width="7.44140625" style="648" customWidth="1"/>
    <col min="6159" max="6159" width="11" style="648" customWidth="1"/>
    <col min="6160" max="6160" width="10.6640625" style="648" customWidth="1"/>
    <col min="6161" max="6161" width="10.6640625" style="648" bestFit="1" customWidth="1"/>
    <col min="6162" max="6162" width="11" style="648" customWidth="1"/>
    <col min="6163" max="6163" width="6.44140625" style="648" customWidth="1"/>
    <col min="6164" max="6164" width="9.109375" style="648"/>
    <col min="6165" max="6165" width="33.33203125" style="648" customWidth="1"/>
    <col min="6166" max="6402" width="9.109375" style="648"/>
    <col min="6403" max="6403" width="5.33203125" style="648" customWidth="1"/>
    <col min="6404" max="6404" width="8" style="648" customWidth="1"/>
    <col min="6405" max="6405" width="44.44140625" style="648" bestFit="1" customWidth="1"/>
    <col min="6406" max="6406" width="10.109375" style="648" bestFit="1" customWidth="1"/>
    <col min="6407" max="6407" width="10.109375" style="648" customWidth="1"/>
    <col min="6408" max="6408" width="10.33203125" style="648" customWidth="1"/>
    <col min="6409" max="6409" width="15.88671875" style="648" bestFit="1" customWidth="1"/>
    <col min="6410" max="6410" width="10.6640625" style="648" customWidth="1"/>
    <col min="6411" max="6411" width="10.33203125" style="648" customWidth="1"/>
    <col min="6412" max="6412" width="10.88671875" style="648" customWidth="1"/>
    <col min="6413" max="6413" width="17.33203125" style="648" customWidth="1"/>
    <col min="6414" max="6414" width="7.44140625" style="648" customWidth="1"/>
    <col min="6415" max="6415" width="11" style="648" customWidth="1"/>
    <col min="6416" max="6416" width="10.6640625" style="648" customWidth="1"/>
    <col min="6417" max="6417" width="10.6640625" style="648" bestFit="1" customWidth="1"/>
    <col min="6418" max="6418" width="11" style="648" customWidth="1"/>
    <col min="6419" max="6419" width="6.44140625" style="648" customWidth="1"/>
    <col min="6420" max="6420" width="9.109375" style="648"/>
    <col min="6421" max="6421" width="33.33203125" style="648" customWidth="1"/>
    <col min="6422" max="6658" width="9.109375" style="648"/>
    <col min="6659" max="6659" width="5.33203125" style="648" customWidth="1"/>
    <col min="6660" max="6660" width="8" style="648" customWidth="1"/>
    <col min="6661" max="6661" width="44.44140625" style="648" bestFit="1" customWidth="1"/>
    <col min="6662" max="6662" width="10.109375" style="648" bestFit="1" customWidth="1"/>
    <col min="6663" max="6663" width="10.109375" style="648" customWidth="1"/>
    <col min="6664" max="6664" width="10.33203125" style="648" customWidth="1"/>
    <col min="6665" max="6665" width="15.88671875" style="648" bestFit="1" customWidth="1"/>
    <col min="6666" max="6666" width="10.6640625" style="648" customWidth="1"/>
    <col min="6667" max="6667" width="10.33203125" style="648" customWidth="1"/>
    <col min="6668" max="6668" width="10.88671875" style="648" customWidth="1"/>
    <col min="6669" max="6669" width="17.33203125" style="648" customWidth="1"/>
    <col min="6670" max="6670" width="7.44140625" style="648" customWidth="1"/>
    <col min="6671" max="6671" width="11" style="648" customWidth="1"/>
    <col min="6672" max="6672" width="10.6640625" style="648" customWidth="1"/>
    <col min="6673" max="6673" width="10.6640625" style="648" bestFit="1" customWidth="1"/>
    <col min="6674" max="6674" width="11" style="648" customWidth="1"/>
    <col min="6675" max="6675" width="6.44140625" style="648" customWidth="1"/>
    <col min="6676" max="6676" width="9.109375" style="648"/>
    <col min="6677" max="6677" width="33.33203125" style="648" customWidth="1"/>
    <col min="6678" max="6914" width="9.109375" style="648"/>
    <col min="6915" max="6915" width="5.33203125" style="648" customWidth="1"/>
    <col min="6916" max="6916" width="8" style="648" customWidth="1"/>
    <col min="6917" max="6917" width="44.44140625" style="648" bestFit="1" customWidth="1"/>
    <col min="6918" max="6918" width="10.109375" style="648" bestFit="1" customWidth="1"/>
    <col min="6919" max="6919" width="10.109375" style="648" customWidth="1"/>
    <col min="6920" max="6920" width="10.33203125" style="648" customWidth="1"/>
    <col min="6921" max="6921" width="15.88671875" style="648" bestFit="1" customWidth="1"/>
    <col min="6922" max="6922" width="10.6640625" style="648" customWidth="1"/>
    <col min="6923" max="6923" width="10.33203125" style="648" customWidth="1"/>
    <col min="6924" max="6924" width="10.88671875" style="648" customWidth="1"/>
    <col min="6925" max="6925" width="17.33203125" style="648" customWidth="1"/>
    <col min="6926" max="6926" width="7.44140625" style="648" customWidth="1"/>
    <col min="6927" max="6927" width="11" style="648" customWidth="1"/>
    <col min="6928" max="6928" width="10.6640625" style="648" customWidth="1"/>
    <col min="6929" max="6929" width="10.6640625" style="648" bestFit="1" customWidth="1"/>
    <col min="6930" max="6930" width="11" style="648" customWidth="1"/>
    <col min="6931" max="6931" width="6.44140625" style="648" customWidth="1"/>
    <col min="6932" max="6932" width="9.109375" style="648"/>
    <col min="6933" max="6933" width="33.33203125" style="648" customWidth="1"/>
    <col min="6934" max="7170" width="9.109375" style="648"/>
    <col min="7171" max="7171" width="5.33203125" style="648" customWidth="1"/>
    <col min="7172" max="7172" width="8" style="648" customWidth="1"/>
    <col min="7173" max="7173" width="44.44140625" style="648" bestFit="1" customWidth="1"/>
    <col min="7174" max="7174" width="10.109375" style="648" bestFit="1" customWidth="1"/>
    <col min="7175" max="7175" width="10.109375" style="648" customWidth="1"/>
    <col min="7176" max="7176" width="10.33203125" style="648" customWidth="1"/>
    <col min="7177" max="7177" width="15.88671875" style="648" bestFit="1" customWidth="1"/>
    <col min="7178" max="7178" width="10.6640625" style="648" customWidth="1"/>
    <col min="7179" max="7179" width="10.33203125" style="648" customWidth="1"/>
    <col min="7180" max="7180" width="10.88671875" style="648" customWidth="1"/>
    <col min="7181" max="7181" width="17.33203125" style="648" customWidth="1"/>
    <col min="7182" max="7182" width="7.44140625" style="648" customWidth="1"/>
    <col min="7183" max="7183" width="11" style="648" customWidth="1"/>
    <col min="7184" max="7184" width="10.6640625" style="648" customWidth="1"/>
    <col min="7185" max="7185" width="10.6640625" style="648" bestFit="1" customWidth="1"/>
    <col min="7186" max="7186" width="11" style="648" customWidth="1"/>
    <col min="7187" max="7187" width="6.44140625" style="648" customWidth="1"/>
    <col min="7188" max="7188" width="9.109375" style="648"/>
    <col min="7189" max="7189" width="33.33203125" style="648" customWidth="1"/>
    <col min="7190" max="7426" width="9.109375" style="648"/>
    <col min="7427" max="7427" width="5.33203125" style="648" customWidth="1"/>
    <col min="7428" max="7428" width="8" style="648" customWidth="1"/>
    <col min="7429" max="7429" width="44.44140625" style="648" bestFit="1" customWidth="1"/>
    <col min="7430" max="7430" width="10.109375" style="648" bestFit="1" customWidth="1"/>
    <col min="7431" max="7431" width="10.109375" style="648" customWidth="1"/>
    <col min="7432" max="7432" width="10.33203125" style="648" customWidth="1"/>
    <col min="7433" max="7433" width="15.88671875" style="648" bestFit="1" customWidth="1"/>
    <col min="7434" max="7434" width="10.6640625" style="648" customWidth="1"/>
    <col min="7435" max="7435" width="10.33203125" style="648" customWidth="1"/>
    <col min="7436" max="7436" width="10.88671875" style="648" customWidth="1"/>
    <col min="7437" max="7437" width="17.33203125" style="648" customWidth="1"/>
    <col min="7438" max="7438" width="7.44140625" style="648" customWidth="1"/>
    <col min="7439" max="7439" width="11" style="648" customWidth="1"/>
    <col min="7440" max="7440" width="10.6640625" style="648" customWidth="1"/>
    <col min="7441" max="7441" width="10.6640625" style="648" bestFit="1" customWidth="1"/>
    <col min="7442" max="7442" width="11" style="648" customWidth="1"/>
    <col min="7443" max="7443" width="6.44140625" style="648" customWidth="1"/>
    <col min="7444" max="7444" width="9.109375" style="648"/>
    <col min="7445" max="7445" width="33.33203125" style="648" customWidth="1"/>
    <col min="7446" max="7682" width="9.109375" style="648"/>
    <col min="7683" max="7683" width="5.33203125" style="648" customWidth="1"/>
    <col min="7684" max="7684" width="8" style="648" customWidth="1"/>
    <col min="7685" max="7685" width="44.44140625" style="648" bestFit="1" customWidth="1"/>
    <col min="7686" max="7686" width="10.109375" style="648" bestFit="1" customWidth="1"/>
    <col min="7687" max="7687" width="10.109375" style="648" customWidth="1"/>
    <col min="7688" max="7688" width="10.33203125" style="648" customWidth="1"/>
    <col min="7689" max="7689" width="15.88671875" style="648" bestFit="1" customWidth="1"/>
    <col min="7690" max="7690" width="10.6640625" style="648" customWidth="1"/>
    <col min="7691" max="7691" width="10.33203125" style="648" customWidth="1"/>
    <col min="7692" max="7692" width="10.88671875" style="648" customWidth="1"/>
    <col min="7693" max="7693" width="17.33203125" style="648" customWidth="1"/>
    <col min="7694" max="7694" width="7.44140625" style="648" customWidth="1"/>
    <col min="7695" max="7695" width="11" style="648" customWidth="1"/>
    <col min="7696" max="7696" width="10.6640625" style="648" customWidth="1"/>
    <col min="7697" max="7697" width="10.6640625" style="648" bestFit="1" customWidth="1"/>
    <col min="7698" max="7698" width="11" style="648" customWidth="1"/>
    <col min="7699" max="7699" width="6.44140625" style="648" customWidth="1"/>
    <col min="7700" max="7700" width="9.109375" style="648"/>
    <col min="7701" max="7701" width="33.33203125" style="648" customWidth="1"/>
    <col min="7702" max="7938" width="9.109375" style="648"/>
    <col min="7939" max="7939" width="5.33203125" style="648" customWidth="1"/>
    <col min="7940" max="7940" width="8" style="648" customWidth="1"/>
    <col min="7941" max="7941" width="44.44140625" style="648" bestFit="1" customWidth="1"/>
    <col min="7942" max="7942" width="10.109375" style="648" bestFit="1" customWidth="1"/>
    <col min="7943" max="7943" width="10.109375" style="648" customWidth="1"/>
    <col min="7944" max="7944" width="10.33203125" style="648" customWidth="1"/>
    <col min="7945" max="7945" width="15.88671875" style="648" bestFit="1" customWidth="1"/>
    <col min="7946" max="7946" width="10.6640625" style="648" customWidth="1"/>
    <col min="7947" max="7947" width="10.33203125" style="648" customWidth="1"/>
    <col min="7948" max="7948" width="10.88671875" style="648" customWidth="1"/>
    <col min="7949" max="7949" width="17.33203125" style="648" customWidth="1"/>
    <col min="7950" max="7950" width="7.44140625" style="648" customWidth="1"/>
    <col min="7951" max="7951" width="11" style="648" customWidth="1"/>
    <col min="7952" max="7952" width="10.6640625" style="648" customWidth="1"/>
    <col min="7953" max="7953" width="10.6640625" style="648" bestFit="1" customWidth="1"/>
    <col min="7954" max="7954" width="11" style="648" customWidth="1"/>
    <col min="7955" max="7955" width="6.44140625" style="648" customWidth="1"/>
    <col min="7956" max="7956" width="9.109375" style="648"/>
    <col min="7957" max="7957" width="33.33203125" style="648" customWidth="1"/>
    <col min="7958" max="8194" width="9.109375" style="648"/>
    <col min="8195" max="8195" width="5.33203125" style="648" customWidth="1"/>
    <col min="8196" max="8196" width="8" style="648" customWidth="1"/>
    <col min="8197" max="8197" width="44.44140625" style="648" bestFit="1" customWidth="1"/>
    <col min="8198" max="8198" width="10.109375" style="648" bestFit="1" customWidth="1"/>
    <col min="8199" max="8199" width="10.109375" style="648" customWidth="1"/>
    <col min="8200" max="8200" width="10.33203125" style="648" customWidth="1"/>
    <col min="8201" max="8201" width="15.88671875" style="648" bestFit="1" customWidth="1"/>
    <col min="8202" max="8202" width="10.6640625" style="648" customWidth="1"/>
    <col min="8203" max="8203" width="10.33203125" style="648" customWidth="1"/>
    <col min="8204" max="8204" width="10.88671875" style="648" customWidth="1"/>
    <col min="8205" max="8205" width="17.33203125" style="648" customWidth="1"/>
    <col min="8206" max="8206" width="7.44140625" style="648" customWidth="1"/>
    <col min="8207" max="8207" width="11" style="648" customWidth="1"/>
    <col min="8208" max="8208" width="10.6640625" style="648" customWidth="1"/>
    <col min="8209" max="8209" width="10.6640625" style="648" bestFit="1" customWidth="1"/>
    <col min="8210" max="8210" width="11" style="648" customWidth="1"/>
    <col min="8211" max="8211" width="6.44140625" style="648" customWidth="1"/>
    <col min="8212" max="8212" width="9.109375" style="648"/>
    <col min="8213" max="8213" width="33.33203125" style="648" customWidth="1"/>
    <col min="8214" max="8450" width="9.109375" style="648"/>
    <col min="8451" max="8451" width="5.33203125" style="648" customWidth="1"/>
    <col min="8452" max="8452" width="8" style="648" customWidth="1"/>
    <col min="8453" max="8453" width="44.44140625" style="648" bestFit="1" customWidth="1"/>
    <col min="8454" max="8454" width="10.109375" style="648" bestFit="1" customWidth="1"/>
    <col min="8455" max="8455" width="10.109375" style="648" customWidth="1"/>
    <col min="8456" max="8456" width="10.33203125" style="648" customWidth="1"/>
    <col min="8457" max="8457" width="15.88671875" style="648" bestFit="1" customWidth="1"/>
    <col min="8458" max="8458" width="10.6640625" style="648" customWidth="1"/>
    <col min="8459" max="8459" width="10.33203125" style="648" customWidth="1"/>
    <col min="8460" max="8460" width="10.88671875" style="648" customWidth="1"/>
    <col min="8461" max="8461" width="17.33203125" style="648" customWidth="1"/>
    <col min="8462" max="8462" width="7.44140625" style="648" customWidth="1"/>
    <col min="8463" max="8463" width="11" style="648" customWidth="1"/>
    <col min="8464" max="8464" width="10.6640625" style="648" customWidth="1"/>
    <col min="8465" max="8465" width="10.6640625" style="648" bestFit="1" customWidth="1"/>
    <col min="8466" max="8466" width="11" style="648" customWidth="1"/>
    <col min="8467" max="8467" width="6.44140625" style="648" customWidth="1"/>
    <col min="8468" max="8468" width="9.109375" style="648"/>
    <col min="8469" max="8469" width="33.33203125" style="648" customWidth="1"/>
    <col min="8470" max="8706" width="9.109375" style="648"/>
    <col min="8707" max="8707" width="5.33203125" style="648" customWidth="1"/>
    <col min="8708" max="8708" width="8" style="648" customWidth="1"/>
    <col min="8709" max="8709" width="44.44140625" style="648" bestFit="1" customWidth="1"/>
    <col min="8710" max="8710" width="10.109375" style="648" bestFit="1" customWidth="1"/>
    <col min="8711" max="8711" width="10.109375" style="648" customWidth="1"/>
    <col min="8712" max="8712" width="10.33203125" style="648" customWidth="1"/>
    <col min="8713" max="8713" width="15.88671875" style="648" bestFit="1" customWidth="1"/>
    <col min="8714" max="8714" width="10.6640625" style="648" customWidth="1"/>
    <col min="8715" max="8715" width="10.33203125" style="648" customWidth="1"/>
    <col min="8716" max="8716" width="10.88671875" style="648" customWidth="1"/>
    <col min="8717" max="8717" width="17.33203125" style="648" customWidth="1"/>
    <col min="8718" max="8718" width="7.44140625" style="648" customWidth="1"/>
    <col min="8719" max="8719" width="11" style="648" customWidth="1"/>
    <col min="8720" max="8720" width="10.6640625" style="648" customWidth="1"/>
    <col min="8721" max="8721" width="10.6640625" style="648" bestFit="1" customWidth="1"/>
    <col min="8722" max="8722" width="11" style="648" customWidth="1"/>
    <col min="8723" max="8723" width="6.44140625" style="648" customWidth="1"/>
    <col min="8724" max="8724" width="9.109375" style="648"/>
    <col min="8725" max="8725" width="33.33203125" style="648" customWidth="1"/>
    <col min="8726" max="8962" width="9.109375" style="648"/>
    <col min="8963" max="8963" width="5.33203125" style="648" customWidth="1"/>
    <col min="8964" max="8964" width="8" style="648" customWidth="1"/>
    <col min="8965" max="8965" width="44.44140625" style="648" bestFit="1" customWidth="1"/>
    <col min="8966" max="8966" width="10.109375" style="648" bestFit="1" customWidth="1"/>
    <col min="8967" max="8967" width="10.109375" style="648" customWidth="1"/>
    <col min="8968" max="8968" width="10.33203125" style="648" customWidth="1"/>
    <col min="8969" max="8969" width="15.88671875" style="648" bestFit="1" customWidth="1"/>
    <col min="8970" max="8970" width="10.6640625" style="648" customWidth="1"/>
    <col min="8971" max="8971" width="10.33203125" style="648" customWidth="1"/>
    <col min="8972" max="8972" width="10.88671875" style="648" customWidth="1"/>
    <col min="8973" max="8973" width="17.33203125" style="648" customWidth="1"/>
    <col min="8974" max="8974" width="7.44140625" style="648" customWidth="1"/>
    <col min="8975" max="8975" width="11" style="648" customWidth="1"/>
    <col min="8976" max="8976" width="10.6640625" style="648" customWidth="1"/>
    <col min="8977" max="8977" width="10.6640625" style="648" bestFit="1" customWidth="1"/>
    <col min="8978" max="8978" width="11" style="648" customWidth="1"/>
    <col min="8979" max="8979" width="6.44140625" style="648" customWidth="1"/>
    <col min="8980" max="8980" width="9.109375" style="648"/>
    <col min="8981" max="8981" width="33.33203125" style="648" customWidth="1"/>
    <col min="8982" max="9218" width="9.109375" style="648"/>
    <col min="9219" max="9219" width="5.33203125" style="648" customWidth="1"/>
    <col min="9220" max="9220" width="8" style="648" customWidth="1"/>
    <col min="9221" max="9221" width="44.44140625" style="648" bestFit="1" customWidth="1"/>
    <col min="9222" max="9222" width="10.109375" style="648" bestFit="1" customWidth="1"/>
    <col min="9223" max="9223" width="10.109375" style="648" customWidth="1"/>
    <col min="9224" max="9224" width="10.33203125" style="648" customWidth="1"/>
    <col min="9225" max="9225" width="15.88671875" style="648" bestFit="1" customWidth="1"/>
    <col min="9226" max="9226" width="10.6640625" style="648" customWidth="1"/>
    <col min="9227" max="9227" width="10.33203125" style="648" customWidth="1"/>
    <col min="9228" max="9228" width="10.88671875" style="648" customWidth="1"/>
    <col min="9229" max="9229" width="17.33203125" style="648" customWidth="1"/>
    <col min="9230" max="9230" width="7.44140625" style="648" customWidth="1"/>
    <col min="9231" max="9231" width="11" style="648" customWidth="1"/>
    <col min="9232" max="9232" width="10.6640625" style="648" customWidth="1"/>
    <col min="9233" max="9233" width="10.6640625" style="648" bestFit="1" customWidth="1"/>
    <col min="9234" max="9234" width="11" style="648" customWidth="1"/>
    <col min="9235" max="9235" width="6.44140625" style="648" customWidth="1"/>
    <col min="9236" max="9236" width="9.109375" style="648"/>
    <col min="9237" max="9237" width="33.33203125" style="648" customWidth="1"/>
    <col min="9238" max="9474" width="9.109375" style="648"/>
    <col min="9475" max="9475" width="5.33203125" style="648" customWidth="1"/>
    <col min="9476" max="9476" width="8" style="648" customWidth="1"/>
    <col min="9477" max="9477" width="44.44140625" style="648" bestFit="1" customWidth="1"/>
    <col min="9478" max="9478" width="10.109375" style="648" bestFit="1" customWidth="1"/>
    <col min="9479" max="9479" width="10.109375" style="648" customWidth="1"/>
    <col min="9480" max="9480" width="10.33203125" style="648" customWidth="1"/>
    <col min="9481" max="9481" width="15.88671875" style="648" bestFit="1" customWidth="1"/>
    <col min="9482" max="9482" width="10.6640625" style="648" customWidth="1"/>
    <col min="9483" max="9483" width="10.33203125" style="648" customWidth="1"/>
    <col min="9484" max="9484" width="10.88671875" style="648" customWidth="1"/>
    <col min="9485" max="9485" width="17.33203125" style="648" customWidth="1"/>
    <col min="9486" max="9486" width="7.44140625" style="648" customWidth="1"/>
    <col min="9487" max="9487" width="11" style="648" customWidth="1"/>
    <col min="9488" max="9488" width="10.6640625" style="648" customWidth="1"/>
    <col min="9489" max="9489" width="10.6640625" style="648" bestFit="1" customWidth="1"/>
    <col min="9490" max="9490" width="11" style="648" customWidth="1"/>
    <col min="9491" max="9491" width="6.44140625" style="648" customWidth="1"/>
    <col min="9492" max="9492" width="9.109375" style="648"/>
    <col min="9493" max="9493" width="33.33203125" style="648" customWidth="1"/>
    <col min="9494" max="9730" width="9.109375" style="648"/>
    <col min="9731" max="9731" width="5.33203125" style="648" customWidth="1"/>
    <col min="9732" max="9732" width="8" style="648" customWidth="1"/>
    <col min="9733" max="9733" width="44.44140625" style="648" bestFit="1" customWidth="1"/>
    <col min="9734" max="9734" width="10.109375" style="648" bestFit="1" customWidth="1"/>
    <col min="9735" max="9735" width="10.109375" style="648" customWidth="1"/>
    <col min="9736" max="9736" width="10.33203125" style="648" customWidth="1"/>
    <col min="9737" max="9737" width="15.88671875" style="648" bestFit="1" customWidth="1"/>
    <col min="9738" max="9738" width="10.6640625" style="648" customWidth="1"/>
    <col min="9739" max="9739" width="10.33203125" style="648" customWidth="1"/>
    <col min="9740" max="9740" width="10.88671875" style="648" customWidth="1"/>
    <col min="9741" max="9741" width="17.33203125" style="648" customWidth="1"/>
    <col min="9742" max="9742" width="7.44140625" style="648" customWidth="1"/>
    <col min="9743" max="9743" width="11" style="648" customWidth="1"/>
    <col min="9744" max="9744" width="10.6640625" style="648" customWidth="1"/>
    <col min="9745" max="9745" width="10.6640625" style="648" bestFit="1" customWidth="1"/>
    <col min="9746" max="9746" width="11" style="648" customWidth="1"/>
    <col min="9747" max="9747" width="6.44140625" style="648" customWidth="1"/>
    <col min="9748" max="9748" width="9.109375" style="648"/>
    <col min="9749" max="9749" width="33.33203125" style="648" customWidth="1"/>
    <col min="9750" max="9986" width="9.109375" style="648"/>
    <col min="9987" max="9987" width="5.33203125" style="648" customWidth="1"/>
    <col min="9988" max="9988" width="8" style="648" customWidth="1"/>
    <col min="9989" max="9989" width="44.44140625" style="648" bestFit="1" customWidth="1"/>
    <col min="9990" max="9990" width="10.109375" style="648" bestFit="1" customWidth="1"/>
    <col min="9991" max="9991" width="10.109375" style="648" customWidth="1"/>
    <col min="9992" max="9992" width="10.33203125" style="648" customWidth="1"/>
    <col min="9993" max="9993" width="15.88671875" style="648" bestFit="1" customWidth="1"/>
    <col min="9994" max="9994" width="10.6640625" style="648" customWidth="1"/>
    <col min="9995" max="9995" width="10.33203125" style="648" customWidth="1"/>
    <col min="9996" max="9996" width="10.88671875" style="648" customWidth="1"/>
    <col min="9997" max="9997" width="17.33203125" style="648" customWidth="1"/>
    <col min="9998" max="9998" width="7.44140625" style="648" customWidth="1"/>
    <col min="9999" max="9999" width="11" style="648" customWidth="1"/>
    <col min="10000" max="10000" width="10.6640625" style="648" customWidth="1"/>
    <col min="10001" max="10001" width="10.6640625" style="648" bestFit="1" customWidth="1"/>
    <col min="10002" max="10002" width="11" style="648" customWidth="1"/>
    <col min="10003" max="10003" width="6.44140625" style="648" customWidth="1"/>
    <col min="10004" max="10004" width="9.109375" style="648"/>
    <col min="10005" max="10005" width="33.33203125" style="648" customWidth="1"/>
    <col min="10006" max="10242" width="9.109375" style="648"/>
    <col min="10243" max="10243" width="5.33203125" style="648" customWidth="1"/>
    <col min="10244" max="10244" width="8" style="648" customWidth="1"/>
    <col min="10245" max="10245" width="44.44140625" style="648" bestFit="1" customWidth="1"/>
    <col min="10246" max="10246" width="10.109375" style="648" bestFit="1" customWidth="1"/>
    <col min="10247" max="10247" width="10.109375" style="648" customWidth="1"/>
    <col min="10248" max="10248" width="10.33203125" style="648" customWidth="1"/>
    <col min="10249" max="10249" width="15.88671875" style="648" bestFit="1" customWidth="1"/>
    <col min="10250" max="10250" width="10.6640625" style="648" customWidth="1"/>
    <col min="10251" max="10251" width="10.33203125" style="648" customWidth="1"/>
    <col min="10252" max="10252" width="10.88671875" style="648" customWidth="1"/>
    <col min="10253" max="10253" width="17.33203125" style="648" customWidth="1"/>
    <col min="10254" max="10254" width="7.44140625" style="648" customWidth="1"/>
    <col min="10255" max="10255" width="11" style="648" customWidth="1"/>
    <col min="10256" max="10256" width="10.6640625" style="648" customWidth="1"/>
    <col min="10257" max="10257" width="10.6640625" style="648" bestFit="1" customWidth="1"/>
    <col min="10258" max="10258" width="11" style="648" customWidth="1"/>
    <col min="10259" max="10259" width="6.44140625" style="648" customWidth="1"/>
    <col min="10260" max="10260" width="9.109375" style="648"/>
    <col min="10261" max="10261" width="33.33203125" style="648" customWidth="1"/>
    <col min="10262" max="10498" width="9.109375" style="648"/>
    <col min="10499" max="10499" width="5.33203125" style="648" customWidth="1"/>
    <col min="10500" max="10500" width="8" style="648" customWidth="1"/>
    <col min="10501" max="10501" width="44.44140625" style="648" bestFit="1" customWidth="1"/>
    <col min="10502" max="10502" width="10.109375" style="648" bestFit="1" customWidth="1"/>
    <col min="10503" max="10503" width="10.109375" style="648" customWidth="1"/>
    <col min="10504" max="10504" width="10.33203125" style="648" customWidth="1"/>
    <col min="10505" max="10505" width="15.88671875" style="648" bestFit="1" customWidth="1"/>
    <col min="10506" max="10506" width="10.6640625" style="648" customWidth="1"/>
    <col min="10507" max="10507" width="10.33203125" style="648" customWidth="1"/>
    <col min="10508" max="10508" width="10.88671875" style="648" customWidth="1"/>
    <col min="10509" max="10509" width="17.33203125" style="648" customWidth="1"/>
    <col min="10510" max="10510" width="7.44140625" style="648" customWidth="1"/>
    <col min="10511" max="10511" width="11" style="648" customWidth="1"/>
    <col min="10512" max="10512" width="10.6640625" style="648" customWidth="1"/>
    <col min="10513" max="10513" width="10.6640625" style="648" bestFit="1" customWidth="1"/>
    <col min="10514" max="10514" width="11" style="648" customWidth="1"/>
    <col min="10515" max="10515" width="6.44140625" style="648" customWidth="1"/>
    <col min="10516" max="10516" width="9.109375" style="648"/>
    <col min="10517" max="10517" width="33.33203125" style="648" customWidth="1"/>
    <col min="10518" max="10754" width="9.109375" style="648"/>
    <col min="10755" max="10755" width="5.33203125" style="648" customWidth="1"/>
    <col min="10756" max="10756" width="8" style="648" customWidth="1"/>
    <col min="10757" max="10757" width="44.44140625" style="648" bestFit="1" customWidth="1"/>
    <col min="10758" max="10758" width="10.109375" style="648" bestFit="1" customWidth="1"/>
    <col min="10759" max="10759" width="10.109375" style="648" customWidth="1"/>
    <col min="10760" max="10760" width="10.33203125" style="648" customWidth="1"/>
    <col min="10761" max="10761" width="15.88671875" style="648" bestFit="1" customWidth="1"/>
    <col min="10762" max="10762" width="10.6640625" style="648" customWidth="1"/>
    <col min="10763" max="10763" width="10.33203125" style="648" customWidth="1"/>
    <col min="10764" max="10764" width="10.88671875" style="648" customWidth="1"/>
    <col min="10765" max="10765" width="17.33203125" style="648" customWidth="1"/>
    <col min="10766" max="10766" width="7.44140625" style="648" customWidth="1"/>
    <col min="10767" max="10767" width="11" style="648" customWidth="1"/>
    <col min="10768" max="10768" width="10.6640625" style="648" customWidth="1"/>
    <col min="10769" max="10769" width="10.6640625" style="648" bestFit="1" customWidth="1"/>
    <col min="10770" max="10770" width="11" style="648" customWidth="1"/>
    <col min="10771" max="10771" width="6.44140625" style="648" customWidth="1"/>
    <col min="10772" max="10772" width="9.109375" style="648"/>
    <col min="10773" max="10773" width="33.33203125" style="648" customWidth="1"/>
    <col min="10774" max="11010" width="9.109375" style="648"/>
    <col min="11011" max="11011" width="5.33203125" style="648" customWidth="1"/>
    <col min="11012" max="11012" width="8" style="648" customWidth="1"/>
    <col min="11013" max="11013" width="44.44140625" style="648" bestFit="1" customWidth="1"/>
    <col min="11014" max="11014" width="10.109375" style="648" bestFit="1" customWidth="1"/>
    <col min="11015" max="11015" width="10.109375" style="648" customWidth="1"/>
    <col min="11016" max="11016" width="10.33203125" style="648" customWidth="1"/>
    <col min="11017" max="11017" width="15.88671875" style="648" bestFit="1" customWidth="1"/>
    <col min="11018" max="11018" width="10.6640625" style="648" customWidth="1"/>
    <col min="11019" max="11019" width="10.33203125" style="648" customWidth="1"/>
    <col min="11020" max="11020" width="10.88671875" style="648" customWidth="1"/>
    <col min="11021" max="11021" width="17.33203125" style="648" customWidth="1"/>
    <col min="11022" max="11022" width="7.44140625" style="648" customWidth="1"/>
    <col min="11023" max="11023" width="11" style="648" customWidth="1"/>
    <col min="11024" max="11024" width="10.6640625" style="648" customWidth="1"/>
    <col min="11025" max="11025" width="10.6640625" style="648" bestFit="1" customWidth="1"/>
    <col min="11026" max="11026" width="11" style="648" customWidth="1"/>
    <col min="11027" max="11027" width="6.44140625" style="648" customWidth="1"/>
    <col min="11028" max="11028" width="9.109375" style="648"/>
    <col min="11029" max="11029" width="33.33203125" style="648" customWidth="1"/>
    <col min="11030" max="11266" width="9.109375" style="648"/>
    <col min="11267" max="11267" width="5.33203125" style="648" customWidth="1"/>
    <col min="11268" max="11268" width="8" style="648" customWidth="1"/>
    <col min="11269" max="11269" width="44.44140625" style="648" bestFit="1" customWidth="1"/>
    <col min="11270" max="11270" width="10.109375" style="648" bestFit="1" customWidth="1"/>
    <col min="11271" max="11271" width="10.109375" style="648" customWidth="1"/>
    <col min="11272" max="11272" width="10.33203125" style="648" customWidth="1"/>
    <col min="11273" max="11273" width="15.88671875" style="648" bestFit="1" customWidth="1"/>
    <col min="11274" max="11274" width="10.6640625" style="648" customWidth="1"/>
    <col min="11275" max="11275" width="10.33203125" style="648" customWidth="1"/>
    <col min="11276" max="11276" width="10.88671875" style="648" customWidth="1"/>
    <col min="11277" max="11277" width="17.33203125" style="648" customWidth="1"/>
    <col min="11278" max="11278" width="7.44140625" style="648" customWidth="1"/>
    <col min="11279" max="11279" width="11" style="648" customWidth="1"/>
    <col min="11280" max="11280" width="10.6640625" style="648" customWidth="1"/>
    <col min="11281" max="11281" width="10.6640625" style="648" bestFit="1" customWidth="1"/>
    <col min="11282" max="11282" width="11" style="648" customWidth="1"/>
    <col min="11283" max="11283" width="6.44140625" style="648" customWidth="1"/>
    <col min="11284" max="11284" width="9.109375" style="648"/>
    <col min="11285" max="11285" width="33.33203125" style="648" customWidth="1"/>
    <col min="11286" max="11522" width="9.109375" style="648"/>
    <col min="11523" max="11523" width="5.33203125" style="648" customWidth="1"/>
    <col min="11524" max="11524" width="8" style="648" customWidth="1"/>
    <col min="11525" max="11525" width="44.44140625" style="648" bestFit="1" customWidth="1"/>
    <col min="11526" max="11526" width="10.109375" style="648" bestFit="1" customWidth="1"/>
    <col min="11527" max="11527" width="10.109375" style="648" customWidth="1"/>
    <col min="11528" max="11528" width="10.33203125" style="648" customWidth="1"/>
    <col min="11529" max="11529" width="15.88671875" style="648" bestFit="1" customWidth="1"/>
    <col min="11530" max="11530" width="10.6640625" style="648" customWidth="1"/>
    <col min="11531" max="11531" width="10.33203125" style="648" customWidth="1"/>
    <col min="11532" max="11532" width="10.88671875" style="648" customWidth="1"/>
    <col min="11533" max="11533" width="17.33203125" style="648" customWidth="1"/>
    <col min="11534" max="11534" width="7.44140625" style="648" customWidth="1"/>
    <col min="11535" max="11535" width="11" style="648" customWidth="1"/>
    <col min="11536" max="11536" width="10.6640625" style="648" customWidth="1"/>
    <col min="11537" max="11537" width="10.6640625" style="648" bestFit="1" customWidth="1"/>
    <col min="11538" max="11538" width="11" style="648" customWidth="1"/>
    <col min="11539" max="11539" width="6.44140625" style="648" customWidth="1"/>
    <col min="11540" max="11540" width="9.109375" style="648"/>
    <col min="11541" max="11541" width="33.33203125" style="648" customWidth="1"/>
    <col min="11542" max="11778" width="9.109375" style="648"/>
    <col min="11779" max="11779" width="5.33203125" style="648" customWidth="1"/>
    <col min="11780" max="11780" width="8" style="648" customWidth="1"/>
    <col min="11781" max="11781" width="44.44140625" style="648" bestFit="1" customWidth="1"/>
    <col min="11782" max="11782" width="10.109375" style="648" bestFit="1" customWidth="1"/>
    <col min="11783" max="11783" width="10.109375" style="648" customWidth="1"/>
    <col min="11784" max="11784" width="10.33203125" style="648" customWidth="1"/>
    <col min="11785" max="11785" width="15.88671875" style="648" bestFit="1" customWidth="1"/>
    <col min="11786" max="11786" width="10.6640625" style="648" customWidth="1"/>
    <col min="11787" max="11787" width="10.33203125" style="648" customWidth="1"/>
    <col min="11788" max="11788" width="10.88671875" style="648" customWidth="1"/>
    <col min="11789" max="11789" width="17.33203125" style="648" customWidth="1"/>
    <col min="11790" max="11790" width="7.44140625" style="648" customWidth="1"/>
    <col min="11791" max="11791" width="11" style="648" customWidth="1"/>
    <col min="11792" max="11792" width="10.6640625" style="648" customWidth="1"/>
    <col min="11793" max="11793" width="10.6640625" style="648" bestFit="1" customWidth="1"/>
    <col min="11794" max="11794" width="11" style="648" customWidth="1"/>
    <col min="11795" max="11795" width="6.44140625" style="648" customWidth="1"/>
    <col min="11796" max="11796" width="9.109375" style="648"/>
    <col min="11797" max="11797" width="33.33203125" style="648" customWidth="1"/>
    <col min="11798" max="12034" width="9.109375" style="648"/>
    <col min="12035" max="12035" width="5.33203125" style="648" customWidth="1"/>
    <col min="12036" max="12036" width="8" style="648" customWidth="1"/>
    <col min="12037" max="12037" width="44.44140625" style="648" bestFit="1" customWidth="1"/>
    <col min="12038" max="12038" width="10.109375" style="648" bestFit="1" customWidth="1"/>
    <col min="12039" max="12039" width="10.109375" style="648" customWidth="1"/>
    <col min="12040" max="12040" width="10.33203125" style="648" customWidth="1"/>
    <col min="12041" max="12041" width="15.88671875" style="648" bestFit="1" customWidth="1"/>
    <col min="12042" max="12042" width="10.6640625" style="648" customWidth="1"/>
    <col min="12043" max="12043" width="10.33203125" style="648" customWidth="1"/>
    <col min="12044" max="12044" width="10.88671875" style="648" customWidth="1"/>
    <col min="12045" max="12045" width="17.33203125" style="648" customWidth="1"/>
    <col min="12046" max="12046" width="7.44140625" style="648" customWidth="1"/>
    <col min="12047" max="12047" width="11" style="648" customWidth="1"/>
    <col min="12048" max="12048" width="10.6640625" style="648" customWidth="1"/>
    <col min="12049" max="12049" width="10.6640625" style="648" bestFit="1" customWidth="1"/>
    <col min="12050" max="12050" width="11" style="648" customWidth="1"/>
    <col min="12051" max="12051" width="6.44140625" style="648" customWidth="1"/>
    <col min="12052" max="12052" width="9.109375" style="648"/>
    <col min="12053" max="12053" width="33.33203125" style="648" customWidth="1"/>
    <col min="12054" max="12290" width="9.109375" style="648"/>
    <col min="12291" max="12291" width="5.33203125" style="648" customWidth="1"/>
    <col min="12292" max="12292" width="8" style="648" customWidth="1"/>
    <col min="12293" max="12293" width="44.44140625" style="648" bestFit="1" customWidth="1"/>
    <col min="12294" max="12294" width="10.109375" style="648" bestFit="1" customWidth="1"/>
    <col min="12295" max="12295" width="10.109375" style="648" customWidth="1"/>
    <col min="12296" max="12296" width="10.33203125" style="648" customWidth="1"/>
    <col min="12297" max="12297" width="15.88671875" style="648" bestFit="1" customWidth="1"/>
    <col min="12298" max="12298" width="10.6640625" style="648" customWidth="1"/>
    <col min="12299" max="12299" width="10.33203125" style="648" customWidth="1"/>
    <col min="12300" max="12300" width="10.88671875" style="648" customWidth="1"/>
    <col min="12301" max="12301" width="17.33203125" style="648" customWidth="1"/>
    <col min="12302" max="12302" width="7.44140625" style="648" customWidth="1"/>
    <col min="12303" max="12303" width="11" style="648" customWidth="1"/>
    <col min="12304" max="12304" width="10.6640625" style="648" customWidth="1"/>
    <col min="12305" max="12305" width="10.6640625" style="648" bestFit="1" customWidth="1"/>
    <col min="12306" max="12306" width="11" style="648" customWidth="1"/>
    <col min="12307" max="12307" width="6.44140625" style="648" customWidth="1"/>
    <col min="12308" max="12308" width="9.109375" style="648"/>
    <col min="12309" max="12309" width="33.33203125" style="648" customWidth="1"/>
    <col min="12310" max="12546" width="9.109375" style="648"/>
    <col min="12547" max="12547" width="5.33203125" style="648" customWidth="1"/>
    <col min="12548" max="12548" width="8" style="648" customWidth="1"/>
    <col min="12549" max="12549" width="44.44140625" style="648" bestFit="1" customWidth="1"/>
    <col min="12550" max="12550" width="10.109375" style="648" bestFit="1" customWidth="1"/>
    <col min="12551" max="12551" width="10.109375" style="648" customWidth="1"/>
    <col min="12552" max="12552" width="10.33203125" style="648" customWidth="1"/>
    <col min="12553" max="12553" width="15.88671875" style="648" bestFit="1" customWidth="1"/>
    <col min="12554" max="12554" width="10.6640625" style="648" customWidth="1"/>
    <col min="12555" max="12555" width="10.33203125" style="648" customWidth="1"/>
    <col min="12556" max="12556" width="10.88671875" style="648" customWidth="1"/>
    <col min="12557" max="12557" width="17.33203125" style="648" customWidth="1"/>
    <col min="12558" max="12558" width="7.44140625" style="648" customWidth="1"/>
    <col min="12559" max="12559" width="11" style="648" customWidth="1"/>
    <col min="12560" max="12560" width="10.6640625" style="648" customWidth="1"/>
    <col min="12561" max="12561" width="10.6640625" style="648" bestFit="1" customWidth="1"/>
    <col min="12562" max="12562" width="11" style="648" customWidth="1"/>
    <col min="12563" max="12563" width="6.44140625" style="648" customWidth="1"/>
    <col min="12564" max="12564" width="9.109375" style="648"/>
    <col min="12565" max="12565" width="33.33203125" style="648" customWidth="1"/>
    <col min="12566" max="12802" width="9.109375" style="648"/>
    <col min="12803" max="12803" width="5.33203125" style="648" customWidth="1"/>
    <col min="12804" max="12804" width="8" style="648" customWidth="1"/>
    <col min="12805" max="12805" width="44.44140625" style="648" bestFit="1" customWidth="1"/>
    <col min="12806" max="12806" width="10.109375" style="648" bestFit="1" customWidth="1"/>
    <col min="12807" max="12807" width="10.109375" style="648" customWidth="1"/>
    <col min="12808" max="12808" width="10.33203125" style="648" customWidth="1"/>
    <col min="12809" max="12809" width="15.88671875" style="648" bestFit="1" customWidth="1"/>
    <col min="12810" max="12810" width="10.6640625" style="648" customWidth="1"/>
    <col min="12811" max="12811" width="10.33203125" style="648" customWidth="1"/>
    <col min="12812" max="12812" width="10.88671875" style="648" customWidth="1"/>
    <col min="12813" max="12813" width="17.33203125" style="648" customWidth="1"/>
    <col min="12814" max="12814" width="7.44140625" style="648" customWidth="1"/>
    <col min="12815" max="12815" width="11" style="648" customWidth="1"/>
    <col min="12816" max="12816" width="10.6640625" style="648" customWidth="1"/>
    <col min="12817" max="12817" width="10.6640625" style="648" bestFit="1" customWidth="1"/>
    <col min="12818" max="12818" width="11" style="648" customWidth="1"/>
    <col min="12819" max="12819" width="6.44140625" style="648" customWidth="1"/>
    <col min="12820" max="12820" width="9.109375" style="648"/>
    <col min="12821" max="12821" width="33.33203125" style="648" customWidth="1"/>
    <col min="12822" max="13058" width="9.109375" style="648"/>
    <col min="13059" max="13059" width="5.33203125" style="648" customWidth="1"/>
    <col min="13060" max="13060" width="8" style="648" customWidth="1"/>
    <col min="13061" max="13061" width="44.44140625" style="648" bestFit="1" customWidth="1"/>
    <col min="13062" max="13062" width="10.109375" style="648" bestFit="1" customWidth="1"/>
    <col min="13063" max="13063" width="10.109375" style="648" customWidth="1"/>
    <col min="13064" max="13064" width="10.33203125" style="648" customWidth="1"/>
    <col min="13065" max="13065" width="15.88671875" style="648" bestFit="1" customWidth="1"/>
    <col min="13066" max="13066" width="10.6640625" style="648" customWidth="1"/>
    <col min="13067" max="13067" width="10.33203125" style="648" customWidth="1"/>
    <col min="13068" max="13068" width="10.88671875" style="648" customWidth="1"/>
    <col min="13069" max="13069" width="17.33203125" style="648" customWidth="1"/>
    <col min="13070" max="13070" width="7.44140625" style="648" customWidth="1"/>
    <col min="13071" max="13071" width="11" style="648" customWidth="1"/>
    <col min="13072" max="13072" width="10.6640625" style="648" customWidth="1"/>
    <col min="13073" max="13073" width="10.6640625" style="648" bestFit="1" customWidth="1"/>
    <col min="13074" max="13074" width="11" style="648" customWidth="1"/>
    <col min="13075" max="13075" width="6.44140625" style="648" customWidth="1"/>
    <col min="13076" max="13076" width="9.109375" style="648"/>
    <col min="13077" max="13077" width="33.33203125" style="648" customWidth="1"/>
    <col min="13078" max="13314" width="9.109375" style="648"/>
    <col min="13315" max="13315" width="5.33203125" style="648" customWidth="1"/>
    <col min="13316" max="13316" width="8" style="648" customWidth="1"/>
    <col min="13317" max="13317" width="44.44140625" style="648" bestFit="1" customWidth="1"/>
    <col min="13318" max="13318" width="10.109375" style="648" bestFit="1" customWidth="1"/>
    <col min="13319" max="13319" width="10.109375" style="648" customWidth="1"/>
    <col min="13320" max="13320" width="10.33203125" style="648" customWidth="1"/>
    <col min="13321" max="13321" width="15.88671875" style="648" bestFit="1" customWidth="1"/>
    <col min="13322" max="13322" width="10.6640625" style="648" customWidth="1"/>
    <col min="13323" max="13323" width="10.33203125" style="648" customWidth="1"/>
    <col min="13324" max="13324" width="10.88671875" style="648" customWidth="1"/>
    <col min="13325" max="13325" width="17.33203125" style="648" customWidth="1"/>
    <col min="13326" max="13326" width="7.44140625" style="648" customWidth="1"/>
    <col min="13327" max="13327" width="11" style="648" customWidth="1"/>
    <col min="13328" max="13328" width="10.6640625" style="648" customWidth="1"/>
    <col min="13329" max="13329" width="10.6640625" style="648" bestFit="1" customWidth="1"/>
    <col min="13330" max="13330" width="11" style="648" customWidth="1"/>
    <col min="13331" max="13331" width="6.44140625" style="648" customWidth="1"/>
    <col min="13332" max="13332" width="9.109375" style="648"/>
    <col min="13333" max="13333" width="33.33203125" style="648" customWidth="1"/>
    <col min="13334" max="13570" width="9.109375" style="648"/>
    <col min="13571" max="13571" width="5.33203125" style="648" customWidth="1"/>
    <col min="13572" max="13572" width="8" style="648" customWidth="1"/>
    <col min="13573" max="13573" width="44.44140625" style="648" bestFit="1" customWidth="1"/>
    <col min="13574" max="13574" width="10.109375" style="648" bestFit="1" customWidth="1"/>
    <col min="13575" max="13575" width="10.109375" style="648" customWidth="1"/>
    <col min="13576" max="13576" width="10.33203125" style="648" customWidth="1"/>
    <col min="13577" max="13577" width="15.88671875" style="648" bestFit="1" customWidth="1"/>
    <col min="13578" max="13578" width="10.6640625" style="648" customWidth="1"/>
    <col min="13579" max="13579" width="10.33203125" style="648" customWidth="1"/>
    <col min="13580" max="13580" width="10.88671875" style="648" customWidth="1"/>
    <col min="13581" max="13581" width="17.33203125" style="648" customWidth="1"/>
    <col min="13582" max="13582" width="7.44140625" style="648" customWidth="1"/>
    <col min="13583" max="13583" width="11" style="648" customWidth="1"/>
    <col min="13584" max="13584" width="10.6640625" style="648" customWidth="1"/>
    <col min="13585" max="13585" width="10.6640625" style="648" bestFit="1" customWidth="1"/>
    <col min="13586" max="13586" width="11" style="648" customWidth="1"/>
    <col min="13587" max="13587" width="6.44140625" style="648" customWidth="1"/>
    <col min="13588" max="13588" width="9.109375" style="648"/>
    <col min="13589" max="13589" width="33.33203125" style="648" customWidth="1"/>
    <col min="13590" max="13826" width="9.109375" style="648"/>
    <col min="13827" max="13827" width="5.33203125" style="648" customWidth="1"/>
    <col min="13828" max="13828" width="8" style="648" customWidth="1"/>
    <col min="13829" max="13829" width="44.44140625" style="648" bestFit="1" customWidth="1"/>
    <col min="13830" max="13830" width="10.109375" style="648" bestFit="1" customWidth="1"/>
    <col min="13831" max="13831" width="10.109375" style="648" customWidth="1"/>
    <col min="13832" max="13832" width="10.33203125" style="648" customWidth="1"/>
    <col min="13833" max="13833" width="15.88671875" style="648" bestFit="1" customWidth="1"/>
    <col min="13834" max="13834" width="10.6640625" style="648" customWidth="1"/>
    <col min="13835" max="13835" width="10.33203125" style="648" customWidth="1"/>
    <col min="13836" max="13836" width="10.88671875" style="648" customWidth="1"/>
    <col min="13837" max="13837" width="17.33203125" style="648" customWidth="1"/>
    <col min="13838" max="13838" width="7.44140625" style="648" customWidth="1"/>
    <col min="13839" max="13839" width="11" style="648" customWidth="1"/>
    <col min="13840" max="13840" width="10.6640625" style="648" customWidth="1"/>
    <col min="13841" max="13841" width="10.6640625" style="648" bestFit="1" customWidth="1"/>
    <col min="13842" max="13842" width="11" style="648" customWidth="1"/>
    <col min="13843" max="13843" width="6.44140625" style="648" customWidth="1"/>
    <col min="13844" max="13844" width="9.109375" style="648"/>
    <col min="13845" max="13845" width="33.33203125" style="648" customWidth="1"/>
    <col min="13846" max="14082" width="9.109375" style="648"/>
    <col min="14083" max="14083" width="5.33203125" style="648" customWidth="1"/>
    <col min="14084" max="14084" width="8" style="648" customWidth="1"/>
    <col min="14085" max="14085" width="44.44140625" style="648" bestFit="1" customWidth="1"/>
    <col min="14086" max="14086" width="10.109375" style="648" bestFit="1" customWidth="1"/>
    <col min="14087" max="14087" width="10.109375" style="648" customWidth="1"/>
    <col min="14088" max="14088" width="10.33203125" style="648" customWidth="1"/>
    <col min="14089" max="14089" width="15.88671875" style="648" bestFit="1" customWidth="1"/>
    <col min="14090" max="14090" width="10.6640625" style="648" customWidth="1"/>
    <col min="14091" max="14091" width="10.33203125" style="648" customWidth="1"/>
    <col min="14092" max="14092" width="10.88671875" style="648" customWidth="1"/>
    <col min="14093" max="14093" width="17.33203125" style="648" customWidth="1"/>
    <col min="14094" max="14094" width="7.44140625" style="648" customWidth="1"/>
    <col min="14095" max="14095" width="11" style="648" customWidth="1"/>
    <col min="14096" max="14096" width="10.6640625" style="648" customWidth="1"/>
    <col min="14097" max="14097" width="10.6640625" style="648" bestFit="1" customWidth="1"/>
    <col min="14098" max="14098" width="11" style="648" customWidth="1"/>
    <col min="14099" max="14099" width="6.44140625" style="648" customWidth="1"/>
    <col min="14100" max="14100" width="9.109375" style="648"/>
    <col min="14101" max="14101" width="33.33203125" style="648" customWidth="1"/>
    <col min="14102" max="14338" width="9.109375" style="648"/>
    <col min="14339" max="14339" width="5.33203125" style="648" customWidth="1"/>
    <col min="14340" max="14340" width="8" style="648" customWidth="1"/>
    <col min="14341" max="14341" width="44.44140625" style="648" bestFit="1" customWidth="1"/>
    <col min="14342" max="14342" width="10.109375" style="648" bestFit="1" customWidth="1"/>
    <col min="14343" max="14343" width="10.109375" style="648" customWidth="1"/>
    <col min="14344" max="14344" width="10.33203125" style="648" customWidth="1"/>
    <col min="14345" max="14345" width="15.88671875" style="648" bestFit="1" customWidth="1"/>
    <col min="14346" max="14346" width="10.6640625" style="648" customWidth="1"/>
    <col min="14347" max="14347" width="10.33203125" style="648" customWidth="1"/>
    <col min="14348" max="14348" width="10.88671875" style="648" customWidth="1"/>
    <col min="14349" max="14349" width="17.33203125" style="648" customWidth="1"/>
    <col min="14350" max="14350" width="7.44140625" style="648" customWidth="1"/>
    <col min="14351" max="14351" width="11" style="648" customWidth="1"/>
    <col min="14352" max="14352" width="10.6640625" style="648" customWidth="1"/>
    <col min="14353" max="14353" width="10.6640625" style="648" bestFit="1" customWidth="1"/>
    <col min="14354" max="14354" width="11" style="648" customWidth="1"/>
    <col min="14355" max="14355" width="6.44140625" style="648" customWidth="1"/>
    <col min="14356" max="14356" width="9.109375" style="648"/>
    <col min="14357" max="14357" width="33.33203125" style="648" customWidth="1"/>
    <col min="14358" max="14594" width="9.109375" style="648"/>
    <col min="14595" max="14595" width="5.33203125" style="648" customWidth="1"/>
    <col min="14596" max="14596" width="8" style="648" customWidth="1"/>
    <col min="14597" max="14597" width="44.44140625" style="648" bestFit="1" customWidth="1"/>
    <col min="14598" max="14598" width="10.109375" style="648" bestFit="1" customWidth="1"/>
    <col min="14599" max="14599" width="10.109375" style="648" customWidth="1"/>
    <col min="14600" max="14600" width="10.33203125" style="648" customWidth="1"/>
    <col min="14601" max="14601" width="15.88671875" style="648" bestFit="1" customWidth="1"/>
    <col min="14602" max="14602" width="10.6640625" style="648" customWidth="1"/>
    <col min="14603" max="14603" width="10.33203125" style="648" customWidth="1"/>
    <col min="14604" max="14604" width="10.88671875" style="648" customWidth="1"/>
    <col min="14605" max="14605" width="17.33203125" style="648" customWidth="1"/>
    <col min="14606" max="14606" width="7.44140625" style="648" customWidth="1"/>
    <col min="14607" max="14607" width="11" style="648" customWidth="1"/>
    <col min="14608" max="14608" width="10.6640625" style="648" customWidth="1"/>
    <col min="14609" max="14609" width="10.6640625" style="648" bestFit="1" customWidth="1"/>
    <col min="14610" max="14610" width="11" style="648" customWidth="1"/>
    <col min="14611" max="14611" width="6.44140625" style="648" customWidth="1"/>
    <col min="14612" max="14612" width="9.109375" style="648"/>
    <col min="14613" max="14613" width="33.33203125" style="648" customWidth="1"/>
    <col min="14614" max="14850" width="9.109375" style="648"/>
    <col min="14851" max="14851" width="5.33203125" style="648" customWidth="1"/>
    <col min="14852" max="14852" width="8" style="648" customWidth="1"/>
    <col min="14853" max="14853" width="44.44140625" style="648" bestFit="1" customWidth="1"/>
    <col min="14854" max="14854" width="10.109375" style="648" bestFit="1" customWidth="1"/>
    <col min="14855" max="14855" width="10.109375" style="648" customWidth="1"/>
    <col min="14856" max="14856" width="10.33203125" style="648" customWidth="1"/>
    <col min="14857" max="14857" width="15.88671875" style="648" bestFit="1" customWidth="1"/>
    <col min="14858" max="14858" width="10.6640625" style="648" customWidth="1"/>
    <col min="14859" max="14859" width="10.33203125" style="648" customWidth="1"/>
    <col min="14860" max="14860" width="10.88671875" style="648" customWidth="1"/>
    <col min="14861" max="14861" width="17.33203125" style="648" customWidth="1"/>
    <col min="14862" max="14862" width="7.44140625" style="648" customWidth="1"/>
    <col min="14863" max="14863" width="11" style="648" customWidth="1"/>
    <col min="14864" max="14864" width="10.6640625" style="648" customWidth="1"/>
    <col min="14865" max="14865" width="10.6640625" style="648" bestFit="1" customWidth="1"/>
    <col min="14866" max="14866" width="11" style="648" customWidth="1"/>
    <col min="14867" max="14867" width="6.44140625" style="648" customWidth="1"/>
    <col min="14868" max="14868" width="9.109375" style="648"/>
    <col min="14869" max="14869" width="33.33203125" style="648" customWidth="1"/>
    <col min="14870" max="15106" width="9.109375" style="648"/>
    <col min="15107" max="15107" width="5.33203125" style="648" customWidth="1"/>
    <col min="15108" max="15108" width="8" style="648" customWidth="1"/>
    <col min="15109" max="15109" width="44.44140625" style="648" bestFit="1" customWidth="1"/>
    <col min="15110" max="15110" width="10.109375" style="648" bestFit="1" customWidth="1"/>
    <col min="15111" max="15111" width="10.109375" style="648" customWidth="1"/>
    <col min="15112" max="15112" width="10.33203125" style="648" customWidth="1"/>
    <col min="15113" max="15113" width="15.88671875" style="648" bestFit="1" customWidth="1"/>
    <col min="15114" max="15114" width="10.6640625" style="648" customWidth="1"/>
    <col min="15115" max="15115" width="10.33203125" style="648" customWidth="1"/>
    <col min="15116" max="15116" width="10.88671875" style="648" customWidth="1"/>
    <col min="15117" max="15117" width="17.33203125" style="648" customWidth="1"/>
    <col min="15118" max="15118" width="7.44140625" style="648" customWidth="1"/>
    <col min="15119" max="15119" width="11" style="648" customWidth="1"/>
    <col min="15120" max="15120" width="10.6640625" style="648" customWidth="1"/>
    <col min="15121" max="15121" width="10.6640625" style="648" bestFit="1" customWidth="1"/>
    <col min="15122" max="15122" width="11" style="648" customWidth="1"/>
    <col min="15123" max="15123" width="6.44140625" style="648" customWidth="1"/>
    <col min="15124" max="15124" width="9.109375" style="648"/>
    <col min="15125" max="15125" width="33.33203125" style="648" customWidth="1"/>
    <col min="15126" max="15362" width="9.109375" style="648"/>
    <col min="15363" max="15363" width="5.33203125" style="648" customWidth="1"/>
    <col min="15364" max="15364" width="8" style="648" customWidth="1"/>
    <col min="15365" max="15365" width="44.44140625" style="648" bestFit="1" customWidth="1"/>
    <col min="15366" max="15366" width="10.109375" style="648" bestFit="1" customWidth="1"/>
    <col min="15367" max="15367" width="10.109375" style="648" customWidth="1"/>
    <col min="15368" max="15368" width="10.33203125" style="648" customWidth="1"/>
    <col min="15369" max="15369" width="15.88671875" style="648" bestFit="1" customWidth="1"/>
    <col min="15370" max="15370" width="10.6640625" style="648" customWidth="1"/>
    <col min="15371" max="15371" width="10.33203125" style="648" customWidth="1"/>
    <col min="15372" max="15372" width="10.88671875" style="648" customWidth="1"/>
    <col min="15373" max="15373" width="17.33203125" style="648" customWidth="1"/>
    <col min="15374" max="15374" width="7.44140625" style="648" customWidth="1"/>
    <col min="15375" max="15375" width="11" style="648" customWidth="1"/>
    <col min="15376" max="15376" width="10.6640625" style="648" customWidth="1"/>
    <col min="15377" max="15377" width="10.6640625" style="648" bestFit="1" customWidth="1"/>
    <col min="15378" max="15378" width="11" style="648" customWidth="1"/>
    <col min="15379" max="15379" width="6.44140625" style="648" customWidth="1"/>
    <col min="15380" max="15380" width="9.109375" style="648"/>
    <col min="15381" max="15381" width="33.33203125" style="648" customWidth="1"/>
    <col min="15382" max="15618" width="9.109375" style="648"/>
    <col min="15619" max="15619" width="5.33203125" style="648" customWidth="1"/>
    <col min="15620" max="15620" width="8" style="648" customWidth="1"/>
    <col min="15621" max="15621" width="44.44140625" style="648" bestFit="1" customWidth="1"/>
    <col min="15622" max="15622" width="10.109375" style="648" bestFit="1" customWidth="1"/>
    <col min="15623" max="15623" width="10.109375" style="648" customWidth="1"/>
    <col min="15624" max="15624" width="10.33203125" style="648" customWidth="1"/>
    <col min="15625" max="15625" width="15.88671875" style="648" bestFit="1" customWidth="1"/>
    <col min="15626" max="15626" width="10.6640625" style="648" customWidth="1"/>
    <col min="15627" max="15627" width="10.33203125" style="648" customWidth="1"/>
    <col min="15628" max="15628" width="10.88671875" style="648" customWidth="1"/>
    <col min="15629" max="15629" width="17.33203125" style="648" customWidth="1"/>
    <col min="15630" max="15630" width="7.44140625" style="648" customWidth="1"/>
    <col min="15631" max="15631" width="11" style="648" customWidth="1"/>
    <col min="15632" max="15632" width="10.6640625" style="648" customWidth="1"/>
    <col min="15633" max="15633" width="10.6640625" style="648" bestFit="1" customWidth="1"/>
    <col min="15634" max="15634" width="11" style="648" customWidth="1"/>
    <col min="15635" max="15635" width="6.44140625" style="648" customWidth="1"/>
    <col min="15636" max="15636" width="9.109375" style="648"/>
    <col min="15637" max="15637" width="33.33203125" style="648" customWidth="1"/>
    <col min="15638" max="15874" width="9.109375" style="648"/>
    <col min="15875" max="15875" width="5.33203125" style="648" customWidth="1"/>
    <col min="15876" max="15876" width="8" style="648" customWidth="1"/>
    <col min="15877" max="15877" width="44.44140625" style="648" bestFit="1" customWidth="1"/>
    <col min="15878" max="15878" width="10.109375" style="648" bestFit="1" customWidth="1"/>
    <col min="15879" max="15879" width="10.109375" style="648" customWidth="1"/>
    <col min="15880" max="15880" width="10.33203125" style="648" customWidth="1"/>
    <col min="15881" max="15881" width="15.88671875" style="648" bestFit="1" customWidth="1"/>
    <col min="15882" max="15882" width="10.6640625" style="648" customWidth="1"/>
    <col min="15883" max="15883" width="10.33203125" style="648" customWidth="1"/>
    <col min="15884" max="15884" width="10.88671875" style="648" customWidth="1"/>
    <col min="15885" max="15885" width="17.33203125" style="648" customWidth="1"/>
    <col min="15886" max="15886" width="7.44140625" style="648" customWidth="1"/>
    <col min="15887" max="15887" width="11" style="648" customWidth="1"/>
    <col min="15888" max="15888" width="10.6640625" style="648" customWidth="1"/>
    <col min="15889" max="15889" width="10.6640625" style="648" bestFit="1" customWidth="1"/>
    <col min="15890" max="15890" width="11" style="648" customWidth="1"/>
    <col min="15891" max="15891" width="6.44140625" style="648" customWidth="1"/>
    <col min="15892" max="15892" width="9.109375" style="648"/>
    <col min="15893" max="15893" width="33.33203125" style="648" customWidth="1"/>
    <col min="15894" max="16130" width="9.109375" style="648"/>
    <col min="16131" max="16131" width="5.33203125" style="648" customWidth="1"/>
    <col min="16132" max="16132" width="8" style="648" customWidth="1"/>
    <col min="16133" max="16133" width="44.44140625" style="648" bestFit="1" customWidth="1"/>
    <col min="16134" max="16134" width="10.109375" style="648" bestFit="1" customWidth="1"/>
    <col min="16135" max="16135" width="10.109375" style="648" customWidth="1"/>
    <col min="16136" max="16136" width="10.33203125" style="648" customWidth="1"/>
    <col min="16137" max="16137" width="15.88671875" style="648" bestFit="1" customWidth="1"/>
    <col min="16138" max="16138" width="10.6640625" style="648" customWidth="1"/>
    <col min="16139" max="16139" width="10.33203125" style="648" customWidth="1"/>
    <col min="16140" max="16140" width="10.88671875" style="648" customWidth="1"/>
    <col min="16141" max="16141" width="17.33203125" style="648" customWidth="1"/>
    <col min="16142" max="16142" width="7.44140625" style="648" customWidth="1"/>
    <col min="16143" max="16143" width="11" style="648" customWidth="1"/>
    <col min="16144" max="16144" width="10.6640625" style="648" customWidth="1"/>
    <col min="16145" max="16145" width="10.6640625" style="648" bestFit="1" customWidth="1"/>
    <col min="16146" max="16146" width="11" style="648" customWidth="1"/>
    <col min="16147" max="16147" width="6.44140625" style="648" customWidth="1"/>
    <col min="16148" max="16148" width="9.109375" style="648"/>
    <col min="16149" max="16149" width="33.33203125" style="648" customWidth="1"/>
    <col min="16150" max="16384" width="9.109375" style="648"/>
  </cols>
  <sheetData>
    <row r="1" spans="1:25" ht="24.75" customHeight="1" thickBot="1">
      <c r="A1" s="1800" t="s">
        <v>757</v>
      </c>
      <c r="B1" s="1800"/>
      <c r="C1" s="1800"/>
      <c r="D1" s="1800"/>
      <c r="E1" s="1800"/>
      <c r="F1" s="1800"/>
      <c r="G1" s="1800"/>
      <c r="H1" s="1800"/>
      <c r="I1" s="1800"/>
      <c r="J1" s="1800"/>
      <c r="K1" s="1800"/>
      <c r="L1" s="1800"/>
      <c r="M1" s="1800"/>
      <c r="N1" s="1800"/>
      <c r="O1" s="1800"/>
      <c r="P1" s="1800"/>
      <c r="Q1" s="1800"/>
      <c r="R1" s="1800"/>
      <c r="S1" s="1800"/>
      <c r="T1" s="1800"/>
      <c r="U1" s="1800"/>
      <c r="V1" s="1800"/>
      <c r="W1" s="663"/>
      <c r="X1" s="663"/>
    </row>
    <row r="2" spans="1:25" s="649" customFormat="1" ht="36.75" customHeight="1">
      <c r="A2" s="721" t="s">
        <v>102</v>
      </c>
      <c r="B2" s="722" t="s">
        <v>79</v>
      </c>
      <c r="C2" s="723" t="s">
        <v>497</v>
      </c>
      <c r="D2" s="724" t="s">
        <v>570</v>
      </c>
      <c r="E2" s="724" t="s">
        <v>571</v>
      </c>
      <c r="F2" s="722" t="s">
        <v>572</v>
      </c>
      <c r="G2" s="725" t="s">
        <v>103</v>
      </c>
      <c r="H2" s="725" t="s">
        <v>104</v>
      </c>
      <c r="I2" s="726" t="s">
        <v>105</v>
      </c>
      <c r="J2" s="726" t="s">
        <v>106</v>
      </c>
      <c r="K2" s="727" t="s">
        <v>107</v>
      </c>
      <c r="L2" s="727" t="s">
        <v>108</v>
      </c>
      <c r="M2" s="728" t="s">
        <v>109</v>
      </c>
      <c r="N2" s="728" t="s">
        <v>110</v>
      </c>
      <c r="O2" s="728" t="s">
        <v>573</v>
      </c>
      <c r="P2" s="728" t="s">
        <v>111</v>
      </c>
      <c r="Q2" s="727" t="s">
        <v>112</v>
      </c>
      <c r="R2" s="727" t="s">
        <v>113</v>
      </c>
      <c r="S2" s="727" t="s">
        <v>114</v>
      </c>
      <c r="T2" s="729" t="s">
        <v>115</v>
      </c>
      <c r="U2" s="728" t="s">
        <v>574</v>
      </c>
      <c r="V2" s="728" t="s">
        <v>498</v>
      </c>
      <c r="W2" s="728" t="s">
        <v>575</v>
      </c>
      <c r="X2" s="730" t="s">
        <v>15</v>
      </c>
      <c r="Y2"/>
    </row>
    <row r="3" spans="1:25" s="650" customFormat="1" ht="28.95" customHeight="1">
      <c r="A3" s="757">
        <v>1</v>
      </c>
      <c r="B3" s="758" t="s">
        <v>883</v>
      </c>
      <c r="C3" s="758" t="s">
        <v>834</v>
      </c>
      <c r="D3" s="980" t="s">
        <v>835</v>
      </c>
      <c r="E3" s="758" t="s">
        <v>582</v>
      </c>
      <c r="F3" s="757" t="s">
        <v>583</v>
      </c>
      <c r="G3" s="933" t="s">
        <v>890</v>
      </c>
      <c r="H3" s="932" t="s">
        <v>761</v>
      </c>
      <c r="I3" s="757">
        <v>910</v>
      </c>
      <c r="J3" s="757">
        <v>910</v>
      </c>
      <c r="K3" s="1027">
        <v>46244</v>
      </c>
      <c r="L3" s="757" t="s">
        <v>392</v>
      </c>
      <c r="M3" s="757" t="s">
        <v>392</v>
      </c>
      <c r="N3" s="757" t="s">
        <v>392</v>
      </c>
      <c r="O3" s="759"/>
      <c r="P3" s="759" t="s">
        <v>499</v>
      </c>
      <c r="Q3" s="757" t="s">
        <v>582</v>
      </c>
      <c r="R3" s="936">
        <v>46269</v>
      </c>
      <c r="S3" s="936">
        <v>46330</v>
      </c>
      <c r="T3" s="760">
        <f>R3-K3</f>
        <v>25</v>
      </c>
      <c r="U3" s="761" t="s">
        <v>904</v>
      </c>
      <c r="V3" s="762" t="s">
        <v>392</v>
      </c>
      <c r="W3" s="763" t="s">
        <v>392</v>
      </c>
      <c r="X3" s="743"/>
      <c r="Y3"/>
    </row>
    <row r="4" spans="1:25" s="650" customFormat="1" ht="28.95" customHeight="1">
      <c r="A4" s="757">
        <v>2</v>
      </c>
      <c r="B4" s="758" t="s">
        <v>883</v>
      </c>
      <c r="C4" s="758" t="s">
        <v>836</v>
      </c>
      <c r="D4" s="980" t="s">
        <v>824</v>
      </c>
      <c r="E4" s="758" t="s">
        <v>582</v>
      </c>
      <c r="F4" s="757" t="s">
        <v>583</v>
      </c>
      <c r="G4" s="933" t="s">
        <v>763</v>
      </c>
      <c r="H4" s="932" t="s">
        <v>761</v>
      </c>
      <c r="I4" s="757">
        <v>27900</v>
      </c>
      <c r="J4" s="757">
        <v>27900</v>
      </c>
      <c r="K4" s="1027">
        <v>46267</v>
      </c>
      <c r="L4" s="757" t="s">
        <v>392</v>
      </c>
      <c r="M4" s="757" t="s">
        <v>392</v>
      </c>
      <c r="N4" s="757" t="s">
        <v>392</v>
      </c>
      <c r="O4" s="759"/>
      <c r="P4" s="759" t="s">
        <v>499</v>
      </c>
      <c r="Q4" s="935" t="s">
        <v>582</v>
      </c>
      <c r="R4" s="936">
        <v>46293</v>
      </c>
      <c r="S4" s="936">
        <v>46345</v>
      </c>
      <c r="T4" s="760">
        <f t="shared" ref="T4:T8" si="0">R4-K4</f>
        <v>26</v>
      </c>
      <c r="U4" s="761" t="s">
        <v>904</v>
      </c>
      <c r="V4" s="762" t="s">
        <v>392</v>
      </c>
      <c r="W4" s="763" t="s">
        <v>392</v>
      </c>
      <c r="X4" s="743" t="s">
        <v>1118</v>
      </c>
      <c r="Y4"/>
    </row>
    <row r="5" spans="1:25" s="650" customFormat="1" ht="28.95" customHeight="1">
      <c r="A5" s="757">
        <v>3</v>
      </c>
      <c r="B5" s="758" t="s">
        <v>883</v>
      </c>
      <c r="C5" s="758" t="s">
        <v>837</v>
      </c>
      <c r="D5" s="980" t="s">
        <v>838</v>
      </c>
      <c r="E5" s="758" t="s">
        <v>582</v>
      </c>
      <c r="F5" s="757" t="s">
        <v>583</v>
      </c>
      <c r="G5" s="933" t="s">
        <v>764</v>
      </c>
      <c r="H5" s="932" t="s">
        <v>620</v>
      </c>
      <c r="I5" s="757">
        <v>20555</v>
      </c>
      <c r="J5" s="757">
        <v>20555</v>
      </c>
      <c r="K5" s="1027">
        <v>46268</v>
      </c>
      <c r="L5" s="757" t="s">
        <v>392</v>
      </c>
      <c r="M5" s="757" t="s">
        <v>392</v>
      </c>
      <c r="N5" s="757" t="s">
        <v>392</v>
      </c>
      <c r="O5" s="759"/>
      <c r="P5" s="759" t="s">
        <v>499</v>
      </c>
      <c r="Q5" s="935" t="s">
        <v>582</v>
      </c>
      <c r="R5" s="936">
        <v>46282</v>
      </c>
      <c r="S5" s="936">
        <v>46343</v>
      </c>
      <c r="T5" s="760">
        <f t="shared" si="0"/>
        <v>14</v>
      </c>
      <c r="U5" s="761" t="s">
        <v>904</v>
      </c>
      <c r="V5" s="762" t="s">
        <v>392</v>
      </c>
      <c r="W5" s="763" t="s">
        <v>392</v>
      </c>
      <c r="X5" s="743" t="s">
        <v>1118</v>
      </c>
      <c r="Y5"/>
    </row>
    <row r="6" spans="1:25" s="650" customFormat="1" ht="28.95" customHeight="1">
      <c r="A6" s="757">
        <v>4</v>
      </c>
      <c r="B6" s="758" t="s">
        <v>883</v>
      </c>
      <c r="C6" s="758" t="s">
        <v>839</v>
      </c>
      <c r="D6" s="980" t="s">
        <v>840</v>
      </c>
      <c r="E6" s="758" t="s">
        <v>582</v>
      </c>
      <c r="F6" s="757" t="s">
        <v>583</v>
      </c>
      <c r="G6" s="933" t="s">
        <v>891</v>
      </c>
      <c r="H6" s="932" t="s">
        <v>104</v>
      </c>
      <c r="I6" s="757">
        <v>1</v>
      </c>
      <c r="J6" s="757">
        <v>1</v>
      </c>
      <c r="K6" s="1027">
        <v>46174</v>
      </c>
      <c r="L6" s="757" t="s">
        <v>392</v>
      </c>
      <c r="M6" s="757" t="s">
        <v>392</v>
      </c>
      <c r="N6" s="757" t="s">
        <v>392</v>
      </c>
      <c r="O6" s="759"/>
      <c r="P6" s="759" t="s">
        <v>499</v>
      </c>
      <c r="Q6" s="935" t="s">
        <v>582</v>
      </c>
      <c r="R6" s="936">
        <v>46225</v>
      </c>
      <c r="S6" s="936">
        <v>46285</v>
      </c>
      <c r="T6" s="760">
        <f t="shared" si="0"/>
        <v>51</v>
      </c>
      <c r="U6" s="761" t="s">
        <v>904</v>
      </c>
      <c r="V6" s="762" t="s">
        <v>392</v>
      </c>
      <c r="W6" s="1077">
        <v>0.9</v>
      </c>
      <c r="X6" s="743" t="s">
        <v>1118</v>
      </c>
      <c r="Y6"/>
    </row>
    <row r="7" spans="1:25" s="650" customFormat="1" ht="28.95" customHeight="1">
      <c r="A7" s="757">
        <v>5</v>
      </c>
      <c r="B7" s="758" t="s">
        <v>883</v>
      </c>
      <c r="C7" s="758" t="s">
        <v>841</v>
      </c>
      <c r="D7" s="980" t="s">
        <v>842</v>
      </c>
      <c r="E7" s="758" t="s">
        <v>582</v>
      </c>
      <c r="F7" s="757" t="s">
        <v>583</v>
      </c>
      <c r="G7" s="933" t="s">
        <v>888</v>
      </c>
      <c r="H7" s="757" t="s">
        <v>760</v>
      </c>
      <c r="I7" s="757">
        <v>3420</v>
      </c>
      <c r="J7" s="757">
        <v>3420</v>
      </c>
      <c r="K7" s="1027">
        <v>46322</v>
      </c>
      <c r="L7" s="757" t="s">
        <v>392</v>
      </c>
      <c r="M7" s="757" t="s">
        <v>392</v>
      </c>
      <c r="N7" s="757" t="s">
        <v>392</v>
      </c>
      <c r="O7" s="759"/>
      <c r="P7" s="759" t="s">
        <v>499</v>
      </c>
      <c r="Q7" s="935" t="s">
        <v>582</v>
      </c>
      <c r="R7" s="936">
        <v>46336</v>
      </c>
      <c r="S7" s="936">
        <v>46427</v>
      </c>
      <c r="T7" s="760">
        <f t="shared" si="0"/>
        <v>14</v>
      </c>
      <c r="U7" s="761" t="s">
        <v>904</v>
      </c>
      <c r="V7" s="762" t="s">
        <v>392</v>
      </c>
      <c r="W7" s="1099">
        <v>4.2999999999999997E-2</v>
      </c>
      <c r="X7" s="743" t="s">
        <v>1118</v>
      </c>
      <c r="Y7"/>
    </row>
    <row r="8" spans="1:25" s="650" customFormat="1" ht="28.95" customHeight="1">
      <c r="A8" s="757">
        <v>6</v>
      </c>
      <c r="B8" s="758" t="s">
        <v>883</v>
      </c>
      <c r="C8" s="758" t="s">
        <v>843</v>
      </c>
      <c r="D8" s="980" t="s">
        <v>844</v>
      </c>
      <c r="E8" s="758" t="s">
        <v>584</v>
      </c>
      <c r="F8" s="757" t="s">
        <v>583</v>
      </c>
      <c r="G8" s="933" t="s">
        <v>885</v>
      </c>
      <c r="H8" s="757" t="s">
        <v>620</v>
      </c>
      <c r="I8" s="757">
        <v>695</v>
      </c>
      <c r="J8" s="757">
        <v>695</v>
      </c>
      <c r="K8" s="1027">
        <v>46265</v>
      </c>
      <c r="L8" s="1027">
        <v>46191</v>
      </c>
      <c r="M8" s="757" t="s">
        <v>982</v>
      </c>
      <c r="N8" s="757" t="s">
        <v>392</v>
      </c>
      <c r="O8" s="759"/>
      <c r="P8" s="759" t="s">
        <v>499</v>
      </c>
      <c r="Q8" s="935" t="s">
        <v>582</v>
      </c>
      <c r="R8" s="936">
        <v>46276</v>
      </c>
      <c r="S8" s="936">
        <v>46306</v>
      </c>
      <c r="T8" s="760">
        <f t="shared" si="0"/>
        <v>11</v>
      </c>
      <c r="U8" s="761" t="s">
        <v>904</v>
      </c>
      <c r="V8" s="762" t="s">
        <v>392</v>
      </c>
      <c r="W8" s="1077">
        <v>1</v>
      </c>
      <c r="X8" s="743" t="s">
        <v>981</v>
      </c>
      <c r="Y8"/>
    </row>
    <row r="9" spans="1:25" s="650" customFormat="1" ht="28.95" customHeight="1">
      <c r="A9" s="757">
        <v>7</v>
      </c>
      <c r="B9" s="758" t="s">
        <v>883</v>
      </c>
      <c r="C9" s="758" t="s">
        <v>845</v>
      </c>
      <c r="D9" s="980" t="s">
        <v>846</v>
      </c>
      <c r="E9" s="758" t="s">
        <v>584</v>
      </c>
      <c r="F9" s="757" t="s">
        <v>583</v>
      </c>
      <c r="G9" s="933" t="s">
        <v>898</v>
      </c>
      <c r="H9" s="757" t="s">
        <v>104</v>
      </c>
      <c r="I9" s="757">
        <v>1</v>
      </c>
      <c r="J9" s="757">
        <v>1</v>
      </c>
      <c r="K9" s="1027">
        <v>46262</v>
      </c>
      <c r="L9" s="757" t="s">
        <v>392</v>
      </c>
      <c r="M9" s="757" t="s">
        <v>392</v>
      </c>
      <c r="N9" s="757" t="s">
        <v>392</v>
      </c>
      <c r="O9" s="759"/>
      <c r="P9" s="759" t="s">
        <v>499</v>
      </c>
      <c r="Q9" s="757" t="s">
        <v>582</v>
      </c>
      <c r="R9" s="936">
        <v>46283</v>
      </c>
      <c r="S9" s="936">
        <v>46344</v>
      </c>
      <c r="T9" s="760">
        <v>32</v>
      </c>
      <c r="U9" s="761" t="s">
        <v>904</v>
      </c>
      <c r="V9" s="762" t="s">
        <v>392</v>
      </c>
      <c r="W9" s="763" t="s">
        <v>392</v>
      </c>
      <c r="X9" s="743" t="s">
        <v>1118</v>
      </c>
      <c r="Y9"/>
    </row>
    <row r="10" spans="1:25" s="650" customFormat="1" ht="28.95" customHeight="1">
      <c r="A10" s="757">
        <v>8</v>
      </c>
      <c r="B10" s="758" t="s">
        <v>883</v>
      </c>
      <c r="C10" s="758" t="s">
        <v>847</v>
      </c>
      <c r="D10" s="980" t="s">
        <v>848</v>
      </c>
      <c r="E10" s="758" t="s">
        <v>584</v>
      </c>
      <c r="F10" s="757" t="s">
        <v>583</v>
      </c>
      <c r="G10" s="933" t="s">
        <v>899</v>
      </c>
      <c r="H10" s="757" t="s">
        <v>104</v>
      </c>
      <c r="I10" s="757">
        <v>2</v>
      </c>
      <c r="J10" s="757">
        <v>2</v>
      </c>
      <c r="K10" s="1027">
        <v>46272</v>
      </c>
      <c r="L10" s="757" t="s">
        <v>392</v>
      </c>
      <c r="M10" s="757" t="s">
        <v>392</v>
      </c>
      <c r="N10" s="757" t="s">
        <v>392</v>
      </c>
      <c r="O10" s="759"/>
      <c r="P10" s="759" t="s">
        <v>499</v>
      </c>
      <c r="Q10" s="757" t="s">
        <v>582</v>
      </c>
      <c r="R10" s="936">
        <v>46286</v>
      </c>
      <c r="S10" s="936">
        <v>46327</v>
      </c>
      <c r="T10" s="760">
        <f t="shared" ref="T10:T11" si="1">R10-K10</f>
        <v>14</v>
      </c>
      <c r="U10" s="761" t="s">
        <v>904</v>
      </c>
      <c r="V10" s="762" t="s">
        <v>392</v>
      </c>
      <c r="W10" s="763" t="s">
        <v>392</v>
      </c>
      <c r="X10" s="743" t="s">
        <v>1118</v>
      </c>
      <c r="Y10"/>
    </row>
    <row r="11" spans="1:25" s="650" customFormat="1" ht="23.4" customHeight="1">
      <c r="A11" s="757">
        <v>9</v>
      </c>
      <c r="B11" s="758" t="s">
        <v>883</v>
      </c>
      <c r="C11" s="758" t="s">
        <v>849</v>
      </c>
      <c r="D11" s="980" t="s">
        <v>850</v>
      </c>
      <c r="E11" s="758" t="s">
        <v>584</v>
      </c>
      <c r="F11" s="757" t="s">
        <v>583</v>
      </c>
      <c r="G11" s="933" t="s">
        <v>900</v>
      </c>
      <c r="H11" s="757" t="s">
        <v>104</v>
      </c>
      <c r="I11" s="757">
        <v>6800</v>
      </c>
      <c r="J11" s="757">
        <v>6800</v>
      </c>
      <c r="K11" s="1027">
        <v>46265</v>
      </c>
      <c r="L11" s="757" t="s">
        <v>392</v>
      </c>
      <c r="M11" s="757" t="s">
        <v>392</v>
      </c>
      <c r="N11" s="757" t="s">
        <v>392</v>
      </c>
      <c r="O11" s="759"/>
      <c r="P11" s="759" t="s">
        <v>499</v>
      </c>
      <c r="Q11" s="935" t="s">
        <v>582</v>
      </c>
      <c r="R11" s="936">
        <v>46279</v>
      </c>
      <c r="S11" s="936">
        <v>46340</v>
      </c>
      <c r="T11" s="760">
        <f t="shared" si="1"/>
        <v>14</v>
      </c>
      <c r="U11" s="761" t="s">
        <v>904</v>
      </c>
      <c r="V11" s="762" t="s">
        <v>392</v>
      </c>
      <c r="W11" s="1077">
        <v>1</v>
      </c>
      <c r="X11" s="743" t="s">
        <v>981</v>
      </c>
      <c r="Y11"/>
    </row>
    <row r="12" spans="1:25" s="650" customFormat="1" ht="27.6" customHeight="1">
      <c r="A12" s="757">
        <v>10</v>
      </c>
      <c r="B12" s="758" t="s">
        <v>883</v>
      </c>
      <c r="C12" s="758" t="s">
        <v>851</v>
      </c>
      <c r="D12" s="980" t="s">
        <v>852</v>
      </c>
      <c r="E12" s="758" t="s">
        <v>584</v>
      </c>
      <c r="F12" s="757" t="s">
        <v>583</v>
      </c>
      <c r="G12" s="933" t="s">
        <v>889</v>
      </c>
      <c r="H12" s="757" t="s">
        <v>104</v>
      </c>
      <c r="I12" s="757">
        <v>104</v>
      </c>
      <c r="J12" s="757">
        <v>104</v>
      </c>
      <c r="K12" s="1027">
        <v>46252</v>
      </c>
      <c r="L12" s="757" t="s">
        <v>392</v>
      </c>
      <c r="M12" s="757" t="s">
        <v>392</v>
      </c>
      <c r="N12" s="757" t="s">
        <v>392</v>
      </c>
      <c r="O12" s="759"/>
      <c r="P12" s="759" t="s">
        <v>499</v>
      </c>
      <c r="Q12" s="935" t="s">
        <v>582</v>
      </c>
      <c r="R12" s="936">
        <v>46293</v>
      </c>
      <c r="S12" s="936">
        <v>46328</v>
      </c>
      <c r="T12" s="760">
        <v>19</v>
      </c>
      <c r="U12" s="761" t="s">
        <v>904</v>
      </c>
      <c r="V12" s="762" t="s">
        <v>392</v>
      </c>
      <c r="W12" s="1077">
        <v>1</v>
      </c>
      <c r="X12" s="743" t="s">
        <v>981</v>
      </c>
      <c r="Y12"/>
    </row>
    <row r="13" spans="1:25" s="651" customFormat="1" ht="27.6" customHeight="1">
      <c r="A13" s="757">
        <v>12</v>
      </c>
      <c r="B13" s="758" t="s">
        <v>883</v>
      </c>
      <c r="C13" s="758" t="s">
        <v>853</v>
      </c>
      <c r="D13" s="980" t="s">
        <v>854</v>
      </c>
      <c r="E13" s="758" t="s">
        <v>584</v>
      </c>
      <c r="F13" s="757" t="s">
        <v>583</v>
      </c>
      <c r="G13" s="933" t="s">
        <v>903</v>
      </c>
      <c r="H13" s="757" t="s">
        <v>766</v>
      </c>
      <c r="I13" s="757">
        <v>16</v>
      </c>
      <c r="J13" s="757">
        <v>16</v>
      </c>
      <c r="K13" s="1027">
        <v>46266</v>
      </c>
      <c r="L13" s="757" t="s">
        <v>392</v>
      </c>
      <c r="M13" s="757" t="s">
        <v>392</v>
      </c>
      <c r="N13" s="757" t="s">
        <v>392</v>
      </c>
      <c r="O13" s="759"/>
      <c r="P13" s="759" t="s">
        <v>499</v>
      </c>
      <c r="Q13" s="934" t="s">
        <v>584</v>
      </c>
      <c r="R13" s="936">
        <v>46282</v>
      </c>
      <c r="S13" s="936">
        <v>46323</v>
      </c>
      <c r="T13" s="760">
        <f>R13-K13</f>
        <v>16</v>
      </c>
      <c r="U13" s="761" t="s">
        <v>904</v>
      </c>
      <c r="V13" s="762" t="s">
        <v>392</v>
      </c>
      <c r="W13" s="763" t="s">
        <v>392</v>
      </c>
      <c r="X13" s="743" t="s">
        <v>1118</v>
      </c>
      <c r="Y13"/>
    </row>
    <row r="14" spans="1:25" s="650" customFormat="1" ht="27.6" customHeight="1">
      <c r="A14" s="757">
        <v>13</v>
      </c>
      <c r="B14" s="758" t="s">
        <v>883</v>
      </c>
      <c r="C14" s="758" t="s">
        <v>855</v>
      </c>
      <c r="D14" s="980" t="s">
        <v>856</v>
      </c>
      <c r="E14" s="758" t="s">
        <v>584</v>
      </c>
      <c r="F14" s="757" t="s">
        <v>583</v>
      </c>
      <c r="G14" s="933" t="s">
        <v>902</v>
      </c>
      <c r="H14" s="757" t="s">
        <v>766</v>
      </c>
      <c r="I14" s="757">
        <v>4</v>
      </c>
      <c r="J14" s="757">
        <v>4</v>
      </c>
      <c r="K14" s="1027">
        <v>46321</v>
      </c>
      <c r="L14" s="757" t="s">
        <v>392</v>
      </c>
      <c r="M14" s="757" t="s">
        <v>392</v>
      </c>
      <c r="N14" s="757" t="s">
        <v>392</v>
      </c>
      <c r="O14" s="759"/>
      <c r="P14" s="759" t="s">
        <v>499</v>
      </c>
      <c r="Q14" s="934" t="s">
        <v>584</v>
      </c>
      <c r="R14" s="936">
        <v>46332</v>
      </c>
      <c r="S14" s="936">
        <v>46392</v>
      </c>
      <c r="T14" s="760">
        <f t="shared" ref="T14:T16" si="2">R14-K14</f>
        <v>11</v>
      </c>
      <c r="U14" s="761" t="s">
        <v>904</v>
      </c>
      <c r="V14" s="762" t="s">
        <v>392</v>
      </c>
      <c r="W14" s="763" t="s">
        <v>392</v>
      </c>
      <c r="X14" s="743" t="s">
        <v>1118</v>
      </c>
      <c r="Y14"/>
    </row>
    <row r="15" spans="1:25" s="650" customFormat="1" ht="27.6" customHeight="1">
      <c r="A15" s="757">
        <v>14</v>
      </c>
      <c r="B15" s="758" t="s">
        <v>883</v>
      </c>
      <c r="C15" s="758" t="s">
        <v>857</v>
      </c>
      <c r="D15" s="980" t="s">
        <v>858</v>
      </c>
      <c r="E15" s="758" t="s">
        <v>584</v>
      </c>
      <c r="F15" s="757" t="s">
        <v>583</v>
      </c>
      <c r="G15" s="933" t="s">
        <v>892</v>
      </c>
      <c r="H15" s="757" t="s">
        <v>104</v>
      </c>
      <c r="I15" s="757">
        <v>32</v>
      </c>
      <c r="J15" s="757">
        <v>32</v>
      </c>
      <c r="K15" s="1027">
        <v>46324</v>
      </c>
      <c r="L15" s="757" t="s">
        <v>392</v>
      </c>
      <c r="M15" s="757" t="s">
        <v>392</v>
      </c>
      <c r="N15" s="757" t="s">
        <v>392</v>
      </c>
      <c r="O15" s="759"/>
      <c r="P15" s="759" t="s">
        <v>499</v>
      </c>
      <c r="Q15" s="934" t="s">
        <v>584</v>
      </c>
      <c r="R15" s="936">
        <v>46337</v>
      </c>
      <c r="S15" s="936">
        <v>46397</v>
      </c>
      <c r="T15" s="760">
        <f t="shared" si="2"/>
        <v>13</v>
      </c>
      <c r="U15" s="761" t="s">
        <v>904</v>
      </c>
      <c r="V15" s="762" t="s">
        <v>392</v>
      </c>
      <c r="W15" s="763" t="s">
        <v>392</v>
      </c>
      <c r="X15" s="743" t="s">
        <v>1118</v>
      </c>
      <c r="Y15"/>
    </row>
    <row r="16" spans="1:25" s="650" customFormat="1" ht="27.6" customHeight="1">
      <c r="A16" s="757">
        <v>15</v>
      </c>
      <c r="B16" s="758" t="s">
        <v>883</v>
      </c>
      <c r="C16" s="758" t="s">
        <v>859</v>
      </c>
      <c r="D16" s="980" t="s">
        <v>860</v>
      </c>
      <c r="E16" s="758" t="s">
        <v>585</v>
      </c>
      <c r="F16" s="757" t="s">
        <v>583</v>
      </c>
      <c r="G16" s="933" t="s">
        <v>884</v>
      </c>
      <c r="H16" s="757" t="s">
        <v>620</v>
      </c>
      <c r="I16" s="757">
        <v>2946</v>
      </c>
      <c r="J16" s="757">
        <v>2946</v>
      </c>
      <c r="K16" s="1027">
        <v>46258</v>
      </c>
      <c r="L16" s="1028">
        <v>46188</v>
      </c>
      <c r="M16" s="1026" t="s">
        <v>983</v>
      </c>
      <c r="N16" s="757"/>
      <c r="O16" s="759"/>
      <c r="P16" s="759" t="s">
        <v>499</v>
      </c>
      <c r="Q16" s="934" t="s">
        <v>584</v>
      </c>
      <c r="R16" s="936">
        <v>46283</v>
      </c>
      <c r="S16" s="936">
        <v>46344</v>
      </c>
      <c r="T16" s="760">
        <f t="shared" si="2"/>
        <v>25</v>
      </c>
      <c r="U16" s="761" t="s">
        <v>904</v>
      </c>
      <c r="V16" s="762" t="s">
        <v>392</v>
      </c>
      <c r="W16" s="1077">
        <v>1</v>
      </c>
      <c r="X16" s="743" t="s">
        <v>981</v>
      </c>
      <c r="Y16"/>
    </row>
    <row r="17" spans="1:27" s="650" customFormat="1" ht="27.6" customHeight="1">
      <c r="A17" s="757">
        <v>16</v>
      </c>
      <c r="B17" s="758" t="s">
        <v>883</v>
      </c>
      <c r="C17" s="758" t="s">
        <v>861</v>
      </c>
      <c r="D17" s="980" t="s">
        <v>862</v>
      </c>
      <c r="E17" s="758" t="s">
        <v>585</v>
      </c>
      <c r="F17" s="757" t="s">
        <v>583</v>
      </c>
      <c r="G17" s="933" t="s">
        <v>887</v>
      </c>
      <c r="H17" s="757" t="s">
        <v>620</v>
      </c>
      <c r="I17" s="757">
        <v>230</v>
      </c>
      <c r="J17" s="757">
        <v>230</v>
      </c>
      <c r="K17" s="1027">
        <v>46272</v>
      </c>
      <c r="L17" s="1026"/>
      <c r="M17" s="757"/>
      <c r="N17" s="757"/>
      <c r="O17" s="759"/>
      <c r="P17" s="759" t="s">
        <v>499</v>
      </c>
      <c r="Q17" s="934" t="s">
        <v>584</v>
      </c>
      <c r="R17" s="936">
        <v>46283</v>
      </c>
      <c r="S17" s="936">
        <v>46363</v>
      </c>
      <c r="T17" s="760">
        <f>R17-K17</f>
        <v>11</v>
      </c>
      <c r="U17" s="761" t="s">
        <v>904</v>
      </c>
      <c r="V17" s="762" t="s">
        <v>392</v>
      </c>
      <c r="W17" s="1077">
        <v>1</v>
      </c>
      <c r="X17" s="743" t="s">
        <v>981</v>
      </c>
      <c r="Y17"/>
    </row>
    <row r="18" spans="1:27" s="650" customFormat="1" ht="27.6" customHeight="1">
      <c r="A18" s="757">
        <v>19</v>
      </c>
      <c r="B18" s="758" t="s">
        <v>883</v>
      </c>
      <c r="C18" s="758" t="s">
        <v>863</v>
      </c>
      <c r="D18" s="980" t="s">
        <v>864</v>
      </c>
      <c r="E18" s="758" t="s">
        <v>585</v>
      </c>
      <c r="F18" s="757" t="s">
        <v>583</v>
      </c>
      <c r="G18" s="933" t="s">
        <v>889</v>
      </c>
      <c r="H18" s="757" t="s">
        <v>104</v>
      </c>
      <c r="I18" s="757">
        <v>16</v>
      </c>
      <c r="J18" s="757">
        <v>16</v>
      </c>
      <c r="K18" s="1027">
        <v>46279</v>
      </c>
      <c r="L18" s="757" t="s">
        <v>392</v>
      </c>
      <c r="M18" s="757"/>
      <c r="N18" s="757"/>
      <c r="O18" s="759"/>
      <c r="P18" s="759" t="s">
        <v>499</v>
      </c>
      <c r="Q18" s="934" t="s">
        <v>584</v>
      </c>
      <c r="R18" s="936">
        <v>46293</v>
      </c>
      <c r="S18" s="936">
        <v>46363</v>
      </c>
      <c r="T18" s="760">
        <f t="shared" ref="T18:T22" si="3">R18-K18</f>
        <v>14</v>
      </c>
      <c r="U18" s="761" t="s">
        <v>904</v>
      </c>
      <c r="V18" s="762" t="s">
        <v>392</v>
      </c>
      <c r="W18" s="763" t="s">
        <v>392</v>
      </c>
      <c r="X18" s="743"/>
      <c r="Y18"/>
    </row>
    <row r="19" spans="1:27" s="650" customFormat="1" ht="27.6" customHeight="1">
      <c r="A19" s="757">
        <v>20</v>
      </c>
      <c r="B19" s="758" t="s">
        <v>883</v>
      </c>
      <c r="C19" s="758" t="s">
        <v>865</v>
      </c>
      <c r="D19" s="980" t="s">
        <v>866</v>
      </c>
      <c r="E19" s="758" t="s">
        <v>582</v>
      </c>
      <c r="F19" s="757" t="s">
        <v>586</v>
      </c>
      <c r="G19" s="933" t="s">
        <v>895</v>
      </c>
      <c r="H19" s="757" t="s">
        <v>620</v>
      </c>
      <c r="I19" s="757">
        <v>440</v>
      </c>
      <c r="J19" s="757">
        <v>440</v>
      </c>
      <c r="K19" s="1027">
        <v>46259</v>
      </c>
      <c r="L19" s="757" t="s">
        <v>392</v>
      </c>
      <c r="M19" s="757"/>
      <c r="N19" s="757"/>
      <c r="O19" s="759"/>
      <c r="P19" s="759" t="s">
        <v>499</v>
      </c>
      <c r="Q19" s="934" t="s">
        <v>584</v>
      </c>
      <c r="R19" s="936">
        <v>46323</v>
      </c>
      <c r="S19" s="936">
        <v>46420</v>
      </c>
      <c r="T19" s="760">
        <f t="shared" si="3"/>
        <v>64</v>
      </c>
      <c r="U19" s="761" t="s">
        <v>762</v>
      </c>
      <c r="V19" s="762" t="s">
        <v>392</v>
      </c>
      <c r="W19" s="763" t="s">
        <v>392</v>
      </c>
      <c r="X19" s="743"/>
      <c r="Y19"/>
    </row>
    <row r="20" spans="1:27" s="650" customFormat="1" ht="27.6" customHeight="1">
      <c r="A20" s="757">
        <v>21</v>
      </c>
      <c r="B20" s="758" t="s">
        <v>883</v>
      </c>
      <c r="C20" s="758" t="s">
        <v>867</v>
      </c>
      <c r="D20" s="980" t="s">
        <v>868</v>
      </c>
      <c r="E20" s="758" t="s">
        <v>582</v>
      </c>
      <c r="F20" s="757" t="s">
        <v>586</v>
      </c>
      <c r="G20" s="933" t="s">
        <v>893</v>
      </c>
      <c r="H20" s="757">
        <v>560</v>
      </c>
      <c r="I20" s="757" t="s">
        <v>761</v>
      </c>
      <c r="J20" s="757" t="s">
        <v>761</v>
      </c>
      <c r="K20" s="1027">
        <v>46345</v>
      </c>
      <c r="L20" s="757" t="s">
        <v>392</v>
      </c>
      <c r="M20" s="757"/>
      <c r="N20" s="757"/>
      <c r="O20" s="759"/>
      <c r="P20" s="759" t="s">
        <v>499</v>
      </c>
      <c r="Q20" s="935" t="s">
        <v>585</v>
      </c>
      <c r="R20" s="936">
        <v>46378</v>
      </c>
      <c r="S20" s="936">
        <v>46485</v>
      </c>
      <c r="T20" s="760">
        <f t="shared" si="3"/>
        <v>33</v>
      </c>
      <c r="U20" s="761" t="s">
        <v>762</v>
      </c>
      <c r="V20" s="762" t="s">
        <v>392</v>
      </c>
      <c r="W20" s="763" t="s">
        <v>392</v>
      </c>
      <c r="X20" s="743"/>
      <c r="Y20"/>
    </row>
    <row r="21" spans="1:27" s="650" customFormat="1" ht="27.6" customHeight="1">
      <c r="A21" s="757">
        <v>22</v>
      </c>
      <c r="B21" s="758" t="s">
        <v>883</v>
      </c>
      <c r="C21" s="758" t="s">
        <v>869</v>
      </c>
      <c r="D21" s="980" t="s">
        <v>870</v>
      </c>
      <c r="E21" s="758" t="s">
        <v>584</v>
      </c>
      <c r="F21" s="757" t="s">
        <v>586</v>
      </c>
      <c r="G21" s="933" t="s">
        <v>897</v>
      </c>
      <c r="H21" s="757" t="s">
        <v>620</v>
      </c>
      <c r="I21" s="757">
        <v>105</v>
      </c>
      <c r="J21" s="757">
        <v>105</v>
      </c>
      <c r="K21" s="1027">
        <v>46307</v>
      </c>
      <c r="L21" s="757" t="s">
        <v>392</v>
      </c>
      <c r="M21" s="757"/>
      <c r="N21" s="757"/>
      <c r="O21" s="759"/>
      <c r="P21" s="759" t="s">
        <v>499</v>
      </c>
      <c r="Q21" s="757" t="s">
        <v>585</v>
      </c>
      <c r="R21" s="936">
        <v>46324</v>
      </c>
      <c r="S21" s="936">
        <v>46432</v>
      </c>
      <c r="T21" s="760">
        <f t="shared" si="3"/>
        <v>17</v>
      </c>
      <c r="U21" s="761" t="s">
        <v>762</v>
      </c>
      <c r="V21" s="762" t="s">
        <v>392</v>
      </c>
      <c r="W21" s="763" t="s">
        <v>392</v>
      </c>
      <c r="X21" s="743"/>
      <c r="Y21"/>
      <c r="Z21" s="652"/>
      <c r="AA21" s="652"/>
    </row>
    <row r="22" spans="1:27" s="650" customFormat="1" ht="27.6" customHeight="1">
      <c r="A22" s="757">
        <v>23</v>
      </c>
      <c r="B22" s="758" t="s">
        <v>883</v>
      </c>
      <c r="C22" s="758" t="s">
        <v>871</v>
      </c>
      <c r="D22" s="980" t="s">
        <v>872</v>
      </c>
      <c r="E22" s="758" t="s">
        <v>584</v>
      </c>
      <c r="F22" s="757" t="s">
        <v>586</v>
      </c>
      <c r="G22" s="933" t="s">
        <v>886</v>
      </c>
      <c r="H22" s="757" t="s">
        <v>104</v>
      </c>
      <c r="I22" s="757">
        <v>7120</v>
      </c>
      <c r="J22" s="757">
        <v>7120</v>
      </c>
      <c r="K22" s="1027">
        <v>46307</v>
      </c>
      <c r="L22" s="757" t="s">
        <v>392</v>
      </c>
      <c r="M22" s="757"/>
      <c r="N22" s="757"/>
      <c r="O22" s="759"/>
      <c r="P22" s="759" t="s">
        <v>499</v>
      </c>
      <c r="Q22" s="757" t="s">
        <v>585</v>
      </c>
      <c r="R22" s="936">
        <v>46325</v>
      </c>
      <c r="S22" s="936">
        <v>46433</v>
      </c>
      <c r="T22" s="760">
        <f t="shared" si="3"/>
        <v>18</v>
      </c>
      <c r="U22" s="761" t="s">
        <v>762</v>
      </c>
      <c r="V22" s="762" t="s">
        <v>392</v>
      </c>
      <c r="W22" s="763" t="s">
        <v>392</v>
      </c>
      <c r="X22" s="743"/>
      <c r="Y22"/>
      <c r="Z22" s="652"/>
      <c r="AA22" s="652"/>
    </row>
    <row r="23" spans="1:27" s="650" customFormat="1" ht="27.6" customHeight="1">
      <c r="A23" s="757">
        <v>24</v>
      </c>
      <c r="B23" s="758" t="s">
        <v>883</v>
      </c>
      <c r="C23" s="758" t="s">
        <v>873</v>
      </c>
      <c r="D23" s="980" t="s">
        <v>874</v>
      </c>
      <c r="E23" s="758" t="s">
        <v>584</v>
      </c>
      <c r="F23" s="757" t="s">
        <v>586</v>
      </c>
      <c r="G23" s="933" t="s">
        <v>896</v>
      </c>
      <c r="H23" s="757" t="s">
        <v>766</v>
      </c>
      <c r="I23" s="757">
        <v>2</v>
      </c>
      <c r="J23" s="757">
        <v>2</v>
      </c>
      <c r="K23" s="1027">
        <v>46314</v>
      </c>
      <c r="L23" s="757" t="s">
        <v>392</v>
      </c>
      <c r="M23" s="757"/>
      <c r="N23" s="757"/>
      <c r="O23" s="759"/>
      <c r="P23" s="759" t="s">
        <v>499</v>
      </c>
      <c r="Q23" s="757" t="s">
        <v>585</v>
      </c>
      <c r="R23" s="936">
        <v>46359</v>
      </c>
      <c r="S23" s="936">
        <v>46450</v>
      </c>
      <c r="T23" s="760">
        <f>R23-K23</f>
        <v>45</v>
      </c>
      <c r="U23" s="761" t="s">
        <v>762</v>
      </c>
      <c r="V23" s="762" t="s">
        <v>392</v>
      </c>
      <c r="W23" s="763" t="s">
        <v>392</v>
      </c>
      <c r="X23" s="743"/>
      <c r="Y23"/>
      <c r="Z23" s="652"/>
      <c r="AA23" s="652"/>
    </row>
    <row r="24" spans="1:27" s="650" customFormat="1" ht="27.6" customHeight="1">
      <c r="A24" s="757">
        <v>25</v>
      </c>
      <c r="B24" s="758" t="s">
        <v>883</v>
      </c>
      <c r="C24" s="758" t="s">
        <v>875</v>
      </c>
      <c r="D24" s="980" t="s">
        <v>876</v>
      </c>
      <c r="E24" s="758" t="s">
        <v>584</v>
      </c>
      <c r="F24" s="757" t="s">
        <v>586</v>
      </c>
      <c r="G24" s="933" t="s">
        <v>901</v>
      </c>
      <c r="H24" s="757" t="s">
        <v>620</v>
      </c>
      <c r="I24" s="757">
        <v>143</v>
      </c>
      <c r="J24" s="757">
        <v>143</v>
      </c>
      <c r="K24" s="1027">
        <v>46314</v>
      </c>
      <c r="L24" s="1026">
        <v>46204</v>
      </c>
      <c r="M24" s="757" t="s">
        <v>984</v>
      </c>
      <c r="N24" s="757" t="s">
        <v>392</v>
      </c>
      <c r="O24" s="759"/>
      <c r="P24" s="759" t="s">
        <v>499</v>
      </c>
      <c r="Q24" s="935" t="s">
        <v>585</v>
      </c>
      <c r="R24" s="936">
        <v>46331</v>
      </c>
      <c r="S24" s="936">
        <v>46445</v>
      </c>
      <c r="T24" s="760">
        <f t="shared" ref="T24:T27" si="4">R24-K24</f>
        <v>17</v>
      </c>
      <c r="U24" s="761" t="s">
        <v>762</v>
      </c>
      <c r="V24" s="762" t="s">
        <v>392</v>
      </c>
      <c r="W24" s="763" t="s">
        <v>392</v>
      </c>
      <c r="X24" s="743"/>
      <c r="Y24"/>
      <c r="Z24" s="652"/>
      <c r="AA24" s="652"/>
    </row>
    <row r="25" spans="1:27" s="650" customFormat="1" ht="27.6" customHeight="1">
      <c r="A25" s="757">
        <v>26</v>
      </c>
      <c r="B25" s="758" t="s">
        <v>883</v>
      </c>
      <c r="C25" s="758" t="s">
        <v>877</v>
      </c>
      <c r="D25" s="980" t="s">
        <v>878</v>
      </c>
      <c r="E25" s="758" t="s">
        <v>584</v>
      </c>
      <c r="F25" s="757" t="s">
        <v>586</v>
      </c>
      <c r="G25" s="933" t="s">
        <v>767</v>
      </c>
      <c r="H25" s="757" t="s">
        <v>104</v>
      </c>
      <c r="I25" s="757">
        <v>276</v>
      </c>
      <c r="J25" s="757">
        <v>276</v>
      </c>
      <c r="K25" s="1027">
        <v>46336</v>
      </c>
      <c r="L25" s="757" t="s">
        <v>392</v>
      </c>
      <c r="M25" s="757"/>
      <c r="N25" s="757" t="s">
        <v>392</v>
      </c>
      <c r="O25" s="759"/>
      <c r="P25" s="759" t="s">
        <v>499</v>
      </c>
      <c r="Q25" s="757" t="s">
        <v>582</v>
      </c>
      <c r="R25" s="936">
        <v>46374</v>
      </c>
      <c r="S25" s="936">
        <v>46471</v>
      </c>
      <c r="T25" s="760">
        <f t="shared" si="4"/>
        <v>38</v>
      </c>
      <c r="U25" s="761" t="s">
        <v>762</v>
      </c>
      <c r="V25" s="762" t="s">
        <v>392</v>
      </c>
      <c r="W25" s="763" t="s">
        <v>392</v>
      </c>
      <c r="X25" s="743"/>
      <c r="Y25"/>
      <c r="Z25" s="652"/>
      <c r="AA25" s="652"/>
    </row>
    <row r="26" spans="1:27" s="650" customFormat="1" ht="27.6" customHeight="1">
      <c r="A26" s="757">
        <v>27</v>
      </c>
      <c r="B26" s="758" t="s">
        <v>883</v>
      </c>
      <c r="C26" s="758" t="s">
        <v>879</v>
      </c>
      <c r="D26" s="980" t="s">
        <v>880</v>
      </c>
      <c r="E26" s="758" t="s">
        <v>584</v>
      </c>
      <c r="F26" s="757" t="s">
        <v>586</v>
      </c>
      <c r="G26" s="933" t="s">
        <v>894</v>
      </c>
      <c r="H26" s="757" t="s">
        <v>104</v>
      </c>
      <c r="I26" s="757">
        <v>390</v>
      </c>
      <c r="J26" s="757">
        <v>390</v>
      </c>
      <c r="K26" s="1027">
        <v>46349</v>
      </c>
      <c r="L26" s="757" t="s">
        <v>392</v>
      </c>
      <c r="M26" s="757"/>
      <c r="N26" s="757" t="s">
        <v>392</v>
      </c>
      <c r="O26" s="759"/>
      <c r="P26" s="759" t="s">
        <v>499</v>
      </c>
      <c r="Q26" s="757" t="s">
        <v>582</v>
      </c>
      <c r="R26" s="936">
        <v>46366</v>
      </c>
      <c r="S26" s="936">
        <v>46488</v>
      </c>
      <c r="T26" s="760">
        <f t="shared" si="4"/>
        <v>17</v>
      </c>
      <c r="U26" s="761" t="s">
        <v>762</v>
      </c>
      <c r="V26" s="762" t="s">
        <v>392</v>
      </c>
      <c r="W26" s="763" t="s">
        <v>392</v>
      </c>
      <c r="X26" s="743"/>
      <c r="Y26"/>
      <c r="Z26" s="652"/>
      <c r="AA26" s="652"/>
    </row>
    <row r="27" spans="1:27" s="651" customFormat="1" ht="27.6" customHeight="1">
      <c r="A27" s="757">
        <v>28</v>
      </c>
      <c r="B27" s="758" t="s">
        <v>883</v>
      </c>
      <c r="C27" s="758" t="s">
        <v>881</v>
      </c>
      <c r="D27" s="980" t="s">
        <v>882</v>
      </c>
      <c r="E27" s="758" t="s">
        <v>585</v>
      </c>
      <c r="F27" s="757" t="s">
        <v>586</v>
      </c>
      <c r="G27" s="933" t="s">
        <v>765</v>
      </c>
      <c r="H27" s="757" t="s">
        <v>104</v>
      </c>
      <c r="I27" s="757">
        <v>5</v>
      </c>
      <c r="J27" s="757">
        <v>5</v>
      </c>
      <c r="K27" s="1027">
        <v>46321</v>
      </c>
      <c r="L27" s="757" t="s">
        <v>392</v>
      </c>
      <c r="M27" s="757"/>
      <c r="N27" s="757" t="s">
        <v>392</v>
      </c>
      <c r="O27" s="759"/>
      <c r="P27" s="759" t="s">
        <v>499</v>
      </c>
      <c r="Q27" s="757" t="s">
        <v>584</v>
      </c>
      <c r="R27" s="936">
        <v>46364</v>
      </c>
      <c r="S27" s="936">
        <v>46471</v>
      </c>
      <c r="T27" s="760">
        <f t="shared" si="4"/>
        <v>43</v>
      </c>
      <c r="U27" s="761" t="s">
        <v>904</v>
      </c>
      <c r="V27" s="762" t="s">
        <v>392</v>
      </c>
      <c r="W27" s="763" t="s">
        <v>392</v>
      </c>
      <c r="X27" s="743" t="s">
        <v>1118</v>
      </c>
      <c r="Y27"/>
      <c r="Z27" s="652"/>
      <c r="AA27" s="652"/>
    </row>
    <row r="28" spans="1:27" ht="24.6" customHeight="1">
      <c r="A28" s="731"/>
      <c r="B28" s="732"/>
      <c r="C28" s="733"/>
      <c r="D28" s="734"/>
      <c r="E28" s="735"/>
      <c r="F28" s="736"/>
      <c r="G28" s="737"/>
      <c r="H28" s="732"/>
      <c r="I28" s="732"/>
      <c r="J28" s="732"/>
      <c r="K28" s="738"/>
      <c r="L28" s="738"/>
      <c r="M28" s="737"/>
      <c r="N28" s="739"/>
      <c r="O28" s="737"/>
      <c r="P28" s="740"/>
      <c r="Q28" s="757"/>
      <c r="R28" s="738"/>
      <c r="S28" s="738"/>
      <c r="T28" s="732"/>
      <c r="U28" s="741"/>
      <c r="V28" s="732"/>
      <c r="W28" s="742"/>
      <c r="X28" s="743"/>
    </row>
    <row r="29" spans="1:27" ht="24.6" customHeight="1">
      <c r="A29" s="731"/>
      <c r="B29" s="732"/>
      <c r="C29" s="733"/>
      <c r="D29" s="734"/>
      <c r="E29" s="735"/>
      <c r="F29" s="736"/>
      <c r="G29" s="737"/>
      <c r="H29" s="732"/>
      <c r="I29" s="732"/>
      <c r="J29" s="732"/>
      <c r="K29" s="738"/>
      <c r="L29" s="738"/>
      <c r="M29" s="737"/>
      <c r="N29" s="739"/>
      <c r="O29" s="737"/>
      <c r="P29" s="740"/>
      <c r="Q29" s="757"/>
      <c r="R29" s="738"/>
      <c r="S29" s="738"/>
      <c r="T29" s="732"/>
      <c r="U29" s="741"/>
      <c r="V29" s="732"/>
      <c r="W29" s="742">
        <v>0.15</v>
      </c>
      <c r="X29" s="743" t="s">
        <v>496</v>
      </c>
    </row>
    <row r="30" spans="1:27" ht="24.6" customHeight="1">
      <c r="A30" s="731"/>
      <c r="B30" s="732"/>
      <c r="C30" s="733"/>
      <c r="D30" s="734"/>
      <c r="E30" s="735"/>
      <c r="F30" s="736"/>
      <c r="G30" s="737"/>
      <c r="H30" s="732"/>
      <c r="I30" s="732"/>
      <c r="J30" s="732"/>
      <c r="K30" s="738"/>
      <c r="L30" s="738"/>
      <c r="M30" s="737"/>
      <c r="N30" s="739"/>
      <c r="O30" s="737"/>
      <c r="P30" s="740"/>
      <c r="Q30" s="757"/>
      <c r="R30" s="738"/>
      <c r="S30" s="738"/>
      <c r="T30" s="732"/>
      <c r="U30" s="741"/>
      <c r="V30" s="732"/>
      <c r="W30" s="742"/>
      <c r="X30" s="743"/>
    </row>
    <row r="31" spans="1:27" ht="24.6" customHeight="1">
      <c r="A31" s="731"/>
      <c r="B31" s="732"/>
      <c r="C31" s="733"/>
      <c r="D31" s="734"/>
      <c r="E31" s="735"/>
      <c r="F31" s="736"/>
      <c r="G31" s="737"/>
      <c r="H31" s="732"/>
      <c r="I31" s="732"/>
      <c r="J31" s="732"/>
      <c r="K31" s="738"/>
      <c r="L31" s="738"/>
      <c r="M31" s="737"/>
      <c r="N31" s="739"/>
      <c r="O31" s="737"/>
      <c r="P31" s="740"/>
      <c r="Q31" s="757"/>
      <c r="R31" s="738"/>
      <c r="S31" s="738"/>
      <c r="T31" s="732"/>
      <c r="U31" s="741"/>
      <c r="V31" s="732"/>
      <c r="W31" s="742"/>
      <c r="X31" s="743"/>
    </row>
    <row r="32" spans="1:27" ht="24.6" customHeight="1">
      <c r="A32" s="731"/>
      <c r="B32" s="732"/>
      <c r="C32" s="733"/>
      <c r="D32" s="734"/>
      <c r="E32" s="735"/>
      <c r="F32" s="736"/>
      <c r="G32" s="737"/>
      <c r="H32" s="732"/>
      <c r="I32" s="732"/>
      <c r="J32" s="732"/>
      <c r="K32" s="738"/>
      <c r="L32" s="738"/>
      <c r="M32" s="737"/>
      <c r="N32" s="739"/>
      <c r="O32" s="737"/>
      <c r="P32" s="740"/>
      <c r="Q32" s="757"/>
      <c r="R32" s="738"/>
      <c r="S32" s="738"/>
      <c r="T32" s="732"/>
      <c r="U32" s="741"/>
      <c r="V32" s="732"/>
      <c r="W32" s="742"/>
      <c r="X32" s="743"/>
    </row>
    <row r="33" spans="1:24" ht="24.6" customHeight="1">
      <c r="A33" s="731"/>
      <c r="B33" s="732"/>
      <c r="C33" s="733"/>
      <c r="D33" s="734"/>
      <c r="E33" s="735"/>
      <c r="F33" s="736"/>
      <c r="G33" s="737"/>
      <c r="H33" s="732"/>
      <c r="I33" s="732"/>
      <c r="J33" s="732"/>
      <c r="K33" s="738"/>
      <c r="L33" s="738"/>
      <c r="M33" s="737"/>
      <c r="N33" s="739"/>
      <c r="O33" s="737"/>
      <c r="P33" s="740"/>
      <c r="Q33" s="757"/>
      <c r="R33" s="738"/>
      <c r="S33" s="738"/>
      <c r="T33" s="732"/>
      <c r="U33" s="741"/>
      <c r="V33" s="732"/>
      <c r="W33" s="742"/>
      <c r="X33" s="743"/>
    </row>
    <row r="34" spans="1:24" ht="24.6" customHeight="1">
      <c r="A34" s="731"/>
      <c r="B34" s="732"/>
      <c r="C34" s="733"/>
      <c r="D34" s="734"/>
      <c r="E34" s="735"/>
      <c r="F34" s="736"/>
      <c r="G34" s="737"/>
      <c r="H34" s="732"/>
      <c r="I34" s="732"/>
      <c r="J34" s="732"/>
      <c r="K34" s="738"/>
      <c r="L34" s="738"/>
      <c r="M34" s="737"/>
      <c r="N34" s="739"/>
      <c r="O34" s="737"/>
      <c r="P34" s="740"/>
      <c r="Q34" s="738"/>
      <c r="R34" s="738"/>
      <c r="S34" s="738"/>
      <c r="T34" s="732"/>
      <c r="U34" s="741"/>
      <c r="V34" s="732"/>
      <c r="W34" s="742"/>
      <c r="X34" s="743"/>
    </row>
    <row r="35" spans="1:24" ht="24.6" customHeight="1">
      <c r="A35" s="731"/>
      <c r="B35" s="732"/>
      <c r="C35" s="733"/>
      <c r="D35" s="734"/>
      <c r="E35" s="735"/>
      <c r="F35" s="736"/>
      <c r="G35" s="737"/>
      <c r="H35" s="732"/>
      <c r="I35" s="732"/>
      <c r="J35" s="732"/>
      <c r="K35" s="738"/>
      <c r="L35" s="738"/>
      <c r="M35" s="737"/>
      <c r="N35" s="739"/>
      <c r="O35" s="737"/>
      <c r="P35" s="740"/>
      <c r="Q35" s="738"/>
      <c r="R35" s="738"/>
      <c r="S35" s="738"/>
      <c r="T35" s="732"/>
      <c r="U35" s="741"/>
      <c r="V35" s="732"/>
      <c r="W35" s="742">
        <v>1</v>
      </c>
      <c r="X35" s="743"/>
    </row>
    <row r="36" spans="1:24" ht="14.4" hidden="1">
      <c r="T36" s="662"/>
    </row>
    <row r="37" spans="1:24" ht="14.4" hidden="1"/>
    <row r="38" spans="1:24" ht="18" hidden="1" customHeight="1"/>
    <row r="64351" spans="18:18" ht="18" customHeight="1">
      <c r="R64351" s="665" t="e">
        <f>+#REF!+25</f>
        <v>#REF!</v>
      </c>
    </row>
    <row r="1048526" spans="1:1" ht="18" customHeight="1">
      <c r="A1048526" s="657" t="s">
        <v>61</v>
      </c>
    </row>
  </sheetData>
  <autoFilter ref="A2:WWC35" xr:uid="{00000000-0009-0000-0000-00000D000000}"/>
  <mergeCells count="1">
    <mergeCell ref="A1:V1"/>
  </mergeCells>
  <phoneticPr fontId="102" type="noConversion"/>
  <dataValidations disablePrompts="1" count="5">
    <dataValidation allowBlank="1" showInputMessage="1" prompt="As per P6 Schedule or in very rare case Expert Judgement" sqref="Q2" xr:uid="{00000000-0002-0000-0D00-000000000000}"/>
    <dataValidation allowBlank="1" showInputMessage="1" prompt="Expected Date of Arrival" sqref="R2" xr:uid="{00000000-0002-0000-0D00-000001000000}"/>
    <dataValidation allowBlank="1" showInputMessage="1" showErrorMessage="1" prompt="Actual Date Arrived" sqref="S2" xr:uid="{00000000-0002-0000-0D00-000002000000}"/>
    <dataValidation allowBlank="1" prompt="UPDATED BY KHATEEB MUHAMMAD MUHYIDDEEN" sqref="WCF983045:WCG983047 JO2 TK2 ADG2 ANC2 AWY2 BGU2 BQQ2 CAM2 CKI2 CUE2 DEA2 DNW2 DXS2 EHO2 ERK2 FBG2 FLC2 FUY2 GEU2 GOQ2 GYM2 HII2 HSE2 ICA2 ILW2 IVS2 JFO2 JPK2 JZG2 KJC2 KSY2 LCU2 LMQ2 LWM2 MGI2 MQE2 NAA2 NJW2 NTS2 ODO2 ONK2 OXG2 PHC2 PQY2 QAU2 QKQ2 QUM2 REI2 ROE2 RYA2 SHW2 SRS2 TBO2 TLK2 TVG2 UFC2 UOY2 UYU2 VIQ2 VSM2 WCI2 WME2 WWA2 S65541:S65543 JO65541:JO65543 TK65541:TK65543 ADG65541:ADG65543 ANC65541:ANC65543 AWY65541:AWY65543 BGU65541:BGU65543 BQQ65541:BQQ65543 CAM65541:CAM65543 CKI65541:CKI65543 CUE65541:CUE65543 DEA65541:DEA65543 DNW65541:DNW65543 DXS65541:DXS65543 EHO65541:EHO65543 ERK65541:ERK65543 FBG65541:FBG65543 FLC65541:FLC65543 FUY65541:FUY65543 GEU65541:GEU65543 GOQ65541:GOQ65543 GYM65541:GYM65543 HII65541:HII65543 HSE65541:HSE65543 ICA65541:ICA65543 ILW65541:ILW65543 IVS65541:IVS65543 JFO65541:JFO65543 JPK65541:JPK65543 JZG65541:JZG65543 KJC65541:KJC65543 KSY65541:KSY65543 LCU65541:LCU65543 LMQ65541:LMQ65543 LWM65541:LWM65543 MGI65541:MGI65543 MQE65541:MQE65543 NAA65541:NAA65543 NJW65541:NJW65543 NTS65541:NTS65543 ODO65541:ODO65543 ONK65541:ONK65543 OXG65541:OXG65543 PHC65541:PHC65543 PQY65541:PQY65543 QAU65541:QAU65543 QKQ65541:QKQ65543 QUM65541:QUM65543 REI65541:REI65543 ROE65541:ROE65543 RYA65541:RYA65543 SHW65541:SHW65543 SRS65541:SRS65543 TBO65541:TBO65543 TLK65541:TLK65543 TVG65541:TVG65543 UFC65541:UFC65543 UOY65541:UOY65543 UYU65541:UYU65543 VIQ65541:VIQ65543 VSM65541:VSM65543 WCI65541:WCI65543 WME65541:WME65543 WWA65541:WWA65543 S131077:S131079 JO131077:JO131079 TK131077:TK131079 ADG131077:ADG131079 ANC131077:ANC131079 AWY131077:AWY131079 BGU131077:BGU131079 BQQ131077:BQQ131079 CAM131077:CAM131079 CKI131077:CKI131079 CUE131077:CUE131079 DEA131077:DEA131079 DNW131077:DNW131079 DXS131077:DXS131079 EHO131077:EHO131079 ERK131077:ERK131079 FBG131077:FBG131079 FLC131077:FLC131079 FUY131077:FUY131079 GEU131077:GEU131079 GOQ131077:GOQ131079 GYM131077:GYM131079 HII131077:HII131079 HSE131077:HSE131079 ICA131077:ICA131079 ILW131077:ILW131079 IVS131077:IVS131079 JFO131077:JFO131079 JPK131077:JPK131079 JZG131077:JZG131079 KJC131077:KJC131079 KSY131077:KSY131079 LCU131077:LCU131079 LMQ131077:LMQ131079 LWM131077:LWM131079 MGI131077:MGI131079 MQE131077:MQE131079 NAA131077:NAA131079 NJW131077:NJW131079 NTS131077:NTS131079 ODO131077:ODO131079 ONK131077:ONK131079 OXG131077:OXG131079 PHC131077:PHC131079 PQY131077:PQY131079 QAU131077:QAU131079 QKQ131077:QKQ131079 QUM131077:QUM131079 REI131077:REI131079 ROE131077:ROE131079 RYA131077:RYA131079 SHW131077:SHW131079 SRS131077:SRS131079 TBO131077:TBO131079 TLK131077:TLK131079 TVG131077:TVG131079 UFC131077:UFC131079 UOY131077:UOY131079 UYU131077:UYU131079 VIQ131077:VIQ131079 VSM131077:VSM131079 WCI131077:WCI131079 WME131077:WME131079 WWA131077:WWA131079 S196613:S196615 JO196613:JO196615 TK196613:TK196615 ADG196613:ADG196615 ANC196613:ANC196615 AWY196613:AWY196615 BGU196613:BGU196615 BQQ196613:BQQ196615 CAM196613:CAM196615 CKI196613:CKI196615 CUE196613:CUE196615 DEA196613:DEA196615 DNW196613:DNW196615 DXS196613:DXS196615 EHO196613:EHO196615 ERK196613:ERK196615 FBG196613:FBG196615 FLC196613:FLC196615 FUY196613:FUY196615 GEU196613:GEU196615 GOQ196613:GOQ196615 GYM196613:GYM196615 HII196613:HII196615 HSE196613:HSE196615 ICA196613:ICA196615 ILW196613:ILW196615 IVS196613:IVS196615 JFO196613:JFO196615 JPK196613:JPK196615 JZG196613:JZG196615 KJC196613:KJC196615 KSY196613:KSY196615 LCU196613:LCU196615 LMQ196613:LMQ196615 LWM196613:LWM196615 MGI196613:MGI196615 MQE196613:MQE196615 NAA196613:NAA196615 NJW196613:NJW196615 NTS196613:NTS196615 ODO196613:ODO196615 ONK196613:ONK196615 OXG196613:OXG196615 PHC196613:PHC196615 PQY196613:PQY196615 QAU196613:QAU196615 QKQ196613:QKQ196615 QUM196613:QUM196615 REI196613:REI196615 ROE196613:ROE196615 RYA196613:RYA196615 SHW196613:SHW196615 SRS196613:SRS196615 TBO196613:TBO196615 TLK196613:TLK196615 TVG196613:TVG196615 UFC196613:UFC196615 UOY196613:UOY196615 UYU196613:UYU196615 VIQ196613:VIQ196615 VSM196613:VSM196615 WCI196613:WCI196615 WME196613:WME196615 WWA196613:WWA196615 S262149:S262151 JO262149:JO262151 TK262149:TK262151 ADG262149:ADG262151 ANC262149:ANC262151 AWY262149:AWY262151 BGU262149:BGU262151 BQQ262149:BQQ262151 CAM262149:CAM262151 CKI262149:CKI262151 CUE262149:CUE262151 DEA262149:DEA262151 DNW262149:DNW262151 DXS262149:DXS262151 EHO262149:EHO262151 ERK262149:ERK262151 FBG262149:FBG262151 FLC262149:FLC262151 FUY262149:FUY262151 GEU262149:GEU262151 GOQ262149:GOQ262151 GYM262149:GYM262151 HII262149:HII262151 HSE262149:HSE262151 ICA262149:ICA262151 ILW262149:ILW262151 IVS262149:IVS262151 JFO262149:JFO262151 JPK262149:JPK262151 JZG262149:JZG262151 KJC262149:KJC262151 KSY262149:KSY262151 LCU262149:LCU262151 LMQ262149:LMQ262151 LWM262149:LWM262151 MGI262149:MGI262151 MQE262149:MQE262151 NAA262149:NAA262151 NJW262149:NJW262151 NTS262149:NTS262151 ODO262149:ODO262151 ONK262149:ONK262151 OXG262149:OXG262151 PHC262149:PHC262151 PQY262149:PQY262151 QAU262149:QAU262151 QKQ262149:QKQ262151 QUM262149:QUM262151 REI262149:REI262151 ROE262149:ROE262151 RYA262149:RYA262151 SHW262149:SHW262151 SRS262149:SRS262151 TBO262149:TBO262151 TLK262149:TLK262151 TVG262149:TVG262151 UFC262149:UFC262151 UOY262149:UOY262151 UYU262149:UYU262151 VIQ262149:VIQ262151 VSM262149:VSM262151 WCI262149:WCI262151 WME262149:WME262151 WWA262149:WWA262151 S327685:S327687 JO327685:JO327687 TK327685:TK327687 ADG327685:ADG327687 ANC327685:ANC327687 AWY327685:AWY327687 BGU327685:BGU327687 BQQ327685:BQQ327687 CAM327685:CAM327687 CKI327685:CKI327687 CUE327685:CUE327687 DEA327685:DEA327687 DNW327685:DNW327687 DXS327685:DXS327687 EHO327685:EHO327687 ERK327685:ERK327687 FBG327685:FBG327687 FLC327685:FLC327687 FUY327685:FUY327687 GEU327685:GEU327687 GOQ327685:GOQ327687 GYM327685:GYM327687 HII327685:HII327687 HSE327685:HSE327687 ICA327685:ICA327687 ILW327685:ILW327687 IVS327685:IVS327687 JFO327685:JFO327687 JPK327685:JPK327687 JZG327685:JZG327687 KJC327685:KJC327687 KSY327685:KSY327687 LCU327685:LCU327687 LMQ327685:LMQ327687 LWM327685:LWM327687 MGI327685:MGI327687 MQE327685:MQE327687 NAA327685:NAA327687 NJW327685:NJW327687 NTS327685:NTS327687 ODO327685:ODO327687 ONK327685:ONK327687 OXG327685:OXG327687 PHC327685:PHC327687 PQY327685:PQY327687 QAU327685:QAU327687 QKQ327685:QKQ327687 QUM327685:QUM327687 REI327685:REI327687 ROE327685:ROE327687 RYA327685:RYA327687 SHW327685:SHW327687 SRS327685:SRS327687 TBO327685:TBO327687 TLK327685:TLK327687 TVG327685:TVG327687 UFC327685:UFC327687 UOY327685:UOY327687 UYU327685:UYU327687 VIQ327685:VIQ327687 VSM327685:VSM327687 WCI327685:WCI327687 WME327685:WME327687 WWA327685:WWA327687 S393221:S393223 JO393221:JO393223 TK393221:TK393223 ADG393221:ADG393223 ANC393221:ANC393223 AWY393221:AWY393223 BGU393221:BGU393223 BQQ393221:BQQ393223 CAM393221:CAM393223 CKI393221:CKI393223 CUE393221:CUE393223 DEA393221:DEA393223 DNW393221:DNW393223 DXS393221:DXS393223 EHO393221:EHO393223 ERK393221:ERK393223 FBG393221:FBG393223 FLC393221:FLC393223 FUY393221:FUY393223 GEU393221:GEU393223 GOQ393221:GOQ393223 GYM393221:GYM393223 HII393221:HII393223 HSE393221:HSE393223 ICA393221:ICA393223 ILW393221:ILW393223 IVS393221:IVS393223 JFO393221:JFO393223 JPK393221:JPK393223 JZG393221:JZG393223 KJC393221:KJC393223 KSY393221:KSY393223 LCU393221:LCU393223 LMQ393221:LMQ393223 LWM393221:LWM393223 MGI393221:MGI393223 MQE393221:MQE393223 NAA393221:NAA393223 NJW393221:NJW393223 NTS393221:NTS393223 ODO393221:ODO393223 ONK393221:ONK393223 OXG393221:OXG393223 PHC393221:PHC393223 PQY393221:PQY393223 QAU393221:QAU393223 QKQ393221:QKQ393223 QUM393221:QUM393223 REI393221:REI393223 ROE393221:ROE393223 RYA393221:RYA393223 SHW393221:SHW393223 SRS393221:SRS393223 TBO393221:TBO393223 TLK393221:TLK393223 TVG393221:TVG393223 UFC393221:UFC393223 UOY393221:UOY393223 UYU393221:UYU393223 VIQ393221:VIQ393223 VSM393221:VSM393223 WCI393221:WCI393223 WME393221:WME393223 WWA393221:WWA393223 S458757:S458759 JO458757:JO458759 TK458757:TK458759 ADG458757:ADG458759 ANC458757:ANC458759 AWY458757:AWY458759 BGU458757:BGU458759 BQQ458757:BQQ458759 CAM458757:CAM458759 CKI458757:CKI458759 CUE458757:CUE458759 DEA458757:DEA458759 DNW458757:DNW458759 DXS458757:DXS458759 EHO458757:EHO458759 ERK458757:ERK458759 FBG458757:FBG458759 FLC458757:FLC458759 FUY458757:FUY458759 GEU458757:GEU458759 GOQ458757:GOQ458759 GYM458757:GYM458759 HII458757:HII458759 HSE458757:HSE458759 ICA458757:ICA458759 ILW458757:ILW458759 IVS458757:IVS458759 JFO458757:JFO458759 JPK458757:JPK458759 JZG458757:JZG458759 KJC458757:KJC458759 KSY458757:KSY458759 LCU458757:LCU458759 LMQ458757:LMQ458759 LWM458757:LWM458759 MGI458757:MGI458759 MQE458757:MQE458759 NAA458757:NAA458759 NJW458757:NJW458759 NTS458757:NTS458759 ODO458757:ODO458759 ONK458757:ONK458759 OXG458757:OXG458759 PHC458757:PHC458759 PQY458757:PQY458759 QAU458757:QAU458759 QKQ458757:QKQ458759 QUM458757:QUM458759 REI458757:REI458759 ROE458757:ROE458759 RYA458757:RYA458759 SHW458757:SHW458759 SRS458757:SRS458759 TBO458757:TBO458759 TLK458757:TLK458759 TVG458757:TVG458759 UFC458757:UFC458759 UOY458757:UOY458759 UYU458757:UYU458759 VIQ458757:VIQ458759 VSM458757:VSM458759 WCI458757:WCI458759 WME458757:WME458759 WWA458757:WWA458759 S524293:S524295 JO524293:JO524295 TK524293:TK524295 ADG524293:ADG524295 ANC524293:ANC524295 AWY524293:AWY524295 BGU524293:BGU524295 BQQ524293:BQQ524295 CAM524293:CAM524295 CKI524293:CKI524295 CUE524293:CUE524295 DEA524293:DEA524295 DNW524293:DNW524295 DXS524293:DXS524295 EHO524293:EHO524295 ERK524293:ERK524295 FBG524293:FBG524295 FLC524293:FLC524295 FUY524293:FUY524295 GEU524293:GEU524295 GOQ524293:GOQ524295 GYM524293:GYM524295 HII524293:HII524295 HSE524293:HSE524295 ICA524293:ICA524295 ILW524293:ILW524295 IVS524293:IVS524295 JFO524293:JFO524295 JPK524293:JPK524295 JZG524293:JZG524295 KJC524293:KJC524295 KSY524293:KSY524295 LCU524293:LCU524295 LMQ524293:LMQ524295 LWM524293:LWM524295 MGI524293:MGI524295 MQE524293:MQE524295 NAA524293:NAA524295 NJW524293:NJW524295 NTS524293:NTS524295 ODO524293:ODO524295 ONK524293:ONK524295 OXG524293:OXG524295 PHC524293:PHC524295 PQY524293:PQY524295 QAU524293:QAU524295 QKQ524293:QKQ524295 QUM524293:QUM524295 REI524293:REI524295 ROE524293:ROE524295 RYA524293:RYA524295 SHW524293:SHW524295 SRS524293:SRS524295 TBO524293:TBO524295 TLK524293:TLK524295 TVG524293:TVG524295 UFC524293:UFC524295 UOY524293:UOY524295 UYU524293:UYU524295 VIQ524293:VIQ524295 VSM524293:VSM524295 WCI524293:WCI524295 WME524293:WME524295 WWA524293:WWA524295 S589829:S589831 JO589829:JO589831 TK589829:TK589831 ADG589829:ADG589831 ANC589829:ANC589831 AWY589829:AWY589831 BGU589829:BGU589831 BQQ589829:BQQ589831 CAM589829:CAM589831 CKI589829:CKI589831 CUE589829:CUE589831 DEA589829:DEA589831 DNW589829:DNW589831 DXS589829:DXS589831 EHO589829:EHO589831 ERK589829:ERK589831 FBG589829:FBG589831 FLC589829:FLC589831 FUY589829:FUY589831 GEU589829:GEU589831 GOQ589829:GOQ589831 GYM589829:GYM589831 HII589829:HII589831 HSE589829:HSE589831 ICA589829:ICA589831 ILW589829:ILW589831 IVS589829:IVS589831 JFO589829:JFO589831 JPK589829:JPK589831 JZG589829:JZG589831 KJC589829:KJC589831 KSY589829:KSY589831 LCU589829:LCU589831 LMQ589829:LMQ589831 LWM589829:LWM589831 MGI589829:MGI589831 MQE589829:MQE589831 NAA589829:NAA589831 NJW589829:NJW589831 NTS589829:NTS589831 ODO589829:ODO589831 ONK589829:ONK589831 OXG589829:OXG589831 PHC589829:PHC589831 PQY589829:PQY589831 QAU589829:QAU589831 QKQ589829:QKQ589831 QUM589829:QUM589831 REI589829:REI589831 ROE589829:ROE589831 RYA589829:RYA589831 SHW589829:SHW589831 SRS589829:SRS589831 TBO589829:TBO589831 TLK589829:TLK589831 TVG589829:TVG589831 UFC589829:UFC589831 UOY589829:UOY589831 UYU589829:UYU589831 VIQ589829:VIQ589831 VSM589829:VSM589831 WCI589829:WCI589831 WME589829:WME589831 WWA589829:WWA589831 S655365:S655367 JO655365:JO655367 TK655365:TK655367 ADG655365:ADG655367 ANC655365:ANC655367 AWY655365:AWY655367 BGU655365:BGU655367 BQQ655365:BQQ655367 CAM655365:CAM655367 CKI655365:CKI655367 CUE655365:CUE655367 DEA655365:DEA655367 DNW655365:DNW655367 DXS655365:DXS655367 EHO655365:EHO655367 ERK655365:ERK655367 FBG655365:FBG655367 FLC655365:FLC655367 FUY655365:FUY655367 GEU655365:GEU655367 GOQ655365:GOQ655367 GYM655365:GYM655367 HII655365:HII655367 HSE655365:HSE655367 ICA655365:ICA655367 ILW655365:ILW655367 IVS655365:IVS655367 JFO655365:JFO655367 JPK655365:JPK655367 JZG655365:JZG655367 KJC655365:KJC655367 KSY655365:KSY655367 LCU655365:LCU655367 LMQ655365:LMQ655367 LWM655365:LWM655367 MGI655365:MGI655367 MQE655365:MQE655367 NAA655365:NAA655367 NJW655365:NJW655367 NTS655365:NTS655367 ODO655365:ODO655367 ONK655365:ONK655367 OXG655365:OXG655367 PHC655365:PHC655367 PQY655365:PQY655367 QAU655365:QAU655367 QKQ655365:QKQ655367 QUM655365:QUM655367 REI655365:REI655367 ROE655365:ROE655367 RYA655365:RYA655367 SHW655365:SHW655367 SRS655365:SRS655367 TBO655365:TBO655367 TLK655365:TLK655367 TVG655365:TVG655367 UFC655365:UFC655367 UOY655365:UOY655367 UYU655365:UYU655367 VIQ655365:VIQ655367 VSM655365:VSM655367 WCI655365:WCI655367 WME655365:WME655367 WWA655365:WWA655367 S720901:S720903 JO720901:JO720903 TK720901:TK720903 ADG720901:ADG720903 ANC720901:ANC720903 AWY720901:AWY720903 BGU720901:BGU720903 BQQ720901:BQQ720903 CAM720901:CAM720903 CKI720901:CKI720903 CUE720901:CUE720903 DEA720901:DEA720903 DNW720901:DNW720903 DXS720901:DXS720903 EHO720901:EHO720903 ERK720901:ERK720903 FBG720901:FBG720903 FLC720901:FLC720903 FUY720901:FUY720903 GEU720901:GEU720903 GOQ720901:GOQ720903 GYM720901:GYM720903 HII720901:HII720903 HSE720901:HSE720903 ICA720901:ICA720903 ILW720901:ILW720903 IVS720901:IVS720903 JFO720901:JFO720903 JPK720901:JPK720903 JZG720901:JZG720903 KJC720901:KJC720903 KSY720901:KSY720903 LCU720901:LCU720903 LMQ720901:LMQ720903 LWM720901:LWM720903 MGI720901:MGI720903 MQE720901:MQE720903 NAA720901:NAA720903 NJW720901:NJW720903 NTS720901:NTS720903 ODO720901:ODO720903 ONK720901:ONK720903 OXG720901:OXG720903 PHC720901:PHC720903 PQY720901:PQY720903 QAU720901:QAU720903 QKQ720901:QKQ720903 QUM720901:QUM720903 REI720901:REI720903 ROE720901:ROE720903 RYA720901:RYA720903 SHW720901:SHW720903 SRS720901:SRS720903 TBO720901:TBO720903 TLK720901:TLK720903 TVG720901:TVG720903 UFC720901:UFC720903 UOY720901:UOY720903 UYU720901:UYU720903 VIQ720901:VIQ720903 VSM720901:VSM720903 WCI720901:WCI720903 WME720901:WME720903 WWA720901:WWA720903 S786437:S786439 JO786437:JO786439 TK786437:TK786439 ADG786437:ADG786439 ANC786437:ANC786439 AWY786437:AWY786439 BGU786437:BGU786439 BQQ786437:BQQ786439 CAM786437:CAM786439 CKI786437:CKI786439 CUE786437:CUE786439 DEA786437:DEA786439 DNW786437:DNW786439 DXS786437:DXS786439 EHO786437:EHO786439 ERK786437:ERK786439 FBG786437:FBG786439 FLC786437:FLC786439 FUY786437:FUY786439 GEU786437:GEU786439 GOQ786437:GOQ786439 GYM786437:GYM786439 HII786437:HII786439 HSE786437:HSE786439 ICA786437:ICA786439 ILW786437:ILW786439 IVS786437:IVS786439 JFO786437:JFO786439 JPK786437:JPK786439 JZG786437:JZG786439 KJC786437:KJC786439 KSY786437:KSY786439 LCU786437:LCU786439 LMQ786437:LMQ786439 LWM786437:LWM786439 MGI786437:MGI786439 MQE786437:MQE786439 NAA786437:NAA786439 NJW786437:NJW786439 NTS786437:NTS786439 ODO786437:ODO786439 ONK786437:ONK786439 OXG786437:OXG786439 PHC786437:PHC786439 PQY786437:PQY786439 QAU786437:QAU786439 QKQ786437:QKQ786439 QUM786437:QUM786439 REI786437:REI786439 ROE786437:ROE786439 RYA786437:RYA786439 SHW786437:SHW786439 SRS786437:SRS786439 TBO786437:TBO786439 TLK786437:TLK786439 TVG786437:TVG786439 UFC786437:UFC786439 UOY786437:UOY786439 UYU786437:UYU786439 VIQ786437:VIQ786439 VSM786437:VSM786439 WCI786437:WCI786439 WME786437:WME786439 WWA786437:WWA786439 S851973:S851975 JO851973:JO851975 TK851973:TK851975 ADG851973:ADG851975 ANC851973:ANC851975 AWY851973:AWY851975 BGU851973:BGU851975 BQQ851973:BQQ851975 CAM851973:CAM851975 CKI851973:CKI851975 CUE851973:CUE851975 DEA851973:DEA851975 DNW851973:DNW851975 DXS851973:DXS851975 EHO851973:EHO851975 ERK851973:ERK851975 FBG851973:FBG851975 FLC851973:FLC851975 FUY851973:FUY851975 GEU851973:GEU851975 GOQ851973:GOQ851975 GYM851973:GYM851975 HII851973:HII851975 HSE851973:HSE851975 ICA851973:ICA851975 ILW851973:ILW851975 IVS851973:IVS851975 JFO851973:JFO851975 JPK851973:JPK851975 JZG851973:JZG851975 KJC851973:KJC851975 KSY851973:KSY851975 LCU851973:LCU851975 LMQ851973:LMQ851975 LWM851973:LWM851975 MGI851973:MGI851975 MQE851973:MQE851975 NAA851973:NAA851975 NJW851973:NJW851975 NTS851973:NTS851975 ODO851973:ODO851975 ONK851973:ONK851975 OXG851973:OXG851975 PHC851973:PHC851975 PQY851973:PQY851975 QAU851973:QAU851975 QKQ851973:QKQ851975 QUM851973:QUM851975 REI851973:REI851975 ROE851973:ROE851975 RYA851973:RYA851975 SHW851973:SHW851975 SRS851973:SRS851975 TBO851973:TBO851975 TLK851973:TLK851975 TVG851973:TVG851975 UFC851973:UFC851975 UOY851973:UOY851975 UYU851973:UYU851975 VIQ851973:VIQ851975 VSM851973:VSM851975 WCI851973:WCI851975 WME851973:WME851975 WWA851973:WWA851975 S917509:S917511 JO917509:JO917511 TK917509:TK917511 ADG917509:ADG917511 ANC917509:ANC917511 AWY917509:AWY917511 BGU917509:BGU917511 BQQ917509:BQQ917511 CAM917509:CAM917511 CKI917509:CKI917511 CUE917509:CUE917511 DEA917509:DEA917511 DNW917509:DNW917511 DXS917509:DXS917511 EHO917509:EHO917511 ERK917509:ERK917511 FBG917509:FBG917511 FLC917509:FLC917511 FUY917509:FUY917511 GEU917509:GEU917511 GOQ917509:GOQ917511 GYM917509:GYM917511 HII917509:HII917511 HSE917509:HSE917511 ICA917509:ICA917511 ILW917509:ILW917511 IVS917509:IVS917511 JFO917509:JFO917511 JPK917509:JPK917511 JZG917509:JZG917511 KJC917509:KJC917511 KSY917509:KSY917511 LCU917509:LCU917511 LMQ917509:LMQ917511 LWM917509:LWM917511 MGI917509:MGI917511 MQE917509:MQE917511 NAA917509:NAA917511 NJW917509:NJW917511 NTS917509:NTS917511 ODO917509:ODO917511 ONK917509:ONK917511 OXG917509:OXG917511 PHC917509:PHC917511 PQY917509:PQY917511 QAU917509:QAU917511 QKQ917509:QKQ917511 QUM917509:QUM917511 REI917509:REI917511 ROE917509:ROE917511 RYA917509:RYA917511 SHW917509:SHW917511 SRS917509:SRS917511 TBO917509:TBO917511 TLK917509:TLK917511 TVG917509:TVG917511 UFC917509:UFC917511 UOY917509:UOY917511 UYU917509:UYU917511 VIQ917509:VIQ917511 VSM917509:VSM917511 WCI917509:WCI917511 WME917509:WME917511 WWA917509:WWA917511 S983045:S983047 JO983045:JO983047 TK983045:TK983047 ADG983045:ADG983047 ANC983045:ANC983047 AWY983045:AWY983047 BGU983045:BGU983047 BQQ983045:BQQ983047 CAM983045:CAM983047 CKI983045:CKI983047 CUE983045:CUE983047 DEA983045:DEA983047 DNW983045:DNW983047 DXS983045:DXS983047 EHO983045:EHO983047 ERK983045:ERK983047 FBG983045:FBG983047 FLC983045:FLC983047 FUY983045:FUY983047 GEU983045:GEU983047 GOQ983045:GOQ983047 GYM983045:GYM983047 HII983045:HII983047 HSE983045:HSE983047 ICA983045:ICA983047 ILW983045:ILW983047 IVS983045:IVS983047 JFO983045:JFO983047 JPK983045:JPK983047 JZG983045:JZG983047 KJC983045:KJC983047 KSY983045:KSY983047 LCU983045:LCU983047 LMQ983045:LMQ983047 LWM983045:LWM983047 MGI983045:MGI983047 MQE983045:MQE983047 NAA983045:NAA983047 NJW983045:NJW983047 NTS983045:NTS983047 ODO983045:ODO983047 ONK983045:ONK983047 OXG983045:OXG983047 PHC983045:PHC983047 PQY983045:PQY983047 QAU983045:QAU983047 QKQ983045:QKQ983047 QUM983045:QUM983047 REI983045:REI983047 ROE983045:ROE983047 RYA983045:RYA983047 SHW983045:SHW983047 SRS983045:SRS983047 TBO983045:TBO983047 TLK983045:TLK983047 TVG983045:TVG983047 UFC983045:UFC983047 UOY983045:UOY983047 UYU983045:UYU983047 VIQ983045:VIQ983047 VSM983045:VSM983047 WCI983045:WCI983047 WME983045:WME983047 WWA983045:WWA983047 WMB983045:WMC983047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C65541:D65543 IZ65541:IZ65543 SV65541:SV65543 ACR65541:ACR65543 AMN65541:AMN65543 AWJ65541:AWJ65543 BGF65541:BGF65543 BQB65541:BQB65543 BZX65541:BZX65543 CJT65541:CJT65543 CTP65541:CTP65543 DDL65541:DDL65543 DNH65541:DNH65543 DXD65541:DXD65543 EGZ65541:EGZ65543 EQV65541:EQV65543 FAR65541:FAR65543 FKN65541:FKN65543 FUJ65541:FUJ65543 GEF65541:GEF65543 GOB65541:GOB65543 GXX65541:GXX65543 HHT65541:HHT65543 HRP65541:HRP65543 IBL65541:IBL65543 ILH65541:ILH65543 IVD65541:IVD65543 JEZ65541:JEZ65543 JOV65541:JOV65543 JYR65541:JYR65543 KIN65541:KIN65543 KSJ65541:KSJ65543 LCF65541:LCF65543 LMB65541:LMB65543 LVX65541:LVX65543 MFT65541:MFT65543 MPP65541:MPP65543 MZL65541:MZL65543 NJH65541:NJH65543 NTD65541:NTD65543 OCZ65541:OCZ65543 OMV65541:OMV65543 OWR65541:OWR65543 PGN65541:PGN65543 PQJ65541:PQJ65543 QAF65541:QAF65543 QKB65541:QKB65543 QTX65541:QTX65543 RDT65541:RDT65543 RNP65541:RNP65543 RXL65541:RXL65543 SHH65541:SHH65543 SRD65541:SRD65543 TAZ65541:TAZ65543 TKV65541:TKV65543 TUR65541:TUR65543 UEN65541:UEN65543 UOJ65541:UOJ65543 UYF65541:UYF65543 VIB65541:VIB65543 VRX65541:VRX65543 WBT65541:WBT65543 WLP65541:WLP65543 WVL65541:WVL65543 C131077:D131079 IZ131077:IZ131079 SV131077:SV131079 ACR131077:ACR131079 AMN131077:AMN131079 AWJ131077:AWJ131079 BGF131077:BGF131079 BQB131077:BQB131079 BZX131077:BZX131079 CJT131077:CJT131079 CTP131077:CTP131079 DDL131077:DDL131079 DNH131077:DNH131079 DXD131077:DXD131079 EGZ131077:EGZ131079 EQV131077:EQV131079 FAR131077:FAR131079 FKN131077:FKN131079 FUJ131077:FUJ131079 GEF131077:GEF131079 GOB131077:GOB131079 GXX131077:GXX131079 HHT131077:HHT131079 HRP131077:HRP131079 IBL131077:IBL131079 ILH131077:ILH131079 IVD131077:IVD131079 JEZ131077:JEZ131079 JOV131077:JOV131079 JYR131077:JYR131079 KIN131077:KIN131079 KSJ131077:KSJ131079 LCF131077:LCF131079 LMB131077:LMB131079 LVX131077:LVX131079 MFT131077:MFT131079 MPP131077:MPP131079 MZL131077:MZL131079 NJH131077:NJH131079 NTD131077:NTD131079 OCZ131077:OCZ131079 OMV131077:OMV131079 OWR131077:OWR131079 PGN131077:PGN131079 PQJ131077:PQJ131079 QAF131077:QAF131079 QKB131077:QKB131079 QTX131077:QTX131079 RDT131077:RDT131079 RNP131077:RNP131079 RXL131077:RXL131079 SHH131077:SHH131079 SRD131077:SRD131079 TAZ131077:TAZ131079 TKV131077:TKV131079 TUR131077:TUR131079 UEN131077:UEN131079 UOJ131077:UOJ131079 UYF131077:UYF131079 VIB131077:VIB131079 VRX131077:VRX131079 WBT131077:WBT131079 WLP131077:WLP131079 WVL131077:WVL131079 C196613:D196615 IZ196613:IZ196615 SV196613:SV196615 ACR196613:ACR196615 AMN196613:AMN196615 AWJ196613:AWJ196615 BGF196613:BGF196615 BQB196613:BQB196615 BZX196613:BZX196615 CJT196613:CJT196615 CTP196613:CTP196615 DDL196613:DDL196615 DNH196613:DNH196615 DXD196613:DXD196615 EGZ196613:EGZ196615 EQV196613:EQV196615 FAR196613:FAR196615 FKN196613:FKN196615 FUJ196613:FUJ196615 GEF196613:GEF196615 GOB196613:GOB196615 GXX196613:GXX196615 HHT196613:HHT196615 HRP196613:HRP196615 IBL196613:IBL196615 ILH196613:ILH196615 IVD196613:IVD196615 JEZ196613:JEZ196615 JOV196613:JOV196615 JYR196613:JYR196615 KIN196613:KIN196615 KSJ196613:KSJ196615 LCF196613:LCF196615 LMB196613:LMB196615 LVX196613:LVX196615 MFT196613:MFT196615 MPP196613:MPP196615 MZL196613:MZL196615 NJH196613:NJH196615 NTD196613:NTD196615 OCZ196613:OCZ196615 OMV196613:OMV196615 OWR196613:OWR196615 PGN196613:PGN196615 PQJ196613:PQJ196615 QAF196613:QAF196615 QKB196613:QKB196615 QTX196613:QTX196615 RDT196613:RDT196615 RNP196613:RNP196615 RXL196613:RXL196615 SHH196613:SHH196615 SRD196613:SRD196615 TAZ196613:TAZ196615 TKV196613:TKV196615 TUR196613:TUR196615 UEN196613:UEN196615 UOJ196613:UOJ196615 UYF196613:UYF196615 VIB196613:VIB196615 VRX196613:VRX196615 WBT196613:WBT196615 WLP196613:WLP196615 WVL196613:WVL196615 C262149:D262151 IZ262149:IZ262151 SV262149:SV262151 ACR262149:ACR262151 AMN262149:AMN262151 AWJ262149:AWJ262151 BGF262149:BGF262151 BQB262149:BQB262151 BZX262149:BZX262151 CJT262149:CJT262151 CTP262149:CTP262151 DDL262149:DDL262151 DNH262149:DNH262151 DXD262149:DXD262151 EGZ262149:EGZ262151 EQV262149:EQV262151 FAR262149:FAR262151 FKN262149:FKN262151 FUJ262149:FUJ262151 GEF262149:GEF262151 GOB262149:GOB262151 GXX262149:GXX262151 HHT262149:HHT262151 HRP262149:HRP262151 IBL262149:IBL262151 ILH262149:ILH262151 IVD262149:IVD262151 JEZ262149:JEZ262151 JOV262149:JOV262151 JYR262149:JYR262151 KIN262149:KIN262151 KSJ262149:KSJ262151 LCF262149:LCF262151 LMB262149:LMB262151 LVX262149:LVX262151 MFT262149:MFT262151 MPP262149:MPP262151 MZL262149:MZL262151 NJH262149:NJH262151 NTD262149:NTD262151 OCZ262149:OCZ262151 OMV262149:OMV262151 OWR262149:OWR262151 PGN262149:PGN262151 PQJ262149:PQJ262151 QAF262149:QAF262151 QKB262149:QKB262151 QTX262149:QTX262151 RDT262149:RDT262151 RNP262149:RNP262151 RXL262149:RXL262151 SHH262149:SHH262151 SRD262149:SRD262151 TAZ262149:TAZ262151 TKV262149:TKV262151 TUR262149:TUR262151 UEN262149:UEN262151 UOJ262149:UOJ262151 UYF262149:UYF262151 VIB262149:VIB262151 VRX262149:VRX262151 WBT262149:WBT262151 WLP262149:WLP262151 WVL262149:WVL262151 C327685:D327687 IZ327685:IZ327687 SV327685:SV327687 ACR327685:ACR327687 AMN327685:AMN327687 AWJ327685:AWJ327687 BGF327685:BGF327687 BQB327685:BQB327687 BZX327685:BZX327687 CJT327685:CJT327687 CTP327685:CTP327687 DDL327685:DDL327687 DNH327685:DNH327687 DXD327685:DXD327687 EGZ327685:EGZ327687 EQV327685:EQV327687 FAR327685:FAR327687 FKN327685:FKN327687 FUJ327685:FUJ327687 GEF327685:GEF327687 GOB327685:GOB327687 GXX327685:GXX327687 HHT327685:HHT327687 HRP327685:HRP327687 IBL327685:IBL327687 ILH327685:ILH327687 IVD327685:IVD327687 JEZ327685:JEZ327687 JOV327685:JOV327687 JYR327685:JYR327687 KIN327685:KIN327687 KSJ327685:KSJ327687 LCF327685:LCF327687 LMB327685:LMB327687 LVX327685:LVX327687 MFT327685:MFT327687 MPP327685:MPP327687 MZL327685:MZL327687 NJH327685:NJH327687 NTD327685:NTD327687 OCZ327685:OCZ327687 OMV327685:OMV327687 OWR327685:OWR327687 PGN327685:PGN327687 PQJ327685:PQJ327687 QAF327685:QAF327687 QKB327685:QKB327687 QTX327685:QTX327687 RDT327685:RDT327687 RNP327685:RNP327687 RXL327685:RXL327687 SHH327685:SHH327687 SRD327685:SRD327687 TAZ327685:TAZ327687 TKV327685:TKV327687 TUR327685:TUR327687 UEN327685:UEN327687 UOJ327685:UOJ327687 UYF327685:UYF327687 VIB327685:VIB327687 VRX327685:VRX327687 WBT327685:WBT327687 WLP327685:WLP327687 WVL327685:WVL327687 C393221:D393223 IZ393221:IZ393223 SV393221:SV393223 ACR393221:ACR393223 AMN393221:AMN393223 AWJ393221:AWJ393223 BGF393221:BGF393223 BQB393221:BQB393223 BZX393221:BZX393223 CJT393221:CJT393223 CTP393221:CTP393223 DDL393221:DDL393223 DNH393221:DNH393223 DXD393221:DXD393223 EGZ393221:EGZ393223 EQV393221:EQV393223 FAR393221:FAR393223 FKN393221:FKN393223 FUJ393221:FUJ393223 GEF393221:GEF393223 GOB393221:GOB393223 GXX393221:GXX393223 HHT393221:HHT393223 HRP393221:HRP393223 IBL393221:IBL393223 ILH393221:ILH393223 IVD393221:IVD393223 JEZ393221:JEZ393223 JOV393221:JOV393223 JYR393221:JYR393223 KIN393221:KIN393223 KSJ393221:KSJ393223 LCF393221:LCF393223 LMB393221:LMB393223 LVX393221:LVX393223 MFT393221:MFT393223 MPP393221:MPP393223 MZL393221:MZL393223 NJH393221:NJH393223 NTD393221:NTD393223 OCZ393221:OCZ393223 OMV393221:OMV393223 OWR393221:OWR393223 PGN393221:PGN393223 PQJ393221:PQJ393223 QAF393221:QAF393223 QKB393221:QKB393223 QTX393221:QTX393223 RDT393221:RDT393223 RNP393221:RNP393223 RXL393221:RXL393223 SHH393221:SHH393223 SRD393221:SRD393223 TAZ393221:TAZ393223 TKV393221:TKV393223 TUR393221:TUR393223 UEN393221:UEN393223 UOJ393221:UOJ393223 UYF393221:UYF393223 VIB393221:VIB393223 VRX393221:VRX393223 WBT393221:WBT393223 WLP393221:WLP393223 WVL393221:WVL393223 C458757:D458759 IZ458757:IZ458759 SV458757:SV458759 ACR458757:ACR458759 AMN458757:AMN458759 AWJ458757:AWJ458759 BGF458757:BGF458759 BQB458757:BQB458759 BZX458757:BZX458759 CJT458757:CJT458759 CTP458757:CTP458759 DDL458757:DDL458759 DNH458757:DNH458759 DXD458757:DXD458759 EGZ458757:EGZ458759 EQV458757:EQV458759 FAR458757:FAR458759 FKN458757:FKN458759 FUJ458757:FUJ458759 GEF458757:GEF458759 GOB458757:GOB458759 GXX458757:GXX458759 HHT458757:HHT458759 HRP458757:HRP458759 IBL458757:IBL458759 ILH458757:ILH458759 IVD458757:IVD458759 JEZ458757:JEZ458759 JOV458757:JOV458759 JYR458757:JYR458759 KIN458757:KIN458759 KSJ458757:KSJ458759 LCF458757:LCF458759 LMB458757:LMB458759 LVX458757:LVX458759 MFT458757:MFT458759 MPP458757:MPP458759 MZL458757:MZL458759 NJH458757:NJH458759 NTD458757:NTD458759 OCZ458757:OCZ458759 OMV458757:OMV458759 OWR458757:OWR458759 PGN458757:PGN458759 PQJ458757:PQJ458759 QAF458757:QAF458759 QKB458757:QKB458759 QTX458757:QTX458759 RDT458757:RDT458759 RNP458757:RNP458759 RXL458757:RXL458759 SHH458757:SHH458759 SRD458757:SRD458759 TAZ458757:TAZ458759 TKV458757:TKV458759 TUR458757:TUR458759 UEN458757:UEN458759 UOJ458757:UOJ458759 UYF458757:UYF458759 VIB458757:VIB458759 VRX458757:VRX458759 WBT458757:WBT458759 WLP458757:WLP458759 WVL458757:WVL458759 C524293:D524295 IZ524293:IZ524295 SV524293:SV524295 ACR524293:ACR524295 AMN524293:AMN524295 AWJ524293:AWJ524295 BGF524293:BGF524295 BQB524293:BQB524295 BZX524293:BZX524295 CJT524293:CJT524295 CTP524293:CTP524295 DDL524293:DDL524295 DNH524293:DNH524295 DXD524293:DXD524295 EGZ524293:EGZ524295 EQV524293:EQV524295 FAR524293:FAR524295 FKN524293:FKN524295 FUJ524293:FUJ524295 GEF524293:GEF524295 GOB524293:GOB524295 GXX524293:GXX524295 HHT524293:HHT524295 HRP524293:HRP524295 IBL524293:IBL524295 ILH524293:ILH524295 IVD524293:IVD524295 JEZ524293:JEZ524295 JOV524293:JOV524295 JYR524293:JYR524295 KIN524293:KIN524295 KSJ524293:KSJ524295 LCF524293:LCF524295 LMB524293:LMB524295 LVX524293:LVX524295 MFT524293:MFT524295 MPP524293:MPP524295 MZL524293:MZL524295 NJH524293:NJH524295 NTD524293:NTD524295 OCZ524293:OCZ524295 OMV524293:OMV524295 OWR524293:OWR524295 PGN524293:PGN524295 PQJ524293:PQJ524295 QAF524293:QAF524295 QKB524293:QKB524295 QTX524293:QTX524295 RDT524293:RDT524295 RNP524293:RNP524295 RXL524293:RXL524295 SHH524293:SHH524295 SRD524293:SRD524295 TAZ524293:TAZ524295 TKV524293:TKV524295 TUR524293:TUR524295 UEN524293:UEN524295 UOJ524293:UOJ524295 UYF524293:UYF524295 VIB524293:VIB524295 VRX524293:VRX524295 WBT524293:WBT524295 WLP524293:WLP524295 WVL524293:WVL524295 C589829:D589831 IZ589829:IZ589831 SV589829:SV589831 ACR589829:ACR589831 AMN589829:AMN589831 AWJ589829:AWJ589831 BGF589829:BGF589831 BQB589829:BQB589831 BZX589829:BZX589831 CJT589829:CJT589831 CTP589829:CTP589831 DDL589829:DDL589831 DNH589829:DNH589831 DXD589829:DXD589831 EGZ589829:EGZ589831 EQV589829:EQV589831 FAR589829:FAR589831 FKN589829:FKN589831 FUJ589829:FUJ589831 GEF589829:GEF589831 GOB589829:GOB589831 GXX589829:GXX589831 HHT589829:HHT589831 HRP589829:HRP589831 IBL589829:IBL589831 ILH589829:ILH589831 IVD589829:IVD589831 JEZ589829:JEZ589831 JOV589829:JOV589831 JYR589829:JYR589831 KIN589829:KIN589831 KSJ589829:KSJ589831 LCF589829:LCF589831 LMB589829:LMB589831 LVX589829:LVX589831 MFT589829:MFT589831 MPP589829:MPP589831 MZL589829:MZL589831 NJH589829:NJH589831 NTD589829:NTD589831 OCZ589829:OCZ589831 OMV589829:OMV589831 OWR589829:OWR589831 PGN589829:PGN589831 PQJ589829:PQJ589831 QAF589829:QAF589831 QKB589829:QKB589831 QTX589829:QTX589831 RDT589829:RDT589831 RNP589829:RNP589831 RXL589829:RXL589831 SHH589829:SHH589831 SRD589829:SRD589831 TAZ589829:TAZ589831 TKV589829:TKV589831 TUR589829:TUR589831 UEN589829:UEN589831 UOJ589829:UOJ589831 UYF589829:UYF589831 VIB589829:VIB589831 VRX589829:VRX589831 WBT589829:WBT589831 WLP589829:WLP589831 WVL589829:WVL589831 C655365:D655367 IZ655365:IZ655367 SV655365:SV655367 ACR655365:ACR655367 AMN655365:AMN655367 AWJ655365:AWJ655367 BGF655365:BGF655367 BQB655365:BQB655367 BZX655365:BZX655367 CJT655365:CJT655367 CTP655365:CTP655367 DDL655365:DDL655367 DNH655365:DNH655367 DXD655365:DXD655367 EGZ655365:EGZ655367 EQV655365:EQV655367 FAR655365:FAR655367 FKN655365:FKN655367 FUJ655365:FUJ655367 GEF655365:GEF655367 GOB655365:GOB655367 GXX655365:GXX655367 HHT655365:HHT655367 HRP655365:HRP655367 IBL655365:IBL655367 ILH655365:ILH655367 IVD655365:IVD655367 JEZ655365:JEZ655367 JOV655365:JOV655367 JYR655365:JYR655367 KIN655365:KIN655367 KSJ655365:KSJ655367 LCF655365:LCF655367 LMB655365:LMB655367 LVX655365:LVX655367 MFT655365:MFT655367 MPP655365:MPP655367 MZL655365:MZL655367 NJH655365:NJH655367 NTD655365:NTD655367 OCZ655365:OCZ655367 OMV655365:OMV655367 OWR655365:OWR655367 PGN655365:PGN655367 PQJ655365:PQJ655367 QAF655365:QAF655367 QKB655365:QKB655367 QTX655365:QTX655367 RDT655365:RDT655367 RNP655365:RNP655367 RXL655365:RXL655367 SHH655365:SHH655367 SRD655365:SRD655367 TAZ655365:TAZ655367 TKV655365:TKV655367 TUR655365:TUR655367 UEN655365:UEN655367 UOJ655365:UOJ655367 UYF655365:UYF655367 VIB655365:VIB655367 VRX655365:VRX655367 WBT655365:WBT655367 WLP655365:WLP655367 WVL655365:WVL655367 C720901:D720903 IZ720901:IZ720903 SV720901:SV720903 ACR720901:ACR720903 AMN720901:AMN720903 AWJ720901:AWJ720903 BGF720901:BGF720903 BQB720901:BQB720903 BZX720901:BZX720903 CJT720901:CJT720903 CTP720901:CTP720903 DDL720901:DDL720903 DNH720901:DNH720903 DXD720901:DXD720903 EGZ720901:EGZ720903 EQV720901:EQV720903 FAR720901:FAR720903 FKN720901:FKN720903 FUJ720901:FUJ720903 GEF720901:GEF720903 GOB720901:GOB720903 GXX720901:GXX720903 HHT720901:HHT720903 HRP720901:HRP720903 IBL720901:IBL720903 ILH720901:ILH720903 IVD720901:IVD720903 JEZ720901:JEZ720903 JOV720901:JOV720903 JYR720901:JYR720903 KIN720901:KIN720903 KSJ720901:KSJ720903 LCF720901:LCF720903 LMB720901:LMB720903 LVX720901:LVX720903 MFT720901:MFT720903 MPP720901:MPP720903 MZL720901:MZL720903 NJH720901:NJH720903 NTD720901:NTD720903 OCZ720901:OCZ720903 OMV720901:OMV720903 OWR720901:OWR720903 PGN720901:PGN720903 PQJ720901:PQJ720903 QAF720901:QAF720903 QKB720901:QKB720903 QTX720901:QTX720903 RDT720901:RDT720903 RNP720901:RNP720903 RXL720901:RXL720903 SHH720901:SHH720903 SRD720901:SRD720903 TAZ720901:TAZ720903 TKV720901:TKV720903 TUR720901:TUR720903 UEN720901:UEN720903 UOJ720901:UOJ720903 UYF720901:UYF720903 VIB720901:VIB720903 VRX720901:VRX720903 WBT720901:WBT720903 WLP720901:WLP720903 WVL720901:WVL720903 C786437:D786439 IZ786437:IZ786439 SV786437:SV786439 ACR786437:ACR786439 AMN786437:AMN786439 AWJ786437:AWJ786439 BGF786437:BGF786439 BQB786437:BQB786439 BZX786437:BZX786439 CJT786437:CJT786439 CTP786437:CTP786439 DDL786437:DDL786439 DNH786437:DNH786439 DXD786437:DXD786439 EGZ786437:EGZ786439 EQV786437:EQV786439 FAR786437:FAR786439 FKN786437:FKN786439 FUJ786437:FUJ786439 GEF786437:GEF786439 GOB786437:GOB786439 GXX786437:GXX786439 HHT786437:HHT786439 HRP786437:HRP786439 IBL786437:IBL786439 ILH786437:ILH786439 IVD786437:IVD786439 JEZ786437:JEZ786439 JOV786437:JOV786439 JYR786437:JYR786439 KIN786437:KIN786439 KSJ786437:KSJ786439 LCF786437:LCF786439 LMB786437:LMB786439 LVX786437:LVX786439 MFT786437:MFT786439 MPP786437:MPP786439 MZL786437:MZL786439 NJH786437:NJH786439 NTD786437:NTD786439 OCZ786437:OCZ786439 OMV786437:OMV786439 OWR786437:OWR786439 PGN786437:PGN786439 PQJ786437:PQJ786439 QAF786437:QAF786439 QKB786437:QKB786439 QTX786437:QTX786439 RDT786437:RDT786439 RNP786437:RNP786439 RXL786437:RXL786439 SHH786437:SHH786439 SRD786437:SRD786439 TAZ786437:TAZ786439 TKV786437:TKV786439 TUR786437:TUR786439 UEN786437:UEN786439 UOJ786437:UOJ786439 UYF786437:UYF786439 VIB786437:VIB786439 VRX786437:VRX786439 WBT786437:WBT786439 WLP786437:WLP786439 WVL786437:WVL786439 C851973:D851975 IZ851973:IZ851975 SV851973:SV851975 ACR851973:ACR851975 AMN851973:AMN851975 AWJ851973:AWJ851975 BGF851973:BGF851975 BQB851973:BQB851975 BZX851973:BZX851975 CJT851973:CJT851975 CTP851973:CTP851975 DDL851973:DDL851975 DNH851973:DNH851975 DXD851973:DXD851975 EGZ851973:EGZ851975 EQV851973:EQV851975 FAR851973:FAR851975 FKN851973:FKN851975 FUJ851973:FUJ851975 GEF851973:GEF851975 GOB851973:GOB851975 GXX851973:GXX851975 HHT851973:HHT851975 HRP851973:HRP851975 IBL851973:IBL851975 ILH851973:ILH851975 IVD851973:IVD851975 JEZ851973:JEZ851975 JOV851973:JOV851975 JYR851973:JYR851975 KIN851973:KIN851975 KSJ851973:KSJ851975 LCF851973:LCF851975 LMB851973:LMB851975 LVX851973:LVX851975 MFT851973:MFT851975 MPP851973:MPP851975 MZL851973:MZL851975 NJH851973:NJH851975 NTD851973:NTD851975 OCZ851973:OCZ851975 OMV851973:OMV851975 OWR851973:OWR851975 PGN851973:PGN851975 PQJ851973:PQJ851975 QAF851973:QAF851975 QKB851973:QKB851975 QTX851973:QTX851975 RDT851973:RDT851975 RNP851973:RNP851975 RXL851973:RXL851975 SHH851973:SHH851975 SRD851973:SRD851975 TAZ851973:TAZ851975 TKV851973:TKV851975 TUR851973:TUR851975 UEN851973:UEN851975 UOJ851973:UOJ851975 UYF851973:UYF851975 VIB851973:VIB851975 VRX851973:VRX851975 WBT851973:WBT851975 WLP851973:WLP851975 WVL851973:WVL851975 C917509:D917511 IZ917509:IZ917511 SV917509:SV917511 ACR917509:ACR917511 AMN917509:AMN917511 AWJ917509:AWJ917511 BGF917509:BGF917511 BQB917509:BQB917511 BZX917509:BZX917511 CJT917509:CJT917511 CTP917509:CTP917511 DDL917509:DDL917511 DNH917509:DNH917511 DXD917509:DXD917511 EGZ917509:EGZ917511 EQV917509:EQV917511 FAR917509:FAR917511 FKN917509:FKN917511 FUJ917509:FUJ917511 GEF917509:GEF917511 GOB917509:GOB917511 GXX917509:GXX917511 HHT917509:HHT917511 HRP917509:HRP917511 IBL917509:IBL917511 ILH917509:ILH917511 IVD917509:IVD917511 JEZ917509:JEZ917511 JOV917509:JOV917511 JYR917509:JYR917511 KIN917509:KIN917511 KSJ917509:KSJ917511 LCF917509:LCF917511 LMB917509:LMB917511 LVX917509:LVX917511 MFT917509:MFT917511 MPP917509:MPP917511 MZL917509:MZL917511 NJH917509:NJH917511 NTD917509:NTD917511 OCZ917509:OCZ917511 OMV917509:OMV917511 OWR917509:OWR917511 PGN917509:PGN917511 PQJ917509:PQJ917511 QAF917509:QAF917511 QKB917509:QKB917511 QTX917509:QTX917511 RDT917509:RDT917511 RNP917509:RNP917511 RXL917509:RXL917511 SHH917509:SHH917511 SRD917509:SRD917511 TAZ917509:TAZ917511 TKV917509:TKV917511 TUR917509:TUR917511 UEN917509:UEN917511 UOJ917509:UOJ917511 UYF917509:UYF917511 VIB917509:VIB917511 VRX917509:VRX917511 WBT917509:WBT917511 WLP917509:WLP917511 WVL917509:WVL917511 C983045:D983047 IZ983045:IZ983047 SV983045:SV983047 ACR983045:ACR983047 AMN983045:AMN983047 AWJ983045:AWJ983047 BGF983045:BGF983047 BQB983045:BQB983047 BZX983045:BZX983047 CJT983045:CJT983047 CTP983045:CTP983047 DDL983045:DDL983047 DNH983045:DNH983047 DXD983045:DXD983047 EGZ983045:EGZ983047 EQV983045:EQV983047 FAR983045:FAR983047 FKN983045:FKN983047 FUJ983045:FUJ983047 GEF983045:GEF983047 GOB983045:GOB983047 GXX983045:GXX983047 HHT983045:HHT983047 HRP983045:HRP983047 IBL983045:IBL983047 ILH983045:ILH983047 IVD983045:IVD983047 JEZ983045:JEZ983047 JOV983045:JOV983047 JYR983045:JYR983047 KIN983045:KIN983047 KSJ983045:KSJ983047 LCF983045:LCF983047 LMB983045:LMB983047 LVX983045:LVX983047 MFT983045:MFT983047 MPP983045:MPP983047 MZL983045:MZL983047 NJH983045:NJH983047 NTD983045:NTD983047 OCZ983045:OCZ983047 OMV983045:OMV983047 OWR983045:OWR983047 PGN983045:PGN983047 PQJ983045:PQJ983047 QAF983045:QAF983047 QKB983045:QKB983047 QTX983045:QTX983047 RDT983045:RDT983047 RNP983045:RNP983047 RXL983045:RXL983047 SHH983045:SHH983047 SRD983045:SRD983047 TAZ983045:TAZ983047 TKV983045:TKV983047 TUR983045:TUR983047 UEN983045:UEN983047 UOJ983045:UOJ983047 UYF983045:UYF983047 VIB983045:VIB983047 VRX983045:VRX983047 WBT983045:WBT983047 WLP983045:WLP983047 WVL983045:WVL983047 WVX983045:WVY983047 JL2:JM2 TH2:TI2 ADD2:ADE2 AMZ2:ANA2 AWV2:AWW2 BGR2:BGS2 BQN2:BQO2 CAJ2:CAK2 CKF2:CKG2 CUB2:CUC2 DDX2:DDY2 DNT2:DNU2 DXP2:DXQ2 EHL2:EHM2 ERH2:ERI2 FBD2:FBE2 FKZ2:FLA2 FUV2:FUW2 GER2:GES2 GON2:GOO2 GYJ2:GYK2 HIF2:HIG2 HSB2:HSC2 IBX2:IBY2 ILT2:ILU2 IVP2:IVQ2 JFL2:JFM2 JPH2:JPI2 JZD2:JZE2 KIZ2:KJA2 KSV2:KSW2 LCR2:LCS2 LMN2:LMO2 LWJ2:LWK2 MGF2:MGG2 MQB2:MQC2 MZX2:MZY2 NJT2:NJU2 NTP2:NTQ2 ODL2:ODM2 ONH2:ONI2 OXD2:OXE2 PGZ2:PHA2 PQV2:PQW2 QAR2:QAS2 QKN2:QKO2 QUJ2:QUK2 REF2:REG2 ROB2:ROC2 RXX2:RXY2 SHT2:SHU2 SRP2:SRQ2 TBL2:TBM2 TLH2:TLI2 TVD2:TVE2 UEZ2:UFA2 UOV2:UOW2 UYR2:UYS2 VIN2:VIO2 VSJ2:VSK2 WCF2:WCG2 WMB2:WMC2 WVX2:WVY2 P65541:Q65543 JL65541:JM65543 TH65541:TI65543 ADD65541:ADE65543 AMZ65541:ANA65543 AWV65541:AWW65543 BGR65541:BGS65543 BQN65541:BQO65543 CAJ65541:CAK65543 CKF65541:CKG65543 CUB65541:CUC65543 DDX65541:DDY65543 DNT65541:DNU65543 DXP65541:DXQ65543 EHL65541:EHM65543 ERH65541:ERI65543 FBD65541:FBE65543 FKZ65541:FLA65543 FUV65541:FUW65543 GER65541:GES65543 GON65541:GOO65543 GYJ65541:GYK65543 HIF65541:HIG65543 HSB65541:HSC65543 IBX65541:IBY65543 ILT65541:ILU65543 IVP65541:IVQ65543 JFL65541:JFM65543 JPH65541:JPI65543 JZD65541:JZE65543 KIZ65541:KJA65543 KSV65541:KSW65543 LCR65541:LCS65543 LMN65541:LMO65543 LWJ65541:LWK65543 MGF65541:MGG65543 MQB65541:MQC65543 MZX65541:MZY65543 NJT65541:NJU65543 NTP65541:NTQ65543 ODL65541:ODM65543 ONH65541:ONI65543 OXD65541:OXE65543 PGZ65541:PHA65543 PQV65541:PQW65543 QAR65541:QAS65543 QKN65541:QKO65543 QUJ65541:QUK65543 REF65541:REG65543 ROB65541:ROC65543 RXX65541:RXY65543 SHT65541:SHU65543 SRP65541:SRQ65543 TBL65541:TBM65543 TLH65541:TLI65543 TVD65541:TVE65543 UEZ65541:UFA65543 UOV65541:UOW65543 UYR65541:UYS65543 VIN65541:VIO65543 VSJ65541:VSK65543 WCF65541:WCG65543 WMB65541:WMC65543 WVX65541:WVY65543 P131077:Q131079 JL131077:JM131079 TH131077:TI131079 ADD131077:ADE131079 AMZ131077:ANA131079 AWV131077:AWW131079 BGR131077:BGS131079 BQN131077:BQO131079 CAJ131077:CAK131079 CKF131077:CKG131079 CUB131077:CUC131079 DDX131077:DDY131079 DNT131077:DNU131079 DXP131077:DXQ131079 EHL131077:EHM131079 ERH131077:ERI131079 FBD131077:FBE131079 FKZ131077:FLA131079 FUV131077:FUW131079 GER131077:GES131079 GON131077:GOO131079 GYJ131077:GYK131079 HIF131077:HIG131079 HSB131077:HSC131079 IBX131077:IBY131079 ILT131077:ILU131079 IVP131077:IVQ131079 JFL131077:JFM131079 JPH131077:JPI131079 JZD131077:JZE131079 KIZ131077:KJA131079 KSV131077:KSW131079 LCR131077:LCS131079 LMN131077:LMO131079 LWJ131077:LWK131079 MGF131077:MGG131079 MQB131077:MQC131079 MZX131077:MZY131079 NJT131077:NJU131079 NTP131077:NTQ131079 ODL131077:ODM131079 ONH131077:ONI131079 OXD131077:OXE131079 PGZ131077:PHA131079 PQV131077:PQW131079 QAR131077:QAS131079 QKN131077:QKO131079 QUJ131077:QUK131079 REF131077:REG131079 ROB131077:ROC131079 RXX131077:RXY131079 SHT131077:SHU131079 SRP131077:SRQ131079 TBL131077:TBM131079 TLH131077:TLI131079 TVD131077:TVE131079 UEZ131077:UFA131079 UOV131077:UOW131079 UYR131077:UYS131079 VIN131077:VIO131079 VSJ131077:VSK131079 WCF131077:WCG131079 WMB131077:WMC131079 WVX131077:WVY131079 P196613:Q196615 JL196613:JM196615 TH196613:TI196615 ADD196613:ADE196615 AMZ196613:ANA196615 AWV196613:AWW196615 BGR196613:BGS196615 BQN196613:BQO196615 CAJ196613:CAK196615 CKF196613:CKG196615 CUB196613:CUC196615 DDX196613:DDY196615 DNT196613:DNU196615 DXP196613:DXQ196615 EHL196613:EHM196615 ERH196613:ERI196615 FBD196613:FBE196615 FKZ196613:FLA196615 FUV196613:FUW196615 GER196613:GES196615 GON196613:GOO196615 GYJ196613:GYK196615 HIF196613:HIG196615 HSB196613:HSC196615 IBX196613:IBY196615 ILT196613:ILU196615 IVP196613:IVQ196615 JFL196613:JFM196615 JPH196613:JPI196615 JZD196613:JZE196615 KIZ196613:KJA196615 KSV196613:KSW196615 LCR196613:LCS196615 LMN196613:LMO196615 LWJ196613:LWK196615 MGF196613:MGG196615 MQB196613:MQC196615 MZX196613:MZY196615 NJT196613:NJU196615 NTP196613:NTQ196615 ODL196613:ODM196615 ONH196613:ONI196615 OXD196613:OXE196615 PGZ196613:PHA196615 PQV196613:PQW196615 QAR196613:QAS196615 QKN196613:QKO196615 QUJ196613:QUK196615 REF196613:REG196615 ROB196613:ROC196615 RXX196613:RXY196615 SHT196613:SHU196615 SRP196613:SRQ196615 TBL196613:TBM196615 TLH196613:TLI196615 TVD196613:TVE196615 UEZ196613:UFA196615 UOV196613:UOW196615 UYR196613:UYS196615 VIN196613:VIO196615 VSJ196613:VSK196615 WCF196613:WCG196615 WMB196613:WMC196615 WVX196613:WVY196615 P262149:Q262151 JL262149:JM262151 TH262149:TI262151 ADD262149:ADE262151 AMZ262149:ANA262151 AWV262149:AWW262151 BGR262149:BGS262151 BQN262149:BQO262151 CAJ262149:CAK262151 CKF262149:CKG262151 CUB262149:CUC262151 DDX262149:DDY262151 DNT262149:DNU262151 DXP262149:DXQ262151 EHL262149:EHM262151 ERH262149:ERI262151 FBD262149:FBE262151 FKZ262149:FLA262151 FUV262149:FUW262151 GER262149:GES262151 GON262149:GOO262151 GYJ262149:GYK262151 HIF262149:HIG262151 HSB262149:HSC262151 IBX262149:IBY262151 ILT262149:ILU262151 IVP262149:IVQ262151 JFL262149:JFM262151 JPH262149:JPI262151 JZD262149:JZE262151 KIZ262149:KJA262151 KSV262149:KSW262151 LCR262149:LCS262151 LMN262149:LMO262151 LWJ262149:LWK262151 MGF262149:MGG262151 MQB262149:MQC262151 MZX262149:MZY262151 NJT262149:NJU262151 NTP262149:NTQ262151 ODL262149:ODM262151 ONH262149:ONI262151 OXD262149:OXE262151 PGZ262149:PHA262151 PQV262149:PQW262151 QAR262149:QAS262151 QKN262149:QKO262151 QUJ262149:QUK262151 REF262149:REG262151 ROB262149:ROC262151 RXX262149:RXY262151 SHT262149:SHU262151 SRP262149:SRQ262151 TBL262149:TBM262151 TLH262149:TLI262151 TVD262149:TVE262151 UEZ262149:UFA262151 UOV262149:UOW262151 UYR262149:UYS262151 VIN262149:VIO262151 VSJ262149:VSK262151 WCF262149:WCG262151 WMB262149:WMC262151 WVX262149:WVY262151 P327685:Q327687 JL327685:JM327687 TH327685:TI327687 ADD327685:ADE327687 AMZ327685:ANA327687 AWV327685:AWW327687 BGR327685:BGS327687 BQN327685:BQO327687 CAJ327685:CAK327687 CKF327685:CKG327687 CUB327685:CUC327687 DDX327685:DDY327687 DNT327685:DNU327687 DXP327685:DXQ327687 EHL327685:EHM327687 ERH327685:ERI327687 FBD327685:FBE327687 FKZ327685:FLA327687 FUV327685:FUW327687 GER327685:GES327687 GON327685:GOO327687 GYJ327685:GYK327687 HIF327685:HIG327687 HSB327685:HSC327687 IBX327685:IBY327687 ILT327685:ILU327687 IVP327685:IVQ327687 JFL327685:JFM327687 JPH327685:JPI327687 JZD327685:JZE327687 KIZ327685:KJA327687 KSV327685:KSW327687 LCR327685:LCS327687 LMN327685:LMO327687 LWJ327685:LWK327687 MGF327685:MGG327687 MQB327685:MQC327687 MZX327685:MZY327687 NJT327685:NJU327687 NTP327685:NTQ327687 ODL327685:ODM327687 ONH327685:ONI327687 OXD327685:OXE327687 PGZ327685:PHA327687 PQV327685:PQW327687 QAR327685:QAS327687 QKN327685:QKO327687 QUJ327685:QUK327687 REF327685:REG327687 ROB327685:ROC327687 RXX327685:RXY327687 SHT327685:SHU327687 SRP327685:SRQ327687 TBL327685:TBM327687 TLH327685:TLI327687 TVD327685:TVE327687 UEZ327685:UFA327687 UOV327685:UOW327687 UYR327685:UYS327687 VIN327685:VIO327687 VSJ327685:VSK327687 WCF327685:WCG327687 WMB327685:WMC327687 WVX327685:WVY327687 P393221:Q393223 JL393221:JM393223 TH393221:TI393223 ADD393221:ADE393223 AMZ393221:ANA393223 AWV393221:AWW393223 BGR393221:BGS393223 BQN393221:BQO393223 CAJ393221:CAK393223 CKF393221:CKG393223 CUB393221:CUC393223 DDX393221:DDY393223 DNT393221:DNU393223 DXP393221:DXQ393223 EHL393221:EHM393223 ERH393221:ERI393223 FBD393221:FBE393223 FKZ393221:FLA393223 FUV393221:FUW393223 GER393221:GES393223 GON393221:GOO393223 GYJ393221:GYK393223 HIF393221:HIG393223 HSB393221:HSC393223 IBX393221:IBY393223 ILT393221:ILU393223 IVP393221:IVQ393223 JFL393221:JFM393223 JPH393221:JPI393223 JZD393221:JZE393223 KIZ393221:KJA393223 KSV393221:KSW393223 LCR393221:LCS393223 LMN393221:LMO393223 LWJ393221:LWK393223 MGF393221:MGG393223 MQB393221:MQC393223 MZX393221:MZY393223 NJT393221:NJU393223 NTP393221:NTQ393223 ODL393221:ODM393223 ONH393221:ONI393223 OXD393221:OXE393223 PGZ393221:PHA393223 PQV393221:PQW393223 QAR393221:QAS393223 QKN393221:QKO393223 QUJ393221:QUK393223 REF393221:REG393223 ROB393221:ROC393223 RXX393221:RXY393223 SHT393221:SHU393223 SRP393221:SRQ393223 TBL393221:TBM393223 TLH393221:TLI393223 TVD393221:TVE393223 UEZ393221:UFA393223 UOV393221:UOW393223 UYR393221:UYS393223 VIN393221:VIO393223 VSJ393221:VSK393223 WCF393221:WCG393223 WMB393221:WMC393223 WVX393221:WVY393223 P458757:Q458759 JL458757:JM458759 TH458757:TI458759 ADD458757:ADE458759 AMZ458757:ANA458759 AWV458757:AWW458759 BGR458757:BGS458759 BQN458757:BQO458759 CAJ458757:CAK458759 CKF458757:CKG458759 CUB458757:CUC458759 DDX458757:DDY458759 DNT458757:DNU458759 DXP458757:DXQ458759 EHL458757:EHM458759 ERH458757:ERI458759 FBD458757:FBE458759 FKZ458757:FLA458759 FUV458757:FUW458759 GER458757:GES458759 GON458757:GOO458759 GYJ458757:GYK458759 HIF458757:HIG458759 HSB458757:HSC458759 IBX458757:IBY458759 ILT458757:ILU458759 IVP458757:IVQ458759 JFL458757:JFM458759 JPH458757:JPI458759 JZD458757:JZE458759 KIZ458757:KJA458759 KSV458757:KSW458759 LCR458757:LCS458759 LMN458757:LMO458759 LWJ458757:LWK458759 MGF458757:MGG458759 MQB458757:MQC458759 MZX458757:MZY458759 NJT458757:NJU458759 NTP458757:NTQ458759 ODL458757:ODM458759 ONH458757:ONI458759 OXD458757:OXE458759 PGZ458757:PHA458759 PQV458757:PQW458759 QAR458757:QAS458759 QKN458757:QKO458759 QUJ458757:QUK458759 REF458757:REG458759 ROB458757:ROC458759 RXX458757:RXY458759 SHT458757:SHU458759 SRP458757:SRQ458759 TBL458757:TBM458759 TLH458757:TLI458759 TVD458757:TVE458759 UEZ458757:UFA458759 UOV458757:UOW458759 UYR458757:UYS458759 VIN458757:VIO458759 VSJ458757:VSK458759 WCF458757:WCG458759 WMB458757:WMC458759 WVX458757:WVY458759 P524293:Q524295 JL524293:JM524295 TH524293:TI524295 ADD524293:ADE524295 AMZ524293:ANA524295 AWV524293:AWW524295 BGR524293:BGS524295 BQN524293:BQO524295 CAJ524293:CAK524295 CKF524293:CKG524295 CUB524293:CUC524295 DDX524293:DDY524295 DNT524293:DNU524295 DXP524293:DXQ524295 EHL524293:EHM524295 ERH524293:ERI524295 FBD524293:FBE524295 FKZ524293:FLA524295 FUV524293:FUW524295 GER524293:GES524295 GON524293:GOO524295 GYJ524293:GYK524295 HIF524293:HIG524295 HSB524293:HSC524295 IBX524293:IBY524295 ILT524293:ILU524295 IVP524293:IVQ524295 JFL524293:JFM524295 JPH524293:JPI524295 JZD524293:JZE524295 KIZ524293:KJA524295 KSV524293:KSW524295 LCR524293:LCS524295 LMN524293:LMO524295 LWJ524293:LWK524295 MGF524293:MGG524295 MQB524293:MQC524295 MZX524293:MZY524295 NJT524293:NJU524295 NTP524293:NTQ524295 ODL524293:ODM524295 ONH524293:ONI524295 OXD524293:OXE524295 PGZ524293:PHA524295 PQV524293:PQW524295 QAR524293:QAS524295 QKN524293:QKO524295 QUJ524293:QUK524295 REF524293:REG524295 ROB524293:ROC524295 RXX524293:RXY524295 SHT524293:SHU524295 SRP524293:SRQ524295 TBL524293:TBM524295 TLH524293:TLI524295 TVD524293:TVE524295 UEZ524293:UFA524295 UOV524293:UOW524295 UYR524293:UYS524295 VIN524293:VIO524295 VSJ524293:VSK524295 WCF524293:WCG524295 WMB524293:WMC524295 WVX524293:WVY524295 P589829:Q589831 JL589829:JM589831 TH589829:TI589831 ADD589829:ADE589831 AMZ589829:ANA589831 AWV589829:AWW589831 BGR589829:BGS589831 BQN589829:BQO589831 CAJ589829:CAK589831 CKF589829:CKG589831 CUB589829:CUC589831 DDX589829:DDY589831 DNT589829:DNU589831 DXP589829:DXQ589831 EHL589829:EHM589831 ERH589829:ERI589831 FBD589829:FBE589831 FKZ589829:FLA589831 FUV589829:FUW589831 GER589829:GES589831 GON589829:GOO589831 GYJ589829:GYK589831 HIF589829:HIG589831 HSB589829:HSC589831 IBX589829:IBY589831 ILT589829:ILU589831 IVP589829:IVQ589831 JFL589829:JFM589831 JPH589829:JPI589831 JZD589829:JZE589831 KIZ589829:KJA589831 KSV589829:KSW589831 LCR589829:LCS589831 LMN589829:LMO589831 LWJ589829:LWK589831 MGF589829:MGG589831 MQB589829:MQC589831 MZX589829:MZY589831 NJT589829:NJU589831 NTP589829:NTQ589831 ODL589829:ODM589831 ONH589829:ONI589831 OXD589829:OXE589831 PGZ589829:PHA589831 PQV589829:PQW589831 QAR589829:QAS589831 QKN589829:QKO589831 QUJ589829:QUK589831 REF589829:REG589831 ROB589829:ROC589831 RXX589829:RXY589831 SHT589829:SHU589831 SRP589829:SRQ589831 TBL589829:TBM589831 TLH589829:TLI589831 TVD589829:TVE589831 UEZ589829:UFA589831 UOV589829:UOW589831 UYR589829:UYS589831 VIN589829:VIO589831 VSJ589829:VSK589831 WCF589829:WCG589831 WMB589829:WMC589831 WVX589829:WVY589831 P655365:Q655367 JL655365:JM655367 TH655365:TI655367 ADD655365:ADE655367 AMZ655365:ANA655367 AWV655365:AWW655367 BGR655365:BGS655367 BQN655365:BQO655367 CAJ655365:CAK655367 CKF655365:CKG655367 CUB655365:CUC655367 DDX655365:DDY655367 DNT655365:DNU655367 DXP655365:DXQ655367 EHL655365:EHM655367 ERH655365:ERI655367 FBD655365:FBE655367 FKZ655365:FLA655367 FUV655365:FUW655367 GER655365:GES655367 GON655365:GOO655367 GYJ655365:GYK655367 HIF655365:HIG655367 HSB655365:HSC655367 IBX655365:IBY655367 ILT655365:ILU655367 IVP655365:IVQ655367 JFL655365:JFM655367 JPH655365:JPI655367 JZD655365:JZE655367 KIZ655365:KJA655367 KSV655365:KSW655367 LCR655365:LCS655367 LMN655365:LMO655367 LWJ655365:LWK655367 MGF655365:MGG655367 MQB655365:MQC655367 MZX655365:MZY655367 NJT655365:NJU655367 NTP655365:NTQ655367 ODL655365:ODM655367 ONH655365:ONI655367 OXD655365:OXE655367 PGZ655365:PHA655367 PQV655365:PQW655367 QAR655365:QAS655367 QKN655365:QKO655367 QUJ655365:QUK655367 REF655365:REG655367 ROB655365:ROC655367 RXX655365:RXY655367 SHT655365:SHU655367 SRP655365:SRQ655367 TBL655365:TBM655367 TLH655365:TLI655367 TVD655365:TVE655367 UEZ655365:UFA655367 UOV655365:UOW655367 UYR655365:UYS655367 VIN655365:VIO655367 VSJ655365:VSK655367 WCF655365:WCG655367 WMB655365:WMC655367 WVX655365:WVY655367 P720901:Q720903 JL720901:JM720903 TH720901:TI720903 ADD720901:ADE720903 AMZ720901:ANA720903 AWV720901:AWW720903 BGR720901:BGS720903 BQN720901:BQO720903 CAJ720901:CAK720903 CKF720901:CKG720903 CUB720901:CUC720903 DDX720901:DDY720903 DNT720901:DNU720903 DXP720901:DXQ720903 EHL720901:EHM720903 ERH720901:ERI720903 FBD720901:FBE720903 FKZ720901:FLA720903 FUV720901:FUW720903 GER720901:GES720903 GON720901:GOO720903 GYJ720901:GYK720903 HIF720901:HIG720903 HSB720901:HSC720903 IBX720901:IBY720903 ILT720901:ILU720903 IVP720901:IVQ720903 JFL720901:JFM720903 JPH720901:JPI720903 JZD720901:JZE720903 KIZ720901:KJA720903 KSV720901:KSW720903 LCR720901:LCS720903 LMN720901:LMO720903 LWJ720901:LWK720903 MGF720901:MGG720903 MQB720901:MQC720903 MZX720901:MZY720903 NJT720901:NJU720903 NTP720901:NTQ720903 ODL720901:ODM720903 ONH720901:ONI720903 OXD720901:OXE720903 PGZ720901:PHA720903 PQV720901:PQW720903 QAR720901:QAS720903 QKN720901:QKO720903 QUJ720901:QUK720903 REF720901:REG720903 ROB720901:ROC720903 RXX720901:RXY720903 SHT720901:SHU720903 SRP720901:SRQ720903 TBL720901:TBM720903 TLH720901:TLI720903 TVD720901:TVE720903 UEZ720901:UFA720903 UOV720901:UOW720903 UYR720901:UYS720903 VIN720901:VIO720903 VSJ720901:VSK720903 WCF720901:WCG720903 WMB720901:WMC720903 WVX720901:WVY720903 P786437:Q786439 JL786437:JM786439 TH786437:TI786439 ADD786437:ADE786439 AMZ786437:ANA786439 AWV786437:AWW786439 BGR786437:BGS786439 BQN786437:BQO786439 CAJ786437:CAK786439 CKF786437:CKG786439 CUB786437:CUC786439 DDX786437:DDY786439 DNT786437:DNU786439 DXP786437:DXQ786439 EHL786437:EHM786439 ERH786437:ERI786439 FBD786437:FBE786439 FKZ786437:FLA786439 FUV786437:FUW786439 GER786437:GES786439 GON786437:GOO786439 GYJ786437:GYK786439 HIF786437:HIG786439 HSB786437:HSC786439 IBX786437:IBY786439 ILT786437:ILU786439 IVP786437:IVQ786439 JFL786437:JFM786439 JPH786437:JPI786439 JZD786437:JZE786439 KIZ786437:KJA786439 KSV786437:KSW786439 LCR786437:LCS786439 LMN786437:LMO786439 LWJ786437:LWK786439 MGF786437:MGG786439 MQB786437:MQC786439 MZX786437:MZY786439 NJT786437:NJU786439 NTP786437:NTQ786439 ODL786437:ODM786439 ONH786437:ONI786439 OXD786437:OXE786439 PGZ786437:PHA786439 PQV786437:PQW786439 QAR786437:QAS786439 QKN786437:QKO786439 QUJ786437:QUK786439 REF786437:REG786439 ROB786437:ROC786439 RXX786437:RXY786439 SHT786437:SHU786439 SRP786437:SRQ786439 TBL786437:TBM786439 TLH786437:TLI786439 TVD786437:TVE786439 UEZ786437:UFA786439 UOV786437:UOW786439 UYR786437:UYS786439 VIN786437:VIO786439 VSJ786437:VSK786439 WCF786437:WCG786439 WMB786437:WMC786439 WVX786437:WVY786439 P851973:Q851975 JL851973:JM851975 TH851973:TI851975 ADD851973:ADE851975 AMZ851973:ANA851975 AWV851973:AWW851975 BGR851973:BGS851975 BQN851973:BQO851975 CAJ851973:CAK851975 CKF851973:CKG851975 CUB851973:CUC851975 DDX851973:DDY851975 DNT851973:DNU851975 DXP851973:DXQ851975 EHL851973:EHM851975 ERH851973:ERI851975 FBD851973:FBE851975 FKZ851973:FLA851975 FUV851973:FUW851975 GER851973:GES851975 GON851973:GOO851975 GYJ851973:GYK851975 HIF851973:HIG851975 HSB851973:HSC851975 IBX851973:IBY851975 ILT851973:ILU851975 IVP851973:IVQ851975 JFL851973:JFM851975 JPH851973:JPI851975 JZD851973:JZE851975 KIZ851973:KJA851975 KSV851973:KSW851975 LCR851973:LCS851975 LMN851973:LMO851975 LWJ851973:LWK851975 MGF851973:MGG851975 MQB851973:MQC851975 MZX851973:MZY851975 NJT851973:NJU851975 NTP851973:NTQ851975 ODL851973:ODM851975 ONH851973:ONI851975 OXD851973:OXE851975 PGZ851973:PHA851975 PQV851973:PQW851975 QAR851973:QAS851975 QKN851973:QKO851975 QUJ851973:QUK851975 REF851973:REG851975 ROB851973:ROC851975 RXX851973:RXY851975 SHT851973:SHU851975 SRP851973:SRQ851975 TBL851973:TBM851975 TLH851973:TLI851975 TVD851973:TVE851975 UEZ851973:UFA851975 UOV851973:UOW851975 UYR851973:UYS851975 VIN851973:VIO851975 VSJ851973:VSK851975 WCF851973:WCG851975 WMB851973:WMC851975 WVX851973:WVY851975 P917509:Q917511 JL917509:JM917511 TH917509:TI917511 ADD917509:ADE917511 AMZ917509:ANA917511 AWV917509:AWW917511 BGR917509:BGS917511 BQN917509:BQO917511 CAJ917509:CAK917511 CKF917509:CKG917511 CUB917509:CUC917511 DDX917509:DDY917511 DNT917509:DNU917511 DXP917509:DXQ917511 EHL917509:EHM917511 ERH917509:ERI917511 FBD917509:FBE917511 FKZ917509:FLA917511 FUV917509:FUW917511 GER917509:GES917511 GON917509:GOO917511 GYJ917509:GYK917511 HIF917509:HIG917511 HSB917509:HSC917511 IBX917509:IBY917511 ILT917509:ILU917511 IVP917509:IVQ917511 JFL917509:JFM917511 JPH917509:JPI917511 JZD917509:JZE917511 KIZ917509:KJA917511 KSV917509:KSW917511 LCR917509:LCS917511 LMN917509:LMO917511 LWJ917509:LWK917511 MGF917509:MGG917511 MQB917509:MQC917511 MZX917509:MZY917511 NJT917509:NJU917511 NTP917509:NTQ917511 ODL917509:ODM917511 ONH917509:ONI917511 OXD917509:OXE917511 PGZ917509:PHA917511 PQV917509:PQW917511 QAR917509:QAS917511 QKN917509:QKO917511 QUJ917509:QUK917511 REF917509:REG917511 ROB917509:ROC917511 RXX917509:RXY917511 SHT917509:SHU917511 SRP917509:SRQ917511 TBL917509:TBM917511 TLH917509:TLI917511 TVD917509:TVE917511 UEZ917509:UFA917511 UOV917509:UOW917511 UYR917509:UYS917511 VIN917509:VIO917511 VSJ917509:VSK917511 WCF917509:WCG917511 WMB917509:WMC917511 WVX917509:WVY917511 P983045:Q983047 JL983045:JM983047 TH983045:TI983047 ADD983045:ADE983047 AMZ983045:ANA983047 AWV983045:AWW983047 BGR983045:BGS983047 BQN983045:BQO983047 CAJ983045:CAK983047 CKF983045:CKG983047 CUB983045:CUC983047 DDX983045:DDY983047 DNT983045:DNU983047 DXP983045:DXQ983047 EHL983045:EHM983047 ERH983045:ERI983047 FBD983045:FBE983047 FKZ983045:FLA983047 FUV983045:FUW983047 GER983045:GES983047 GON983045:GOO983047 GYJ983045:GYK983047 HIF983045:HIG983047 HSB983045:HSC983047 IBX983045:IBY983047 ILT983045:ILU983047 IVP983045:IVQ983047 JFL983045:JFM983047 JPH983045:JPI983047 JZD983045:JZE983047 KIZ983045:KJA983047 KSV983045:KSW983047 LCR983045:LCS983047 LMN983045:LMO983047 LWJ983045:LWK983047 MGF983045:MGG983047 MQB983045:MQC983047 MZX983045:MZY983047 NJT983045:NJU983047 NTP983045:NTQ983047 ODL983045:ODM983047 ONH983045:ONI983047 OXD983045:OXE983047 PGZ983045:PHA983047 PQV983045:PQW983047 QAR983045:QAS983047 QKN983045:QKO983047 QUJ983045:QUK983047 REF983045:REG983047 ROB983045:ROC983047 RXX983045:RXY983047 SHT983045:SHU983047 SRP983045:SRQ983047 TBL983045:TBM983047 TLH983045:TLI983047 TVD983045:TVE983047 UEZ983045:UFA983047 UOV983045:UOW983047 UYR983045:UYS983047 VIN983045:VIO983047 VSJ983045:VSK983047 T2 C2" xr:uid="{00000000-0002-0000-0D00-000003000000}"/>
    <dataValidation allowBlank="1" prompt="Details to be collected from Mr Ahmad Shaikh" sqref="JK2 TG2 ADC2 AMY2 AWU2 BGQ2 BQM2 CAI2 CKE2 CUA2 DDW2 DNS2 DXO2 EHK2 ERG2 FBC2 FKY2 FUU2 GEQ2 GOM2 GYI2 HIE2 HSA2 IBW2 ILS2 IVO2 JFK2 JPG2 JZC2 KIY2 KSU2 LCQ2 LMM2 LWI2 MGE2 MQA2 MZW2 NJS2 NTO2 ODK2 ONG2 OXC2 PGY2 PQU2 QAQ2 QKM2 QUI2 REE2 ROA2 RXW2 SHS2 SRO2 TBK2 TLG2 TVC2 UEY2 UOU2 UYQ2 VIM2 VSI2 WCE2 WMA2 WVW2 JK65541:JK65543 TG65541:TG65543 ADC65541:ADC65543 AMY65541:AMY65543 AWU65541:AWU65543 BGQ65541:BGQ65543 BQM65541:BQM65543 CAI65541:CAI65543 CKE65541:CKE65543 CUA65541:CUA65543 DDW65541:DDW65543 DNS65541:DNS65543 DXO65541:DXO65543 EHK65541:EHK65543 ERG65541:ERG65543 FBC65541:FBC65543 FKY65541:FKY65543 FUU65541:FUU65543 GEQ65541:GEQ65543 GOM65541:GOM65543 GYI65541:GYI65543 HIE65541:HIE65543 HSA65541:HSA65543 IBW65541:IBW65543 ILS65541:ILS65543 IVO65541:IVO65543 JFK65541:JFK65543 JPG65541:JPG65543 JZC65541:JZC65543 KIY65541:KIY65543 KSU65541:KSU65543 LCQ65541:LCQ65543 LMM65541:LMM65543 LWI65541:LWI65543 MGE65541:MGE65543 MQA65541:MQA65543 MZW65541:MZW65543 NJS65541:NJS65543 NTO65541:NTO65543 ODK65541:ODK65543 ONG65541:ONG65543 OXC65541:OXC65543 PGY65541:PGY65543 PQU65541:PQU65543 QAQ65541:QAQ65543 QKM65541:QKM65543 QUI65541:QUI65543 REE65541:REE65543 ROA65541:ROA65543 RXW65541:RXW65543 SHS65541:SHS65543 SRO65541:SRO65543 TBK65541:TBK65543 TLG65541:TLG65543 TVC65541:TVC65543 UEY65541:UEY65543 UOU65541:UOU65543 UYQ65541:UYQ65543 VIM65541:VIM65543 VSI65541:VSI65543 WCE65541:WCE65543 WMA65541:WMA65543 WVW65541:WVW65543 JK131077:JK131079 TG131077:TG131079 ADC131077:ADC131079 AMY131077:AMY131079 AWU131077:AWU131079 BGQ131077:BGQ131079 BQM131077:BQM131079 CAI131077:CAI131079 CKE131077:CKE131079 CUA131077:CUA131079 DDW131077:DDW131079 DNS131077:DNS131079 DXO131077:DXO131079 EHK131077:EHK131079 ERG131077:ERG131079 FBC131077:FBC131079 FKY131077:FKY131079 FUU131077:FUU131079 GEQ131077:GEQ131079 GOM131077:GOM131079 GYI131077:GYI131079 HIE131077:HIE131079 HSA131077:HSA131079 IBW131077:IBW131079 ILS131077:ILS131079 IVO131077:IVO131079 JFK131077:JFK131079 JPG131077:JPG131079 JZC131077:JZC131079 KIY131077:KIY131079 KSU131077:KSU131079 LCQ131077:LCQ131079 LMM131077:LMM131079 LWI131077:LWI131079 MGE131077:MGE131079 MQA131077:MQA131079 MZW131077:MZW131079 NJS131077:NJS131079 NTO131077:NTO131079 ODK131077:ODK131079 ONG131077:ONG131079 OXC131077:OXC131079 PGY131077:PGY131079 PQU131077:PQU131079 QAQ131077:QAQ131079 QKM131077:QKM131079 QUI131077:QUI131079 REE131077:REE131079 ROA131077:ROA131079 RXW131077:RXW131079 SHS131077:SHS131079 SRO131077:SRO131079 TBK131077:TBK131079 TLG131077:TLG131079 TVC131077:TVC131079 UEY131077:UEY131079 UOU131077:UOU131079 UYQ131077:UYQ131079 VIM131077:VIM131079 VSI131077:VSI131079 WCE131077:WCE131079 WMA131077:WMA131079 WVW131077:WVW131079 JK196613:JK196615 TG196613:TG196615 ADC196613:ADC196615 AMY196613:AMY196615 AWU196613:AWU196615 BGQ196613:BGQ196615 BQM196613:BQM196615 CAI196613:CAI196615 CKE196613:CKE196615 CUA196613:CUA196615 DDW196613:DDW196615 DNS196613:DNS196615 DXO196613:DXO196615 EHK196613:EHK196615 ERG196613:ERG196615 FBC196613:FBC196615 FKY196613:FKY196615 FUU196613:FUU196615 GEQ196613:GEQ196615 GOM196613:GOM196615 GYI196613:GYI196615 HIE196613:HIE196615 HSA196613:HSA196615 IBW196613:IBW196615 ILS196613:ILS196615 IVO196613:IVO196615 JFK196613:JFK196615 JPG196613:JPG196615 JZC196613:JZC196615 KIY196613:KIY196615 KSU196613:KSU196615 LCQ196613:LCQ196615 LMM196613:LMM196615 LWI196613:LWI196615 MGE196613:MGE196615 MQA196613:MQA196615 MZW196613:MZW196615 NJS196613:NJS196615 NTO196613:NTO196615 ODK196613:ODK196615 ONG196613:ONG196615 OXC196613:OXC196615 PGY196613:PGY196615 PQU196613:PQU196615 QAQ196613:QAQ196615 QKM196613:QKM196615 QUI196613:QUI196615 REE196613:REE196615 ROA196613:ROA196615 RXW196613:RXW196615 SHS196613:SHS196615 SRO196613:SRO196615 TBK196613:TBK196615 TLG196613:TLG196615 TVC196613:TVC196615 UEY196613:UEY196615 UOU196613:UOU196615 UYQ196613:UYQ196615 VIM196613:VIM196615 VSI196613:VSI196615 WCE196613:WCE196615 WMA196613:WMA196615 WVW196613:WVW196615 JK262149:JK262151 TG262149:TG262151 ADC262149:ADC262151 AMY262149:AMY262151 AWU262149:AWU262151 BGQ262149:BGQ262151 BQM262149:BQM262151 CAI262149:CAI262151 CKE262149:CKE262151 CUA262149:CUA262151 DDW262149:DDW262151 DNS262149:DNS262151 DXO262149:DXO262151 EHK262149:EHK262151 ERG262149:ERG262151 FBC262149:FBC262151 FKY262149:FKY262151 FUU262149:FUU262151 GEQ262149:GEQ262151 GOM262149:GOM262151 GYI262149:GYI262151 HIE262149:HIE262151 HSA262149:HSA262151 IBW262149:IBW262151 ILS262149:ILS262151 IVO262149:IVO262151 JFK262149:JFK262151 JPG262149:JPG262151 JZC262149:JZC262151 KIY262149:KIY262151 KSU262149:KSU262151 LCQ262149:LCQ262151 LMM262149:LMM262151 LWI262149:LWI262151 MGE262149:MGE262151 MQA262149:MQA262151 MZW262149:MZW262151 NJS262149:NJS262151 NTO262149:NTO262151 ODK262149:ODK262151 ONG262149:ONG262151 OXC262149:OXC262151 PGY262149:PGY262151 PQU262149:PQU262151 QAQ262149:QAQ262151 QKM262149:QKM262151 QUI262149:QUI262151 REE262149:REE262151 ROA262149:ROA262151 RXW262149:RXW262151 SHS262149:SHS262151 SRO262149:SRO262151 TBK262149:TBK262151 TLG262149:TLG262151 TVC262149:TVC262151 UEY262149:UEY262151 UOU262149:UOU262151 UYQ262149:UYQ262151 VIM262149:VIM262151 VSI262149:VSI262151 WCE262149:WCE262151 WMA262149:WMA262151 WVW262149:WVW262151 JK327685:JK327687 TG327685:TG327687 ADC327685:ADC327687 AMY327685:AMY327687 AWU327685:AWU327687 BGQ327685:BGQ327687 BQM327685:BQM327687 CAI327685:CAI327687 CKE327685:CKE327687 CUA327685:CUA327687 DDW327685:DDW327687 DNS327685:DNS327687 DXO327685:DXO327687 EHK327685:EHK327687 ERG327685:ERG327687 FBC327685:FBC327687 FKY327685:FKY327687 FUU327685:FUU327687 GEQ327685:GEQ327687 GOM327685:GOM327687 GYI327685:GYI327687 HIE327685:HIE327687 HSA327685:HSA327687 IBW327685:IBW327687 ILS327685:ILS327687 IVO327685:IVO327687 JFK327685:JFK327687 JPG327685:JPG327687 JZC327685:JZC327687 KIY327685:KIY327687 KSU327685:KSU327687 LCQ327685:LCQ327687 LMM327685:LMM327687 LWI327685:LWI327687 MGE327685:MGE327687 MQA327685:MQA327687 MZW327685:MZW327687 NJS327685:NJS327687 NTO327685:NTO327687 ODK327685:ODK327687 ONG327685:ONG327687 OXC327685:OXC327687 PGY327685:PGY327687 PQU327685:PQU327687 QAQ327685:QAQ327687 QKM327685:QKM327687 QUI327685:QUI327687 REE327685:REE327687 ROA327685:ROA327687 RXW327685:RXW327687 SHS327685:SHS327687 SRO327685:SRO327687 TBK327685:TBK327687 TLG327685:TLG327687 TVC327685:TVC327687 UEY327685:UEY327687 UOU327685:UOU327687 UYQ327685:UYQ327687 VIM327685:VIM327687 VSI327685:VSI327687 WCE327685:WCE327687 WMA327685:WMA327687 WVW327685:WVW327687 JK393221:JK393223 TG393221:TG393223 ADC393221:ADC393223 AMY393221:AMY393223 AWU393221:AWU393223 BGQ393221:BGQ393223 BQM393221:BQM393223 CAI393221:CAI393223 CKE393221:CKE393223 CUA393221:CUA393223 DDW393221:DDW393223 DNS393221:DNS393223 DXO393221:DXO393223 EHK393221:EHK393223 ERG393221:ERG393223 FBC393221:FBC393223 FKY393221:FKY393223 FUU393221:FUU393223 GEQ393221:GEQ393223 GOM393221:GOM393223 GYI393221:GYI393223 HIE393221:HIE393223 HSA393221:HSA393223 IBW393221:IBW393223 ILS393221:ILS393223 IVO393221:IVO393223 JFK393221:JFK393223 JPG393221:JPG393223 JZC393221:JZC393223 KIY393221:KIY393223 KSU393221:KSU393223 LCQ393221:LCQ393223 LMM393221:LMM393223 LWI393221:LWI393223 MGE393221:MGE393223 MQA393221:MQA393223 MZW393221:MZW393223 NJS393221:NJS393223 NTO393221:NTO393223 ODK393221:ODK393223 ONG393221:ONG393223 OXC393221:OXC393223 PGY393221:PGY393223 PQU393221:PQU393223 QAQ393221:QAQ393223 QKM393221:QKM393223 QUI393221:QUI393223 REE393221:REE393223 ROA393221:ROA393223 RXW393221:RXW393223 SHS393221:SHS393223 SRO393221:SRO393223 TBK393221:TBK393223 TLG393221:TLG393223 TVC393221:TVC393223 UEY393221:UEY393223 UOU393221:UOU393223 UYQ393221:UYQ393223 VIM393221:VIM393223 VSI393221:VSI393223 WCE393221:WCE393223 WMA393221:WMA393223 WVW393221:WVW393223 JK458757:JK458759 TG458757:TG458759 ADC458757:ADC458759 AMY458757:AMY458759 AWU458757:AWU458759 BGQ458757:BGQ458759 BQM458757:BQM458759 CAI458757:CAI458759 CKE458757:CKE458759 CUA458757:CUA458759 DDW458757:DDW458759 DNS458757:DNS458759 DXO458757:DXO458759 EHK458757:EHK458759 ERG458757:ERG458759 FBC458757:FBC458759 FKY458757:FKY458759 FUU458757:FUU458759 GEQ458757:GEQ458759 GOM458757:GOM458759 GYI458757:GYI458759 HIE458757:HIE458759 HSA458757:HSA458759 IBW458757:IBW458759 ILS458757:ILS458759 IVO458757:IVO458759 JFK458757:JFK458759 JPG458757:JPG458759 JZC458757:JZC458759 KIY458757:KIY458759 KSU458757:KSU458759 LCQ458757:LCQ458759 LMM458757:LMM458759 LWI458757:LWI458759 MGE458757:MGE458759 MQA458757:MQA458759 MZW458757:MZW458759 NJS458757:NJS458759 NTO458757:NTO458759 ODK458757:ODK458759 ONG458757:ONG458759 OXC458757:OXC458759 PGY458757:PGY458759 PQU458757:PQU458759 QAQ458757:QAQ458759 QKM458757:QKM458759 QUI458757:QUI458759 REE458757:REE458759 ROA458757:ROA458759 RXW458757:RXW458759 SHS458757:SHS458759 SRO458757:SRO458759 TBK458757:TBK458759 TLG458757:TLG458759 TVC458757:TVC458759 UEY458757:UEY458759 UOU458757:UOU458759 UYQ458757:UYQ458759 VIM458757:VIM458759 VSI458757:VSI458759 WCE458757:WCE458759 WMA458757:WMA458759 WVW458757:WVW458759 JK524293:JK524295 TG524293:TG524295 ADC524293:ADC524295 AMY524293:AMY524295 AWU524293:AWU524295 BGQ524293:BGQ524295 BQM524293:BQM524295 CAI524293:CAI524295 CKE524293:CKE524295 CUA524293:CUA524295 DDW524293:DDW524295 DNS524293:DNS524295 DXO524293:DXO524295 EHK524293:EHK524295 ERG524293:ERG524295 FBC524293:FBC524295 FKY524293:FKY524295 FUU524293:FUU524295 GEQ524293:GEQ524295 GOM524293:GOM524295 GYI524293:GYI524295 HIE524293:HIE524295 HSA524293:HSA524295 IBW524293:IBW524295 ILS524293:ILS524295 IVO524293:IVO524295 JFK524293:JFK524295 JPG524293:JPG524295 JZC524293:JZC524295 KIY524293:KIY524295 KSU524293:KSU524295 LCQ524293:LCQ524295 LMM524293:LMM524295 LWI524293:LWI524295 MGE524293:MGE524295 MQA524293:MQA524295 MZW524293:MZW524295 NJS524293:NJS524295 NTO524293:NTO524295 ODK524293:ODK524295 ONG524293:ONG524295 OXC524293:OXC524295 PGY524293:PGY524295 PQU524293:PQU524295 QAQ524293:QAQ524295 QKM524293:QKM524295 QUI524293:QUI524295 REE524293:REE524295 ROA524293:ROA524295 RXW524293:RXW524295 SHS524293:SHS524295 SRO524293:SRO524295 TBK524293:TBK524295 TLG524293:TLG524295 TVC524293:TVC524295 UEY524293:UEY524295 UOU524293:UOU524295 UYQ524293:UYQ524295 VIM524293:VIM524295 VSI524293:VSI524295 WCE524293:WCE524295 WMA524293:WMA524295 WVW524293:WVW524295 JK589829:JK589831 TG589829:TG589831 ADC589829:ADC589831 AMY589829:AMY589831 AWU589829:AWU589831 BGQ589829:BGQ589831 BQM589829:BQM589831 CAI589829:CAI589831 CKE589829:CKE589831 CUA589829:CUA589831 DDW589829:DDW589831 DNS589829:DNS589831 DXO589829:DXO589831 EHK589829:EHK589831 ERG589829:ERG589831 FBC589829:FBC589831 FKY589829:FKY589831 FUU589829:FUU589831 GEQ589829:GEQ589831 GOM589829:GOM589831 GYI589829:GYI589831 HIE589829:HIE589831 HSA589829:HSA589831 IBW589829:IBW589831 ILS589829:ILS589831 IVO589829:IVO589831 JFK589829:JFK589831 JPG589829:JPG589831 JZC589829:JZC589831 KIY589829:KIY589831 KSU589829:KSU589831 LCQ589829:LCQ589831 LMM589829:LMM589831 LWI589829:LWI589831 MGE589829:MGE589831 MQA589829:MQA589831 MZW589829:MZW589831 NJS589829:NJS589831 NTO589829:NTO589831 ODK589829:ODK589831 ONG589829:ONG589831 OXC589829:OXC589831 PGY589829:PGY589831 PQU589829:PQU589831 QAQ589829:QAQ589831 QKM589829:QKM589831 QUI589829:QUI589831 REE589829:REE589831 ROA589829:ROA589831 RXW589829:RXW589831 SHS589829:SHS589831 SRO589829:SRO589831 TBK589829:TBK589831 TLG589829:TLG589831 TVC589829:TVC589831 UEY589829:UEY589831 UOU589829:UOU589831 UYQ589829:UYQ589831 VIM589829:VIM589831 VSI589829:VSI589831 WCE589829:WCE589831 WMA589829:WMA589831 WVW589829:WVW589831 JK655365:JK655367 TG655365:TG655367 ADC655365:ADC655367 AMY655365:AMY655367 AWU655365:AWU655367 BGQ655365:BGQ655367 BQM655365:BQM655367 CAI655365:CAI655367 CKE655365:CKE655367 CUA655365:CUA655367 DDW655365:DDW655367 DNS655365:DNS655367 DXO655365:DXO655367 EHK655365:EHK655367 ERG655365:ERG655367 FBC655365:FBC655367 FKY655365:FKY655367 FUU655365:FUU655367 GEQ655365:GEQ655367 GOM655365:GOM655367 GYI655365:GYI655367 HIE655365:HIE655367 HSA655365:HSA655367 IBW655365:IBW655367 ILS655365:ILS655367 IVO655365:IVO655367 JFK655365:JFK655367 JPG655365:JPG655367 JZC655365:JZC655367 KIY655365:KIY655367 KSU655365:KSU655367 LCQ655365:LCQ655367 LMM655365:LMM655367 LWI655365:LWI655367 MGE655365:MGE655367 MQA655365:MQA655367 MZW655365:MZW655367 NJS655365:NJS655367 NTO655365:NTO655367 ODK655365:ODK655367 ONG655365:ONG655367 OXC655365:OXC655367 PGY655365:PGY655367 PQU655365:PQU655367 QAQ655365:QAQ655367 QKM655365:QKM655367 QUI655365:QUI655367 REE655365:REE655367 ROA655365:ROA655367 RXW655365:RXW655367 SHS655365:SHS655367 SRO655365:SRO655367 TBK655365:TBK655367 TLG655365:TLG655367 TVC655365:TVC655367 UEY655365:UEY655367 UOU655365:UOU655367 UYQ655365:UYQ655367 VIM655365:VIM655367 VSI655365:VSI655367 WCE655365:WCE655367 WMA655365:WMA655367 WVW655365:WVW655367 JK720901:JK720903 TG720901:TG720903 ADC720901:ADC720903 AMY720901:AMY720903 AWU720901:AWU720903 BGQ720901:BGQ720903 BQM720901:BQM720903 CAI720901:CAI720903 CKE720901:CKE720903 CUA720901:CUA720903 DDW720901:DDW720903 DNS720901:DNS720903 DXO720901:DXO720903 EHK720901:EHK720903 ERG720901:ERG720903 FBC720901:FBC720903 FKY720901:FKY720903 FUU720901:FUU720903 GEQ720901:GEQ720903 GOM720901:GOM720903 GYI720901:GYI720903 HIE720901:HIE720903 HSA720901:HSA720903 IBW720901:IBW720903 ILS720901:ILS720903 IVO720901:IVO720903 JFK720901:JFK720903 JPG720901:JPG720903 JZC720901:JZC720903 KIY720901:KIY720903 KSU720901:KSU720903 LCQ720901:LCQ720903 LMM720901:LMM720903 LWI720901:LWI720903 MGE720901:MGE720903 MQA720901:MQA720903 MZW720901:MZW720903 NJS720901:NJS720903 NTO720901:NTO720903 ODK720901:ODK720903 ONG720901:ONG720903 OXC720901:OXC720903 PGY720901:PGY720903 PQU720901:PQU720903 QAQ720901:QAQ720903 QKM720901:QKM720903 QUI720901:QUI720903 REE720901:REE720903 ROA720901:ROA720903 RXW720901:RXW720903 SHS720901:SHS720903 SRO720901:SRO720903 TBK720901:TBK720903 TLG720901:TLG720903 TVC720901:TVC720903 UEY720901:UEY720903 UOU720901:UOU720903 UYQ720901:UYQ720903 VIM720901:VIM720903 VSI720901:VSI720903 WCE720901:WCE720903 WMA720901:WMA720903 WVW720901:WVW720903 JK786437:JK786439 TG786437:TG786439 ADC786437:ADC786439 AMY786437:AMY786439 AWU786437:AWU786439 BGQ786437:BGQ786439 BQM786437:BQM786439 CAI786437:CAI786439 CKE786437:CKE786439 CUA786437:CUA786439 DDW786437:DDW786439 DNS786437:DNS786439 DXO786437:DXO786439 EHK786437:EHK786439 ERG786437:ERG786439 FBC786437:FBC786439 FKY786437:FKY786439 FUU786437:FUU786439 GEQ786437:GEQ786439 GOM786437:GOM786439 GYI786437:GYI786439 HIE786437:HIE786439 HSA786437:HSA786439 IBW786437:IBW786439 ILS786437:ILS786439 IVO786437:IVO786439 JFK786437:JFK786439 JPG786437:JPG786439 JZC786437:JZC786439 KIY786437:KIY786439 KSU786437:KSU786439 LCQ786437:LCQ786439 LMM786437:LMM786439 LWI786437:LWI786439 MGE786437:MGE786439 MQA786437:MQA786439 MZW786437:MZW786439 NJS786437:NJS786439 NTO786437:NTO786439 ODK786437:ODK786439 ONG786437:ONG786439 OXC786437:OXC786439 PGY786437:PGY786439 PQU786437:PQU786439 QAQ786437:QAQ786439 QKM786437:QKM786439 QUI786437:QUI786439 REE786437:REE786439 ROA786437:ROA786439 RXW786437:RXW786439 SHS786437:SHS786439 SRO786437:SRO786439 TBK786437:TBK786439 TLG786437:TLG786439 TVC786437:TVC786439 UEY786437:UEY786439 UOU786437:UOU786439 UYQ786437:UYQ786439 VIM786437:VIM786439 VSI786437:VSI786439 WCE786437:WCE786439 WMA786437:WMA786439 WVW786437:WVW786439 JK851973:JK851975 TG851973:TG851975 ADC851973:ADC851975 AMY851973:AMY851975 AWU851973:AWU851975 BGQ851973:BGQ851975 BQM851973:BQM851975 CAI851973:CAI851975 CKE851973:CKE851975 CUA851973:CUA851975 DDW851973:DDW851975 DNS851973:DNS851975 DXO851973:DXO851975 EHK851973:EHK851975 ERG851973:ERG851975 FBC851973:FBC851975 FKY851973:FKY851975 FUU851973:FUU851975 GEQ851973:GEQ851975 GOM851973:GOM851975 GYI851973:GYI851975 HIE851973:HIE851975 HSA851973:HSA851975 IBW851973:IBW851975 ILS851973:ILS851975 IVO851973:IVO851975 JFK851973:JFK851975 JPG851973:JPG851975 JZC851973:JZC851975 KIY851973:KIY851975 KSU851973:KSU851975 LCQ851973:LCQ851975 LMM851973:LMM851975 LWI851973:LWI851975 MGE851973:MGE851975 MQA851973:MQA851975 MZW851973:MZW851975 NJS851973:NJS851975 NTO851973:NTO851975 ODK851973:ODK851975 ONG851973:ONG851975 OXC851973:OXC851975 PGY851973:PGY851975 PQU851973:PQU851975 QAQ851973:QAQ851975 QKM851973:QKM851975 QUI851973:QUI851975 REE851973:REE851975 ROA851973:ROA851975 RXW851973:RXW851975 SHS851973:SHS851975 SRO851973:SRO851975 TBK851973:TBK851975 TLG851973:TLG851975 TVC851973:TVC851975 UEY851973:UEY851975 UOU851973:UOU851975 UYQ851973:UYQ851975 VIM851973:VIM851975 VSI851973:VSI851975 WCE851973:WCE851975 WMA851973:WMA851975 WVW851973:WVW851975 JK917509:JK917511 TG917509:TG917511 ADC917509:ADC917511 AMY917509:AMY917511 AWU917509:AWU917511 BGQ917509:BGQ917511 BQM917509:BQM917511 CAI917509:CAI917511 CKE917509:CKE917511 CUA917509:CUA917511 DDW917509:DDW917511 DNS917509:DNS917511 DXO917509:DXO917511 EHK917509:EHK917511 ERG917509:ERG917511 FBC917509:FBC917511 FKY917509:FKY917511 FUU917509:FUU917511 GEQ917509:GEQ917511 GOM917509:GOM917511 GYI917509:GYI917511 HIE917509:HIE917511 HSA917509:HSA917511 IBW917509:IBW917511 ILS917509:ILS917511 IVO917509:IVO917511 JFK917509:JFK917511 JPG917509:JPG917511 JZC917509:JZC917511 KIY917509:KIY917511 KSU917509:KSU917511 LCQ917509:LCQ917511 LMM917509:LMM917511 LWI917509:LWI917511 MGE917509:MGE917511 MQA917509:MQA917511 MZW917509:MZW917511 NJS917509:NJS917511 NTO917509:NTO917511 ODK917509:ODK917511 ONG917509:ONG917511 OXC917509:OXC917511 PGY917509:PGY917511 PQU917509:PQU917511 QAQ917509:QAQ917511 QKM917509:QKM917511 QUI917509:QUI917511 REE917509:REE917511 ROA917509:ROA917511 RXW917509:RXW917511 SHS917509:SHS917511 SRO917509:SRO917511 TBK917509:TBK917511 TLG917509:TLG917511 TVC917509:TVC917511 UEY917509:UEY917511 UOU917509:UOU917511 UYQ917509:UYQ917511 VIM917509:VIM917511 VSI917509:VSI917511 WCE917509:WCE917511 WMA917509:WMA917511 WVW917509:WVW917511 JK983045:JK983047 TG983045:TG983047 ADC983045:ADC983047 AMY983045:AMY983047 AWU983045:AWU983047 BGQ983045:BGQ983047 BQM983045:BQM983047 CAI983045:CAI983047 CKE983045:CKE983047 CUA983045:CUA983047 DDW983045:DDW983047 DNS983045:DNS983047 DXO983045:DXO983047 EHK983045:EHK983047 ERG983045:ERG983047 FBC983045:FBC983047 FKY983045:FKY983047 FUU983045:FUU983047 GEQ983045:GEQ983047 GOM983045:GOM983047 GYI983045:GYI983047 HIE983045:HIE983047 HSA983045:HSA983047 IBW983045:IBW983047 ILS983045:ILS983047 IVO983045:IVO983047 JFK983045:JFK983047 JPG983045:JPG983047 JZC983045:JZC983047 KIY983045:KIY983047 KSU983045:KSU983047 LCQ983045:LCQ983047 LMM983045:LMM983047 LWI983045:LWI983047 MGE983045:MGE983047 MQA983045:MQA983047 MZW983045:MZW983047 NJS983045:NJS983047 NTO983045:NTO983047 ODK983045:ODK983047 ONG983045:ONG983047 OXC983045:OXC983047 PGY983045:PGY983047 PQU983045:PQU983047 QAQ983045:QAQ983047 QKM983045:QKM983047 QUI983045:QUI983047 REE983045:REE983047 ROA983045:ROA983047 RXW983045:RXW983047 SHS983045:SHS983047 SRO983045:SRO983047 TBK983045:TBK983047 TLG983045:TLG983047 TVC983045:TVC983047 UEY983045:UEY983047 UOU983045:UOU983047 UYQ983045:UYQ983047 VIM983045:VIM983047 VSI983045:VSI983047 WCE983045:WCE983047 WMA983045:WMA983047 WVW983045:WVW983047 E131077 JF2 TB2 ACX2 AMT2 AWP2 BGL2 BQH2 CAD2 CJZ2 CTV2 DDR2 DNN2 DXJ2 EHF2 ERB2 FAX2 FKT2 FUP2 GEL2 GOH2 GYD2 HHZ2 HRV2 IBR2 ILN2 IVJ2 JFF2 JPB2 JYX2 KIT2 KSP2 LCL2 LMH2 LWD2 MFZ2 MPV2 MZR2 NJN2 NTJ2 ODF2 ONB2 OWX2 PGT2 PQP2 QAL2 QKH2 QUD2 RDZ2 RNV2 RXR2 SHN2 SRJ2 TBF2 TLB2 TUX2 UET2 UOP2 UYL2 VIH2 VSD2 WBZ2 WLV2 WVR2 J65541:J65543 JF65541:JF65543 TB65541:TB65543 ACX65541:ACX65543 AMT65541:AMT65543 AWP65541:AWP65543 BGL65541:BGL65543 BQH65541:BQH65543 CAD65541:CAD65543 CJZ65541:CJZ65543 CTV65541:CTV65543 DDR65541:DDR65543 DNN65541:DNN65543 DXJ65541:DXJ65543 EHF65541:EHF65543 ERB65541:ERB65543 FAX65541:FAX65543 FKT65541:FKT65543 FUP65541:FUP65543 GEL65541:GEL65543 GOH65541:GOH65543 GYD65541:GYD65543 HHZ65541:HHZ65543 HRV65541:HRV65543 IBR65541:IBR65543 ILN65541:ILN65543 IVJ65541:IVJ65543 JFF65541:JFF65543 JPB65541:JPB65543 JYX65541:JYX65543 KIT65541:KIT65543 KSP65541:KSP65543 LCL65541:LCL65543 LMH65541:LMH65543 LWD65541:LWD65543 MFZ65541:MFZ65543 MPV65541:MPV65543 MZR65541:MZR65543 NJN65541:NJN65543 NTJ65541:NTJ65543 ODF65541:ODF65543 ONB65541:ONB65543 OWX65541:OWX65543 PGT65541:PGT65543 PQP65541:PQP65543 QAL65541:QAL65543 QKH65541:QKH65543 QUD65541:QUD65543 RDZ65541:RDZ65543 RNV65541:RNV65543 RXR65541:RXR65543 SHN65541:SHN65543 SRJ65541:SRJ65543 TBF65541:TBF65543 TLB65541:TLB65543 TUX65541:TUX65543 UET65541:UET65543 UOP65541:UOP65543 UYL65541:UYL65543 VIH65541:VIH65543 VSD65541:VSD65543 WBZ65541:WBZ65543 WLV65541:WLV65543 WVR65541:WVR65543 J131077:J131079 JF131077:JF131079 TB131077:TB131079 ACX131077:ACX131079 AMT131077:AMT131079 AWP131077:AWP131079 BGL131077:BGL131079 BQH131077:BQH131079 CAD131077:CAD131079 CJZ131077:CJZ131079 CTV131077:CTV131079 DDR131077:DDR131079 DNN131077:DNN131079 DXJ131077:DXJ131079 EHF131077:EHF131079 ERB131077:ERB131079 FAX131077:FAX131079 FKT131077:FKT131079 FUP131077:FUP131079 GEL131077:GEL131079 GOH131077:GOH131079 GYD131077:GYD131079 HHZ131077:HHZ131079 HRV131077:HRV131079 IBR131077:IBR131079 ILN131077:ILN131079 IVJ131077:IVJ131079 JFF131077:JFF131079 JPB131077:JPB131079 JYX131077:JYX131079 KIT131077:KIT131079 KSP131077:KSP131079 LCL131077:LCL131079 LMH131077:LMH131079 LWD131077:LWD131079 MFZ131077:MFZ131079 MPV131077:MPV131079 MZR131077:MZR131079 NJN131077:NJN131079 NTJ131077:NTJ131079 ODF131077:ODF131079 ONB131077:ONB131079 OWX131077:OWX131079 PGT131077:PGT131079 PQP131077:PQP131079 QAL131077:QAL131079 QKH131077:QKH131079 QUD131077:QUD131079 RDZ131077:RDZ131079 RNV131077:RNV131079 RXR131077:RXR131079 SHN131077:SHN131079 SRJ131077:SRJ131079 TBF131077:TBF131079 TLB131077:TLB131079 TUX131077:TUX131079 UET131077:UET131079 UOP131077:UOP131079 UYL131077:UYL131079 VIH131077:VIH131079 VSD131077:VSD131079 WBZ131077:WBZ131079 WLV131077:WLV131079 WVR131077:WVR131079 J196613:J196615 JF196613:JF196615 TB196613:TB196615 ACX196613:ACX196615 AMT196613:AMT196615 AWP196613:AWP196615 BGL196613:BGL196615 BQH196613:BQH196615 CAD196613:CAD196615 CJZ196613:CJZ196615 CTV196613:CTV196615 DDR196613:DDR196615 DNN196613:DNN196615 DXJ196613:DXJ196615 EHF196613:EHF196615 ERB196613:ERB196615 FAX196613:FAX196615 FKT196613:FKT196615 FUP196613:FUP196615 GEL196613:GEL196615 GOH196613:GOH196615 GYD196613:GYD196615 HHZ196613:HHZ196615 HRV196613:HRV196615 IBR196613:IBR196615 ILN196613:ILN196615 IVJ196613:IVJ196615 JFF196613:JFF196615 JPB196613:JPB196615 JYX196613:JYX196615 KIT196613:KIT196615 KSP196613:KSP196615 LCL196613:LCL196615 LMH196613:LMH196615 LWD196613:LWD196615 MFZ196613:MFZ196615 MPV196613:MPV196615 MZR196613:MZR196615 NJN196613:NJN196615 NTJ196613:NTJ196615 ODF196613:ODF196615 ONB196613:ONB196615 OWX196613:OWX196615 PGT196613:PGT196615 PQP196613:PQP196615 QAL196613:QAL196615 QKH196613:QKH196615 QUD196613:QUD196615 RDZ196613:RDZ196615 RNV196613:RNV196615 RXR196613:RXR196615 SHN196613:SHN196615 SRJ196613:SRJ196615 TBF196613:TBF196615 TLB196613:TLB196615 TUX196613:TUX196615 UET196613:UET196615 UOP196613:UOP196615 UYL196613:UYL196615 VIH196613:VIH196615 VSD196613:VSD196615 WBZ196613:WBZ196615 WLV196613:WLV196615 WVR196613:WVR196615 J262149:J262151 JF262149:JF262151 TB262149:TB262151 ACX262149:ACX262151 AMT262149:AMT262151 AWP262149:AWP262151 BGL262149:BGL262151 BQH262149:BQH262151 CAD262149:CAD262151 CJZ262149:CJZ262151 CTV262149:CTV262151 DDR262149:DDR262151 DNN262149:DNN262151 DXJ262149:DXJ262151 EHF262149:EHF262151 ERB262149:ERB262151 FAX262149:FAX262151 FKT262149:FKT262151 FUP262149:FUP262151 GEL262149:GEL262151 GOH262149:GOH262151 GYD262149:GYD262151 HHZ262149:HHZ262151 HRV262149:HRV262151 IBR262149:IBR262151 ILN262149:ILN262151 IVJ262149:IVJ262151 JFF262149:JFF262151 JPB262149:JPB262151 JYX262149:JYX262151 KIT262149:KIT262151 KSP262149:KSP262151 LCL262149:LCL262151 LMH262149:LMH262151 LWD262149:LWD262151 MFZ262149:MFZ262151 MPV262149:MPV262151 MZR262149:MZR262151 NJN262149:NJN262151 NTJ262149:NTJ262151 ODF262149:ODF262151 ONB262149:ONB262151 OWX262149:OWX262151 PGT262149:PGT262151 PQP262149:PQP262151 QAL262149:QAL262151 QKH262149:QKH262151 QUD262149:QUD262151 RDZ262149:RDZ262151 RNV262149:RNV262151 RXR262149:RXR262151 SHN262149:SHN262151 SRJ262149:SRJ262151 TBF262149:TBF262151 TLB262149:TLB262151 TUX262149:TUX262151 UET262149:UET262151 UOP262149:UOP262151 UYL262149:UYL262151 VIH262149:VIH262151 VSD262149:VSD262151 WBZ262149:WBZ262151 WLV262149:WLV262151 WVR262149:WVR262151 J327685:J327687 JF327685:JF327687 TB327685:TB327687 ACX327685:ACX327687 AMT327685:AMT327687 AWP327685:AWP327687 BGL327685:BGL327687 BQH327685:BQH327687 CAD327685:CAD327687 CJZ327685:CJZ327687 CTV327685:CTV327687 DDR327685:DDR327687 DNN327685:DNN327687 DXJ327685:DXJ327687 EHF327685:EHF327687 ERB327685:ERB327687 FAX327685:FAX327687 FKT327685:FKT327687 FUP327685:FUP327687 GEL327685:GEL327687 GOH327685:GOH327687 GYD327685:GYD327687 HHZ327685:HHZ327687 HRV327685:HRV327687 IBR327685:IBR327687 ILN327685:ILN327687 IVJ327685:IVJ327687 JFF327685:JFF327687 JPB327685:JPB327687 JYX327685:JYX327687 KIT327685:KIT327687 KSP327685:KSP327687 LCL327685:LCL327687 LMH327685:LMH327687 LWD327685:LWD327687 MFZ327685:MFZ327687 MPV327685:MPV327687 MZR327685:MZR327687 NJN327685:NJN327687 NTJ327685:NTJ327687 ODF327685:ODF327687 ONB327685:ONB327687 OWX327685:OWX327687 PGT327685:PGT327687 PQP327685:PQP327687 QAL327685:QAL327687 QKH327685:QKH327687 QUD327685:QUD327687 RDZ327685:RDZ327687 RNV327685:RNV327687 RXR327685:RXR327687 SHN327685:SHN327687 SRJ327685:SRJ327687 TBF327685:TBF327687 TLB327685:TLB327687 TUX327685:TUX327687 UET327685:UET327687 UOP327685:UOP327687 UYL327685:UYL327687 VIH327685:VIH327687 VSD327685:VSD327687 WBZ327685:WBZ327687 WLV327685:WLV327687 WVR327685:WVR327687 J393221:J393223 JF393221:JF393223 TB393221:TB393223 ACX393221:ACX393223 AMT393221:AMT393223 AWP393221:AWP393223 BGL393221:BGL393223 BQH393221:BQH393223 CAD393221:CAD393223 CJZ393221:CJZ393223 CTV393221:CTV393223 DDR393221:DDR393223 DNN393221:DNN393223 DXJ393221:DXJ393223 EHF393221:EHF393223 ERB393221:ERB393223 FAX393221:FAX393223 FKT393221:FKT393223 FUP393221:FUP393223 GEL393221:GEL393223 GOH393221:GOH393223 GYD393221:GYD393223 HHZ393221:HHZ393223 HRV393221:HRV393223 IBR393221:IBR393223 ILN393221:ILN393223 IVJ393221:IVJ393223 JFF393221:JFF393223 JPB393221:JPB393223 JYX393221:JYX393223 KIT393221:KIT393223 KSP393221:KSP393223 LCL393221:LCL393223 LMH393221:LMH393223 LWD393221:LWD393223 MFZ393221:MFZ393223 MPV393221:MPV393223 MZR393221:MZR393223 NJN393221:NJN393223 NTJ393221:NTJ393223 ODF393221:ODF393223 ONB393221:ONB393223 OWX393221:OWX393223 PGT393221:PGT393223 PQP393221:PQP393223 QAL393221:QAL393223 QKH393221:QKH393223 QUD393221:QUD393223 RDZ393221:RDZ393223 RNV393221:RNV393223 RXR393221:RXR393223 SHN393221:SHN393223 SRJ393221:SRJ393223 TBF393221:TBF393223 TLB393221:TLB393223 TUX393221:TUX393223 UET393221:UET393223 UOP393221:UOP393223 UYL393221:UYL393223 VIH393221:VIH393223 VSD393221:VSD393223 WBZ393221:WBZ393223 WLV393221:WLV393223 WVR393221:WVR393223 J458757:J458759 JF458757:JF458759 TB458757:TB458759 ACX458757:ACX458759 AMT458757:AMT458759 AWP458757:AWP458759 BGL458757:BGL458759 BQH458757:BQH458759 CAD458757:CAD458759 CJZ458757:CJZ458759 CTV458757:CTV458759 DDR458757:DDR458759 DNN458757:DNN458759 DXJ458757:DXJ458759 EHF458757:EHF458759 ERB458757:ERB458759 FAX458757:FAX458759 FKT458757:FKT458759 FUP458757:FUP458759 GEL458757:GEL458759 GOH458757:GOH458759 GYD458757:GYD458759 HHZ458757:HHZ458759 HRV458757:HRV458759 IBR458757:IBR458759 ILN458757:ILN458759 IVJ458757:IVJ458759 JFF458757:JFF458759 JPB458757:JPB458759 JYX458757:JYX458759 KIT458757:KIT458759 KSP458757:KSP458759 LCL458757:LCL458759 LMH458757:LMH458759 LWD458757:LWD458759 MFZ458757:MFZ458759 MPV458757:MPV458759 MZR458757:MZR458759 NJN458757:NJN458759 NTJ458757:NTJ458759 ODF458757:ODF458759 ONB458757:ONB458759 OWX458757:OWX458759 PGT458757:PGT458759 PQP458757:PQP458759 QAL458757:QAL458759 QKH458757:QKH458759 QUD458757:QUD458759 RDZ458757:RDZ458759 RNV458757:RNV458759 RXR458757:RXR458759 SHN458757:SHN458759 SRJ458757:SRJ458759 TBF458757:TBF458759 TLB458757:TLB458759 TUX458757:TUX458759 UET458757:UET458759 UOP458757:UOP458759 UYL458757:UYL458759 VIH458757:VIH458759 VSD458757:VSD458759 WBZ458757:WBZ458759 WLV458757:WLV458759 WVR458757:WVR458759 J524293:J524295 JF524293:JF524295 TB524293:TB524295 ACX524293:ACX524295 AMT524293:AMT524295 AWP524293:AWP524295 BGL524293:BGL524295 BQH524293:BQH524295 CAD524293:CAD524295 CJZ524293:CJZ524295 CTV524293:CTV524295 DDR524293:DDR524295 DNN524293:DNN524295 DXJ524293:DXJ524295 EHF524293:EHF524295 ERB524293:ERB524295 FAX524293:FAX524295 FKT524293:FKT524295 FUP524293:FUP524295 GEL524293:GEL524295 GOH524293:GOH524295 GYD524293:GYD524295 HHZ524293:HHZ524295 HRV524293:HRV524295 IBR524293:IBR524295 ILN524293:ILN524295 IVJ524293:IVJ524295 JFF524293:JFF524295 JPB524293:JPB524295 JYX524293:JYX524295 KIT524293:KIT524295 KSP524293:KSP524295 LCL524293:LCL524295 LMH524293:LMH524295 LWD524293:LWD524295 MFZ524293:MFZ524295 MPV524293:MPV524295 MZR524293:MZR524295 NJN524293:NJN524295 NTJ524293:NTJ524295 ODF524293:ODF524295 ONB524293:ONB524295 OWX524293:OWX524295 PGT524293:PGT524295 PQP524293:PQP524295 QAL524293:QAL524295 QKH524293:QKH524295 QUD524293:QUD524295 RDZ524293:RDZ524295 RNV524293:RNV524295 RXR524293:RXR524295 SHN524293:SHN524295 SRJ524293:SRJ524295 TBF524293:TBF524295 TLB524293:TLB524295 TUX524293:TUX524295 UET524293:UET524295 UOP524293:UOP524295 UYL524293:UYL524295 VIH524293:VIH524295 VSD524293:VSD524295 WBZ524293:WBZ524295 WLV524293:WLV524295 WVR524293:WVR524295 J589829:J589831 JF589829:JF589831 TB589829:TB589831 ACX589829:ACX589831 AMT589829:AMT589831 AWP589829:AWP589831 BGL589829:BGL589831 BQH589829:BQH589831 CAD589829:CAD589831 CJZ589829:CJZ589831 CTV589829:CTV589831 DDR589829:DDR589831 DNN589829:DNN589831 DXJ589829:DXJ589831 EHF589829:EHF589831 ERB589829:ERB589831 FAX589829:FAX589831 FKT589829:FKT589831 FUP589829:FUP589831 GEL589829:GEL589831 GOH589829:GOH589831 GYD589829:GYD589831 HHZ589829:HHZ589831 HRV589829:HRV589831 IBR589829:IBR589831 ILN589829:ILN589831 IVJ589829:IVJ589831 JFF589829:JFF589831 JPB589829:JPB589831 JYX589829:JYX589831 KIT589829:KIT589831 KSP589829:KSP589831 LCL589829:LCL589831 LMH589829:LMH589831 LWD589829:LWD589831 MFZ589829:MFZ589831 MPV589829:MPV589831 MZR589829:MZR589831 NJN589829:NJN589831 NTJ589829:NTJ589831 ODF589829:ODF589831 ONB589829:ONB589831 OWX589829:OWX589831 PGT589829:PGT589831 PQP589829:PQP589831 QAL589829:QAL589831 QKH589829:QKH589831 QUD589829:QUD589831 RDZ589829:RDZ589831 RNV589829:RNV589831 RXR589829:RXR589831 SHN589829:SHN589831 SRJ589829:SRJ589831 TBF589829:TBF589831 TLB589829:TLB589831 TUX589829:TUX589831 UET589829:UET589831 UOP589829:UOP589831 UYL589829:UYL589831 VIH589829:VIH589831 VSD589829:VSD589831 WBZ589829:WBZ589831 WLV589829:WLV589831 WVR589829:WVR589831 J655365:J655367 JF655365:JF655367 TB655365:TB655367 ACX655365:ACX655367 AMT655365:AMT655367 AWP655365:AWP655367 BGL655365:BGL655367 BQH655365:BQH655367 CAD655365:CAD655367 CJZ655365:CJZ655367 CTV655365:CTV655367 DDR655365:DDR655367 DNN655365:DNN655367 DXJ655365:DXJ655367 EHF655365:EHF655367 ERB655365:ERB655367 FAX655365:FAX655367 FKT655365:FKT655367 FUP655365:FUP655367 GEL655365:GEL655367 GOH655365:GOH655367 GYD655365:GYD655367 HHZ655365:HHZ655367 HRV655365:HRV655367 IBR655365:IBR655367 ILN655365:ILN655367 IVJ655365:IVJ655367 JFF655365:JFF655367 JPB655365:JPB655367 JYX655365:JYX655367 KIT655365:KIT655367 KSP655365:KSP655367 LCL655365:LCL655367 LMH655365:LMH655367 LWD655365:LWD655367 MFZ655365:MFZ655367 MPV655365:MPV655367 MZR655365:MZR655367 NJN655365:NJN655367 NTJ655365:NTJ655367 ODF655365:ODF655367 ONB655365:ONB655367 OWX655365:OWX655367 PGT655365:PGT655367 PQP655365:PQP655367 QAL655365:QAL655367 QKH655365:QKH655367 QUD655365:QUD655367 RDZ655365:RDZ655367 RNV655365:RNV655367 RXR655365:RXR655367 SHN655365:SHN655367 SRJ655365:SRJ655367 TBF655365:TBF655367 TLB655365:TLB655367 TUX655365:TUX655367 UET655365:UET655367 UOP655365:UOP655367 UYL655365:UYL655367 VIH655365:VIH655367 VSD655365:VSD655367 WBZ655365:WBZ655367 WLV655365:WLV655367 WVR655365:WVR655367 J720901:J720903 JF720901:JF720903 TB720901:TB720903 ACX720901:ACX720903 AMT720901:AMT720903 AWP720901:AWP720903 BGL720901:BGL720903 BQH720901:BQH720903 CAD720901:CAD720903 CJZ720901:CJZ720903 CTV720901:CTV720903 DDR720901:DDR720903 DNN720901:DNN720903 DXJ720901:DXJ720903 EHF720901:EHF720903 ERB720901:ERB720903 FAX720901:FAX720903 FKT720901:FKT720903 FUP720901:FUP720903 GEL720901:GEL720903 GOH720901:GOH720903 GYD720901:GYD720903 HHZ720901:HHZ720903 HRV720901:HRV720903 IBR720901:IBR720903 ILN720901:ILN720903 IVJ720901:IVJ720903 JFF720901:JFF720903 JPB720901:JPB720903 JYX720901:JYX720903 KIT720901:KIT720903 KSP720901:KSP720903 LCL720901:LCL720903 LMH720901:LMH720903 LWD720901:LWD720903 MFZ720901:MFZ720903 MPV720901:MPV720903 MZR720901:MZR720903 NJN720901:NJN720903 NTJ720901:NTJ720903 ODF720901:ODF720903 ONB720901:ONB720903 OWX720901:OWX720903 PGT720901:PGT720903 PQP720901:PQP720903 QAL720901:QAL720903 QKH720901:QKH720903 QUD720901:QUD720903 RDZ720901:RDZ720903 RNV720901:RNV720903 RXR720901:RXR720903 SHN720901:SHN720903 SRJ720901:SRJ720903 TBF720901:TBF720903 TLB720901:TLB720903 TUX720901:TUX720903 UET720901:UET720903 UOP720901:UOP720903 UYL720901:UYL720903 VIH720901:VIH720903 VSD720901:VSD720903 WBZ720901:WBZ720903 WLV720901:WLV720903 WVR720901:WVR720903 J786437:J786439 JF786437:JF786439 TB786437:TB786439 ACX786437:ACX786439 AMT786437:AMT786439 AWP786437:AWP786439 BGL786437:BGL786439 BQH786437:BQH786439 CAD786437:CAD786439 CJZ786437:CJZ786439 CTV786437:CTV786439 DDR786437:DDR786439 DNN786437:DNN786439 DXJ786437:DXJ786439 EHF786437:EHF786439 ERB786437:ERB786439 FAX786437:FAX786439 FKT786437:FKT786439 FUP786437:FUP786439 GEL786437:GEL786439 GOH786437:GOH786439 GYD786437:GYD786439 HHZ786437:HHZ786439 HRV786437:HRV786439 IBR786437:IBR786439 ILN786437:ILN786439 IVJ786437:IVJ786439 JFF786437:JFF786439 JPB786437:JPB786439 JYX786437:JYX786439 KIT786437:KIT786439 KSP786437:KSP786439 LCL786437:LCL786439 LMH786437:LMH786439 LWD786437:LWD786439 MFZ786437:MFZ786439 MPV786437:MPV786439 MZR786437:MZR786439 NJN786437:NJN786439 NTJ786437:NTJ786439 ODF786437:ODF786439 ONB786437:ONB786439 OWX786437:OWX786439 PGT786437:PGT786439 PQP786437:PQP786439 QAL786437:QAL786439 QKH786437:QKH786439 QUD786437:QUD786439 RDZ786437:RDZ786439 RNV786437:RNV786439 RXR786437:RXR786439 SHN786437:SHN786439 SRJ786437:SRJ786439 TBF786437:TBF786439 TLB786437:TLB786439 TUX786437:TUX786439 UET786437:UET786439 UOP786437:UOP786439 UYL786437:UYL786439 VIH786437:VIH786439 VSD786437:VSD786439 WBZ786437:WBZ786439 WLV786437:WLV786439 WVR786437:WVR786439 J851973:J851975 JF851973:JF851975 TB851973:TB851975 ACX851973:ACX851975 AMT851973:AMT851975 AWP851973:AWP851975 BGL851973:BGL851975 BQH851973:BQH851975 CAD851973:CAD851975 CJZ851973:CJZ851975 CTV851973:CTV851975 DDR851973:DDR851975 DNN851973:DNN851975 DXJ851973:DXJ851975 EHF851973:EHF851975 ERB851973:ERB851975 FAX851973:FAX851975 FKT851973:FKT851975 FUP851973:FUP851975 GEL851973:GEL851975 GOH851973:GOH851975 GYD851973:GYD851975 HHZ851973:HHZ851975 HRV851973:HRV851975 IBR851973:IBR851975 ILN851973:ILN851975 IVJ851973:IVJ851975 JFF851973:JFF851975 JPB851973:JPB851975 JYX851973:JYX851975 KIT851973:KIT851975 KSP851973:KSP851975 LCL851973:LCL851975 LMH851973:LMH851975 LWD851973:LWD851975 MFZ851973:MFZ851975 MPV851973:MPV851975 MZR851973:MZR851975 NJN851973:NJN851975 NTJ851973:NTJ851975 ODF851973:ODF851975 ONB851973:ONB851975 OWX851973:OWX851975 PGT851973:PGT851975 PQP851973:PQP851975 QAL851973:QAL851975 QKH851973:QKH851975 QUD851973:QUD851975 RDZ851973:RDZ851975 RNV851973:RNV851975 RXR851973:RXR851975 SHN851973:SHN851975 SRJ851973:SRJ851975 TBF851973:TBF851975 TLB851973:TLB851975 TUX851973:TUX851975 UET851973:UET851975 UOP851973:UOP851975 UYL851973:UYL851975 VIH851973:VIH851975 VSD851973:VSD851975 WBZ851973:WBZ851975 WLV851973:WLV851975 WVR851973:WVR851975 J917509:J917511 JF917509:JF917511 TB917509:TB917511 ACX917509:ACX917511 AMT917509:AMT917511 AWP917509:AWP917511 BGL917509:BGL917511 BQH917509:BQH917511 CAD917509:CAD917511 CJZ917509:CJZ917511 CTV917509:CTV917511 DDR917509:DDR917511 DNN917509:DNN917511 DXJ917509:DXJ917511 EHF917509:EHF917511 ERB917509:ERB917511 FAX917509:FAX917511 FKT917509:FKT917511 FUP917509:FUP917511 GEL917509:GEL917511 GOH917509:GOH917511 GYD917509:GYD917511 HHZ917509:HHZ917511 HRV917509:HRV917511 IBR917509:IBR917511 ILN917509:ILN917511 IVJ917509:IVJ917511 JFF917509:JFF917511 JPB917509:JPB917511 JYX917509:JYX917511 KIT917509:KIT917511 KSP917509:KSP917511 LCL917509:LCL917511 LMH917509:LMH917511 LWD917509:LWD917511 MFZ917509:MFZ917511 MPV917509:MPV917511 MZR917509:MZR917511 NJN917509:NJN917511 NTJ917509:NTJ917511 ODF917509:ODF917511 ONB917509:ONB917511 OWX917509:OWX917511 PGT917509:PGT917511 PQP917509:PQP917511 QAL917509:QAL917511 QKH917509:QKH917511 QUD917509:QUD917511 RDZ917509:RDZ917511 RNV917509:RNV917511 RXR917509:RXR917511 SHN917509:SHN917511 SRJ917509:SRJ917511 TBF917509:TBF917511 TLB917509:TLB917511 TUX917509:TUX917511 UET917509:UET917511 UOP917509:UOP917511 UYL917509:UYL917511 VIH917509:VIH917511 VSD917509:VSD917511 WBZ917509:WBZ917511 WLV917509:WLV917511 WVR917509:WVR917511 J983045:J983047 JF983045:JF983047 TB983045:TB983047 ACX983045:ACX983047 AMT983045:AMT983047 AWP983045:AWP983047 BGL983045:BGL983047 BQH983045:BQH983047 CAD983045:CAD983047 CJZ983045:CJZ983047 CTV983045:CTV983047 DDR983045:DDR983047 DNN983045:DNN983047 DXJ983045:DXJ983047 EHF983045:EHF983047 ERB983045:ERB983047 FAX983045:FAX983047 FKT983045:FKT983047 FUP983045:FUP983047 GEL983045:GEL983047 GOH983045:GOH983047 GYD983045:GYD983047 HHZ983045:HHZ983047 HRV983045:HRV983047 IBR983045:IBR983047 ILN983045:ILN983047 IVJ983045:IVJ983047 JFF983045:JFF983047 JPB983045:JPB983047 JYX983045:JYX983047 KIT983045:KIT983047 KSP983045:KSP983047 LCL983045:LCL983047 LMH983045:LMH983047 LWD983045:LWD983047 MFZ983045:MFZ983047 MPV983045:MPV983047 MZR983045:MZR983047 NJN983045:NJN983047 NTJ983045:NTJ983047 ODF983045:ODF983047 ONB983045:ONB983047 OWX983045:OWX983047 PGT983045:PGT983047 PQP983045:PQP983047 QAL983045:QAL983047 QKH983045:QKH983047 QUD983045:QUD983047 RDZ983045:RDZ983047 RNV983045:RNV983047 RXR983045:RXR983047 SHN983045:SHN983047 SRJ983045:SRJ983047 TBF983045:TBF983047 TLB983045:TLB983047 TUX983045:TUX983047 UET983045:UET983047 UOP983045:UOP983047 UYL983045:UYL983047 VIH983045:VIH983047 VSD983045:VSD983047 WBZ983045:WBZ983047 WLV983045:WLV983047 WVR983045:WVR983047 WVM983045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JA65541 SW65541 ACS65541 AMO65541 AWK65541 BGG65541 BQC65541 BZY65541 CJU65541 CTQ65541 DDM65541 DNI65541 DXE65541 EHA65541 EQW65541 FAS65541 FKO65541 FUK65541 GEG65541 GOC65541 GXY65541 HHU65541 HRQ65541 IBM65541 ILI65541 IVE65541 JFA65541 JOW65541 JYS65541 KIO65541 KSK65541 LCG65541 LMC65541 LVY65541 MFU65541 MPQ65541 MZM65541 NJI65541 NTE65541 ODA65541 OMW65541 OWS65541 PGO65541 PQK65541 QAG65541 QKC65541 QTY65541 RDU65541 RNQ65541 RXM65541 SHI65541 SRE65541 TBA65541 TKW65541 TUS65541 UEO65541 UOK65541 UYG65541 VIC65541 VRY65541 WBU65541 WLQ65541 WVM65541 JA131077 SW131077 ACS131077 AMO131077 AWK131077 BGG131077 BQC131077 BZY131077 CJU131077 CTQ131077 DDM131077 DNI131077 DXE131077 EHA131077 EQW131077 FAS131077 FKO131077 FUK131077 GEG131077 GOC131077 GXY131077 HHU131077 HRQ131077 IBM131077 ILI131077 IVE131077 JFA131077 JOW131077 JYS131077 KIO131077 KSK131077 LCG131077 LMC131077 LVY131077 MFU131077 MPQ131077 MZM131077 NJI131077 NTE131077 ODA131077 OMW131077 OWS131077 PGO131077 PQK131077 QAG131077 QKC131077 QTY131077 RDU131077 RNQ131077 RXM131077 SHI131077 SRE131077 TBA131077 TKW131077 TUS131077 UEO131077 UOK131077 UYG131077 VIC131077 VRY131077 WBU131077 WLQ131077 WVM131077 JA196613 SW196613 ACS196613 AMO196613 AWK196613 BGG196613 BQC196613 BZY196613 CJU196613 CTQ196613 DDM196613 DNI196613 DXE196613 EHA196613 EQW196613 FAS196613 FKO196613 FUK196613 GEG196613 GOC196613 GXY196613 HHU196613 HRQ196613 IBM196613 ILI196613 IVE196613 JFA196613 JOW196613 JYS196613 KIO196613 KSK196613 LCG196613 LMC196613 LVY196613 MFU196613 MPQ196613 MZM196613 NJI196613 NTE196613 ODA196613 OMW196613 OWS196613 PGO196613 PQK196613 QAG196613 QKC196613 QTY196613 RDU196613 RNQ196613 RXM196613 SHI196613 SRE196613 TBA196613 TKW196613 TUS196613 UEO196613 UOK196613 UYG196613 VIC196613 VRY196613 WBU196613 WLQ196613 WVM196613 JA262149 SW262149 ACS262149 AMO262149 AWK262149 BGG262149 BQC262149 BZY262149 CJU262149 CTQ262149 DDM262149 DNI262149 DXE262149 EHA262149 EQW262149 FAS262149 FKO262149 FUK262149 GEG262149 GOC262149 GXY262149 HHU262149 HRQ262149 IBM262149 ILI262149 IVE262149 JFA262149 JOW262149 JYS262149 KIO262149 KSK262149 LCG262149 LMC262149 LVY262149 MFU262149 MPQ262149 MZM262149 NJI262149 NTE262149 ODA262149 OMW262149 OWS262149 PGO262149 PQK262149 QAG262149 QKC262149 QTY262149 RDU262149 RNQ262149 RXM262149 SHI262149 SRE262149 TBA262149 TKW262149 TUS262149 UEO262149 UOK262149 UYG262149 VIC262149 VRY262149 WBU262149 WLQ262149 WVM262149 JA327685 SW327685 ACS327685 AMO327685 AWK327685 BGG327685 BQC327685 BZY327685 CJU327685 CTQ327685 DDM327685 DNI327685 DXE327685 EHA327685 EQW327685 FAS327685 FKO327685 FUK327685 GEG327685 GOC327685 GXY327685 HHU327685 HRQ327685 IBM327685 ILI327685 IVE327685 JFA327685 JOW327685 JYS327685 KIO327685 KSK327685 LCG327685 LMC327685 LVY327685 MFU327685 MPQ327685 MZM327685 NJI327685 NTE327685 ODA327685 OMW327685 OWS327685 PGO327685 PQK327685 QAG327685 QKC327685 QTY327685 RDU327685 RNQ327685 RXM327685 SHI327685 SRE327685 TBA327685 TKW327685 TUS327685 UEO327685 UOK327685 UYG327685 VIC327685 VRY327685 WBU327685 WLQ327685 WVM327685 JA393221 SW393221 ACS393221 AMO393221 AWK393221 BGG393221 BQC393221 BZY393221 CJU393221 CTQ393221 DDM393221 DNI393221 DXE393221 EHA393221 EQW393221 FAS393221 FKO393221 FUK393221 GEG393221 GOC393221 GXY393221 HHU393221 HRQ393221 IBM393221 ILI393221 IVE393221 JFA393221 JOW393221 JYS393221 KIO393221 KSK393221 LCG393221 LMC393221 LVY393221 MFU393221 MPQ393221 MZM393221 NJI393221 NTE393221 ODA393221 OMW393221 OWS393221 PGO393221 PQK393221 QAG393221 QKC393221 QTY393221 RDU393221 RNQ393221 RXM393221 SHI393221 SRE393221 TBA393221 TKW393221 TUS393221 UEO393221 UOK393221 UYG393221 VIC393221 VRY393221 WBU393221 WLQ393221 WVM393221 JA458757 SW458757 ACS458757 AMO458757 AWK458757 BGG458757 BQC458757 BZY458757 CJU458757 CTQ458757 DDM458757 DNI458757 DXE458757 EHA458757 EQW458757 FAS458757 FKO458757 FUK458757 GEG458757 GOC458757 GXY458757 HHU458757 HRQ458757 IBM458757 ILI458757 IVE458757 JFA458757 JOW458757 JYS458757 KIO458757 KSK458757 LCG458757 LMC458757 LVY458757 MFU458757 MPQ458757 MZM458757 NJI458757 NTE458757 ODA458757 OMW458757 OWS458757 PGO458757 PQK458757 QAG458757 QKC458757 QTY458757 RDU458757 RNQ458757 RXM458757 SHI458757 SRE458757 TBA458757 TKW458757 TUS458757 UEO458757 UOK458757 UYG458757 VIC458757 VRY458757 WBU458757 WLQ458757 WVM458757 JA524293 SW524293 ACS524293 AMO524293 AWK524293 BGG524293 BQC524293 BZY524293 CJU524293 CTQ524293 DDM524293 DNI524293 DXE524293 EHA524293 EQW524293 FAS524293 FKO524293 FUK524293 GEG524293 GOC524293 GXY524293 HHU524293 HRQ524293 IBM524293 ILI524293 IVE524293 JFA524293 JOW524293 JYS524293 KIO524293 KSK524293 LCG524293 LMC524293 LVY524293 MFU524293 MPQ524293 MZM524293 NJI524293 NTE524293 ODA524293 OMW524293 OWS524293 PGO524293 PQK524293 QAG524293 QKC524293 QTY524293 RDU524293 RNQ524293 RXM524293 SHI524293 SRE524293 TBA524293 TKW524293 TUS524293 UEO524293 UOK524293 UYG524293 VIC524293 VRY524293 WBU524293 WLQ524293 WVM524293 JA589829 SW589829 ACS589829 AMO589829 AWK589829 BGG589829 BQC589829 BZY589829 CJU589829 CTQ589829 DDM589829 DNI589829 DXE589829 EHA589829 EQW589829 FAS589829 FKO589829 FUK589829 GEG589829 GOC589829 GXY589829 HHU589829 HRQ589829 IBM589829 ILI589829 IVE589829 JFA589829 JOW589829 JYS589829 KIO589829 KSK589829 LCG589829 LMC589829 LVY589829 MFU589829 MPQ589829 MZM589829 NJI589829 NTE589829 ODA589829 OMW589829 OWS589829 PGO589829 PQK589829 QAG589829 QKC589829 QTY589829 RDU589829 RNQ589829 RXM589829 SHI589829 SRE589829 TBA589829 TKW589829 TUS589829 UEO589829 UOK589829 UYG589829 VIC589829 VRY589829 WBU589829 WLQ589829 WVM589829 JA655365 SW655365 ACS655365 AMO655365 AWK655365 BGG655365 BQC655365 BZY655365 CJU655365 CTQ655365 DDM655365 DNI655365 DXE655365 EHA655365 EQW655365 FAS655365 FKO655365 FUK655365 GEG655365 GOC655365 GXY655365 HHU655365 HRQ655365 IBM655365 ILI655365 IVE655365 JFA655365 JOW655365 JYS655365 KIO655365 KSK655365 LCG655365 LMC655365 LVY655365 MFU655365 MPQ655365 MZM655365 NJI655365 NTE655365 ODA655365 OMW655365 OWS655365 PGO655365 PQK655365 QAG655365 QKC655365 QTY655365 RDU655365 RNQ655365 RXM655365 SHI655365 SRE655365 TBA655365 TKW655365 TUS655365 UEO655365 UOK655365 UYG655365 VIC655365 VRY655365 WBU655365 WLQ655365 WVM655365 JA720901 SW720901 ACS720901 AMO720901 AWK720901 BGG720901 BQC720901 BZY720901 CJU720901 CTQ720901 DDM720901 DNI720901 DXE720901 EHA720901 EQW720901 FAS720901 FKO720901 FUK720901 GEG720901 GOC720901 GXY720901 HHU720901 HRQ720901 IBM720901 ILI720901 IVE720901 JFA720901 JOW720901 JYS720901 KIO720901 KSK720901 LCG720901 LMC720901 LVY720901 MFU720901 MPQ720901 MZM720901 NJI720901 NTE720901 ODA720901 OMW720901 OWS720901 PGO720901 PQK720901 QAG720901 QKC720901 QTY720901 RDU720901 RNQ720901 RXM720901 SHI720901 SRE720901 TBA720901 TKW720901 TUS720901 UEO720901 UOK720901 UYG720901 VIC720901 VRY720901 WBU720901 WLQ720901 WVM720901 JA786437 SW786437 ACS786437 AMO786437 AWK786437 BGG786437 BQC786437 BZY786437 CJU786437 CTQ786437 DDM786437 DNI786437 DXE786437 EHA786437 EQW786437 FAS786437 FKO786437 FUK786437 GEG786437 GOC786437 GXY786437 HHU786437 HRQ786437 IBM786437 ILI786437 IVE786437 JFA786437 JOW786437 JYS786437 KIO786437 KSK786437 LCG786437 LMC786437 LVY786437 MFU786437 MPQ786437 MZM786437 NJI786437 NTE786437 ODA786437 OMW786437 OWS786437 PGO786437 PQK786437 QAG786437 QKC786437 QTY786437 RDU786437 RNQ786437 RXM786437 SHI786437 SRE786437 TBA786437 TKW786437 TUS786437 UEO786437 UOK786437 UYG786437 VIC786437 VRY786437 WBU786437 WLQ786437 WVM786437 JA851973 SW851973 ACS851973 AMO851973 AWK851973 BGG851973 BQC851973 BZY851973 CJU851973 CTQ851973 DDM851973 DNI851973 DXE851973 EHA851973 EQW851973 FAS851973 FKO851973 FUK851973 GEG851973 GOC851973 GXY851973 HHU851973 HRQ851973 IBM851973 ILI851973 IVE851973 JFA851973 JOW851973 JYS851973 KIO851973 KSK851973 LCG851973 LMC851973 LVY851973 MFU851973 MPQ851973 MZM851973 NJI851973 NTE851973 ODA851973 OMW851973 OWS851973 PGO851973 PQK851973 QAG851973 QKC851973 QTY851973 RDU851973 RNQ851973 RXM851973 SHI851973 SRE851973 TBA851973 TKW851973 TUS851973 UEO851973 UOK851973 UYG851973 VIC851973 VRY851973 WBU851973 WLQ851973 WVM851973 JA917509 SW917509 ACS917509 AMO917509 AWK917509 BGG917509 BQC917509 BZY917509 CJU917509 CTQ917509 DDM917509 DNI917509 DXE917509 EHA917509 EQW917509 FAS917509 FKO917509 FUK917509 GEG917509 GOC917509 GXY917509 HHU917509 HRQ917509 IBM917509 ILI917509 IVE917509 JFA917509 JOW917509 JYS917509 KIO917509 KSK917509 LCG917509 LMC917509 LVY917509 MFU917509 MPQ917509 MZM917509 NJI917509 NTE917509 ODA917509 OMW917509 OWS917509 PGO917509 PQK917509 QAG917509 QKC917509 QTY917509 RDU917509 RNQ917509 RXM917509 SHI917509 SRE917509 TBA917509 TKW917509 TUS917509 UEO917509 UOK917509 UYG917509 VIC917509 VRY917509 WBU917509 WLQ917509 WVM917509 JA983045 SW983045 ACS983045 AMO983045 AWK983045 BGG983045 BQC983045 BZY983045 CJU983045 CTQ983045 DDM983045 DNI983045 DXE983045 EHA983045 EQW983045 FAS983045 FKO983045 FUK983045 GEG983045 GOC983045 GXY983045 HHU983045 HRQ983045 IBM983045 ILI983045 IVE983045 JFA983045 JOW983045 JYS983045 KIO983045 KSK983045 LCG983045 LMC983045 LVY983045 MFU983045 MPQ983045 MZM983045 NJI983045 NTE983045 ODA983045 OMW983045 OWS983045 PGO983045 PQK983045 QAG983045 QKC983045 QTY983045 RDU983045 RNQ983045 RXM983045 SHI983045 SRE983045 TBA983045 TKW983045 TUS983045 UEO983045 UOK983045 UYG983045 VIC983045 VRY983045 WBU983045 WLQ983045 E65541 E983045 E917509 E851973 E786437 E720901 E655365 E589829 E524293 E458757 E393221 E327685 E262149 E196613 K2 D2:F2" xr:uid="{00000000-0002-0000-0D00-000004000000}"/>
  </dataValidations>
  <printOptions horizontalCentered="1" verticalCentered="1"/>
  <pageMargins left="0.7" right="0.7" top="0.75" bottom="0.75" header="0.3" footer="0.3"/>
  <pageSetup paperSize="8" scale="57" orientation="landscape" r:id="rId1"/>
  <headerFooter>
    <oddFooter>&amp;R_x000D_&amp;1#&amp;"Aptos"&amp;10&amp;K000000 Data sensitivity -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theme="4" tint="0.79998168889431442"/>
    <pageSetUpPr fitToPage="1"/>
  </sheetPr>
  <dimension ref="A1:AR52"/>
  <sheetViews>
    <sheetView view="pageBreakPreview" topLeftCell="A31" zoomScale="55" zoomScaleNormal="80" zoomScaleSheetLayoutView="55" workbookViewId="0">
      <selection activeCell="K39" sqref="K39"/>
    </sheetView>
  </sheetViews>
  <sheetFormatPr defaultRowHeight="14.4"/>
  <cols>
    <col min="1" max="1" width="22.33203125" bestFit="1" customWidth="1"/>
    <col min="2" max="3" width="8.44140625" bestFit="1" customWidth="1"/>
    <col min="4" max="31" width="5.6640625" customWidth="1"/>
    <col min="32" max="34" width="12.6640625" customWidth="1"/>
    <col min="35" max="40" width="5.6640625" customWidth="1"/>
  </cols>
  <sheetData>
    <row r="1" spans="1:43" ht="34.5" customHeight="1">
      <c r="A1" s="1837" t="s">
        <v>441</v>
      </c>
      <c r="B1" s="1838"/>
      <c r="C1" s="1838"/>
      <c r="D1" s="1838"/>
      <c r="E1" s="1838"/>
      <c r="F1" s="1838"/>
      <c r="G1" s="1838"/>
      <c r="H1" s="1838"/>
      <c r="I1" s="1838"/>
      <c r="J1" s="1838"/>
      <c r="K1" s="1838"/>
      <c r="L1" s="1838"/>
      <c r="M1" s="1838"/>
      <c r="N1" s="1838"/>
      <c r="O1" s="1838"/>
      <c r="P1" s="1838"/>
      <c r="Q1" s="1838"/>
      <c r="R1" s="1838"/>
      <c r="S1" s="1838"/>
      <c r="T1" s="1838"/>
      <c r="U1" s="754"/>
      <c r="V1" s="754"/>
      <c r="W1" s="754"/>
      <c r="X1" s="754"/>
      <c r="Y1" s="754"/>
      <c r="Z1" s="754"/>
      <c r="AA1" s="754"/>
      <c r="AB1" s="754"/>
      <c r="AC1" s="754"/>
      <c r="AD1" s="754"/>
      <c r="AE1" s="754"/>
      <c r="AF1" s="754"/>
      <c r="AG1" s="754"/>
      <c r="AH1" s="754"/>
      <c r="AI1" s="754"/>
      <c r="AJ1" s="754"/>
      <c r="AK1" s="754"/>
      <c r="AL1" s="754"/>
    </row>
    <row r="2" spans="1:43" ht="59.7" customHeight="1">
      <c r="A2" s="87" t="s">
        <v>36</v>
      </c>
      <c r="B2" s="756">
        <v>46119</v>
      </c>
      <c r="C2" s="756">
        <f t="shared" ref="C2:R2" si="0">EOMONTH(B2,1)</f>
        <v>46173</v>
      </c>
      <c r="D2" s="756">
        <f>EOMONTH(C2,1)</f>
        <v>46203</v>
      </c>
      <c r="E2" s="756">
        <f t="shared" si="0"/>
        <v>46234</v>
      </c>
      <c r="F2" s="756">
        <f t="shared" si="0"/>
        <v>46265</v>
      </c>
      <c r="G2" s="756">
        <f t="shared" si="0"/>
        <v>46295</v>
      </c>
      <c r="H2" s="756">
        <f t="shared" si="0"/>
        <v>46326</v>
      </c>
      <c r="I2" s="756">
        <f t="shared" si="0"/>
        <v>46356</v>
      </c>
      <c r="J2" s="756">
        <f t="shared" si="0"/>
        <v>46387</v>
      </c>
      <c r="K2" s="756">
        <f t="shared" si="0"/>
        <v>46418</v>
      </c>
      <c r="L2" s="756">
        <f t="shared" si="0"/>
        <v>46446</v>
      </c>
      <c r="M2" s="756">
        <f t="shared" si="0"/>
        <v>46477</v>
      </c>
      <c r="N2" s="756">
        <f t="shared" si="0"/>
        <v>46507</v>
      </c>
      <c r="O2" s="756">
        <f t="shared" si="0"/>
        <v>46538</v>
      </c>
      <c r="P2" s="756">
        <f t="shared" si="0"/>
        <v>46568</v>
      </c>
      <c r="Q2" s="756">
        <f t="shared" si="0"/>
        <v>46599</v>
      </c>
      <c r="R2" s="756">
        <f t="shared" si="0"/>
        <v>46630</v>
      </c>
      <c r="S2" s="756"/>
      <c r="T2" s="756"/>
      <c r="U2" s="88"/>
      <c r="V2" s="88"/>
      <c r="W2" s="88"/>
      <c r="X2" s="88"/>
      <c r="Y2" s="88"/>
      <c r="Z2" s="88"/>
      <c r="AA2" s="88"/>
      <c r="AB2" s="88"/>
      <c r="AC2" s="88"/>
      <c r="AD2" s="88"/>
      <c r="AE2" s="88"/>
      <c r="AF2" s="88"/>
      <c r="AG2" s="88"/>
      <c r="AH2" s="88"/>
      <c r="AI2" s="88"/>
      <c r="AJ2" s="88"/>
      <c r="AK2" s="88"/>
      <c r="AL2" s="89"/>
    </row>
    <row r="3" spans="1:43" ht="34.5" customHeight="1">
      <c r="A3" s="90" t="s">
        <v>37</v>
      </c>
      <c r="B3" s="755">
        <v>12</v>
      </c>
      <c r="C3" s="755">
        <v>16</v>
      </c>
      <c r="D3" s="755">
        <v>20</v>
      </c>
      <c r="E3" s="755">
        <v>29</v>
      </c>
      <c r="F3" s="755">
        <v>30</v>
      </c>
      <c r="G3" s="755">
        <v>30</v>
      </c>
      <c r="H3" s="755">
        <v>32</v>
      </c>
      <c r="I3" s="755">
        <v>32</v>
      </c>
      <c r="J3" s="755">
        <v>32</v>
      </c>
      <c r="K3" s="755">
        <v>30</v>
      </c>
      <c r="L3" s="755">
        <v>28</v>
      </c>
      <c r="M3" s="755">
        <v>24</v>
      </c>
      <c r="N3" s="755">
        <v>21</v>
      </c>
      <c r="O3" s="755">
        <v>20</v>
      </c>
      <c r="P3" s="755">
        <v>19</v>
      </c>
      <c r="Q3" s="755">
        <v>21</v>
      </c>
      <c r="R3" s="755">
        <v>15</v>
      </c>
      <c r="S3" s="755"/>
      <c r="T3" s="755"/>
      <c r="U3" s="745"/>
      <c r="V3" s="616"/>
      <c r="W3" s="616"/>
      <c r="X3" s="616"/>
      <c r="Y3" s="616"/>
      <c r="Z3" s="616"/>
      <c r="AA3" s="91"/>
      <c r="AB3" s="91"/>
      <c r="AC3" s="91"/>
      <c r="AD3" s="91"/>
      <c r="AE3" s="91"/>
      <c r="AF3" s="91"/>
      <c r="AG3" s="91"/>
      <c r="AH3" s="91"/>
      <c r="AI3" s="91"/>
      <c r="AJ3" s="91"/>
      <c r="AK3" s="91"/>
      <c r="AL3" s="91"/>
    </row>
    <row r="4" spans="1:43" ht="34.5" customHeight="1">
      <c r="A4" s="90" t="s">
        <v>222</v>
      </c>
      <c r="B4" s="616">
        <f>B3</f>
        <v>12</v>
      </c>
      <c r="C4" s="616">
        <f t="shared" ref="C4:R4" si="1">B4+B3</f>
        <v>24</v>
      </c>
      <c r="D4" s="616">
        <f t="shared" si="1"/>
        <v>40</v>
      </c>
      <c r="E4" s="616">
        <f t="shared" si="1"/>
        <v>60</v>
      </c>
      <c r="F4" s="616">
        <f t="shared" si="1"/>
        <v>89</v>
      </c>
      <c r="G4" s="616">
        <f t="shared" si="1"/>
        <v>119</v>
      </c>
      <c r="H4" s="616">
        <f t="shared" si="1"/>
        <v>149</v>
      </c>
      <c r="I4" s="616">
        <f t="shared" si="1"/>
        <v>181</v>
      </c>
      <c r="J4" s="616">
        <f t="shared" si="1"/>
        <v>213</v>
      </c>
      <c r="K4" s="616">
        <f t="shared" si="1"/>
        <v>245</v>
      </c>
      <c r="L4" s="616">
        <f t="shared" si="1"/>
        <v>275</v>
      </c>
      <c r="M4" s="616">
        <f t="shared" si="1"/>
        <v>303</v>
      </c>
      <c r="N4" s="616">
        <f t="shared" si="1"/>
        <v>327</v>
      </c>
      <c r="O4" s="616">
        <f t="shared" si="1"/>
        <v>348</v>
      </c>
      <c r="P4" s="616">
        <f t="shared" si="1"/>
        <v>368</v>
      </c>
      <c r="Q4" s="616">
        <f t="shared" si="1"/>
        <v>387</v>
      </c>
      <c r="R4" s="616">
        <f t="shared" si="1"/>
        <v>408</v>
      </c>
      <c r="S4" s="616"/>
      <c r="T4" s="616"/>
      <c r="U4" s="616"/>
      <c r="V4" s="616"/>
      <c r="W4" s="616"/>
      <c r="X4" s="616"/>
      <c r="Y4" s="616"/>
      <c r="Z4" s="616"/>
      <c r="AA4" s="91"/>
      <c r="AB4" s="91"/>
      <c r="AC4" s="91"/>
      <c r="AD4" s="91"/>
      <c r="AE4" s="91"/>
      <c r="AF4" s="91"/>
      <c r="AG4" s="91"/>
      <c r="AH4" s="91"/>
      <c r="AI4" s="91"/>
      <c r="AJ4" s="91"/>
      <c r="AK4" s="91"/>
      <c r="AL4" s="91"/>
    </row>
    <row r="5" spans="1:43" ht="34.5" customHeight="1">
      <c r="A5" s="90" t="s">
        <v>38</v>
      </c>
      <c r="B5" s="91">
        <v>12</v>
      </c>
      <c r="C5" s="91">
        <v>16</v>
      </c>
      <c r="D5" s="91">
        <v>16</v>
      </c>
      <c r="E5" s="91">
        <v>16</v>
      </c>
      <c r="F5" s="91">
        <f>B20</f>
        <v>22</v>
      </c>
      <c r="G5" s="91">
        <v>16</v>
      </c>
      <c r="H5" s="91">
        <v>22</v>
      </c>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row>
    <row r="6" spans="1:43" ht="34.5" customHeight="1">
      <c r="A6" s="92" t="s">
        <v>223</v>
      </c>
      <c r="B6" s="93">
        <f>B5</f>
        <v>12</v>
      </c>
      <c r="C6" s="93">
        <f t="shared" ref="C6:H6" si="2">B6+C5</f>
        <v>28</v>
      </c>
      <c r="D6" s="93">
        <f t="shared" si="2"/>
        <v>44</v>
      </c>
      <c r="E6" s="93">
        <f t="shared" si="2"/>
        <v>60</v>
      </c>
      <c r="F6" s="93">
        <f t="shared" si="2"/>
        <v>82</v>
      </c>
      <c r="G6" s="93">
        <f t="shared" si="2"/>
        <v>98</v>
      </c>
      <c r="H6" s="93">
        <f t="shared" si="2"/>
        <v>120</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row>
    <row r="7" spans="1:43" ht="34.5" customHeight="1">
      <c r="A7" s="92" t="s">
        <v>219</v>
      </c>
      <c r="B7" s="93"/>
      <c r="C7" s="93"/>
      <c r="D7" s="93"/>
      <c r="E7" s="93"/>
      <c r="F7" s="93"/>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row>
    <row r="8" spans="1:43" ht="34.5" customHeight="1" thickBot="1">
      <c r="A8" s="94" t="s">
        <v>226</v>
      </c>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row>
    <row r="9" spans="1:43" ht="34.5" customHeight="1" thickTop="1">
      <c r="A9" s="1801" t="s">
        <v>442</v>
      </c>
      <c r="B9" s="1802"/>
      <c r="C9" s="1802"/>
      <c r="D9" s="1802"/>
      <c r="E9" s="1802"/>
      <c r="F9" s="1802"/>
      <c r="G9" s="1802"/>
      <c r="H9" s="1802"/>
      <c r="I9" s="1802"/>
      <c r="J9" s="1802"/>
      <c r="K9" s="1802"/>
      <c r="L9" s="1802"/>
      <c r="M9" s="1802"/>
      <c r="N9" s="1802"/>
      <c r="O9" s="1802"/>
      <c r="P9" s="1802"/>
      <c r="Q9" s="1802"/>
      <c r="R9" s="1802"/>
      <c r="S9" s="1802"/>
      <c r="T9" s="1802"/>
      <c r="U9" s="1802"/>
      <c r="V9" s="1802"/>
      <c r="W9" s="1802"/>
      <c r="X9" s="1802"/>
      <c r="Y9" s="1802"/>
      <c r="Z9" s="1802"/>
      <c r="AA9" s="1802"/>
      <c r="AB9" s="1802"/>
      <c r="AC9" s="1802"/>
      <c r="AD9" s="1802"/>
      <c r="AE9" s="1802"/>
      <c r="AF9" s="1802"/>
      <c r="AG9" s="1802"/>
      <c r="AH9" s="1802"/>
      <c r="AI9" s="1802"/>
      <c r="AJ9" s="1802"/>
      <c r="AK9" s="1802"/>
      <c r="AL9" s="1802"/>
    </row>
    <row r="10" spans="1:43" ht="59.7" customHeight="1">
      <c r="A10" s="87" t="s">
        <v>36</v>
      </c>
      <c r="B10" s="756">
        <v>46119</v>
      </c>
      <c r="C10" s="756">
        <f t="shared" ref="C10" si="3">EOMONTH(B10,1)</f>
        <v>46173</v>
      </c>
      <c r="D10" s="756">
        <f>EOMONTH(C10,1)</f>
        <v>46203</v>
      </c>
      <c r="E10" s="756">
        <f t="shared" ref="E10" si="4">EOMONTH(D10,1)</f>
        <v>46234</v>
      </c>
      <c r="F10" s="756">
        <f t="shared" ref="F10" si="5">EOMONTH(E10,1)</f>
        <v>46265</v>
      </c>
      <c r="G10" s="756">
        <f t="shared" ref="G10" si="6">EOMONTH(F10,1)</f>
        <v>46295</v>
      </c>
      <c r="H10" s="756">
        <f t="shared" ref="H10" si="7">EOMONTH(G10,1)</f>
        <v>46326</v>
      </c>
      <c r="I10" s="756">
        <f t="shared" ref="I10" si="8">EOMONTH(H10,1)</f>
        <v>46356</v>
      </c>
      <c r="J10" s="756">
        <f t="shared" ref="J10" si="9">EOMONTH(I10,1)</f>
        <v>46387</v>
      </c>
      <c r="K10" s="756">
        <f t="shared" ref="K10" si="10">EOMONTH(J10,1)</f>
        <v>46418</v>
      </c>
      <c r="L10" s="756">
        <f t="shared" ref="L10" si="11">EOMONTH(K10,1)</f>
        <v>46446</v>
      </c>
      <c r="M10" s="756">
        <f t="shared" ref="M10" si="12">EOMONTH(L10,1)</f>
        <v>46477</v>
      </c>
      <c r="N10" s="756">
        <f t="shared" ref="N10" si="13">EOMONTH(M10,1)</f>
        <v>46507</v>
      </c>
      <c r="O10" s="756">
        <f t="shared" ref="O10" si="14">EOMONTH(N10,1)</f>
        <v>46538</v>
      </c>
      <c r="P10" s="756">
        <f t="shared" ref="P10" si="15">EOMONTH(O10,1)</f>
        <v>46568</v>
      </c>
      <c r="Q10" s="756">
        <f t="shared" ref="Q10" si="16">EOMONTH(P10,1)</f>
        <v>46599</v>
      </c>
      <c r="R10" s="756">
        <f t="shared" ref="R10" si="17">EOMONTH(Q10,1)</f>
        <v>46630</v>
      </c>
      <c r="S10" s="88"/>
      <c r="T10" s="88"/>
      <c r="U10" s="88"/>
      <c r="V10" s="88"/>
      <c r="W10" s="88"/>
      <c r="X10" s="88"/>
      <c r="Y10" s="88"/>
      <c r="Z10" s="88"/>
      <c r="AA10" s="88"/>
      <c r="AB10" s="88"/>
      <c r="AC10" s="88"/>
      <c r="AD10" s="88"/>
      <c r="AE10" s="88"/>
      <c r="AF10" s="88"/>
      <c r="AG10" s="88"/>
      <c r="AH10" s="88"/>
      <c r="AI10" s="88"/>
      <c r="AJ10" s="88"/>
      <c r="AK10" s="88"/>
      <c r="AL10" s="89"/>
    </row>
    <row r="11" spans="1:43" ht="34.5" customHeight="1">
      <c r="A11" s="90" t="s">
        <v>37</v>
      </c>
      <c r="B11" s="745">
        <v>18</v>
      </c>
      <c r="C11" s="745">
        <v>30</v>
      </c>
      <c r="D11" s="745">
        <v>36</v>
      </c>
      <c r="E11" s="745">
        <v>41</v>
      </c>
      <c r="F11" s="745">
        <v>47</v>
      </c>
      <c r="G11" s="745">
        <v>123</v>
      </c>
      <c r="H11" s="745">
        <v>185</v>
      </c>
      <c r="I11" s="745">
        <v>200</v>
      </c>
      <c r="J11" s="745">
        <v>230.98850000000002</v>
      </c>
      <c r="K11" s="745">
        <v>226.4271153846154</v>
      </c>
      <c r="L11" s="745">
        <v>218.56130769230771</v>
      </c>
      <c r="M11" s="745">
        <v>203.83461538461538</v>
      </c>
      <c r="N11" s="745">
        <v>202.60300000000001</v>
      </c>
      <c r="O11" s="745">
        <v>135.98915384615384</v>
      </c>
      <c r="P11" s="745">
        <v>137.28476923076923</v>
      </c>
      <c r="Q11" s="745">
        <v>105.60911538461538</v>
      </c>
      <c r="R11" s="745">
        <v>6.7546153846153851</v>
      </c>
      <c r="S11" s="755"/>
      <c r="T11" s="755"/>
      <c r="U11" s="616"/>
      <c r="V11" s="616"/>
      <c r="W11" s="616"/>
      <c r="X11" s="616"/>
      <c r="Y11" s="616"/>
      <c r="Z11" s="616"/>
      <c r="AA11" s="91"/>
      <c r="AB11" s="91"/>
      <c r="AC11" s="91"/>
      <c r="AD11" s="91"/>
      <c r="AE11" s="91"/>
      <c r="AF11" s="91"/>
      <c r="AG11" s="91"/>
      <c r="AH11" s="91"/>
      <c r="AI11" s="91"/>
      <c r="AJ11" s="91"/>
      <c r="AK11" s="91"/>
      <c r="AL11" s="91"/>
    </row>
    <row r="12" spans="1:43" ht="34.5" customHeight="1">
      <c r="A12" s="90" t="s">
        <v>222</v>
      </c>
      <c r="B12" s="616">
        <f>B11</f>
        <v>18</v>
      </c>
      <c r="C12" s="616">
        <f>B12+C11</f>
        <v>48</v>
      </c>
      <c r="D12" s="616">
        <f>C12+D11</f>
        <v>84</v>
      </c>
      <c r="E12" s="616">
        <f>D12+E11</f>
        <v>125</v>
      </c>
      <c r="F12" s="616">
        <f>E12+F11</f>
        <v>172</v>
      </c>
      <c r="G12" s="616">
        <f t="shared" ref="G12:R12" si="18">F12+G11</f>
        <v>295</v>
      </c>
      <c r="H12" s="616">
        <f t="shared" si="18"/>
        <v>480</v>
      </c>
      <c r="I12" s="616">
        <f t="shared" si="18"/>
        <v>680</v>
      </c>
      <c r="J12" s="616">
        <f t="shared" si="18"/>
        <v>910.98850000000004</v>
      </c>
      <c r="K12" s="616">
        <f t="shared" si="18"/>
        <v>1137.4156153846154</v>
      </c>
      <c r="L12" s="616">
        <f t="shared" si="18"/>
        <v>1355.9769230769232</v>
      </c>
      <c r="M12" s="616">
        <f t="shared" si="18"/>
        <v>1559.8115384615385</v>
      </c>
      <c r="N12" s="616">
        <f t="shared" si="18"/>
        <v>1762.4145384615385</v>
      </c>
      <c r="O12" s="616">
        <f t="shared" si="18"/>
        <v>1898.4036923076924</v>
      </c>
      <c r="P12" s="616">
        <f t="shared" si="18"/>
        <v>2035.6884615384615</v>
      </c>
      <c r="Q12" s="616">
        <f t="shared" si="18"/>
        <v>2141.297576923077</v>
      </c>
      <c r="R12" s="616">
        <f t="shared" si="18"/>
        <v>2148.0521923076926</v>
      </c>
      <c r="S12" s="616"/>
      <c r="T12" s="616"/>
      <c r="U12" s="91"/>
      <c r="V12" s="91"/>
      <c r="W12" s="91"/>
      <c r="X12" s="91"/>
      <c r="Y12" s="91"/>
      <c r="Z12" s="91"/>
      <c r="AA12" s="91"/>
      <c r="AB12" s="91"/>
      <c r="AC12" s="91"/>
      <c r="AD12" s="91"/>
      <c r="AE12" s="91"/>
      <c r="AF12" s="91"/>
      <c r="AG12" s="91"/>
      <c r="AH12" s="91"/>
      <c r="AI12" s="91"/>
      <c r="AJ12" s="91"/>
      <c r="AK12" s="91"/>
      <c r="AL12" s="91"/>
    </row>
    <row r="13" spans="1:43" ht="34.5" customHeight="1">
      <c r="A13" s="90" t="s">
        <v>38</v>
      </c>
      <c r="B13" s="91">
        <v>41</v>
      </c>
      <c r="C13" s="91">
        <v>48</v>
      </c>
      <c r="D13" s="91">
        <v>62</v>
      </c>
      <c r="E13" s="91">
        <f>B24</f>
        <v>65</v>
      </c>
      <c r="F13" s="91">
        <v>31</v>
      </c>
      <c r="G13" s="91">
        <v>31</v>
      </c>
      <c r="H13" s="91">
        <v>65</v>
      </c>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Q13">
        <f>W2-V2</f>
        <v>0</v>
      </c>
    </row>
    <row r="14" spans="1:43" ht="34.5" customHeight="1">
      <c r="A14" s="92" t="s">
        <v>223</v>
      </c>
      <c r="B14" s="93">
        <f>B13</f>
        <v>41</v>
      </c>
      <c r="C14" s="93">
        <f t="shared" ref="C14:H14" si="19">B14+C13</f>
        <v>89</v>
      </c>
      <c r="D14" s="93">
        <f t="shared" si="19"/>
        <v>151</v>
      </c>
      <c r="E14" s="93">
        <f t="shared" si="19"/>
        <v>216</v>
      </c>
      <c r="F14" s="93">
        <f t="shared" si="19"/>
        <v>247</v>
      </c>
      <c r="G14" s="93">
        <f t="shared" si="19"/>
        <v>278</v>
      </c>
      <c r="H14" s="93">
        <f t="shared" si="19"/>
        <v>343</v>
      </c>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row>
    <row r="15" spans="1:43" ht="34.5" customHeight="1">
      <c r="A15" s="92" t="s">
        <v>219</v>
      </c>
      <c r="B15" s="93"/>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row>
    <row r="16" spans="1:43" ht="34.5" customHeight="1" thickBot="1">
      <c r="A16" s="94" t="s">
        <v>225</v>
      </c>
      <c r="B16" s="95"/>
      <c r="C16" s="95"/>
      <c r="D16" s="95"/>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row>
    <row r="17" spans="1:44" ht="34.5" customHeight="1" thickTop="1">
      <c r="H17" s="96"/>
      <c r="I17" s="96"/>
      <c r="J17" s="96"/>
      <c r="K17" s="96"/>
      <c r="L17" s="96"/>
      <c r="M17" s="96"/>
      <c r="N17" s="96"/>
      <c r="O17" s="96"/>
      <c r="X17" s="96"/>
      <c r="Y17" s="96"/>
      <c r="Z17" s="96"/>
      <c r="AA17" s="96"/>
      <c r="AB17" s="96"/>
      <c r="AC17" s="96"/>
      <c r="AD17" s="96"/>
      <c r="AE17" s="96"/>
      <c r="AF17" s="96"/>
      <c r="AG17" s="96"/>
      <c r="AH17" s="96"/>
      <c r="AI17" s="96"/>
      <c r="AJ17" s="96"/>
      <c r="AK17" s="96"/>
      <c r="AL17" s="96"/>
    </row>
    <row r="18" spans="1:44" ht="34.5" customHeight="1">
      <c r="A18" s="1815" t="s">
        <v>227</v>
      </c>
      <c r="B18" s="1816"/>
      <c r="C18" s="1816"/>
      <c r="D18" s="1816"/>
      <c r="E18" s="1816"/>
      <c r="F18" s="1816"/>
      <c r="G18" s="1816"/>
      <c r="H18" s="1816"/>
      <c r="I18" s="1817"/>
      <c r="AG18" s="1821" t="s">
        <v>6</v>
      </c>
      <c r="AH18" s="1822"/>
      <c r="AI18" s="1820">
        <f>EOMONTH('General Information'!$L$1,0)</f>
        <v>46326</v>
      </c>
      <c r="AJ18" s="1820"/>
      <c r="AK18" s="1820"/>
      <c r="AL18" s="1820"/>
      <c r="AM18" s="1819">
        <f>EOMONTH(AI18,1)</f>
        <v>46356</v>
      </c>
      <c r="AN18" s="1819"/>
      <c r="AO18" s="1819"/>
    </row>
    <row r="19" spans="1:44" ht="34.5" customHeight="1">
      <c r="A19" s="98" t="s">
        <v>17</v>
      </c>
      <c r="B19" s="1808" t="s">
        <v>14</v>
      </c>
      <c r="C19" s="1808"/>
      <c r="D19" s="1808" t="s">
        <v>28</v>
      </c>
      <c r="E19" s="1808"/>
      <c r="F19" s="1808" t="s">
        <v>221</v>
      </c>
      <c r="G19" s="1808"/>
      <c r="H19" s="1808" t="s">
        <v>228</v>
      </c>
      <c r="I19" s="1809"/>
      <c r="AI19" s="96"/>
      <c r="AJ19" s="96"/>
      <c r="AK19" s="96"/>
      <c r="AL19" s="96"/>
      <c r="AM19" s="96"/>
      <c r="AN19" s="96"/>
    </row>
    <row r="20" spans="1:44" ht="34.5" customHeight="1">
      <c r="A20" s="97">
        <v>20</v>
      </c>
      <c r="B20" s="1826">
        <v>22</v>
      </c>
      <c r="C20" s="1827"/>
      <c r="D20" s="1828">
        <f>B20-A20</f>
        <v>2</v>
      </c>
      <c r="E20" s="1828"/>
      <c r="F20" s="1803">
        <f>HLOOKUP($AM$18,$B$2:$AL$8,6,FALSE)</f>
        <v>0</v>
      </c>
      <c r="G20" s="1818"/>
      <c r="H20" s="1803">
        <v>3</v>
      </c>
      <c r="I20" s="1818"/>
      <c r="AI20" s="96"/>
      <c r="AJ20" s="96"/>
      <c r="AK20" s="96"/>
      <c r="AL20" s="96"/>
      <c r="AM20" s="96"/>
      <c r="AN20" s="96"/>
    </row>
    <row r="21" spans="1:44">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6"/>
      <c r="AD21" s="96"/>
      <c r="AE21" s="96"/>
      <c r="AF21" s="96"/>
      <c r="AG21" s="96"/>
      <c r="AH21" s="96"/>
      <c r="AI21" s="96"/>
      <c r="AJ21" s="96"/>
      <c r="AK21" s="96"/>
      <c r="AL21" s="96"/>
      <c r="AM21" s="96"/>
      <c r="AN21" s="96"/>
    </row>
    <row r="22" spans="1:44" ht="34.950000000000003" customHeight="1">
      <c r="A22" s="1815" t="s">
        <v>224</v>
      </c>
      <c r="B22" s="1816"/>
      <c r="C22" s="1816"/>
      <c r="D22" s="1816"/>
      <c r="E22" s="1816"/>
      <c r="F22" s="1816"/>
      <c r="G22" s="1816"/>
      <c r="H22" s="1816"/>
      <c r="I22" s="1817"/>
      <c r="J22" s="96"/>
      <c r="L22" s="1815" t="s">
        <v>273</v>
      </c>
      <c r="M22" s="1825"/>
      <c r="N22" s="1825"/>
      <c r="O22" s="1825"/>
      <c r="P22" s="1825"/>
      <c r="Q22" s="1825"/>
      <c r="R22" s="1825"/>
      <c r="S22" s="1825"/>
      <c r="T22" s="1825"/>
      <c r="U22" s="1825"/>
      <c r="V22" s="1825"/>
      <c r="W22" s="1825"/>
      <c r="X22" s="1825"/>
      <c r="Y22" s="1825"/>
      <c r="Z22" s="1825"/>
      <c r="AA22" s="1825"/>
      <c r="AK22" s="96"/>
      <c r="AL22" s="96"/>
      <c r="AM22" s="96"/>
      <c r="AN22" s="96"/>
    </row>
    <row r="23" spans="1:44" ht="39.450000000000003" customHeight="1">
      <c r="A23" s="98" t="s">
        <v>17</v>
      </c>
      <c r="B23" s="1808" t="s">
        <v>14</v>
      </c>
      <c r="C23" s="1808"/>
      <c r="D23" s="1808" t="s">
        <v>28</v>
      </c>
      <c r="E23" s="1808"/>
      <c r="F23" s="1808" t="s">
        <v>221</v>
      </c>
      <c r="G23" s="1808"/>
      <c r="H23" s="1808" t="s">
        <v>228</v>
      </c>
      <c r="I23" s="1809"/>
      <c r="J23" s="96"/>
      <c r="L23" s="1812" t="s">
        <v>274</v>
      </c>
      <c r="M23" s="1809"/>
      <c r="N23" s="1808" t="s">
        <v>470</v>
      </c>
      <c r="O23" s="1809"/>
      <c r="P23" s="1808" t="s">
        <v>471</v>
      </c>
      <c r="Q23" s="1809"/>
      <c r="R23" s="1808" t="s">
        <v>472</v>
      </c>
      <c r="S23" s="1809"/>
      <c r="T23" s="1808" t="s">
        <v>473</v>
      </c>
      <c r="U23" s="1809"/>
      <c r="V23" s="1808" t="s">
        <v>474</v>
      </c>
      <c r="W23" s="1809"/>
      <c r="X23" s="1808" t="s">
        <v>475</v>
      </c>
      <c r="Y23" s="1809"/>
      <c r="Z23" s="1808" t="s">
        <v>768</v>
      </c>
      <c r="AA23" s="1809"/>
      <c r="AB23" s="1808" t="s">
        <v>769</v>
      </c>
      <c r="AC23" s="1809"/>
      <c r="AD23" s="1808" t="s">
        <v>272</v>
      </c>
      <c r="AE23" s="1809"/>
      <c r="AF23" s="1804" t="s">
        <v>5</v>
      </c>
      <c r="AG23" s="1805"/>
      <c r="AO23" s="96"/>
      <c r="AP23" s="96"/>
      <c r="AQ23" s="96"/>
      <c r="AR23" s="96"/>
    </row>
    <row r="24" spans="1:44" ht="44.7" customHeight="1">
      <c r="A24" s="97">
        <v>40</v>
      </c>
      <c r="B24" s="1826">
        <v>65</v>
      </c>
      <c r="C24" s="1827"/>
      <c r="D24" s="1828">
        <f>B24-A24</f>
        <v>25</v>
      </c>
      <c r="E24" s="1828"/>
      <c r="F24" s="1803">
        <f>HLOOKUP($AM$18,$B$10:$AL$16,6,FALSE)</f>
        <v>0</v>
      </c>
      <c r="G24" s="1818"/>
      <c r="H24" s="1803">
        <v>0</v>
      </c>
      <c r="I24" s="1818"/>
      <c r="J24" s="96"/>
      <c r="K24" s="96"/>
      <c r="L24" s="1813" t="s">
        <v>2</v>
      </c>
      <c r="M24" s="1814"/>
      <c r="N24" s="1803">
        <v>2</v>
      </c>
      <c r="O24" s="1803"/>
      <c r="P24" s="1803">
        <v>1</v>
      </c>
      <c r="Q24" s="1803"/>
      <c r="R24" s="1803">
        <v>1</v>
      </c>
      <c r="S24" s="1803"/>
      <c r="T24" s="1803">
        <v>2</v>
      </c>
      <c r="U24" s="1803"/>
      <c r="V24" s="1803">
        <v>1</v>
      </c>
      <c r="W24" s="1803"/>
      <c r="X24" s="1803">
        <v>5</v>
      </c>
      <c r="Y24" s="1803"/>
      <c r="Z24" s="1803">
        <v>15</v>
      </c>
      <c r="AA24" s="1803"/>
      <c r="AB24" s="1803">
        <v>8</v>
      </c>
      <c r="AC24" s="1803"/>
      <c r="AD24" s="1803">
        <v>5</v>
      </c>
      <c r="AE24" s="1803"/>
      <c r="AF24" s="1806">
        <f>SUM(N24:AE24)</f>
        <v>40</v>
      </c>
      <c r="AG24" s="1807"/>
      <c r="AO24" s="96"/>
      <c r="AP24" s="96"/>
      <c r="AQ24" s="96"/>
      <c r="AR24" s="96"/>
    </row>
    <row r="25" spans="1:44" ht="40.200000000000003" customHeight="1">
      <c r="A25" s="96"/>
      <c r="B25" s="96"/>
      <c r="C25" s="96"/>
      <c r="D25" s="96"/>
      <c r="E25" s="96"/>
      <c r="F25" s="96"/>
      <c r="G25" s="96"/>
      <c r="H25" s="96"/>
      <c r="I25" s="96"/>
      <c r="J25" s="96"/>
      <c r="K25" s="96"/>
      <c r="L25" s="1810" t="s">
        <v>14</v>
      </c>
      <c r="M25" s="1811"/>
      <c r="N25" s="1803">
        <v>10</v>
      </c>
      <c r="O25" s="1803"/>
      <c r="P25" s="1803">
        <v>1</v>
      </c>
      <c r="Q25" s="1803"/>
      <c r="R25" s="1803">
        <v>1</v>
      </c>
      <c r="S25" s="1803"/>
      <c r="T25" s="1803">
        <v>3</v>
      </c>
      <c r="U25" s="1803"/>
      <c r="V25" s="1803">
        <v>1</v>
      </c>
      <c r="W25" s="1803"/>
      <c r="X25" s="1803">
        <v>31</v>
      </c>
      <c r="Y25" s="1803"/>
      <c r="Z25" s="1803">
        <v>20</v>
      </c>
      <c r="AA25" s="1803"/>
      <c r="AB25" s="1803">
        <v>10</v>
      </c>
      <c r="AC25" s="1803"/>
      <c r="AD25" s="1803">
        <v>10</v>
      </c>
      <c r="AE25" s="1803"/>
      <c r="AF25" s="1806">
        <f>SUM(N25:AE25)</f>
        <v>87</v>
      </c>
      <c r="AG25" s="1807"/>
      <c r="AO25" s="96"/>
      <c r="AP25" s="96"/>
      <c r="AQ25" s="96"/>
      <c r="AR25" s="96"/>
    </row>
    <row r="26" spans="1:44">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6"/>
      <c r="AK26" s="96"/>
      <c r="AL26" s="96"/>
      <c r="AM26" s="96"/>
      <c r="AN26" s="96"/>
    </row>
    <row r="27" spans="1:44">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row>
    <row r="28" spans="1:44">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row>
    <row r="29" spans="1:44">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row>
    <row r="30" spans="1:44">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row>
    <row r="31" spans="1:44">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row>
    <row r="32" spans="1:44" ht="34.5" customHeight="1">
      <c r="A32" s="1839" t="s">
        <v>220</v>
      </c>
      <c r="B32" s="1840"/>
      <c r="C32" s="1840"/>
      <c r="D32" s="1840"/>
      <c r="E32" s="1840"/>
      <c r="F32" s="1840"/>
      <c r="G32" s="1840"/>
      <c r="H32" s="1840"/>
      <c r="I32" s="1840"/>
      <c r="J32" s="1840"/>
      <c r="K32" s="1840"/>
      <c r="L32" s="1840"/>
      <c r="M32" s="1840"/>
      <c r="N32" s="1840"/>
      <c r="O32" s="1840"/>
      <c r="P32" s="1840"/>
      <c r="Q32" s="1840"/>
      <c r="R32" s="1840"/>
      <c r="S32" s="1840"/>
      <c r="T32" s="1840"/>
      <c r="U32" s="1840"/>
      <c r="V32" s="1840"/>
      <c r="W32" s="1840"/>
      <c r="X32" s="1840"/>
      <c r="Y32" s="1840"/>
      <c r="Z32" s="1840"/>
      <c r="AA32" s="1840"/>
      <c r="AB32" s="1840"/>
      <c r="AC32" s="1840"/>
      <c r="AD32" s="1840"/>
      <c r="AE32" s="1840"/>
      <c r="AF32" s="1840"/>
      <c r="AG32" s="1840"/>
      <c r="AH32" s="1840"/>
      <c r="AI32" s="1840"/>
      <c r="AJ32" s="1840"/>
      <c r="AK32" s="1840"/>
      <c r="AL32" s="1840"/>
    </row>
    <row r="33" spans="1:40" ht="67.95" customHeight="1">
      <c r="A33" s="87" t="s">
        <v>36</v>
      </c>
      <c r="B33" s="756">
        <v>46119</v>
      </c>
      <c r="C33" s="756">
        <f t="shared" ref="C33" si="20">EOMONTH(B33,1)</f>
        <v>46173</v>
      </c>
      <c r="D33" s="756">
        <f t="shared" ref="D33" si="21">EOMONTH(C33,1)</f>
        <v>46203</v>
      </c>
      <c r="E33" s="756">
        <f t="shared" ref="E33" si="22">EOMONTH(D33,1)</f>
        <v>46234</v>
      </c>
      <c r="F33" s="756">
        <f t="shared" ref="F33" si="23">EOMONTH(E33,1)</f>
        <v>46265</v>
      </c>
      <c r="G33" s="756">
        <f t="shared" ref="G33" si="24">EOMONTH(F33,1)</f>
        <v>46295</v>
      </c>
      <c r="H33" s="756">
        <f t="shared" ref="H33" si="25">EOMONTH(G33,1)</f>
        <v>46326</v>
      </c>
      <c r="I33" s="756">
        <f t="shared" ref="I33" si="26">EOMONTH(H33,1)</f>
        <v>46356</v>
      </c>
      <c r="J33" s="756">
        <f t="shared" ref="J33" si="27">EOMONTH(I33,1)</f>
        <v>46387</v>
      </c>
      <c r="K33" s="756">
        <f t="shared" ref="K33" si="28">EOMONTH(J33,1)</f>
        <v>46418</v>
      </c>
      <c r="L33" s="756">
        <f t="shared" ref="L33" si="29">EOMONTH(K33,1)</f>
        <v>46446</v>
      </c>
      <c r="M33" s="756">
        <f t="shared" ref="M33" si="30">EOMONTH(L33,1)</f>
        <v>46477</v>
      </c>
      <c r="N33" s="756">
        <f t="shared" ref="N33" si="31">EOMONTH(M33,1)</f>
        <v>46507</v>
      </c>
      <c r="O33" s="756">
        <f t="shared" ref="O33" si="32">EOMONTH(N33,1)</f>
        <v>46538</v>
      </c>
      <c r="P33" s="756">
        <f t="shared" ref="P33" si="33">EOMONTH(O33,1)</f>
        <v>46568</v>
      </c>
      <c r="Q33" s="756">
        <f t="shared" ref="Q33" si="34">EOMONTH(P33,1)</f>
        <v>46599</v>
      </c>
      <c r="R33" s="756">
        <f t="shared" ref="R33" si="35">EOMONTH(Q33,1)</f>
        <v>46630</v>
      </c>
      <c r="S33" s="756"/>
      <c r="T33" s="756"/>
      <c r="U33" s="88"/>
      <c r="V33" s="88"/>
      <c r="W33" s="88"/>
      <c r="X33" s="88"/>
      <c r="Y33" s="88"/>
      <c r="Z33" s="88"/>
      <c r="AA33" s="88"/>
      <c r="AB33" s="88"/>
      <c r="AC33" s="88"/>
      <c r="AD33" s="88"/>
      <c r="AE33" s="88"/>
      <c r="AF33" s="88"/>
      <c r="AG33" s="88"/>
      <c r="AH33" s="88"/>
      <c r="AI33" s="88"/>
      <c r="AJ33" s="88"/>
      <c r="AK33" s="88"/>
      <c r="AL33" s="88"/>
    </row>
    <row r="34" spans="1:40" ht="40.5" customHeight="1">
      <c r="A34" s="90" t="s">
        <v>37</v>
      </c>
      <c r="B34" s="616">
        <v>0</v>
      </c>
      <c r="C34" s="616">
        <v>6.3076923076923075</v>
      </c>
      <c r="D34" s="745">
        <v>6.2421538461538466</v>
      </c>
      <c r="E34" s="745">
        <v>22.275807692307694</v>
      </c>
      <c r="F34" s="745">
        <v>28.846923076923073</v>
      </c>
      <c r="G34" s="745">
        <v>47.771000000000001</v>
      </c>
      <c r="H34" s="745">
        <v>56.644346153846143</v>
      </c>
      <c r="I34" s="745">
        <v>61.63026923076923</v>
      </c>
      <c r="J34" s="745">
        <v>46.214884615384619</v>
      </c>
      <c r="K34" s="745">
        <v>31.332923076923073</v>
      </c>
      <c r="L34" s="745">
        <v>14.952</v>
      </c>
      <c r="M34" s="745">
        <v>13.85726923076923</v>
      </c>
      <c r="N34" s="745">
        <v>10.074730769230769</v>
      </c>
      <c r="O34" s="745">
        <v>8.9238461538461529</v>
      </c>
      <c r="P34" s="745">
        <v>8</v>
      </c>
      <c r="Q34" s="745">
        <v>0</v>
      </c>
      <c r="R34" s="745">
        <v>0</v>
      </c>
      <c r="S34" s="745"/>
      <c r="T34" s="745"/>
      <c r="U34" s="616"/>
      <c r="V34" s="616"/>
      <c r="W34" s="616"/>
      <c r="X34" s="616"/>
      <c r="Y34" s="91"/>
      <c r="Z34" s="91"/>
      <c r="AA34" s="91"/>
      <c r="AB34" s="91"/>
      <c r="AC34" s="91"/>
      <c r="AD34" s="91"/>
      <c r="AE34" s="91"/>
      <c r="AF34" s="91"/>
      <c r="AG34" s="91"/>
      <c r="AH34" s="91"/>
      <c r="AI34" s="91"/>
      <c r="AJ34" s="91"/>
      <c r="AK34" s="91"/>
      <c r="AL34" s="91"/>
    </row>
    <row r="35" spans="1:40" ht="40.5" customHeight="1">
      <c r="A35" s="90" t="s">
        <v>222</v>
      </c>
      <c r="B35" s="616">
        <f>B34</f>
        <v>0</v>
      </c>
      <c r="C35" s="616">
        <f>B35+C34</f>
        <v>6.3076923076923075</v>
      </c>
      <c r="D35" s="616">
        <f>C35+C34</f>
        <v>12.615384615384615</v>
      </c>
      <c r="E35" s="616">
        <f t="shared" ref="E35:R35" si="36">D35+D34</f>
        <v>18.857538461538461</v>
      </c>
      <c r="F35" s="616">
        <f t="shared" si="36"/>
        <v>41.133346153846155</v>
      </c>
      <c r="G35" s="616">
        <f t="shared" si="36"/>
        <v>69.980269230769224</v>
      </c>
      <c r="H35" s="616">
        <f t="shared" si="36"/>
        <v>117.75126923076922</v>
      </c>
      <c r="I35" s="616">
        <f t="shared" si="36"/>
        <v>174.39561538461538</v>
      </c>
      <c r="J35" s="616">
        <f t="shared" si="36"/>
        <v>236.0258846153846</v>
      </c>
      <c r="K35" s="616">
        <f t="shared" si="36"/>
        <v>282.24076923076922</v>
      </c>
      <c r="L35" s="616">
        <f t="shared" si="36"/>
        <v>313.57369230769228</v>
      </c>
      <c r="M35" s="616">
        <f t="shared" si="36"/>
        <v>328.52569230769228</v>
      </c>
      <c r="N35" s="616">
        <f t="shared" si="36"/>
        <v>342.38296153846153</v>
      </c>
      <c r="O35" s="616">
        <f t="shared" si="36"/>
        <v>352.4576923076923</v>
      </c>
      <c r="P35" s="616">
        <f t="shared" si="36"/>
        <v>361.38153846153847</v>
      </c>
      <c r="Q35" s="616">
        <f t="shared" si="36"/>
        <v>369.38153846153847</v>
      </c>
      <c r="R35" s="616">
        <f t="shared" si="36"/>
        <v>369.38153846153847</v>
      </c>
      <c r="S35" s="616"/>
      <c r="T35" s="616"/>
      <c r="U35" s="616"/>
      <c r="V35" s="616"/>
      <c r="W35" s="616"/>
      <c r="X35" s="616"/>
      <c r="Y35" s="91"/>
      <c r="Z35" s="91"/>
      <c r="AA35" s="91"/>
      <c r="AB35" s="91"/>
      <c r="AC35" s="91"/>
      <c r="AD35" s="91"/>
      <c r="AE35" s="91"/>
      <c r="AF35" s="91"/>
      <c r="AG35" s="91"/>
      <c r="AH35" s="91"/>
      <c r="AI35" s="91"/>
      <c r="AJ35" s="91"/>
      <c r="AK35" s="91"/>
      <c r="AL35" s="91"/>
    </row>
    <row r="36" spans="1:40" ht="28.5" customHeight="1">
      <c r="A36" s="90" t="s">
        <v>38</v>
      </c>
      <c r="B36" s="91">
        <v>0</v>
      </c>
      <c r="C36" s="91">
        <v>6</v>
      </c>
      <c r="D36" s="91">
        <v>14</v>
      </c>
      <c r="E36" s="91">
        <v>17</v>
      </c>
      <c r="F36" s="616">
        <f>B43</f>
        <v>32</v>
      </c>
      <c r="G36" s="91">
        <v>18</v>
      </c>
      <c r="H36" s="91">
        <v>32</v>
      </c>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row>
    <row r="37" spans="1:40" ht="28.5" customHeight="1">
      <c r="A37" s="92" t="s">
        <v>223</v>
      </c>
      <c r="B37" s="93">
        <v>0</v>
      </c>
      <c r="C37" s="93">
        <f t="shared" ref="C37:H37" si="37">B37+C36</f>
        <v>6</v>
      </c>
      <c r="D37" s="93">
        <f t="shared" si="37"/>
        <v>20</v>
      </c>
      <c r="E37" s="93">
        <f t="shared" si="37"/>
        <v>37</v>
      </c>
      <c r="F37" s="93">
        <f t="shared" si="37"/>
        <v>69</v>
      </c>
      <c r="G37" s="93">
        <f t="shared" si="37"/>
        <v>87</v>
      </c>
      <c r="H37" s="93">
        <f t="shared" si="37"/>
        <v>119</v>
      </c>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row>
    <row r="38" spans="1:40" s="5" customFormat="1" ht="28.5" customHeight="1" thickBot="1">
      <c r="A38" s="94" t="s">
        <v>219</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row>
    <row r="39" spans="1:40" ht="15" thickTop="1">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96"/>
      <c r="AH39" s="96"/>
      <c r="AI39" s="96"/>
      <c r="AJ39" s="96"/>
      <c r="AK39" s="96"/>
      <c r="AL39" s="96"/>
      <c r="AM39" s="96"/>
      <c r="AN39" s="96"/>
    </row>
    <row r="41" spans="1:40">
      <c r="A41" s="1823" t="s">
        <v>245</v>
      </c>
      <c r="B41" s="1824"/>
      <c r="C41" s="1824"/>
      <c r="D41" s="1824"/>
      <c r="E41" s="1824"/>
      <c r="F41" s="1824"/>
      <c r="G41" s="1824"/>
      <c r="H41" s="1824"/>
      <c r="I41" s="1824"/>
    </row>
    <row r="42" spans="1:40" ht="14.7" customHeight="1">
      <c r="A42" s="98" t="s">
        <v>17</v>
      </c>
      <c r="B42" s="1808" t="s">
        <v>14</v>
      </c>
      <c r="C42" s="1808"/>
      <c r="D42" s="1808" t="s">
        <v>256</v>
      </c>
      <c r="E42" s="1808"/>
      <c r="F42" s="1830" t="s">
        <v>28</v>
      </c>
      <c r="G42" s="1831"/>
      <c r="H42" s="1808" t="s">
        <v>221</v>
      </c>
      <c r="I42" s="1808"/>
    </row>
    <row r="43" spans="1:40">
      <c r="A43" s="97">
        <f>F34</f>
        <v>28.846923076923073</v>
      </c>
      <c r="B43" s="1832">
        <v>32</v>
      </c>
      <c r="C43" s="1833">
        <f>HLOOKUP($AI$18,$B$33:$AL$38,2,FALSE)</f>
        <v>56.644346153846143</v>
      </c>
      <c r="D43" s="1806">
        <f>AH52</f>
        <v>0</v>
      </c>
      <c r="E43" s="1836"/>
      <c r="F43" s="1834">
        <f>B43-A43</f>
        <v>3.1530769230769273</v>
      </c>
      <c r="G43" s="1835"/>
      <c r="H43" s="1806">
        <f>HLOOKUP($AM$18,$B$33:$AL$38,6,FALSE)</f>
        <v>0</v>
      </c>
      <c r="I43" s="1807"/>
    </row>
    <row r="44" spans="1:40">
      <c r="B44" t="s">
        <v>432</v>
      </c>
    </row>
    <row r="45" spans="1:40">
      <c r="L45" t="s">
        <v>504</v>
      </c>
    </row>
    <row r="49" spans="1:34" ht="14.7" customHeight="1">
      <c r="A49" s="98" t="s">
        <v>246</v>
      </c>
      <c r="B49" s="1808" t="s">
        <v>577</v>
      </c>
      <c r="C49" s="1808" t="s">
        <v>242</v>
      </c>
      <c r="D49" s="1808" t="s">
        <v>578</v>
      </c>
      <c r="E49" s="1808" t="s">
        <v>243</v>
      </c>
      <c r="F49" s="1808" t="s">
        <v>579</v>
      </c>
      <c r="G49" s="1808" t="s">
        <v>244</v>
      </c>
      <c r="H49" s="1808" t="s">
        <v>476</v>
      </c>
      <c r="I49" s="1808"/>
      <c r="J49" s="1808" t="s">
        <v>649</v>
      </c>
      <c r="K49" s="1808"/>
      <c r="L49" s="1808" t="s">
        <v>580</v>
      </c>
      <c r="M49" s="1808"/>
      <c r="N49" s="1808" t="s">
        <v>581</v>
      </c>
      <c r="O49" s="1808"/>
      <c r="P49" s="1808" t="s">
        <v>244</v>
      </c>
      <c r="Q49" s="1808"/>
      <c r="R49" s="1808" t="s">
        <v>488</v>
      </c>
      <c r="S49" s="1808"/>
      <c r="T49" s="1830" t="s">
        <v>479</v>
      </c>
      <c r="U49" s="1831"/>
      <c r="V49" s="1829" t="s">
        <v>478</v>
      </c>
      <c r="W49" s="1829"/>
      <c r="X49" s="1829" t="s">
        <v>477</v>
      </c>
      <c r="Y49" s="1829"/>
      <c r="Z49" s="1829" t="s">
        <v>650</v>
      </c>
      <c r="AA49" s="1829"/>
      <c r="AB49" s="1829" t="s">
        <v>487</v>
      </c>
      <c r="AC49" s="1829"/>
      <c r="AD49" s="1829" t="s">
        <v>489</v>
      </c>
      <c r="AE49" s="1829"/>
      <c r="AF49" s="626" t="s">
        <v>476</v>
      </c>
      <c r="AG49" s="626" t="s">
        <v>490</v>
      </c>
      <c r="AH49" s="53" t="s">
        <v>5</v>
      </c>
    </row>
    <row r="50" spans="1:34" ht="14.7" customHeight="1">
      <c r="A50" s="98" t="s">
        <v>2</v>
      </c>
      <c r="B50" s="1803">
        <v>1</v>
      </c>
      <c r="C50" s="1803"/>
      <c r="D50" s="1803">
        <v>1</v>
      </c>
      <c r="E50" s="1803"/>
      <c r="F50" s="1803">
        <v>10</v>
      </c>
      <c r="G50" s="1803"/>
      <c r="H50" s="1803">
        <v>0</v>
      </c>
      <c r="I50" s="1803"/>
      <c r="J50" s="1803">
        <v>1</v>
      </c>
      <c r="K50" s="1803"/>
      <c r="L50" s="1803">
        <v>0</v>
      </c>
      <c r="M50" s="1803"/>
      <c r="N50" s="1803">
        <v>0</v>
      </c>
      <c r="O50" s="1803"/>
      <c r="P50" s="1803">
        <v>6</v>
      </c>
      <c r="Q50" s="1803"/>
      <c r="R50" s="1803">
        <v>0</v>
      </c>
      <c r="S50" s="1803"/>
      <c r="T50" s="1826">
        <v>0</v>
      </c>
      <c r="U50" s="1827"/>
      <c r="V50" s="1803">
        <v>0</v>
      </c>
      <c r="W50" s="1803"/>
      <c r="X50" s="1803">
        <v>0</v>
      </c>
      <c r="Y50" s="1803"/>
      <c r="Z50" s="1803">
        <v>0</v>
      </c>
      <c r="AA50" s="1803"/>
      <c r="AB50" s="1803">
        <v>0</v>
      </c>
      <c r="AC50" s="1803"/>
      <c r="AD50" s="1803">
        <v>1</v>
      </c>
      <c r="AE50" s="1803"/>
      <c r="AF50" s="627">
        <v>2</v>
      </c>
      <c r="AG50" s="627">
        <v>0</v>
      </c>
      <c r="AH50" s="602">
        <f>SUM(B50:AG50)</f>
        <v>22</v>
      </c>
    </row>
    <row r="51" spans="1:34">
      <c r="A51" s="98" t="s">
        <v>14</v>
      </c>
      <c r="B51" s="1803">
        <v>2</v>
      </c>
      <c r="C51" s="1803"/>
      <c r="D51" s="1803">
        <v>1</v>
      </c>
      <c r="E51" s="1803"/>
      <c r="F51" s="1803">
        <v>10</v>
      </c>
      <c r="G51" s="1803"/>
      <c r="H51" s="1803">
        <v>0</v>
      </c>
      <c r="I51" s="1803"/>
      <c r="J51" s="1803">
        <v>1</v>
      </c>
      <c r="K51" s="1803"/>
      <c r="L51" s="1803">
        <v>1</v>
      </c>
      <c r="M51" s="1803"/>
      <c r="N51" s="1803">
        <v>1</v>
      </c>
      <c r="O51" s="1803"/>
      <c r="P51" s="1803">
        <v>5</v>
      </c>
      <c r="Q51" s="1803"/>
      <c r="R51" s="1803">
        <v>0</v>
      </c>
      <c r="S51" s="1803"/>
      <c r="T51" s="1826">
        <v>2</v>
      </c>
      <c r="U51" s="1827"/>
      <c r="V51" s="1803">
        <v>0</v>
      </c>
      <c r="W51" s="1803"/>
      <c r="X51" s="1803">
        <v>0</v>
      </c>
      <c r="Y51" s="1803"/>
      <c r="Z51" s="1803">
        <v>0</v>
      </c>
      <c r="AA51" s="1803"/>
      <c r="AB51" s="1803">
        <v>0</v>
      </c>
      <c r="AC51" s="1803"/>
      <c r="AD51" s="1803">
        <v>0</v>
      </c>
      <c r="AE51" s="1803"/>
      <c r="AF51" s="627">
        <v>0</v>
      </c>
      <c r="AG51" s="627">
        <v>0</v>
      </c>
      <c r="AH51" s="602">
        <f>SUM(B51:AG51)</f>
        <v>23</v>
      </c>
    </row>
    <row r="52" spans="1:34">
      <c r="A52" s="98" t="s">
        <v>256</v>
      </c>
      <c r="B52" s="1803"/>
      <c r="C52" s="1803"/>
      <c r="D52" s="1803"/>
      <c r="E52" s="1803"/>
      <c r="F52" s="1803"/>
      <c r="G52" s="1803"/>
      <c r="H52" s="1803"/>
      <c r="I52" s="1803"/>
      <c r="J52" s="1803"/>
      <c r="K52" s="1803"/>
      <c r="L52" s="1803"/>
      <c r="M52" s="1803"/>
      <c r="N52" s="1803"/>
      <c r="O52" s="1803"/>
      <c r="P52" s="1803"/>
      <c r="Q52" s="1803"/>
      <c r="R52" s="1803"/>
      <c r="S52" s="1803"/>
      <c r="T52" s="1826"/>
      <c r="U52" s="1827"/>
      <c r="V52" s="1803"/>
      <c r="W52" s="1803"/>
      <c r="X52" s="1803"/>
      <c r="Y52" s="1803"/>
      <c r="Z52" s="1803"/>
      <c r="AA52" s="1803"/>
      <c r="AB52" s="1803"/>
      <c r="AC52" s="1803"/>
      <c r="AD52" s="1803"/>
      <c r="AE52" s="1803"/>
      <c r="AF52" s="627"/>
      <c r="AG52" s="627"/>
      <c r="AH52" s="602">
        <f>SUM(B52:AG52)</f>
        <v>0</v>
      </c>
    </row>
  </sheetData>
  <mergeCells count="127">
    <mergeCell ref="A1:T1"/>
    <mergeCell ref="A32:AL32"/>
    <mergeCell ref="Z52:AA52"/>
    <mergeCell ref="AB52:AC52"/>
    <mergeCell ref="AD52:AE52"/>
    <mergeCell ref="P52:Q52"/>
    <mergeCell ref="R52:S52"/>
    <mergeCell ref="T52:U52"/>
    <mergeCell ref="V52:W52"/>
    <mergeCell ref="X52:Y52"/>
    <mergeCell ref="AB49:AC49"/>
    <mergeCell ref="Z50:AA50"/>
    <mergeCell ref="AB50:AC50"/>
    <mergeCell ref="AD50:AE50"/>
    <mergeCell ref="P51:Q51"/>
    <mergeCell ref="R51:S51"/>
    <mergeCell ref="T51:U51"/>
    <mergeCell ref="V51:W51"/>
    <mergeCell ref="X51:Y51"/>
    <mergeCell ref="Z51:AA51"/>
    <mergeCell ref="AB51:AC51"/>
    <mergeCell ref="AD51:AE51"/>
    <mergeCell ref="P50:Q50"/>
    <mergeCell ref="R50:S50"/>
    <mergeCell ref="T50:U50"/>
    <mergeCell ref="Z49:AA49"/>
    <mergeCell ref="X50:Y50"/>
    <mergeCell ref="AD49:AE49"/>
    <mergeCell ref="P49:Q49"/>
    <mergeCell ref="R49:S49"/>
    <mergeCell ref="T49:U49"/>
    <mergeCell ref="B42:C42"/>
    <mergeCell ref="F42:G42"/>
    <mergeCell ref="H42:I42"/>
    <mergeCell ref="V50:W50"/>
    <mergeCell ref="V49:W49"/>
    <mergeCell ref="X49:Y49"/>
    <mergeCell ref="B43:C43"/>
    <mergeCell ref="F43:G43"/>
    <mergeCell ref="H43:I43"/>
    <mergeCell ref="D43:E43"/>
    <mergeCell ref="D42:E42"/>
    <mergeCell ref="H51:I51"/>
    <mergeCell ref="J51:K51"/>
    <mergeCell ref="L51:M51"/>
    <mergeCell ref="N51:O51"/>
    <mergeCell ref="B49:C49"/>
    <mergeCell ref="D49:E49"/>
    <mergeCell ref="F49:G49"/>
    <mergeCell ref="B51:C51"/>
    <mergeCell ref="D51:E51"/>
    <mergeCell ref="F51:G51"/>
    <mergeCell ref="B50:C50"/>
    <mergeCell ref="D50:E50"/>
    <mergeCell ref="F50:G50"/>
    <mergeCell ref="H49:I49"/>
    <mergeCell ref="J49:K49"/>
    <mergeCell ref="L49:M49"/>
    <mergeCell ref="N49:O49"/>
    <mergeCell ref="A41:I41"/>
    <mergeCell ref="H23:I23"/>
    <mergeCell ref="L22:AA22"/>
    <mergeCell ref="Z24:AA24"/>
    <mergeCell ref="Z23:AA23"/>
    <mergeCell ref="F20:G20"/>
    <mergeCell ref="B20:C20"/>
    <mergeCell ref="D20:E20"/>
    <mergeCell ref="B19:C19"/>
    <mergeCell ref="D19:E19"/>
    <mergeCell ref="F19:G19"/>
    <mergeCell ref="H19:I19"/>
    <mergeCell ref="H24:I24"/>
    <mergeCell ref="B24:C24"/>
    <mergeCell ref="A22:I22"/>
    <mergeCell ref="B23:C23"/>
    <mergeCell ref="D23:E23"/>
    <mergeCell ref="F23:G23"/>
    <mergeCell ref="D24:E24"/>
    <mergeCell ref="F24:G24"/>
    <mergeCell ref="AM18:AO18"/>
    <mergeCell ref="AD24:AE24"/>
    <mergeCell ref="Z25:AA25"/>
    <mergeCell ref="AB25:AC25"/>
    <mergeCell ref="AD25:AE25"/>
    <mergeCell ref="T24:U24"/>
    <mergeCell ref="V24:W24"/>
    <mergeCell ref="N23:O23"/>
    <mergeCell ref="P23:Q23"/>
    <mergeCell ref="R23:S23"/>
    <mergeCell ref="T23:U23"/>
    <mergeCell ref="V23:W23"/>
    <mergeCell ref="R24:S24"/>
    <mergeCell ref="AI18:AL18"/>
    <mergeCell ref="AG18:AH18"/>
    <mergeCell ref="AD23:AE23"/>
    <mergeCell ref="AB24:AC24"/>
    <mergeCell ref="AB23:AC23"/>
    <mergeCell ref="N25:O25"/>
    <mergeCell ref="P25:Q25"/>
    <mergeCell ref="R25:S25"/>
    <mergeCell ref="T25:U25"/>
    <mergeCell ref="V25:W25"/>
    <mergeCell ref="P24:Q24"/>
    <mergeCell ref="A9:AL9"/>
    <mergeCell ref="L52:M52"/>
    <mergeCell ref="N52:O52"/>
    <mergeCell ref="AF23:AG23"/>
    <mergeCell ref="AF24:AG24"/>
    <mergeCell ref="AF25:AG25"/>
    <mergeCell ref="X23:Y23"/>
    <mergeCell ref="X24:Y24"/>
    <mergeCell ref="X25:Y25"/>
    <mergeCell ref="L25:M25"/>
    <mergeCell ref="L23:M23"/>
    <mergeCell ref="L24:M24"/>
    <mergeCell ref="N24:O24"/>
    <mergeCell ref="B52:C52"/>
    <mergeCell ref="D52:E52"/>
    <mergeCell ref="F52:G52"/>
    <mergeCell ref="H52:I52"/>
    <mergeCell ref="J52:K52"/>
    <mergeCell ref="H50:I50"/>
    <mergeCell ref="J50:K50"/>
    <mergeCell ref="L50:M50"/>
    <mergeCell ref="N50:O50"/>
    <mergeCell ref="A18:I18"/>
    <mergeCell ref="H20:I20"/>
  </mergeCells>
  <conditionalFormatting sqref="D20">
    <cfRule type="cellIs" dxfId="22" priority="7" stopIfTrue="1" operator="greaterThan">
      <formula>0</formula>
    </cfRule>
    <cfRule type="cellIs" dxfId="21" priority="8" stopIfTrue="1" operator="equal">
      <formula>0</formula>
    </cfRule>
    <cfRule type="cellIs" dxfId="20" priority="9" stopIfTrue="1" operator="lessThan">
      <formula>0</formula>
    </cfRule>
  </conditionalFormatting>
  <conditionalFormatting sqref="D24">
    <cfRule type="cellIs" dxfId="19" priority="1" stopIfTrue="1" operator="greaterThan">
      <formula>0</formula>
    </cfRule>
    <cfRule type="cellIs" dxfId="18" priority="2" stopIfTrue="1" operator="equal">
      <formula>0</formula>
    </cfRule>
    <cfRule type="cellIs" dxfId="17" priority="3" stopIfTrue="1" operator="lessThan">
      <formula>0</formula>
    </cfRule>
  </conditionalFormatting>
  <conditionalFormatting sqref="F43">
    <cfRule type="cellIs" dxfId="16" priority="10" stopIfTrue="1" operator="greaterThan">
      <formula>0</formula>
    </cfRule>
    <cfRule type="cellIs" dxfId="15" priority="11" stopIfTrue="1" operator="equal">
      <formula>0</formula>
    </cfRule>
    <cfRule type="cellIs" dxfId="14" priority="12" stopIfTrue="1" operator="lessThan">
      <formula>0</formula>
    </cfRule>
  </conditionalFormatting>
  <printOptions horizontalCentered="1" verticalCentered="1"/>
  <pageMargins left="0.7" right="0.7" top="0.75" bottom="0.75" header="0.3" footer="0.3"/>
  <pageSetup paperSize="8" scale="44" orientation="landscape" r:id="rId1"/>
  <headerFooter>
    <oddFooter>&amp;R_x000D_&amp;1#&amp;"Aptos"&amp;10&amp;K000000 Data sensitivity - Internal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
    <tabColor rgb="FFFFC000"/>
    <pageSetUpPr fitToPage="1"/>
  </sheetPr>
  <dimension ref="A1:Z100"/>
  <sheetViews>
    <sheetView view="pageBreakPreview" topLeftCell="A12" zoomScale="70" zoomScaleNormal="60" zoomScaleSheetLayoutView="70" workbookViewId="0">
      <selection activeCell="K39" sqref="K39"/>
    </sheetView>
  </sheetViews>
  <sheetFormatPr defaultColWidth="9.109375" defaultRowHeight="14.4"/>
  <cols>
    <col min="1" max="1" width="8.6640625" style="84" customWidth="1"/>
    <col min="2" max="2" width="11.5546875" style="84" customWidth="1"/>
    <col min="3" max="3" width="17" style="84" customWidth="1"/>
    <col min="4" max="4" width="57" style="84" customWidth="1"/>
    <col min="5" max="5" width="20.21875" style="80" customWidth="1"/>
    <col min="6" max="6" width="25.77734375" style="80" customWidth="1"/>
    <col min="7" max="7" width="29.88671875" style="80" customWidth="1"/>
    <col min="8" max="8" width="17" style="32" customWidth="1"/>
    <col min="9" max="9" width="19.88671875" style="32" customWidth="1"/>
    <col min="10" max="11" width="15.5546875" style="32" customWidth="1"/>
    <col min="12" max="12" width="18.33203125" hidden="1" customWidth="1"/>
    <col min="13" max="13" width="19.88671875" hidden="1" customWidth="1"/>
    <col min="14" max="14" width="15.5546875" hidden="1" customWidth="1"/>
    <col min="15" max="15" width="32.44140625" bestFit="1" customWidth="1"/>
    <col min="16" max="16" width="38.109375" hidden="1" customWidth="1"/>
    <col min="17" max="18" width="15.5546875" hidden="1" customWidth="1"/>
    <col min="19" max="19" width="19.33203125" hidden="1" customWidth="1"/>
    <col min="20" max="20" width="15.5546875" customWidth="1"/>
    <col min="21" max="21" width="19.88671875" customWidth="1"/>
    <col min="22" max="22" width="15.5546875" customWidth="1"/>
    <col min="23" max="25" width="15.5546875" style="3" customWidth="1"/>
    <col min="26" max="26" width="26.44140625" customWidth="1"/>
    <col min="27" max="27" width="16.44140625" customWidth="1"/>
    <col min="28" max="28" width="15.5546875" customWidth="1"/>
    <col min="29" max="29" width="42.109375" bestFit="1" customWidth="1"/>
    <col min="30" max="36" width="15.5546875" customWidth="1"/>
    <col min="37" max="37" width="22" customWidth="1"/>
  </cols>
  <sheetData>
    <row r="1" spans="1:26" ht="17.399999999999999" hidden="1">
      <c r="A1" s="75"/>
      <c r="B1" s="75"/>
      <c r="C1" s="75"/>
      <c r="D1" s="75"/>
      <c r="E1" s="1056"/>
      <c r="F1" s="1056"/>
      <c r="G1" s="1056"/>
    </row>
    <row r="2" spans="1:26" ht="17.399999999999999" hidden="1">
      <c r="A2" s="76"/>
      <c r="B2" s="78"/>
      <c r="C2" s="78"/>
      <c r="D2" s="1060"/>
      <c r="E2" s="1054"/>
      <c r="F2" s="1054"/>
      <c r="G2" s="1054"/>
    </row>
    <row r="3" spans="1:26" ht="17.399999999999999" hidden="1">
      <c r="A3" s="76"/>
      <c r="B3" s="78"/>
      <c r="C3" s="78"/>
      <c r="D3" s="1060"/>
      <c r="E3" s="1054"/>
      <c r="F3" s="1054"/>
      <c r="G3" s="1054"/>
      <c r="M3" s="124">
        <f>'General Information'!L1</f>
        <v>46314</v>
      </c>
      <c r="N3" s="6" t="s">
        <v>64</v>
      </c>
      <c r="O3" s="6" t="s">
        <v>265</v>
      </c>
    </row>
    <row r="4" spans="1:26" ht="17.399999999999999" hidden="1">
      <c r="A4" s="76"/>
      <c r="B4" s="77"/>
      <c r="C4" s="77"/>
      <c r="D4" s="1061"/>
      <c r="E4" s="1055"/>
      <c r="F4" s="1055"/>
      <c r="G4" s="1055"/>
      <c r="N4" t="s">
        <v>212</v>
      </c>
      <c r="O4" t="s">
        <v>20</v>
      </c>
    </row>
    <row r="5" spans="1:26" ht="17.399999999999999" hidden="1">
      <c r="A5" s="76"/>
      <c r="B5" s="78"/>
      <c r="C5" s="78"/>
      <c r="D5" s="1060"/>
      <c r="E5" s="1054"/>
      <c r="F5" s="1054"/>
      <c r="G5" s="1054"/>
      <c r="N5" t="s">
        <v>69</v>
      </c>
      <c r="O5" t="s">
        <v>133</v>
      </c>
    </row>
    <row r="6" spans="1:26" ht="17.399999999999999" hidden="1">
      <c r="A6" s="76"/>
      <c r="B6" s="78"/>
      <c r="C6" s="78"/>
      <c r="D6" s="1060"/>
      <c r="E6" s="1054"/>
      <c r="F6" s="1054"/>
      <c r="G6" s="1054"/>
      <c r="O6" t="s">
        <v>311</v>
      </c>
    </row>
    <row r="7" spans="1:26" hidden="1">
      <c r="A7" s="80"/>
      <c r="B7" s="79"/>
      <c r="C7" s="79"/>
      <c r="D7" s="79"/>
      <c r="E7" s="79"/>
      <c r="F7" s="79"/>
      <c r="G7" s="79"/>
      <c r="O7" t="s">
        <v>266</v>
      </c>
    </row>
    <row r="8" spans="1:26" ht="34.5" hidden="1" customHeight="1">
      <c r="A8" s="82"/>
      <c r="B8" s="81"/>
      <c r="C8" s="81"/>
      <c r="D8" s="1062"/>
      <c r="E8" s="81"/>
      <c r="F8" s="81"/>
      <c r="G8" s="81"/>
      <c r="O8" t="s">
        <v>80</v>
      </c>
    </row>
    <row r="9" spans="1:26" ht="33" customHeight="1">
      <c r="A9" s="1841" t="s">
        <v>262</v>
      </c>
      <c r="B9" s="1841"/>
      <c r="C9" s="1841"/>
      <c r="D9" s="1841"/>
      <c r="E9" s="1841"/>
      <c r="F9" s="1841"/>
      <c r="G9" s="1841"/>
      <c r="H9" s="1841"/>
    </row>
    <row r="10" spans="1:26" ht="33" customHeight="1">
      <c r="A10" s="1842"/>
      <c r="B10" s="1842"/>
      <c r="C10" s="1842"/>
      <c r="D10" s="1842"/>
      <c r="E10" s="1842"/>
      <c r="F10" s="1842"/>
      <c r="G10" s="1842"/>
      <c r="H10" s="1842"/>
    </row>
    <row r="11" spans="1:26" ht="33" customHeight="1">
      <c r="A11"/>
      <c r="B11"/>
      <c r="C11"/>
      <c r="D11"/>
      <c r="E11" s="3"/>
      <c r="F11" s="3"/>
      <c r="G11" s="3"/>
    </row>
    <row r="12" spans="1:26" ht="33" customHeight="1">
      <c r="A12" s="1036" t="s">
        <v>1164</v>
      </c>
      <c r="B12" s="1037" t="s">
        <v>1165</v>
      </c>
      <c r="C12" s="1037" t="s">
        <v>1166</v>
      </c>
      <c r="D12" s="1063" t="s">
        <v>100</v>
      </c>
      <c r="E12" s="1058" t="s">
        <v>917</v>
      </c>
      <c r="F12" s="1058" t="s">
        <v>916</v>
      </c>
      <c r="G12" s="1058" t="s">
        <v>1167</v>
      </c>
      <c r="H12" s="1058" t="s">
        <v>1168</v>
      </c>
      <c r="I12" s="1058" t="s">
        <v>1169</v>
      </c>
      <c r="J12" s="1058" t="s">
        <v>1170</v>
      </c>
      <c r="K12" s="1058" t="s">
        <v>263</v>
      </c>
      <c r="L12" s="1037" t="s">
        <v>1171</v>
      </c>
      <c r="M12" s="1037" t="s">
        <v>195</v>
      </c>
      <c r="N12" s="1037" t="s">
        <v>1172</v>
      </c>
      <c r="O12" s="1037" t="s">
        <v>1173</v>
      </c>
      <c r="P12" s="1037" t="s">
        <v>1174</v>
      </c>
      <c r="Q12" s="1037" t="s">
        <v>1175</v>
      </c>
      <c r="R12" s="1037" t="s">
        <v>1176</v>
      </c>
      <c r="S12" s="1037" t="s">
        <v>1177</v>
      </c>
      <c r="T12" s="1037" t="s">
        <v>1178</v>
      </c>
      <c r="U12" s="1037" t="s">
        <v>1179</v>
      </c>
      <c r="V12" s="1037" t="s">
        <v>1180</v>
      </c>
      <c r="W12" s="1058" t="s">
        <v>64</v>
      </c>
      <c r="X12" s="1065" t="s">
        <v>267</v>
      </c>
      <c r="Y12" s="1065" t="s">
        <v>1251</v>
      </c>
      <c r="Z12" s="1037" t="s">
        <v>1181</v>
      </c>
    </row>
    <row r="13" spans="1:26" ht="33" customHeight="1">
      <c r="A13" s="1038" t="s">
        <v>1182</v>
      </c>
      <c r="B13" s="1038">
        <v>3120</v>
      </c>
      <c r="C13" s="1038">
        <v>3196</v>
      </c>
      <c r="D13" s="1039" t="s">
        <v>909</v>
      </c>
      <c r="E13" s="1038" t="s">
        <v>1183</v>
      </c>
      <c r="F13" s="1038" t="s">
        <v>1184</v>
      </c>
      <c r="G13" s="1038" t="s">
        <v>1185</v>
      </c>
      <c r="H13" s="1038" t="s">
        <v>1186</v>
      </c>
      <c r="I13" s="1038" t="s">
        <v>1187</v>
      </c>
      <c r="J13" s="1038" t="s">
        <v>1188</v>
      </c>
      <c r="K13" s="1059" t="s">
        <v>949</v>
      </c>
      <c r="L13" s="1042"/>
      <c r="M13" s="1041"/>
      <c r="N13" s="1041"/>
      <c r="O13" s="1041" t="s">
        <v>1107</v>
      </c>
      <c r="P13" s="1041"/>
      <c r="Q13" s="1043"/>
      <c r="R13" s="1043"/>
      <c r="S13" s="1043"/>
      <c r="T13" s="1043" t="s">
        <v>20</v>
      </c>
      <c r="U13" s="1043" t="s">
        <v>1108</v>
      </c>
      <c r="V13" s="842">
        <v>46267</v>
      </c>
      <c r="W13" s="1066" t="s">
        <v>69</v>
      </c>
      <c r="X13" s="1067">
        <v>1</v>
      </c>
      <c r="Y13" s="1067">
        <v>2</v>
      </c>
      <c r="Z13" s="842">
        <v>46267</v>
      </c>
    </row>
    <row r="14" spans="1:26" ht="33" customHeight="1">
      <c r="A14" s="1038" t="s">
        <v>1189</v>
      </c>
      <c r="B14" s="1038">
        <v>3120</v>
      </c>
      <c r="C14" s="1038">
        <v>3196</v>
      </c>
      <c r="D14" s="1039" t="s">
        <v>909</v>
      </c>
      <c r="E14" s="1038" t="s">
        <v>1183</v>
      </c>
      <c r="F14" s="1038" t="s">
        <v>1184</v>
      </c>
      <c r="G14" s="1038" t="s">
        <v>1185</v>
      </c>
      <c r="H14" s="1038" t="s">
        <v>1190</v>
      </c>
      <c r="I14" s="1038" t="s">
        <v>1187</v>
      </c>
      <c r="J14" s="1038" t="s">
        <v>1188</v>
      </c>
      <c r="K14" s="1059" t="s">
        <v>949</v>
      </c>
      <c r="L14" s="1042"/>
      <c r="M14" s="1041"/>
      <c r="N14" s="1041"/>
      <c r="O14" s="1041" t="s">
        <v>1109</v>
      </c>
      <c r="P14" s="1041"/>
      <c r="Q14" s="1043"/>
      <c r="R14" s="1043"/>
      <c r="S14" s="1043"/>
      <c r="T14" s="1043" t="s">
        <v>20</v>
      </c>
      <c r="U14" s="1043" t="s">
        <v>1110</v>
      </c>
      <c r="V14" s="842">
        <v>46269</v>
      </c>
      <c r="W14" s="1066" t="s">
        <v>69</v>
      </c>
      <c r="X14" s="1067">
        <v>1</v>
      </c>
      <c r="Y14" s="1067">
        <v>2</v>
      </c>
      <c r="Z14" s="842">
        <v>46269</v>
      </c>
    </row>
    <row r="15" spans="1:26" ht="33" customHeight="1">
      <c r="A15" s="1038" t="s">
        <v>1191</v>
      </c>
      <c r="B15" s="1038">
        <v>3120</v>
      </c>
      <c r="C15" s="1038">
        <v>3196</v>
      </c>
      <c r="D15" s="1039" t="s">
        <v>909</v>
      </c>
      <c r="E15" s="1038" t="s">
        <v>1183</v>
      </c>
      <c r="F15" s="1038" t="s">
        <v>1184</v>
      </c>
      <c r="G15" s="1038" t="s">
        <v>1185</v>
      </c>
      <c r="H15" s="1038" t="s">
        <v>1192</v>
      </c>
      <c r="I15" s="1038" t="s">
        <v>1187</v>
      </c>
      <c r="J15" s="1038" t="s">
        <v>1188</v>
      </c>
      <c r="K15" s="1059" t="s">
        <v>949</v>
      </c>
      <c r="L15" s="1042"/>
      <c r="M15" s="1041"/>
      <c r="N15" s="1041"/>
      <c r="O15" s="1041" t="s">
        <v>1111</v>
      </c>
      <c r="P15" s="1041"/>
      <c r="Q15" s="1043"/>
      <c r="R15" s="1043"/>
      <c r="S15" s="1043"/>
      <c r="T15" s="1043" t="s">
        <v>20</v>
      </c>
      <c r="U15" s="1043" t="s">
        <v>1112</v>
      </c>
      <c r="V15" s="842">
        <v>46271</v>
      </c>
      <c r="W15" s="1066" t="s">
        <v>69</v>
      </c>
      <c r="X15" s="1067">
        <v>1</v>
      </c>
      <c r="Y15" s="1067">
        <v>2</v>
      </c>
      <c r="Z15" s="842">
        <v>46271</v>
      </c>
    </row>
    <row r="16" spans="1:26" ht="33" customHeight="1">
      <c r="A16" s="1038" t="s">
        <v>1193</v>
      </c>
      <c r="B16" s="1038">
        <v>3120</v>
      </c>
      <c r="C16" s="1038">
        <v>3196</v>
      </c>
      <c r="D16" s="1039" t="s">
        <v>909</v>
      </c>
      <c r="E16" s="1038" t="s">
        <v>1183</v>
      </c>
      <c r="F16" s="1038" t="s">
        <v>1184</v>
      </c>
      <c r="G16" s="1038" t="s">
        <v>1185</v>
      </c>
      <c r="H16" s="1038" t="s">
        <v>1192</v>
      </c>
      <c r="I16" s="1038" t="s">
        <v>1187</v>
      </c>
      <c r="J16" s="1038" t="s">
        <v>1188</v>
      </c>
      <c r="K16" s="1059" t="s">
        <v>949</v>
      </c>
      <c r="L16" s="1042"/>
      <c r="M16" s="1041"/>
      <c r="N16" s="1041"/>
      <c r="O16" s="1041" t="s">
        <v>1113</v>
      </c>
      <c r="P16" s="1041"/>
      <c r="Q16" s="1043"/>
      <c r="R16" s="1043"/>
      <c r="S16" s="1043"/>
      <c r="T16" s="1043" t="s">
        <v>20</v>
      </c>
      <c r="U16" s="1043" t="s">
        <v>1114</v>
      </c>
      <c r="V16" s="842">
        <v>46273</v>
      </c>
      <c r="W16" s="1066" t="s">
        <v>69</v>
      </c>
      <c r="X16" s="1067">
        <v>1</v>
      </c>
      <c r="Y16" s="1067">
        <v>2</v>
      </c>
      <c r="Z16" s="842">
        <v>46273</v>
      </c>
    </row>
    <row r="17" spans="1:26" ht="33" customHeight="1">
      <c r="A17" s="1038" t="s">
        <v>1194</v>
      </c>
      <c r="B17" s="1038">
        <v>3120</v>
      </c>
      <c r="C17" s="1038">
        <v>3196</v>
      </c>
      <c r="D17" s="1039" t="s">
        <v>909</v>
      </c>
      <c r="E17" s="1038" t="s">
        <v>1183</v>
      </c>
      <c r="F17" s="1038" t="s">
        <v>1184</v>
      </c>
      <c r="G17" s="1038" t="s">
        <v>1185</v>
      </c>
      <c r="H17" s="1038" t="s">
        <v>1192</v>
      </c>
      <c r="I17" s="1038" t="s">
        <v>1187</v>
      </c>
      <c r="J17" s="1038" t="s">
        <v>1188</v>
      </c>
      <c r="K17" s="1059" t="s">
        <v>949</v>
      </c>
      <c r="L17" s="1042"/>
      <c r="M17" s="1041"/>
      <c r="N17" s="1041"/>
      <c r="O17" s="1041" t="s">
        <v>1115</v>
      </c>
      <c r="P17" s="1041"/>
      <c r="Q17" s="1043"/>
      <c r="R17" s="1043"/>
      <c r="S17" s="1043"/>
      <c r="T17" s="1043" t="s">
        <v>1116</v>
      </c>
      <c r="U17" s="1043" t="s">
        <v>1117</v>
      </c>
      <c r="V17" s="842">
        <v>46274</v>
      </c>
      <c r="W17" s="1066" t="s">
        <v>69</v>
      </c>
      <c r="X17" s="1067">
        <v>1</v>
      </c>
      <c r="Y17" s="1067">
        <v>2</v>
      </c>
      <c r="Z17" s="842">
        <v>46274</v>
      </c>
    </row>
    <row r="18" spans="1:26" ht="33" customHeight="1">
      <c r="A18" s="1038" t="s">
        <v>1195</v>
      </c>
      <c r="B18" s="1038">
        <v>3120</v>
      </c>
      <c r="C18" s="1038">
        <v>3196</v>
      </c>
      <c r="D18" s="1039" t="s">
        <v>909</v>
      </c>
      <c r="E18" s="1038" t="s">
        <v>1183</v>
      </c>
      <c r="F18" s="1038" t="s">
        <v>1184</v>
      </c>
      <c r="G18" s="1038" t="s">
        <v>1185</v>
      </c>
      <c r="H18" s="1038" t="s">
        <v>1192</v>
      </c>
      <c r="I18" s="1038" t="s">
        <v>1187</v>
      </c>
      <c r="J18" s="1038" t="s">
        <v>1188</v>
      </c>
      <c r="K18" s="1059" t="s">
        <v>949</v>
      </c>
      <c r="L18" s="1042"/>
      <c r="M18" s="1041"/>
      <c r="N18" s="1041"/>
      <c r="O18" s="1041" t="s">
        <v>1154</v>
      </c>
      <c r="P18" s="1041"/>
      <c r="Q18" s="1043"/>
      <c r="R18" s="1043"/>
      <c r="S18" s="1043"/>
      <c r="T18" s="1043" t="s">
        <v>20</v>
      </c>
      <c r="U18" s="1043" t="s">
        <v>1155</v>
      </c>
      <c r="V18" s="842">
        <v>46285</v>
      </c>
      <c r="W18" s="1066" t="s">
        <v>69</v>
      </c>
      <c r="X18" s="1067">
        <v>1</v>
      </c>
      <c r="Y18" s="1067">
        <v>2</v>
      </c>
      <c r="Z18" s="842">
        <v>46285</v>
      </c>
    </row>
    <row r="19" spans="1:26" ht="33" customHeight="1">
      <c r="A19" s="1038" t="s">
        <v>1196</v>
      </c>
      <c r="B19" s="1038">
        <v>3120</v>
      </c>
      <c r="C19" s="1038">
        <v>3196</v>
      </c>
      <c r="D19" s="1039" t="s">
        <v>909</v>
      </c>
      <c r="E19" s="1038" t="s">
        <v>1183</v>
      </c>
      <c r="F19" s="1038" t="s">
        <v>1184</v>
      </c>
      <c r="G19" s="1038" t="s">
        <v>1185</v>
      </c>
      <c r="H19" s="1038" t="s">
        <v>1192</v>
      </c>
      <c r="I19" s="1038" t="s">
        <v>1187</v>
      </c>
      <c r="J19" s="1038" t="s">
        <v>1188</v>
      </c>
      <c r="K19" s="1059" t="s">
        <v>949</v>
      </c>
      <c r="L19" s="1042"/>
      <c r="M19" s="1041"/>
      <c r="N19" s="1041"/>
      <c r="O19" s="1041" t="s">
        <v>1156</v>
      </c>
      <c r="P19" s="1041"/>
      <c r="Q19" s="1043"/>
      <c r="R19" s="1043"/>
      <c r="S19" s="1043"/>
      <c r="T19" s="1043" t="s">
        <v>1116</v>
      </c>
      <c r="U19" s="1043" t="s">
        <v>1157</v>
      </c>
      <c r="V19" s="842">
        <v>46285</v>
      </c>
      <c r="W19" s="1066" t="s">
        <v>69</v>
      </c>
      <c r="X19" s="1067">
        <v>1</v>
      </c>
      <c r="Y19" s="1067">
        <v>2</v>
      </c>
      <c r="Z19" s="842">
        <v>46285</v>
      </c>
    </row>
    <row r="20" spans="1:26" ht="33" customHeight="1">
      <c r="A20" s="1038" t="s">
        <v>1235</v>
      </c>
      <c r="B20" s="1038">
        <v>3120</v>
      </c>
      <c r="C20" s="1038">
        <v>3196</v>
      </c>
      <c r="D20" s="1039" t="s">
        <v>909</v>
      </c>
      <c r="E20" s="1038" t="s">
        <v>1183</v>
      </c>
      <c r="F20" s="1038" t="s">
        <v>1184</v>
      </c>
      <c r="G20" s="1038" t="s">
        <v>1185</v>
      </c>
      <c r="H20" s="1038" t="s">
        <v>1192</v>
      </c>
      <c r="I20" s="1038" t="s">
        <v>1187</v>
      </c>
      <c r="J20" s="1038" t="s">
        <v>1188</v>
      </c>
      <c r="K20" s="1059" t="s">
        <v>949</v>
      </c>
      <c r="L20" s="1042"/>
      <c r="M20" s="1041"/>
      <c r="N20" s="1041"/>
      <c r="O20" s="1041" t="s">
        <v>1241</v>
      </c>
      <c r="P20" s="1041"/>
      <c r="Q20" s="1043"/>
      <c r="R20" s="1043"/>
      <c r="S20" s="1043"/>
      <c r="T20" s="1043" t="s">
        <v>1116</v>
      </c>
      <c r="U20" s="1041" t="s">
        <v>1243</v>
      </c>
      <c r="V20" s="842">
        <v>46289</v>
      </c>
      <c r="W20" s="1066" t="s">
        <v>69</v>
      </c>
      <c r="X20" s="1067">
        <v>1</v>
      </c>
      <c r="Y20" s="1067">
        <v>2</v>
      </c>
      <c r="Z20" s="842">
        <v>46289</v>
      </c>
    </row>
    <row r="21" spans="1:26" ht="33" customHeight="1">
      <c r="A21" s="1038" t="s">
        <v>1236</v>
      </c>
      <c r="B21" s="1038">
        <v>3120</v>
      </c>
      <c r="C21" s="1038">
        <v>3196</v>
      </c>
      <c r="D21" s="1039" t="s">
        <v>909</v>
      </c>
      <c r="E21" s="1038" t="s">
        <v>1183</v>
      </c>
      <c r="F21" s="1038" t="s">
        <v>1184</v>
      </c>
      <c r="G21" s="1038" t="s">
        <v>1185</v>
      </c>
      <c r="H21" s="1038" t="s">
        <v>1192</v>
      </c>
      <c r="I21" s="1038" t="s">
        <v>1187</v>
      </c>
      <c r="J21" s="1038" t="s">
        <v>1188</v>
      </c>
      <c r="K21" s="1059" t="s">
        <v>949</v>
      </c>
      <c r="L21" s="1042"/>
      <c r="M21" s="1041"/>
      <c r="N21" s="1041"/>
      <c r="O21" s="1041" t="s">
        <v>1242</v>
      </c>
      <c r="P21" s="1041"/>
      <c r="Q21" s="1043"/>
      <c r="R21" s="1043"/>
      <c r="S21" s="1043"/>
      <c r="T21" s="1043" t="s">
        <v>1116</v>
      </c>
      <c r="U21" s="1041" t="s">
        <v>1244</v>
      </c>
      <c r="V21" s="842">
        <v>46289</v>
      </c>
      <c r="W21" s="1066" t="s">
        <v>69</v>
      </c>
      <c r="X21" s="1067">
        <v>1</v>
      </c>
      <c r="Y21" s="1067">
        <v>2</v>
      </c>
      <c r="Z21" s="842">
        <v>46289</v>
      </c>
    </row>
    <row r="22" spans="1:26" ht="33" customHeight="1">
      <c r="A22" s="1038" t="s">
        <v>1237</v>
      </c>
      <c r="B22" s="1038">
        <v>3120</v>
      </c>
      <c r="C22" s="1038">
        <v>3196</v>
      </c>
      <c r="D22" s="1039" t="s">
        <v>909</v>
      </c>
      <c r="E22" s="1038" t="s">
        <v>1183</v>
      </c>
      <c r="F22" s="1038" t="s">
        <v>1184</v>
      </c>
      <c r="G22" s="1038" t="s">
        <v>1185</v>
      </c>
      <c r="H22" s="1038" t="s">
        <v>1192</v>
      </c>
      <c r="I22" s="1038" t="s">
        <v>1187</v>
      </c>
      <c r="J22" s="1038" t="s">
        <v>1188</v>
      </c>
      <c r="K22" s="1059" t="s">
        <v>949</v>
      </c>
      <c r="L22" s="1042"/>
      <c r="M22" s="1041"/>
      <c r="N22" s="1041"/>
      <c r="O22" s="1041" t="s">
        <v>1271</v>
      </c>
      <c r="P22" s="1041" t="s">
        <v>1272</v>
      </c>
      <c r="Q22" s="1050" t="s">
        <v>1273</v>
      </c>
      <c r="R22" s="1045"/>
      <c r="S22" s="1043"/>
      <c r="T22" s="1043" t="s">
        <v>1272</v>
      </c>
      <c r="U22" s="1064" t="s">
        <v>1273</v>
      </c>
      <c r="V22" s="842">
        <v>46298</v>
      </c>
      <c r="W22" s="1066" t="s">
        <v>69</v>
      </c>
      <c r="X22" s="1067">
        <v>1</v>
      </c>
      <c r="Y22" s="1067">
        <v>2</v>
      </c>
      <c r="Z22" s="842">
        <v>46298</v>
      </c>
    </row>
    <row r="23" spans="1:26" ht="33" customHeight="1">
      <c r="A23" s="1038" t="s">
        <v>1239</v>
      </c>
      <c r="B23" s="1038">
        <v>3120</v>
      </c>
      <c r="C23" s="1038">
        <v>3196</v>
      </c>
      <c r="D23" s="1039" t="s">
        <v>909</v>
      </c>
      <c r="E23" s="1038" t="s">
        <v>1183</v>
      </c>
      <c r="F23" s="1038" t="s">
        <v>1184</v>
      </c>
      <c r="G23" s="1038" t="s">
        <v>1185</v>
      </c>
      <c r="H23" s="1038" t="s">
        <v>1192</v>
      </c>
      <c r="I23" s="1038" t="s">
        <v>1187</v>
      </c>
      <c r="J23" s="1038" t="s">
        <v>1188</v>
      </c>
      <c r="K23" s="1059" t="s">
        <v>949</v>
      </c>
      <c r="L23" s="1042"/>
      <c r="M23" s="1041"/>
      <c r="N23" s="1041"/>
      <c r="O23" s="1041" t="s">
        <v>1274</v>
      </c>
      <c r="P23" s="1041" t="s">
        <v>1275</v>
      </c>
      <c r="Q23" s="1050" t="s">
        <v>1276</v>
      </c>
      <c r="R23" s="1045"/>
      <c r="S23" s="1043"/>
      <c r="T23" s="1043" t="s">
        <v>1275</v>
      </c>
      <c r="U23" s="1064" t="s">
        <v>1276</v>
      </c>
      <c r="V23" s="842">
        <v>46298</v>
      </c>
      <c r="W23" s="1066" t="s">
        <v>69</v>
      </c>
      <c r="X23" s="1067">
        <v>1</v>
      </c>
      <c r="Y23" s="1067">
        <v>2</v>
      </c>
      <c r="Z23" s="842">
        <v>46298</v>
      </c>
    </row>
    <row r="24" spans="1:26" ht="33" customHeight="1">
      <c r="A24" s="1100" t="s">
        <v>1240</v>
      </c>
      <c r="B24" s="1038">
        <v>3120</v>
      </c>
      <c r="C24" s="1043">
        <v>3196</v>
      </c>
      <c r="D24" s="1041" t="s">
        <v>909</v>
      </c>
      <c r="E24" s="1059" t="s">
        <v>1183</v>
      </c>
      <c r="F24" s="1059" t="s">
        <v>1184</v>
      </c>
      <c r="G24" s="1059" t="s">
        <v>1185</v>
      </c>
      <c r="H24" s="1059" t="s">
        <v>1192</v>
      </c>
      <c r="I24" s="1059" t="s">
        <v>1187</v>
      </c>
      <c r="J24" s="1059" t="s">
        <v>1188</v>
      </c>
      <c r="K24" s="1059" t="s">
        <v>949</v>
      </c>
      <c r="L24" s="1042"/>
      <c r="M24" s="1041"/>
      <c r="N24" s="1041"/>
      <c r="O24" s="1041" t="s">
        <v>1318</v>
      </c>
      <c r="P24" s="1041"/>
      <c r="Q24" s="1043"/>
      <c r="R24" s="1043"/>
      <c r="S24" s="1043"/>
      <c r="T24" s="1043" t="s">
        <v>1272</v>
      </c>
      <c r="U24" s="1041" t="s">
        <v>1320</v>
      </c>
      <c r="V24" s="1079">
        <v>46305</v>
      </c>
      <c r="W24" s="1066" t="s">
        <v>69</v>
      </c>
      <c r="X24" s="1067">
        <v>1</v>
      </c>
      <c r="Y24" s="1067">
        <v>2</v>
      </c>
      <c r="Z24" s="1079">
        <v>46305</v>
      </c>
    </row>
    <row r="25" spans="1:26" ht="33" customHeight="1">
      <c r="A25" s="1100" t="s">
        <v>1245</v>
      </c>
      <c r="B25" s="1038">
        <v>3120</v>
      </c>
      <c r="C25" s="1043">
        <v>3196</v>
      </c>
      <c r="D25" s="1041" t="s">
        <v>909</v>
      </c>
      <c r="E25" s="1059" t="s">
        <v>1183</v>
      </c>
      <c r="F25" s="1059" t="s">
        <v>1184</v>
      </c>
      <c r="G25" s="1059" t="s">
        <v>1185</v>
      </c>
      <c r="H25" s="1059" t="s">
        <v>1192</v>
      </c>
      <c r="I25" s="1059" t="s">
        <v>1187</v>
      </c>
      <c r="J25" s="1059" t="s">
        <v>1188</v>
      </c>
      <c r="K25" s="1059" t="s">
        <v>949</v>
      </c>
      <c r="L25" s="1042"/>
      <c r="M25" s="1041"/>
      <c r="N25" s="1041"/>
      <c r="O25" s="1041" t="s">
        <v>1319</v>
      </c>
      <c r="P25" s="1041"/>
      <c r="Q25" s="1043"/>
      <c r="R25" s="1043"/>
      <c r="S25" s="1043"/>
      <c r="T25" s="1043" t="s">
        <v>1275</v>
      </c>
      <c r="U25" s="1041" t="s">
        <v>1283</v>
      </c>
      <c r="V25" s="1079">
        <v>46306</v>
      </c>
      <c r="W25" s="1066" t="s">
        <v>69</v>
      </c>
      <c r="X25" s="1067">
        <v>1</v>
      </c>
      <c r="Y25" s="1067">
        <v>2</v>
      </c>
      <c r="Z25" s="1079">
        <v>46306</v>
      </c>
    </row>
    <row r="26" spans="1:26" ht="46.8" customHeight="1">
      <c r="A26" s="1100" t="s">
        <v>1246</v>
      </c>
      <c r="B26" s="1038">
        <v>3120</v>
      </c>
      <c r="C26" s="1043">
        <v>3196</v>
      </c>
      <c r="D26" s="1041" t="s">
        <v>909</v>
      </c>
      <c r="E26" s="1059" t="s">
        <v>1183</v>
      </c>
      <c r="F26" s="1059" t="s">
        <v>1184</v>
      </c>
      <c r="G26" s="1059" t="s">
        <v>1185</v>
      </c>
      <c r="H26" s="1059" t="s">
        <v>1192</v>
      </c>
      <c r="I26" s="1059" t="s">
        <v>1187</v>
      </c>
      <c r="J26" s="1059" t="s">
        <v>1188</v>
      </c>
      <c r="K26" s="1059" t="s">
        <v>949</v>
      </c>
      <c r="L26" s="1042"/>
      <c r="M26" s="1041"/>
      <c r="N26" s="1041"/>
      <c r="O26" s="1097" t="s">
        <v>1347</v>
      </c>
      <c r="P26" s="1041"/>
      <c r="Q26" s="1043"/>
      <c r="R26" s="1043"/>
      <c r="S26" s="1043"/>
      <c r="T26" s="1043" t="s">
        <v>1272</v>
      </c>
      <c r="U26" s="1041" t="s">
        <v>1349</v>
      </c>
      <c r="V26" s="1079">
        <v>46313</v>
      </c>
      <c r="W26" s="1066" t="s">
        <v>69</v>
      </c>
      <c r="X26" s="1067">
        <v>1</v>
      </c>
      <c r="Y26" s="1067">
        <v>2</v>
      </c>
      <c r="Z26" s="1079">
        <v>46313</v>
      </c>
    </row>
    <row r="27" spans="1:26" ht="45" customHeight="1">
      <c r="A27" s="1100" t="s">
        <v>1278</v>
      </c>
      <c r="B27" s="1038">
        <v>3120</v>
      </c>
      <c r="C27" s="1043">
        <v>3196</v>
      </c>
      <c r="D27" s="1041" t="s">
        <v>909</v>
      </c>
      <c r="E27" s="1059" t="s">
        <v>1183</v>
      </c>
      <c r="F27" s="1059" t="s">
        <v>1184</v>
      </c>
      <c r="G27" s="1059" t="s">
        <v>1185</v>
      </c>
      <c r="H27" s="1059" t="s">
        <v>1192</v>
      </c>
      <c r="I27" s="1059" t="s">
        <v>1187</v>
      </c>
      <c r="J27" s="1059" t="s">
        <v>1188</v>
      </c>
      <c r="K27" s="1059" t="s">
        <v>949</v>
      </c>
      <c r="L27" s="1042"/>
      <c r="M27" s="1041"/>
      <c r="N27" s="1041"/>
      <c r="O27" s="1098" t="s">
        <v>1348</v>
      </c>
      <c r="P27" s="1041"/>
      <c r="Q27" s="1043"/>
      <c r="R27" s="1043"/>
      <c r="S27" s="1043"/>
      <c r="T27" s="1043" t="s">
        <v>1275</v>
      </c>
      <c r="U27" s="1041" t="s">
        <v>1350</v>
      </c>
      <c r="V27" s="1079">
        <v>46312</v>
      </c>
      <c r="W27" s="1066" t="s">
        <v>69</v>
      </c>
      <c r="X27" s="1067">
        <v>1</v>
      </c>
      <c r="Y27" s="1067">
        <v>2</v>
      </c>
      <c r="Z27" s="1079">
        <v>46312</v>
      </c>
    </row>
    <row r="28" spans="1:26" ht="33" customHeight="1">
      <c r="A28" s="1045"/>
      <c r="B28" s="1041"/>
      <c r="C28" s="1041"/>
      <c r="D28" s="1041"/>
      <c r="E28" s="1059"/>
      <c r="F28" s="1059"/>
      <c r="G28" s="1059"/>
      <c r="H28" s="1059"/>
      <c r="I28" s="1059"/>
      <c r="J28" s="1059"/>
      <c r="K28" s="1059"/>
      <c r="L28" s="1042"/>
      <c r="M28" s="1041"/>
      <c r="N28" s="1041"/>
      <c r="O28" s="1041"/>
      <c r="P28" s="1041"/>
      <c r="Q28" s="1043"/>
      <c r="R28" s="1043"/>
      <c r="S28" s="1043"/>
      <c r="T28" s="1043"/>
      <c r="U28" s="1041"/>
      <c r="V28" s="1044"/>
      <c r="W28" s="1059"/>
      <c r="X28" s="1059"/>
      <c r="Y28" s="1059"/>
      <c r="Z28" s="1044"/>
    </row>
    <row r="29" spans="1:26" ht="33" customHeight="1">
      <c r="A29" s="1045"/>
      <c r="B29" s="1041"/>
      <c r="C29" s="1041"/>
      <c r="D29" s="1041"/>
      <c r="E29" s="1059"/>
      <c r="F29" s="1059"/>
      <c r="G29" s="1059"/>
      <c r="H29" s="1059"/>
      <c r="I29" s="1059"/>
      <c r="J29" s="1059"/>
      <c r="K29" s="1059"/>
      <c r="L29" s="1042"/>
      <c r="M29" s="1041"/>
      <c r="N29" s="1041"/>
      <c r="O29" s="1041"/>
      <c r="P29" s="1041"/>
      <c r="Q29" s="1043"/>
      <c r="R29" s="1043"/>
      <c r="S29" s="1043"/>
      <c r="T29" s="1043"/>
      <c r="U29" s="1041"/>
      <c r="V29" s="1044"/>
      <c r="W29" s="1059"/>
      <c r="X29" s="1059"/>
      <c r="Y29" s="1059"/>
      <c r="Z29" s="1044"/>
    </row>
    <row r="30" spans="1:26" ht="33" customHeight="1">
      <c r="A30" s="1045"/>
      <c r="B30" s="1041"/>
      <c r="C30" s="1041"/>
      <c r="D30" s="1041"/>
      <c r="E30" s="1059"/>
      <c r="F30" s="1059"/>
      <c r="G30" s="1059"/>
      <c r="H30" s="1059"/>
      <c r="I30" s="1059"/>
      <c r="J30" s="1059"/>
      <c r="K30" s="1059"/>
      <c r="L30" s="1042"/>
      <c r="M30" s="1041"/>
      <c r="N30" s="1041"/>
      <c r="O30" s="1041"/>
      <c r="P30" s="1041"/>
      <c r="Q30" s="1043"/>
      <c r="R30" s="1043"/>
      <c r="S30" s="1043"/>
      <c r="T30" s="1043"/>
      <c r="U30" s="1041"/>
      <c r="V30" s="1044"/>
      <c r="W30" s="1059"/>
      <c r="X30" s="1059"/>
      <c r="Y30" s="1059"/>
      <c r="Z30" s="1044"/>
    </row>
    <row r="31" spans="1:26" ht="33" customHeight="1">
      <c r="A31" s="1045"/>
      <c r="B31" s="1041"/>
      <c r="C31" s="1041"/>
      <c r="D31" s="1041"/>
      <c r="E31" s="1059"/>
      <c r="F31" s="1059"/>
      <c r="G31" s="1059"/>
      <c r="H31" s="1059"/>
      <c r="I31" s="1059"/>
      <c r="J31" s="1059"/>
      <c r="K31" s="1059"/>
      <c r="L31" s="1042"/>
      <c r="M31" s="1041"/>
      <c r="N31" s="1041"/>
      <c r="O31" s="1041"/>
      <c r="P31" s="1041"/>
      <c r="Q31" s="1043"/>
      <c r="R31" s="1043"/>
      <c r="S31" s="1043"/>
      <c r="T31" s="1043"/>
      <c r="U31" s="1041"/>
      <c r="V31" s="1044"/>
      <c r="W31" s="1059"/>
      <c r="X31" s="1059"/>
      <c r="Y31" s="1059"/>
      <c r="Z31" s="1044"/>
    </row>
    <row r="32" spans="1:26" ht="33" customHeight="1">
      <c r="A32" s="1045"/>
      <c r="B32" s="1041"/>
      <c r="C32" s="1041"/>
      <c r="D32" s="1041"/>
      <c r="E32" s="1059"/>
      <c r="F32" s="1059"/>
      <c r="G32" s="1059"/>
      <c r="H32" s="1059"/>
      <c r="I32" s="1059"/>
      <c r="J32" s="1059"/>
      <c r="K32" s="1059"/>
      <c r="L32" s="1042"/>
      <c r="M32" s="1041"/>
      <c r="N32" s="1041"/>
      <c r="O32" s="1041"/>
      <c r="P32" s="1041"/>
      <c r="Q32" s="1043"/>
      <c r="R32" s="1043"/>
      <c r="S32" s="1043"/>
      <c r="T32" s="1043"/>
      <c r="U32" s="1041"/>
      <c r="V32" s="1044"/>
      <c r="W32" s="1059"/>
      <c r="X32" s="1059"/>
      <c r="Y32" s="1059"/>
      <c r="Z32" s="1044"/>
    </row>
    <row r="33" spans="1:7" ht="33" customHeight="1">
      <c r="A33" s="83"/>
      <c r="B33"/>
      <c r="C33"/>
      <c r="D33"/>
      <c r="E33" s="3"/>
      <c r="F33" s="3"/>
      <c r="G33" s="3"/>
    </row>
    <row r="34" spans="1:7" ht="33" customHeight="1">
      <c r="A34" s="83"/>
      <c r="B34"/>
      <c r="C34"/>
      <c r="D34"/>
      <c r="E34" s="3"/>
      <c r="F34" s="3"/>
      <c r="G34" s="3"/>
    </row>
    <row r="35" spans="1:7" ht="33" customHeight="1">
      <c r="A35" s="83"/>
      <c r="B35"/>
      <c r="C35"/>
      <c r="D35"/>
      <c r="E35" s="3"/>
      <c r="F35" s="3"/>
      <c r="G35" s="3"/>
    </row>
    <row r="36" spans="1:7" ht="33" customHeight="1">
      <c r="A36" s="83"/>
      <c r="B36"/>
      <c r="C36"/>
      <c r="D36"/>
      <c r="E36" s="3"/>
      <c r="F36" s="3"/>
      <c r="G36" s="3"/>
    </row>
    <row r="37" spans="1:7" ht="33" customHeight="1">
      <c r="A37" s="83"/>
      <c r="B37"/>
      <c r="C37"/>
      <c r="D37"/>
      <c r="E37" s="3"/>
      <c r="F37" s="3"/>
      <c r="G37" s="3"/>
    </row>
    <row r="38" spans="1:7" ht="33" customHeight="1">
      <c r="A38" s="83"/>
      <c r="B38"/>
      <c r="C38"/>
      <c r="D38"/>
      <c r="E38" s="3"/>
      <c r="F38" s="3"/>
      <c r="G38" s="3"/>
    </row>
    <row r="39" spans="1:7" ht="33" customHeight="1">
      <c r="A39" s="83"/>
      <c r="B39"/>
      <c r="C39"/>
      <c r="D39"/>
      <c r="E39" s="3"/>
      <c r="F39" s="3"/>
      <c r="G39" s="3"/>
    </row>
    <row r="40" spans="1:7" ht="33" customHeight="1">
      <c r="A40" s="83"/>
      <c r="B40"/>
      <c r="C40"/>
      <c r="D40"/>
      <c r="E40" s="3"/>
      <c r="F40" s="3"/>
      <c r="G40" s="3"/>
    </row>
    <row r="41" spans="1:7" ht="33" customHeight="1">
      <c r="A41" s="83"/>
      <c r="B41"/>
      <c r="C41"/>
      <c r="D41"/>
      <c r="E41" s="3"/>
      <c r="F41" s="3"/>
      <c r="G41" s="3"/>
    </row>
    <row r="42" spans="1:7" ht="33" customHeight="1">
      <c r="A42" s="83"/>
      <c r="B42"/>
      <c r="C42"/>
      <c r="D42"/>
      <c r="E42" s="3"/>
      <c r="F42" s="3"/>
      <c r="G42" s="3"/>
    </row>
    <row r="43" spans="1:7" ht="33" customHeight="1">
      <c r="A43" s="83"/>
      <c r="B43"/>
      <c r="C43"/>
      <c r="D43"/>
      <c r="E43" s="3"/>
      <c r="F43" s="3"/>
      <c r="G43" s="3"/>
    </row>
    <row r="44" spans="1:7" ht="33" customHeight="1">
      <c r="A44" s="83"/>
      <c r="B44"/>
      <c r="C44"/>
      <c r="D44"/>
      <c r="E44" s="3"/>
      <c r="F44" s="3"/>
      <c r="G44" s="3"/>
    </row>
    <row r="45" spans="1:7" ht="33" customHeight="1">
      <c r="A45" s="83"/>
      <c r="B45"/>
      <c r="C45"/>
      <c r="D45"/>
      <c r="E45" s="3"/>
      <c r="F45" s="3"/>
      <c r="G45" s="3"/>
    </row>
    <row r="46" spans="1:7" ht="33" customHeight="1">
      <c r="A46" s="83"/>
      <c r="B46"/>
      <c r="C46"/>
      <c r="D46"/>
      <c r="E46" s="3"/>
      <c r="F46" s="3"/>
      <c r="G46" s="3"/>
    </row>
    <row r="47" spans="1:7" ht="33" customHeight="1">
      <c r="A47" s="83"/>
      <c r="B47"/>
      <c r="C47"/>
      <c r="D47"/>
      <c r="E47" s="3"/>
      <c r="F47" s="3"/>
      <c r="G47" s="3"/>
    </row>
    <row r="48" spans="1:7" ht="33" customHeight="1">
      <c r="A48" s="83"/>
      <c r="B48"/>
      <c r="C48"/>
      <c r="D48"/>
      <c r="E48" s="3"/>
      <c r="F48" s="3"/>
      <c r="G48" s="3"/>
    </row>
    <row r="49" spans="1:7" ht="33" customHeight="1">
      <c r="A49" s="83"/>
      <c r="B49"/>
      <c r="C49"/>
      <c r="D49"/>
      <c r="E49" s="3"/>
      <c r="F49" s="3"/>
      <c r="G49" s="3"/>
    </row>
    <row r="50" spans="1:7" ht="33" customHeight="1">
      <c r="A50" s="83"/>
      <c r="B50"/>
      <c r="C50"/>
      <c r="D50"/>
      <c r="E50" s="3"/>
      <c r="F50" s="3"/>
      <c r="G50" s="3"/>
    </row>
    <row r="51" spans="1:7" ht="33" customHeight="1">
      <c r="A51" s="83"/>
      <c r="B51"/>
      <c r="C51"/>
      <c r="D51"/>
      <c r="E51" s="3"/>
      <c r="F51" s="3"/>
      <c r="G51" s="3"/>
    </row>
    <row r="52" spans="1:7" ht="33" customHeight="1">
      <c r="A52" s="83"/>
      <c r="B52"/>
      <c r="C52"/>
      <c r="D52"/>
      <c r="E52" s="3"/>
      <c r="F52" s="3"/>
      <c r="G52" s="3"/>
    </row>
    <row r="53" spans="1:7" ht="33" customHeight="1">
      <c r="A53" s="83"/>
      <c r="B53"/>
      <c r="C53"/>
      <c r="D53"/>
      <c r="E53" s="3"/>
      <c r="F53" s="3"/>
      <c r="G53" s="3"/>
    </row>
    <row r="54" spans="1:7" ht="33" customHeight="1">
      <c r="A54" s="83"/>
      <c r="B54"/>
      <c r="C54"/>
      <c r="D54"/>
      <c r="E54" s="3"/>
      <c r="F54" s="3"/>
      <c r="G54" s="3"/>
    </row>
    <row r="55" spans="1:7" ht="33" customHeight="1">
      <c r="A55" s="83"/>
      <c r="B55"/>
      <c r="C55"/>
      <c r="D55"/>
      <c r="E55" s="3"/>
      <c r="F55" s="3"/>
      <c r="G55" s="3"/>
    </row>
    <row r="56" spans="1:7" ht="33" customHeight="1">
      <c r="A56" s="83"/>
      <c r="B56"/>
      <c r="C56"/>
      <c r="D56"/>
      <c r="E56" s="3"/>
      <c r="F56" s="3"/>
      <c r="G56" s="3"/>
    </row>
    <row r="57" spans="1:7" ht="33" customHeight="1">
      <c r="A57" s="83"/>
      <c r="B57"/>
      <c r="C57"/>
      <c r="D57"/>
      <c r="E57" s="3"/>
      <c r="F57" s="3"/>
      <c r="G57" s="3"/>
    </row>
    <row r="58" spans="1:7" ht="33" customHeight="1">
      <c r="A58" s="83"/>
      <c r="B58"/>
      <c r="C58"/>
      <c r="D58"/>
      <c r="E58" s="3"/>
      <c r="F58" s="3"/>
      <c r="G58" s="3"/>
    </row>
    <row r="59" spans="1:7" ht="33" customHeight="1">
      <c r="A59" s="83"/>
      <c r="B59"/>
      <c r="C59"/>
      <c r="D59"/>
      <c r="E59" s="3"/>
      <c r="F59" s="3"/>
      <c r="G59" s="3"/>
    </row>
    <row r="60" spans="1:7" ht="33" customHeight="1">
      <c r="A60"/>
      <c r="B60"/>
      <c r="C60"/>
      <c r="D60"/>
      <c r="E60" s="3"/>
      <c r="F60" s="3"/>
      <c r="G60" s="3"/>
    </row>
    <row r="61" spans="1:7" ht="33" customHeight="1">
      <c r="A61"/>
      <c r="B61"/>
      <c r="C61"/>
      <c r="D61"/>
      <c r="E61" s="3"/>
      <c r="F61" s="3"/>
      <c r="G61" s="3"/>
    </row>
    <row r="62" spans="1:7">
      <c r="A62"/>
      <c r="B62"/>
      <c r="C62"/>
      <c r="D62"/>
      <c r="E62" s="3"/>
      <c r="F62" s="3"/>
      <c r="G62" s="3"/>
    </row>
    <row r="63" spans="1:7">
      <c r="A63"/>
      <c r="B63"/>
      <c r="C63"/>
      <c r="D63"/>
      <c r="E63" s="3"/>
      <c r="F63" s="3"/>
      <c r="G63" s="3"/>
    </row>
    <row r="64" spans="1:7">
      <c r="A64"/>
      <c r="B64"/>
      <c r="C64"/>
      <c r="D64"/>
      <c r="E64" s="3"/>
      <c r="F64" s="3"/>
      <c r="G64" s="3"/>
    </row>
    <row r="65" spans="1:7">
      <c r="A65"/>
      <c r="B65"/>
      <c r="C65"/>
      <c r="D65"/>
      <c r="E65" s="3"/>
      <c r="F65" s="3"/>
      <c r="G65" s="3"/>
    </row>
    <row r="66" spans="1:7">
      <c r="A66"/>
    </row>
    <row r="67" spans="1:7">
      <c r="A67"/>
    </row>
    <row r="68" spans="1:7">
      <c r="A68"/>
    </row>
    <row r="69" spans="1:7">
      <c r="A69"/>
    </row>
    <row r="70" spans="1:7">
      <c r="A70"/>
    </row>
    <row r="71" spans="1:7">
      <c r="A71"/>
    </row>
    <row r="72" spans="1:7">
      <c r="A72"/>
    </row>
    <row r="73" spans="1:7">
      <c r="A73"/>
    </row>
    <row r="74" spans="1:7">
      <c r="A74"/>
    </row>
    <row r="75" spans="1:7">
      <c r="A75"/>
    </row>
    <row r="76" spans="1:7">
      <c r="A76"/>
    </row>
    <row r="77" spans="1:7">
      <c r="A77"/>
    </row>
    <row r="78" spans="1:7">
      <c r="A78"/>
    </row>
    <row r="79" spans="1:7">
      <c r="A79"/>
    </row>
    <row r="80" spans="1:7">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sheetData>
  <mergeCells count="2">
    <mergeCell ref="A9:H9"/>
    <mergeCell ref="A10:H10"/>
  </mergeCells>
  <phoneticPr fontId="102" type="noConversion"/>
  <conditionalFormatting sqref="T13:T21">
    <cfRule type="cellIs" dxfId="13" priority="1" operator="equal">
      <formula>"High"</formula>
    </cfRule>
    <cfRule type="cellIs" dxfId="12" priority="2" operator="equal">
      <formula>"Medium"</formula>
    </cfRule>
    <cfRule type="cellIs" dxfId="11" priority="3" operator="equal">
      <formula>"Low"</formula>
    </cfRule>
  </conditionalFormatting>
  <conditionalFormatting sqref="T22:T32">
    <cfRule type="cellIs" dxfId="10" priority="4" operator="equal">
      <formula>"Critical"</formula>
    </cfRule>
    <cfRule type="cellIs" dxfId="9" priority="5" operator="equal">
      <formula>"High"</formula>
    </cfRule>
    <cfRule type="cellIs" dxfId="8" priority="6" operator="equal">
      <formula>"Normal"</formula>
    </cfRule>
  </conditionalFormatting>
  <printOptions horizontalCentered="1" verticalCentered="1"/>
  <pageMargins left="0.7" right="0.7" top="0.75" bottom="0.75" header="0.3" footer="0.3"/>
  <pageSetup paperSize="8" scale="48" orientation="landscape" r:id="rId1"/>
  <headerFooter>
    <oddFooter>&amp;R_x000D_&amp;1#&amp;"Aptos"&amp;10&amp;K000000 Data sensitivity - Internal</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249977111117893"/>
    <pageSetUpPr fitToPage="1"/>
  </sheetPr>
  <dimension ref="A1:AJ43"/>
  <sheetViews>
    <sheetView showGridLines="0" view="pageBreakPreview" topLeftCell="G14" zoomScale="55" zoomScaleNormal="55" zoomScaleSheetLayoutView="55" workbookViewId="0">
      <selection activeCell="K39" sqref="K39"/>
    </sheetView>
  </sheetViews>
  <sheetFormatPr defaultColWidth="9.44140625" defaultRowHeight="13.8"/>
  <cols>
    <col min="1" max="1" width="15.5546875" style="951" customWidth="1"/>
    <col min="2" max="2" width="21.88671875" style="951" customWidth="1"/>
    <col min="3" max="3" width="17" style="951" customWidth="1"/>
    <col min="4" max="4" width="17" style="1073" customWidth="1"/>
    <col min="5" max="6" width="17" style="944" customWidth="1"/>
    <col min="7" max="8" width="15.5546875" style="944" customWidth="1"/>
    <col min="9" max="9" width="18.88671875" style="1073" customWidth="1"/>
    <col min="10" max="10" width="19.88671875" style="1073" customWidth="1"/>
    <col min="11" max="11" width="26.5546875" style="1073" customWidth="1"/>
    <col min="12" max="12" width="25.109375" style="1073" hidden="1" customWidth="1"/>
    <col min="13" max="13" width="25.44140625" style="1073" customWidth="1"/>
    <col min="14" max="15" width="15.5546875" style="951" customWidth="1"/>
    <col min="16" max="16" width="22.44140625" style="951" customWidth="1"/>
    <col min="17" max="20" width="15.5546875" style="951" customWidth="1"/>
    <col min="21" max="21" width="17.44140625" style="951" hidden="1" customWidth="1"/>
    <col min="22" max="22" width="15.5546875" style="951" customWidth="1"/>
    <col min="23" max="23" width="15.5546875" style="944" customWidth="1"/>
    <col min="24" max="24" width="41.33203125" style="951" customWidth="1"/>
    <col min="25" max="26" width="15.5546875" style="951" customWidth="1"/>
    <col min="27" max="27" width="15.5546875" style="952" customWidth="1"/>
    <col min="28" max="32" width="15.5546875" style="951" customWidth="1"/>
    <col min="33" max="16384" width="9.44140625" style="951"/>
  </cols>
  <sheetData>
    <row r="1" spans="1:36" s="941" customFormat="1" ht="21">
      <c r="A1" s="1841" t="s">
        <v>1197</v>
      </c>
      <c r="B1" s="1841"/>
      <c r="C1" s="1841"/>
      <c r="D1" s="1841"/>
      <c r="E1" s="1841"/>
      <c r="F1" s="1841"/>
      <c r="G1" s="1841"/>
      <c r="H1" s="1841"/>
      <c r="I1" s="32"/>
      <c r="J1" s="32"/>
      <c r="K1" s="32"/>
      <c r="L1" s="32"/>
      <c r="M1" s="32"/>
      <c r="N1"/>
      <c r="O1"/>
      <c r="P1"/>
      <c r="Q1"/>
      <c r="R1"/>
      <c r="S1"/>
      <c r="T1"/>
      <c r="U1"/>
      <c r="V1"/>
      <c r="W1" s="3"/>
      <c r="X1"/>
      <c r="Y1"/>
      <c r="Z1"/>
      <c r="AA1"/>
    </row>
    <row r="2" spans="1:36" s="942" customFormat="1" ht="17.399999999999999">
      <c r="A2" s="1842"/>
      <c r="B2" s="1842"/>
      <c r="C2" s="1842"/>
      <c r="D2" s="1842"/>
      <c r="E2" s="1842"/>
      <c r="F2" s="1842"/>
      <c r="G2" s="1842"/>
      <c r="H2" s="1842"/>
      <c r="I2" s="32"/>
      <c r="J2" s="32"/>
      <c r="K2" s="32"/>
      <c r="L2" s="32"/>
      <c r="M2" s="32"/>
      <c r="N2"/>
      <c r="O2"/>
      <c r="P2"/>
      <c r="Q2"/>
      <c r="R2"/>
      <c r="S2"/>
      <c r="T2"/>
      <c r="U2"/>
      <c r="V2"/>
      <c r="W2" s="3"/>
      <c r="X2"/>
      <c r="Y2"/>
      <c r="Z2"/>
      <c r="AA2"/>
    </row>
    <row r="3" spans="1:36" s="942" customFormat="1" ht="17.399999999999999">
      <c r="A3"/>
      <c r="B3"/>
      <c r="C3"/>
      <c r="D3" s="32"/>
      <c r="E3" s="3"/>
      <c r="F3" s="3"/>
      <c r="G3" s="3"/>
      <c r="H3" s="3"/>
      <c r="I3" s="32"/>
      <c r="J3" s="32"/>
      <c r="K3" s="32"/>
      <c r="L3" s="32"/>
      <c r="M3" s="32"/>
      <c r="N3"/>
      <c r="O3"/>
      <c r="P3"/>
      <c r="Q3"/>
      <c r="R3"/>
      <c r="S3"/>
      <c r="T3"/>
      <c r="U3"/>
      <c r="V3"/>
      <c r="W3" s="3"/>
      <c r="X3"/>
      <c r="Y3"/>
      <c r="Z3"/>
      <c r="AA3"/>
    </row>
    <row r="4" spans="1:36" s="942" customFormat="1" ht="26.4">
      <c r="A4" s="1036" t="s">
        <v>915</v>
      </c>
      <c r="B4" s="1037" t="s">
        <v>1165</v>
      </c>
      <c r="C4" s="1037" t="s">
        <v>1166</v>
      </c>
      <c r="D4" s="1058" t="s">
        <v>100</v>
      </c>
      <c r="E4" s="1058" t="s">
        <v>917</v>
      </c>
      <c r="F4" s="1058" t="s">
        <v>916</v>
      </c>
      <c r="G4" s="1058" t="s">
        <v>1167</v>
      </c>
      <c r="H4" s="1058" t="s">
        <v>1168</v>
      </c>
      <c r="I4" s="1058" t="s">
        <v>1169</v>
      </c>
      <c r="J4" s="1058" t="s">
        <v>1170</v>
      </c>
      <c r="K4" s="1058" t="s">
        <v>263</v>
      </c>
      <c r="L4" s="1058" t="s">
        <v>1171</v>
      </c>
      <c r="M4" s="1058" t="s">
        <v>195</v>
      </c>
      <c r="N4" s="1037" t="s">
        <v>1198</v>
      </c>
      <c r="O4" s="1037" t="s">
        <v>1173</v>
      </c>
      <c r="P4" s="1037" t="s">
        <v>1174</v>
      </c>
      <c r="Q4" s="1037" t="s">
        <v>1199</v>
      </c>
      <c r="R4" s="1037" t="s">
        <v>1200</v>
      </c>
      <c r="S4" s="1037" t="s">
        <v>34</v>
      </c>
      <c r="T4" s="1037" t="s">
        <v>1201</v>
      </c>
      <c r="U4" s="1037" t="s">
        <v>1202</v>
      </c>
      <c r="V4" s="1037" t="s">
        <v>1203</v>
      </c>
      <c r="W4" s="1058" t="s">
        <v>258</v>
      </c>
      <c r="X4" s="1037" t="s">
        <v>64</v>
      </c>
      <c r="Y4" s="1037" t="s">
        <v>1181</v>
      </c>
      <c r="Z4" s="1037" t="s">
        <v>1204</v>
      </c>
      <c r="AA4" s="1046" t="s">
        <v>1205</v>
      </c>
    </row>
    <row r="5" spans="1:36" s="942" customFormat="1" ht="83.4" customHeight="1">
      <c r="A5" s="1038" t="s">
        <v>1182</v>
      </c>
      <c r="B5" s="1038">
        <v>3120</v>
      </c>
      <c r="C5" s="1038">
        <v>3196</v>
      </c>
      <c r="D5" s="1038" t="s">
        <v>909</v>
      </c>
      <c r="E5" s="1038" t="s">
        <v>1183</v>
      </c>
      <c r="F5" s="1038" t="s">
        <v>1184</v>
      </c>
      <c r="G5" s="1038" t="s">
        <v>1185</v>
      </c>
      <c r="H5" s="1038" t="s">
        <v>1186</v>
      </c>
      <c r="I5" s="1038" t="s">
        <v>1187</v>
      </c>
      <c r="J5" s="1038" t="s">
        <v>1188</v>
      </c>
      <c r="K5" s="1038" t="s">
        <v>212</v>
      </c>
      <c r="L5" s="1074"/>
      <c r="M5" s="1038" t="s">
        <v>1206</v>
      </c>
      <c r="N5" s="1039" t="s">
        <v>1207</v>
      </c>
      <c r="O5" s="1039" t="s">
        <v>1208</v>
      </c>
      <c r="P5" s="1039" t="s">
        <v>1209</v>
      </c>
      <c r="Q5" s="1040">
        <v>5</v>
      </c>
      <c r="R5" s="1040" t="s">
        <v>1211</v>
      </c>
      <c r="S5" s="1040">
        <v>25</v>
      </c>
      <c r="T5" s="1047" t="s">
        <v>1212</v>
      </c>
      <c r="U5" s="1040" t="s">
        <v>1213</v>
      </c>
      <c r="V5" s="1039" t="s">
        <v>1214</v>
      </c>
      <c r="W5" s="1066" t="s">
        <v>1215</v>
      </c>
      <c r="X5" s="1040" t="s">
        <v>212</v>
      </c>
      <c r="Y5" s="1048"/>
      <c r="Z5" s="1039" t="s">
        <v>1216</v>
      </c>
      <c r="AA5" s="1049" t="s">
        <v>1217</v>
      </c>
    </row>
    <row r="6" spans="1:36" s="942" customFormat="1" ht="52.2" customHeight="1">
      <c r="A6" s="1038" t="s">
        <v>1189</v>
      </c>
      <c r="B6" s="1038">
        <v>3120</v>
      </c>
      <c r="C6" s="1038">
        <v>3196</v>
      </c>
      <c r="D6" s="1038" t="s">
        <v>909</v>
      </c>
      <c r="E6" s="1038" t="s">
        <v>1183</v>
      </c>
      <c r="F6" s="1038" t="s">
        <v>1184</v>
      </c>
      <c r="G6" s="1038" t="s">
        <v>1185</v>
      </c>
      <c r="H6" s="1038" t="s">
        <v>1190</v>
      </c>
      <c r="I6" s="1038" t="s">
        <v>1187</v>
      </c>
      <c r="J6" s="1038" t="s">
        <v>1188</v>
      </c>
      <c r="K6" s="1038" t="s">
        <v>212</v>
      </c>
      <c r="L6" s="1074">
        <v>9867379</v>
      </c>
      <c r="M6" s="1038" t="s">
        <v>1218</v>
      </c>
      <c r="N6" s="1039" t="s">
        <v>1219</v>
      </c>
      <c r="O6" s="1039" t="s">
        <v>1220</v>
      </c>
      <c r="P6" s="1039" t="s">
        <v>1209</v>
      </c>
      <c r="Q6" s="1040" t="s">
        <v>1211</v>
      </c>
      <c r="R6" s="1040" t="s">
        <v>1211</v>
      </c>
      <c r="S6" s="1040">
        <v>25</v>
      </c>
      <c r="T6" s="1047" t="s">
        <v>1212</v>
      </c>
      <c r="U6" s="1040" t="s">
        <v>1213</v>
      </c>
      <c r="V6" s="1039" t="s">
        <v>1221</v>
      </c>
      <c r="W6" s="1066" t="s">
        <v>1215</v>
      </c>
      <c r="X6" s="1040" t="s">
        <v>212</v>
      </c>
      <c r="Y6" s="1048"/>
      <c r="Z6" s="1039" t="s">
        <v>1222</v>
      </c>
      <c r="AA6" s="1049" t="s">
        <v>1223</v>
      </c>
    </row>
    <row r="7" spans="1:36" s="944" customFormat="1" ht="41.4" customHeight="1" thickBot="1">
      <c r="A7" s="1038" t="s">
        <v>1191</v>
      </c>
      <c r="B7" s="1038">
        <v>3120</v>
      </c>
      <c r="C7" s="1038">
        <v>3196</v>
      </c>
      <c r="D7" s="1038" t="s">
        <v>909</v>
      </c>
      <c r="E7" s="1038" t="s">
        <v>1183</v>
      </c>
      <c r="F7" s="1038" t="s">
        <v>1184</v>
      </c>
      <c r="G7" s="1038" t="s">
        <v>1185</v>
      </c>
      <c r="H7" s="1038" t="s">
        <v>1192</v>
      </c>
      <c r="I7" s="1038" t="s">
        <v>1187</v>
      </c>
      <c r="J7" s="1038" t="s">
        <v>1188</v>
      </c>
      <c r="K7" s="1038" t="s">
        <v>212</v>
      </c>
      <c r="L7" s="1075"/>
      <c r="M7" s="1038" t="s">
        <v>1224</v>
      </c>
      <c r="N7" s="1039" t="s">
        <v>1225</v>
      </c>
      <c r="O7" s="1039" t="s">
        <v>1226</v>
      </c>
      <c r="P7" s="1039" t="s">
        <v>1227</v>
      </c>
      <c r="Q7" s="1040" t="s">
        <v>1210</v>
      </c>
      <c r="R7" s="1040" t="s">
        <v>1210</v>
      </c>
      <c r="S7" s="1040">
        <v>16</v>
      </c>
      <c r="T7" s="1040" t="s">
        <v>919</v>
      </c>
      <c r="U7" s="1040" t="s">
        <v>1213</v>
      </c>
      <c r="V7" s="1039" t="s">
        <v>1228</v>
      </c>
      <c r="W7" s="1066" t="s">
        <v>1215</v>
      </c>
      <c r="X7" s="1040" t="s">
        <v>212</v>
      </c>
      <c r="Y7" s="1048"/>
      <c r="Z7" s="1039" t="s">
        <v>1229</v>
      </c>
      <c r="AA7" s="1049" t="s">
        <v>1230</v>
      </c>
    </row>
    <row r="8" spans="1:36" s="947" customFormat="1" ht="34.5" customHeight="1" thickTop="1">
      <c r="A8" s="1038" t="s">
        <v>1193</v>
      </c>
      <c r="B8" s="1038">
        <v>3120</v>
      </c>
      <c r="C8" s="1038">
        <v>3196</v>
      </c>
      <c r="D8" s="1038" t="s">
        <v>909</v>
      </c>
      <c r="E8" s="1038" t="s">
        <v>1183</v>
      </c>
      <c r="F8" s="1038" t="s">
        <v>1184</v>
      </c>
      <c r="G8" s="1038" t="s">
        <v>1185</v>
      </c>
      <c r="H8" s="1038" t="s">
        <v>1192</v>
      </c>
      <c r="I8" s="1038" t="s">
        <v>1187</v>
      </c>
      <c r="J8" s="1038" t="s">
        <v>1188</v>
      </c>
      <c r="K8" s="1059" t="s">
        <v>212</v>
      </c>
      <c r="L8" s="1076"/>
      <c r="M8" s="1059" t="s">
        <v>918</v>
      </c>
      <c r="N8" s="1041" t="s">
        <v>932</v>
      </c>
      <c r="O8" s="1041" t="s">
        <v>934</v>
      </c>
      <c r="P8" s="1041" t="s">
        <v>933</v>
      </c>
      <c r="Q8" s="1043" t="s">
        <v>1210</v>
      </c>
      <c r="R8" s="1043" t="s">
        <v>1210</v>
      </c>
      <c r="S8" s="1040">
        <v>16</v>
      </c>
      <c r="T8" s="1040" t="s">
        <v>919</v>
      </c>
      <c r="U8" s="1043"/>
      <c r="V8" s="1041"/>
      <c r="W8" s="1066">
        <v>46147</v>
      </c>
      <c r="X8" s="1043" t="s">
        <v>949</v>
      </c>
      <c r="Y8" s="1044">
        <v>46178</v>
      </c>
      <c r="Z8" s="1041"/>
      <c r="AA8" s="1050"/>
      <c r="AB8" s="945"/>
      <c r="AC8" s="1843" t="s">
        <v>914</v>
      </c>
      <c r="AD8" s="1844"/>
      <c r="AE8" s="1845"/>
      <c r="AF8" s="946"/>
    </row>
    <row r="9" spans="1:36" s="947" customFormat="1" ht="37.35" customHeight="1">
      <c r="A9" s="1038" t="s">
        <v>1194</v>
      </c>
      <c r="B9" s="1038">
        <v>3120</v>
      </c>
      <c r="C9" s="1038">
        <v>3196</v>
      </c>
      <c r="D9" s="1038" t="s">
        <v>909</v>
      </c>
      <c r="E9" s="1038" t="s">
        <v>1183</v>
      </c>
      <c r="F9" s="1038" t="s">
        <v>1184</v>
      </c>
      <c r="G9" s="1038" t="s">
        <v>1185</v>
      </c>
      <c r="H9" s="1038" t="s">
        <v>1192</v>
      </c>
      <c r="I9" s="1038" t="s">
        <v>1187</v>
      </c>
      <c r="J9" s="1038" t="s">
        <v>1188</v>
      </c>
      <c r="K9" s="1059" t="s">
        <v>212</v>
      </c>
      <c r="L9" s="1076"/>
      <c r="M9" s="1059" t="s">
        <v>918</v>
      </c>
      <c r="N9" s="1041" t="s">
        <v>936</v>
      </c>
      <c r="O9" s="1041" t="s">
        <v>935</v>
      </c>
      <c r="P9" s="1041" t="s">
        <v>933</v>
      </c>
      <c r="Q9" s="1043" t="s">
        <v>1231</v>
      </c>
      <c r="R9" s="1043" t="s">
        <v>1231</v>
      </c>
      <c r="S9" s="1043">
        <v>12</v>
      </c>
      <c r="T9" s="1051" t="s">
        <v>1232</v>
      </c>
      <c r="U9" s="1043"/>
      <c r="V9" s="1041"/>
      <c r="W9" s="1066">
        <v>46147</v>
      </c>
      <c r="X9" s="1043" t="s">
        <v>949</v>
      </c>
      <c r="Y9" s="1044">
        <v>46178</v>
      </c>
      <c r="Z9" s="1041"/>
      <c r="AA9" s="1050"/>
      <c r="AB9" s="951"/>
      <c r="AC9" s="952"/>
      <c r="AD9" s="951"/>
      <c r="AE9" s="951"/>
      <c r="AF9" s="951"/>
    </row>
    <row r="10" spans="1:36" s="943" customFormat="1" ht="57.6" customHeight="1">
      <c r="A10" s="1038" t="s">
        <v>1195</v>
      </c>
      <c r="B10" s="1038">
        <v>3120</v>
      </c>
      <c r="C10" s="1038">
        <v>3196</v>
      </c>
      <c r="D10" s="1038" t="s">
        <v>909</v>
      </c>
      <c r="E10" s="1038" t="s">
        <v>1183</v>
      </c>
      <c r="F10" s="1038" t="s">
        <v>1184</v>
      </c>
      <c r="G10" s="1038" t="s">
        <v>1185</v>
      </c>
      <c r="H10" s="1038" t="s">
        <v>1192</v>
      </c>
      <c r="I10" s="1038" t="s">
        <v>1187</v>
      </c>
      <c r="J10" s="1038" t="s">
        <v>1188</v>
      </c>
      <c r="K10" s="1059" t="s">
        <v>949</v>
      </c>
      <c r="L10" s="1076"/>
      <c r="M10" s="1059" t="s">
        <v>948</v>
      </c>
      <c r="N10" s="1041" t="s">
        <v>1068</v>
      </c>
      <c r="O10" s="1041" t="s">
        <v>1069</v>
      </c>
      <c r="P10" s="1041" t="s">
        <v>1070</v>
      </c>
      <c r="Q10" s="1043" t="s">
        <v>1231</v>
      </c>
      <c r="R10" s="1043" t="s">
        <v>1231</v>
      </c>
      <c r="S10" s="1043">
        <v>12</v>
      </c>
      <c r="T10" s="1051" t="s">
        <v>1232</v>
      </c>
      <c r="U10" s="1043"/>
      <c r="V10" s="1041"/>
      <c r="W10" s="1066">
        <v>46238</v>
      </c>
      <c r="X10" s="1043" t="s">
        <v>949</v>
      </c>
      <c r="Y10" s="1044">
        <v>46238</v>
      </c>
      <c r="Z10" s="1041" t="s">
        <v>1074</v>
      </c>
      <c r="AA10" s="1050"/>
      <c r="AB10" s="951"/>
      <c r="AC10" s="951"/>
      <c r="AD10" s="951"/>
      <c r="AE10" s="951"/>
      <c r="AF10" s="951"/>
      <c r="AG10" s="948"/>
      <c r="AH10" s="948"/>
      <c r="AI10" s="948"/>
      <c r="AJ10" s="948"/>
    </row>
    <row r="11" spans="1:36" s="950" customFormat="1" ht="81.599999999999994" customHeight="1">
      <c r="A11" s="1038" t="s">
        <v>1196</v>
      </c>
      <c r="B11" s="1038">
        <v>3120</v>
      </c>
      <c r="C11" s="1038">
        <v>3196</v>
      </c>
      <c r="D11" s="1038" t="s">
        <v>909</v>
      </c>
      <c r="E11" s="1038" t="s">
        <v>1183</v>
      </c>
      <c r="F11" s="1038" t="s">
        <v>1184</v>
      </c>
      <c r="G11" s="1038" t="s">
        <v>1185</v>
      </c>
      <c r="H11" s="1038" t="s">
        <v>1192</v>
      </c>
      <c r="I11" s="1038" t="s">
        <v>1187</v>
      </c>
      <c r="J11" s="1038" t="s">
        <v>1188</v>
      </c>
      <c r="K11" s="1059" t="s">
        <v>949</v>
      </c>
      <c r="L11" s="1076"/>
      <c r="M11" s="1059" t="s">
        <v>948</v>
      </c>
      <c r="N11" s="1041" t="s">
        <v>1071</v>
      </c>
      <c r="O11" s="1041" t="s">
        <v>1072</v>
      </c>
      <c r="P11" s="1041" t="s">
        <v>1073</v>
      </c>
      <c r="Q11" s="1043" t="s">
        <v>1233</v>
      </c>
      <c r="R11" s="1043" t="s">
        <v>1233</v>
      </c>
      <c r="S11" s="1043">
        <v>10</v>
      </c>
      <c r="T11" s="1052" t="s">
        <v>1234</v>
      </c>
      <c r="U11" s="1043"/>
      <c r="V11" s="1041"/>
      <c r="W11" s="1066">
        <v>46239</v>
      </c>
      <c r="X11" s="1043" t="s">
        <v>949</v>
      </c>
      <c r="Y11" s="1044">
        <v>46239</v>
      </c>
      <c r="Z11" s="1041" t="s">
        <v>1075</v>
      </c>
      <c r="AA11" s="1050"/>
      <c r="AB11" s="951"/>
      <c r="AC11" s="952"/>
      <c r="AD11" s="951"/>
      <c r="AE11" s="951"/>
      <c r="AF11" s="951"/>
      <c r="AG11" s="949"/>
      <c r="AH11" s="949"/>
      <c r="AI11" s="949"/>
      <c r="AJ11" s="949"/>
    </row>
    <row r="12" spans="1:36" s="950" customFormat="1" ht="69.599999999999994" customHeight="1">
      <c r="A12" s="1038" t="s">
        <v>1235</v>
      </c>
      <c r="B12" s="1038">
        <v>3120</v>
      </c>
      <c r="C12" s="1038">
        <v>3196</v>
      </c>
      <c r="D12" s="1038" t="s">
        <v>909</v>
      </c>
      <c r="E12" s="1038" t="s">
        <v>1183</v>
      </c>
      <c r="F12" s="1038" t="s">
        <v>1184</v>
      </c>
      <c r="G12" s="1038" t="s">
        <v>1185</v>
      </c>
      <c r="H12" s="1038" t="s">
        <v>1192</v>
      </c>
      <c r="I12" s="1038" t="s">
        <v>1187</v>
      </c>
      <c r="J12" s="1038" t="s">
        <v>1188</v>
      </c>
      <c r="K12" s="1059" t="s">
        <v>949</v>
      </c>
      <c r="L12" s="1076"/>
      <c r="M12" s="1059" t="s">
        <v>948</v>
      </c>
      <c r="N12" s="1041" t="s">
        <v>1119</v>
      </c>
      <c r="O12" s="1041" t="s">
        <v>1120</v>
      </c>
      <c r="P12" s="1041" t="s">
        <v>1121</v>
      </c>
      <c r="Q12" s="1043" t="s">
        <v>1233</v>
      </c>
      <c r="R12" s="1043" t="s">
        <v>1233</v>
      </c>
      <c r="S12" s="1043">
        <v>10</v>
      </c>
      <c r="T12" s="1052" t="s">
        <v>1234</v>
      </c>
      <c r="U12" s="1043"/>
      <c r="V12" s="1041"/>
      <c r="W12" s="1066">
        <v>46273</v>
      </c>
      <c r="X12" s="1043" t="s">
        <v>949</v>
      </c>
      <c r="Y12" s="1044">
        <v>46273</v>
      </c>
      <c r="Z12" s="1041" t="s">
        <v>1125</v>
      </c>
      <c r="AA12" s="1050"/>
      <c r="AB12" s="951"/>
      <c r="AC12" s="951"/>
      <c r="AD12" s="951"/>
      <c r="AE12" s="951"/>
      <c r="AF12" s="951"/>
      <c r="AG12" s="949"/>
      <c r="AH12" s="949"/>
      <c r="AI12" s="949"/>
      <c r="AJ12" s="949"/>
    </row>
    <row r="13" spans="1:36" s="950" customFormat="1" ht="77.400000000000006" customHeight="1">
      <c r="A13" s="1038" t="s">
        <v>1236</v>
      </c>
      <c r="B13" s="1038">
        <v>3120</v>
      </c>
      <c r="C13" s="1038">
        <v>3196</v>
      </c>
      <c r="D13" s="1038" t="s">
        <v>909</v>
      </c>
      <c r="E13" s="1038" t="s">
        <v>1183</v>
      </c>
      <c r="F13" s="1038" t="s">
        <v>1184</v>
      </c>
      <c r="G13" s="1038" t="s">
        <v>1185</v>
      </c>
      <c r="H13" s="1038" t="s">
        <v>1192</v>
      </c>
      <c r="I13" s="1038" t="s">
        <v>1187</v>
      </c>
      <c r="J13" s="1038" t="s">
        <v>1188</v>
      </c>
      <c r="K13" s="1059" t="s">
        <v>949</v>
      </c>
      <c r="L13" s="1076"/>
      <c r="M13" s="1059" t="s">
        <v>948</v>
      </c>
      <c r="N13" s="1041" t="s">
        <v>1122</v>
      </c>
      <c r="O13" s="1041" t="s">
        <v>1123</v>
      </c>
      <c r="P13" s="1041" t="s">
        <v>1124</v>
      </c>
      <c r="Q13" s="1043" t="s">
        <v>1233</v>
      </c>
      <c r="R13" s="1043" t="s">
        <v>1233</v>
      </c>
      <c r="S13" s="1043">
        <v>10</v>
      </c>
      <c r="T13" s="1052" t="s">
        <v>1234</v>
      </c>
      <c r="U13" s="1043"/>
      <c r="V13" s="1041"/>
      <c r="W13" s="1066">
        <v>46274</v>
      </c>
      <c r="X13" s="1043" t="s">
        <v>949</v>
      </c>
      <c r="Y13" s="1044">
        <v>46274</v>
      </c>
      <c r="Z13" s="1041" t="s">
        <v>1126</v>
      </c>
      <c r="AA13" s="1050"/>
      <c r="AB13" s="951"/>
      <c r="AC13" s="952"/>
      <c r="AD13" s="951"/>
      <c r="AE13" s="951"/>
      <c r="AF13" s="951"/>
      <c r="AG13" s="949"/>
      <c r="AH13" s="949"/>
      <c r="AI13" s="949"/>
      <c r="AJ13" s="949"/>
    </row>
    <row r="14" spans="1:36" s="950" customFormat="1" ht="70.2" customHeight="1">
      <c r="A14" s="1038" t="s">
        <v>1237</v>
      </c>
      <c r="B14" s="1038">
        <v>3120</v>
      </c>
      <c r="C14" s="1038">
        <v>3196</v>
      </c>
      <c r="D14" s="1038" t="s">
        <v>909</v>
      </c>
      <c r="E14" s="1038" t="s">
        <v>1183</v>
      </c>
      <c r="F14" s="1038" t="s">
        <v>1184</v>
      </c>
      <c r="G14" s="1038" t="s">
        <v>1185</v>
      </c>
      <c r="H14" s="1038" t="s">
        <v>1192</v>
      </c>
      <c r="I14" s="1038" t="s">
        <v>1187</v>
      </c>
      <c r="J14" s="1038" t="s">
        <v>1188</v>
      </c>
      <c r="K14" s="1059" t="s">
        <v>949</v>
      </c>
      <c r="L14" s="1076"/>
      <c r="M14" s="1059" t="s">
        <v>948</v>
      </c>
      <c r="N14" s="1041" t="s">
        <v>1154</v>
      </c>
      <c r="O14" s="1041" t="s">
        <v>1123</v>
      </c>
      <c r="P14" s="1041" t="s">
        <v>1158</v>
      </c>
      <c r="Q14" s="1043" t="s">
        <v>1231</v>
      </c>
      <c r="R14" s="1043" t="s">
        <v>1231</v>
      </c>
      <c r="S14" s="1043">
        <v>12</v>
      </c>
      <c r="T14" s="1051" t="s">
        <v>1238</v>
      </c>
      <c r="U14" s="1043"/>
      <c r="V14" s="1041"/>
      <c r="W14" s="1066">
        <v>46285</v>
      </c>
      <c r="X14" s="1043" t="s">
        <v>949</v>
      </c>
      <c r="Y14" s="1044">
        <v>46285</v>
      </c>
      <c r="Z14" s="1041" t="s">
        <v>1162</v>
      </c>
      <c r="AA14" s="1050"/>
      <c r="AB14" s="951"/>
      <c r="AC14" s="951"/>
      <c r="AD14" s="951"/>
      <c r="AE14" s="951"/>
      <c r="AF14" s="951"/>
      <c r="AG14" s="949"/>
      <c r="AH14" s="949"/>
      <c r="AI14" s="949"/>
      <c r="AJ14" s="949"/>
    </row>
    <row r="15" spans="1:36" s="950" customFormat="1" ht="62.4" customHeight="1">
      <c r="A15" s="1038" t="s">
        <v>1239</v>
      </c>
      <c r="B15" s="1038">
        <v>3120</v>
      </c>
      <c r="C15" s="1038">
        <v>3196</v>
      </c>
      <c r="D15" s="1038" t="s">
        <v>909</v>
      </c>
      <c r="E15" s="1038" t="s">
        <v>1183</v>
      </c>
      <c r="F15" s="1038" t="s">
        <v>1184</v>
      </c>
      <c r="G15" s="1038" t="s">
        <v>1185</v>
      </c>
      <c r="H15" s="1038" t="s">
        <v>1192</v>
      </c>
      <c r="I15" s="1038" t="s">
        <v>1187</v>
      </c>
      <c r="J15" s="1038" t="s">
        <v>1188</v>
      </c>
      <c r="K15" s="1059" t="s">
        <v>949</v>
      </c>
      <c r="L15" s="1076"/>
      <c r="M15" s="1059" t="s">
        <v>948</v>
      </c>
      <c r="N15" s="1041" t="s">
        <v>1159</v>
      </c>
      <c r="O15" s="1041" t="s">
        <v>1160</v>
      </c>
      <c r="P15" s="1041" t="s">
        <v>1161</v>
      </c>
      <c r="Q15" s="1043" t="s">
        <v>1231</v>
      </c>
      <c r="R15" s="1043" t="s">
        <v>1231</v>
      </c>
      <c r="S15" s="1043">
        <v>12</v>
      </c>
      <c r="T15" s="1051" t="s">
        <v>1238</v>
      </c>
      <c r="U15" s="1043"/>
      <c r="V15" s="1041"/>
      <c r="W15" s="1066">
        <v>46285</v>
      </c>
      <c r="X15" s="1043" t="s">
        <v>949</v>
      </c>
      <c r="Y15" s="1044">
        <v>46285</v>
      </c>
      <c r="Z15" s="1041" t="s">
        <v>1163</v>
      </c>
      <c r="AA15" s="1050"/>
      <c r="AB15" s="951"/>
      <c r="AC15" s="952"/>
      <c r="AD15" s="951"/>
      <c r="AE15" s="951"/>
      <c r="AF15" s="951"/>
      <c r="AG15" s="949"/>
      <c r="AH15" s="949"/>
      <c r="AI15" s="949"/>
      <c r="AJ15" s="949"/>
    </row>
    <row r="16" spans="1:36" s="950" customFormat="1" ht="71.400000000000006" customHeight="1">
      <c r="A16" s="1038" t="s">
        <v>1240</v>
      </c>
      <c r="B16" s="1038">
        <v>3120</v>
      </c>
      <c r="C16" s="1038">
        <v>3196</v>
      </c>
      <c r="D16" s="1038" t="s">
        <v>909</v>
      </c>
      <c r="E16" s="1038" t="s">
        <v>1183</v>
      </c>
      <c r="F16" s="1038" t="s">
        <v>1184</v>
      </c>
      <c r="G16" s="1038" t="s">
        <v>1185</v>
      </c>
      <c r="H16" s="1038" t="s">
        <v>1192</v>
      </c>
      <c r="I16" s="1038" t="s">
        <v>1187</v>
      </c>
      <c r="J16" s="1038" t="s">
        <v>1188</v>
      </c>
      <c r="K16" s="1059" t="s">
        <v>949</v>
      </c>
      <c r="L16" s="1076"/>
      <c r="M16" s="1059" t="s">
        <v>948</v>
      </c>
      <c r="N16" s="1041" t="s">
        <v>1241</v>
      </c>
      <c r="O16" s="1041" t="s">
        <v>1247</v>
      </c>
      <c r="P16" s="1041" t="s">
        <v>1249</v>
      </c>
      <c r="Q16" s="1043" t="s">
        <v>1210</v>
      </c>
      <c r="R16" s="1043" t="s">
        <v>1210</v>
      </c>
      <c r="S16" s="1043">
        <v>25</v>
      </c>
      <c r="T16" s="1047" t="s">
        <v>1212</v>
      </c>
      <c r="U16" s="1043"/>
      <c r="V16" s="1041"/>
      <c r="W16" s="1066">
        <v>46289</v>
      </c>
      <c r="X16" s="1043" t="s">
        <v>949</v>
      </c>
      <c r="Y16" s="1044">
        <v>46289</v>
      </c>
      <c r="Z16" s="1041" t="s">
        <v>1243</v>
      </c>
      <c r="AA16" s="1050"/>
      <c r="AB16" s="951"/>
      <c r="AC16" s="951"/>
      <c r="AD16" s="951"/>
      <c r="AE16" s="951"/>
      <c r="AF16" s="951"/>
      <c r="AG16" s="949"/>
      <c r="AH16" s="949"/>
      <c r="AI16" s="949"/>
      <c r="AJ16" s="949"/>
    </row>
    <row r="17" spans="1:36" s="950" customFormat="1" ht="67.2" customHeight="1">
      <c r="A17" s="1038" t="s">
        <v>1245</v>
      </c>
      <c r="B17" s="1038">
        <v>3120</v>
      </c>
      <c r="C17" s="1038">
        <v>3196</v>
      </c>
      <c r="D17" s="1038" t="s">
        <v>909</v>
      </c>
      <c r="E17" s="1038" t="s">
        <v>1183</v>
      </c>
      <c r="F17" s="1038" t="s">
        <v>1184</v>
      </c>
      <c r="G17" s="1038" t="s">
        <v>1185</v>
      </c>
      <c r="H17" s="1038" t="s">
        <v>1192</v>
      </c>
      <c r="I17" s="1038" t="s">
        <v>1187</v>
      </c>
      <c r="J17" s="1038" t="s">
        <v>1188</v>
      </c>
      <c r="K17" s="1059" t="s">
        <v>949</v>
      </c>
      <c r="L17" s="1076"/>
      <c r="M17" s="1059" t="s">
        <v>948</v>
      </c>
      <c r="N17" s="1041" t="s">
        <v>1242</v>
      </c>
      <c r="O17" s="1041" t="s">
        <v>1248</v>
      </c>
      <c r="P17" s="1041" t="s">
        <v>1250</v>
      </c>
      <c r="Q17" s="1043" t="s">
        <v>1211</v>
      </c>
      <c r="R17" s="1043" t="s">
        <v>1211</v>
      </c>
      <c r="S17" s="1043">
        <v>25</v>
      </c>
      <c r="T17" s="1047" t="s">
        <v>1212</v>
      </c>
      <c r="U17" s="1043"/>
      <c r="V17" s="1041"/>
      <c r="W17" s="1066">
        <v>46289</v>
      </c>
      <c r="X17" s="1043" t="s">
        <v>949</v>
      </c>
      <c r="Y17" s="1044">
        <v>46289</v>
      </c>
      <c r="Z17" s="1041" t="s">
        <v>1244</v>
      </c>
      <c r="AA17" s="1050"/>
      <c r="AB17" s="951"/>
      <c r="AC17" s="951"/>
      <c r="AD17" s="951"/>
      <c r="AE17" s="951"/>
      <c r="AF17" s="951"/>
      <c r="AG17" s="949"/>
      <c r="AH17" s="949"/>
      <c r="AI17" s="949"/>
      <c r="AJ17" s="949"/>
    </row>
    <row r="18" spans="1:36" s="950" customFormat="1" ht="70.95" customHeight="1">
      <c r="A18" s="1038" t="s">
        <v>1246</v>
      </c>
      <c r="B18" s="1038">
        <v>3120</v>
      </c>
      <c r="C18" s="1038">
        <v>3196</v>
      </c>
      <c r="D18" s="1038" t="s">
        <v>909</v>
      </c>
      <c r="E18" s="1038" t="s">
        <v>1183</v>
      </c>
      <c r="F18" s="1038" t="s">
        <v>1184</v>
      </c>
      <c r="G18" s="1038" t="s">
        <v>1185</v>
      </c>
      <c r="H18" s="1038" t="s">
        <v>1192</v>
      </c>
      <c r="I18" s="1038" t="s">
        <v>1187</v>
      </c>
      <c r="J18" s="1038" t="s">
        <v>1188</v>
      </c>
      <c r="K18" s="1059" t="s">
        <v>949</v>
      </c>
      <c r="L18" s="1076"/>
      <c r="M18" s="1059" t="s">
        <v>948</v>
      </c>
      <c r="N18" s="1041" t="s">
        <v>1279</v>
      </c>
      <c r="O18" s="1041" t="s">
        <v>1281</v>
      </c>
      <c r="P18" s="1041" t="s">
        <v>1281</v>
      </c>
      <c r="Q18" s="1043" t="s">
        <v>1211</v>
      </c>
      <c r="R18" s="1043" t="s">
        <v>1211</v>
      </c>
      <c r="S18" s="1043">
        <v>25</v>
      </c>
      <c r="T18" s="1047" t="s">
        <v>1212</v>
      </c>
      <c r="U18" s="1043"/>
      <c r="V18" s="1041"/>
      <c r="W18" s="1066">
        <v>46298</v>
      </c>
      <c r="X18" s="1043" t="s">
        <v>949</v>
      </c>
      <c r="Y18" s="1066">
        <v>46298</v>
      </c>
      <c r="Z18" s="1041" t="s">
        <v>1273</v>
      </c>
      <c r="AA18" s="1050"/>
      <c r="AB18" s="951"/>
      <c r="AC18" s="951"/>
      <c r="AD18" s="951"/>
      <c r="AE18" s="951"/>
      <c r="AF18" s="951"/>
      <c r="AG18" s="949"/>
      <c r="AH18" s="949"/>
      <c r="AI18" s="949"/>
      <c r="AJ18" s="949"/>
    </row>
    <row r="19" spans="1:36" ht="61.95" customHeight="1">
      <c r="A19" s="1038" t="s">
        <v>1278</v>
      </c>
      <c r="B19" s="1038">
        <v>3120</v>
      </c>
      <c r="C19" s="1038">
        <v>3196</v>
      </c>
      <c r="D19" s="1038" t="s">
        <v>909</v>
      </c>
      <c r="E19" s="1038" t="s">
        <v>1183</v>
      </c>
      <c r="F19" s="1038" t="s">
        <v>1184</v>
      </c>
      <c r="G19" s="1038" t="s">
        <v>1185</v>
      </c>
      <c r="H19" s="1038" t="s">
        <v>1192</v>
      </c>
      <c r="I19" s="1038" t="s">
        <v>1187</v>
      </c>
      <c r="J19" s="1038" t="s">
        <v>1188</v>
      </c>
      <c r="K19" s="1059" t="s">
        <v>949</v>
      </c>
      <c r="L19" s="1076"/>
      <c r="M19" s="1059" t="s">
        <v>948</v>
      </c>
      <c r="N19" s="1041" t="s">
        <v>1280</v>
      </c>
      <c r="O19" s="1041" t="s">
        <v>1282</v>
      </c>
      <c r="P19" s="1041" t="s">
        <v>1282</v>
      </c>
      <c r="Q19" s="1043" t="s">
        <v>1231</v>
      </c>
      <c r="R19" s="1043" t="s">
        <v>1231</v>
      </c>
      <c r="S19" s="1043">
        <v>12</v>
      </c>
      <c r="T19" s="1051" t="s">
        <v>1232</v>
      </c>
      <c r="U19" s="1043"/>
      <c r="V19" s="1041"/>
      <c r="W19" s="1066">
        <v>46298</v>
      </c>
      <c r="X19" s="1043" t="s">
        <v>949</v>
      </c>
      <c r="Y19" s="1066">
        <v>46298</v>
      </c>
      <c r="Z19" s="1041" t="s">
        <v>1283</v>
      </c>
      <c r="AA19" s="1050"/>
    </row>
    <row r="20" spans="1:36" ht="58.2" customHeight="1">
      <c r="A20" s="1078" t="s">
        <v>1321</v>
      </c>
      <c r="B20" s="1041">
        <v>3120</v>
      </c>
      <c r="C20" s="1041">
        <v>3196</v>
      </c>
      <c r="D20" s="1059" t="s">
        <v>909</v>
      </c>
      <c r="E20" s="1059" t="s">
        <v>1183</v>
      </c>
      <c r="F20" s="1059" t="s">
        <v>1184</v>
      </c>
      <c r="G20" s="1059" t="s">
        <v>1185</v>
      </c>
      <c r="H20" s="1059" t="s">
        <v>1192</v>
      </c>
      <c r="I20" s="1059" t="s">
        <v>1187</v>
      </c>
      <c r="J20" s="1059" t="s">
        <v>1188</v>
      </c>
      <c r="K20" s="1059" t="s">
        <v>949</v>
      </c>
      <c r="L20" s="1076"/>
      <c r="M20" s="1059" t="s">
        <v>948</v>
      </c>
      <c r="N20" s="1041" t="s">
        <v>1318</v>
      </c>
      <c r="O20" s="1041" t="s">
        <v>1323</v>
      </c>
      <c r="P20" s="1041" t="s">
        <v>1249</v>
      </c>
      <c r="Q20" s="1043" t="s">
        <v>1211</v>
      </c>
      <c r="R20" s="1043" t="s">
        <v>1211</v>
      </c>
      <c r="S20" s="1043">
        <v>25</v>
      </c>
      <c r="T20" s="1047" t="s">
        <v>1212</v>
      </c>
      <c r="U20" s="1043"/>
      <c r="V20" s="1041"/>
      <c r="W20" s="1066">
        <v>46305</v>
      </c>
      <c r="X20" s="1043" t="s">
        <v>949</v>
      </c>
      <c r="Y20" s="1044">
        <v>46305</v>
      </c>
      <c r="Z20" s="1041" t="s">
        <v>1249</v>
      </c>
      <c r="AA20" s="1050"/>
    </row>
    <row r="21" spans="1:36" ht="45.6">
      <c r="A21" s="1078" t="s">
        <v>1322</v>
      </c>
      <c r="B21" s="1041">
        <v>3120</v>
      </c>
      <c r="C21" s="1041">
        <v>3196</v>
      </c>
      <c r="D21" s="1059" t="s">
        <v>909</v>
      </c>
      <c r="E21" s="1059" t="s">
        <v>1183</v>
      </c>
      <c r="F21" s="1059" t="s">
        <v>1184</v>
      </c>
      <c r="G21" s="1059" t="s">
        <v>1185</v>
      </c>
      <c r="H21" s="1059" t="s">
        <v>1192</v>
      </c>
      <c r="I21" s="1059" t="s">
        <v>1187</v>
      </c>
      <c r="J21" s="1059" t="s">
        <v>1188</v>
      </c>
      <c r="K21" s="1059" t="s">
        <v>949</v>
      </c>
      <c r="L21" s="1076"/>
      <c r="M21" s="1059" t="s">
        <v>948</v>
      </c>
      <c r="N21" s="1041" t="s">
        <v>1319</v>
      </c>
      <c r="O21" s="1041" t="s">
        <v>1282</v>
      </c>
      <c r="P21" s="1041" t="s">
        <v>1324</v>
      </c>
      <c r="Q21" s="1043" t="s">
        <v>1231</v>
      </c>
      <c r="R21" s="1043" t="s">
        <v>1231</v>
      </c>
      <c r="S21" s="1043">
        <v>12</v>
      </c>
      <c r="T21" s="1051" t="s">
        <v>1232</v>
      </c>
      <c r="U21" s="1043"/>
      <c r="V21" s="1041"/>
      <c r="W21" s="1066">
        <v>46306</v>
      </c>
      <c r="X21" s="1043" t="s">
        <v>949</v>
      </c>
      <c r="Y21" s="1044">
        <v>46306</v>
      </c>
      <c r="Z21" s="1041" t="s">
        <v>1324</v>
      </c>
      <c r="AA21" s="1050"/>
    </row>
    <row r="22" spans="1:36" ht="68.400000000000006">
      <c r="A22" s="1078" t="s">
        <v>1351</v>
      </c>
      <c r="B22" s="1041">
        <v>3120</v>
      </c>
      <c r="C22" s="1041">
        <v>3196</v>
      </c>
      <c r="D22" s="1059" t="s">
        <v>909</v>
      </c>
      <c r="E22" s="1059" t="s">
        <v>1183</v>
      </c>
      <c r="F22" s="1059" t="s">
        <v>1184</v>
      </c>
      <c r="G22" s="1059" t="s">
        <v>1185</v>
      </c>
      <c r="H22" s="1059" t="s">
        <v>1192</v>
      </c>
      <c r="I22" s="1059" t="s">
        <v>1187</v>
      </c>
      <c r="J22" s="1059" t="s">
        <v>1188</v>
      </c>
      <c r="K22" s="1059" t="s">
        <v>949</v>
      </c>
      <c r="L22" s="1076"/>
      <c r="M22" s="1059" t="s">
        <v>948</v>
      </c>
      <c r="N22" s="1041" t="s">
        <v>1347</v>
      </c>
      <c r="O22" s="1041" t="s">
        <v>1354</v>
      </c>
      <c r="P22" s="1041" t="s">
        <v>1249</v>
      </c>
      <c r="Q22" s="1043" t="s">
        <v>1211</v>
      </c>
      <c r="R22" s="1043" t="s">
        <v>1211</v>
      </c>
      <c r="S22" s="1043">
        <v>25</v>
      </c>
      <c r="T22" s="1047" t="s">
        <v>1212</v>
      </c>
      <c r="U22" s="1043"/>
      <c r="V22" s="1041"/>
      <c r="W22" s="1066">
        <v>46313</v>
      </c>
      <c r="X22" s="1043" t="s">
        <v>949</v>
      </c>
      <c r="Y22" s="1066">
        <v>46313</v>
      </c>
      <c r="Z22" s="1041" t="s">
        <v>1249</v>
      </c>
      <c r="AA22" s="1050"/>
    </row>
    <row r="23" spans="1:36" ht="45.6">
      <c r="A23" s="1078" t="s">
        <v>1352</v>
      </c>
      <c r="B23" s="1041">
        <v>3120</v>
      </c>
      <c r="C23" s="1041">
        <v>3196</v>
      </c>
      <c r="D23" s="1059" t="s">
        <v>909</v>
      </c>
      <c r="E23" s="1059" t="s">
        <v>1183</v>
      </c>
      <c r="F23" s="1059" t="s">
        <v>1184</v>
      </c>
      <c r="G23" s="1059" t="s">
        <v>1185</v>
      </c>
      <c r="H23" s="1059" t="s">
        <v>1192</v>
      </c>
      <c r="I23" s="1059" t="s">
        <v>1187</v>
      </c>
      <c r="J23" s="1059" t="s">
        <v>1188</v>
      </c>
      <c r="K23" s="1059" t="s">
        <v>949</v>
      </c>
      <c r="L23" s="1076"/>
      <c r="M23" s="1059" t="s">
        <v>948</v>
      </c>
      <c r="N23" s="1041" t="s">
        <v>1353</v>
      </c>
      <c r="O23" s="1041" t="s">
        <v>1282</v>
      </c>
      <c r="P23" s="1041" t="s">
        <v>1324</v>
      </c>
      <c r="Q23" s="1043" t="s">
        <v>1211</v>
      </c>
      <c r="R23" s="1043" t="s">
        <v>1211</v>
      </c>
      <c r="S23" s="1043">
        <v>25</v>
      </c>
      <c r="T23" s="1047" t="s">
        <v>1212</v>
      </c>
      <c r="U23" s="1043"/>
      <c r="V23" s="1041"/>
      <c r="W23" s="1066">
        <v>46312</v>
      </c>
      <c r="X23" s="1043" t="s">
        <v>949</v>
      </c>
      <c r="Y23" s="1066">
        <v>46312</v>
      </c>
      <c r="Z23" s="1041" t="s">
        <v>1324</v>
      </c>
      <c r="AA23" s="1050"/>
    </row>
    <row r="24" spans="1:36">
      <c r="A24" s="1045"/>
      <c r="B24" s="1041"/>
      <c r="C24" s="1041"/>
      <c r="D24" s="1059"/>
      <c r="E24" s="1059"/>
      <c r="F24" s="1059"/>
      <c r="G24" s="1059"/>
      <c r="H24" s="1059"/>
      <c r="I24" s="1059"/>
      <c r="J24" s="1059"/>
      <c r="K24" s="1059"/>
      <c r="L24" s="1076"/>
      <c r="M24" s="1059"/>
      <c r="N24" s="1041"/>
      <c r="O24" s="1041"/>
      <c r="P24" s="1041"/>
      <c r="Q24" s="1043"/>
      <c r="R24" s="1043"/>
      <c r="S24" s="1043"/>
      <c r="T24" s="1043"/>
      <c r="U24" s="1043"/>
      <c r="V24" s="1041"/>
      <c r="W24" s="1066"/>
      <c r="X24" s="1043"/>
      <c r="Y24" s="1044"/>
      <c r="Z24" s="1041"/>
      <c r="AA24" s="1050"/>
    </row>
    <row r="25" spans="1:36">
      <c r="A25" s="1045"/>
      <c r="B25" s="1041"/>
      <c r="C25" s="1041"/>
      <c r="D25" s="1059"/>
      <c r="E25" s="1059"/>
      <c r="F25" s="1059"/>
      <c r="G25" s="1059"/>
      <c r="H25" s="1059"/>
      <c r="I25" s="1059"/>
      <c r="J25" s="1059"/>
      <c r="K25" s="1059"/>
      <c r="L25" s="1076"/>
      <c r="M25" s="1059"/>
      <c r="N25" s="1041"/>
      <c r="O25" s="1041"/>
      <c r="P25" s="1041"/>
      <c r="Q25" s="1043"/>
      <c r="R25" s="1043"/>
      <c r="S25" s="1043"/>
      <c r="T25" s="1043"/>
      <c r="U25" s="1043"/>
      <c r="V25" s="1041"/>
      <c r="W25" s="1066"/>
      <c r="X25" s="1043"/>
      <c r="Y25" s="1044"/>
      <c r="Z25" s="1041"/>
      <c r="AA25" s="1050"/>
    </row>
    <row r="26" spans="1:36">
      <c r="A26" s="1045"/>
      <c r="B26" s="1041"/>
      <c r="C26" s="1041"/>
      <c r="D26" s="1059"/>
      <c r="E26" s="1059"/>
      <c r="F26" s="1059"/>
      <c r="G26" s="1059"/>
      <c r="H26" s="1059"/>
      <c r="I26" s="1059"/>
      <c r="J26" s="1059"/>
      <c r="K26" s="1059"/>
      <c r="L26" s="1076"/>
      <c r="M26" s="1059"/>
      <c r="N26" s="1041"/>
      <c r="O26" s="1041"/>
      <c r="P26" s="1041"/>
      <c r="Q26" s="1043"/>
      <c r="R26" s="1043"/>
      <c r="S26" s="1043"/>
      <c r="T26" s="1043"/>
      <c r="U26" s="1043"/>
      <c r="V26" s="1041"/>
      <c r="W26" s="1066"/>
      <c r="X26" s="1043"/>
      <c r="Y26" s="1044"/>
      <c r="Z26" s="1041"/>
      <c r="AA26" s="1050"/>
    </row>
    <row r="27" spans="1:36">
      <c r="A27" s="1045"/>
      <c r="B27" s="1041"/>
      <c r="C27" s="1041"/>
      <c r="D27" s="1059"/>
      <c r="E27" s="1059"/>
      <c r="F27" s="1059"/>
      <c r="G27" s="1059"/>
      <c r="H27" s="1059"/>
      <c r="I27" s="1059"/>
      <c r="J27" s="1059"/>
      <c r="K27" s="1059"/>
      <c r="L27" s="1076"/>
      <c r="M27" s="1059"/>
      <c r="N27" s="1041"/>
      <c r="O27" s="1041"/>
      <c r="P27" s="1041"/>
      <c r="Q27" s="1043"/>
      <c r="R27" s="1043"/>
      <c r="S27" s="1043"/>
      <c r="T27" s="1043"/>
      <c r="U27" s="1043"/>
      <c r="V27" s="1041"/>
      <c r="W27" s="1066"/>
      <c r="X27" s="1043"/>
      <c r="Y27" s="1044"/>
      <c r="Z27" s="1041"/>
      <c r="AA27" s="1050"/>
      <c r="AC27" s="952"/>
    </row>
    <row r="28" spans="1:36">
      <c r="A28" s="1045"/>
      <c r="B28" s="1041"/>
      <c r="C28" s="1041"/>
      <c r="D28" s="1059"/>
      <c r="E28" s="1059"/>
      <c r="F28" s="1059"/>
      <c r="G28" s="1059"/>
      <c r="H28" s="1059"/>
      <c r="I28" s="1059"/>
      <c r="J28" s="1059"/>
      <c r="K28" s="1059"/>
      <c r="L28" s="1076"/>
      <c r="M28" s="1059"/>
      <c r="N28" s="1041"/>
      <c r="O28" s="1041"/>
      <c r="P28" s="1041"/>
      <c r="Q28" s="1043"/>
      <c r="R28" s="1043"/>
      <c r="S28" s="1043"/>
      <c r="T28" s="1043"/>
      <c r="U28" s="1043"/>
      <c r="V28" s="1041"/>
      <c r="W28" s="1066"/>
      <c r="X28" s="1043"/>
      <c r="Y28" s="1044"/>
      <c r="Z28" s="1041"/>
      <c r="AA28" s="1050"/>
      <c r="AC28" s="952"/>
    </row>
    <row r="29" spans="1:36">
      <c r="A29" s="1045"/>
      <c r="B29" s="1041"/>
      <c r="C29" s="1041"/>
      <c r="D29" s="1059"/>
      <c r="E29" s="1059"/>
      <c r="F29" s="1059"/>
      <c r="G29" s="1059"/>
      <c r="H29" s="1059"/>
      <c r="I29" s="1059"/>
      <c r="J29" s="1059"/>
      <c r="K29" s="1059"/>
      <c r="L29" s="1076"/>
      <c r="M29" s="1059"/>
      <c r="N29" s="1041"/>
      <c r="O29" s="1041"/>
      <c r="P29" s="1041"/>
      <c r="Q29" s="1043"/>
      <c r="R29" s="1043"/>
      <c r="S29" s="1043"/>
      <c r="T29" s="1043"/>
      <c r="U29" s="1043"/>
      <c r="V29" s="1041"/>
      <c r="W29" s="1066"/>
      <c r="X29" s="1043"/>
      <c r="Y29" s="1044"/>
      <c r="Z29" s="1041"/>
      <c r="AA29" s="1050"/>
      <c r="AC29" s="952"/>
    </row>
    <row r="30" spans="1:36">
      <c r="A30" s="1045"/>
      <c r="B30" s="1041"/>
      <c r="C30" s="1041"/>
      <c r="D30" s="1059"/>
      <c r="E30" s="1059"/>
      <c r="F30" s="1059"/>
      <c r="G30" s="1059"/>
      <c r="H30" s="1059"/>
      <c r="I30" s="1059"/>
      <c r="J30" s="1059"/>
      <c r="K30" s="1059"/>
      <c r="L30" s="1076"/>
      <c r="M30" s="1059"/>
      <c r="N30" s="1041"/>
      <c r="O30" s="1041"/>
      <c r="P30" s="1041"/>
      <c r="Q30" s="1043"/>
      <c r="R30" s="1043"/>
      <c r="S30" s="1043"/>
      <c r="T30" s="1043"/>
      <c r="U30" s="1043"/>
      <c r="V30" s="1041"/>
      <c r="W30" s="1066"/>
      <c r="X30" s="1043"/>
      <c r="Y30" s="1044"/>
      <c r="Z30" s="1041"/>
      <c r="AA30" s="1050"/>
      <c r="AC30" s="952"/>
    </row>
    <row r="31" spans="1:36">
      <c r="A31" s="1045"/>
      <c r="B31" s="1041"/>
      <c r="C31" s="1041"/>
      <c r="D31" s="1059"/>
      <c r="E31" s="1059"/>
      <c r="F31" s="1059"/>
      <c r="G31" s="1059"/>
      <c r="H31" s="1059"/>
      <c r="I31" s="1059"/>
      <c r="J31" s="1059"/>
      <c r="K31" s="1059"/>
      <c r="L31" s="1076"/>
      <c r="M31" s="1059"/>
      <c r="N31" s="1041"/>
      <c r="O31" s="1041"/>
      <c r="P31" s="1041"/>
      <c r="Q31" s="1043"/>
      <c r="R31" s="1043"/>
      <c r="S31" s="1043"/>
      <c r="T31" s="1043"/>
      <c r="U31" s="1043"/>
      <c r="V31" s="1041"/>
      <c r="W31" s="1066"/>
      <c r="X31" s="1043"/>
      <c r="Y31" s="1044"/>
      <c r="Z31" s="1041"/>
      <c r="AA31" s="1050"/>
      <c r="AC31" s="952"/>
    </row>
    <row r="32" spans="1:36">
      <c r="A32" s="1045"/>
      <c r="B32" s="1041"/>
      <c r="C32" s="1041"/>
      <c r="D32" s="1059"/>
      <c r="E32" s="1059"/>
      <c r="F32" s="1059"/>
      <c r="G32" s="1059"/>
      <c r="H32" s="1059"/>
      <c r="I32" s="1059"/>
      <c r="J32" s="1059"/>
      <c r="K32" s="1059"/>
      <c r="L32" s="1076"/>
      <c r="M32" s="1059"/>
      <c r="N32" s="1041"/>
      <c r="O32" s="1041"/>
      <c r="P32" s="1041"/>
      <c r="Q32" s="1043"/>
      <c r="R32" s="1043"/>
      <c r="S32" s="1043"/>
      <c r="T32" s="1043"/>
      <c r="U32" s="1043"/>
      <c r="V32" s="1041"/>
      <c r="W32" s="1066"/>
      <c r="X32" s="1043"/>
      <c r="Y32" s="1044"/>
      <c r="Z32" s="1041"/>
      <c r="AA32" s="1050"/>
      <c r="AC32" s="952"/>
    </row>
    <row r="33" spans="1:29">
      <c r="A33" s="1045"/>
      <c r="B33" s="1041"/>
      <c r="C33" s="1041"/>
      <c r="D33" s="1059"/>
      <c r="E33" s="1059"/>
      <c r="F33" s="1059"/>
      <c r="G33" s="1059"/>
      <c r="H33" s="1059"/>
      <c r="I33" s="1059"/>
      <c r="J33" s="1059"/>
      <c r="K33" s="1059"/>
      <c r="L33" s="1076"/>
      <c r="M33" s="1059"/>
      <c r="N33" s="1041"/>
      <c r="O33" s="1041"/>
      <c r="P33" s="1041"/>
      <c r="Q33" s="1043"/>
      <c r="R33" s="1043"/>
      <c r="S33" s="1043"/>
      <c r="T33" s="1043"/>
      <c r="U33" s="1043"/>
      <c r="V33" s="1041"/>
      <c r="W33" s="1066"/>
      <c r="X33" s="1043"/>
      <c r="Y33" s="1044"/>
      <c r="Z33" s="1041"/>
      <c r="AA33" s="1050"/>
      <c r="AC33" s="952"/>
    </row>
    <row r="34" spans="1:29">
      <c r="A34" s="1045"/>
      <c r="B34" s="1041"/>
      <c r="C34" s="1041"/>
      <c r="D34" s="1059"/>
      <c r="E34" s="1059"/>
      <c r="F34" s="1059"/>
      <c r="G34" s="1059"/>
      <c r="H34" s="1059"/>
      <c r="I34" s="1059"/>
      <c r="J34" s="1059"/>
      <c r="K34" s="1059"/>
      <c r="L34" s="1076"/>
      <c r="M34" s="1059"/>
      <c r="N34" s="1041"/>
      <c r="O34" s="1041"/>
      <c r="P34" s="1041"/>
      <c r="Q34" s="1043"/>
      <c r="R34" s="1043"/>
      <c r="S34" s="1043"/>
      <c r="T34" s="1043"/>
      <c r="U34" s="1043"/>
      <c r="V34" s="1041"/>
      <c r="W34" s="1066"/>
      <c r="X34" s="1043"/>
      <c r="Y34" s="1044"/>
      <c r="Z34" s="1041"/>
      <c r="AA34" s="1050"/>
      <c r="AC34" s="952"/>
    </row>
    <row r="35" spans="1:29">
      <c r="A35" s="1045"/>
      <c r="B35" s="1041"/>
      <c r="C35" s="1041"/>
      <c r="D35" s="1059"/>
      <c r="E35" s="1059"/>
      <c r="F35" s="1059"/>
      <c r="G35" s="1059"/>
      <c r="H35" s="1059"/>
      <c r="I35" s="1059"/>
      <c r="J35" s="1059"/>
      <c r="K35" s="1059"/>
      <c r="L35" s="1076"/>
      <c r="M35" s="1059"/>
      <c r="N35" s="1041"/>
      <c r="O35" s="1041"/>
      <c r="P35" s="1041"/>
      <c r="Q35" s="1043"/>
      <c r="R35" s="1043"/>
      <c r="S35" s="1043"/>
      <c r="T35" s="1043"/>
      <c r="U35" s="1043"/>
      <c r="V35" s="1041"/>
      <c r="W35" s="1066"/>
      <c r="X35" s="1043"/>
      <c r="Y35" s="1044"/>
      <c r="Z35" s="1041"/>
      <c r="AA35" s="1050"/>
    </row>
    <row r="36" spans="1:29">
      <c r="A36" s="1045"/>
      <c r="B36" s="1041"/>
      <c r="C36" s="1041"/>
      <c r="D36" s="1059"/>
      <c r="E36" s="1059"/>
      <c r="F36" s="1059"/>
      <c r="G36" s="1059"/>
      <c r="H36" s="1059"/>
      <c r="I36" s="1059"/>
      <c r="J36" s="1059"/>
      <c r="K36" s="1059"/>
      <c r="L36" s="1076"/>
      <c r="M36" s="1059"/>
      <c r="N36" s="1041"/>
      <c r="O36" s="1041"/>
      <c r="P36" s="1041"/>
      <c r="Q36" s="1043"/>
      <c r="R36" s="1043"/>
      <c r="S36" s="1043"/>
      <c r="T36" s="1043"/>
      <c r="U36" s="1043"/>
      <c r="V36" s="1041"/>
      <c r="W36" s="1066"/>
      <c r="X36" s="1043"/>
      <c r="Y36" s="1044"/>
      <c r="Z36" s="1041"/>
      <c r="AA36" s="1050"/>
    </row>
    <row r="37" spans="1:29">
      <c r="A37" s="1045"/>
      <c r="B37" s="1041"/>
      <c r="C37" s="1041"/>
      <c r="D37" s="1059"/>
      <c r="E37" s="1059"/>
      <c r="F37" s="1059"/>
      <c r="G37" s="1059"/>
      <c r="H37" s="1059"/>
      <c r="I37" s="1059"/>
      <c r="J37" s="1059"/>
      <c r="K37" s="1059"/>
      <c r="L37" s="1076"/>
      <c r="M37" s="1059"/>
      <c r="N37" s="1041"/>
      <c r="O37" s="1041"/>
      <c r="P37" s="1041"/>
      <c r="Q37" s="1043"/>
      <c r="R37" s="1043"/>
      <c r="S37" s="1043"/>
      <c r="T37" s="1043"/>
      <c r="U37" s="1043"/>
      <c r="V37" s="1041"/>
      <c r="W37" s="1066"/>
      <c r="X37" s="1043"/>
      <c r="Y37" s="1044"/>
      <c r="Z37" s="1041"/>
      <c r="AA37" s="1050"/>
    </row>
    <row r="38" spans="1:29">
      <c r="A38" s="1045"/>
      <c r="B38" s="1041"/>
      <c r="C38" s="1041"/>
      <c r="D38" s="1059"/>
      <c r="E38" s="1059"/>
      <c r="F38" s="1059"/>
      <c r="G38" s="1059"/>
      <c r="H38" s="1059"/>
      <c r="I38" s="1059"/>
      <c r="J38" s="1059"/>
      <c r="K38" s="1059"/>
      <c r="L38" s="1076"/>
      <c r="M38" s="1059"/>
      <c r="N38" s="1041"/>
      <c r="O38" s="1041"/>
      <c r="P38" s="1041"/>
      <c r="Q38" s="1043"/>
      <c r="R38" s="1043"/>
      <c r="S38" s="1043"/>
      <c r="T38" s="1043"/>
      <c r="U38" s="1043"/>
      <c r="V38" s="1041"/>
      <c r="W38" s="1066"/>
      <c r="X38" s="1043"/>
      <c r="Y38" s="1044"/>
      <c r="Z38" s="1041"/>
      <c r="AA38" s="1050"/>
    </row>
    <row r="39" spans="1:29">
      <c r="A39" s="1045"/>
      <c r="B39" s="1041"/>
      <c r="C39" s="1041"/>
      <c r="D39" s="1059"/>
      <c r="E39" s="1059"/>
      <c r="F39" s="1059"/>
      <c r="G39" s="1059"/>
      <c r="H39" s="1059"/>
      <c r="I39" s="1059"/>
      <c r="J39" s="1059"/>
      <c r="K39" s="1059"/>
      <c r="L39" s="1076"/>
      <c r="M39" s="1059"/>
      <c r="N39" s="1041"/>
      <c r="O39" s="1041"/>
      <c r="P39" s="1041"/>
      <c r="Q39" s="1043"/>
      <c r="R39" s="1043"/>
      <c r="S39" s="1043"/>
      <c r="T39" s="1043"/>
      <c r="U39" s="1043"/>
      <c r="V39" s="1041"/>
      <c r="W39" s="1066"/>
      <c r="X39" s="1043"/>
      <c r="Y39" s="1044"/>
      <c r="Z39" s="1041"/>
      <c r="AA39" s="1050"/>
    </row>
    <row r="40" spans="1:29">
      <c r="A40" s="1045"/>
      <c r="B40" s="1041"/>
      <c r="C40" s="1041"/>
      <c r="D40" s="1059"/>
      <c r="E40" s="1059"/>
      <c r="F40" s="1059"/>
      <c r="G40" s="1059"/>
      <c r="H40" s="1059"/>
      <c r="I40" s="1059"/>
      <c r="J40" s="1059"/>
      <c r="K40" s="1059"/>
      <c r="L40" s="1076"/>
      <c r="M40" s="1059"/>
      <c r="N40" s="1041"/>
      <c r="O40" s="1041"/>
      <c r="P40" s="1041"/>
      <c r="Q40" s="1043"/>
      <c r="R40" s="1043"/>
      <c r="S40" s="1043"/>
      <c r="T40" s="1043"/>
      <c r="U40" s="1043"/>
      <c r="V40" s="1041"/>
      <c r="W40" s="1066"/>
      <c r="X40" s="1043"/>
      <c r="Y40" s="1044"/>
      <c r="Z40" s="1041"/>
      <c r="AA40" s="1050"/>
    </row>
    <row r="41" spans="1:29">
      <c r="A41" s="1045"/>
      <c r="B41" s="1041"/>
      <c r="C41" s="1041"/>
      <c r="D41" s="1059"/>
      <c r="E41" s="1059"/>
      <c r="F41" s="1059"/>
      <c r="G41" s="1059"/>
      <c r="H41" s="1059"/>
      <c r="I41" s="1059"/>
      <c r="J41" s="1059"/>
      <c r="K41" s="1059"/>
      <c r="L41" s="1076"/>
      <c r="M41" s="1059"/>
      <c r="N41" s="1041"/>
      <c r="O41" s="1041"/>
      <c r="P41" s="1041"/>
      <c r="Q41" s="1043"/>
      <c r="R41" s="1043"/>
      <c r="S41" s="1043"/>
      <c r="T41" s="1043"/>
      <c r="U41" s="1043"/>
      <c r="V41" s="1041"/>
      <c r="W41" s="1066"/>
      <c r="X41" s="1043"/>
      <c r="Y41" s="1044"/>
      <c r="Z41" s="1041"/>
      <c r="AA41" s="1050"/>
    </row>
    <row r="42" spans="1:29">
      <c r="A42" s="1045"/>
      <c r="B42" s="1041"/>
      <c r="C42" s="1041"/>
      <c r="D42" s="1059"/>
      <c r="E42" s="1059"/>
      <c r="F42" s="1059"/>
      <c r="G42" s="1059"/>
      <c r="H42" s="1059"/>
      <c r="I42" s="1059"/>
      <c r="J42" s="1059"/>
      <c r="K42" s="1059"/>
      <c r="L42" s="1076"/>
      <c r="M42" s="1059"/>
      <c r="N42" s="1041"/>
      <c r="O42" s="1041"/>
      <c r="P42" s="1041"/>
      <c r="Q42" s="1043"/>
      <c r="R42" s="1043"/>
      <c r="S42" s="1043"/>
      <c r="T42" s="1043"/>
      <c r="U42" s="1043"/>
      <c r="V42" s="1041"/>
      <c r="W42" s="1066"/>
      <c r="X42" s="1043"/>
      <c r="Y42" s="1044"/>
      <c r="Z42" s="1041"/>
      <c r="AA42" s="1050"/>
    </row>
    <row r="43" spans="1:29">
      <c r="A43" s="1045"/>
      <c r="B43" s="1041"/>
      <c r="C43" s="1041"/>
      <c r="D43" s="1059"/>
      <c r="E43" s="1059"/>
      <c r="F43" s="1059"/>
      <c r="G43" s="1059"/>
      <c r="H43" s="1059"/>
      <c r="I43" s="1059"/>
      <c r="J43" s="1059"/>
      <c r="K43" s="1059"/>
      <c r="L43" s="1076"/>
      <c r="M43" s="1059"/>
      <c r="N43" s="1041"/>
      <c r="O43" s="1041"/>
      <c r="P43" s="1041"/>
      <c r="Q43" s="1043"/>
      <c r="R43" s="1043"/>
      <c r="S43" s="1043"/>
      <c r="T43" s="1043"/>
      <c r="U43" s="1043"/>
      <c r="V43" s="1041"/>
      <c r="W43" s="1066"/>
      <c r="X43" s="1043"/>
      <c r="Y43" s="1044"/>
      <c r="Z43" s="1041"/>
      <c r="AA43" s="1050"/>
    </row>
  </sheetData>
  <mergeCells count="3">
    <mergeCell ref="A1:H1"/>
    <mergeCell ref="A2:H2"/>
    <mergeCell ref="AC8:AE8"/>
  </mergeCells>
  <phoneticPr fontId="102" type="noConversion"/>
  <conditionalFormatting sqref="T5:T43">
    <cfRule type="cellIs" dxfId="7" priority="1" operator="equal">
      <formula>"High"</formula>
    </cfRule>
    <cfRule type="cellIs" dxfId="6" priority="2" operator="equal">
      <formula>"Medium"</formula>
    </cfRule>
    <cfRule type="cellIs" dxfId="5" priority="3" operator="equal">
      <formula>"Low"</formula>
    </cfRule>
  </conditionalFormatting>
  <printOptions horizontalCentered="1" verticalCentered="1"/>
  <pageMargins left="0.7" right="0.7" top="0.75" bottom="0.75" header="0.3" footer="0.3"/>
  <pageSetup paperSize="8" scale="35" fitToHeight="0" orientation="landscape" r:id="rId1"/>
  <headerFooter>
    <oddFooter>&amp;R_x000D_&amp;1#&amp;"Aptos"&amp;10&amp;K000000 Data sensitivity - Internal</oddFooter>
  </headerFooter>
  <colBreaks count="1" manualBreakCount="1">
    <brk id="22" max="1048575"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1">
    <tabColor theme="4" tint="0.79998168889431442"/>
    <pageSetUpPr fitToPage="1"/>
  </sheetPr>
  <dimension ref="A1:M14"/>
  <sheetViews>
    <sheetView view="pageBreakPreview" zoomScaleNormal="130" zoomScaleSheetLayoutView="100" workbookViewId="0">
      <selection activeCell="K39" sqref="K39"/>
    </sheetView>
  </sheetViews>
  <sheetFormatPr defaultRowHeight="14.4"/>
  <cols>
    <col min="1" max="1" width="4.6640625" customWidth="1"/>
    <col min="2" max="2" width="40" customWidth="1"/>
    <col min="3" max="5" width="10.6640625" customWidth="1"/>
    <col min="6" max="6" width="10.33203125" customWidth="1"/>
    <col min="7" max="7" width="9.88671875" bestFit="1" customWidth="1"/>
    <col min="8" max="8" width="0" hidden="1" customWidth="1"/>
    <col min="9" max="12" width="8.88671875" hidden="1" customWidth="1"/>
    <col min="13" max="13" width="0" hidden="1" customWidth="1"/>
  </cols>
  <sheetData>
    <row r="1" spans="1:13" ht="20.100000000000001" customHeight="1" thickBot="1">
      <c r="A1" s="138" t="s">
        <v>100</v>
      </c>
      <c r="B1" s="139"/>
      <c r="C1" s="139"/>
      <c r="D1" s="139"/>
      <c r="E1" s="139"/>
      <c r="F1" s="139"/>
      <c r="G1" s="140"/>
    </row>
    <row r="2" spans="1:13" ht="27" thickBot="1">
      <c r="A2" s="132" t="s">
        <v>124</v>
      </c>
      <c r="B2" s="125" t="s">
        <v>127</v>
      </c>
      <c r="C2" s="125" t="s">
        <v>128</v>
      </c>
      <c r="D2" s="125" t="s">
        <v>315</v>
      </c>
      <c r="E2" s="125" t="s">
        <v>129</v>
      </c>
      <c r="F2" s="125"/>
      <c r="G2" s="133" t="s">
        <v>125</v>
      </c>
    </row>
    <row r="3" spans="1:13" s="13" customFormat="1" ht="26.4">
      <c r="A3" s="134" t="s">
        <v>116</v>
      </c>
      <c r="B3" s="128" t="str">
        <f>"Contract Duration
Current Contract Weeks : "&amp;TEXT(I3, "0")&amp;" of "&amp;TEXT(L3, "0")</f>
        <v>Contract Duration
Current Contract Weeks : 28 of 69</v>
      </c>
      <c r="C3" s="129"/>
      <c r="D3" s="129">
        <f>(D13-D4)/7</f>
        <v>69.428571428571431</v>
      </c>
      <c r="E3" s="129">
        <f>(E13-E4)/7</f>
        <v>69.428571428571431</v>
      </c>
      <c r="F3" s="130" t="s">
        <v>171</v>
      </c>
      <c r="G3" s="135">
        <f>(D3-E3)*7</f>
        <v>0</v>
      </c>
      <c r="I3" s="13">
        <f>('General Information'!L1-C4)/7</f>
        <v>27.857142857142858</v>
      </c>
      <c r="L3" s="131">
        <f>D3</f>
        <v>69.428571428571431</v>
      </c>
      <c r="M3" s="131"/>
    </row>
    <row r="4" spans="1:13" ht="22.95" customHeight="1">
      <c r="A4" s="136">
        <v>1</v>
      </c>
      <c r="B4" s="568" t="s">
        <v>468</v>
      </c>
      <c r="C4" s="126">
        <v>46119</v>
      </c>
      <c r="D4" s="126">
        <v>46119</v>
      </c>
      <c r="E4" s="126">
        <v>46119</v>
      </c>
      <c r="F4" s="127" t="s">
        <v>618</v>
      </c>
      <c r="G4" s="137">
        <f>D4-E4</f>
        <v>0</v>
      </c>
    </row>
    <row r="5" spans="1:13" ht="22.95" customHeight="1">
      <c r="A5" s="136">
        <v>2</v>
      </c>
      <c r="B5" s="568" t="s">
        <v>464</v>
      </c>
      <c r="C5" s="126">
        <v>46148</v>
      </c>
      <c r="D5" s="126">
        <v>46148</v>
      </c>
      <c r="E5" s="126">
        <v>46148</v>
      </c>
      <c r="F5" s="127" t="s">
        <v>618</v>
      </c>
      <c r="G5" s="137">
        <f t="shared" ref="G5:G13" si="0">D5-E5</f>
        <v>0</v>
      </c>
    </row>
    <row r="6" spans="1:13" ht="22.95" customHeight="1">
      <c r="A6" s="136">
        <v>3</v>
      </c>
      <c r="B6" s="568" t="s">
        <v>944</v>
      </c>
      <c r="C6" s="126">
        <v>46148</v>
      </c>
      <c r="D6" s="126">
        <v>46148</v>
      </c>
      <c r="E6" s="126">
        <v>46250</v>
      </c>
      <c r="F6" s="127" t="s">
        <v>771</v>
      </c>
      <c r="G6" s="137">
        <f t="shared" si="0"/>
        <v>-102</v>
      </c>
    </row>
    <row r="7" spans="1:13" ht="22.95" customHeight="1">
      <c r="A7" s="136">
        <v>4</v>
      </c>
      <c r="B7" s="568" t="s">
        <v>950</v>
      </c>
      <c r="C7" s="126">
        <v>46519</v>
      </c>
      <c r="D7" s="126">
        <v>46529</v>
      </c>
      <c r="E7" s="126">
        <v>46512</v>
      </c>
      <c r="F7" s="127" t="s">
        <v>771</v>
      </c>
      <c r="G7" s="137">
        <f t="shared" si="0"/>
        <v>17</v>
      </c>
    </row>
    <row r="8" spans="1:13" ht="22.95" customHeight="1">
      <c r="A8" s="136">
        <v>5</v>
      </c>
      <c r="B8" s="568" t="s">
        <v>945</v>
      </c>
      <c r="C8" s="126">
        <v>46362</v>
      </c>
      <c r="D8" s="126">
        <v>46362</v>
      </c>
      <c r="E8" s="126">
        <v>46387</v>
      </c>
      <c r="F8" s="127" t="s">
        <v>771</v>
      </c>
      <c r="G8" s="137">
        <f t="shared" si="0"/>
        <v>-25</v>
      </c>
    </row>
    <row r="9" spans="1:13" ht="22.95" customHeight="1">
      <c r="A9" s="136">
        <v>6</v>
      </c>
      <c r="B9" s="568" t="s">
        <v>946</v>
      </c>
      <c r="C9" s="126">
        <v>46588</v>
      </c>
      <c r="D9" s="126">
        <v>46588</v>
      </c>
      <c r="E9" s="126">
        <v>46604</v>
      </c>
      <c r="F9" s="127" t="s">
        <v>771</v>
      </c>
      <c r="G9" s="137">
        <f t="shared" si="0"/>
        <v>-16</v>
      </c>
    </row>
    <row r="10" spans="1:13" ht="28.2" customHeight="1">
      <c r="A10" s="136">
        <v>7</v>
      </c>
      <c r="B10" s="568" t="s">
        <v>947</v>
      </c>
      <c r="C10" s="126">
        <v>46588</v>
      </c>
      <c r="D10" s="126">
        <v>46588</v>
      </c>
      <c r="E10" s="126">
        <v>46605</v>
      </c>
      <c r="F10" s="127" t="s">
        <v>771</v>
      </c>
      <c r="G10" s="137">
        <f t="shared" si="0"/>
        <v>-17</v>
      </c>
    </row>
    <row r="11" spans="1:13" ht="22.95" customHeight="1">
      <c r="A11" s="136">
        <v>8</v>
      </c>
      <c r="B11" s="568" t="s">
        <v>466</v>
      </c>
      <c r="C11" s="126">
        <v>46148</v>
      </c>
      <c r="D11" s="126">
        <v>46148</v>
      </c>
      <c r="E11" s="126">
        <v>46286</v>
      </c>
      <c r="F11" s="127" t="s">
        <v>771</v>
      </c>
      <c r="G11" s="137">
        <f t="shared" si="0"/>
        <v>-138</v>
      </c>
    </row>
    <row r="12" spans="1:13" ht="22.95" customHeight="1">
      <c r="A12" s="136">
        <v>9</v>
      </c>
      <c r="B12" s="568" t="s">
        <v>467</v>
      </c>
      <c r="C12" s="126">
        <v>46492</v>
      </c>
      <c r="D12" s="126">
        <v>46492</v>
      </c>
      <c r="E12" s="126">
        <v>46547</v>
      </c>
      <c r="F12" s="127" t="s">
        <v>771</v>
      </c>
      <c r="G12" s="137">
        <f>D12-E12</f>
        <v>-55</v>
      </c>
    </row>
    <row r="13" spans="1:13" ht="22.95" customHeight="1" thickBot="1">
      <c r="A13" s="136">
        <v>10</v>
      </c>
      <c r="B13" s="569" t="s">
        <v>469</v>
      </c>
      <c r="C13" s="126">
        <v>46605</v>
      </c>
      <c r="D13" s="126">
        <v>46605</v>
      </c>
      <c r="E13" s="126">
        <v>46605</v>
      </c>
      <c r="F13" s="617" t="s">
        <v>392</v>
      </c>
      <c r="G13" s="137">
        <f t="shared" si="0"/>
        <v>0</v>
      </c>
    </row>
    <row r="14" spans="1:13" ht="15" thickTop="1"/>
  </sheetData>
  <conditionalFormatting sqref="F4:F13">
    <cfRule type="cellIs" dxfId="4" priority="1" stopIfTrue="1" operator="equal">
      <formula>"A"</formula>
    </cfRule>
    <cfRule type="cellIs" dxfId="3" priority="2" stopIfTrue="1" operator="equal">
      <formula>"F"</formula>
    </cfRule>
    <cfRule type="cellIs" dxfId="2" priority="3" stopIfTrue="1" operator="equal">
      <formula>$Y4</formula>
    </cfRule>
  </conditionalFormatting>
  <conditionalFormatting sqref="F13">
    <cfRule type="cellIs" dxfId="1" priority="9" stopIfTrue="1" operator="equal">
      <formula>$Y15</formula>
    </cfRule>
  </conditionalFormatting>
  <printOptions horizontalCentered="1" verticalCentered="1"/>
  <pageMargins left="0.7" right="0.7" top="0.75" bottom="0.75" header="0.3" footer="0.3"/>
  <pageSetup paperSize="8" orientation="landscape" r:id="rId1"/>
  <headerFooter>
    <oddFooter>&amp;R_x000D_&amp;1#&amp;"Aptos"&amp;10&amp;K000000 Data sensitivity - 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tabColor theme="4" tint="0.79998168889431442"/>
    <pageSetUpPr fitToPage="1"/>
  </sheetPr>
  <dimension ref="A1:Q27"/>
  <sheetViews>
    <sheetView view="pageBreakPreview" zoomScale="70" zoomScaleNormal="84" zoomScaleSheetLayoutView="70" workbookViewId="0">
      <selection activeCell="K39" sqref="K39"/>
    </sheetView>
  </sheetViews>
  <sheetFormatPr defaultRowHeight="14.4"/>
  <cols>
    <col min="1" max="1" width="31.5546875" customWidth="1"/>
    <col min="2" max="2" width="21.33203125" customWidth="1"/>
    <col min="3" max="3" width="25.6640625" customWidth="1"/>
    <col min="4" max="4" width="21.5546875" customWidth="1"/>
    <col min="5" max="8" width="12.6640625" customWidth="1"/>
    <col min="9" max="9" width="14.88671875" customWidth="1"/>
    <col min="10" max="11" width="12.6640625" customWidth="1"/>
    <col min="16" max="16" width="11.33203125" bestFit="1" customWidth="1"/>
    <col min="17" max="17" width="15.109375" customWidth="1"/>
  </cols>
  <sheetData>
    <row r="1" spans="1:17" ht="21.6" thickBot="1">
      <c r="A1" s="882" t="s">
        <v>351</v>
      </c>
      <c r="B1" s="883"/>
      <c r="C1" s="883"/>
      <c r="D1" s="883"/>
      <c r="E1" s="883"/>
      <c r="F1" s="883"/>
      <c r="G1" s="883"/>
      <c r="H1" s="883"/>
      <c r="I1" s="883"/>
      <c r="J1" s="883"/>
      <c r="K1" s="884"/>
      <c r="P1" s="85" t="str">
        <f>'General Information'!$K$1</f>
        <v>Data Date</v>
      </c>
      <c r="Q1" s="86">
        <f>'General Information'!$L$1</f>
        <v>46314</v>
      </c>
    </row>
    <row r="2" spans="1:17" ht="18">
      <c r="A2" s="885" t="s">
        <v>350</v>
      </c>
      <c r="B2" s="160"/>
      <c r="C2" s="160"/>
      <c r="D2" s="160"/>
      <c r="E2" s="160"/>
      <c r="F2" s="160"/>
      <c r="G2" s="160"/>
      <c r="H2" s="160"/>
      <c r="I2" s="160"/>
      <c r="J2" s="160"/>
      <c r="K2" s="886"/>
    </row>
    <row r="3" spans="1:17" ht="15.6">
      <c r="A3" s="1104" t="s">
        <v>331</v>
      </c>
      <c r="B3" s="1105"/>
      <c r="C3" s="1105"/>
      <c r="D3" s="1105"/>
      <c r="E3" s="1106"/>
      <c r="F3" s="1107" t="s">
        <v>332</v>
      </c>
      <c r="G3" s="1105"/>
      <c r="H3" s="1105"/>
      <c r="I3" s="1105"/>
      <c r="J3" s="1105"/>
      <c r="K3" s="1108"/>
    </row>
    <row r="4" spans="1:17" ht="15.6">
      <c r="A4" s="887" t="s">
        <v>333</v>
      </c>
      <c r="B4" s="153" t="s">
        <v>334</v>
      </c>
      <c r="C4" s="153" t="s">
        <v>335</v>
      </c>
      <c r="D4" s="153" t="s">
        <v>336</v>
      </c>
      <c r="E4" s="154" t="s">
        <v>9</v>
      </c>
      <c r="F4" s="152" t="s">
        <v>337</v>
      </c>
      <c r="G4" s="153" t="s">
        <v>338</v>
      </c>
      <c r="H4" s="153" t="s">
        <v>339</v>
      </c>
      <c r="I4" s="153" t="s">
        <v>340</v>
      </c>
      <c r="J4" s="153" t="s">
        <v>341</v>
      </c>
      <c r="K4" s="888"/>
    </row>
    <row r="5" spans="1:17" ht="15.6">
      <c r="A5" s="889">
        <v>855</v>
      </c>
      <c r="B5" s="156">
        <v>586</v>
      </c>
      <c r="C5" s="156">
        <v>46</v>
      </c>
      <c r="D5" s="156">
        <v>223</v>
      </c>
      <c r="E5" s="157">
        <f>D5/A5</f>
        <v>0.26081871345029239</v>
      </c>
      <c r="F5" s="158">
        <v>10</v>
      </c>
      <c r="G5" s="156">
        <v>15</v>
      </c>
      <c r="H5" s="156">
        <v>0</v>
      </c>
      <c r="I5" s="159">
        <v>22</v>
      </c>
      <c r="J5" s="1109">
        <f>+G5+H5-I5</f>
        <v>-7</v>
      </c>
      <c r="K5" s="1110"/>
    </row>
    <row r="6" spans="1:17" ht="18">
      <c r="A6" s="1111" t="s">
        <v>342</v>
      </c>
      <c r="B6" s="1112"/>
      <c r="C6" s="1113"/>
      <c r="D6" s="1117" t="s">
        <v>343</v>
      </c>
      <c r="E6" s="1112"/>
      <c r="F6" s="1112"/>
      <c r="G6" s="1113"/>
      <c r="H6" s="1117" t="s">
        <v>344</v>
      </c>
      <c r="I6" s="1112"/>
      <c r="J6" s="1112"/>
      <c r="K6" s="1118"/>
    </row>
    <row r="7" spans="1:17" ht="15.6" customHeight="1">
      <c r="A7" s="1114"/>
      <c r="B7" s="1115"/>
      <c r="C7" s="1116"/>
      <c r="D7" s="1121" t="s">
        <v>345</v>
      </c>
      <c r="E7" s="1122"/>
      <c r="F7" s="1122" t="s">
        <v>346</v>
      </c>
      <c r="G7" s="1123"/>
      <c r="H7" s="1119"/>
      <c r="I7" s="1115"/>
      <c r="J7" s="1115"/>
      <c r="K7" s="1120"/>
    </row>
    <row r="8" spans="1:17" ht="15.6">
      <c r="A8" s="887" t="s">
        <v>347</v>
      </c>
      <c r="B8" s="153" t="s">
        <v>348</v>
      </c>
      <c r="C8" s="154" t="s">
        <v>349</v>
      </c>
      <c r="D8" s="152" t="s">
        <v>347</v>
      </c>
      <c r="E8" s="153" t="s">
        <v>348</v>
      </c>
      <c r="F8" s="153" t="s">
        <v>347</v>
      </c>
      <c r="G8" s="154" t="s">
        <v>348</v>
      </c>
      <c r="H8" s="152" t="s">
        <v>347</v>
      </c>
      <c r="I8" s="153" t="s">
        <v>348</v>
      </c>
      <c r="J8" s="153" t="s">
        <v>341</v>
      </c>
      <c r="K8" s="888"/>
    </row>
    <row r="9" spans="1:17" ht="16.2" thickBot="1">
      <c r="A9" s="890">
        <v>0</v>
      </c>
      <c r="B9" s="890">
        <v>0</v>
      </c>
      <c r="C9" s="891">
        <f>A9-B9</f>
        <v>0</v>
      </c>
      <c r="D9" s="890">
        <v>53</v>
      </c>
      <c r="E9" s="890">
        <v>172</v>
      </c>
      <c r="F9" s="892">
        <v>598</v>
      </c>
      <c r="G9" s="892">
        <v>570</v>
      </c>
      <c r="H9" s="890">
        <v>0</v>
      </c>
      <c r="I9" s="890">
        <v>2</v>
      </c>
      <c r="J9" s="1102">
        <f>H9-I9</f>
        <v>-2</v>
      </c>
      <c r="K9" s="1103"/>
    </row>
    <row r="26" spans="16:16">
      <c r="P26" t="s">
        <v>116</v>
      </c>
    </row>
    <row r="27" spans="16:16">
      <c r="P27" t="s">
        <v>116</v>
      </c>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{B1A647AA-AE4C-4F95-80F1-7EC9CABDBFC6}</x14:id>
        </ext>
      </extLst>
    </cfRule>
  </conditionalFormatting>
  <conditionalFormatting sqref="I5">
    <cfRule type="cellIs" dxfId="0"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{E34686B6-0374-4B81-90DE-E9E1B90A80BE}</x14:id>
        </ext>
      </extLst>
    </cfRule>
  </conditionalFormatting>
  <conditionalFormatting sqref="J9:K9">
    <cfRule type="dataBar" priority="3">
      <dataBar>
        <cfvo type="min"/>
        <cfvo type="max"/>
        <color rgb="FF63C384"/>
      </dataBar>
      <extLst>
        <ext xmlns:x14="http://schemas.microsoft.com/office/spreadsheetml/2009/9/main" uri="{B025F937-C7B1-47D3-B67F-A62EFF666E3E}">
          <x14:id>{99AD33CD-043A-4621-9AB8-638D12B18BAB}</x14:id>
        </ext>
      </extLst>
    </cfRule>
  </conditionalFormatting>
  <printOptions horizontalCentered="1" verticalCentered="1"/>
  <pageMargins left="0.7" right="0.7" top="0.75" bottom="0.75" header="0.3" footer="0.3"/>
  <pageSetup paperSize="8" scale="76" orientation="landscape" r:id="rId1"/>
  <headerFooter>
    <oddFooter>&amp;R_x000D_&amp;1#&amp;"Aptos"&amp;10&amp;K000000 Data sensitivity - Internal</oddFooter>
  </headerFooter>
  <extLst>
    <ext xmlns:x14="http://schemas.microsoft.com/office/spreadsheetml/2009/9/main" uri="{78C0D931-6437-407d-A8EE-F0AAD7539E65}">
      <x14:conditionalFormattings>
        <x14:conditionalFormatting xmlns:xm="http://schemas.microsoft.com/office/excel/2006/main">
          <x14:cfRule type="dataBar" id="{B1A647AA-AE4C-4F95-80F1-7EC9CABDBFC6}">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E34686B6-0374-4B81-90DE-E9E1B90A80BE}">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99AD33CD-043A-4621-9AB8-638D12B18BAB}">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theme="4" tint="0.79998168889431442"/>
    <pageSetUpPr fitToPage="1"/>
  </sheetPr>
  <dimension ref="A1:BL50"/>
  <sheetViews>
    <sheetView view="pageBreakPreview" topLeftCell="A19" zoomScale="55" zoomScaleNormal="87" zoomScaleSheetLayoutView="55" workbookViewId="0">
      <selection activeCell="K39" sqref="K39"/>
    </sheetView>
  </sheetViews>
  <sheetFormatPr defaultRowHeight="14.4"/>
  <cols>
    <col min="1" max="1" width="11.33203125" customWidth="1"/>
    <col min="2" max="2" width="22.109375" customWidth="1"/>
    <col min="3" max="3" width="18.33203125" customWidth="1"/>
    <col min="4" max="4" width="9" bestFit="1" customWidth="1"/>
    <col min="5" max="6" width="14.6640625" customWidth="1"/>
    <col min="7" max="7" width="10" bestFit="1" customWidth="1"/>
    <col min="8" max="9" width="14.6640625" customWidth="1"/>
    <col min="10" max="10" width="10.44140625" customWidth="1"/>
    <col min="11" max="11" width="14.6640625" customWidth="1"/>
    <col min="12" max="12" width="18.6640625" customWidth="1"/>
    <col min="13" max="13" width="11.6640625" bestFit="1" customWidth="1"/>
    <col min="14" max="14" width="14.6640625" customWidth="1"/>
    <col min="15" max="15" width="24.6640625" customWidth="1"/>
    <col min="16" max="16" width="11.33203125" customWidth="1"/>
    <col min="17" max="18" width="14.6640625" customWidth="1"/>
    <col min="19" max="19" width="12.6640625" bestFit="1" customWidth="1"/>
    <col min="20" max="20" width="13.6640625" customWidth="1"/>
    <col min="21" max="29" width="12" customWidth="1"/>
  </cols>
  <sheetData>
    <row r="1" spans="1:64" ht="15" thickBot="1">
      <c r="B1" s="35"/>
      <c r="E1" s="35"/>
    </row>
    <row r="2" spans="1:64" ht="22.95" customHeight="1">
      <c r="A2" s="7"/>
      <c r="B2" s="1856" t="s">
        <v>25</v>
      </c>
      <c r="C2" s="1857"/>
      <c r="D2" s="1858"/>
      <c r="E2" s="1859" t="s">
        <v>81</v>
      </c>
      <c r="F2" s="1860"/>
      <c r="G2" s="8"/>
      <c r="H2" s="1861" t="s">
        <v>26</v>
      </c>
      <c r="I2" s="1862"/>
      <c r="J2" s="8"/>
      <c r="K2" s="1854" t="s">
        <v>99</v>
      </c>
      <c r="L2" s="1855"/>
      <c r="M2" s="8"/>
      <c r="N2" s="1850" t="s">
        <v>27</v>
      </c>
      <c r="O2" s="1851"/>
      <c r="P2" s="868"/>
      <c r="Q2" s="1852" t="s">
        <v>39</v>
      </c>
      <c r="R2" s="1853"/>
      <c r="AQ2" s="141"/>
      <c r="AR2" s="142"/>
      <c r="AS2" s="142"/>
      <c r="AT2" s="142"/>
      <c r="AU2" s="142"/>
      <c r="AV2" s="142"/>
      <c r="AW2" s="142"/>
      <c r="AX2" s="142"/>
      <c r="AY2" s="142"/>
      <c r="AZ2" s="142"/>
      <c r="BA2" s="142"/>
      <c r="BB2" s="142"/>
      <c r="BC2" s="142"/>
      <c r="BD2" s="142"/>
      <c r="BE2" s="142"/>
      <c r="BF2" s="142"/>
      <c r="BG2" s="142"/>
      <c r="BH2" s="142"/>
      <c r="BI2" s="142"/>
      <c r="BJ2" s="142"/>
      <c r="BK2" s="142"/>
      <c r="BL2" s="143"/>
    </row>
    <row r="3" spans="1:64" ht="23.4" customHeight="1" thickBot="1">
      <c r="A3" s="9" t="s">
        <v>6</v>
      </c>
      <c r="B3" s="14" t="s">
        <v>7</v>
      </c>
      <c r="C3" s="11" t="s">
        <v>3</v>
      </c>
      <c r="D3" s="10" t="s">
        <v>9</v>
      </c>
      <c r="E3" s="14" t="s">
        <v>7</v>
      </c>
      <c r="F3" s="11" t="s">
        <v>3</v>
      </c>
      <c r="G3" s="11" t="s">
        <v>9</v>
      </c>
      <c r="H3" s="14" t="s">
        <v>7</v>
      </c>
      <c r="I3" s="11" t="s">
        <v>3</v>
      </c>
      <c r="J3" s="11" t="s">
        <v>9</v>
      </c>
      <c r="K3" s="14" t="s">
        <v>7</v>
      </c>
      <c r="L3" s="11" t="s">
        <v>3</v>
      </c>
      <c r="M3" s="11" t="s">
        <v>9</v>
      </c>
      <c r="N3" s="14" t="s">
        <v>7</v>
      </c>
      <c r="O3" s="11" t="s">
        <v>8</v>
      </c>
      <c r="P3" s="11"/>
      <c r="Q3" s="14" t="s">
        <v>6</v>
      </c>
      <c r="R3" s="12" t="s">
        <v>3</v>
      </c>
      <c r="S3" s="4"/>
      <c r="AG3" s="4"/>
      <c r="AQ3" s="144"/>
      <c r="BL3" s="145"/>
    </row>
    <row r="4" spans="1:64" ht="28.95" customHeight="1">
      <c r="A4" s="869">
        <v>46138</v>
      </c>
      <c r="B4" t="s">
        <v>770</v>
      </c>
      <c r="C4" s="876">
        <v>0</v>
      </c>
      <c r="D4" s="877">
        <f>C4/$C$20</f>
        <v>0</v>
      </c>
      <c r="E4" s="878"/>
      <c r="F4" s="876"/>
      <c r="G4" s="875"/>
      <c r="H4" s="878">
        <f>I4</f>
        <v>0</v>
      </c>
      <c r="I4" s="880">
        <v>0</v>
      </c>
      <c r="J4" s="877">
        <f>I4/$C$20</f>
        <v>0</v>
      </c>
      <c r="K4" s="873">
        <v>0</v>
      </c>
      <c r="L4" s="876">
        <f>K4</f>
        <v>0</v>
      </c>
      <c r="M4" s="877">
        <v>0</v>
      </c>
      <c r="N4" s="878">
        <f>O4</f>
        <v>0</v>
      </c>
      <c r="O4" s="876">
        <v>0</v>
      </c>
      <c r="P4" s="877"/>
      <c r="Q4" s="878"/>
      <c r="R4" s="879">
        <f>Q4</f>
        <v>0</v>
      </c>
      <c r="T4" s="2" t="s">
        <v>12</v>
      </c>
      <c r="AQ4" s="144"/>
      <c r="BL4" s="145"/>
    </row>
    <row r="5" spans="1:64" ht="28.95" customHeight="1">
      <c r="A5" s="869">
        <v>46168</v>
      </c>
      <c r="B5">
        <v>2034</v>
      </c>
      <c r="C5" s="876">
        <f>B5</f>
        <v>2034</v>
      </c>
      <c r="D5" s="877">
        <f t="shared" ref="D5:D20" si="0">C5/$C$20</f>
        <v>6.1467137157207764E-5</v>
      </c>
      <c r="E5" s="878"/>
      <c r="F5" s="876"/>
      <c r="G5" s="875"/>
      <c r="H5" s="878">
        <f>I5-I4</f>
        <v>397090</v>
      </c>
      <c r="I5" s="876">
        <v>397090</v>
      </c>
      <c r="J5" s="877">
        <f t="shared" ref="J5:J10" si="1">I5/$C$20</f>
        <v>1.1999992868119778E-2</v>
      </c>
      <c r="K5" s="873">
        <v>0</v>
      </c>
      <c r="L5" s="876">
        <f>L4+K5</f>
        <v>0</v>
      </c>
      <c r="M5" s="877">
        <v>0</v>
      </c>
      <c r="N5" s="878">
        <f>O5-O4</f>
        <v>397090</v>
      </c>
      <c r="O5" s="876">
        <v>397090</v>
      </c>
      <c r="P5" s="877"/>
      <c r="Q5" s="878">
        <f t="shared" ref="Q5:Q20" si="2">N5-B5</f>
        <v>395056</v>
      </c>
      <c r="R5" s="879">
        <f t="shared" ref="R5:R20" si="3">Q5</f>
        <v>395056</v>
      </c>
      <c r="AQ5" s="144"/>
      <c r="BL5" s="145"/>
    </row>
    <row r="6" spans="1:64" ht="28.95" customHeight="1">
      <c r="A6" s="869">
        <v>46199</v>
      </c>
      <c r="B6" s="881">
        <v>4767</v>
      </c>
      <c r="C6" s="876">
        <f>B6+C5</f>
        <v>6801</v>
      </c>
      <c r="D6" s="877">
        <f t="shared" si="0"/>
        <v>2.0552507365101771E-4</v>
      </c>
      <c r="E6" s="878"/>
      <c r="F6" s="876"/>
      <c r="G6" s="875"/>
      <c r="H6" s="878">
        <f t="shared" ref="H6:H10" si="4">I6-I5</f>
        <v>980202</v>
      </c>
      <c r="I6" s="880">
        <v>1377292</v>
      </c>
      <c r="J6" s="877">
        <f t="shared" si="1"/>
        <v>4.1621532089245329E-2</v>
      </c>
      <c r="K6" s="873">
        <v>0</v>
      </c>
      <c r="L6" s="876">
        <f>L5+K6</f>
        <v>0</v>
      </c>
      <c r="M6" s="877">
        <v>0</v>
      </c>
      <c r="N6" s="878">
        <f t="shared" ref="N6:N20" si="5">O6-O5</f>
        <v>980202</v>
      </c>
      <c r="O6" s="880">
        <v>1377292</v>
      </c>
      <c r="P6" s="877"/>
      <c r="Q6" s="878">
        <f t="shared" si="2"/>
        <v>975435</v>
      </c>
      <c r="R6" s="879">
        <f t="shared" si="3"/>
        <v>975435</v>
      </c>
      <c r="AQ6" s="144"/>
      <c r="BL6" s="145"/>
    </row>
    <row r="7" spans="1:64" ht="28.95" customHeight="1">
      <c r="A7" s="869">
        <v>46229</v>
      </c>
      <c r="B7" s="595">
        <v>36612</v>
      </c>
      <c r="C7" s="876">
        <f t="shared" ref="C7:C20" si="6">B7+C6</f>
        <v>43413</v>
      </c>
      <c r="D7" s="877">
        <f t="shared" si="0"/>
        <v>1.3119335424807575E-3</v>
      </c>
      <c r="E7" s="878"/>
      <c r="F7" s="876"/>
      <c r="G7" s="875"/>
      <c r="H7" s="878">
        <f t="shared" si="4"/>
        <v>1192785</v>
      </c>
      <c r="I7" s="876">
        <v>2570077</v>
      </c>
      <c r="J7" s="877">
        <f t="shared" si="1"/>
        <v>7.766729373824241E-2</v>
      </c>
      <c r="K7" s="873">
        <v>0</v>
      </c>
      <c r="L7" s="876">
        <f t="shared" ref="L7:L12" si="7">K7+L6</f>
        <v>0</v>
      </c>
      <c r="M7" s="877">
        <v>0</v>
      </c>
      <c r="N7" s="878">
        <f t="shared" si="5"/>
        <v>1192785</v>
      </c>
      <c r="O7" s="876">
        <v>2570077</v>
      </c>
      <c r="P7" s="877"/>
      <c r="Q7" s="878">
        <f t="shared" si="2"/>
        <v>1156173</v>
      </c>
      <c r="R7" s="879">
        <f t="shared" si="3"/>
        <v>1156173</v>
      </c>
      <c r="AQ7" s="144"/>
      <c r="BL7" s="145"/>
    </row>
    <row r="8" spans="1:64" ht="28.95" customHeight="1">
      <c r="A8" s="869">
        <v>46260</v>
      </c>
      <c r="B8" s="595">
        <v>3025382</v>
      </c>
      <c r="C8" s="876">
        <f t="shared" si="6"/>
        <v>3068795</v>
      </c>
      <c r="D8" s="877">
        <f t="shared" si="0"/>
        <v>9.273846763635861E-2</v>
      </c>
      <c r="E8" s="878"/>
      <c r="F8" s="876"/>
      <c r="G8" s="875"/>
      <c r="H8" s="878">
        <f t="shared" si="4"/>
        <v>2859151.79</v>
      </c>
      <c r="I8" s="876">
        <v>5429228.79</v>
      </c>
      <c r="J8" s="877">
        <f t="shared" si="1"/>
        <v>0.16407037890501039</v>
      </c>
      <c r="K8" s="873">
        <v>0</v>
      </c>
      <c r="L8" s="876">
        <f t="shared" si="7"/>
        <v>0</v>
      </c>
      <c r="M8" s="877">
        <v>0</v>
      </c>
      <c r="N8" s="878">
        <f t="shared" si="5"/>
        <v>2859151.79</v>
      </c>
      <c r="O8" s="876">
        <v>5429228.79</v>
      </c>
      <c r="P8" s="877"/>
      <c r="Q8" s="878">
        <f t="shared" si="2"/>
        <v>-166230.20999999996</v>
      </c>
      <c r="R8" s="879">
        <f t="shared" si="3"/>
        <v>-166230.20999999996</v>
      </c>
      <c r="T8" s="2" t="s">
        <v>11</v>
      </c>
      <c r="AQ8" s="144"/>
      <c r="BL8" s="145"/>
    </row>
    <row r="9" spans="1:64" ht="28.95" customHeight="1">
      <c r="A9" s="869">
        <v>46291</v>
      </c>
      <c r="B9" s="595">
        <v>7642106</v>
      </c>
      <c r="C9" s="876">
        <f t="shared" si="6"/>
        <v>10710901</v>
      </c>
      <c r="D9" s="877">
        <f t="shared" si="0"/>
        <v>0.32368162283395957</v>
      </c>
      <c r="E9" s="878"/>
      <c r="F9" s="876"/>
      <c r="G9" s="875"/>
      <c r="H9" s="878">
        <f t="shared" si="4"/>
        <v>482348.6799999997</v>
      </c>
      <c r="I9" s="876">
        <v>5911577.4699999997</v>
      </c>
      <c r="J9" s="877">
        <f t="shared" si="1"/>
        <v>0.17864687471187279</v>
      </c>
      <c r="K9" s="873">
        <v>0</v>
      </c>
      <c r="L9" s="876">
        <f t="shared" si="7"/>
        <v>0</v>
      </c>
      <c r="M9" s="877">
        <v>0</v>
      </c>
      <c r="N9" s="878">
        <f t="shared" si="5"/>
        <v>482348.6799999997</v>
      </c>
      <c r="O9" s="876">
        <v>5911577.4699999997</v>
      </c>
      <c r="P9" s="877"/>
      <c r="Q9" s="878">
        <f t="shared" si="2"/>
        <v>-7159757.3200000003</v>
      </c>
      <c r="R9" s="879">
        <f t="shared" si="3"/>
        <v>-7159757.3200000003</v>
      </c>
      <c r="AQ9" s="144"/>
      <c r="BL9" s="145"/>
    </row>
    <row r="10" spans="1:64" ht="28.95" customHeight="1">
      <c r="A10" s="869">
        <v>46321</v>
      </c>
      <c r="B10" s="595">
        <v>4071913</v>
      </c>
      <c r="C10" s="876">
        <f t="shared" si="6"/>
        <v>14782814</v>
      </c>
      <c r="D10" s="877">
        <f t="shared" si="0"/>
        <v>0.44673414734881572</v>
      </c>
      <c r="E10" s="878"/>
      <c r="F10" s="876"/>
      <c r="G10" s="875"/>
      <c r="H10" s="878">
        <f t="shared" si="4"/>
        <v>1183964.5700000003</v>
      </c>
      <c r="I10" s="876">
        <v>7095542.04</v>
      </c>
      <c r="J10" s="877">
        <f t="shared" si="1"/>
        <v>0.21442608445300579</v>
      </c>
      <c r="K10" s="873">
        <v>0</v>
      </c>
      <c r="L10" s="876">
        <f t="shared" si="7"/>
        <v>0</v>
      </c>
      <c r="M10" s="877">
        <v>0</v>
      </c>
      <c r="N10" s="878">
        <f t="shared" si="5"/>
        <v>1183964.5700000003</v>
      </c>
      <c r="O10" s="876">
        <v>7095542.04</v>
      </c>
      <c r="P10" s="877">
        <f>O10/C20</f>
        <v>0.21442608445300579</v>
      </c>
      <c r="Q10" s="878">
        <f t="shared" si="2"/>
        <v>-2887948.4299999997</v>
      </c>
      <c r="R10" s="879">
        <f t="shared" si="3"/>
        <v>-2887948.4299999997</v>
      </c>
      <c r="AQ10" s="144"/>
      <c r="BL10" s="145"/>
    </row>
    <row r="11" spans="1:64" ht="28.95" customHeight="1">
      <c r="A11" s="869">
        <v>46352</v>
      </c>
      <c r="B11" s="595">
        <v>2368425</v>
      </c>
      <c r="C11" s="876">
        <f t="shared" si="6"/>
        <v>17151239</v>
      </c>
      <c r="D11" s="877">
        <f t="shared" si="0"/>
        <v>0.5183075516367015</v>
      </c>
      <c r="E11" s="878"/>
      <c r="F11" s="876"/>
      <c r="G11" s="875"/>
      <c r="H11" s="878">
        <v>0</v>
      </c>
      <c r="I11" s="876"/>
      <c r="J11" s="877"/>
      <c r="K11" s="873">
        <v>0</v>
      </c>
      <c r="L11" s="876">
        <f t="shared" si="7"/>
        <v>0</v>
      </c>
      <c r="M11" s="877">
        <v>0</v>
      </c>
      <c r="N11" s="878">
        <f t="shared" si="5"/>
        <v>6427021.6099999985</v>
      </c>
      <c r="O11" s="876">
        <v>13522563.649999999</v>
      </c>
      <c r="P11" s="877">
        <f>O11/C20</f>
        <v>0.40864959419450442</v>
      </c>
      <c r="Q11" s="878">
        <f t="shared" si="2"/>
        <v>4058596.6099999985</v>
      </c>
      <c r="R11" s="879">
        <f t="shared" si="3"/>
        <v>4058596.6099999985</v>
      </c>
      <c r="AQ11" s="144"/>
      <c r="BL11" s="145"/>
    </row>
    <row r="12" spans="1:64" ht="28.95" customHeight="1">
      <c r="A12" s="869">
        <v>46382</v>
      </c>
      <c r="B12" s="595">
        <v>3761619</v>
      </c>
      <c r="C12" s="876">
        <f t="shared" si="6"/>
        <v>20912858</v>
      </c>
      <c r="D12" s="877">
        <f t="shared" si="0"/>
        <v>0.63198304377345604</v>
      </c>
      <c r="E12" s="878"/>
      <c r="F12" s="876"/>
      <c r="G12" s="875"/>
      <c r="H12" s="878">
        <v>0</v>
      </c>
      <c r="I12" s="876"/>
      <c r="J12" s="877"/>
      <c r="K12" s="873">
        <v>0</v>
      </c>
      <c r="L12" s="876">
        <f t="shared" si="7"/>
        <v>0</v>
      </c>
      <c r="M12" s="877">
        <v>0</v>
      </c>
      <c r="N12" s="878">
        <f t="shared" si="5"/>
        <v>7390294.3500000015</v>
      </c>
      <c r="O12" s="876">
        <v>20912858</v>
      </c>
      <c r="P12" s="877">
        <f t="shared" ref="P12:P20" si="8">O12/$O$20</f>
        <v>0.63198304377345604</v>
      </c>
      <c r="Q12" s="878">
        <f t="shared" si="2"/>
        <v>3628675.3500000015</v>
      </c>
      <c r="R12" s="879">
        <f t="shared" si="3"/>
        <v>3628675.3500000015</v>
      </c>
      <c r="AQ12" s="144"/>
      <c r="BL12" s="145"/>
    </row>
    <row r="13" spans="1:64" ht="28.95" customHeight="1">
      <c r="A13" s="869">
        <v>46413</v>
      </c>
      <c r="B13" s="595">
        <v>2141463</v>
      </c>
      <c r="C13" s="876">
        <f t="shared" si="6"/>
        <v>23054321</v>
      </c>
      <c r="D13" s="877">
        <f t="shared" si="0"/>
        <v>0.69669769467713627</v>
      </c>
      <c r="E13" s="878"/>
      <c r="F13" s="876"/>
      <c r="G13" s="875"/>
      <c r="H13" s="878">
        <v>0</v>
      </c>
      <c r="I13" s="876"/>
      <c r="J13" s="877"/>
      <c r="K13" s="873"/>
      <c r="L13" s="876"/>
      <c r="M13" s="875"/>
      <c r="N13" s="878">
        <f t="shared" si="5"/>
        <v>2141463</v>
      </c>
      <c r="O13" s="876">
        <v>23054321</v>
      </c>
      <c r="P13" s="877">
        <f t="shared" si="8"/>
        <v>0.69669769467713627</v>
      </c>
      <c r="Q13" s="878">
        <f t="shared" si="2"/>
        <v>0</v>
      </c>
      <c r="R13" s="879">
        <f t="shared" si="3"/>
        <v>0</v>
      </c>
      <c r="AQ13" s="144"/>
      <c r="BL13" s="145"/>
    </row>
    <row r="14" spans="1:64" ht="28.95" customHeight="1">
      <c r="A14" s="869">
        <v>46444</v>
      </c>
      <c r="B14" s="595">
        <v>1637344</v>
      </c>
      <c r="C14" s="876">
        <f t="shared" si="6"/>
        <v>24691665</v>
      </c>
      <c r="D14" s="877">
        <f t="shared" si="0"/>
        <v>0.746177954373071</v>
      </c>
      <c r="E14" s="878"/>
      <c r="F14" s="876"/>
      <c r="G14" s="875"/>
      <c r="H14" s="878">
        <v>0</v>
      </c>
      <c r="I14" s="876"/>
      <c r="J14" s="877"/>
      <c r="K14" s="873"/>
      <c r="L14" s="876"/>
      <c r="M14" s="875"/>
      <c r="N14" s="878">
        <f t="shared" si="5"/>
        <v>1637344</v>
      </c>
      <c r="O14" s="876">
        <v>24691665</v>
      </c>
      <c r="P14" s="877">
        <f t="shared" si="8"/>
        <v>0.746177954373071</v>
      </c>
      <c r="Q14" s="878">
        <f t="shared" si="2"/>
        <v>0</v>
      </c>
      <c r="R14" s="879">
        <f t="shared" si="3"/>
        <v>0</v>
      </c>
      <c r="AQ14" s="144"/>
      <c r="BL14" s="145"/>
    </row>
    <row r="15" spans="1:64" ht="28.95" customHeight="1">
      <c r="A15" s="869">
        <v>46472</v>
      </c>
      <c r="B15" s="595">
        <v>2104692</v>
      </c>
      <c r="C15" s="876">
        <f t="shared" si="6"/>
        <v>26796357</v>
      </c>
      <c r="D15" s="877">
        <f t="shared" si="0"/>
        <v>0.80978139185472187</v>
      </c>
      <c r="E15" s="878"/>
      <c r="F15" s="876"/>
      <c r="G15" s="875"/>
      <c r="H15" s="878">
        <v>0</v>
      </c>
      <c r="I15" s="876"/>
      <c r="J15" s="877"/>
      <c r="K15" s="878"/>
      <c r="L15" s="876"/>
      <c r="M15" s="875"/>
      <c r="N15" s="878">
        <f t="shared" si="5"/>
        <v>2104692</v>
      </c>
      <c r="O15" s="876">
        <v>26796357</v>
      </c>
      <c r="P15" s="877">
        <f t="shared" si="8"/>
        <v>0.80978139185472187</v>
      </c>
      <c r="Q15" s="878">
        <f t="shared" si="2"/>
        <v>0</v>
      </c>
      <c r="R15" s="879">
        <f t="shared" si="3"/>
        <v>0</v>
      </c>
      <c r="AQ15" s="144"/>
      <c r="BL15" s="145"/>
    </row>
    <row r="16" spans="1:64" ht="28.95" customHeight="1">
      <c r="A16" s="869">
        <v>46503</v>
      </c>
      <c r="B16" s="595">
        <v>1246419</v>
      </c>
      <c r="C16" s="876">
        <f t="shared" si="6"/>
        <v>28042776</v>
      </c>
      <c r="D16" s="877">
        <f t="shared" si="0"/>
        <v>0.84744796394338939</v>
      </c>
      <c r="E16" s="878"/>
      <c r="F16" s="876"/>
      <c r="G16" s="875"/>
      <c r="H16" s="878">
        <v>0</v>
      </c>
      <c r="I16" s="876"/>
      <c r="J16" s="877"/>
      <c r="K16" s="878"/>
      <c r="L16" s="876"/>
      <c r="M16" s="875"/>
      <c r="N16" s="878">
        <f t="shared" si="5"/>
        <v>1246419</v>
      </c>
      <c r="O16" s="876">
        <v>28042776</v>
      </c>
      <c r="P16" s="877">
        <f t="shared" si="8"/>
        <v>0.84744796394338939</v>
      </c>
      <c r="Q16" s="878">
        <f t="shared" si="2"/>
        <v>0</v>
      </c>
      <c r="R16" s="879">
        <f t="shared" si="3"/>
        <v>0</v>
      </c>
      <c r="AQ16" s="144"/>
      <c r="BL16" s="145"/>
    </row>
    <row r="17" spans="1:64" ht="28.95" customHeight="1">
      <c r="A17" s="869">
        <v>46533</v>
      </c>
      <c r="B17" s="595">
        <v>955808</v>
      </c>
      <c r="C17" s="876">
        <f t="shared" si="6"/>
        <v>28998584</v>
      </c>
      <c r="D17" s="877">
        <f t="shared" si="0"/>
        <v>0.87633232059626875</v>
      </c>
      <c r="E17" s="878"/>
      <c r="F17" s="876"/>
      <c r="G17" s="875"/>
      <c r="H17" s="878">
        <v>0</v>
      </c>
      <c r="I17" s="876"/>
      <c r="J17" s="877"/>
      <c r="K17" s="878"/>
      <c r="L17" s="876"/>
      <c r="M17" s="875"/>
      <c r="N17" s="878">
        <f t="shared" si="5"/>
        <v>955808</v>
      </c>
      <c r="O17" s="876">
        <v>28998584</v>
      </c>
      <c r="P17" s="877">
        <f t="shared" si="8"/>
        <v>0.87633232059626875</v>
      </c>
      <c r="Q17" s="878">
        <f t="shared" si="2"/>
        <v>0</v>
      </c>
      <c r="R17" s="879">
        <f t="shared" si="3"/>
        <v>0</v>
      </c>
      <c r="AQ17" s="144"/>
      <c r="BL17" s="145"/>
    </row>
    <row r="18" spans="1:64" ht="28.95" customHeight="1">
      <c r="A18" s="869">
        <v>46564</v>
      </c>
      <c r="B18" s="595">
        <v>1588983</v>
      </c>
      <c r="C18" s="876">
        <f t="shared" si="6"/>
        <v>30587567</v>
      </c>
      <c r="D18" s="877">
        <f t="shared" si="0"/>
        <v>0.92435111902373746</v>
      </c>
      <c r="E18" s="878"/>
      <c r="F18" s="876"/>
      <c r="G18" s="875"/>
      <c r="H18" s="878">
        <v>0</v>
      </c>
      <c r="I18" s="876"/>
      <c r="J18" s="877"/>
      <c r="K18" s="878"/>
      <c r="L18" s="876"/>
      <c r="M18" s="875"/>
      <c r="N18" s="878">
        <f t="shared" si="5"/>
        <v>1588983</v>
      </c>
      <c r="O18" s="876">
        <v>30587567</v>
      </c>
      <c r="P18" s="877">
        <f t="shared" si="8"/>
        <v>0.92435111902373746</v>
      </c>
      <c r="Q18" s="878">
        <f t="shared" si="2"/>
        <v>0</v>
      </c>
      <c r="R18" s="879">
        <f t="shared" si="3"/>
        <v>0</v>
      </c>
      <c r="AQ18" s="144"/>
      <c r="BL18" s="145"/>
    </row>
    <row r="19" spans="1:64" ht="28.95" customHeight="1">
      <c r="A19" s="869">
        <v>46594</v>
      </c>
      <c r="B19" s="595">
        <v>2381575</v>
      </c>
      <c r="C19" s="876">
        <f t="shared" si="6"/>
        <v>32969142</v>
      </c>
      <c r="D19" s="877">
        <f t="shared" si="0"/>
        <v>0.99632191409511262</v>
      </c>
      <c r="E19" s="878"/>
      <c r="F19" s="876"/>
      <c r="G19" s="875"/>
      <c r="H19" s="878">
        <v>0</v>
      </c>
      <c r="I19" s="876"/>
      <c r="J19" s="877"/>
      <c r="K19" s="878"/>
      <c r="L19" s="876"/>
      <c r="M19" s="875"/>
      <c r="N19" s="878">
        <f t="shared" si="5"/>
        <v>2381575</v>
      </c>
      <c r="O19" s="876">
        <v>32969142</v>
      </c>
      <c r="P19" s="877">
        <f t="shared" si="8"/>
        <v>0.99632191409511262</v>
      </c>
      <c r="Q19" s="878">
        <f t="shared" si="2"/>
        <v>0</v>
      </c>
      <c r="R19" s="879">
        <f t="shared" si="3"/>
        <v>0</v>
      </c>
      <c r="AQ19" s="144"/>
      <c r="BL19" s="145"/>
    </row>
    <row r="20" spans="1:64" ht="28.95" customHeight="1" thickBot="1">
      <c r="A20" s="869">
        <v>46625</v>
      </c>
      <c r="B20" s="595">
        <v>121711</v>
      </c>
      <c r="C20" s="876">
        <f t="shared" si="6"/>
        <v>33090853</v>
      </c>
      <c r="D20" s="877">
        <f t="shared" si="0"/>
        <v>1</v>
      </c>
      <c r="E20" s="878"/>
      <c r="F20" s="876"/>
      <c r="G20" s="875"/>
      <c r="H20" s="878">
        <v>0</v>
      </c>
      <c r="I20" s="876"/>
      <c r="J20" s="877"/>
      <c r="K20" s="878"/>
      <c r="L20" s="876"/>
      <c r="M20" s="875"/>
      <c r="N20" s="878">
        <f t="shared" si="5"/>
        <v>121711</v>
      </c>
      <c r="O20" s="876">
        <v>33090853</v>
      </c>
      <c r="P20" s="877">
        <f t="shared" si="8"/>
        <v>1</v>
      </c>
      <c r="Q20" s="878">
        <f t="shared" si="2"/>
        <v>0</v>
      </c>
      <c r="R20" s="879">
        <f t="shared" si="3"/>
        <v>0</v>
      </c>
      <c r="AQ20" s="144"/>
      <c r="BL20" s="145"/>
    </row>
    <row r="21" spans="1:64" ht="40.950000000000003" customHeight="1" thickTop="1" thickBot="1">
      <c r="A21" s="1"/>
      <c r="B21" s="1846" t="s">
        <v>24</v>
      </c>
      <c r="C21" s="1847"/>
      <c r="D21" s="1847"/>
      <c r="E21" s="1847"/>
      <c r="F21" s="1847"/>
      <c r="G21" s="1847"/>
      <c r="H21" s="1847"/>
      <c r="I21" s="1847"/>
      <c r="J21" s="1847"/>
      <c r="K21" s="1847"/>
      <c r="L21" s="1847"/>
      <c r="M21" s="1847"/>
      <c r="N21" s="1847"/>
      <c r="O21" s="1847"/>
      <c r="P21" s="1847"/>
      <c r="Q21" s="1847"/>
      <c r="R21" s="1847"/>
      <c r="S21" s="1848"/>
      <c r="T21" s="1849"/>
      <c r="U21" s="15"/>
      <c r="V21" s="15"/>
      <c r="W21" s="15"/>
      <c r="X21" s="15"/>
      <c r="Y21" s="15"/>
      <c r="Z21" s="16"/>
      <c r="AA21" s="1"/>
      <c r="AB21" s="1"/>
      <c r="AC21" s="1"/>
    </row>
    <row r="22" spans="1:64" ht="15" thickTop="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64" ht="15" thickBot="1">
      <c r="O23" s="1029">
        <f>C20-O20</f>
        <v>0</v>
      </c>
      <c r="P23">
        <v>12303404</v>
      </c>
      <c r="Q23" s="599">
        <f>P23+O23</f>
        <v>12303404</v>
      </c>
    </row>
    <row r="24" spans="1:64" ht="16.2" thickBot="1">
      <c r="C24" s="613"/>
      <c r="D24" s="604"/>
      <c r="I24">
        <v>3309683</v>
      </c>
      <c r="O24" s="599"/>
      <c r="Q24" s="599"/>
      <c r="R24" s="613"/>
      <c r="S24" s="604"/>
    </row>
    <row r="25" spans="1:64" ht="15.6" thickTop="1" thickBot="1">
      <c r="M25" s="595"/>
      <c r="O25" s="595">
        <f>N9+O23</f>
        <v>482348.6799999997</v>
      </c>
    </row>
    <row r="26" spans="1:64" ht="16.2" thickBot="1">
      <c r="C26" s="613"/>
      <c r="D26" s="604"/>
      <c r="I26">
        <v>0</v>
      </c>
      <c r="K26" s="619"/>
      <c r="L26" s="619"/>
      <c r="M26" s="619"/>
      <c r="N26" s="619"/>
      <c r="O26" s="599"/>
      <c r="P26" s="599"/>
    </row>
    <row r="27" spans="1:64" ht="15" thickTop="1">
      <c r="I27">
        <v>397090</v>
      </c>
      <c r="K27" s="619"/>
      <c r="L27" s="619"/>
      <c r="M27" s="619"/>
      <c r="N27" s="619"/>
      <c r="O27" s="494"/>
      <c r="Q27" s="595"/>
    </row>
    <row r="28" spans="1:64" ht="15" thickBot="1">
      <c r="I28">
        <v>1377292</v>
      </c>
      <c r="K28" s="619"/>
      <c r="L28" s="619"/>
      <c r="M28" s="619"/>
      <c r="N28" s="619"/>
      <c r="O28" s="494">
        <f>O23+O12</f>
        <v>20912858</v>
      </c>
    </row>
    <row r="29" spans="1:64" ht="16.2" thickBot="1">
      <c r="E29" s="613"/>
      <c r="F29" s="604"/>
      <c r="I29">
        <v>2570077</v>
      </c>
      <c r="K29" s="619"/>
      <c r="L29" s="619"/>
      <c r="M29" s="619"/>
      <c r="N29" s="619"/>
      <c r="O29" s="494"/>
    </row>
    <row r="30" spans="1:64" ht="16.8" thickTop="1" thickBot="1">
      <c r="C30" s="613">
        <v>6881451.0099999998</v>
      </c>
      <c r="D30" s="604">
        <v>158436</v>
      </c>
      <c r="I30">
        <v>5429228.79</v>
      </c>
      <c r="K30" s="619"/>
      <c r="L30" s="613">
        <v>4070077</v>
      </c>
      <c r="N30" s="619"/>
      <c r="O30" s="613">
        <v>0</v>
      </c>
      <c r="P30" s="604"/>
    </row>
    <row r="31" spans="1:64" ht="15" thickTop="1">
      <c r="I31">
        <v>5911577.4699999997</v>
      </c>
      <c r="K31" s="619"/>
      <c r="L31" s="619"/>
      <c r="M31" s="619"/>
      <c r="N31" s="619"/>
      <c r="O31" s="494">
        <v>397090</v>
      </c>
      <c r="P31" s="599"/>
    </row>
    <row r="32" spans="1:64">
      <c r="K32" s="619"/>
      <c r="L32" s="619"/>
      <c r="M32" s="619"/>
      <c r="N32" s="619"/>
      <c r="O32" s="494">
        <v>1377292</v>
      </c>
    </row>
    <row r="33" spans="3:17" ht="15" thickBot="1">
      <c r="K33" s="619"/>
      <c r="L33" s="619"/>
      <c r="M33" s="619"/>
      <c r="N33" s="619"/>
      <c r="O33" s="494">
        <v>2570077</v>
      </c>
    </row>
    <row r="34" spans="3:17" ht="16.2" thickBot="1">
      <c r="C34" s="613">
        <v>7095542.04</v>
      </c>
      <c r="D34" s="604">
        <v>166508</v>
      </c>
      <c r="K34" s="619"/>
      <c r="L34" s="619"/>
      <c r="M34" s="619"/>
      <c r="N34" s="619"/>
      <c r="O34" s="494">
        <v>5429228.79</v>
      </c>
    </row>
    <row r="35" spans="3:17" ht="15.6" thickTop="1" thickBot="1">
      <c r="K35" s="619"/>
      <c r="L35" s="619"/>
      <c r="M35" s="653"/>
      <c r="N35" s="619"/>
      <c r="O35" s="494">
        <v>5911577.4699999997</v>
      </c>
    </row>
    <row r="36" spans="3:17" ht="16.2" thickBot="1">
      <c r="E36" s="613"/>
      <c r="F36" s="604"/>
      <c r="K36" s="619"/>
      <c r="L36" s="619"/>
      <c r="M36" s="653"/>
      <c r="N36" s="619"/>
      <c r="O36" s="494">
        <v>11154138.649999999</v>
      </c>
    </row>
    <row r="37" spans="3:17" ht="15" thickTop="1">
      <c r="K37" s="619"/>
      <c r="L37" s="619"/>
      <c r="M37" s="653"/>
      <c r="N37" s="619"/>
      <c r="O37" s="494">
        <v>13522563.649999999</v>
      </c>
    </row>
    <row r="38" spans="3:17">
      <c r="K38" s="619"/>
      <c r="L38" s="619"/>
      <c r="M38" s="653"/>
      <c r="N38" s="619"/>
      <c r="O38" s="494">
        <v>20912858</v>
      </c>
      <c r="Q38" s="867"/>
    </row>
    <row r="39" spans="3:17">
      <c r="K39" s="619"/>
      <c r="L39" s="619"/>
      <c r="M39" s="653"/>
      <c r="N39" s="619"/>
      <c r="O39" s="494">
        <v>23054321</v>
      </c>
    </row>
    <row r="40" spans="3:17">
      <c r="K40" s="619"/>
      <c r="L40" s="619"/>
      <c r="M40" s="653"/>
      <c r="N40" s="619"/>
      <c r="O40" s="494">
        <v>24691665</v>
      </c>
    </row>
    <row r="41" spans="3:17">
      <c r="D41">
        <v>5622620.3300000001</v>
      </c>
      <c r="E41">
        <v>146227</v>
      </c>
      <c r="K41" s="619"/>
      <c r="L41" s="619"/>
      <c r="M41" s="653"/>
      <c r="N41" s="619"/>
      <c r="O41" s="494">
        <v>26796357</v>
      </c>
    </row>
    <row r="42" spans="3:17">
      <c r="K42" s="619"/>
      <c r="L42" s="619"/>
      <c r="M42" s="653"/>
      <c r="N42" s="619"/>
      <c r="O42" s="494">
        <v>28042776</v>
      </c>
    </row>
    <row r="43" spans="3:17">
      <c r="K43" s="619"/>
      <c r="L43" s="619"/>
      <c r="M43" s="653"/>
      <c r="N43" s="619"/>
      <c r="O43" s="494">
        <v>28998584</v>
      </c>
    </row>
    <row r="44" spans="3:17">
      <c r="L44" s="619"/>
      <c r="O44">
        <v>30587567</v>
      </c>
    </row>
    <row r="45" spans="3:17">
      <c r="L45" s="619"/>
      <c r="O45">
        <v>32969142</v>
      </c>
    </row>
    <row r="46" spans="3:17">
      <c r="L46" s="619"/>
      <c r="O46">
        <v>33090853</v>
      </c>
    </row>
    <row r="47" spans="3:17">
      <c r="L47" s="619"/>
    </row>
    <row r="48" spans="3:17">
      <c r="L48" s="619"/>
    </row>
    <row r="49" spans="12:12">
      <c r="L49" s="619"/>
    </row>
    <row r="50" spans="12:12">
      <c r="L50" s="619"/>
    </row>
  </sheetData>
  <mergeCells count="7">
    <mergeCell ref="B21:T21"/>
    <mergeCell ref="N2:O2"/>
    <mergeCell ref="Q2:R2"/>
    <mergeCell ref="K2:L2"/>
    <mergeCell ref="B2:D2"/>
    <mergeCell ref="E2:F2"/>
    <mergeCell ref="H2:I2"/>
  </mergeCells>
  <printOptions horizontalCentered="1" verticalCentered="1"/>
  <pageMargins left="0.7" right="0.7" top="0.75" bottom="0.75" header="0.3" footer="0.3"/>
  <pageSetup paperSize="8" scale="51" orientation="landscape" r:id="rId1"/>
  <headerFooter>
    <oddFooter>&amp;R_x000D_&amp;1#&amp;"Aptos"&amp;10&amp;K000000 Data sensitivity - Internal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tabColor theme="4" tint="0.79998168889431442"/>
    <pageSetUpPr fitToPage="1"/>
  </sheetPr>
  <dimension ref="A1:Z48"/>
  <sheetViews>
    <sheetView view="pageBreakPreview" topLeftCell="B1" zoomScale="70" zoomScaleNormal="100" zoomScaleSheetLayoutView="70" workbookViewId="0">
      <selection activeCell="K39" sqref="K39"/>
    </sheetView>
  </sheetViews>
  <sheetFormatPr defaultRowHeight="14.4"/>
  <cols>
    <col min="1" max="1" width="11.33203125" style="50" customWidth="1"/>
    <col min="2" max="3" width="14.6640625" customWidth="1"/>
    <col min="4" max="4" width="9" bestFit="1" customWidth="1"/>
    <col min="5" max="6" width="14.6640625" customWidth="1"/>
    <col min="7" max="7" width="13" bestFit="1" customWidth="1"/>
    <col min="8" max="9" width="14.6640625" customWidth="1"/>
    <col min="10" max="10" width="13" bestFit="1" customWidth="1"/>
    <col min="11" max="11" width="14.6640625" customWidth="1"/>
    <col min="12" max="12" width="24.33203125" customWidth="1"/>
    <col min="13" max="13" width="14.33203125" customWidth="1"/>
    <col min="14" max="15" width="14.6640625" customWidth="1"/>
    <col min="16" max="16" width="17.88671875" bestFit="1" customWidth="1"/>
    <col min="17" max="26" width="12" customWidth="1"/>
  </cols>
  <sheetData>
    <row r="1" spans="1:17" ht="15" thickBot="1">
      <c r="B1" s="35"/>
      <c r="E1" s="35"/>
    </row>
    <row r="2" spans="1:17" ht="26.4" customHeight="1">
      <c r="A2" s="51"/>
      <c r="B2" s="1856" t="s">
        <v>25</v>
      </c>
      <c r="C2" s="1857"/>
      <c r="D2" s="1858"/>
      <c r="E2" s="1859" t="s">
        <v>81</v>
      </c>
      <c r="F2" s="1860"/>
      <c r="G2" s="8"/>
      <c r="H2" s="1861" t="s">
        <v>98</v>
      </c>
      <c r="I2" s="1862"/>
      <c r="J2" s="8"/>
      <c r="K2" s="1850" t="s">
        <v>27</v>
      </c>
      <c r="L2" s="1851"/>
      <c r="M2" s="868"/>
      <c r="N2" s="1852" t="s">
        <v>85</v>
      </c>
      <c r="O2" s="1853"/>
    </row>
    <row r="3" spans="1:17" ht="26.4" customHeight="1" thickBot="1">
      <c r="A3" s="52" t="s">
        <v>0</v>
      </c>
      <c r="B3" s="14" t="s">
        <v>185</v>
      </c>
      <c r="C3" s="11" t="s">
        <v>97</v>
      </c>
      <c r="D3" s="10" t="s">
        <v>87</v>
      </c>
      <c r="E3" s="14" t="s">
        <v>495</v>
      </c>
      <c r="F3" s="11" t="s">
        <v>97</v>
      </c>
      <c r="G3" s="10" t="s">
        <v>87</v>
      </c>
      <c r="H3" s="14" t="s">
        <v>352</v>
      </c>
      <c r="I3" s="11" t="s">
        <v>86</v>
      </c>
      <c r="J3" s="11" t="s">
        <v>84</v>
      </c>
      <c r="K3" s="14" t="s">
        <v>352</v>
      </c>
      <c r="L3" s="11" t="s">
        <v>86</v>
      </c>
      <c r="M3" s="11" t="s">
        <v>88</v>
      </c>
      <c r="N3" s="14" t="s">
        <v>352</v>
      </c>
      <c r="O3" s="12" t="s">
        <v>86</v>
      </c>
      <c r="P3" s="4"/>
    </row>
    <row r="4" spans="1:17" ht="26.4" customHeight="1">
      <c r="A4" s="869">
        <v>46138</v>
      </c>
      <c r="B4" s="870">
        <v>36221.300000000003</v>
      </c>
      <c r="C4" s="871">
        <f>B4</f>
        <v>36221.300000000003</v>
      </c>
      <c r="D4" s="872">
        <f>C4/$C$20</f>
        <v>5.6731591361131872E-2</v>
      </c>
      <c r="E4" s="873"/>
      <c r="F4" s="874"/>
      <c r="G4" s="875"/>
      <c r="H4" s="873">
        <v>22574</v>
      </c>
      <c r="I4" s="876">
        <v>22574</v>
      </c>
      <c r="J4" s="877">
        <v>4.2400291509047672E-2</v>
      </c>
      <c r="K4" s="870">
        <f>L4</f>
        <v>22574</v>
      </c>
      <c r="L4" s="876">
        <v>22574</v>
      </c>
      <c r="M4" s="872"/>
      <c r="N4" s="878">
        <f>K4-B4</f>
        <v>-13647.300000000003</v>
      </c>
      <c r="O4" s="879">
        <f>N4</f>
        <v>-13647.300000000003</v>
      </c>
      <c r="Q4" s="2" t="s">
        <v>12</v>
      </c>
    </row>
    <row r="5" spans="1:17" ht="26.4" customHeight="1">
      <c r="A5" s="869">
        <v>46168</v>
      </c>
      <c r="B5" s="870">
        <v>10471.299999999999</v>
      </c>
      <c r="C5" s="871">
        <f>C4+B5</f>
        <v>46692.600000000006</v>
      </c>
      <c r="D5" s="872">
        <f t="shared" ref="D5:D20" si="0">C5/$C$20</f>
        <v>7.3132259272549197E-2</v>
      </c>
      <c r="E5" s="873"/>
      <c r="F5" s="874"/>
      <c r="G5" s="875"/>
      <c r="H5" s="873">
        <v>11000</v>
      </c>
      <c r="I5" s="876">
        <f>H5+I4</f>
        <v>33574</v>
      </c>
      <c r="J5" s="877">
        <v>8.1740864985480902E-2</v>
      </c>
      <c r="K5" s="870">
        <f>L5-L4</f>
        <v>11000</v>
      </c>
      <c r="L5" s="876">
        <v>33574</v>
      </c>
      <c r="M5" s="872"/>
      <c r="N5" s="878">
        <f>K5-B5</f>
        <v>528.70000000000073</v>
      </c>
      <c r="O5" s="879">
        <f>O4+N5</f>
        <v>-13118.600000000002</v>
      </c>
    </row>
    <row r="6" spans="1:17" ht="26.4" customHeight="1">
      <c r="A6" s="869">
        <v>46199</v>
      </c>
      <c r="B6" s="870">
        <v>14207.6</v>
      </c>
      <c r="C6" s="871">
        <f t="shared" ref="C6:C20" si="1">C5+B6</f>
        <v>60900.200000000004</v>
      </c>
      <c r="D6" s="872">
        <f t="shared" si="0"/>
        <v>9.5384905020283739E-2</v>
      </c>
      <c r="E6" s="873"/>
      <c r="F6" s="874"/>
      <c r="G6" s="875"/>
      <c r="H6" s="873">
        <v>27880</v>
      </c>
      <c r="I6" s="876">
        <f>H6+I5</f>
        <v>61454</v>
      </c>
      <c r="J6" s="877">
        <f>I6/C$20</f>
        <v>9.6252293968107097E-2</v>
      </c>
      <c r="K6" s="870">
        <f t="shared" ref="K6:K20" si="2">L6-L5</f>
        <v>27880</v>
      </c>
      <c r="L6" s="876">
        <v>61454</v>
      </c>
      <c r="M6" s="872"/>
      <c r="N6" s="878">
        <f t="shared" ref="N6:N20" si="3">K6-B6</f>
        <v>13672.4</v>
      </c>
      <c r="O6" s="879">
        <f t="shared" ref="O6:O20" si="4">O5+N6</f>
        <v>553.79999999999745</v>
      </c>
    </row>
    <row r="7" spans="1:17" ht="26.4" customHeight="1">
      <c r="A7" s="869">
        <v>46229</v>
      </c>
      <c r="B7" s="870">
        <v>16820.8</v>
      </c>
      <c r="C7" s="871">
        <f t="shared" si="1"/>
        <v>77721</v>
      </c>
      <c r="D7" s="872">
        <f t="shared" si="0"/>
        <v>0.12173047384214619</v>
      </c>
      <c r="E7" s="873"/>
      <c r="F7" s="874"/>
      <c r="G7" s="875"/>
      <c r="H7" s="873">
        <v>20650</v>
      </c>
      <c r="I7" s="876">
        <f>H7+I6</f>
        <v>82104</v>
      </c>
      <c r="J7" s="877">
        <f>I7/C$20</f>
        <v>0.12859534520059662</v>
      </c>
      <c r="K7" s="870">
        <f t="shared" si="2"/>
        <v>20650</v>
      </c>
      <c r="L7" s="876">
        <v>82104</v>
      </c>
      <c r="M7" s="872"/>
      <c r="N7" s="878">
        <f t="shared" si="3"/>
        <v>3829.2000000000007</v>
      </c>
      <c r="O7" s="879">
        <f t="shared" si="4"/>
        <v>4382.9999999999982</v>
      </c>
    </row>
    <row r="8" spans="1:17" ht="26.4" customHeight="1">
      <c r="A8" s="869">
        <v>46260</v>
      </c>
      <c r="B8" s="870">
        <v>62842.3</v>
      </c>
      <c r="C8" s="871">
        <f t="shared" si="1"/>
        <v>140563.29999999999</v>
      </c>
      <c r="D8" s="872">
        <f t="shared" si="0"/>
        <v>0.22015719192773828</v>
      </c>
      <c r="E8" s="873"/>
      <c r="F8" s="874"/>
      <c r="G8" s="875"/>
      <c r="H8" s="873">
        <f>I8-I7</f>
        <v>44752</v>
      </c>
      <c r="I8" s="876">
        <v>126856</v>
      </c>
      <c r="J8" s="877">
        <f>I8/C$20</f>
        <v>0.19868814078201899</v>
      </c>
      <c r="K8" s="870">
        <f t="shared" si="2"/>
        <v>44752</v>
      </c>
      <c r="L8" s="876">
        <v>126856</v>
      </c>
      <c r="M8" s="872"/>
      <c r="N8" s="878">
        <f t="shared" si="3"/>
        <v>-18090.300000000003</v>
      </c>
      <c r="O8" s="879">
        <f t="shared" si="4"/>
        <v>-13707.300000000005</v>
      </c>
      <c r="Q8" s="2" t="s">
        <v>11</v>
      </c>
    </row>
    <row r="9" spans="1:17" ht="26.4" customHeight="1">
      <c r="A9" s="869">
        <v>46291</v>
      </c>
      <c r="B9" s="870">
        <v>54898.5</v>
      </c>
      <c r="C9" s="871">
        <f t="shared" si="1"/>
        <v>195461.8</v>
      </c>
      <c r="D9" s="872">
        <f t="shared" si="0"/>
        <v>0.3061419375978025</v>
      </c>
      <c r="E9" s="873"/>
      <c r="F9" s="874"/>
      <c r="G9" s="875"/>
      <c r="H9" s="873">
        <f>I9-I8</f>
        <v>21939</v>
      </c>
      <c r="I9" s="876">
        <v>148795</v>
      </c>
      <c r="J9" s="877">
        <f>I9/C$20</f>
        <v>0.23305008756117579</v>
      </c>
      <c r="K9" s="870">
        <f t="shared" si="2"/>
        <v>21939</v>
      </c>
      <c r="L9" s="876">
        <v>148795</v>
      </c>
      <c r="M9" s="872"/>
      <c r="N9" s="878">
        <f t="shared" si="3"/>
        <v>-32959.5</v>
      </c>
      <c r="O9" s="879">
        <f t="shared" si="4"/>
        <v>-46666.8</v>
      </c>
    </row>
    <row r="10" spans="1:17" ht="26.4" customHeight="1">
      <c r="A10" s="869">
        <v>46321</v>
      </c>
      <c r="B10" s="870">
        <v>49442.2</v>
      </c>
      <c r="C10" s="871">
        <f t="shared" si="1"/>
        <v>244904</v>
      </c>
      <c r="D10" s="872">
        <f t="shared" si="0"/>
        <v>0.38358075637005407</v>
      </c>
      <c r="E10" s="873"/>
      <c r="F10" s="874"/>
      <c r="G10" s="875"/>
      <c r="H10" s="873">
        <f>I10-I9</f>
        <v>17713</v>
      </c>
      <c r="I10" s="876">
        <v>166508</v>
      </c>
      <c r="J10" s="877">
        <f>I10/C$20</f>
        <v>0.26079306414621634</v>
      </c>
      <c r="K10" s="870">
        <f t="shared" si="2"/>
        <v>17713</v>
      </c>
      <c r="L10" s="876">
        <v>166508</v>
      </c>
      <c r="M10" s="872">
        <f t="shared" ref="M10:M20" si="5">L10/$L$20</f>
        <v>0.26079306414621634</v>
      </c>
      <c r="N10" s="878">
        <f t="shared" si="3"/>
        <v>-31729.199999999997</v>
      </c>
      <c r="O10" s="879">
        <f t="shared" si="4"/>
        <v>-78396</v>
      </c>
    </row>
    <row r="11" spans="1:17" ht="26.4" customHeight="1">
      <c r="A11" s="869">
        <v>46352</v>
      </c>
      <c r="B11" s="870">
        <v>40627.800000000003</v>
      </c>
      <c r="C11" s="871">
        <f t="shared" si="1"/>
        <v>285531.8</v>
      </c>
      <c r="D11" s="872">
        <f t="shared" si="0"/>
        <v>0.44721402595181375</v>
      </c>
      <c r="E11" s="873"/>
      <c r="F11" s="874"/>
      <c r="G11" s="875"/>
      <c r="H11" s="873">
        <v>0</v>
      </c>
      <c r="I11" s="876"/>
      <c r="J11" s="877"/>
      <c r="K11" s="870">
        <f t="shared" si="2"/>
        <v>119023.79999999993</v>
      </c>
      <c r="L11" s="876">
        <v>285531.79999999993</v>
      </c>
      <c r="M11" s="872">
        <f t="shared" si="5"/>
        <v>0.44721402595181364</v>
      </c>
      <c r="N11" s="878">
        <f t="shared" si="3"/>
        <v>78395.999999999927</v>
      </c>
      <c r="O11" s="879">
        <f t="shared" si="4"/>
        <v>0</v>
      </c>
    </row>
    <row r="12" spans="1:17" ht="26.4" customHeight="1">
      <c r="A12" s="869">
        <v>46382</v>
      </c>
      <c r="B12" s="870">
        <v>49100.4</v>
      </c>
      <c r="C12" s="871">
        <f t="shared" si="1"/>
        <v>334632.2</v>
      </c>
      <c r="D12" s="872">
        <f t="shared" si="0"/>
        <v>0.52411750066056584</v>
      </c>
      <c r="E12" s="873"/>
      <c r="F12" s="874"/>
      <c r="G12" s="875"/>
      <c r="H12" s="873">
        <v>0</v>
      </c>
      <c r="I12" s="876"/>
      <c r="J12" s="877"/>
      <c r="K12" s="870">
        <f t="shared" si="2"/>
        <v>49100.400000000023</v>
      </c>
      <c r="L12" s="876">
        <v>334632.19999999995</v>
      </c>
      <c r="M12" s="872">
        <f t="shared" si="5"/>
        <v>0.52411750066056573</v>
      </c>
      <c r="N12" s="878">
        <f t="shared" si="3"/>
        <v>0</v>
      </c>
      <c r="O12" s="879">
        <f t="shared" si="4"/>
        <v>0</v>
      </c>
    </row>
    <row r="13" spans="1:17" ht="26.4" customHeight="1">
      <c r="A13" s="869">
        <v>46413</v>
      </c>
      <c r="B13" s="870">
        <v>29292.3</v>
      </c>
      <c r="C13" s="871">
        <f t="shared" si="1"/>
        <v>363924.5</v>
      </c>
      <c r="D13" s="872">
        <f t="shared" si="0"/>
        <v>0.56999654955245216</v>
      </c>
      <c r="E13" s="873"/>
      <c r="F13" s="874"/>
      <c r="G13" s="875"/>
      <c r="H13" s="873">
        <v>0</v>
      </c>
      <c r="I13" s="876"/>
      <c r="J13" s="877"/>
      <c r="K13" s="870">
        <f t="shared" si="2"/>
        <v>29292.299999999988</v>
      </c>
      <c r="L13" s="876">
        <v>363924.49999999994</v>
      </c>
      <c r="M13" s="872">
        <f t="shared" si="5"/>
        <v>0.56999654955245205</v>
      </c>
      <c r="N13" s="878">
        <f t="shared" si="3"/>
        <v>0</v>
      </c>
      <c r="O13" s="879">
        <f t="shared" si="4"/>
        <v>0</v>
      </c>
    </row>
    <row r="14" spans="1:17" ht="26.4" customHeight="1">
      <c r="A14" s="869">
        <v>46444</v>
      </c>
      <c r="B14" s="870">
        <v>23424.400000000001</v>
      </c>
      <c r="C14" s="871">
        <f t="shared" si="1"/>
        <v>387348.9</v>
      </c>
      <c r="D14" s="872">
        <f t="shared" si="0"/>
        <v>0.60668500327111208</v>
      </c>
      <c r="E14" s="873"/>
      <c r="F14" s="874"/>
      <c r="G14" s="875"/>
      <c r="H14" s="873"/>
      <c r="I14" s="876"/>
      <c r="J14" s="875"/>
      <c r="K14" s="870">
        <f t="shared" si="2"/>
        <v>23424.400000000023</v>
      </c>
      <c r="L14" s="876">
        <v>387348.89999999997</v>
      </c>
      <c r="M14" s="872">
        <f t="shared" si="5"/>
        <v>0.60668500327111197</v>
      </c>
      <c r="N14" s="878">
        <f t="shared" si="3"/>
        <v>0</v>
      </c>
      <c r="O14" s="879">
        <f t="shared" si="4"/>
        <v>0</v>
      </c>
    </row>
    <row r="15" spans="1:17" ht="26.4" customHeight="1">
      <c r="A15" s="869">
        <v>46472</v>
      </c>
      <c r="B15" s="870">
        <v>56271.1</v>
      </c>
      <c r="C15" s="871">
        <f t="shared" si="1"/>
        <v>443620</v>
      </c>
      <c r="D15" s="872">
        <f t="shared" si="0"/>
        <v>0.6948195829422279</v>
      </c>
      <c r="E15" s="873"/>
      <c r="F15" s="874"/>
      <c r="G15" s="875"/>
      <c r="H15" s="873"/>
      <c r="I15" s="876"/>
      <c r="J15" s="875"/>
      <c r="K15" s="870">
        <f t="shared" si="2"/>
        <v>56271.099999999977</v>
      </c>
      <c r="L15" s="876">
        <v>443619.99999999994</v>
      </c>
      <c r="M15" s="872">
        <f t="shared" si="5"/>
        <v>0.69481958294222779</v>
      </c>
      <c r="N15" s="878">
        <f t="shared" si="3"/>
        <v>0</v>
      </c>
      <c r="O15" s="879">
        <f t="shared" si="4"/>
        <v>0</v>
      </c>
    </row>
    <row r="16" spans="1:17" ht="26.4" customHeight="1">
      <c r="A16" s="869">
        <v>46503</v>
      </c>
      <c r="B16" s="870">
        <v>56367.4</v>
      </c>
      <c r="C16" s="871">
        <f t="shared" si="1"/>
        <v>499987.4</v>
      </c>
      <c r="D16" s="872">
        <f t="shared" si="0"/>
        <v>0.78310499243579845</v>
      </c>
      <c r="E16" s="873"/>
      <c r="F16" s="874"/>
      <c r="G16" s="875"/>
      <c r="H16" s="873"/>
      <c r="I16" s="876"/>
      <c r="J16" s="875"/>
      <c r="K16" s="870">
        <f t="shared" si="2"/>
        <v>56367.400000000023</v>
      </c>
      <c r="L16" s="876">
        <v>499987.39999999997</v>
      </c>
      <c r="M16" s="872">
        <f t="shared" si="5"/>
        <v>0.78310499243579834</v>
      </c>
      <c r="N16" s="878">
        <f t="shared" si="3"/>
        <v>0</v>
      </c>
      <c r="O16" s="879">
        <f t="shared" si="4"/>
        <v>0</v>
      </c>
    </row>
    <row r="17" spans="1:26" ht="26.4" customHeight="1">
      <c r="A17" s="869">
        <v>46533</v>
      </c>
      <c r="B17" s="870">
        <v>38590.1</v>
      </c>
      <c r="C17" s="871">
        <f t="shared" si="1"/>
        <v>538577.5</v>
      </c>
      <c r="D17" s="872">
        <f t="shared" si="0"/>
        <v>0.84354671550441307</v>
      </c>
      <c r="E17" s="873"/>
      <c r="F17" s="874"/>
      <c r="G17" s="875"/>
      <c r="H17" s="873"/>
      <c r="I17" s="876"/>
      <c r="J17" s="875"/>
      <c r="K17" s="870">
        <f t="shared" si="2"/>
        <v>38590.100000000035</v>
      </c>
      <c r="L17" s="876">
        <v>538577.5</v>
      </c>
      <c r="M17" s="872">
        <f t="shared" si="5"/>
        <v>0.84354671550441307</v>
      </c>
      <c r="N17" s="878">
        <f t="shared" si="3"/>
        <v>0</v>
      </c>
      <c r="O17" s="879">
        <f t="shared" si="4"/>
        <v>0</v>
      </c>
    </row>
    <row r="18" spans="1:26" ht="26.4" customHeight="1">
      <c r="A18" s="869">
        <v>46564</v>
      </c>
      <c r="B18" s="870">
        <v>54478.7</v>
      </c>
      <c r="C18" s="871">
        <f t="shared" si="1"/>
        <v>593056.19999999995</v>
      </c>
      <c r="D18" s="872">
        <f t="shared" si="0"/>
        <v>0.92887394965353787</v>
      </c>
      <c r="E18" s="873"/>
      <c r="F18" s="874"/>
      <c r="G18" s="875"/>
      <c r="H18" s="873"/>
      <c r="I18" s="876"/>
      <c r="J18" s="875"/>
      <c r="K18" s="870">
        <f t="shared" si="2"/>
        <v>54478.699999999953</v>
      </c>
      <c r="L18" s="876">
        <v>593056.19999999995</v>
      </c>
      <c r="M18" s="872">
        <f t="shared" si="5"/>
        <v>0.92887394965353787</v>
      </c>
      <c r="N18" s="878">
        <f t="shared" si="3"/>
        <v>0</v>
      </c>
      <c r="O18" s="879">
        <f t="shared" si="4"/>
        <v>0</v>
      </c>
    </row>
    <row r="19" spans="1:26" ht="26.4" customHeight="1">
      <c r="A19" s="869">
        <v>46594</v>
      </c>
      <c r="B19" s="870">
        <v>44013.599999999999</v>
      </c>
      <c r="C19" s="871">
        <f t="shared" si="1"/>
        <v>637069.79999999993</v>
      </c>
      <c r="D19" s="872">
        <f t="shared" si="0"/>
        <v>0.99781022663786234</v>
      </c>
      <c r="E19" s="873"/>
      <c r="F19" s="874"/>
      <c r="G19" s="875"/>
      <c r="H19" s="873"/>
      <c r="I19" s="876"/>
      <c r="J19" s="875"/>
      <c r="K19" s="870">
        <f t="shared" si="2"/>
        <v>44013.599999999977</v>
      </c>
      <c r="L19" s="876">
        <v>637069.79999999993</v>
      </c>
      <c r="M19" s="872">
        <f t="shared" si="5"/>
        <v>0.99781022663786234</v>
      </c>
      <c r="N19" s="878">
        <f t="shared" si="3"/>
        <v>0</v>
      </c>
      <c r="O19" s="879">
        <f t="shared" si="4"/>
        <v>0</v>
      </c>
    </row>
    <row r="20" spans="1:26" ht="26.4" customHeight="1" thickBot="1">
      <c r="A20" s="869">
        <v>46625</v>
      </c>
      <c r="B20" s="870">
        <v>1398.1</v>
      </c>
      <c r="C20" s="871">
        <f t="shared" si="1"/>
        <v>638467.89999999991</v>
      </c>
      <c r="D20" s="872">
        <f t="shared" si="0"/>
        <v>1</v>
      </c>
      <c r="E20" s="873"/>
      <c r="F20" s="874"/>
      <c r="G20" s="875"/>
      <c r="H20" s="873"/>
      <c r="I20" s="876"/>
      <c r="J20" s="875"/>
      <c r="K20" s="870">
        <f t="shared" si="2"/>
        <v>1398.0999999999767</v>
      </c>
      <c r="L20" s="1035">
        <v>638467.89999999991</v>
      </c>
      <c r="M20" s="872">
        <f t="shared" si="5"/>
        <v>1</v>
      </c>
      <c r="N20" s="878">
        <f t="shared" si="3"/>
        <v>-2.319211489520967E-11</v>
      </c>
      <c r="O20" s="879">
        <f t="shared" si="4"/>
        <v>-2.319211489520967E-11</v>
      </c>
    </row>
    <row r="21" spans="1:26" ht="33.6" customHeight="1" thickTop="1" thickBot="1">
      <c r="B21" s="1846" t="s">
        <v>24</v>
      </c>
      <c r="C21" s="1847"/>
      <c r="D21" s="1847"/>
      <c r="E21" s="1847"/>
      <c r="F21" s="1847"/>
      <c r="G21" s="1847"/>
      <c r="H21" s="1847"/>
      <c r="I21" s="1847"/>
      <c r="J21" s="1847"/>
      <c r="K21" s="1847"/>
      <c r="L21" s="1847"/>
      <c r="M21" s="1847"/>
      <c r="N21" s="1847"/>
      <c r="O21" s="1847"/>
      <c r="P21" s="1848"/>
      <c r="Q21" s="1849"/>
      <c r="R21" s="15"/>
      <c r="S21" s="15"/>
      <c r="T21" s="15"/>
      <c r="U21" s="15"/>
      <c r="V21" s="15"/>
      <c r="W21" s="16"/>
      <c r="X21" s="1"/>
      <c r="Y21" s="1"/>
      <c r="Z21" s="1"/>
    </row>
    <row r="22" spans="1:26" ht="17.399999999999999" customHeight="1" thickTop="1">
      <c r="B22" s="1"/>
      <c r="C22" s="1"/>
      <c r="D22" s="1"/>
      <c r="E22" s="1"/>
      <c r="F22" s="1"/>
      <c r="G22" s="1"/>
      <c r="H22" s="1"/>
      <c r="I22" s="1"/>
      <c r="J22" s="1"/>
      <c r="K22" s="1"/>
      <c r="L22" s="1"/>
      <c r="M22" s="1"/>
      <c r="N22" s="1"/>
      <c r="O22" s="1"/>
      <c r="P22" s="1"/>
      <c r="Q22" s="1"/>
      <c r="R22" s="1"/>
      <c r="S22" s="1"/>
      <c r="T22" s="1"/>
      <c r="U22" s="1"/>
      <c r="V22" s="1"/>
      <c r="W22" s="1"/>
      <c r="X22" s="1"/>
      <c r="Y22" s="1"/>
      <c r="Z22" s="1"/>
    </row>
    <row r="23" spans="1:26" ht="17.399999999999999" customHeight="1">
      <c r="L23" s="599"/>
    </row>
    <row r="24" spans="1:26" ht="17.399999999999999" customHeight="1"/>
    <row r="25" spans="1:26" ht="17.399999999999999" customHeight="1"/>
    <row r="26" spans="1:26" ht="17.399999999999999" customHeight="1">
      <c r="G26" s="866">
        <f>B9-K9</f>
        <v>32959.5</v>
      </c>
      <c r="L26" s="866"/>
      <c r="M26" s="599">
        <f>C20-L20</f>
        <v>0</v>
      </c>
      <c r="N26" s="599"/>
    </row>
    <row r="27" spans="1:26">
      <c r="L27" s="599">
        <f>M26+L10</f>
        <v>166508</v>
      </c>
      <c r="O27" s="599"/>
    </row>
    <row r="28" spans="1:26" ht="16.2" thickBot="1">
      <c r="F28" s="604">
        <v>156010</v>
      </c>
      <c r="M28">
        <v>201563.6</v>
      </c>
      <c r="N28" s="599">
        <f>M28+L29</f>
        <v>201563.6</v>
      </c>
    </row>
    <row r="29" spans="1:26" ht="16.8" thickTop="1" thickBot="1">
      <c r="L29" s="866">
        <f>C20-L20</f>
        <v>0</v>
      </c>
      <c r="M29" s="604"/>
      <c r="N29" s="599"/>
    </row>
    <row r="30" spans="1:26" ht="16.8" thickTop="1" thickBot="1">
      <c r="F30" s="604">
        <v>158436</v>
      </c>
      <c r="L30" s="1030">
        <f>K9+L29</f>
        <v>21939</v>
      </c>
    </row>
    <row r="31" spans="1:26" ht="16.8" thickTop="1" thickBot="1">
      <c r="H31" s="613">
        <v>3309683</v>
      </c>
      <c r="I31" s="604">
        <v>103933.20000000001</v>
      </c>
      <c r="L31" s="604"/>
    </row>
    <row r="32" spans="1:26" ht="15" thickTop="1">
      <c r="L32">
        <v>22574</v>
      </c>
      <c r="M32">
        <f>L30/2</f>
        <v>10969.5</v>
      </c>
    </row>
    <row r="33" spans="12:16">
      <c r="L33">
        <v>33574</v>
      </c>
      <c r="P33" s="866">
        <f>K9+20000</f>
        <v>41939</v>
      </c>
    </row>
    <row r="34" spans="12:16">
      <c r="L34">
        <v>61454</v>
      </c>
    </row>
    <row r="35" spans="12:16">
      <c r="L35">
        <v>82104</v>
      </c>
    </row>
    <row r="36" spans="12:16">
      <c r="L36">
        <v>126856</v>
      </c>
    </row>
    <row r="37" spans="12:16">
      <c r="L37">
        <v>148795</v>
      </c>
    </row>
    <row r="38" spans="12:16">
      <c r="L38">
        <v>244903.99999999994</v>
      </c>
    </row>
    <row r="39" spans="12:16">
      <c r="L39">
        <v>285531.79999999993</v>
      </c>
    </row>
    <row r="40" spans="12:16">
      <c r="L40">
        <v>334632.19999999995</v>
      </c>
    </row>
    <row r="41" spans="12:16">
      <c r="L41">
        <v>363924.49999999994</v>
      </c>
    </row>
    <row r="42" spans="12:16">
      <c r="L42">
        <v>387348.89999999997</v>
      </c>
    </row>
    <row r="43" spans="12:16">
      <c r="L43">
        <v>443619.99999999994</v>
      </c>
    </row>
    <row r="44" spans="12:16">
      <c r="L44">
        <v>499987.39999999997</v>
      </c>
    </row>
    <row r="45" spans="12:16">
      <c r="L45">
        <v>538577.5</v>
      </c>
    </row>
    <row r="46" spans="12:16">
      <c r="L46">
        <v>593056.19999999995</v>
      </c>
    </row>
    <row r="47" spans="12:16">
      <c r="L47">
        <v>637069.79999999993</v>
      </c>
    </row>
    <row r="48" spans="12:16">
      <c r="L48">
        <v>638467.89999999991</v>
      </c>
    </row>
  </sheetData>
  <mergeCells count="6">
    <mergeCell ref="B21:Q21"/>
    <mergeCell ref="B2:D2"/>
    <mergeCell ref="E2:F2"/>
    <mergeCell ref="H2:I2"/>
    <mergeCell ref="K2:L2"/>
    <mergeCell ref="N2:O2"/>
  </mergeCells>
  <printOptions horizontalCentered="1" verticalCentered="1"/>
  <pageMargins left="0.7" right="0.7" top="0.75" bottom="0.75" header="0.3" footer="0.3"/>
  <pageSetup paperSize="8" scale="60" orientation="landscape" r:id="rId1"/>
  <headerFooter>
    <oddFooter>&amp;R_x000D_&amp;1#&amp;"Aptos"&amp;10&amp;K000000 Data sensitivity - Internal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tabColor theme="4" tint="0.79998168889431442"/>
    <pageSetUpPr fitToPage="1"/>
  </sheetPr>
  <dimension ref="A1:S29"/>
  <sheetViews>
    <sheetView tabSelected="1" view="pageBreakPreview" topLeftCell="B1" zoomScale="70" zoomScaleNormal="80" zoomScaleSheetLayoutView="70" workbookViewId="0">
      <selection activeCell="K39" sqref="K39"/>
    </sheetView>
  </sheetViews>
  <sheetFormatPr defaultColWidth="9.109375" defaultRowHeight="14.4"/>
  <cols>
    <col min="1" max="1" width="41" customWidth="1"/>
    <col min="2" max="2" width="26.6640625" customWidth="1"/>
    <col min="3" max="3" width="19.33203125" customWidth="1"/>
    <col min="4" max="4" width="23.88671875" customWidth="1"/>
    <col min="5" max="5" width="23.109375" customWidth="1"/>
    <col min="6" max="6" width="23.33203125" customWidth="1"/>
    <col min="7" max="7" width="21.33203125" customWidth="1"/>
    <col min="8" max="8" width="13.88671875" customWidth="1"/>
    <col min="9" max="9" width="18.33203125" customWidth="1"/>
    <col min="10" max="10" width="20.33203125" customWidth="1"/>
  </cols>
  <sheetData>
    <row r="1" spans="1:10" ht="37.200000000000003" customHeight="1" thickBot="1">
      <c r="A1" s="1863" t="s">
        <v>426</v>
      </c>
      <c r="B1" s="1864"/>
      <c r="C1" s="1864"/>
      <c r="D1" s="1864"/>
      <c r="E1" s="1864"/>
      <c r="F1" s="1864"/>
      <c r="G1" s="1864"/>
      <c r="H1" s="1864"/>
      <c r="I1" s="1864"/>
      <c r="J1" s="1865"/>
    </row>
    <row r="2" spans="1:10" s="57" customFormat="1" ht="30" customHeight="1" thickBot="1">
      <c r="A2" s="1007" t="s">
        <v>1</v>
      </c>
      <c r="B2" s="1008" t="s">
        <v>419</v>
      </c>
      <c r="C2" s="1008" t="s">
        <v>420</v>
      </c>
      <c r="D2" s="1008" t="s">
        <v>417</v>
      </c>
      <c r="E2" s="1008" t="s">
        <v>418</v>
      </c>
      <c r="F2" s="1008" t="s">
        <v>421</v>
      </c>
      <c r="G2" s="1008" t="s">
        <v>422</v>
      </c>
      <c r="H2" s="1009" t="s">
        <v>423</v>
      </c>
      <c r="I2" s="1009" t="s">
        <v>424</v>
      </c>
      <c r="J2" s="1010" t="s">
        <v>425</v>
      </c>
    </row>
    <row r="3" spans="1:10" ht="40.950000000000003" customHeight="1">
      <c r="A3" s="389" t="s">
        <v>818</v>
      </c>
      <c r="B3" s="938">
        <f>B4</f>
        <v>46406</v>
      </c>
      <c r="C3" s="938">
        <f>C4</f>
        <v>46605</v>
      </c>
      <c r="D3" s="938">
        <f>D4</f>
        <v>46412</v>
      </c>
      <c r="E3" s="938">
        <f>E4</f>
        <v>46595</v>
      </c>
      <c r="F3" s="389"/>
      <c r="G3" s="389"/>
      <c r="H3" s="939">
        <v>0</v>
      </c>
      <c r="I3" s="389">
        <v>0</v>
      </c>
      <c r="J3" s="389">
        <v>0</v>
      </c>
    </row>
    <row r="4" spans="1:10" ht="40.950000000000003" customHeight="1">
      <c r="A4" s="389" t="s">
        <v>808</v>
      </c>
      <c r="B4" s="938">
        <v>46406</v>
      </c>
      <c r="C4" s="938">
        <v>46605</v>
      </c>
      <c r="D4" s="938">
        <v>46412</v>
      </c>
      <c r="E4" s="938">
        <v>46595</v>
      </c>
      <c r="F4" s="389"/>
      <c r="G4" s="389"/>
      <c r="H4" s="939">
        <v>0</v>
      </c>
      <c r="I4" s="389">
        <v>0</v>
      </c>
      <c r="J4" s="389">
        <v>0</v>
      </c>
    </row>
    <row r="5" spans="1:10" ht="40.950000000000003" customHeight="1">
      <c r="A5" s="1011" t="s">
        <v>812</v>
      </c>
      <c r="B5" s="1012">
        <v>46516</v>
      </c>
      <c r="C5" s="1012">
        <v>46538</v>
      </c>
      <c r="D5" s="1012">
        <v>46544</v>
      </c>
      <c r="E5" s="1012">
        <v>46561</v>
      </c>
      <c r="F5" s="1013"/>
      <c r="G5" s="1013"/>
      <c r="H5" s="1014">
        <v>0</v>
      </c>
      <c r="I5" s="1015">
        <v>0</v>
      </c>
      <c r="J5" s="1015">
        <v>0</v>
      </c>
    </row>
    <row r="6" spans="1:10" ht="40.950000000000003" customHeight="1">
      <c r="A6" s="1011" t="s">
        <v>813</v>
      </c>
      <c r="B6" s="1012">
        <v>46406</v>
      </c>
      <c r="C6" s="1012">
        <v>46424</v>
      </c>
      <c r="D6" s="1012">
        <v>46464</v>
      </c>
      <c r="E6" s="1012">
        <v>46482</v>
      </c>
      <c r="F6" s="1013"/>
      <c r="G6" s="1013"/>
      <c r="H6" s="1014">
        <v>0</v>
      </c>
      <c r="I6" s="1015">
        <v>0</v>
      </c>
      <c r="J6" s="1015">
        <v>0</v>
      </c>
    </row>
    <row r="7" spans="1:10" ht="40.950000000000003" customHeight="1">
      <c r="A7" s="1011" t="s">
        <v>814</v>
      </c>
      <c r="B7" s="1012">
        <v>46460</v>
      </c>
      <c r="C7" s="1012">
        <v>46477</v>
      </c>
      <c r="D7" s="1012">
        <v>46412</v>
      </c>
      <c r="E7" s="1012">
        <v>46431</v>
      </c>
      <c r="F7" s="1013"/>
      <c r="G7" s="1013"/>
      <c r="H7" s="1014">
        <v>0</v>
      </c>
      <c r="I7" s="1015">
        <v>0</v>
      </c>
      <c r="J7" s="1015">
        <v>0</v>
      </c>
    </row>
    <row r="8" spans="1:10" ht="40.950000000000003" customHeight="1">
      <c r="A8" s="1011" t="s">
        <v>815</v>
      </c>
      <c r="B8" s="1012">
        <v>46468</v>
      </c>
      <c r="C8" s="1012">
        <v>46485</v>
      </c>
      <c r="D8" s="1012">
        <v>46474</v>
      </c>
      <c r="E8" s="1012">
        <v>46491</v>
      </c>
      <c r="F8" s="1013"/>
      <c r="G8" s="1013"/>
      <c r="H8" s="1014">
        <v>0</v>
      </c>
      <c r="I8" s="1015">
        <v>0</v>
      </c>
      <c r="J8" s="1015">
        <v>0</v>
      </c>
    </row>
    <row r="9" spans="1:10" ht="40.950000000000003" customHeight="1">
      <c r="A9" s="1011" t="s">
        <v>816</v>
      </c>
      <c r="B9" s="1012">
        <v>46586</v>
      </c>
      <c r="C9" s="1012">
        <v>46602</v>
      </c>
      <c r="D9" s="1012">
        <v>46576</v>
      </c>
      <c r="E9" s="1012">
        <v>46594</v>
      </c>
      <c r="F9" s="1013"/>
      <c r="G9" s="1013"/>
      <c r="H9" s="1014">
        <v>0</v>
      </c>
      <c r="I9" s="1015">
        <v>0</v>
      </c>
      <c r="J9" s="1015">
        <v>0</v>
      </c>
    </row>
    <row r="10" spans="1:10" ht="40.950000000000003" customHeight="1">
      <c r="A10" s="1011" t="s">
        <v>817</v>
      </c>
      <c r="B10" s="1012">
        <v>46590</v>
      </c>
      <c r="C10" s="1012">
        <v>46605</v>
      </c>
      <c r="D10" s="1012">
        <v>46580</v>
      </c>
      <c r="E10" s="1012">
        <v>46595</v>
      </c>
      <c r="F10" s="1013"/>
      <c r="G10" s="1013"/>
      <c r="H10" s="1014">
        <v>0</v>
      </c>
      <c r="I10" s="1015">
        <v>0</v>
      </c>
      <c r="J10" s="1015">
        <v>0</v>
      </c>
    </row>
    <row r="11" spans="1:10" ht="40.950000000000003" customHeight="1">
      <c r="A11" s="389" t="s">
        <v>819</v>
      </c>
      <c r="B11" s="938">
        <f>B12</f>
        <v>46406</v>
      </c>
      <c r="C11" s="938">
        <f>C12</f>
        <v>46605</v>
      </c>
      <c r="D11" s="938">
        <f>D12</f>
        <v>46412</v>
      </c>
      <c r="E11" s="938">
        <f>E12</f>
        <v>46595</v>
      </c>
      <c r="F11" s="389"/>
      <c r="G11" s="389"/>
      <c r="H11" s="939">
        <v>0</v>
      </c>
      <c r="I11" s="389">
        <v>0</v>
      </c>
      <c r="J11" s="389">
        <v>0</v>
      </c>
    </row>
    <row r="12" spans="1:10" ht="40.950000000000003" customHeight="1">
      <c r="A12" s="389" t="s">
        <v>808</v>
      </c>
      <c r="B12" s="938">
        <v>46406</v>
      </c>
      <c r="C12" s="938">
        <v>46605</v>
      </c>
      <c r="D12" s="938">
        <v>46412</v>
      </c>
      <c r="E12" s="938">
        <v>46595</v>
      </c>
      <c r="F12" s="389"/>
      <c r="G12" s="389"/>
      <c r="H12" s="939">
        <v>0</v>
      </c>
      <c r="I12" s="389">
        <v>0</v>
      </c>
      <c r="J12" s="389">
        <v>0</v>
      </c>
    </row>
    <row r="13" spans="1:10" ht="40.950000000000003" customHeight="1">
      <c r="A13" s="1011" t="s">
        <v>812</v>
      </c>
      <c r="B13" s="1012">
        <v>46516</v>
      </c>
      <c r="C13" s="1012">
        <v>46538</v>
      </c>
      <c r="D13" s="1012">
        <v>46544</v>
      </c>
      <c r="E13" s="1012">
        <v>46561</v>
      </c>
      <c r="F13" s="1013"/>
      <c r="G13" s="1013"/>
      <c r="H13" s="1014">
        <v>0</v>
      </c>
      <c r="I13" s="1015">
        <v>0</v>
      </c>
      <c r="J13" s="1015">
        <v>0</v>
      </c>
    </row>
    <row r="14" spans="1:10" ht="40.950000000000003" customHeight="1">
      <c r="A14" s="1011" t="s">
        <v>813</v>
      </c>
      <c r="B14" s="1012">
        <v>46406</v>
      </c>
      <c r="C14" s="1012">
        <v>46424</v>
      </c>
      <c r="D14" s="1012">
        <v>46464</v>
      </c>
      <c r="E14" s="1012">
        <v>46482</v>
      </c>
      <c r="F14" s="1013"/>
      <c r="G14" s="1013"/>
      <c r="H14" s="1014">
        <v>0</v>
      </c>
      <c r="I14" s="1015">
        <v>0</v>
      </c>
      <c r="J14" s="1015">
        <v>0</v>
      </c>
    </row>
    <row r="15" spans="1:10" ht="40.950000000000003" customHeight="1">
      <c r="A15" s="1011" t="s">
        <v>814</v>
      </c>
      <c r="B15" s="1012">
        <v>46460</v>
      </c>
      <c r="C15" s="1012">
        <v>46477</v>
      </c>
      <c r="D15" s="1012">
        <v>46412</v>
      </c>
      <c r="E15" s="1012">
        <v>46431</v>
      </c>
      <c r="F15" s="1013"/>
      <c r="G15" s="1013"/>
      <c r="H15" s="1014">
        <v>0</v>
      </c>
      <c r="I15" s="1015">
        <v>0</v>
      </c>
      <c r="J15" s="1015">
        <v>0</v>
      </c>
    </row>
    <row r="16" spans="1:10" ht="40.950000000000003" customHeight="1">
      <c r="A16" s="1011" t="s">
        <v>815</v>
      </c>
      <c r="B16" s="1012">
        <v>46468</v>
      </c>
      <c r="C16" s="1012">
        <v>46485</v>
      </c>
      <c r="D16" s="1012">
        <v>46474</v>
      </c>
      <c r="E16" s="1012">
        <v>46491</v>
      </c>
      <c r="F16" s="1013"/>
      <c r="G16" s="1013"/>
      <c r="H16" s="1014">
        <v>0</v>
      </c>
      <c r="I16" s="1015">
        <v>0</v>
      </c>
      <c r="J16" s="1015">
        <v>0</v>
      </c>
    </row>
    <row r="17" spans="1:19" ht="40.950000000000003" customHeight="1">
      <c r="A17" s="1011" t="s">
        <v>816</v>
      </c>
      <c r="B17" s="1012">
        <v>46586</v>
      </c>
      <c r="C17" s="1012">
        <v>46602</v>
      </c>
      <c r="D17" s="1012">
        <v>46576</v>
      </c>
      <c r="E17" s="1012">
        <v>46594</v>
      </c>
      <c r="F17" s="1013"/>
      <c r="G17" s="1013"/>
      <c r="H17" s="1014">
        <v>0</v>
      </c>
      <c r="I17" s="1015">
        <v>0</v>
      </c>
      <c r="J17" s="1015">
        <v>0</v>
      </c>
    </row>
    <row r="18" spans="1:19" ht="31.2" customHeight="1">
      <c r="A18" s="1011" t="s">
        <v>817</v>
      </c>
      <c r="B18" s="1012">
        <v>46590</v>
      </c>
      <c r="C18" s="1012">
        <v>46605</v>
      </c>
      <c r="D18" s="1012">
        <v>46580</v>
      </c>
      <c r="E18" s="1012">
        <v>46595</v>
      </c>
      <c r="F18" s="1013"/>
      <c r="G18" s="1013"/>
      <c r="H18" s="1014">
        <v>0</v>
      </c>
      <c r="I18" s="1015">
        <v>0</v>
      </c>
      <c r="J18" s="1015">
        <v>0</v>
      </c>
    </row>
    <row r="19" spans="1:19" ht="34.200000000000003" customHeight="1">
      <c r="A19" s="389" t="s">
        <v>5</v>
      </c>
      <c r="B19" s="389"/>
      <c r="C19" s="389"/>
      <c r="D19" s="389"/>
      <c r="E19" s="389"/>
      <c r="F19" s="389"/>
      <c r="G19" s="389"/>
      <c r="H19" s="389">
        <f>AVERAGE(H12:H18)</f>
        <v>0</v>
      </c>
      <c r="I19" s="389">
        <f t="shared" ref="I19:J19" si="0">AVERAGE(I12:I18)</f>
        <v>0</v>
      </c>
      <c r="J19" s="389">
        <f t="shared" si="0"/>
        <v>0</v>
      </c>
    </row>
    <row r="24" spans="1:19">
      <c r="G24" s="124"/>
      <c r="H24" s="124"/>
      <c r="I24" s="124"/>
      <c r="J24" s="124"/>
      <c r="K24" s="647"/>
      <c r="L24" s="622"/>
      <c r="M24" s="622"/>
    </row>
    <row r="25" spans="1:19">
      <c r="G25" s="124"/>
      <c r="H25" s="124"/>
      <c r="I25" s="124"/>
      <c r="J25" s="124"/>
      <c r="K25" s="622"/>
      <c r="L25" s="622"/>
      <c r="M25" s="124"/>
      <c r="N25" s="124"/>
      <c r="P25" s="124"/>
      <c r="Q25" s="647"/>
      <c r="R25" s="622"/>
      <c r="S25" s="647"/>
    </row>
    <row r="26" spans="1:19">
      <c r="G26" s="124"/>
      <c r="H26" s="124"/>
      <c r="I26" s="124"/>
      <c r="J26" s="124"/>
      <c r="K26" s="622"/>
      <c r="L26" s="622"/>
      <c r="M26" s="124"/>
      <c r="N26" s="124"/>
      <c r="O26" s="124"/>
      <c r="P26" s="124"/>
      <c r="Q26" s="622"/>
      <c r="R26" s="622"/>
      <c r="S26" s="622"/>
    </row>
    <row r="27" spans="1:19">
      <c r="G27" s="124"/>
      <c r="H27" s="124"/>
      <c r="I27" s="124"/>
      <c r="J27" s="124"/>
      <c r="K27" s="622"/>
      <c r="L27" s="622"/>
      <c r="M27" s="124"/>
      <c r="N27" s="124"/>
      <c r="O27" s="124"/>
      <c r="P27" s="124"/>
      <c r="Q27" s="622"/>
      <c r="R27" s="622"/>
      <c r="S27" s="622"/>
    </row>
    <row r="28" spans="1:19">
      <c r="G28" s="124"/>
      <c r="H28" s="124"/>
      <c r="I28" s="124"/>
      <c r="J28" s="124"/>
      <c r="K28" s="647"/>
      <c r="L28" s="622"/>
      <c r="M28" s="124"/>
      <c r="N28" s="124"/>
      <c r="P28" s="124"/>
      <c r="Q28" s="647"/>
      <c r="R28" s="647"/>
      <c r="S28" s="647"/>
    </row>
    <row r="29" spans="1:19">
      <c r="M29" s="124"/>
      <c r="N29" s="124"/>
      <c r="P29" s="124"/>
      <c r="Q29" s="647"/>
      <c r="R29" s="647"/>
      <c r="S29" s="647"/>
    </row>
  </sheetData>
  <mergeCells count="1">
    <mergeCell ref="A1:J1"/>
  </mergeCells>
  <printOptions horizontalCentered="1" verticalCentered="1"/>
  <pageMargins left="0.7" right="0.7" top="0.75" bottom="0.75" header="0.3" footer="0.3"/>
  <pageSetup paperSize="8" scale="83" orientation="landscape" r:id="rId1"/>
  <headerFooter>
    <oddFooter>&amp;R_x000D_&amp;1#&amp;"Aptos"&amp;10&amp;K000000 Data sensitivity -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tabColor rgb="FF53B3DD"/>
  </sheetPr>
  <dimension ref="A1:O28"/>
  <sheetViews>
    <sheetView rightToLeft="1" view="pageBreakPreview" topLeftCell="A4" zoomScale="80" zoomScaleNormal="44" zoomScaleSheetLayoutView="80" workbookViewId="0">
      <selection activeCell="G4" sqref="G4"/>
    </sheetView>
  </sheetViews>
  <sheetFormatPr defaultColWidth="8.6640625" defaultRowHeight="14.4"/>
  <cols>
    <col min="1" max="1" width="16.44140625" style="32" bestFit="1" customWidth="1"/>
    <col min="2" max="2" width="22.33203125" style="32" customWidth="1"/>
    <col min="3" max="3" width="22.44140625" style="32" customWidth="1"/>
    <col min="4" max="4" width="26.109375" style="32" customWidth="1"/>
    <col min="5" max="5" width="2.109375" style="32" customWidth="1"/>
    <col min="6" max="6" width="31.44140625" style="32" customWidth="1"/>
    <col min="7" max="10" width="10.88671875" style="32" customWidth="1"/>
    <col min="11" max="11" width="2.109375" style="32" customWidth="1"/>
    <col min="12" max="15" width="16.109375" style="32" customWidth="1"/>
    <col min="16" max="16384" width="8.6640625" style="32"/>
  </cols>
  <sheetData>
    <row r="1" spans="1:15" ht="45.9" customHeight="1" thickBot="1">
      <c r="A1" s="1867" t="s">
        <v>616</v>
      </c>
      <c r="B1" s="1868"/>
      <c r="C1" s="1868"/>
      <c r="D1" s="1868"/>
      <c r="E1" s="1868"/>
      <c r="F1" s="1868"/>
      <c r="G1" s="1868"/>
      <c r="H1" s="1868"/>
      <c r="I1" s="1868"/>
      <c r="J1" s="1868"/>
      <c r="K1" s="1868"/>
      <c r="L1" s="1868"/>
      <c r="M1" s="1868"/>
      <c r="N1" s="1868"/>
      <c r="O1" s="1869"/>
    </row>
    <row r="2" spans="1:15" ht="31.5" customHeight="1" thickBot="1">
      <c r="A2" s="1870" t="s">
        <v>534</v>
      </c>
      <c r="B2" s="1871"/>
      <c r="C2" s="1871"/>
      <c r="D2" s="1872"/>
      <c r="F2" s="1873" t="s">
        <v>535</v>
      </c>
      <c r="G2" s="1874"/>
      <c r="H2" s="1874"/>
      <c r="I2" s="1874"/>
      <c r="J2" s="1875"/>
      <c r="L2" s="1876" t="s">
        <v>536</v>
      </c>
      <c r="M2" s="1877"/>
      <c r="N2" s="1877"/>
      <c r="O2" s="1878"/>
    </row>
    <row r="3" spans="1:15" ht="31.5" customHeight="1">
      <c r="A3" s="679" t="s">
        <v>537</v>
      </c>
      <c r="B3" s="680" t="s">
        <v>538</v>
      </c>
      <c r="C3" s="679" t="s">
        <v>539</v>
      </c>
      <c r="D3" s="681" t="s">
        <v>540</v>
      </c>
      <c r="F3" s="682" t="s">
        <v>541</v>
      </c>
      <c r="G3" s="683" t="s">
        <v>542</v>
      </c>
      <c r="H3" s="683" t="s">
        <v>543</v>
      </c>
      <c r="I3" s="683" t="s">
        <v>544</v>
      </c>
      <c r="J3" s="683" t="s">
        <v>545</v>
      </c>
      <c r="L3" s="684"/>
      <c r="M3" s="685"/>
      <c r="N3" s="685"/>
      <c r="O3" s="686"/>
    </row>
    <row r="4" spans="1:15" ht="31.5" customHeight="1">
      <c r="A4" s="687" t="s">
        <v>546</v>
      </c>
      <c r="B4" s="688" t="s">
        <v>587</v>
      </c>
      <c r="C4" s="687" t="s">
        <v>547</v>
      </c>
      <c r="D4" s="688" t="s">
        <v>588</v>
      </c>
      <c r="F4" s="764" t="s">
        <v>590</v>
      </c>
      <c r="G4" s="765" t="s">
        <v>598</v>
      </c>
      <c r="H4" s="689">
        <v>0</v>
      </c>
      <c r="I4" s="689">
        <v>0</v>
      </c>
      <c r="J4" s="690" t="s">
        <v>392</v>
      </c>
      <c r="L4" s="691"/>
      <c r="M4" s="692"/>
      <c r="N4" s="692"/>
      <c r="O4" s="693"/>
    </row>
    <row r="5" spans="1:15" ht="31.5" customHeight="1">
      <c r="A5" s="687" t="s">
        <v>548</v>
      </c>
      <c r="B5" s="694" t="s">
        <v>549</v>
      </c>
      <c r="C5" s="687" t="s">
        <v>550</v>
      </c>
      <c r="D5" s="695" t="s">
        <v>589</v>
      </c>
      <c r="F5" s="764" t="s">
        <v>591</v>
      </c>
      <c r="G5" s="765" t="s">
        <v>599</v>
      </c>
      <c r="H5" s="689">
        <v>0</v>
      </c>
      <c r="I5" s="689">
        <v>0</v>
      </c>
      <c r="J5" s="690" t="s">
        <v>392</v>
      </c>
      <c r="L5" s="691"/>
      <c r="M5" s="692"/>
      <c r="N5" s="692"/>
      <c r="O5" s="693"/>
    </row>
    <row r="6" spans="1:15" ht="31.5" customHeight="1">
      <c r="A6" s="687" t="s">
        <v>551</v>
      </c>
      <c r="B6" s="698">
        <v>0</v>
      </c>
      <c r="C6" s="687" t="s">
        <v>552</v>
      </c>
      <c r="D6" s="699">
        <v>2.9999999999999997E-4</v>
      </c>
      <c r="F6" s="764" t="s">
        <v>592</v>
      </c>
      <c r="G6" s="765" t="s">
        <v>600</v>
      </c>
      <c r="H6" s="689">
        <v>0</v>
      </c>
      <c r="I6" s="689">
        <v>0</v>
      </c>
      <c r="J6" s="690" t="s">
        <v>392</v>
      </c>
      <c r="L6" s="691"/>
      <c r="M6" s="692"/>
      <c r="N6" s="692"/>
      <c r="O6" s="693"/>
    </row>
    <row r="7" spans="1:15" ht="31.5" customHeight="1" thickBot="1">
      <c r="C7" s="701">
        <f>C10+C11+C12+C13+C14+C15+C16+C17</f>
        <v>168629519.99000001</v>
      </c>
      <c r="F7" s="764" t="s">
        <v>593</v>
      </c>
      <c r="G7" s="765" t="s">
        <v>601</v>
      </c>
      <c r="H7" s="689">
        <v>0</v>
      </c>
      <c r="I7" s="689">
        <v>0</v>
      </c>
      <c r="J7" s="690" t="s">
        <v>392</v>
      </c>
      <c r="L7" s="691"/>
      <c r="M7" s="692"/>
      <c r="N7" s="692"/>
      <c r="O7" s="693"/>
    </row>
    <row r="8" spans="1:15" ht="31.5" customHeight="1" thickBot="1">
      <c r="A8" s="1876" t="s">
        <v>553</v>
      </c>
      <c r="B8" s="1877"/>
      <c r="C8" s="1877"/>
      <c r="D8" s="1878"/>
      <c r="F8" s="764" t="s">
        <v>594</v>
      </c>
      <c r="G8" s="765" t="s">
        <v>602</v>
      </c>
      <c r="H8" s="689">
        <v>0</v>
      </c>
      <c r="I8" s="689">
        <v>0</v>
      </c>
      <c r="J8" s="690" t="s">
        <v>392</v>
      </c>
      <c r="L8" s="691"/>
      <c r="M8" s="692"/>
      <c r="N8" s="692"/>
      <c r="O8" s="693"/>
    </row>
    <row r="9" spans="1:15" ht="31.5" customHeight="1" thickBot="1">
      <c r="A9" s="1879" t="s">
        <v>554</v>
      </c>
      <c r="B9" s="1879"/>
      <c r="C9" s="702" t="s">
        <v>555</v>
      </c>
      <c r="D9" s="683" t="s">
        <v>556</v>
      </c>
      <c r="F9" s="764" t="s">
        <v>595</v>
      </c>
      <c r="G9" s="765" t="s">
        <v>603</v>
      </c>
      <c r="H9" s="689">
        <v>0</v>
      </c>
      <c r="I9" s="689">
        <v>0</v>
      </c>
      <c r="J9" s="690" t="s">
        <v>392</v>
      </c>
      <c r="L9" s="703"/>
      <c r="M9" s="704"/>
      <c r="N9" s="704"/>
      <c r="O9" s="705"/>
    </row>
    <row r="10" spans="1:15" ht="31.5" customHeight="1">
      <c r="A10" s="1880" t="s">
        <v>606</v>
      </c>
      <c r="B10" s="1880"/>
      <c r="C10" s="766">
        <v>88002863.200000003</v>
      </c>
      <c r="D10" s="706">
        <f>C10/$C$7</f>
        <v>0.52187104135277562</v>
      </c>
      <c r="F10" s="764" t="s">
        <v>596</v>
      </c>
      <c r="G10" s="765" t="s">
        <v>604</v>
      </c>
      <c r="H10" s="689">
        <v>0</v>
      </c>
      <c r="I10" s="689">
        <v>0</v>
      </c>
      <c r="J10" s="690" t="s">
        <v>392</v>
      </c>
    </row>
    <row r="11" spans="1:15" ht="31.5" customHeight="1" thickBot="1">
      <c r="A11" s="1881" t="s">
        <v>607</v>
      </c>
      <c r="B11" s="1881"/>
      <c r="C11" s="766">
        <v>25408256.59</v>
      </c>
      <c r="D11" s="706">
        <f t="shared" ref="D11:D17" si="0">C11/$C$7</f>
        <v>0.15067502173704075</v>
      </c>
      <c r="F11" s="764" t="s">
        <v>597</v>
      </c>
      <c r="G11" s="765" t="s">
        <v>605</v>
      </c>
      <c r="H11" s="689">
        <v>0</v>
      </c>
      <c r="I11" s="689">
        <v>0</v>
      </c>
      <c r="J11" s="690" t="s">
        <v>392</v>
      </c>
    </row>
    <row r="12" spans="1:15" ht="31.5" customHeight="1" thickBot="1">
      <c r="A12" s="1882" t="s">
        <v>608</v>
      </c>
      <c r="B12" s="1882"/>
      <c r="C12" s="766">
        <v>7071026.5499999998</v>
      </c>
      <c r="D12" s="706">
        <f t="shared" si="0"/>
        <v>4.1932317368983334E-2</v>
      </c>
      <c r="F12" s="1876" t="s">
        <v>557</v>
      </c>
      <c r="G12" s="1877"/>
      <c r="H12" s="1877"/>
      <c r="I12" s="1877"/>
      <c r="J12" s="1878"/>
      <c r="L12" s="1876" t="s">
        <v>558</v>
      </c>
      <c r="M12" s="1877"/>
      <c r="N12" s="1877"/>
      <c r="O12" s="1877"/>
    </row>
    <row r="13" spans="1:15" ht="31.5" customHeight="1">
      <c r="A13" s="1866" t="s">
        <v>609</v>
      </c>
      <c r="B13" s="1866"/>
      <c r="C13" s="766">
        <v>4148179.83</v>
      </c>
      <c r="D13" s="706">
        <f t="shared" si="0"/>
        <v>2.4599369257802511E-2</v>
      </c>
      <c r="F13" s="683" t="s">
        <v>541</v>
      </c>
      <c r="G13" s="683" t="s">
        <v>542</v>
      </c>
      <c r="H13" s="683" t="s">
        <v>559</v>
      </c>
      <c r="I13" s="683" t="s">
        <v>544</v>
      </c>
      <c r="J13" s="683" t="s">
        <v>560</v>
      </c>
      <c r="L13" s="707"/>
      <c r="M13" s="708"/>
      <c r="N13" s="707"/>
      <c r="O13" s="708"/>
    </row>
    <row r="14" spans="1:15" ht="31.5" customHeight="1">
      <c r="A14" s="1882" t="s">
        <v>610</v>
      </c>
      <c r="B14" s="1882"/>
      <c r="C14" s="766">
        <v>7780464.9000000004</v>
      </c>
      <c r="D14" s="706">
        <f t="shared" si="0"/>
        <v>4.6139400150468281E-2</v>
      </c>
      <c r="F14" s="709"/>
      <c r="G14" s="700"/>
      <c r="H14" s="689"/>
      <c r="I14" s="710"/>
      <c r="J14" s="690"/>
      <c r="L14" s="707"/>
      <c r="M14" s="708"/>
      <c r="N14" s="707"/>
      <c r="O14" s="708"/>
    </row>
    <row r="15" spans="1:15" ht="31.5" customHeight="1">
      <c r="A15" s="1866" t="s">
        <v>611</v>
      </c>
      <c r="B15" s="1866"/>
      <c r="C15" s="766">
        <v>20085705.399999999</v>
      </c>
      <c r="D15" s="706">
        <f t="shared" si="0"/>
        <v>0.11911144265364161</v>
      </c>
      <c r="F15" s="711"/>
      <c r="G15" s="696"/>
      <c r="H15" s="696"/>
      <c r="I15" s="712"/>
      <c r="J15" s="697"/>
      <c r="L15" s="707"/>
      <c r="M15" s="708"/>
      <c r="N15" s="707"/>
      <c r="O15" s="708"/>
    </row>
    <row r="16" spans="1:15" ht="31.5" customHeight="1">
      <c r="A16" s="1882" t="s">
        <v>612</v>
      </c>
      <c r="B16" s="1882"/>
      <c r="C16" s="766">
        <v>6827173.8700000001</v>
      </c>
      <c r="D16" s="706">
        <f t="shared" si="0"/>
        <v>4.0486232009703055E-2</v>
      </c>
      <c r="F16" s="709"/>
      <c r="G16" s="700"/>
      <c r="H16" s="689"/>
      <c r="I16" s="710"/>
      <c r="J16" s="690"/>
      <c r="L16" s="691"/>
      <c r="M16" s="693"/>
      <c r="N16" s="691"/>
      <c r="O16" s="693"/>
    </row>
    <row r="17" spans="1:15" ht="31.5" customHeight="1" thickBot="1">
      <c r="A17" s="1866" t="s">
        <v>613</v>
      </c>
      <c r="B17" s="1866"/>
      <c r="C17" s="766">
        <v>9305849.6500000004</v>
      </c>
      <c r="D17" s="706">
        <f t="shared" si="0"/>
        <v>5.5185175469584756E-2</v>
      </c>
      <c r="F17" s="711"/>
      <c r="G17" s="696"/>
      <c r="H17" s="696"/>
      <c r="I17" s="712"/>
      <c r="J17" s="697"/>
      <c r="L17" s="713"/>
      <c r="M17" s="714"/>
      <c r="N17" s="713"/>
      <c r="O17" s="714"/>
    </row>
    <row r="18" spans="1:15" ht="31.5" customHeight="1" thickBot="1">
      <c r="A18" s="1886" t="s">
        <v>561</v>
      </c>
      <c r="B18" s="1887"/>
      <c r="C18" s="1871"/>
      <c r="D18" s="1888"/>
      <c r="F18" s="709"/>
      <c r="G18" s="700"/>
      <c r="H18" s="689"/>
      <c r="I18" s="710"/>
      <c r="J18" s="690"/>
      <c r="L18" s="715"/>
      <c r="M18" s="716"/>
      <c r="N18" s="717"/>
      <c r="O18" s="716"/>
    </row>
    <row r="19" spans="1:15" ht="31.5" customHeight="1">
      <c r="A19" s="1879" t="s">
        <v>541</v>
      </c>
      <c r="B19" s="1879"/>
      <c r="C19" s="683" t="s">
        <v>562</v>
      </c>
      <c r="D19" s="683" t="s">
        <v>563</v>
      </c>
      <c r="F19" s="711"/>
      <c r="G19" s="696"/>
      <c r="H19" s="696"/>
      <c r="I19" s="712"/>
      <c r="J19" s="697"/>
      <c r="L19" s="707"/>
      <c r="M19" s="708"/>
      <c r="O19" s="708"/>
    </row>
    <row r="20" spans="1:15" ht="31.5" customHeight="1" thickBot="1">
      <c r="A20" s="1883" t="s">
        <v>464</v>
      </c>
      <c r="B20" s="1884"/>
      <c r="C20" s="718">
        <v>46058</v>
      </c>
      <c r="D20" s="709" t="s">
        <v>618</v>
      </c>
      <c r="F20" s="709"/>
      <c r="G20" s="700"/>
      <c r="H20" s="689"/>
      <c r="I20" s="710"/>
      <c r="J20" s="690"/>
      <c r="L20" s="707"/>
      <c r="M20" s="708"/>
      <c r="O20" s="708"/>
    </row>
    <row r="21" spans="1:15" ht="31.5" customHeight="1" thickBot="1">
      <c r="A21" s="1883" t="s">
        <v>463</v>
      </c>
      <c r="B21" s="1884"/>
      <c r="C21" s="719">
        <v>46058</v>
      </c>
      <c r="D21" s="711" t="s">
        <v>752</v>
      </c>
      <c r="F21" s="1876" t="s">
        <v>564</v>
      </c>
      <c r="G21" s="1877"/>
      <c r="H21" s="1877"/>
      <c r="I21" s="1877"/>
      <c r="J21" s="1878"/>
      <c r="L21" s="707"/>
      <c r="M21" s="708"/>
      <c r="O21" s="708"/>
    </row>
    <row r="22" spans="1:15" ht="31.5" customHeight="1">
      <c r="A22" s="1883" t="s">
        <v>465</v>
      </c>
      <c r="B22" s="1884"/>
      <c r="C22" s="718">
        <v>46086</v>
      </c>
      <c r="D22" s="709" t="s">
        <v>752</v>
      </c>
      <c r="F22" s="1889" t="s">
        <v>614</v>
      </c>
      <c r="G22" s="1889"/>
      <c r="H22" s="1889"/>
      <c r="I22" s="1889"/>
      <c r="J22" s="1889"/>
      <c r="L22" s="707"/>
      <c r="M22" s="708"/>
      <c r="O22" s="708"/>
    </row>
    <row r="23" spans="1:15" ht="31.5" customHeight="1">
      <c r="A23" s="1883" t="s">
        <v>491</v>
      </c>
      <c r="B23" s="1884"/>
      <c r="C23" s="719">
        <v>46058</v>
      </c>
      <c r="D23" s="709" t="s">
        <v>618</v>
      </c>
      <c r="F23" s="1885" t="s">
        <v>615</v>
      </c>
      <c r="G23" s="1885"/>
      <c r="H23" s="1885"/>
      <c r="I23" s="1885"/>
      <c r="J23" s="1885"/>
      <c r="L23" s="707"/>
      <c r="M23" s="708"/>
      <c r="O23" s="708"/>
    </row>
    <row r="24" spans="1:15" ht="31.5" customHeight="1">
      <c r="A24" s="1883" t="s">
        <v>492</v>
      </c>
      <c r="B24" s="1884"/>
      <c r="C24" s="718">
        <v>46058</v>
      </c>
      <c r="D24" s="709" t="s">
        <v>618</v>
      </c>
      <c r="F24" s="1885" t="s">
        <v>565</v>
      </c>
      <c r="G24" s="1885"/>
      <c r="H24" s="1885"/>
      <c r="I24" s="1885"/>
      <c r="J24" s="1885"/>
      <c r="L24" s="707"/>
      <c r="M24" s="708"/>
      <c r="O24" s="708"/>
    </row>
    <row r="25" spans="1:15" ht="31.5" customHeight="1">
      <c r="A25" s="1883" t="s">
        <v>493</v>
      </c>
      <c r="B25" s="1884"/>
      <c r="C25" s="719">
        <v>46573</v>
      </c>
      <c r="D25" s="709" t="s">
        <v>752</v>
      </c>
      <c r="F25" s="1885" t="s">
        <v>566</v>
      </c>
      <c r="G25" s="1885"/>
      <c r="H25" s="1885"/>
      <c r="I25" s="1885"/>
      <c r="J25" s="1885"/>
      <c r="L25" s="707"/>
      <c r="M25" s="708"/>
      <c r="O25" s="708"/>
    </row>
    <row r="26" spans="1:15" ht="31.5" customHeight="1">
      <c r="A26" s="1883"/>
      <c r="B26" s="1884"/>
      <c r="C26" s="718"/>
      <c r="D26" s="709"/>
      <c r="F26" s="1885" t="s">
        <v>567</v>
      </c>
      <c r="G26" s="1885"/>
      <c r="H26" s="1885"/>
      <c r="I26" s="1885"/>
      <c r="J26" s="1885"/>
      <c r="L26" s="707"/>
      <c r="M26" s="708"/>
      <c r="O26" s="708"/>
    </row>
    <row r="27" spans="1:15" ht="31.5" customHeight="1">
      <c r="A27" s="1883"/>
      <c r="B27" s="1884"/>
      <c r="C27" s="719"/>
      <c r="D27" s="711"/>
      <c r="F27" s="1885" t="s">
        <v>568</v>
      </c>
      <c r="G27" s="1885"/>
      <c r="H27" s="1885"/>
      <c r="I27" s="1885"/>
      <c r="J27" s="1885"/>
      <c r="L27" s="707"/>
      <c r="M27" s="708"/>
      <c r="O27" s="708"/>
    </row>
    <row r="28" spans="1:15" ht="31.5" customHeight="1" thickBot="1">
      <c r="A28" s="1883"/>
      <c r="B28" s="1884"/>
      <c r="C28" s="718"/>
      <c r="D28" s="709"/>
      <c r="F28" s="1885" t="s">
        <v>569</v>
      </c>
      <c r="G28" s="1885"/>
      <c r="H28" s="1885"/>
      <c r="I28" s="1885"/>
      <c r="J28" s="1885"/>
      <c r="L28" s="713"/>
      <c r="M28" s="714"/>
      <c r="N28" s="720"/>
      <c r="O28" s="714"/>
    </row>
  </sheetData>
  <mergeCells count="35">
    <mergeCell ref="A27:B27"/>
    <mergeCell ref="F27:J27"/>
    <mergeCell ref="A28:B28"/>
    <mergeCell ref="F28:J28"/>
    <mergeCell ref="A24:B24"/>
    <mergeCell ref="F24:J24"/>
    <mergeCell ref="A25:B25"/>
    <mergeCell ref="F25:J25"/>
    <mergeCell ref="A26:B26"/>
    <mergeCell ref="F26:J26"/>
    <mergeCell ref="A23:B23"/>
    <mergeCell ref="F23:J23"/>
    <mergeCell ref="A14:B14"/>
    <mergeCell ref="A15:B15"/>
    <mergeCell ref="A16:B16"/>
    <mergeCell ref="A17:B17"/>
    <mergeCell ref="A18:D18"/>
    <mergeCell ref="A19:B19"/>
    <mergeCell ref="A20:B20"/>
    <mergeCell ref="A21:B21"/>
    <mergeCell ref="F21:J21"/>
    <mergeCell ref="A22:B22"/>
    <mergeCell ref="F22:J22"/>
    <mergeCell ref="A13:B13"/>
    <mergeCell ref="A1:O1"/>
    <mergeCell ref="A2:D2"/>
    <mergeCell ref="F2:J2"/>
    <mergeCell ref="L2:O2"/>
    <mergeCell ref="A8:D8"/>
    <mergeCell ref="A9:B9"/>
    <mergeCell ref="A10:B10"/>
    <mergeCell ref="A11:B11"/>
    <mergeCell ref="A12:B12"/>
    <mergeCell ref="F12:J12"/>
    <mergeCell ref="L12:O12"/>
  </mergeCells>
  <printOptions horizontalCentered="1" verticalCentered="1"/>
  <pageMargins left="0.25" right="0.25" top="0.25" bottom="0.25" header="0.3" footer="0.3"/>
  <pageSetup paperSize="8" scale="88" orientation="landscape" r:id="rId1"/>
  <headerFooter>
    <oddFooter>&amp;R_x000D_&amp;1#&amp;"Aptos"&amp;10&amp;K000000 Data sensitivity - Internal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343B04-1FD8-4058-ADC0-1FAD05016A40}">
  <ds:schemaRefs>
    <ds:schemaRef ds:uri="http://purl.org/dc/dcmitype/"/>
    <ds:schemaRef ds:uri="http://purl.org/dc/elements/1.1/"/>
    <ds:schemaRef ds:uri="http://www.w3.org/XML/1998/namespac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eaf71ab-4025-4588-b733-4dc86344044e"/>
    <ds:schemaRef ds:uri="dc647c6d-d92f-4310-bd15-5b747ad8e47c"/>
    <ds:schemaRef ds:uri="http://schemas.microsoft.com/office/2006/metadata/properties"/>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19</vt:i4>
      </vt:variant>
    </vt:vector>
  </HeadingPairs>
  <TitlesOfParts>
    <vt:vector size="42" baseType="lpstr">
      <vt:lpstr>Weekly Progress Report</vt:lpstr>
      <vt:lpstr>General Information</vt:lpstr>
      <vt:lpstr>Progress</vt:lpstr>
      <vt:lpstr>Weekly Photos</vt:lpstr>
      <vt:lpstr>Quality-Stat</vt:lpstr>
      <vt:lpstr>Quality.</vt:lpstr>
      <vt:lpstr>HSE-Stat</vt:lpstr>
      <vt:lpstr>HSE.</vt:lpstr>
      <vt:lpstr>Major Quantities</vt:lpstr>
      <vt:lpstr>Invoice Log</vt:lpstr>
      <vt:lpstr>Invoice Amount FIR</vt:lpstr>
      <vt:lpstr>FIR Summary</vt:lpstr>
      <vt:lpstr>CCO</vt:lpstr>
      <vt:lpstr>Procurement</vt:lpstr>
      <vt:lpstr>Manpower</vt:lpstr>
      <vt:lpstr>Issues</vt:lpstr>
      <vt:lpstr>Risk Register</vt:lpstr>
      <vt:lpstr>Milestones</vt:lpstr>
      <vt:lpstr>Schedule</vt:lpstr>
      <vt:lpstr>EV-Chart Data</vt:lpstr>
      <vt:lpstr>Physical-Chart Data</vt:lpstr>
      <vt:lpstr>Testing</vt:lpstr>
      <vt:lpstr>Conclusion</vt:lpstr>
      <vt:lpstr>Conclusion!Print_Area</vt:lpstr>
      <vt:lpstr>'EV-Chart Data'!Print_Area</vt:lpstr>
      <vt:lpstr>'FIR Summary'!Print_Area</vt:lpstr>
      <vt:lpstr>HSE.!Print_Area</vt:lpstr>
      <vt:lpstr>'Invoice Log'!Print_Area</vt:lpstr>
      <vt:lpstr>'Major Quantities'!Print_Area</vt:lpstr>
      <vt:lpstr>Manpower!Print_Area</vt:lpstr>
      <vt:lpstr>'Physical-Chart Data'!Print_Area</vt:lpstr>
      <vt:lpstr>Procurement!Print_Area</vt:lpstr>
      <vt:lpstr>Progress!Print_Area</vt:lpstr>
      <vt:lpstr>Quality.!Print_Area</vt:lpstr>
      <vt:lpstr>'Quality-Stat'!Print_Area</vt:lpstr>
      <vt:lpstr>'Risk Register'!Print_Area</vt:lpstr>
      <vt:lpstr>'Weekly Progress Report'!Print_Area</vt:lpstr>
      <vt:lpstr>'FIR Summary'!Print_Titles</vt:lpstr>
      <vt:lpstr>Issues!Print_Titles</vt:lpstr>
      <vt:lpstr>Procurement!Print_Titles</vt:lpstr>
      <vt:lpstr>'Risk Register'!Print_Titles</vt:lpstr>
      <vt:lpstr>'FIR Summary'!Total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mosab abdo</cp:lastModifiedBy>
  <cp:lastPrinted>2026-10-20T09:53:59Z</cp:lastPrinted>
  <dcterms:created xsi:type="dcterms:W3CDTF">2014-11-10T09:45:29Z</dcterms:created>
  <dcterms:modified xsi:type="dcterms:W3CDTF">2026-10-20T09:56:51Z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c294d68a-d2f5-40e0-927d-026bfab8fc4b_Enabled">
    <vt:lpwstr>true</vt:lpwstr>
  </property>
  <property fmtid="{D5CDD505-2E9C-101B-9397-08002B2CF9AE}" pid="9" name="MSIP_Label_c294d68a-d2f5-40e0-927d-026bfab8fc4b_SetDate">
    <vt:lpwstr>2026-03-04T06:39:14Z</vt:lpwstr>
  </property>
  <property fmtid="{D5CDD505-2E9C-101B-9397-08002B2CF9AE}" pid="10" name="MSIP_Label_c294d68a-d2f5-40e0-927d-026bfab8fc4b_Method">
    <vt:lpwstr>Privileged</vt:lpwstr>
  </property>
  <property fmtid="{D5CDD505-2E9C-101B-9397-08002B2CF9AE}" pid="11" name="MSIP_Label_c294d68a-d2f5-40e0-927d-026bfab8fc4b_Name">
    <vt:lpwstr>l1_internal</vt:lpwstr>
  </property>
  <property fmtid="{D5CDD505-2E9C-101B-9397-08002B2CF9AE}" pid="12" name="MSIP_Label_c294d68a-d2f5-40e0-927d-026bfab8fc4b_SiteId">
    <vt:lpwstr>a5877034-8d6a-496a-8cf8-ceb5e3451109</vt:lpwstr>
  </property>
  <property fmtid="{D5CDD505-2E9C-101B-9397-08002B2CF9AE}" pid="13" name="MSIP_Label_c294d68a-d2f5-40e0-927d-026bfab8fc4b_ActionId">
    <vt:lpwstr>0b1bdf3a-5889-4631-9af7-d8141a61671f</vt:lpwstr>
  </property>
  <property fmtid="{D5CDD505-2E9C-101B-9397-08002B2CF9AE}" pid="14" name="MSIP_Label_c294d68a-d2f5-40e0-927d-026bfab8fc4b_ContentBits">
    <vt:lpwstr>2</vt:lpwstr>
  </property>
  <property fmtid="{D5CDD505-2E9C-101B-9397-08002B2CF9AE}" pid="15" name="MSIP_Label_c294d68a-d2f5-40e0-927d-026bfab8fc4b_Tag">
    <vt:lpwstr>10, 0, 1, 1</vt:lpwstr>
  </property>
</Properties>
</file>