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rwed\Documents\Project_Portfolio\Project Docx\"/>
    </mc:Choice>
  </mc:AlternateContent>
  <bookViews>
    <workbookView xWindow="0" yWindow="0" windowWidth="20496" windowHeight="7608" tabRatio="845" activeTab="1"/>
  </bookViews>
  <sheets>
    <sheet name="Using Report Raster" sheetId="2" r:id="rId1"/>
    <sheet name="Piezometer Max Values(What if)" sheetId="1" r:id="rId2"/>
    <sheet name="Piezometer Max Values(NonLinear" sheetId="4" r:id="rId3"/>
    <sheet name=" QGis Raster Data(What if)" sheetId="3" state="hidden" r:id="rId4"/>
    <sheet name=" QGis Raster Data(NonLinear" sheetId="5" state="hidden" r:id="rId5"/>
  </sheets>
  <definedNames>
    <definedName name="solver_adj" localSheetId="2" hidden="1">'Piezometer Max Values(NonLinear'!$B$25,'Piezometer Max Values(NonLinear'!$B$26,'Piezometer Max Values(NonLinear'!$B$29,'Piezometer Max Values(NonLinear'!$B$30,'Piezometer Max Values(NonLinear'!$B$32,'Piezometer Max Values(NonLinear'!$B$34</definedName>
    <definedName name="solver_cvg" localSheetId="2" hidden="1">0.0001</definedName>
    <definedName name="solver_drv" localSheetId="2" hidden="1">2</definedName>
    <definedName name="solver_eng" localSheetId="2" hidden="1">1</definedName>
    <definedName name="solver_est" localSheetId="2" hidden="1">1</definedName>
    <definedName name="solver_itr" localSheetId="2" hidden="1">2147483647</definedName>
    <definedName name="solver_lhs1" localSheetId="2" hidden="1">'Piezometer Max Values(NonLinear'!$B$25</definedName>
    <definedName name="solver_lhs10" localSheetId="2" hidden="1">'Piezometer Max Values(NonLinear'!$B$32</definedName>
    <definedName name="solver_lhs11" localSheetId="2" hidden="1">'Piezometer Max Values(NonLinear'!$B$34</definedName>
    <definedName name="solver_lhs12" localSheetId="2" hidden="1">'Piezometer Max Values(NonLinear'!$B$34</definedName>
    <definedName name="solver_lhs2" localSheetId="2" hidden="1">'Piezometer Max Values(NonLinear'!$B$25</definedName>
    <definedName name="solver_lhs3" localSheetId="2" hidden="1">'Piezometer Max Values(NonLinear'!$B$26</definedName>
    <definedName name="solver_lhs4" localSheetId="2" hidden="1">'Piezometer Max Values(NonLinear'!$B$26</definedName>
    <definedName name="solver_lhs5" localSheetId="2" hidden="1">'Piezometer Max Values(NonLinear'!$B$29</definedName>
    <definedName name="solver_lhs6" localSheetId="2" hidden="1">'Piezometer Max Values(NonLinear'!$B$29</definedName>
    <definedName name="solver_lhs7" localSheetId="2" hidden="1">'Piezometer Max Values(NonLinear'!$B$30</definedName>
    <definedName name="solver_lhs8" localSheetId="2" hidden="1">'Piezometer Max Values(NonLinear'!$B$30</definedName>
    <definedName name="solver_lhs9" localSheetId="2" hidden="1">'Piezometer Max Values(NonLinear'!$B$32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12</definedName>
    <definedName name="solver_nwt" localSheetId="2" hidden="1">1</definedName>
    <definedName name="solver_opt" localSheetId="2" hidden="1">'Piezometer Max Values(NonLinear'!$H$42</definedName>
    <definedName name="solver_pre" localSheetId="2" hidden="1">0.000001</definedName>
    <definedName name="solver_rbv" localSheetId="2" hidden="1">1</definedName>
    <definedName name="solver_rel1" localSheetId="2" hidden="1">1</definedName>
    <definedName name="solver_rel10" localSheetId="2" hidden="1">3</definedName>
    <definedName name="solver_rel11" localSheetId="2" hidden="1">1</definedName>
    <definedName name="solver_rel12" localSheetId="2" hidden="1">3</definedName>
    <definedName name="solver_rel2" localSheetId="2" hidden="1">3</definedName>
    <definedName name="solver_rel3" localSheetId="2" hidden="1">1</definedName>
    <definedName name="solver_rel4" localSheetId="2" hidden="1">3</definedName>
    <definedName name="solver_rel5" localSheetId="2" hidden="1">1</definedName>
    <definedName name="solver_rel6" localSheetId="2" hidden="1">3</definedName>
    <definedName name="solver_rel7" localSheetId="2" hidden="1">1</definedName>
    <definedName name="solver_rel8" localSheetId="2" hidden="1">3</definedName>
    <definedName name="solver_rel9" localSheetId="2" hidden="1">1</definedName>
    <definedName name="solver_rhs1" localSheetId="2" hidden="1">0.4</definedName>
    <definedName name="solver_rhs10" localSheetId="2" hidden="1">0.3</definedName>
    <definedName name="solver_rhs11" localSheetId="2" hidden="1">100</definedName>
    <definedName name="solver_rhs12" localSheetId="2" hidden="1">30</definedName>
    <definedName name="solver_rhs2" localSheetId="2" hidden="1">0.2</definedName>
    <definedName name="solver_rhs3" localSheetId="2" hidden="1">0.1</definedName>
    <definedName name="solver_rhs4" localSheetId="2" hidden="1">0.03</definedName>
    <definedName name="solver_rhs5" localSheetId="2" hidden="1">70</definedName>
    <definedName name="solver_rhs6" localSheetId="2" hidden="1">50</definedName>
    <definedName name="solver_rhs7" localSheetId="2" hidden="1">30</definedName>
    <definedName name="solver_rhs8" localSheetId="2" hidden="1">0</definedName>
    <definedName name="solver_rhs9" localSheetId="2" hidden="1">0.7</definedName>
    <definedName name="solver_rlx" localSheetId="2" hidden="1">2</definedName>
    <definedName name="solver_rsd" localSheetId="2" hidden="1">0</definedName>
    <definedName name="solver_scl" localSheetId="2" hidden="1">1</definedName>
    <definedName name="solver_sho" localSheetId="2" hidden="1">1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3</definedName>
    <definedName name="solver_val" localSheetId="2" hidden="1">0</definedName>
    <definedName name="solver_ver" localSheetId="2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4" i="5" l="1"/>
  <c r="G24" i="5" s="1"/>
  <c r="G28" i="5" s="1"/>
  <c r="F24" i="5"/>
  <c r="H24" i="5" s="1"/>
  <c r="E25" i="5"/>
  <c r="G25" i="5" s="1"/>
  <c r="F25" i="5"/>
  <c r="F35" i="5" s="1"/>
  <c r="E26" i="5"/>
  <c r="G26" i="5" s="1"/>
  <c r="F26" i="5"/>
  <c r="H26" i="5" s="1"/>
  <c r="D25" i="5"/>
  <c r="D26" i="5"/>
  <c r="D24" i="5"/>
  <c r="C41" i="4"/>
  <c r="C40" i="4"/>
  <c r="E34" i="4"/>
  <c r="F34" i="4"/>
  <c r="G34" i="4"/>
  <c r="H34" i="4"/>
  <c r="D34" i="4"/>
  <c r="E32" i="4"/>
  <c r="F32" i="4"/>
  <c r="G32" i="4"/>
  <c r="H32" i="4"/>
  <c r="D32" i="4"/>
  <c r="E29" i="4"/>
  <c r="F29" i="4"/>
  <c r="G29" i="4"/>
  <c r="H29" i="4"/>
  <c r="E30" i="4"/>
  <c r="F30" i="4"/>
  <c r="G30" i="4"/>
  <c r="H30" i="4"/>
  <c r="D30" i="4"/>
  <c r="D29" i="4"/>
  <c r="E24" i="4"/>
  <c r="E28" i="4" s="1"/>
  <c r="F24" i="4"/>
  <c r="G24" i="4"/>
  <c r="G28" i="4" s="1"/>
  <c r="H24" i="4"/>
  <c r="E25" i="4"/>
  <c r="F25" i="4"/>
  <c r="G25" i="4"/>
  <c r="H25" i="4"/>
  <c r="E26" i="4"/>
  <c r="F26" i="4"/>
  <c r="G26" i="4"/>
  <c r="H26" i="4"/>
  <c r="D26" i="4"/>
  <c r="D25" i="4"/>
  <c r="D24" i="4"/>
  <c r="H38" i="5"/>
  <c r="G38" i="5"/>
  <c r="F38" i="5"/>
  <c r="E38" i="5"/>
  <c r="D38" i="5"/>
  <c r="C38" i="5"/>
  <c r="B38" i="5"/>
  <c r="D35" i="5"/>
  <c r="B35" i="5"/>
  <c r="I31" i="5"/>
  <c r="H31" i="5"/>
  <c r="G31" i="5"/>
  <c r="F31" i="5"/>
  <c r="E31" i="5"/>
  <c r="D31" i="5"/>
  <c r="C31" i="5"/>
  <c r="B31" i="5"/>
  <c r="I28" i="5"/>
  <c r="E28" i="5"/>
  <c r="C28" i="5"/>
  <c r="B28" i="5"/>
  <c r="H17" i="5"/>
  <c r="G17" i="5"/>
  <c r="F17" i="5"/>
  <c r="E17" i="5"/>
  <c r="D17" i="5"/>
  <c r="C17" i="5"/>
  <c r="B17" i="5"/>
  <c r="H14" i="5"/>
  <c r="F14" i="5"/>
  <c r="D14" i="5"/>
  <c r="B14" i="5"/>
  <c r="I10" i="5"/>
  <c r="H10" i="5"/>
  <c r="G10" i="5"/>
  <c r="F10" i="5"/>
  <c r="E10" i="5"/>
  <c r="D10" i="5"/>
  <c r="C10" i="5"/>
  <c r="B10" i="5"/>
  <c r="I7" i="5"/>
  <c r="H7" i="5"/>
  <c r="G7" i="5"/>
  <c r="F7" i="5"/>
  <c r="E7" i="5"/>
  <c r="D7" i="5"/>
  <c r="C7" i="5"/>
  <c r="B7" i="5"/>
  <c r="H159" i="4"/>
  <c r="F159" i="4"/>
  <c r="D159" i="4"/>
  <c r="B159" i="4"/>
  <c r="I155" i="4"/>
  <c r="I157" i="4" s="1"/>
  <c r="I160" i="4" s="1"/>
  <c r="H155" i="4"/>
  <c r="H157" i="4" s="1"/>
  <c r="H160" i="4" s="1"/>
  <c r="G155" i="4"/>
  <c r="G157" i="4" s="1"/>
  <c r="G160" i="4" s="1"/>
  <c r="F155" i="4"/>
  <c r="F157" i="4" s="1"/>
  <c r="F160" i="4" s="1"/>
  <c r="E155" i="4"/>
  <c r="E157" i="4" s="1"/>
  <c r="E160" i="4" s="1"/>
  <c r="D155" i="4"/>
  <c r="D157" i="4" s="1"/>
  <c r="D160" i="4" s="1"/>
  <c r="C155" i="4"/>
  <c r="C157" i="4" s="1"/>
  <c r="C160" i="4" s="1"/>
  <c r="I152" i="4"/>
  <c r="H152" i="4"/>
  <c r="G152" i="4"/>
  <c r="F152" i="4"/>
  <c r="E152" i="4"/>
  <c r="D152" i="4"/>
  <c r="C152" i="4"/>
  <c r="B152" i="4"/>
  <c r="B157" i="4" s="1"/>
  <c r="B160" i="4" s="1"/>
  <c r="H139" i="4"/>
  <c r="F139" i="4"/>
  <c r="D139" i="4"/>
  <c r="B139" i="4"/>
  <c r="B137" i="4"/>
  <c r="B140" i="4" s="1"/>
  <c r="I135" i="4"/>
  <c r="I137" i="4" s="1"/>
  <c r="I140" i="4" s="1"/>
  <c r="H135" i="4"/>
  <c r="H137" i="4" s="1"/>
  <c r="H140" i="4" s="1"/>
  <c r="G135" i="4"/>
  <c r="G137" i="4" s="1"/>
  <c r="G140" i="4" s="1"/>
  <c r="F135" i="4"/>
  <c r="F137" i="4" s="1"/>
  <c r="F140" i="4" s="1"/>
  <c r="E135" i="4"/>
  <c r="E137" i="4" s="1"/>
  <c r="E140" i="4" s="1"/>
  <c r="D135" i="4"/>
  <c r="D137" i="4" s="1"/>
  <c r="D140" i="4" s="1"/>
  <c r="C135" i="4"/>
  <c r="C137" i="4" s="1"/>
  <c r="C140" i="4" s="1"/>
  <c r="I132" i="4"/>
  <c r="H132" i="4"/>
  <c r="G132" i="4"/>
  <c r="F132" i="4"/>
  <c r="E132" i="4"/>
  <c r="D132" i="4"/>
  <c r="C132" i="4"/>
  <c r="B132" i="4"/>
  <c r="H119" i="4"/>
  <c r="F119" i="4"/>
  <c r="D119" i="4"/>
  <c r="B119" i="4"/>
  <c r="B117" i="4"/>
  <c r="B120" i="4" s="1"/>
  <c r="I115" i="4"/>
  <c r="I117" i="4" s="1"/>
  <c r="I120" i="4" s="1"/>
  <c r="H115" i="4"/>
  <c r="H117" i="4" s="1"/>
  <c r="H120" i="4" s="1"/>
  <c r="G115" i="4"/>
  <c r="G117" i="4" s="1"/>
  <c r="G120" i="4" s="1"/>
  <c r="F115" i="4"/>
  <c r="F117" i="4" s="1"/>
  <c r="F120" i="4" s="1"/>
  <c r="E115" i="4"/>
  <c r="E117" i="4" s="1"/>
  <c r="E120" i="4" s="1"/>
  <c r="D115" i="4"/>
  <c r="D117" i="4" s="1"/>
  <c r="D120" i="4" s="1"/>
  <c r="C115" i="4"/>
  <c r="C117" i="4" s="1"/>
  <c r="C120" i="4" s="1"/>
  <c r="I112" i="4"/>
  <c r="H112" i="4"/>
  <c r="G112" i="4"/>
  <c r="F112" i="4"/>
  <c r="E112" i="4"/>
  <c r="D112" i="4"/>
  <c r="C112" i="4"/>
  <c r="B112" i="4"/>
  <c r="H99" i="4"/>
  <c r="F99" i="4"/>
  <c r="D99" i="4"/>
  <c r="B99" i="4"/>
  <c r="I95" i="4"/>
  <c r="I97" i="4" s="1"/>
  <c r="I100" i="4" s="1"/>
  <c r="H95" i="4"/>
  <c r="H97" i="4" s="1"/>
  <c r="H100" i="4" s="1"/>
  <c r="G95" i="4"/>
  <c r="G97" i="4" s="1"/>
  <c r="G100" i="4" s="1"/>
  <c r="F95" i="4"/>
  <c r="F97" i="4" s="1"/>
  <c r="F100" i="4" s="1"/>
  <c r="E95" i="4"/>
  <c r="E97" i="4" s="1"/>
  <c r="E100" i="4" s="1"/>
  <c r="D95" i="4"/>
  <c r="D97" i="4" s="1"/>
  <c r="D100" i="4" s="1"/>
  <c r="C95" i="4"/>
  <c r="C97" i="4" s="1"/>
  <c r="C100" i="4" s="1"/>
  <c r="I92" i="4"/>
  <c r="H92" i="4"/>
  <c r="G92" i="4"/>
  <c r="F92" i="4"/>
  <c r="E92" i="4"/>
  <c r="D92" i="4"/>
  <c r="C92" i="4"/>
  <c r="B92" i="4"/>
  <c r="B97" i="4" s="1"/>
  <c r="B100" i="4" s="1"/>
  <c r="H79" i="4"/>
  <c r="F79" i="4"/>
  <c r="D79" i="4"/>
  <c r="B79" i="4"/>
  <c r="I75" i="4"/>
  <c r="I77" i="4" s="1"/>
  <c r="I80" i="4" s="1"/>
  <c r="H75" i="4"/>
  <c r="H77" i="4" s="1"/>
  <c r="H80" i="4" s="1"/>
  <c r="G75" i="4"/>
  <c r="G77" i="4" s="1"/>
  <c r="G80" i="4" s="1"/>
  <c r="F75" i="4"/>
  <c r="F77" i="4" s="1"/>
  <c r="F80" i="4" s="1"/>
  <c r="E75" i="4"/>
  <c r="E77" i="4" s="1"/>
  <c r="E80" i="4" s="1"/>
  <c r="D75" i="4"/>
  <c r="D77" i="4" s="1"/>
  <c r="D80" i="4" s="1"/>
  <c r="C75" i="4"/>
  <c r="C77" i="4" s="1"/>
  <c r="C80" i="4" s="1"/>
  <c r="I72" i="4"/>
  <c r="H72" i="4"/>
  <c r="G72" i="4"/>
  <c r="F72" i="4"/>
  <c r="E72" i="4"/>
  <c r="D72" i="4"/>
  <c r="C72" i="4"/>
  <c r="B72" i="4"/>
  <c r="B77" i="4" s="1"/>
  <c r="B80" i="4" s="1"/>
  <c r="H59" i="4"/>
  <c r="F59" i="4"/>
  <c r="D59" i="4"/>
  <c r="B59" i="4"/>
  <c r="I55" i="4"/>
  <c r="I57" i="4" s="1"/>
  <c r="I60" i="4" s="1"/>
  <c r="H55" i="4"/>
  <c r="H57" i="4" s="1"/>
  <c r="H60" i="4" s="1"/>
  <c r="G55" i="4"/>
  <c r="G57" i="4" s="1"/>
  <c r="G60" i="4" s="1"/>
  <c r="F55" i="4"/>
  <c r="F57" i="4" s="1"/>
  <c r="F60" i="4" s="1"/>
  <c r="E55" i="4"/>
  <c r="E57" i="4" s="1"/>
  <c r="E60" i="4" s="1"/>
  <c r="D55" i="4"/>
  <c r="D57" i="4" s="1"/>
  <c r="D60" i="4" s="1"/>
  <c r="C55" i="4"/>
  <c r="C57" i="4" s="1"/>
  <c r="C60" i="4" s="1"/>
  <c r="I52" i="4"/>
  <c r="H52" i="4"/>
  <c r="G52" i="4"/>
  <c r="F52" i="4"/>
  <c r="E52" i="4"/>
  <c r="D52" i="4"/>
  <c r="C52" i="4"/>
  <c r="B52" i="4"/>
  <c r="B57" i="4" s="1"/>
  <c r="B60" i="4" s="1"/>
  <c r="H38" i="4"/>
  <c r="G38" i="4"/>
  <c r="F38" i="4"/>
  <c r="E38" i="4"/>
  <c r="D38" i="4"/>
  <c r="C38" i="4"/>
  <c r="B38" i="4"/>
  <c r="B35" i="4"/>
  <c r="I31" i="4"/>
  <c r="I33" i="4" s="1"/>
  <c r="I36" i="4" s="1"/>
  <c r="C31" i="4"/>
  <c r="C33" i="4" s="1"/>
  <c r="C36" i="4" s="1"/>
  <c r="B31" i="4"/>
  <c r="I28" i="4"/>
  <c r="C28" i="4"/>
  <c r="B28" i="4"/>
  <c r="H17" i="4"/>
  <c r="G17" i="4"/>
  <c r="F17" i="4"/>
  <c r="E17" i="4"/>
  <c r="D17" i="4"/>
  <c r="C17" i="4"/>
  <c r="B17" i="4"/>
  <c r="H14" i="4"/>
  <c r="F14" i="4"/>
  <c r="D14" i="4"/>
  <c r="B14" i="4"/>
  <c r="I10" i="4"/>
  <c r="I12" i="4" s="1"/>
  <c r="I15" i="4" s="1"/>
  <c r="H10" i="4"/>
  <c r="H12" i="4" s="1"/>
  <c r="H15" i="4" s="1"/>
  <c r="G10" i="4"/>
  <c r="G12" i="4" s="1"/>
  <c r="G15" i="4" s="1"/>
  <c r="F10" i="4"/>
  <c r="F12" i="4" s="1"/>
  <c r="F15" i="4" s="1"/>
  <c r="E10" i="4"/>
  <c r="E12" i="4" s="1"/>
  <c r="E15" i="4" s="1"/>
  <c r="D10" i="4"/>
  <c r="D12" i="4" s="1"/>
  <c r="D15" i="4" s="1"/>
  <c r="C10" i="4"/>
  <c r="C12" i="4" s="1"/>
  <c r="C15" i="4" s="1"/>
  <c r="B10" i="4"/>
  <c r="B12" i="4" s="1"/>
  <c r="B15" i="4" s="1"/>
  <c r="I7" i="4"/>
  <c r="H7" i="4"/>
  <c r="G7" i="4"/>
  <c r="F7" i="4"/>
  <c r="E7" i="4"/>
  <c r="D7" i="4"/>
  <c r="C7" i="4"/>
  <c r="B7" i="4"/>
  <c r="H156" i="3"/>
  <c r="F156" i="3"/>
  <c r="D156" i="3"/>
  <c r="B156" i="3"/>
  <c r="I152" i="3"/>
  <c r="H152" i="3"/>
  <c r="G152" i="3"/>
  <c r="F152" i="3"/>
  <c r="E152" i="3"/>
  <c r="D152" i="3"/>
  <c r="C152" i="3"/>
  <c r="I149" i="3"/>
  <c r="H149" i="3"/>
  <c r="G149" i="3"/>
  <c r="F149" i="3"/>
  <c r="E149" i="3"/>
  <c r="D149" i="3"/>
  <c r="C149" i="3"/>
  <c r="B149" i="3"/>
  <c r="B154" i="3" s="1"/>
  <c r="H136" i="3"/>
  <c r="F136" i="3"/>
  <c r="D136" i="3"/>
  <c r="B136" i="3"/>
  <c r="I132" i="3"/>
  <c r="H132" i="3"/>
  <c r="G132" i="3"/>
  <c r="F132" i="3"/>
  <c r="E132" i="3"/>
  <c r="D132" i="3"/>
  <c r="C132" i="3"/>
  <c r="I129" i="3"/>
  <c r="H129" i="3"/>
  <c r="G129" i="3"/>
  <c r="F129" i="3"/>
  <c r="E129" i="3"/>
  <c r="D129" i="3"/>
  <c r="C129" i="3"/>
  <c r="B129" i="3"/>
  <c r="B134" i="3" s="1"/>
  <c r="H116" i="3"/>
  <c r="F116" i="3"/>
  <c r="D116" i="3"/>
  <c r="B116" i="3"/>
  <c r="I112" i="3"/>
  <c r="H112" i="3"/>
  <c r="G112" i="3"/>
  <c r="F112" i="3"/>
  <c r="E112" i="3"/>
  <c r="D112" i="3"/>
  <c r="C112" i="3"/>
  <c r="I109" i="3"/>
  <c r="H109" i="3"/>
  <c r="G109" i="3"/>
  <c r="F109" i="3"/>
  <c r="E109" i="3"/>
  <c r="D109" i="3"/>
  <c r="C109" i="3"/>
  <c r="B109" i="3"/>
  <c r="B114" i="3" s="1"/>
  <c r="H96" i="3"/>
  <c r="F96" i="3"/>
  <c r="D96" i="3"/>
  <c r="B96" i="3"/>
  <c r="I92" i="3"/>
  <c r="H92" i="3"/>
  <c r="G92" i="3"/>
  <c r="F92" i="3"/>
  <c r="E92" i="3"/>
  <c r="D92" i="3"/>
  <c r="C92" i="3"/>
  <c r="I89" i="3"/>
  <c r="H89" i="3"/>
  <c r="G89" i="3"/>
  <c r="F89" i="3"/>
  <c r="E89" i="3"/>
  <c r="D89" i="3"/>
  <c r="C89" i="3"/>
  <c r="B89" i="3"/>
  <c r="B94" i="3" s="1"/>
  <c r="H76" i="3"/>
  <c r="F76" i="3"/>
  <c r="D76" i="3"/>
  <c r="B76" i="3"/>
  <c r="I72" i="3"/>
  <c r="H72" i="3"/>
  <c r="G72" i="3"/>
  <c r="F72" i="3"/>
  <c r="E72" i="3"/>
  <c r="D72" i="3"/>
  <c r="C72" i="3"/>
  <c r="I69" i="3"/>
  <c r="H69" i="3"/>
  <c r="G69" i="3"/>
  <c r="F69" i="3"/>
  <c r="E69" i="3"/>
  <c r="D69" i="3"/>
  <c r="C69" i="3"/>
  <c r="B69" i="3"/>
  <c r="B74" i="3" s="1"/>
  <c r="H56" i="3"/>
  <c r="F56" i="3"/>
  <c r="D56" i="3"/>
  <c r="B56" i="3"/>
  <c r="I52" i="3"/>
  <c r="H52" i="3"/>
  <c r="G52" i="3"/>
  <c r="F52" i="3"/>
  <c r="E52" i="3"/>
  <c r="D52" i="3"/>
  <c r="C52" i="3"/>
  <c r="I49" i="3"/>
  <c r="H49" i="3"/>
  <c r="G49" i="3"/>
  <c r="F49" i="3"/>
  <c r="E49" i="3"/>
  <c r="D49" i="3"/>
  <c r="C49" i="3"/>
  <c r="B49" i="3"/>
  <c r="B54" i="3" s="1"/>
  <c r="H38" i="3"/>
  <c r="G38" i="3"/>
  <c r="F38" i="3"/>
  <c r="E38" i="3"/>
  <c r="D38" i="3"/>
  <c r="C38" i="3"/>
  <c r="B38" i="3"/>
  <c r="H35" i="3"/>
  <c r="F35" i="3"/>
  <c r="D35" i="3"/>
  <c r="B35" i="3"/>
  <c r="I31" i="3"/>
  <c r="H31" i="3"/>
  <c r="G31" i="3"/>
  <c r="F31" i="3"/>
  <c r="E31" i="3"/>
  <c r="D31" i="3"/>
  <c r="C31" i="3"/>
  <c r="B31" i="3"/>
  <c r="I28" i="3"/>
  <c r="H28" i="3"/>
  <c r="G28" i="3"/>
  <c r="F28" i="3"/>
  <c r="E28" i="3"/>
  <c r="D28" i="3"/>
  <c r="C28" i="3"/>
  <c r="B28" i="3"/>
  <c r="H17" i="3"/>
  <c r="G17" i="3"/>
  <c r="F17" i="3"/>
  <c r="E17" i="3"/>
  <c r="D17" i="3"/>
  <c r="C17" i="3"/>
  <c r="B17" i="3"/>
  <c r="H14" i="3"/>
  <c r="F14" i="3"/>
  <c r="D14" i="3"/>
  <c r="B14" i="3"/>
  <c r="I10" i="3"/>
  <c r="H10" i="3"/>
  <c r="G10" i="3"/>
  <c r="F10" i="3"/>
  <c r="E10" i="3"/>
  <c r="D10" i="3"/>
  <c r="C10" i="3"/>
  <c r="B10" i="3"/>
  <c r="I7" i="3"/>
  <c r="H7" i="3"/>
  <c r="G7" i="3"/>
  <c r="F7" i="3"/>
  <c r="E7" i="3"/>
  <c r="D7" i="3"/>
  <c r="C7" i="3"/>
  <c r="B7" i="3"/>
  <c r="B10" i="1"/>
  <c r="H156" i="1"/>
  <c r="F156" i="1"/>
  <c r="D156" i="1"/>
  <c r="B156" i="1"/>
  <c r="I152" i="1"/>
  <c r="H152" i="1"/>
  <c r="G152" i="1"/>
  <c r="F152" i="1"/>
  <c r="E152" i="1"/>
  <c r="D152" i="1"/>
  <c r="C152" i="1"/>
  <c r="I149" i="1"/>
  <c r="H149" i="1"/>
  <c r="G149" i="1"/>
  <c r="F149" i="1"/>
  <c r="E149" i="1"/>
  <c r="D149" i="1"/>
  <c r="C149" i="1"/>
  <c r="B149" i="1"/>
  <c r="B154" i="1" s="1"/>
  <c r="H136" i="1"/>
  <c r="F136" i="1"/>
  <c r="D136" i="1"/>
  <c r="B136" i="1"/>
  <c r="I132" i="1"/>
  <c r="H132" i="1"/>
  <c r="G132" i="1"/>
  <c r="F132" i="1"/>
  <c r="E132" i="1"/>
  <c r="D132" i="1"/>
  <c r="C132" i="1"/>
  <c r="I129" i="1"/>
  <c r="H129" i="1"/>
  <c r="G129" i="1"/>
  <c r="F129" i="1"/>
  <c r="E129" i="1"/>
  <c r="D129" i="1"/>
  <c r="C129" i="1"/>
  <c r="B129" i="1"/>
  <c r="B134" i="1" s="1"/>
  <c r="H116" i="1"/>
  <c r="F116" i="1"/>
  <c r="D116" i="1"/>
  <c r="B116" i="1"/>
  <c r="I112" i="1"/>
  <c r="H112" i="1"/>
  <c r="G112" i="1"/>
  <c r="F112" i="1"/>
  <c r="E112" i="1"/>
  <c r="D112" i="1"/>
  <c r="C112" i="1"/>
  <c r="I109" i="1"/>
  <c r="H109" i="1"/>
  <c r="G109" i="1"/>
  <c r="F109" i="1"/>
  <c r="E109" i="1"/>
  <c r="D109" i="1"/>
  <c r="C109" i="1"/>
  <c r="B109" i="1"/>
  <c r="B114" i="1" s="1"/>
  <c r="H96" i="1"/>
  <c r="F96" i="1"/>
  <c r="D96" i="1"/>
  <c r="B96" i="1"/>
  <c r="I92" i="1"/>
  <c r="H92" i="1"/>
  <c r="G92" i="1"/>
  <c r="F92" i="1"/>
  <c r="E92" i="1"/>
  <c r="D92" i="1"/>
  <c r="C92" i="1"/>
  <c r="I89" i="1"/>
  <c r="H89" i="1"/>
  <c r="G89" i="1"/>
  <c r="F89" i="1"/>
  <c r="E89" i="1"/>
  <c r="D89" i="1"/>
  <c r="C89" i="1"/>
  <c r="B89" i="1"/>
  <c r="B94" i="1" s="1"/>
  <c r="H76" i="1"/>
  <c r="F76" i="1"/>
  <c r="D76" i="1"/>
  <c r="B76" i="1"/>
  <c r="I72" i="1"/>
  <c r="H72" i="1"/>
  <c r="G72" i="1"/>
  <c r="F72" i="1"/>
  <c r="E72" i="1"/>
  <c r="D72" i="1"/>
  <c r="C72" i="1"/>
  <c r="I69" i="1"/>
  <c r="H69" i="1"/>
  <c r="G69" i="1"/>
  <c r="F69" i="1"/>
  <c r="E69" i="1"/>
  <c r="D69" i="1"/>
  <c r="C69" i="1"/>
  <c r="B69" i="1"/>
  <c r="B74" i="1" s="1"/>
  <c r="H56" i="1"/>
  <c r="F56" i="1"/>
  <c r="D56" i="1"/>
  <c r="B56" i="1"/>
  <c r="I52" i="1"/>
  <c r="H52" i="1"/>
  <c r="G52" i="1"/>
  <c r="F52" i="1"/>
  <c r="E52" i="1"/>
  <c r="D52" i="1"/>
  <c r="C52" i="1"/>
  <c r="I49" i="1"/>
  <c r="H49" i="1"/>
  <c r="G49" i="1"/>
  <c r="F49" i="1"/>
  <c r="E49" i="1"/>
  <c r="D49" i="1"/>
  <c r="C49" i="1"/>
  <c r="B49" i="1"/>
  <c r="B54" i="1" s="1"/>
  <c r="B31" i="1"/>
  <c r="C31" i="1"/>
  <c r="H38" i="1"/>
  <c r="G38" i="1"/>
  <c r="F38" i="1"/>
  <c r="E38" i="1"/>
  <c r="D38" i="1"/>
  <c r="C38" i="1"/>
  <c r="B38" i="1"/>
  <c r="H35" i="1"/>
  <c r="F35" i="1"/>
  <c r="D35" i="1"/>
  <c r="B35" i="1"/>
  <c r="I31" i="1"/>
  <c r="H31" i="1"/>
  <c r="G31" i="1"/>
  <c r="F31" i="1"/>
  <c r="E31" i="1"/>
  <c r="D31" i="1"/>
  <c r="I28" i="1"/>
  <c r="H28" i="1"/>
  <c r="G28" i="1"/>
  <c r="F28" i="1"/>
  <c r="E28" i="1"/>
  <c r="D28" i="1"/>
  <c r="C28" i="1"/>
  <c r="B28" i="1"/>
  <c r="H25" i="5" l="1"/>
  <c r="H35" i="5" s="1"/>
  <c r="D28" i="5"/>
  <c r="F28" i="5"/>
  <c r="F33" i="5" s="1"/>
  <c r="F36" i="5" s="1"/>
  <c r="G31" i="4"/>
  <c r="G33" i="4" s="1"/>
  <c r="G36" i="4" s="1"/>
  <c r="G40" i="4" s="1"/>
  <c r="G41" i="4" s="1"/>
  <c r="F31" i="4"/>
  <c r="E31" i="4"/>
  <c r="E33" i="4" s="1"/>
  <c r="E36" i="4" s="1"/>
  <c r="E40" i="4" s="1"/>
  <c r="E41" i="4" s="1"/>
  <c r="D31" i="4"/>
  <c r="H31" i="4"/>
  <c r="F35" i="4"/>
  <c r="H35" i="4"/>
  <c r="F28" i="4"/>
  <c r="D28" i="4"/>
  <c r="D35" i="4"/>
  <c r="B33" i="4"/>
  <c r="B36" i="4" s="1"/>
  <c r="B40" i="4" s="1"/>
  <c r="B41" i="4" s="1"/>
  <c r="E12" i="5"/>
  <c r="E15" i="5" s="1"/>
  <c r="B33" i="5"/>
  <c r="B36" i="5" s="1"/>
  <c r="F12" i="5"/>
  <c r="F15" i="5" s="1"/>
  <c r="C33" i="5"/>
  <c r="C36" i="5" s="1"/>
  <c r="G12" i="5"/>
  <c r="G15" i="5" s="1"/>
  <c r="D33" i="5"/>
  <c r="D36" i="5" s="1"/>
  <c r="H12" i="5"/>
  <c r="H15" i="5" s="1"/>
  <c r="E33" i="5"/>
  <c r="E36" i="5" s="1"/>
  <c r="I12" i="5"/>
  <c r="I15" i="5" s="1"/>
  <c r="B12" i="5"/>
  <c r="B15" i="5" s="1"/>
  <c r="G33" i="5"/>
  <c r="G36" i="5" s="1"/>
  <c r="C12" i="5"/>
  <c r="C15" i="5" s="1"/>
  <c r="D12" i="5"/>
  <c r="D15" i="5" s="1"/>
  <c r="I33" i="5"/>
  <c r="I36" i="5" s="1"/>
  <c r="C54" i="3"/>
  <c r="C57" i="3" s="1"/>
  <c r="B77" i="1"/>
  <c r="H54" i="3"/>
  <c r="B77" i="3"/>
  <c r="B137" i="3"/>
  <c r="B97" i="3"/>
  <c r="E134" i="3"/>
  <c r="E137" i="3" s="1"/>
  <c r="E94" i="3"/>
  <c r="E97" i="3" s="1"/>
  <c r="G134" i="3"/>
  <c r="G137" i="3" s="1"/>
  <c r="D54" i="3"/>
  <c r="D57" i="3" s="1"/>
  <c r="I74" i="3"/>
  <c r="I77" i="3" s="1"/>
  <c r="B117" i="1"/>
  <c r="F33" i="1"/>
  <c r="F36" i="1" s="1"/>
  <c r="E54" i="1"/>
  <c r="E57" i="1" s="1"/>
  <c r="G74" i="1"/>
  <c r="G77" i="1" s="1"/>
  <c r="I154" i="1"/>
  <c r="I157" i="1" s="1"/>
  <c r="B157" i="1"/>
  <c r="F94" i="1"/>
  <c r="F97" i="1" s="1"/>
  <c r="C94" i="1"/>
  <c r="C97" i="1" s="1"/>
  <c r="H114" i="1"/>
  <c r="H117" i="1" s="1"/>
  <c r="E134" i="1"/>
  <c r="E137" i="1" s="1"/>
  <c r="B137" i="1"/>
  <c r="C134" i="1"/>
  <c r="C137" i="1" s="1"/>
  <c r="F154" i="1"/>
  <c r="F157" i="1" s="1"/>
  <c r="D33" i="1"/>
  <c r="D36" i="1" s="1"/>
  <c r="H54" i="1"/>
  <c r="H57" i="1" s="1"/>
  <c r="E74" i="1"/>
  <c r="E77" i="1" s="1"/>
  <c r="I94" i="1"/>
  <c r="I97" i="1" s="1"/>
  <c r="F114" i="1"/>
  <c r="F117" i="1" s="1"/>
  <c r="G154" i="1"/>
  <c r="G157" i="1" s="1"/>
  <c r="C54" i="1"/>
  <c r="C57" i="1" s="1"/>
  <c r="H74" i="1"/>
  <c r="H77" i="1" s="1"/>
  <c r="D94" i="1"/>
  <c r="D97" i="1" s="1"/>
  <c r="I114" i="1"/>
  <c r="I117" i="1" s="1"/>
  <c r="F134" i="1"/>
  <c r="F137" i="1" s="1"/>
  <c r="C114" i="1"/>
  <c r="C117" i="1" s="1"/>
  <c r="H134" i="1"/>
  <c r="H137" i="1" s="1"/>
  <c r="D154" i="1"/>
  <c r="D157" i="1" s="1"/>
  <c r="B97" i="1"/>
  <c r="G54" i="1"/>
  <c r="G57" i="1" s="1"/>
  <c r="D74" i="1"/>
  <c r="D77" i="1" s="1"/>
  <c r="H94" i="1"/>
  <c r="H97" i="1" s="1"/>
  <c r="E114" i="1"/>
  <c r="E117" i="1" s="1"/>
  <c r="E33" i="1"/>
  <c r="E36" i="1" s="1"/>
  <c r="C33" i="1"/>
  <c r="C36" i="1" s="1"/>
  <c r="I54" i="1"/>
  <c r="I57" i="1" s="1"/>
  <c r="F74" i="1"/>
  <c r="F77" i="1" s="1"/>
  <c r="G114" i="1"/>
  <c r="G117" i="1" s="1"/>
  <c r="D134" i="1"/>
  <c r="D137" i="1" s="1"/>
  <c r="H154" i="1"/>
  <c r="H157" i="1" s="1"/>
  <c r="B57" i="1"/>
  <c r="G33" i="1"/>
  <c r="G36" i="1" s="1"/>
  <c r="H33" i="1"/>
  <c r="H36" i="1" s="1"/>
  <c r="D54" i="1"/>
  <c r="D57" i="1" s="1"/>
  <c r="I74" i="1"/>
  <c r="I77" i="1" s="1"/>
  <c r="E94" i="1"/>
  <c r="E97" i="1" s="1"/>
  <c r="G134" i="1"/>
  <c r="G137" i="1" s="1"/>
  <c r="C154" i="1"/>
  <c r="C157" i="1" s="1"/>
  <c r="I33" i="1"/>
  <c r="I36" i="1" s="1"/>
  <c r="F54" i="1"/>
  <c r="F57" i="1" s="1"/>
  <c r="C74" i="1"/>
  <c r="C77" i="1" s="1"/>
  <c r="G94" i="1"/>
  <c r="G97" i="1" s="1"/>
  <c r="D114" i="1"/>
  <c r="D117" i="1" s="1"/>
  <c r="I134" i="1"/>
  <c r="I137" i="1" s="1"/>
  <c r="E154" i="1"/>
  <c r="E157" i="1" s="1"/>
  <c r="C114" i="3"/>
  <c r="C117" i="3" s="1"/>
  <c r="E154" i="3"/>
  <c r="E157" i="3" s="1"/>
  <c r="D154" i="3"/>
  <c r="D157" i="3" s="1"/>
  <c r="F54" i="3"/>
  <c r="F57" i="3" s="1"/>
  <c r="I134" i="3"/>
  <c r="I137" i="3" s="1"/>
  <c r="B117" i="3"/>
  <c r="E114" i="3"/>
  <c r="E117" i="3" s="1"/>
  <c r="G154" i="3"/>
  <c r="G157" i="3" s="1"/>
  <c r="C134" i="3"/>
  <c r="C137" i="3" s="1"/>
  <c r="H57" i="3"/>
  <c r="G114" i="3"/>
  <c r="G117" i="3" s="1"/>
  <c r="D134" i="3"/>
  <c r="D137" i="3" s="1"/>
  <c r="I154" i="3"/>
  <c r="I157" i="3" s="1"/>
  <c r="B57" i="3"/>
  <c r="H74" i="3"/>
  <c r="H77" i="3" s="1"/>
  <c r="D94" i="3"/>
  <c r="D97" i="3" s="1"/>
  <c r="F134" i="3"/>
  <c r="F137" i="3" s="1"/>
  <c r="B157" i="3"/>
  <c r="C154" i="3"/>
  <c r="C157" i="3" s="1"/>
  <c r="H154" i="3"/>
  <c r="H157" i="3" s="1"/>
  <c r="F154" i="3"/>
  <c r="F157" i="3" s="1"/>
  <c r="H134" i="3"/>
  <c r="H137" i="3" s="1"/>
  <c r="H114" i="3"/>
  <c r="H117" i="3" s="1"/>
  <c r="I114" i="3"/>
  <c r="I117" i="3" s="1"/>
  <c r="D114" i="3"/>
  <c r="D117" i="3" s="1"/>
  <c r="F114" i="3"/>
  <c r="F117" i="3" s="1"/>
  <c r="F94" i="3"/>
  <c r="F97" i="3" s="1"/>
  <c r="G94" i="3"/>
  <c r="G97" i="3" s="1"/>
  <c r="H94" i="3"/>
  <c r="H97" i="3" s="1"/>
  <c r="I94" i="3"/>
  <c r="I97" i="3" s="1"/>
  <c r="C94" i="3"/>
  <c r="C97" i="3" s="1"/>
  <c r="C74" i="3"/>
  <c r="C77" i="3" s="1"/>
  <c r="D74" i="3"/>
  <c r="D77" i="3" s="1"/>
  <c r="E74" i="3"/>
  <c r="E77" i="3" s="1"/>
  <c r="F74" i="3"/>
  <c r="F77" i="3" s="1"/>
  <c r="G74" i="3"/>
  <c r="G77" i="3" s="1"/>
  <c r="E54" i="3"/>
  <c r="E57" i="3" s="1"/>
  <c r="G54" i="3"/>
  <c r="G57" i="3" s="1"/>
  <c r="I54" i="3"/>
  <c r="I57" i="3" s="1"/>
  <c r="G33" i="3"/>
  <c r="G36" i="3" s="1"/>
  <c r="F33" i="3"/>
  <c r="F36" i="3" s="1"/>
  <c r="I33" i="3"/>
  <c r="I36" i="3" s="1"/>
  <c r="B33" i="3"/>
  <c r="B36" i="3" s="1"/>
  <c r="C33" i="3"/>
  <c r="C36" i="3" s="1"/>
  <c r="D33" i="3"/>
  <c r="D36" i="3" s="1"/>
  <c r="H33" i="3"/>
  <c r="H36" i="3" s="1"/>
  <c r="E33" i="3"/>
  <c r="E36" i="3" s="1"/>
  <c r="I12" i="3"/>
  <c r="I15" i="3" s="1"/>
  <c r="B12" i="3"/>
  <c r="B15" i="3" s="1"/>
  <c r="C12" i="3"/>
  <c r="C15" i="3" s="1"/>
  <c r="D12" i="3"/>
  <c r="D15" i="3" s="1"/>
  <c r="E12" i="3"/>
  <c r="E15" i="3" s="1"/>
  <c r="F12" i="3"/>
  <c r="F15" i="3" s="1"/>
  <c r="G12" i="3"/>
  <c r="G15" i="3" s="1"/>
  <c r="H12" i="3"/>
  <c r="H15" i="3" s="1"/>
  <c r="B33" i="1"/>
  <c r="B36" i="1" s="1"/>
  <c r="H28" i="5" l="1"/>
  <c r="H33" i="5" s="1"/>
  <c r="H36" i="5" s="1"/>
  <c r="F33" i="4"/>
  <c r="F36" i="4" s="1"/>
  <c r="F40" i="4" s="1"/>
  <c r="F41" i="4" s="1"/>
  <c r="D33" i="4"/>
  <c r="D36" i="4" s="1"/>
  <c r="D40" i="4" s="1"/>
  <c r="D41" i="4" s="1"/>
  <c r="H28" i="4"/>
  <c r="H33" i="4" s="1"/>
  <c r="H36" i="4" s="1"/>
  <c r="H40" i="4" s="1"/>
  <c r="H41" i="4" s="1"/>
  <c r="H42" i="4" l="1"/>
  <c r="C17" i="1" l="1"/>
  <c r="D17" i="1"/>
  <c r="E17" i="1"/>
  <c r="F17" i="1"/>
  <c r="G17" i="1"/>
  <c r="H17" i="1"/>
  <c r="B17" i="1"/>
  <c r="B8" i="2" l="1"/>
  <c r="B10" i="2" s="1"/>
  <c r="B5" i="2"/>
  <c r="B4" i="2"/>
  <c r="B14" i="2" s="1"/>
  <c r="C7" i="1"/>
  <c r="F14" i="2"/>
  <c r="D14" i="2"/>
  <c r="I10" i="2"/>
  <c r="H10" i="2"/>
  <c r="G10" i="2"/>
  <c r="F10" i="2"/>
  <c r="E10" i="2"/>
  <c r="D10" i="2"/>
  <c r="C10" i="2"/>
  <c r="I7" i="2"/>
  <c r="H7" i="2"/>
  <c r="G7" i="2"/>
  <c r="F7" i="2"/>
  <c r="E7" i="2"/>
  <c r="D7" i="2"/>
  <c r="C7" i="2"/>
  <c r="H14" i="1"/>
  <c r="I10" i="1"/>
  <c r="H10" i="1"/>
  <c r="I7" i="1"/>
  <c r="H7" i="1"/>
  <c r="F14" i="1"/>
  <c r="G10" i="1"/>
  <c r="F10" i="1"/>
  <c r="G7" i="1"/>
  <c r="F7" i="1"/>
  <c r="F12" i="1" s="1"/>
  <c r="F15" i="1" s="1"/>
  <c r="D14" i="1"/>
  <c r="E10" i="1"/>
  <c r="D10" i="1"/>
  <c r="E7" i="1"/>
  <c r="D7" i="1"/>
  <c r="C10" i="1"/>
  <c r="B14" i="1"/>
  <c r="B7" i="1"/>
  <c r="B12" i="1" s="1"/>
  <c r="B15" i="1" s="1"/>
  <c r="C12" i="2" l="1"/>
  <c r="C15" i="2" s="1"/>
  <c r="B7" i="2"/>
  <c r="B12" i="2" s="1"/>
  <c r="B15" i="2" s="1"/>
  <c r="I12" i="2"/>
  <c r="I15" i="2" s="1"/>
  <c r="H12" i="2"/>
  <c r="H15" i="2" s="1"/>
  <c r="G12" i="2"/>
  <c r="G15" i="2" s="1"/>
  <c r="F12" i="2"/>
  <c r="F15" i="2" s="1"/>
  <c r="E12" i="2"/>
  <c r="E15" i="2" s="1"/>
  <c r="D12" i="2"/>
  <c r="D15" i="2" s="1"/>
  <c r="I12" i="1"/>
  <c r="I15" i="1" s="1"/>
  <c r="H12" i="1"/>
  <c r="H15" i="1" s="1"/>
  <c r="C12" i="1"/>
  <c r="C15" i="1" s="1"/>
  <c r="G12" i="1"/>
  <c r="G15" i="1" s="1"/>
  <c r="E12" i="1"/>
  <c r="E15" i="1" s="1"/>
  <c r="D12" i="1"/>
  <c r="D15" i="1" s="1"/>
</calcChain>
</file>

<file path=xl/sharedStrings.xml><?xml version="1.0" encoding="utf-8"?>
<sst xmlns="http://schemas.openxmlformats.org/spreadsheetml/2006/main" count="655" uniqueCount="33">
  <si>
    <t>Density of water</t>
  </si>
  <si>
    <t>Porosity</t>
  </si>
  <si>
    <t>Moisture content on unsaturated zone</t>
  </si>
  <si>
    <t>Compression Index</t>
  </si>
  <si>
    <t>Change in Void ratio</t>
  </si>
  <si>
    <t>Initial Void Ratio</t>
  </si>
  <si>
    <t>Unconfined</t>
  </si>
  <si>
    <t>Confined</t>
  </si>
  <si>
    <t>Change in Effective Stress(MPa)</t>
  </si>
  <si>
    <t>Effective Stress(MPa)</t>
  </si>
  <si>
    <t>Geostatic  Stress(MPa)</t>
  </si>
  <si>
    <t>Hydrogeostatic Stress(MPa)</t>
  </si>
  <si>
    <t>Thickness(m)</t>
  </si>
  <si>
    <t>Subsidence(Settlement,m)</t>
  </si>
  <si>
    <t>Water drop(m)</t>
  </si>
  <si>
    <t>Parameters</t>
  </si>
  <si>
    <t>confidence</t>
  </si>
  <si>
    <t>%</t>
  </si>
  <si>
    <t>Subsidence (measured,m)</t>
  </si>
  <si>
    <t>To alter</t>
  </si>
  <si>
    <t>Altering Porosity</t>
  </si>
  <si>
    <t>Altering Moisture Content</t>
  </si>
  <si>
    <t>Original Predictions</t>
  </si>
  <si>
    <t>Altered Predictions</t>
  </si>
  <si>
    <t>Altering Geostatic  Stress</t>
  </si>
  <si>
    <t>Altering Hydrogeostatic Stress</t>
  </si>
  <si>
    <t>Altering Compression Index</t>
  </si>
  <si>
    <t>Altering Thickness</t>
  </si>
  <si>
    <t>Altered Predictions (What if_Goal Seek)</t>
  </si>
  <si>
    <t>Subsidence(Predicted,m)</t>
  </si>
  <si>
    <t>Difference in Subsidence</t>
  </si>
  <si>
    <t>Sum of Difference Squared</t>
  </si>
  <si>
    <t>Difference Squared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</si>
</sst>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499984740745262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1" fillId="2" borderId="0" xfId="0" applyFont="1" applyFill="1"/>
    <xf numFmtId="0" fontId="1" fillId="4" borderId="0" xfId="0" applyFont="1" applyFill="1"/>
    <xf numFmtId="0" fontId="0" fillId="0" borderId="3" xfId="0" applyBorder="1"/>
    <xf numFmtId="0" fontId="1" fillId="3" borderId="3" xfId="0" applyFont="1" applyFill="1" applyBorder="1"/>
    <xf numFmtId="0" fontId="0" fillId="3" borderId="3" xfId="0" applyFill="1" applyBorder="1"/>
    <xf numFmtId="0" fontId="0" fillId="2" borderId="3" xfId="0" applyFill="1" applyBorder="1"/>
    <xf numFmtId="0" fontId="0" fillId="4" borderId="3" xfId="0" applyFill="1" applyBorder="1"/>
    <xf numFmtId="0" fontId="3" fillId="0" borderId="3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6" xfId="0" applyBorder="1"/>
    <xf numFmtId="0" fontId="3" fillId="0" borderId="6" xfId="0" applyFont="1" applyBorder="1" applyAlignment="1">
      <alignment horizontal="center"/>
    </xf>
    <xf numFmtId="0" fontId="0" fillId="2" borderId="6" xfId="0" applyFill="1" applyBorder="1"/>
    <xf numFmtId="0" fontId="0" fillId="4" borderId="6" xfId="0" applyFill="1" applyBorder="1"/>
    <xf numFmtId="0" fontId="1" fillId="0" borderId="6" xfId="0" applyFont="1" applyBorder="1" applyAlignment="1">
      <alignment horizontal="center"/>
    </xf>
    <xf numFmtId="0" fontId="0" fillId="0" borderId="7" xfId="0" applyFill="1" applyBorder="1"/>
    <xf numFmtId="0" fontId="1" fillId="0" borderId="7" xfId="0" applyFont="1" applyFill="1" applyBorder="1" applyAlignment="1">
      <alignment horizontal="center"/>
    </xf>
    <xf numFmtId="0" fontId="0" fillId="5" borderId="0" xfId="0" applyFill="1"/>
    <xf numFmtId="0" fontId="0" fillId="0" borderId="9" xfId="0" applyBorder="1"/>
    <xf numFmtId="0" fontId="1" fillId="3" borderId="9" xfId="0" applyFont="1" applyFill="1" applyBorder="1"/>
    <xf numFmtId="0" fontId="0" fillId="3" borderId="9" xfId="0" applyFill="1" applyBorder="1"/>
    <xf numFmtId="0" fontId="3" fillId="0" borderId="9" xfId="0" applyFont="1" applyBorder="1" applyAlignment="1">
      <alignment horizontal="center"/>
    </xf>
    <xf numFmtId="0" fontId="0" fillId="2" borderId="9" xfId="0" applyFill="1" applyBorder="1"/>
    <xf numFmtId="0" fontId="0" fillId="4" borderId="9" xfId="0" applyFill="1" applyBorder="1"/>
    <xf numFmtId="0" fontId="1" fillId="0" borderId="9" xfId="0" applyFont="1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2" fillId="0" borderId="1" xfId="0" applyFont="1" applyBorder="1"/>
    <xf numFmtId="0" fontId="2" fillId="0" borderId="4" xfId="0" applyFont="1" applyBorder="1"/>
    <xf numFmtId="0" fontId="2" fillId="0" borderId="2" xfId="0" applyFont="1" applyBorder="1"/>
    <xf numFmtId="0" fontId="0" fillId="0" borderId="12" xfId="0" applyBorder="1"/>
    <xf numFmtId="0" fontId="0" fillId="0" borderId="13" xfId="0" applyBorder="1"/>
    <xf numFmtId="0" fontId="1" fillId="2" borderId="13" xfId="0" applyFont="1" applyFill="1" applyBorder="1"/>
    <xf numFmtId="0" fontId="1" fillId="4" borderId="13" xfId="0" applyFont="1" applyFill="1" applyBorder="1"/>
    <xf numFmtId="0" fontId="3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0" fillId="6" borderId="3" xfId="0" applyFill="1" applyBorder="1"/>
    <xf numFmtId="0" fontId="3" fillId="6" borderId="3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0" fillId="6" borderId="0" xfId="0" applyFill="1"/>
    <xf numFmtId="0" fontId="2" fillId="0" borderId="8" xfId="0" applyFont="1" applyBorder="1" applyAlignment="1">
      <alignment horizontal="center"/>
    </xf>
    <xf numFmtId="0" fontId="4" fillId="6" borderId="0" xfId="0" applyFont="1" applyFill="1"/>
    <xf numFmtId="0" fontId="0" fillId="0" borderId="17" xfId="0" applyBorder="1"/>
    <xf numFmtId="0" fontId="0" fillId="0" borderId="18" xfId="0" applyBorder="1"/>
    <xf numFmtId="0" fontId="2" fillId="7" borderId="16" xfId="0" applyFont="1" applyFill="1" applyBorder="1"/>
    <xf numFmtId="0" fontId="2" fillId="7" borderId="19" xfId="0" applyFont="1" applyFill="1" applyBorder="1"/>
    <xf numFmtId="0" fontId="2" fillId="7" borderId="20" xfId="0" applyFont="1" applyFill="1" applyBorder="1"/>
    <xf numFmtId="0" fontId="0" fillId="8" borderId="3" xfId="0" applyFill="1" applyBorder="1"/>
    <xf numFmtId="0" fontId="4" fillId="8" borderId="3" xfId="0" applyFont="1" applyFill="1" applyBorder="1"/>
    <xf numFmtId="0" fontId="2" fillId="8" borderId="3" xfId="0" applyFont="1" applyFill="1" applyBorder="1"/>
    <xf numFmtId="0" fontId="2" fillId="8" borderId="3" xfId="0" applyFont="1" applyFill="1" applyBorder="1" applyAlignment="1">
      <alignment horizontal="center"/>
    </xf>
    <xf numFmtId="0" fontId="1" fillId="8" borderId="3" xfId="0" applyFont="1" applyFill="1" applyBorder="1"/>
    <xf numFmtId="0" fontId="3" fillId="8" borderId="3" xfId="0" applyFont="1" applyFill="1" applyBorder="1" applyAlignment="1">
      <alignment horizontal="center"/>
    </xf>
    <xf numFmtId="0" fontId="1" fillId="8" borderId="3" xfId="0" applyFont="1" applyFill="1" applyBorder="1" applyAlignment="1">
      <alignment horizontal="center"/>
    </xf>
    <xf numFmtId="0" fontId="5" fillId="8" borderId="3" xfId="0" applyFont="1" applyFill="1" applyBorder="1" applyAlignment="1"/>
    <xf numFmtId="0" fontId="0" fillId="6" borderId="13" xfId="0" applyFill="1" applyBorder="1"/>
    <xf numFmtId="0" fontId="2" fillId="9" borderId="16" xfId="0" applyFont="1" applyFill="1" applyBorder="1"/>
    <xf numFmtId="0" fontId="2" fillId="9" borderId="19" xfId="0" applyFont="1" applyFill="1" applyBorder="1"/>
    <xf numFmtId="0" fontId="2" fillId="9" borderId="20" xfId="0" applyFont="1" applyFill="1" applyBorder="1"/>
    <xf numFmtId="1" fontId="0" fillId="0" borderId="6" xfId="0" applyNumberFormat="1" applyBorder="1"/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5" fillId="6" borderId="0" xfId="0" applyFont="1" applyFill="1" applyAlignment="1">
      <alignment horizontal="center"/>
    </xf>
    <xf numFmtId="0" fontId="0" fillId="8" borderId="3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1253397339318495E-2"/>
          <c:y val="4.4672474968820146E-2"/>
          <c:w val="0.88448658531486168"/>
          <c:h val="0.86836997171653507"/>
        </c:manualLayout>
      </c:layout>
      <c:lineChart>
        <c:grouping val="standard"/>
        <c:varyColors val="0"/>
        <c:ser>
          <c:idx val="13"/>
          <c:order val="0"/>
          <c:tx>
            <c:strRef>
              <c:f>'Piezometer Max Values(What if)'!$A$15</c:f>
              <c:strCache>
                <c:ptCount val="1"/>
                <c:pt idx="0">
                  <c:v>Subsidence(Predicted,m)</c:v>
                </c:pt>
              </c:strCache>
            </c:strRef>
          </c:tx>
          <c:spPr>
            <a:ln w="22225" cap="rnd" cmpd="sng" algn="ctr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9525" cap="flat" cmpd="sng" algn="ctr">
                <a:solidFill>
                  <a:schemeClr val="accent6">
                    <a:lumMod val="50000"/>
                  </a:schemeClr>
                </a:solidFill>
                <a:round/>
              </a:ln>
              <a:effectLst/>
            </c:spPr>
          </c:marker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'Piezometer Max Values(What if)'!$B$2:$I$2</c:f>
              <c:numCache>
                <c:formatCode>General</c:formatCode>
                <c:ptCount val="4"/>
                <c:pt idx="0">
                  <c:v>1982</c:v>
                </c:pt>
                <c:pt idx="1">
                  <c:v>1984</c:v>
                </c:pt>
                <c:pt idx="2">
                  <c:v>1986</c:v>
                </c:pt>
                <c:pt idx="3">
                  <c:v>2010</c:v>
                </c:pt>
              </c:numCache>
            </c:numRef>
          </c:cat>
          <c:val>
            <c:numRef>
              <c:f>'Piezometer Max Values(What if)'!$B$15:$I$15</c:f>
              <c:numCache>
                <c:formatCode>General</c:formatCode>
                <c:ptCount val="4"/>
                <c:pt idx="0">
                  <c:v>33.774478479297244</c:v>
                </c:pt>
                <c:pt idx="1">
                  <c:v>34.135247070971957</c:v>
                </c:pt>
                <c:pt idx="2">
                  <c:v>34.497935907787117</c:v>
                </c:pt>
                <c:pt idx="3">
                  <c:v>131.12935284527785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15-E4CE-4C30-8187-4ABC62CA5C94}"/>
            </c:ext>
          </c:extLst>
        </c:ser>
        <c:ser>
          <c:idx val="15"/>
          <c:order val="1"/>
          <c:tx>
            <c:strRef>
              <c:f>'Piezometer Max Values(What if)'!$A$17</c:f>
              <c:strCache>
                <c:ptCount val="1"/>
                <c:pt idx="0">
                  <c:v>Subsidence (measured,m)</c:v>
                </c:pt>
              </c:strCache>
            </c:strRef>
          </c:tx>
          <c:spPr>
            <a:ln w="22225" cap="rnd" cmpd="sng" algn="ctr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9525" cap="flat" cmpd="sng" algn="ctr">
                <a:solidFill>
                  <a:schemeClr val="accent1">
                    <a:lumMod val="50000"/>
                  </a:schemeClr>
                </a:solidFill>
                <a:round/>
              </a:ln>
              <a:effectLst/>
            </c:spPr>
          </c:marker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'Piezometer Max Values(What if)'!$B$2:$I$2</c:f>
              <c:numCache>
                <c:formatCode>General</c:formatCode>
                <c:ptCount val="4"/>
                <c:pt idx="0">
                  <c:v>1982</c:v>
                </c:pt>
                <c:pt idx="1">
                  <c:v>1984</c:v>
                </c:pt>
                <c:pt idx="2">
                  <c:v>1986</c:v>
                </c:pt>
                <c:pt idx="3">
                  <c:v>2010</c:v>
                </c:pt>
              </c:numCache>
            </c:numRef>
          </c:cat>
          <c:val>
            <c:numRef>
              <c:f>'Piezometer Max Values(What if)'!$B$17:$I$17</c:f>
              <c:numCache>
                <c:formatCode>General</c:formatCode>
                <c:ptCount val="4"/>
                <c:pt idx="0">
                  <c:v>6.9607699999999995E-2</c:v>
                </c:pt>
                <c:pt idx="1">
                  <c:v>9.2595299999999992E-2</c:v>
                </c:pt>
                <c:pt idx="2">
                  <c:v>0.143153</c:v>
                </c:pt>
                <c:pt idx="3">
                  <c:v>0.53171500000000005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17-E4CE-4C30-8187-4ABC62CA5C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rgbClr val="00B0F0">
                  <a:alpha val="30000"/>
                </a:srgbClr>
              </a:solidFill>
              <a:round/>
            </a:ln>
            <a:effectLst/>
          </c:spPr>
        </c:dropLines>
        <c:marker val="1"/>
        <c:smooth val="0"/>
        <c:axId val="271580944"/>
        <c:axId val="271567216"/>
      </c:lineChart>
      <c:catAx>
        <c:axId val="271580944"/>
        <c:scaling>
          <c:orientation val="minMax"/>
        </c:scaling>
        <c:delete val="0"/>
        <c:axPos val="t"/>
        <c:numFmt formatCode="General" sourceLinked="0"/>
        <c:majorTickMark val="none"/>
        <c:minorTickMark val="none"/>
        <c:tickLblPos val="high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567216"/>
        <c:crosses val="autoZero"/>
        <c:auto val="1"/>
        <c:lblAlgn val="ctr"/>
        <c:lblOffset val="100"/>
        <c:noMultiLvlLbl val="0"/>
      </c:catAx>
      <c:valAx>
        <c:axId val="271567216"/>
        <c:scaling>
          <c:logBase val="10"/>
          <c:orientation val="maxMin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580944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solidFill>
            <a:schemeClr val="tx1"/>
          </a:solidFill>
        </a:ln>
        <a:effectLst/>
      </c:spPr>
    </c:plotArea>
    <c:legend>
      <c:legendPos val="t"/>
      <c:layout>
        <c:manualLayout>
          <c:xMode val="edge"/>
          <c:yMode val="edge"/>
          <c:x val="0.191814013426547"/>
          <c:y val="7.3022918846812862E-2"/>
          <c:w val="0.61054763058056449"/>
          <c:h val="6.45448470043720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1905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1253397339318495E-2"/>
          <c:y val="4.4672474968820146E-2"/>
          <c:w val="0.88448658531486168"/>
          <c:h val="0.86836997171653507"/>
        </c:manualLayout>
      </c:layout>
      <c:lineChart>
        <c:grouping val="standard"/>
        <c:varyColors val="0"/>
        <c:ser>
          <c:idx val="0"/>
          <c:order val="0"/>
          <c:tx>
            <c:strRef>
              <c:f>'Piezometer Max Values(What if)'!$A$36</c:f>
              <c:strCache>
                <c:ptCount val="1"/>
                <c:pt idx="0">
                  <c:v>Subsidence(Predicted,m)</c:v>
                </c:pt>
              </c:strCache>
            </c:strRef>
          </c:tx>
          <c:spPr>
            <a:ln w="22225" cap="rnd" cmpd="sng" algn="ctr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triangle"/>
            <c:size val="4"/>
            <c:spPr>
              <a:solidFill>
                <a:schemeClr val="tx1"/>
              </a:solidFill>
              <a:ln w="15875" cap="flat" cmpd="sng" algn="ctr">
                <a:solidFill>
                  <a:schemeClr val="tx1"/>
                </a:solidFill>
                <a:round/>
              </a:ln>
              <a:effectLst/>
            </c:spPr>
          </c:marker>
          <c:cat>
            <c:numRef>
              <c:f>'Piezometer Max Values(What if)'!$B$23:$I$23</c:f>
              <c:numCache>
                <c:formatCode>General</c:formatCode>
                <c:ptCount val="4"/>
                <c:pt idx="0">
                  <c:v>1982</c:v>
                </c:pt>
                <c:pt idx="1">
                  <c:v>1984</c:v>
                </c:pt>
                <c:pt idx="2">
                  <c:v>1986</c:v>
                </c:pt>
                <c:pt idx="3">
                  <c:v>2010</c:v>
                </c:pt>
              </c:numCache>
            </c:numRef>
          </c:cat>
          <c:val>
            <c:numRef>
              <c:f>'Piezometer Max Values(What if)'!$B$36:$H$36</c:f>
              <c:numCache>
                <c:formatCode>General</c:formatCode>
                <c:ptCount val="4"/>
                <c:pt idx="0">
                  <c:v>0.32215288767981304</c:v>
                </c:pt>
                <c:pt idx="1">
                  <c:v>34.135247070971957</c:v>
                </c:pt>
                <c:pt idx="2">
                  <c:v>34.497935907787117</c:v>
                </c:pt>
                <c:pt idx="3">
                  <c:v>131.12935284527785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0BF9-482F-9D8D-56C252D9ACE5}"/>
            </c:ext>
          </c:extLst>
        </c:ser>
        <c:ser>
          <c:idx val="1"/>
          <c:order val="1"/>
          <c:tx>
            <c:strRef>
              <c:f>'Piezometer Max Values(What if)'!$A$38</c:f>
              <c:strCache>
                <c:ptCount val="1"/>
                <c:pt idx="0">
                  <c:v>Subsidence (measured,m)</c:v>
                </c:pt>
              </c:strCache>
            </c:strRef>
          </c:tx>
          <c:spPr>
            <a:ln w="22225" cap="rnd" cmpd="sng" algn="ctr">
              <a:solidFill>
                <a:srgbClr val="00B0F0"/>
              </a:solidFill>
              <a:round/>
            </a:ln>
            <a:effectLst/>
          </c:spPr>
          <c:marker>
            <c:symbol val="triangle"/>
            <c:size val="4"/>
            <c:spPr>
              <a:solidFill>
                <a:schemeClr val="tx1"/>
              </a:solidFill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marker>
          <c:cat>
            <c:numRef>
              <c:f>'Piezometer Max Values(What if)'!$B$23:$I$23</c:f>
              <c:numCache>
                <c:formatCode>General</c:formatCode>
                <c:ptCount val="4"/>
                <c:pt idx="0">
                  <c:v>1982</c:v>
                </c:pt>
                <c:pt idx="1">
                  <c:v>1984</c:v>
                </c:pt>
                <c:pt idx="2">
                  <c:v>1986</c:v>
                </c:pt>
                <c:pt idx="3">
                  <c:v>2010</c:v>
                </c:pt>
              </c:numCache>
            </c:numRef>
          </c:cat>
          <c:val>
            <c:numRef>
              <c:f>'Piezometer Max Values(What if)'!$B$38:$H$38</c:f>
              <c:numCache>
                <c:formatCode>General</c:formatCode>
                <c:ptCount val="4"/>
                <c:pt idx="0">
                  <c:v>6.9607699999999995E-2</c:v>
                </c:pt>
                <c:pt idx="1">
                  <c:v>9.2595299999999992E-2</c:v>
                </c:pt>
                <c:pt idx="2">
                  <c:v>0.143153</c:v>
                </c:pt>
                <c:pt idx="3">
                  <c:v>0.53171500000000005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0BF9-482F-9D8D-56C252D9AC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accent6">
                  <a:lumMod val="50000"/>
                  <a:alpha val="27000"/>
                </a:schemeClr>
              </a:solidFill>
              <a:round/>
            </a:ln>
            <a:effectLst/>
          </c:spPr>
        </c:dropLines>
        <c:marker val="1"/>
        <c:smooth val="0"/>
        <c:axId val="271580944"/>
        <c:axId val="271567216"/>
      </c:lineChart>
      <c:catAx>
        <c:axId val="271580944"/>
        <c:scaling>
          <c:orientation val="minMax"/>
        </c:scaling>
        <c:delete val="0"/>
        <c:axPos val="t"/>
        <c:numFmt formatCode="General" sourceLinked="0"/>
        <c:majorTickMark val="none"/>
        <c:minorTickMark val="none"/>
        <c:tickLblPos val="high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567216"/>
        <c:crosses val="autoZero"/>
        <c:auto val="1"/>
        <c:lblAlgn val="ctr"/>
        <c:lblOffset val="100"/>
        <c:noMultiLvlLbl val="0"/>
      </c:catAx>
      <c:valAx>
        <c:axId val="271567216"/>
        <c:scaling>
          <c:logBase val="10"/>
          <c:orientation val="maxMin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580944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solidFill>
            <a:schemeClr val="tx1"/>
          </a:solidFill>
        </a:ln>
        <a:effectLst/>
      </c:spPr>
    </c:plotArea>
    <c:legend>
      <c:legendPos val="t"/>
      <c:layout>
        <c:manualLayout>
          <c:xMode val="edge"/>
          <c:yMode val="edge"/>
          <c:x val="0.191814013426547"/>
          <c:y val="7.3022918846812862E-2"/>
          <c:w val="0.61054763058056449"/>
          <c:h val="6.4544866443319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1905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1253397339318495E-2"/>
          <c:y val="4.4672474968820146E-2"/>
          <c:w val="0.88448658531486168"/>
          <c:h val="0.86836997171653507"/>
        </c:manualLayout>
      </c:layout>
      <c:lineChart>
        <c:grouping val="standard"/>
        <c:varyColors val="0"/>
        <c:ser>
          <c:idx val="13"/>
          <c:order val="0"/>
          <c:tx>
            <c:strRef>
              <c:f>'Piezometer Max Values(NonLinear'!$A$15</c:f>
              <c:strCache>
                <c:ptCount val="1"/>
                <c:pt idx="0">
                  <c:v>Subsidence(Predicted,m)</c:v>
                </c:pt>
              </c:strCache>
            </c:strRef>
          </c:tx>
          <c:spPr>
            <a:ln w="22225" cap="rnd" cmpd="sng" algn="ctr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9525" cap="flat" cmpd="sng" algn="ctr">
                <a:solidFill>
                  <a:schemeClr val="accent6">
                    <a:lumMod val="50000"/>
                  </a:schemeClr>
                </a:solidFill>
                <a:round/>
              </a:ln>
              <a:effectLst/>
            </c:spPr>
          </c:marker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'Piezometer Max Values(NonLinear'!$B$2:$I$2</c:f>
              <c:numCache>
                <c:formatCode>General</c:formatCode>
                <c:ptCount val="4"/>
                <c:pt idx="0">
                  <c:v>1982</c:v>
                </c:pt>
                <c:pt idx="1">
                  <c:v>1984</c:v>
                </c:pt>
                <c:pt idx="2">
                  <c:v>1986</c:v>
                </c:pt>
                <c:pt idx="3">
                  <c:v>2010</c:v>
                </c:pt>
              </c:numCache>
            </c:numRef>
          </c:cat>
          <c:val>
            <c:numRef>
              <c:f>'Piezometer Max Values(NonLinear'!$B$15:$I$15</c:f>
              <c:numCache>
                <c:formatCode>General</c:formatCode>
                <c:ptCount val="4"/>
                <c:pt idx="0">
                  <c:v>33.774478479297244</c:v>
                </c:pt>
                <c:pt idx="1">
                  <c:v>34.135247070971957</c:v>
                </c:pt>
                <c:pt idx="2">
                  <c:v>34.497935907787117</c:v>
                </c:pt>
                <c:pt idx="3">
                  <c:v>131.12935284527785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C507-406B-AA9D-1959AAEA5ACE}"/>
            </c:ext>
          </c:extLst>
        </c:ser>
        <c:ser>
          <c:idx val="15"/>
          <c:order val="1"/>
          <c:tx>
            <c:strRef>
              <c:f>'Piezometer Max Values(NonLinear'!$A$17</c:f>
              <c:strCache>
                <c:ptCount val="1"/>
                <c:pt idx="0">
                  <c:v>Subsidence (measured,m)</c:v>
                </c:pt>
              </c:strCache>
            </c:strRef>
          </c:tx>
          <c:spPr>
            <a:ln w="22225" cap="rnd" cmpd="sng" algn="ctr">
              <a:solidFill>
                <a:srgbClr val="00B0F0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marker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'Piezometer Max Values(NonLinear'!$B$2:$I$2</c:f>
              <c:numCache>
                <c:formatCode>General</c:formatCode>
                <c:ptCount val="4"/>
                <c:pt idx="0">
                  <c:v>1982</c:v>
                </c:pt>
                <c:pt idx="1">
                  <c:v>1984</c:v>
                </c:pt>
                <c:pt idx="2">
                  <c:v>1986</c:v>
                </c:pt>
                <c:pt idx="3">
                  <c:v>2010</c:v>
                </c:pt>
              </c:numCache>
            </c:numRef>
          </c:cat>
          <c:val>
            <c:numRef>
              <c:f>'Piezometer Max Values(NonLinear'!$B$17:$I$17</c:f>
              <c:numCache>
                <c:formatCode>General</c:formatCode>
                <c:ptCount val="4"/>
                <c:pt idx="0">
                  <c:v>6.9607699999999995E-2</c:v>
                </c:pt>
                <c:pt idx="1">
                  <c:v>9.2595299999999992E-2</c:v>
                </c:pt>
                <c:pt idx="2">
                  <c:v>0.143153</c:v>
                </c:pt>
                <c:pt idx="3">
                  <c:v>0.53171500000000005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C507-406B-AA9D-1959AAEA5A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rgbClr val="00B0F0">
                  <a:alpha val="30000"/>
                </a:srgbClr>
              </a:solidFill>
              <a:round/>
            </a:ln>
            <a:effectLst/>
          </c:spPr>
        </c:dropLines>
        <c:marker val="1"/>
        <c:smooth val="0"/>
        <c:axId val="271580944"/>
        <c:axId val="271567216"/>
      </c:lineChart>
      <c:catAx>
        <c:axId val="271580944"/>
        <c:scaling>
          <c:orientation val="minMax"/>
        </c:scaling>
        <c:delete val="0"/>
        <c:axPos val="t"/>
        <c:numFmt formatCode="General" sourceLinked="0"/>
        <c:majorTickMark val="none"/>
        <c:minorTickMark val="none"/>
        <c:tickLblPos val="high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050" b="1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567216"/>
        <c:crosses val="autoZero"/>
        <c:auto val="1"/>
        <c:lblAlgn val="ctr"/>
        <c:lblOffset val="100"/>
        <c:noMultiLvlLbl val="0"/>
      </c:catAx>
      <c:valAx>
        <c:axId val="271567216"/>
        <c:scaling>
          <c:logBase val="10"/>
          <c:orientation val="maxMin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580944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solidFill>
            <a:schemeClr val="tx1"/>
          </a:solidFill>
        </a:ln>
        <a:effectLst/>
      </c:spPr>
    </c:plotArea>
    <c:legend>
      <c:legendPos val="t"/>
      <c:layout>
        <c:manualLayout>
          <c:xMode val="edge"/>
          <c:yMode val="edge"/>
          <c:x val="0.191814013426547"/>
          <c:y val="7.3022918846812862E-2"/>
          <c:w val="0.61054763058056449"/>
          <c:h val="6.45448470043720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1905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1253397339318495E-2"/>
          <c:y val="4.4672474968820146E-2"/>
          <c:w val="0.88448658531486168"/>
          <c:h val="0.86836997171653507"/>
        </c:manualLayout>
      </c:layout>
      <c:lineChart>
        <c:grouping val="standard"/>
        <c:varyColors val="0"/>
        <c:ser>
          <c:idx val="0"/>
          <c:order val="0"/>
          <c:tx>
            <c:strRef>
              <c:f>'Piezometer Max Values(NonLinear'!$A$36</c:f>
              <c:strCache>
                <c:ptCount val="1"/>
                <c:pt idx="0">
                  <c:v>Subsidence(Predicted,m)</c:v>
                </c:pt>
              </c:strCache>
            </c:strRef>
          </c:tx>
          <c:spPr>
            <a:ln w="22225" cap="rnd" cmpd="sng" algn="ctr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triangle"/>
            <c:size val="4"/>
            <c:spPr>
              <a:solidFill>
                <a:schemeClr val="tx1"/>
              </a:solidFill>
              <a:ln w="15875" cap="flat" cmpd="sng" algn="ctr">
                <a:solidFill>
                  <a:schemeClr val="tx1"/>
                </a:solidFill>
                <a:round/>
              </a:ln>
              <a:effectLst/>
            </c:spPr>
          </c:marker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'Piezometer Max Values(NonLinear'!$B$23:$I$23</c:f>
              <c:numCache>
                <c:formatCode>General</c:formatCode>
                <c:ptCount val="4"/>
                <c:pt idx="0">
                  <c:v>1982</c:v>
                </c:pt>
                <c:pt idx="1">
                  <c:v>1984</c:v>
                </c:pt>
                <c:pt idx="2">
                  <c:v>1986</c:v>
                </c:pt>
                <c:pt idx="3">
                  <c:v>2010</c:v>
                </c:pt>
              </c:numCache>
            </c:numRef>
          </c:cat>
          <c:val>
            <c:numRef>
              <c:f>'Piezometer Max Values(NonLinear'!$B$36:$H$36</c:f>
              <c:numCache>
                <c:formatCode>General</c:formatCode>
                <c:ptCount val="4"/>
                <c:pt idx="0">
                  <c:v>0.2166919166463106</c:v>
                </c:pt>
                <c:pt idx="1">
                  <c:v>0.21853525977793983</c:v>
                </c:pt>
                <c:pt idx="2">
                  <c:v>0.22037962476193967</c:v>
                </c:pt>
                <c:pt idx="3">
                  <c:v>0.49324132446264318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5713-42BB-B1CF-5C758008B130}"/>
            </c:ext>
          </c:extLst>
        </c:ser>
        <c:ser>
          <c:idx val="1"/>
          <c:order val="1"/>
          <c:tx>
            <c:strRef>
              <c:f>'Piezometer Max Values(NonLinear'!$A$38</c:f>
              <c:strCache>
                <c:ptCount val="1"/>
                <c:pt idx="0">
                  <c:v>Subsidence (measured,m)</c:v>
                </c:pt>
              </c:strCache>
            </c:strRef>
          </c:tx>
          <c:spPr>
            <a:ln w="22225" cap="rnd" cmpd="sng" algn="ctr">
              <a:solidFill>
                <a:srgbClr val="0070C0"/>
              </a:solidFill>
              <a:round/>
            </a:ln>
            <a:effectLst/>
          </c:spPr>
          <c:marker>
            <c:symbol val="triangle"/>
            <c:size val="4"/>
            <c:spPr>
              <a:solidFill>
                <a:schemeClr val="tx1"/>
              </a:solidFill>
              <a:ln w="15875" cap="flat" cmpd="sng" algn="ctr">
                <a:solidFill>
                  <a:schemeClr val="tx1"/>
                </a:solidFill>
                <a:round/>
              </a:ln>
              <a:effectLst/>
            </c:spPr>
          </c:marker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'Piezometer Max Values(NonLinear'!$B$23:$I$23</c:f>
              <c:numCache>
                <c:formatCode>General</c:formatCode>
                <c:ptCount val="4"/>
                <c:pt idx="0">
                  <c:v>1982</c:v>
                </c:pt>
                <c:pt idx="1">
                  <c:v>1984</c:v>
                </c:pt>
                <c:pt idx="2">
                  <c:v>1986</c:v>
                </c:pt>
                <c:pt idx="3">
                  <c:v>2010</c:v>
                </c:pt>
              </c:numCache>
            </c:numRef>
          </c:cat>
          <c:val>
            <c:numRef>
              <c:f>'Piezometer Max Values(NonLinear'!$B$38:$H$38</c:f>
              <c:numCache>
                <c:formatCode>General</c:formatCode>
                <c:ptCount val="4"/>
                <c:pt idx="0">
                  <c:v>6.9607699999999995E-2</c:v>
                </c:pt>
                <c:pt idx="1">
                  <c:v>9.2595299999999992E-2</c:v>
                </c:pt>
                <c:pt idx="2">
                  <c:v>0.143153</c:v>
                </c:pt>
                <c:pt idx="3">
                  <c:v>0.53171500000000005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5713-42BB-B1CF-5C758008B1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rgbClr val="00B0F0">
                  <a:alpha val="30000"/>
                </a:srgbClr>
              </a:solidFill>
              <a:round/>
            </a:ln>
            <a:effectLst/>
          </c:spPr>
        </c:dropLines>
        <c:marker val="1"/>
        <c:smooth val="0"/>
        <c:axId val="271580944"/>
        <c:axId val="271567216"/>
      </c:lineChart>
      <c:dateAx>
        <c:axId val="271580944"/>
        <c:scaling>
          <c:orientation val="minMax"/>
        </c:scaling>
        <c:delete val="0"/>
        <c:axPos val="t"/>
        <c:numFmt formatCode="General" sourceLinked="0"/>
        <c:majorTickMark val="none"/>
        <c:minorTickMark val="none"/>
        <c:tickLblPos val="high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050" b="1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567216"/>
        <c:crosses val="autoZero"/>
        <c:auto val="0"/>
        <c:lblOffset val="100"/>
        <c:baseTimeUnit val="days"/>
      </c:dateAx>
      <c:valAx>
        <c:axId val="271567216"/>
        <c:scaling>
          <c:logBase val="10"/>
          <c:orientation val="maxMin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580944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solidFill>
            <a:schemeClr val="tx1"/>
          </a:solidFill>
        </a:ln>
        <a:effectLst/>
      </c:spPr>
    </c:plotArea>
    <c:legend>
      <c:legendPos val="t"/>
      <c:layout>
        <c:manualLayout>
          <c:xMode val="edge"/>
          <c:yMode val="edge"/>
          <c:x val="0.191814013426547"/>
          <c:y val="7.3022918846812862E-2"/>
          <c:w val="0.61054763058056449"/>
          <c:h val="6.4544866443319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1905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8659</xdr:colOff>
      <xdr:row>0</xdr:row>
      <xdr:rowOff>17318</xdr:rowOff>
    </xdr:from>
    <xdr:to>
      <xdr:col>19</xdr:col>
      <xdr:colOff>411270</xdr:colOff>
      <xdr:row>18</xdr:row>
      <xdr:rowOff>31972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21</xdr:row>
      <xdr:rowOff>0</xdr:rowOff>
    </xdr:from>
    <xdr:to>
      <xdr:col>19</xdr:col>
      <xdr:colOff>402611</xdr:colOff>
      <xdr:row>38</xdr:row>
      <xdr:rowOff>14653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8659</xdr:colOff>
      <xdr:row>0</xdr:row>
      <xdr:rowOff>17318</xdr:rowOff>
    </xdr:from>
    <xdr:to>
      <xdr:col>19</xdr:col>
      <xdr:colOff>411270</xdr:colOff>
      <xdr:row>18</xdr:row>
      <xdr:rowOff>31972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20</xdr:row>
      <xdr:rowOff>201705</xdr:rowOff>
    </xdr:from>
    <xdr:to>
      <xdr:col>19</xdr:col>
      <xdr:colOff>402611</xdr:colOff>
      <xdr:row>42</xdr:row>
      <xdr:rowOff>134471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8"/>
  <sheetViews>
    <sheetView zoomScaleNormal="100" workbookViewId="0">
      <selection activeCell="B2" sqref="B1:D1048576"/>
    </sheetView>
  </sheetViews>
  <sheetFormatPr defaultRowHeight="14.4" x14ac:dyDescent="0.3"/>
  <cols>
    <col min="1" max="1" width="35.6640625" bestFit="1" customWidth="1"/>
    <col min="2" max="2" width="13.33203125" bestFit="1" customWidth="1"/>
    <col min="3" max="3" width="12" hidden="1" customWidth="1"/>
    <col min="4" max="4" width="14" bestFit="1" customWidth="1"/>
    <col min="5" max="5" width="12" hidden="1" customWidth="1"/>
    <col min="6" max="6" width="14" bestFit="1" customWidth="1"/>
    <col min="7" max="7" width="12" hidden="1" customWidth="1"/>
    <col min="8" max="8" width="13.33203125" bestFit="1" customWidth="1"/>
    <col min="9" max="9" width="12" hidden="1" customWidth="1"/>
    <col min="10" max="10" width="10.88671875" bestFit="1" customWidth="1"/>
  </cols>
  <sheetData>
    <row r="1" spans="1:11" ht="15" thickBot="1" x14ac:dyDescent="0.35">
      <c r="B1" s="60">
        <v>1982</v>
      </c>
      <c r="C1" s="61"/>
      <c r="D1" s="62">
        <v>1984</v>
      </c>
      <c r="E1" s="62"/>
      <c r="F1" s="62">
        <v>1986</v>
      </c>
      <c r="G1" s="62"/>
      <c r="H1" s="62">
        <v>2010</v>
      </c>
      <c r="I1" s="63"/>
      <c r="J1" t="s">
        <v>16</v>
      </c>
      <c r="K1" s="39" t="s">
        <v>19</v>
      </c>
    </row>
    <row r="2" spans="1:11" x14ac:dyDescent="0.3">
      <c r="A2" t="s">
        <v>15</v>
      </c>
      <c r="B2" t="s">
        <v>6</v>
      </c>
      <c r="C2" t="s">
        <v>7</v>
      </c>
      <c r="D2" t="s">
        <v>6</v>
      </c>
      <c r="E2" t="s">
        <v>7</v>
      </c>
      <c r="F2" t="s">
        <v>6</v>
      </c>
      <c r="G2" t="s">
        <v>7</v>
      </c>
      <c r="H2" t="s">
        <v>6</v>
      </c>
      <c r="I2" t="s">
        <v>7</v>
      </c>
      <c r="J2" t="s">
        <v>17</v>
      </c>
    </row>
    <row r="3" spans="1:11" x14ac:dyDescent="0.3">
      <c r="A3" t="s">
        <v>0</v>
      </c>
      <c r="B3" s="3">
        <v>9.81</v>
      </c>
      <c r="C3" s="3">
        <v>9.81</v>
      </c>
      <c r="D3" s="3">
        <v>9.81</v>
      </c>
      <c r="E3" s="3">
        <v>9.81</v>
      </c>
      <c r="F3" s="3">
        <v>9.81</v>
      </c>
      <c r="G3" s="3">
        <v>9.81</v>
      </c>
      <c r="H3" s="3">
        <v>9.81</v>
      </c>
      <c r="I3" s="3">
        <v>9.81</v>
      </c>
      <c r="J3" s="15">
        <v>90</v>
      </c>
    </row>
    <row r="4" spans="1:11" x14ac:dyDescent="0.3">
      <c r="A4" t="s">
        <v>1</v>
      </c>
      <c r="B4" s="36">
        <f>H4</f>
        <v>0.75</v>
      </c>
      <c r="C4" s="4"/>
      <c r="D4" s="3">
        <v>0.2155</v>
      </c>
      <c r="E4" s="4"/>
      <c r="F4" s="3">
        <v>0.2155</v>
      </c>
      <c r="G4" s="4"/>
      <c r="H4" s="36">
        <v>0.75</v>
      </c>
      <c r="I4" s="4"/>
      <c r="K4" s="39"/>
    </row>
    <row r="5" spans="1:11" x14ac:dyDescent="0.3">
      <c r="A5" t="s">
        <v>2</v>
      </c>
      <c r="B5" s="36">
        <f>H5</f>
        <v>0.03</v>
      </c>
      <c r="C5" s="5"/>
      <c r="D5" s="3">
        <v>7.2550000000000003E-2</v>
      </c>
      <c r="E5" s="5"/>
      <c r="F5" s="3">
        <v>7.2550000000000003E-2</v>
      </c>
      <c r="G5" s="5"/>
      <c r="H5" s="36">
        <v>0.03</v>
      </c>
      <c r="I5" s="5"/>
      <c r="K5" s="39"/>
    </row>
    <row r="6" spans="1:11" x14ac:dyDescent="0.3">
      <c r="A6" s="1" t="s">
        <v>14</v>
      </c>
      <c r="B6" s="8">
        <v>217</v>
      </c>
      <c r="C6" s="8">
        <v>217</v>
      </c>
      <c r="D6" s="8">
        <v>245</v>
      </c>
      <c r="E6" s="8">
        <v>245</v>
      </c>
      <c r="F6" s="8">
        <v>278</v>
      </c>
      <c r="G6" s="8">
        <v>278</v>
      </c>
      <c r="H6" s="8">
        <v>533</v>
      </c>
      <c r="I6" s="8">
        <v>533</v>
      </c>
    </row>
    <row r="7" spans="1:11" x14ac:dyDescent="0.3">
      <c r="A7" t="s">
        <v>8</v>
      </c>
      <c r="B7" s="6">
        <f>-(B3*(1-B4+B5)*B6)/1000</f>
        <v>-0.59605560000000002</v>
      </c>
      <c r="C7" s="6">
        <f>-(C3*C6)/1000</f>
        <v>-2.1287699999999998</v>
      </c>
      <c r="D7" s="6">
        <f>-(D3*(1-D4+D5)*D6)/1000</f>
        <v>-2.0598768224999997</v>
      </c>
      <c r="E7" s="6">
        <f>-(E3*E6)/1000</f>
        <v>-2.4034500000000003</v>
      </c>
      <c r="F7" s="6">
        <f>-(F3*(1-F4+F5)*F6)/1000</f>
        <v>-2.3373296190000001</v>
      </c>
      <c r="G7" s="6">
        <f>-(G3*G6)/1000</f>
        <v>-2.7271800000000002</v>
      </c>
      <c r="H7" s="6">
        <f>-(H3*(1-H4+H5)*H6)/1000</f>
        <v>-1.4640444000000001</v>
      </c>
      <c r="I7" s="6">
        <f>-(I3*I6)/1000</f>
        <v>-5.2287300000000005</v>
      </c>
    </row>
    <row r="8" spans="1:11" x14ac:dyDescent="0.3">
      <c r="A8" t="s">
        <v>10</v>
      </c>
      <c r="B8" s="3">
        <f>H8</f>
        <v>37</v>
      </c>
      <c r="C8" s="3">
        <v>20.8675</v>
      </c>
      <c r="D8" s="3">
        <v>20.8675</v>
      </c>
      <c r="E8" s="3">
        <v>20.8675</v>
      </c>
      <c r="F8" s="3">
        <v>20.8675</v>
      </c>
      <c r="G8" s="3">
        <v>20.8675</v>
      </c>
      <c r="H8" s="36">
        <v>37</v>
      </c>
      <c r="I8" s="3">
        <v>20.8675</v>
      </c>
    </row>
    <row r="9" spans="1:11" x14ac:dyDescent="0.3">
      <c r="A9" t="s">
        <v>11</v>
      </c>
      <c r="B9" s="3">
        <v>7</v>
      </c>
      <c r="C9" s="3">
        <v>15.64</v>
      </c>
      <c r="D9" s="3">
        <v>15.64</v>
      </c>
      <c r="E9" s="3">
        <v>15.64</v>
      </c>
      <c r="F9" s="3">
        <v>15.64</v>
      </c>
      <c r="G9" s="3">
        <v>15.64</v>
      </c>
      <c r="H9" s="36">
        <v>7</v>
      </c>
      <c r="I9" s="3">
        <v>15.64</v>
      </c>
    </row>
    <row r="10" spans="1:11" x14ac:dyDescent="0.3">
      <c r="A10" t="s">
        <v>9</v>
      </c>
      <c r="B10" s="3">
        <f t="shared" ref="B10:I10" si="0">B8-B9</f>
        <v>30</v>
      </c>
      <c r="C10" s="3">
        <f t="shared" si="0"/>
        <v>5.2274999999999991</v>
      </c>
      <c r="D10" s="3">
        <f t="shared" si="0"/>
        <v>5.2274999999999991</v>
      </c>
      <c r="E10" s="3">
        <f t="shared" si="0"/>
        <v>5.2274999999999991</v>
      </c>
      <c r="F10" s="3">
        <f t="shared" si="0"/>
        <v>5.2274999999999991</v>
      </c>
      <c r="G10" s="3">
        <f t="shared" si="0"/>
        <v>5.2274999999999991</v>
      </c>
      <c r="H10" s="3">
        <f t="shared" si="0"/>
        <v>30</v>
      </c>
      <c r="I10" s="3">
        <f t="shared" si="0"/>
        <v>5.2274999999999991</v>
      </c>
    </row>
    <row r="11" spans="1:11" x14ac:dyDescent="0.3">
      <c r="A11" s="2" t="s">
        <v>3</v>
      </c>
      <c r="B11" s="8">
        <v>0.4</v>
      </c>
      <c r="C11" s="8">
        <v>2</v>
      </c>
      <c r="D11" s="8">
        <v>2</v>
      </c>
      <c r="E11" s="8">
        <v>2</v>
      </c>
      <c r="F11" s="8">
        <v>2</v>
      </c>
      <c r="G11" s="8">
        <v>1</v>
      </c>
      <c r="H11" s="37">
        <v>0.4</v>
      </c>
      <c r="I11" s="8">
        <v>1</v>
      </c>
      <c r="K11" s="39"/>
    </row>
    <row r="12" spans="1:11" x14ac:dyDescent="0.3">
      <c r="A12" t="s">
        <v>4</v>
      </c>
      <c r="B12" s="7">
        <f t="shared" ref="B12:I12" si="1">-B11*LOG10((B10+B7)/B10)</f>
        <v>3.4862647399847742E-3</v>
      </c>
      <c r="C12" s="7">
        <f t="shared" si="1"/>
        <v>0.45422060950602944</v>
      </c>
      <c r="D12" s="7">
        <f t="shared" si="1"/>
        <v>0.43512105890340291</v>
      </c>
      <c r="E12" s="7">
        <f t="shared" si="1"/>
        <v>0.5348433196562441</v>
      </c>
      <c r="F12" s="7">
        <f t="shared" si="1"/>
        <v>0.5147411909978179</v>
      </c>
      <c r="G12" s="7">
        <f t="shared" si="1"/>
        <v>0.32029844668142521</v>
      </c>
      <c r="H12" s="7">
        <f t="shared" si="1"/>
        <v>8.6915336485689949E-3</v>
      </c>
      <c r="I12" s="7" t="e">
        <f t="shared" si="1"/>
        <v>#NUM!</v>
      </c>
    </row>
    <row r="13" spans="1:11" x14ac:dyDescent="0.3">
      <c r="A13" t="s">
        <v>12</v>
      </c>
      <c r="B13" s="9">
        <v>100</v>
      </c>
      <c r="C13" s="9">
        <v>100</v>
      </c>
      <c r="D13" s="9">
        <v>100</v>
      </c>
      <c r="E13" s="9">
        <v>100</v>
      </c>
      <c r="F13" s="9">
        <v>100</v>
      </c>
      <c r="G13" s="9">
        <v>100</v>
      </c>
      <c r="H13" s="38">
        <v>90</v>
      </c>
      <c r="I13" s="9">
        <v>100</v>
      </c>
      <c r="J13" s="16">
        <v>90</v>
      </c>
    </row>
    <row r="14" spans="1:11" x14ac:dyDescent="0.3">
      <c r="A14" t="s">
        <v>5</v>
      </c>
      <c r="B14" s="3">
        <f>B4/(1-B4)</f>
        <v>3</v>
      </c>
      <c r="C14" s="3">
        <v>0.27469725940089229</v>
      </c>
      <c r="D14" s="3">
        <f>D4/(1-D4)</f>
        <v>0.27469725940089229</v>
      </c>
      <c r="E14" s="3">
        <v>0.27469725940089229</v>
      </c>
      <c r="F14" s="3">
        <f>F4/(1-F4)</f>
        <v>0.27469725940089229</v>
      </c>
      <c r="G14" s="3">
        <v>0.27469725940089229</v>
      </c>
      <c r="H14" s="36">
        <v>0.27</v>
      </c>
      <c r="I14" s="3">
        <v>0.27469725940089229</v>
      </c>
      <c r="K14" s="39"/>
    </row>
    <row r="15" spans="1:11" x14ac:dyDescent="0.3">
      <c r="A15" t="s">
        <v>13</v>
      </c>
      <c r="B15" s="7">
        <f t="shared" ref="B15:I15" si="2">(B12/(B14+1))*B13</f>
        <v>8.7156618499619351E-2</v>
      </c>
      <c r="C15" s="7">
        <f t="shared" si="2"/>
        <v>35.63360681574801</v>
      </c>
      <c r="D15" s="7">
        <f t="shared" si="2"/>
        <v>34.135247070971957</v>
      </c>
      <c r="E15" s="7">
        <f t="shared" si="2"/>
        <v>41.958458427032348</v>
      </c>
      <c r="F15" s="7">
        <f t="shared" si="2"/>
        <v>40.381446433778812</v>
      </c>
      <c r="G15" s="7">
        <f t="shared" si="2"/>
        <v>25.127413142157806</v>
      </c>
      <c r="H15" s="7">
        <f t="shared" si="2"/>
        <v>0.61593545541040118</v>
      </c>
      <c r="I15" s="7" t="e">
        <f t="shared" si="2"/>
        <v>#NUM!</v>
      </c>
    </row>
    <row r="17" spans="2:8" x14ac:dyDescent="0.3">
      <c r="B17">
        <v>7.0000000000000007E-2</v>
      </c>
      <c r="H17">
        <v>0.53100000000000003</v>
      </c>
    </row>
    <row r="18" spans="2:8" x14ac:dyDescent="0.3">
      <c r="D18" s="17">
        <v>9.2595299999999992E-2</v>
      </c>
      <c r="E18" s="17">
        <v>0</v>
      </c>
      <c r="F18" s="17">
        <v>0.143153</v>
      </c>
    </row>
  </sheetData>
  <mergeCells count="4">
    <mergeCell ref="B1:C1"/>
    <mergeCell ref="D1:E1"/>
    <mergeCell ref="F1:G1"/>
    <mergeCell ref="H1:I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I159"/>
  <sheetViews>
    <sheetView tabSelected="1" zoomScale="14" zoomScaleNormal="85" workbookViewId="0">
      <selection activeCell="D24" sqref="D24"/>
    </sheetView>
  </sheetViews>
  <sheetFormatPr defaultRowHeight="14.4" outlineLevelRow="1" x14ac:dyDescent="0.3"/>
  <cols>
    <col min="1" max="1" width="35.6640625" bestFit="1" customWidth="1"/>
    <col min="2" max="2" width="14" bestFit="1" customWidth="1"/>
    <col min="3" max="3" width="13.33203125" hidden="1" customWidth="1"/>
    <col min="4" max="4" width="14" bestFit="1" customWidth="1"/>
    <col min="5" max="5" width="13.33203125" hidden="1" customWidth="1"/>
    <col min="6" max="6" width="14" bestFit="1" customWidth="1"/>
    <col min="7" max="7" width="13.33203125" hidden="1" customWidth="1"/>
    <col min="8" max="8" width="14" bestFit="1" customWidth="1"/>
    <col min="9" max="9" width="13.33203125" hidden="1" customWidth="1"/>
  </cols>
  <sheetData>
    <row r="1" spans="1:9" ht="15" thickBot="1" x14ac:dyDescent="0.35">
      <c r="A1" s="41" t="s">
        <v>22</v>
      </c>
      <c r="B1" s="27" t="s">
        <v>6</v>
      </c>
      <c r="C1" s="28" t="s">
        <v>7</v>
      </c>
      <c r="D1" s="27" t="s">
        <v>6</v>
      </c>
      <c r="E1" s="29" t="s">
        <v>7</v>
      </c>
      <c r="F1" s="27" t="s">
        <v>6</v>
      </c>
      <c r="G1" s="29" t="s">
        <v>7</v>
      </c>
      <c r="H1" s="27" t="s">
        <v>6</v>
      </c>
      <c r="I1" s="29" t="s">
        <v>7</v>
      </c>
    </row>
    <row r="2" spans="1:9" ht="15" thickBot="1" x14ac:dyDescent="0.35">
      <c r="A2" s="40" t="s">
        <v>15</v>
      </c>
      <c r="B2" s="60">
        <v>1982</v>
      </c>
      <c r="C2" s="63"/>
      <c r="D2" s="60">
        <v>1984</v>
      </c>
      <c r="E2" s="63"/>
      <c r="F2" s="60">
        <v>1986</v>
      </c>
      <c r="G2" s="63"/>
      <c r="H2" s="60">
        <v>2010</v>
      </c>
      <c r="I2" s="63"/>
    </row>
    <row r="3" spans="1:9" x14ac:dyDescent="0.3">
      <c r="A3" s="30" t="s">
        <v>0</v>
      </c>
      <c r="B3" s="25">
        <v>9.81</v>
      </c>
      <c r="C3" s="26">
        <v>9.81</v>
      </c>
      <c r="D3" s="10">
        <v>9.81</v>
      </c>
      <c r="E3" s="18">
        <v>9.81</v>
      </c>
      <c r="F3" s="10">
        <v>9.81</v>
      </c>
      <c r="G3" s="18">
        <v>9.81</v>
      </c>
      <c r="H3" s="10">
        <v>9.81</v>
      </c>
      <c r="I3" s="18">
        <v>9.81</v>
      </c>
    </row>
    <row r="4" spans="1:9" x14ac:dyDescent="0.3">
      <c r="A4" s="31" t="s">
        <v>1</v>
      </c>
      <c r="B4" s="10">
        <v>0.2155</v>
      </c>
      <c r="C4" s="19"/>
      <c r="D4" s="10">
        <v>0.2155</v>
      </c>
      <c r="E4" s="19"/>
      <c r="F4" s="10">
        <v>0.2155</v>
      </c>
      <c r="G4" s="19"/>
      <c r="H4" s="10">
        <v>0.2155</v>
      </c>
      <c r="I4" s="19"/>
    </row>
    <row r="5" spans="1:9" x14ac:dyDescent="0.3">
      <c r="A5" s="31" t="s">
        <v>2</v>
      </c>
      <c r="B5" s="10">
        <v>7.2550000000000003E-2</v>
      </c>
      <c r="C5" s="20"/>
      <c r="D5" s="10">
        <v>7.2550000000000003E-2</v>
      </c>
      <c r="E5" s="20"/>
      <c r="F5" s="10">
        <v>7.2550000000000003E-2</v>
      </c>
      <c r="G5" s="20"/>
      <c r="H5" s="10">
        <v>7.2550000000000003E-2</v>
      </c>
      <c r="I5" s="20"/>
    </row>
    <row r="6" spans="1:9" x14ac:dyDescent="0.3">
      <c r="A6" s="32" t="s">
        <v>14</v>
      </c>
      <c r="B6" s="11">
        <v>243</v>
      </c>
      <c r="C6" s="21">
        <v>243</v>
      </c>
      <c r="D6" s="11">
        <v>245</v>
      </c>
      <c r="E6" s="21">
        <v>245</v>
      </c>
      <c r="F6" s="11">
        <v>247</v>
      </c>
      <c r="G6" s="21">
        <v>247</v>
      </c>
      <c r="H6" s="11">
        <v>531</v>
      </c>
      <c r="I6" s="21">
        <v>531</v>
      </c>
    </row>
    <row r="7" spans="1:9" x14ac:dyDescent="0.3">
      <c r="A7" s="31" t="s">
        <v>8</v>
      </c>
      <c r="B7" s="12">
        <f>-(B3*(1-B4+B5)*B6)/1000</f>
        <v>-2.0430615015</v>
      </c>
      <c r="C7" s="22">
        <f>-(C3*C6)/1000</f>
        <v>-2.3838300000000001</v>
      </c>
      <c r="D7" s="12">
        <f>-(D3*(1-D4+D5)*D6)/1000</f>
        <v>-2.0598768224999997</v>
      </c>
      <c r="E7" s="22">
        <f>-(E3*E6)/1000</f>
        <v>-2.4034500000000003</v>
      </c>
      <c r="F7" s="12">
        <f>-(F3*(1-F4+F5)*F6)/1000</f>
        <v>-2.0766921434999999</v>
      </c>
      <c r="G7" s="22">
        <f>-(G3*G6)/1000</f>
        <v>-2.4230700000000001</v>
      </c>
      <c r="H7" s="12">
        <f>-(H3*(1-H4+H5)*H6)/1000</f>
        <v>-4.4644677255000005</v>
      </c>
      <c r="I7" s="22">
        <f>-(I3*I6)/1000</f>
        <v>-5.2091100000000008</v>
      </c>
    </row>
    <row r="8" spans="1:9" x14ac:dyDescent="0.3">
      <c r="A8" s="31" t="s">
        <v>10</v>
      </c>
      <c r="B8" s="10">
        <v>20.8675</v>
      </c>
      <c r="C8" s="18">
        <v>20.8675</v>
      </c>
      <c r="D8" s="10">
        <v>20.8675</v>
      </c>
      <c r="E8" s="18">
        <v>20.8675</v>
      </c>
      <c r="F8" s="10">
        <v>20.8675</v>
      </c>
      <c r="G8" s="18">
        <v>20.8675</v>
      </c>
      <c r="H8" s="10">
        <v>20.8675</v>
      </c>
      <c r="I8" s="18">
        <v>20.8675</v>
      </c>
    </row>
    <row r="9" spans="1:9" x14ac:dyDescent="0.3">
      <c r="A9" s="31" t="s">
        <v>11</v>
      </c>
      <c r="B9" s="10">
        <v>15.64</v>
      </c>
      <c r="C9" s="18">
        <v>15.64</v>
      </c>
      <c r="D9" s="10">
        <v>15.64</v>
      </c>
      <c r="E9" s="18">
        <v>15.64</v>
      </c>
      <c r="F9" s="10">
        <v>15.64</v>
      </c>
      <c r="G9" s="18">
        <v>15.64</v>
      </c>
      <c r="H9" s="10">
        <v>15.64</v>
      </c>
      <c r="I9" s="18">
        <v>15.64</v>
      </c>
    </row>
    <row r="10" spans="1:9" x14ac:dyDescent="0.3">
      <c r="A10" s="31" t="s">
        <v>9</v>
      </c>
      <c r="B10" s="10">
        <f t="shared" ref="B10:I10" si="0">B8-B9</f>
        <v>5.2274999999999991</v>
      </c>
      <c r="C10" s="18">
        <f t="shared" si="0"/>
        <v>5.2274999999999991</v>
      </c>
      <c r="D10" s="10">
        <f t="shared" si="0"/>
        <v>5.2274999999999991</v>
      </c>
      <c r="E10" s="18">
        <f t="shared" si="0"/>
        <v>5.2274999999999991</v>
      </c>
      <c r="F10" s="10">
        <f t="shared" si="0"/>
        <v>5.2274999999999991</v>
      </c>
      <c r="G10" s="18">
        <f t="shared" si="0"/>
        <v>5.2274999999999991</v>
      </c>
      <c r="H10" s="10">
        <f t="shared" si="0"/>
        <v>5.2274999999999991</v>
      </c>
      <c r="I10" s="18">
        <f t="shared" si="0"/>
        <v>5.2274999999999991</v>
      </c>
    </row>
    <row r="11" spans="1:9" x14ac:dyDescent="0.3">
      <c r="A11" s="33" t="s">
        <v>3</v>
      </c>
      <c r="B11" s="11">
        <v>2</v>
      </c>
      <c r="C11" s="21">
        <v>2</v>
      </c>
      <c r="D11" s="11">
        <v>2</v>
      </c>
      <c r="E11" s="21">
        <v>2</v>
      </c>
      <c r="F11" s="11">
        <v>2</v>
      </c>
      <c r="G11" s="21">
        <v>2</v>
      </c>
      <c r="H11" s="11">
        <v>2</v>
      </c>
      <c r="I11" s="21">
        <v>2</v>
      </c>
    </row>
    <row r="12" spans="1:9" x14ac:dyDescent="0.3">
      <c r="A12" s="31" t="s">
        <v>4</v>
      </c>
      <c r="B12" s="13">
        <f t="shared" ref="B12:I12" si="1">-B11*LOG10((B10+B7)/B10)</f>
        <v>0.43052235155254615</v>
      </c>
      <c r="C12" s="23">
        <f t="shared" si="1"/>
        <v>0.52882969035094241</v>
      </c>
      <c r="D12" s="13">
        <f t="shared" si="1"/>
        <v>0.43512105890340291</v>
      </c>
      <c r="E12" s="23">
        <f t="shared" si="1"/>
        <v>0.5348433196562441</v>
      </c>
      <c r="F12" s="13">
        <f t="shared" si="1"/>
        <v>0.43974424356643871</v>
      </c>
      <c r="G12" s="23">
        <f t="shared" si="1"/>
        <v>0.54089887444034479</v>
      </c>
      <c r="H12" s="13">
        <f t="shared" si="1"/>
        <v>1.6715022669888826</v>
      </c>
      <c r="I12" s="23">
        <f t="shared" si="1"/>
        <v>4.9074246245033413</v>
      </c>
    </row>
    <row r="13" spans="1:9" x14ac:dyDescent="0.3">
      <c r="A13" s="31" t="s">
        <v>12</v>
      </c>
      <c r="B13" s="14">
        <v>100</v>
      </c>
      <c r="C13" s="24">
        <v>100</v>
      </c>
      <c r="D13" s="14">
        <v>100</v>
      </c>
      <c r="E13" s="24">
        <v>100</v>
      </c>
      <c r="F13" s="14">
        <v>100</v>
      </c>
      <c r="G13" s="24">
        <v>100</v>
      </c>
      <c r="H13" s="14">
        <v>100</v>
      </c>
      <c r="I13" s="24">
        <v>100</v>
      </c>
    </row>
    <row r="14" spans="1:9" ht="15" thickBot="1" x14ac:dyDescent="0.35">
      <c r="A14" s="31" t="s">
        <v>5</v>
      </c>
      <c r="B14" s="42">
        <f>B4/(1-B4)</f>
        <v>0.27469725940089229</v>
      </c>
      <c r="C14" s="43">
        <v>0.27469725940089229</v>
      </c>
      <c r="D14" s="42">
        <f>D4/(1-D4)</f>
        <v>0.27469725940089229</v>
      </c>
      <c r="E14" s="43">
        <v>0.27469725940089229</v>
      </c>
      <c r="F14" s="42">
        <f>F4/(1-F4)</f>
        <v>0.27469725940089229</v>
      </c>
      <c r="G14" s="43">
        <v>0.27469725940089229</v>
      </c>
      <c r="H14" s="42">
        <f>H4/(1-H4)</f>
        <v>0.27469725940089229</v>
      </c>
      <c r="I14" s="43">
        <v>0.27469725940089229</v>
      </c>
    </row>
    <row r="15" spans="1:9" ht="15.6" thickTop="1" thickBot="1" x14ac:dyDescent="0.35">
      <c r="A15" s="44" t="s">
        <v>29</v>
      </c>
      <c r="B15" s="45">
        <f t="shared" ref="B15:I15" si="2">(B12/(B14+1))*B13</f>
        <v>33.774478479297244</v>
      </c>
      <c r="C15" s="46">
        <f t="shared" si="2"/>
        <v>41.486689208031429</v>
      </c>
      <c r="D15" s="45">
        <f t="shared" si="2"/>
        <v>34.135247070971957</v>
      </c>
      <c r="E15" s="46">
        <f t="shared" si="2"/>
        <v>41.958458427032348</v>
      </c>
      <c r="F15" s="45">
        <f t="shared" si="2"/>
        <v>34.497935907787117</v>
      </c>
      <c r="G15" s="46">
        <f t="shared" si="2"/>
        <v>42.43351669984505</v>
      </c>
      <c r="H15" s="45">
        <f t="shared" si="2"/>
        <v>131.12935284527785</v>
      </c>
      <c r="I15" s="46">
        <f t="shared" si="2"/>
        <v>384.98746179228715</v>
      </c>
    </row>
    <row r="16" spans="1:9" ht="15" thickTop="1" x14ac:dyDescent="0.3"/>
    <row r="17" spans="1:9" x14ac:dyDescent="0.3">
      <c r="A17" s="17" t="s">
        <v>18</v>
      </c>
      <c r="B17" s="17">
        <f t="shared" ref="B17:H17" si="3">B18/$A$18</f>
        <v>6.9607699999999995E-2</v>
      </c>
      <c r="C17" s="17">
        <f t="shared" si="3"/>
        <v>0</v>
      </c>
      <c r="D17" s="17">
        <f t="shared" si="3"/>
        <v>9.2595299999999992E-2</v>
      </c>
      <c r="E17" s="17">
        <f t="shared" si="3"/>
        <v>0</v>
      </c>
      <c r="F17" s="17">
        <f t="shared" si="3"/>
        <v>0.143153</v>
      </c>
      <c r="G17" s="17">
        <f t="shared" si="3"/>
        <v>0</v>
      </c>
      <c r="H17" s="17">
        <f t="shared" si="3"/>
        <v>0.53171500000000005</v>
      </c>
    </row>
    <row r="18" spans="1:9" hidden="1" x14ac:dyDescent="0.3">
      <c r="A18">
        <v>1000</v>
      </c>
      <c r="B18">
        <v>69.607699999999994</v>
      </c>
      <c r="D18">
        <v>92.595299999999995</v>
      </c>
      <c r="F18">
        <v>143.15299999999999</v>
      </c>
      <c r="H18">
        <v>531.71500000000003</v>
      </c>
    </row>
    <row r="21" spans="1:9" ht="15" thickBot="1" x14ac:dyDescent="0.35"/>
    <row r="22" spans="1:9" ht="15" thickBot="1" x14ac:dyDescent="0.35">
      <c r="A22" s="41" t="s">
        <v>23</v>
      </c>
      <c r="B22" s="27" t="s">
        <v>6</v>
      </c>
      <c r="C22" s="28" t="s">
        <v>7</v>
      </c>
      <c r="D22" s="27" t="s">
        <v>6</v>
      </c>
      <c r="E22" s="29" t="s">
        <v>7</v>
      </c>
      <c r="F22" s="27" t="s">
        <v>6</v>
      </c>
      <c r="G22" s="29" t="s">
        <v>7</v>
      </c>
      <c r="H22" s="27" t="s">
        <v>6</v>
      </c>
      <c r="I22" s="29" t="s">
        <v>7</v>
      </c>
    </row>
    <row r="23" spans="1:9" ht="15" thickBot="1" x14ac:dyDescent="0.35">
      <c r="A23" s="40" t="s">
        <v>15</v>
      </c>
      <c r="B23" s="60">
        <v>1982</v>
      </c>
      <c r="C23" s="63"/>
      <c r="D23" s="60">
        <v>1984</v>
      </c>
      <c r="E23" s="63"/>
      <c r="F23" s="60">
        <v>1986</v>
      </c>
      <c r="G23" s="63"/>
      <c r="H23" s="60">
        <v>2010</v>
      </c>
      <c r="I23" s="63"/>
    </row>
    <row r="24" spans="1:9" x14ac:dyDescent="0.3">
      <c r="A24" s="30" t="s">
        <v>0</v>
      </c>
      <c r="B24" s="25">
        <v>9.81</v>
      </c>
      <c r="C24" s="26">
        <v>9.81</v>
      </c>
      <c r="D24" s="10">
        <v>9.81</v>
      </c>
      <c r="E24" s="18">
        <v>9.81</v>
      </c>
      <c r="F24" s="10">
        <v>9.81</v>
      </c>
      <c r="G24" s="18">
        <v>9.81</v>
      </c>
      <c r="H24" s="10">
        <v>9.81</v>
      </c>
      <c r="I24" s="18">
        <v>9.81</v>
      </c>
    </row>
    <row r="25" spans="1:9" x14ac:dyDescent="0.3">
      <c r="A25" s="31" t="s">
        <v>1</v>
      </c>
      <c r="B25" s="10">
        <v>0.3</v>
      </c>
      <c r="C25" s="19"/>
      <c r="D25" s="10">
        <v>0.2155</v>
      </c>
      <c r="E25" s="19"/>
      <c r="F25" s="10">
        <v>0.2155</v>
      </c>
      <c r="G25" s="19"/>
      <c r="H25" s="10">
        <v>0.2155</v>
      </c>
      <c r="I25" s="19"/>
    </row>
    <row r="26" spans="1:9" x14ac:dyDescent="0.3">
      <c r="A26" s="31" t="s">
        <v>2</v>
      </c>
      <c r="B26" s="10">
        <v>7.2550000000000003E-2</v>
      </c>
      <c r="C26" s="20"/>
      <c r="D26" s="10">
        <v>7.2550000000000003E-2</v>
      </c>
      <c r="E26" s="20"/>
      <c r="F26" s="10">
        <v>7.2550000000000003E-2</v>
      </c>
      <c r="G26" s="20"/>
      <c r="H26" s="10">
        <v>7.2550000000000003E-2</v>
      </c>
      <c r="I26" s="20"/>
    </row>
    <row r="27" spans="1:9" x14ac:dyDescent="0.3">
      <c r="A27" s="32" t="s">
        <v>14</v>
      </c>
      <c r="B27" s="11">
        <v>243</v>
      </c>
      <c r="C27" s="21">
        <v>243</v>
      </c>
      <c r="D27" s="11">
        <v>245</v>
      </c>
      <c r="E27" s="21">
        <v>245</v>
      </c>
      <c r="F27" s="11">
        <v>247</v>
      </c>
      <c r="G27" s="21">
        <v>247</v>
      </c>
      <c r="H27" s="11">
        <v>531</v>
      </c>
      <c r="I27" s="21">
        <v>531</v>
      </c>
    </row>
    <row r="28" spans="1:9" x14ac:dyDescent="0.3">
      <c r="A28" s="31" t="s">
        <v>8</v>
      </c>
      <c r="B28" s="12">
        <f>-(B24*(1-B25+B26)*B27)/1000</f>
        <v>-1.8416278664999999</v>
      </c>
      <c r="C28" s="22">
        <f>-(C24*C27)/1000</f>
        <v>-2.3838300000000001</v>
      </c>
      <c r="D28" s="12">
        <f>-(D24*(1-D25+D26)*D27)/1000</f>
        <v>-2.0598768224999997</v>
      </c>
      <c r="E28" s="22">
        <f>-(E24*E27)/1000</f>
        <v>-2.4034500000000003</v>
      </c>
      <c r="F28" s="12">
        <f>-(F24*(1-F25+F26)*F27)/1000</f>
        <v>-2.0766921434999999</v>
      </c>
      <c r="G28" s="22">
        <f>-(G24*G27)/1000</f>
        <v>-2.4230700000000001</v>
      </c>
      <c r="H28" s="12">
        <f>-(H24*(1-H25+H26)*H27)/1000</f>
        <v>-4.4644677255000005</v>
      </c>
      <c r="I28" s="22">
        <f>-(I24*I27)/1000</f>
        <v>-5.2091100000000008</v>
      </c>
    </row>
    <row r="29" spans="1:9" x14ac:dyDescent="0.3">
      <c r="A29" s="31" t="s">
        <v>10</v>
      </c>
      <c r="B29" s="10">
        <v>42.64</v>
      </c>
      <c r="C29" s="18">
        <v>20.8675</v>
      </c>
      <c r="D29" s="10">
        <v>20.8675</v>
      </c>
      <c r="E29" s="18">
        <v>20.8675</v>
      </c>
      <c r="F29" s="10">
        <v>20.8675</v>
      </c>
      <c r="G29" s="18">
        <v>20.8675</v>
      </c>
      <c r="H29" s="10">
        <v>20.8675</v>
      </c>
      <c r="I29" s="18">
        <v>20.8675</v>
      </c>
    </row>
    <row r="30" spans="1:9" x14ac:dyDescent="0.3">
      <c r="A30" s="31" t="s">
        <v>11</v>
      </c>
      <c r="B30" s="10">
        <v>15.64</v>
      </c>
      <c r="C30" s="18">
        <v>15.64</v>
      </c>
      <c r="D30" s="10">
        <v>15.64</v>
      </c>
      <c r="E30" s="18">
        <v>15.64</v>
      </c>
      <c r="F30" s="10">
        <v>15.64</v>
      </c>
      <c r="G30" s="18">
        <v>15.64</v>
      </c>
      <c r="H30" s="10">
        <v>15.64</v>
      </c>
      <c r="I30" s="18">
        <v>15.64</v>
      </c>
    </row>
    <row r="31" spans="1:9" x14ac:dyDescent="0.3">
      <c r="A31" s="31" t="s">
        <v>9</v>
      </c>
      <c r="B31" s="10">
        <f t="shared" ref="B31" si="4">B29-B30</f>
        <v>27</v>
      </c>
      <c r="C31" s="10">
        <f t="shared" ref="C31" si="5">C29-C30</f>
        <v>5.2274999999999991</v>
      </c>
      <c r="D31" s="10">
        <f t="shared" ref="D31" si="6">D29-D30</f>
        <v>5.2274999999999991</v>
      </c>
      <c r="E31" s="18">
        <f t="shared" ref="E31" si="7">E29-E30</f>
        <v>5.2274999999999991</v>
      </c>
      <c r="F31" s="10">
        <f t="shared" ref="F31" si="8">F29-F30</f>
        <v>5.2274999999999991</v>
      </c>
      <c r="G31" s="18">
        <f t="shared" ref="G31" si="9">G29-G30</f>
        <v>5.2274999999999991</v>
      </c>
      <c r="H31" s="10">
        <f t="shared" ref="H31" si="10">H29-H30</f>
        <v>5.2274999999999991</v>
      </c>
      <c r="I31" s="18">
        <f t="shared" ref="I31" si="11">I29-I30</f>
        <v>5.2274999999999991</v>
      </c>
    </row>
    <row r="32" spans="1:9" x14ac:dyDescent="0.3">
      <c r="A32" s="33" t="s">
        <v>3</v>
      </c>
      <c r="B32" s="11">
        <v>0.5</v>
      </c>
      <c r="C32" s="21">
        <v>2</v>
      </c>
      <c r="D32" s="11">
        <v>2</v>
      </c>
      <c r="E32" s="21">
        <v>2</v>
      </c>
      <c r="F32" s="11">
        <v>2</v>
      </c>
      <c r="G32" s="21">
        <v>2</v>
      </c>
      <c r="H32" s="11">
        <v>2</v>
      </c>
      <c r="I32" s="21">
        <v>2</v>
      </c>
    </row>
    <row r="33" spans="1:9" x14ac:dyDescent="0.3">
      <c r="A33" s="31" t="s">
        <v>4</v>
      </c>
      <c r="B33" s="13">
        <f t="shared" ref="B33" si="12">-B32*LOG10((B31+B28)/B31)</f>
        <v>1.5340613699038717E-2</v>
      </c>
      <c r="C33" s="23">
        <f t="shared" ref="C33" si="13">-C32*LOG10((C31+C28)/C31)</f>
        <v>0.52882969035094241</v>
      </c>
      <c r="D33" s="13">
        <f t="shared" ref="D33" si="14">-D32*LOG10((D31+D28)/D31)</f>
        <v>0.43512105890340291</v>
      </c>
      <c r="E33" s="23">
        <f t="shared" ref="E33" si="15">-E32*LOG10((E31+E28)/E31)</f>
        <v>0.5348433196562441</v>
      </c>
      <c r="F33" s="13">
        <f t="shared" ref="F33" si="16">-F32*LOG10((F31+F28)/F31)</f>
        <v>0.43974424356643871</v>
      </c>
      <c r="G33" s="23">
        <f t="shared" ref="G33" si="17">-G32*LOG10((G31+G28)/G31)</f>
        <v>0.54089887444034479</v>
      </c>
      <c r="H33" s="13">
        <f t="shared" ref="H33" si="18">-H32*LOG10((H31+H28)/H31)</f>
        <v>1.6715022669888826</v>
      </c>
      <c r="I33" s="23">
        <f t="shared" ref="I33" si="19">-I32*LOG10((I31+I28)/I31)</f>
        <v>4.9074246245033413</v>
      </c>
    </row>
    <row r="34" spans="1:9" x14ac:dyDescent="0.3">
      <c r="A34" s="31" t="s">
        <v>12</v>
      </c>
      <c r="B34" s="14">
        <v>30</v>
      </c>
      <c r="C34" s="24">
        <v>100</v>
      </c>
      <c r="D34" s="14">
        <v>100</v>
      </c>
      <c r="E34" s="24">
        <v>100</v>
      </c>
      <c r="F34" s="14">
        <v>100</v>
      </c>
      <c r="G34" s="24">
        <v>100</v>
      </c>
      <c r="H34" s="14">
        <v>100</v>
      </c>
      <c r="I34" s="24">
        <v>100</v>
      </c>
    </row>
    <row r="35" spans="1:9" ht="15" thickBot="1" x14ac:dyDescent="0.35">
      <c r="A35" s="31" t="s">
        <v>5</v>
      </c>
      <c r="B35" s="10">
        <f>B25/(1-B25)</f>
        <v>0.4285714285714286</v>
      </c>
      <c r="C35" s="18">
        <v>0.27469725940089229</v>
      </c>
      <c r="D35" s="10">
        <f>D25/(1-D25)</f>
        <v>0.27469725940089229</v>
      </c>
      <c r="E35" s="18">
        <v>0.27469725940089229</v>
      </c>
      <c r="F35" s="10">
        <f>F25/(1-F25)</f>
        <v>0.27469725940089229</v>
      </c>
      <c r="G35" s="18">
        <v>0.27469725940089229</v>
      </c>
      <c r="H35" s="10">
        <f>H25/(1-H25)</f>
        <v>0.27469725940089229</v>
      </c>
      <c r="I35" s="18">
        <v>0.27469725940089229</v>
      </c>
    </row>
    <row r="36" spans="1:9" ht="15.6" thickTop="1" thickBot="1" x14ac:dyDescent="0.35">
      <c r="A36" s="44" t="s">
        <v>29</v>
      </c>
      <c r="B36" s="45">
        <f t="shared" ref="B36" si="20">(B33/(B35+1))*B34</f>
        <v>0.32215288767981304</v>
      </c>
      <c r="C36" s="46">
        <f t="shared" ref="C36" si="21">(C33/(C35+1))*C34</f>
        <v>41.486689208031429</v>
      </c>
      <c r="D36" s="45">
        <f t="shared" ref="D36" si="22">(D33/(D35+1))*D34</f>
        <v>34.135247070971957</v>
      </c>
      <c r="E36" s="46">
        <f t="shared" ref="E36" si="23">(E33/(E35+1))*E34</f>
        <v>41.958458427032348</v>
      </c>
      <c r="F36" s="45">
        <f t="shared" ref="F36" si="24">(F33/(F35+1))*F34</f>
        <v>34.497935907787117</v>
      </c>
      <c r="G36" s="46">
        <f t="shared" ref="G36" si="25">(G33/(G35+1))*G34</f>
        <v>42.43351669984505</v>
      </c>
      <c r="H36" s="45">
        <f t="shared" ref="H36" si="26">(H33/(H35+1))*H34</f>
        <v>131.12935284527785</v>
      </c>
      <c r="I36" s="46">
        <f t="shared" ref="I36" si="27">(I33/(I35+1))*I34</f>
        <v>384.98746179228715</v>
      </c>
    </row>
    <row r="37" spans="1:9" ht="15" thickTop="1" x14ac:dyDescent="0.3"/>
    <row r="38" spans="1:9" x14ac:dyDescent="0.3">
      <c r="A38" s="17" t="s">
        <v>18</v>
      </c>
      <c r="B38" s="17">
        <f t="shared" ref="B38:H38" si="28">B39/$A$18</f>
        <v>6.9607699999999995E-2</v>
      </c>
      <c r="C38" s="17">
        <f t="shared" si="28"/>
        <v>0</v>
      </c>
      <c r="D38" s="17">
        <f t="shared" si="28"/>
        <v>9.2595299999999992E-2</v>
      </c>
      <c r="E38" s="17">
        <f t="shared" si="28"/>
        <v>0</v>
      </c>
      <c r="F38" s="17">
        <f t="shared" si="28"/>
        <v>0.143153</v>
      </c>
      <c r="G38" s="17">
        <f t="shared" si="28"/>
        <v>0</v>
      </c>
      <c r="H38" s="17">
        <f t="shared" si="28"/>
        <v>0.53171500000000005</v>
      </c>
    </row>
    <row r="39" spans="1:9" x14ac:dyDescent="0.3">
      <c r="A39">
        <v>1000</v>
      </c>
      <c r="B39">
        <v>69.607699999999994</v>
      </c>
      <c r="D39">
        <v>92.595299999999995</v>
      </c>
      <c r="F39">
        <v>143.15299999999999</v>
      </c>
      <c r="H39">
        <v>531.71500000000003</v>
      </c>
    </row>
    <row r="41" spans="1:9" ht="15.6" x14ac:dyDescent="0.3">
      <c r="A41" s="64" t="s">
        <v>28</v>
      </c>
      <c r="B41" s="64"/>
      <c r="C41" s="64"/>
      <c r="D41" s="64"/>
      <c r="E41" s="64"/>
      <c r="F41" s="64"/>
      <c r="G41" s="64"/>
      <c r="H41" s="64"/>
      <c r="I41" s="64"/>
    </row>
    <row r="42" spans="1:9" ht="15" outlineLevel="1" thickBot="1" x14ac:dyDescent="0.35"/>
    <row r="43" spans="1:9" ht="15" outlineLevel="1" thickBot="1" x14ac:dyDescent="0.35">
      <c r="A43" s="41" t="s">
        <v>20</v>
      </c>
      <c r="B43" s="27" t="s">
        <v>6</v>
      </c>
      <c r="C43" s="28" t="s">
        <v>7</v>
      </c>
      <c r="D43" s="27" t="s">
        <v>6</v>
      </c>
      <c r="E43" s="29" t="s">
        <v>7</v>
      </c>
      <c r="F43" s="27" t="s">
        <v>6</v>
      </c>
      <c r="G43" s="29" t="s">
        <v>7</v>
      </c>
      <c r="H43" s="27" t="s">
        <v>6</v>
      </c>
      <c r="I43" s="29" t="s">
        <v>7</v>
      </c>
    </row>
    <row r="44" spans="1:9" ht="15" outlineLevel="1" thickBot="1" x14ac:dyDescent="0.35">
      <c r="A44" s="40" t="s">
        <v>15</v>
      </c>
      <c r="B44" s="60">
        <v>1982</v>
      </c>
      <c r="C44" s="63"/>
      <c r="D44" s="60">
        <v>1984</v>
      </c>
      <c r="E44" s="63"/>
      <c r="F44" s="60">
        <v>1986</v>
      </c>
      <c r="G44" s="63"/>
      <c r="H44" s="60">
        <v>2010</v>
      </c>
      <c r="I44" s="63"/>
    </row>
    <row r="45" spans="1:9" outlineLevel="1" x14ac:dyDescent="0.3">
      <c r="A45" s="30" t="s">
        <v>0</v>
      </c>
      <c r="B45" s="25">
        <v>9.81</v>
      </c>
      <c r="C45" s="26">
        <v>9.81</v>
      </c>
      <c r="D45" s="10">
        <v>9.81</v>
      </c>
      <c r="E45" s="18">
        <v>9.81</v>
      </c>
      <c r="F45" s="10">
        <v>9.81</v>
      </c>
      <c r="G45" s="18">
        <v>9.81</v>
      </c>
      <c r="H45" s="10">
        <v>9.81</v>
      </c>
      <c r="I45" s="18">
        <v>9.81</v>
      </c>
    </row>
    <row r="46" spans="1:9" outlineLevel="1" x14ac:dyDescent="0.3">
      <c r="A46" s="31" t="s">
        <v>1</v>
      </c>
      <c r="B46" s="10">
        <v>0.2155</v>
      </c>
      <c r="C46" s="19"/>
      <c r="D46" s="10">
        <v>0.2155</v>
      </c>
      <c r="E46" s="19"/>
      <c r="F46" s="10">
        <v>0.2155</v>
      </c>
      <c r="G46" s="19"/>
      <c r="H46" s="10">
        <v>0.2155</v>
      </c>
      <c r="I46" s="19"/>
    </row>
    <row r="47" spans="1:9" outlineLevel="1" x14ac:dyDescent="0.3">
      <c r="A47" s="31" t="s">
        <v>2</v>
      </c>
      <c r="B47" s="10">
        <v>7.2550000000000003E-2</v>
      </c>
      <c r="C47" s="20"/>
      <c r="D47" s="10">
        <v>7.2550000000000003E-2</v>
      </c>
      <c r="E47" s="20"/>
      <c r="F47" s="10">
        <v>7.2550000000000003E-2</v>
      </c>
      <c r="G47" s="20"/>
      <c r="H47" s="10">
        <v>7.2550000000000003E-2</v>
      </c>
      <c r="I47" s="20"/>
    </row>
    <row r="48" spans="1:9" outlineLevel="1" x14ac:dyDescent="0.3">
      <c r="A48" s="32" t="s">
        <v>14</v>
      </c>
      <c r="B48" s="11">
        <v>243</v>
      </c>
      <c r="C48" s="21">
        <v>243</v>
      </c>
      <c r="D48" s="11">
        <v>245</v>
      </c>
      <c r="E48" s="21">
        <v>245</v>
      </c>
      <c r="F48" s="11">
        <v>247</v>
      </c>
      <c r="G48" s="21">
        <v>247</v>
      </c>
      <c r="H48" s="11">
        <v>531</v>
      </c>
      <c r="I48" s="21">
        <v>531</v>
      </c>
    </row>
    <row r="49" spans="1:9" outlineLevel="1" x14ac:dyDescent="0.3">
      <c r="A49" s="31" t="s">
        <v>8</v>
      </c>
      <c r="B49" s="12">
        <f>-(B45*(1-B46+B47)*B48)/1000</f>
        <v>-2.0430615015</v>
      </c>
      <c r="C49" s="22">
        <f>-(C45*C48)/1000</f>
        <v>-2.3838300000000001</v>
      </c>
      <c r="D49" s="12">
        <f>-(D45*(1-D46+D47)*D48)/1000</f>
        <v>-2.0598768224999997</v>
      </c>
      <c r="E49" s="22">
        <f>-(E45*E48)/1000</f>
        <v>-2.4034500000000003</v>
      </c>
      <c r="F49" s="12">
        <f>-(F45*(1-F46+F47)*F48)/1000</f>
        <v>-2.0766921434999999</v>
      </c>
      <c r="G49" s="22">
        <f>-(G45*G48)/1000</f>
        <v>-2.4230700000000001</v>
      </c>
      <c r="H49" s="12">
        <f>-(H45*(1-H46+H47)*H48)/1000</f>
        <v>-4.4644677255000005</v>
      </c>
      <c r="I49" s="22">
        <f>-(I45*I48)/1000</f>
        <v>-5.2091100000000008</v>
      </c>
    </row>
    <row r="50" spans="1:9" outlineLevel="1" x14ac:dyDescent="0.3">
      <c r="A50" s="31" t="s">
        <v>10</v>
      </c>
      <c r="B50" s="10">
        <v>20.8675</v>
      </c>
      <c r="C50" s="18">
        <v>20.8675</v>
      </c>
      <c r="D50" s="10">
        <v>20.8675</v>
      </c>
      <c r="E50" s="18">
        <v>20.8675</v>
      </c>
      <c r="F50" s="10">
        <v>20.8675</v>
      </c>
      <c r="G50" s="18">
        <v>20.8675</v>
      </c>
      <c r="H50" s="10">
        <v>20.8675</v>
      </c>
      <c r="I50" s="18">
        <v>20.8675</v>
      </c>
    </row>
    <row r="51" spans="1:9" outlineLevel="1" x14ac:dyDescent="0.3">
      <c r="A51" s="31" t="s">
        <v>11</v>
      </c>
      <c r="B51" s="10">
        <v>15.64</v>
      </c>
      <c r="C51" s="18">
        <v>15.64</v>
      </c>
      <c r="D51" s="10">
        <v>15.64</v>
      </c>
      <c r="E51" s="18">
        <v>15.64</v>
      </c>
      <c r="F51" s="10">
        <v>15.64</v>
      </c>
      <c r="G51" s="18">
        <v>15.64</v>
      </c>
      <c r="H51" s="10">
        <v>15.64</v>
      </c>
      <c r="I51" s="18">
        <v>15.64</v>
      </c>
    </row>
    <row r="52" spans="1:9" outlineLevel="1" x14ac:dyDescent="0.3">
      <c r="A52" s="31" t="s">
        <v>9</v>
      </c>
      <c r="B52" s="10">
        <v>15</v>
      </c>
      <c r="C52" s="18">
        <f t="shared" ref="C52" si="29">C50-C51</f>
        <v>5.2274999999999991</v>
      </c>
      <c r="D52" s="10">
        <f t="shared" ref="D52" si="30">D50-D51</f>
        <v>5.2274999999999991</v>
      </c>
      <c r="E52" s="18">
        <f t="shared" ref="E52" si="31">E50-E51</f>
        <v>5.2274999999999991</v>
      </c>
      <c r="F52" s="10">
        <f t="shared" ref="F52" si="32">F50-F51</f>
        <v>5.2274999999999991</v>
      </c>
      <c r="G52" s="18">
        <f t="shared" ref="G52" si="33">G50-G51</f>
        <v>5.2274999999999991</v>
      </c>
      <c r="H52" s="10">
        <f t="shared" ref="H52" si="34">H50-H51</f>
        <v>5.2274999999999991</v>
      </c>
      <c r="I52" s="18">
        <f t="shared" ref="I52" si="35">I50-I51</f>
        <v>5.2274999999999991</v>
      </c>
    </row>
    <row r="53" spans="1:9" outlineLevel="1" x14ac:dyDescent="0.3">
      <c r="A53" s="33" t="s">
        <v>3</v>
      </c>
      <c r="B53" s="11">
        <v>2</v>
      </c>
      <c r="C53" s="21">
        <v>2</v>
      </c>
      <c r="D53" s="11">
        <v>2</v>
      </c>
      <c r="E53" s="21">
        <v>2</v>
      </c>
      <c r="F53" s="11">
        <v>2</v>
      </c>
      <c r="G53" s="21">
        <v>2</v>
      </c>
      <c r="H53" s="11">
        <v>2</v>
      </c>
      <c r="I53" s="21">
        <v>2</v>
      </c>
    </row>
    <row r="54" spans="1:9" outlineLevel="1" x14ac:dyDescent="0.3">
      <c r="A54" s="31" t="s">
        <v>4</v>
      </c>
      <c r="B54" s="13">
        <f t="shared" ref="B54" si="36">-B53*LOG10((B52+B49)/B52)</f>
        <v>0.12717772341804845</v>
      </c>
      <c r="C54" s="23">
        <f t="shared" ref="C54" si="37">-C53*LOG10((C52+C49)/C52)</f>
        <v>0.52882969035094241</v>
      </c>
      <c r="D54" s="13">
        <f t="shared" ref="D54" si="38">-D53*LOG10((D52+D49)/D52)</f>
        <v>0.43512105890340291</v>
      </c>
      <c r="E54" s="23">
        <f t="shared" ref="E54" si="39">-E53*LOG10((E52+E49)/E52)</f>
        <v>0.5348433196562441</v>
      </c>
      <c r="F54" s="13">
        <f t="shared" ref="F54" si="40">-F53*LOG10((F52+F49)/F52)</f>
        <v>0.43974424356643871</v>
      </c>
      <c r="G54" s="23">
        <f t="shared" ref="G54" si="41">-G53*LOG10((G52+G49)/G52)</f>
        <v>0.54089887444034479</v>
      </c>
      <c r="H54" s="13">
        <f t="shared" ref="H54" si="42">-H53*LOG10((H52+H49)/H52)</f>
        <v>1.6715022669888826</v>
      </c>
      <c r="I54" s="23">
        <f t="shared" ref="I54" si="43">-I53*LOG10((I52+I49)/I52)</f>
        <v>4.9074246245033413</v>
      </c>
    </row>
    <row r="55" spans="1:9" outlineLevel="1" x14ac:dyDescent="0.3">
      <c r="A55" s="31" t="s">
        <v>12</v>
      </c>
      <c r="B55" s="14">
        <v>100</v>
      </c>
      <c r="C55" s="24">
        <v>100</v>
      </c>
      <c r="D55" s="14">
        <v>100</v>
      </c>
      <c r="E55" s="24">
        <v>100</v>
      </c>
      <c r="F55" s="14">
        <v>100</v>
      </c>
      <c r="G55" s="24">
        <v>100</v>
      </c>
      <c r="H55" s="14">
        <v>100</v>
      </c>
      <c r="I55" s="24">
        <v>100</v>
      </c>
    </row>
    <row r="56" spans="1:9" ht="15" outlineLevel="1" thickBot="1" x14ac:dyDescent="0.35">
      <c r="A56" s="31" t="s">
        <v>5</v>
      </c>
      <c r="B56" s="10">
        <f>B46/(1-B46)</f>
        <v>0.27469725940089229</v>
      </c>
      <c r="C56" s="18">
        <v>0.27469725940089229</v>
      </c>
      <c r="D56" s="10">
        <f>D46/(1-D46)</f>
        <v>0.27469725940089229</v>
      </c>
      <c r="E56" s="18">
        <v>0.27469725940089229</v>
      </c>
      <c r="F56" s="10">
        <f>F46/(1-F46)</f>
        <v>0.27469725940089229</v>
      </c>
      <c r="G56" s="18">
        <v>0.27469725940089229</v>
      </c>
      <c r="H56" s="10">
        <f>H46/(1-H46)</f>
        <v>0.27469725940089229</v>
      </c>
      <c r="I56" s="18">
        <v>0.27469725940089229</v>
      </c>
    </row>
    <row r="57" spans="1:9" ht="15.6" outlineLevel="1" thickTop="1" thickBot="1" x14ac:dyDescent="0.35">
      <c r="A57" s="44" t="s">
        <v>29</v>
      </c>
      <c r="B57" s="45">
        <f t="shared" ref="B57" si="44">(B54/(B56+1))*B55</f>
        <v>9.9770924021459013</v>
      </c>
      <c r="C57" s="46">
        <f t="shared" ref="C57" si="45">(C54/(C56+1))*C55</f>
        <v>41.486689208031429</v>
      </c>
      <c r="D57" s="45">
        <f t="shared" ref="D57" si="46">(D54/(D56+1))*D55</f>
        <v>34.135247070971957</v>
      </c>
      <c r="E57" s="46">
        <f t="shared" ref="E57" si="47">(E54/(E56+1))*E55</f>
        <v>41.958458427032348</v>
      </c>
      <c r="F57" s="45">
        <f t="shared" ref="F57" si="48">(F54/(F56+1))*F55</f>
        <v>34.497935907787117</v>
      </c>
      <c r="G57" s="46">
        <f t="shared" ref="G57" si="49">(G54/(G56+1))*G55</f>
        <v>42.43351669984505</v>
      </c>
      <c r="H57" s="45">
        <f t="shared" ref="H57" si="50">(H54/(H56+1))*H55</f>
        <v>131.12935284527785</v>
      </c>
      <c r="I57" s="46">
        <f t="shared" ref="I57" si="51">(I54/(I56+1))*I55</f>
        <v>384.98746179228715</v>
      </c>
    </row>
    <row r="58" spans="1:9" ht="15" outlineLevel="1" thickTop="1" x14ac:dyDescent="0.3"/>
    <row r="59" spans="1:9" outlineLevel="1" x14ac:dyDescent="0.3">
      <c r="A59" s="17" t="s">
        <v>18</v>
      </c>
      <c r="B59" s="17">
        <v>6.9607699999999995E-2</v>
      </c>
      <c r="C59" s="17">
        <v>0</v>
      </c>
      <c r="D59" s="17">
        <v>9.2595299999999992E-2</v>
      </c>
      <c r="E59" s="17">
        <v>0</v>
      </c>
      <c r="F59" s="17">
        <v>0.143153</v>
      </c>
      <c r="G59" s="17">
        <v>0</v>
      </c>
      <c r="H59" s="17">
        <v>0.53171500000000005</v>
      </c>
    </row>
    <row r="60" spans="1:9" outlineLevel="1" x14ac:dyDescent="0.3"/>
    <row r="61" spans="1:9" outlineLevel="1" x14ac:dyDescent="0.3"/>
    <row r="62" spans="1:9" ht="15" outlineLevel="1" thickBot="1" x14ac:dyDescent="0.35"/>
    <row r="63" spans="1:9" ht="15" outlineLevel="1" thickBot="1" x14ac:dyDescent="0.35">
      <c r="A63" s="41" t="s">
        <v>21</v>
      </c>
      <c r="B63" s="27" t="s">
        <v>6</v>
      </c>
      <c r="C63" s="28" t="s">
        <v>7</v>
      </c>
      <c r="D63" s="27" t="s">
        <v>6</v>
      </c>
      <c r="E63" s="29" t="s">
        <v>7</v>
      </c>
      <c r="F63" s="27" t="s">
        <v>6</v>
      </c>
      <c r="G63" s="29" t="s">
        <v>7</v>
      </c>
      <c r="H63" s="27" t="s">
        <v>6</v>
      </c>
      <c r="I63" s="29" t="s">
        <v>7</v>
      </c>
    </row>
    <row r="64" spans="1:9" ht="15" outlineLevel="1" thickBot="1" x14ac:dyDescent="0.35">
      <c r="A64" s="40" t="s">
        <v>15</v>
      </c>
      <c r="B64" s="60">
        <v>1982</v>
      </c>
      <c r="C64" s="63"/>
      <c r="D64" s="60">
        <v>1984</v>
      </c>
      <c r="E64" s="63"/>
      <c r="F64" s="60">
        <v>1986</v>
      </c>
      <c r="G64" s="63"/>
      <c r="H64" s="60">
        <v>2010</v>
      </c>
      <c r="I64" s="63"/>
    </row>
    <row r="65" spans="1:9" outlineLevel="1" x14ac:dyDescent="0.3">
      <c r="A65" s="30" t="s">
        <v>0</v>
      </c>
      <c r="B65" s="25">
        <v>9.81</v>
      </c>
      <c r="C65" s="26">
        <v>9.81</v>
      </c>
      <c r="D65" s="10">
        <v>9.81</v>
      </c>
      <c r="E65" s="18">
        <v>9.81</v>
      </c>
      <c r="F65" s="10">
        <v>9.81</v>
      </c>
      <c r="G65" s="18">
        <v>9.81</v>
      </c>
      <c r="H65" s="10">
        <v>9.81</v>
      </c>
      <c r="I65" s="18">
        <v>9.81</v>
      </c>
    </row>
    <row r="66" spans="1:9" outlineLevel="1" x14ac:dyDescent="0.3">
      <c r="A66" s="31" t="s">
        <v>1</v>
      </c>
      <c r="B66" s="10">
        <v>0.2155</v>
      </c>
      <c r="C66" s="19"/>
      <c r="D66" s="10">
        <v>0.2155</v>
      </c>
      <c r="E66" s="19"/>
      <c r="F66" s="10">
        <v>0.2155</v>
      </c>
      <c r="G66" s="19"/>
      <c r="H66" s="10">
        <v>0.2155</v>
      </c>
      <c r="I66" s="19"/>
    </row>
    <row r="67" spans="1:9" outlineLevel="1" x14ac:dyDescent="0.3">
      <c r="A67" s="31" t="s">
        <v>2</v>
      </c>
      <c r="B67" s="10">
        <v>7.2550000000000003E-2</v>
      </c>
      <c r="C67" s="20"/>
      <c r="D67" s="10">
        <v>7.2550000000000003E-2</v>
      </c>
      <c r="E67" s="20"/>
      <c r="F67" s="10">
        <v>7.2550000000000003E-2</v>
      </c>
      <c r="G67" s="20"/>
      <c r="H67" s="10">
        <v>7.2550000000000003E-2</v>
      </c>
      <c r="I67" s="20"/>
    </row>
    <row r="68" spans="1:9" outlineLevel="1" x14ac:dyDescent="0.3">
      <c r="A68" s="32" t="s">
        <v>14</v>
      </c>
      <c r="B68" s="11">
        <v>243</v>
      </c>
      <c r="C68" s="21">
        <v>243</v>
      </c>
      <c r="D68" s="11">
        <v>245</v>
      </c>
      <c r="E68" s="21">
        <v>245</v>
      </c>
      <c r="F68" s="11">
        <v>247</v>
      </c>
      <c r="G68" s="21">
        <v>247</v>
      </c>
      <c r="H68" s="11">
        <v>531</v>
      </c>
      <c r="I68" s="21">
        <v>531</v>
      </c>
    </row>
    <row r="69" spans="1:9" outlineLevel="1" x14ac:dyDescent="0.3">
      <c r="A69" s="31" t="s">
        <v>8</v>
      </c>
      <c r="B69" s="12">
        <f>-(B65*(1-B66+B67)*B68)/1000</f>
        <v>-2.0430615015</v>
      </c>
      <c r="C69" s="22">
        <f>-(C65*C68)/1000</f>
        <v>-2.3838300000000001</v>
      </c>
      <c r="D69" s="12">
        <f>-(D65*(1-D66+D67)*D68)/1000</f>
        <v>-2.0598768224999997</v>
      </c>
      <c r="E69" s="22">
        <f>-(E65*E68)/1000</f>
        <v>-2.4034500000000003</v>
      </c>
      <c r="F69" s="12">
        <f>-(F65*(1-F66+F67)*F68)/1000</f>
        <v>-2.0766921434999999</v>
      </c>
      <c r="G69" s="22">
        <f>-(G65*G68)/1000</f>
        <v>-2.4230700000000001</v>
      </c>
      <c r="H69" s="12">
        <f>-(H65*(1-H66+H67)*H68)/1000</f>
        <v>-4.4644677255000005</v>
      </c>
      <c r="I69" s="22">
        <f>-(I65*I68)/1000</f>
        <v>-5.2091100000000008</v>
      </c>
    </row>
    <row r="70" spans="1:9" outlineLevel="1" x14ac:dyDescent="0.3">
      <c r="A70" s="31" t="s">
        <v>10</v>
      </c>
      <c r="B70" s="10">
        <v>20.8675</v>
      </c>
      <c r="C70" s="18">
        <v>20.8675</v>
      </c>
      <c r="D70" s="10">
        <v>20.8675</v>
      </c>
      <c r="E70" s="18">
        <v>20.8675</v>
      </c>
      <c r="F70" s="10">
        <v>20.8675</v>
      </c>
      <c r="G70" s="18">
        <v>20.8675</v>
      </c>
      <c r="H70" s="10">
        <v>20.8675</v>
      </c>
      <c r="I70" s="18">
        <v>20.8675</v>
      </c>
    </row>
    <row r="71" spans="1:9" outlineLevel="1" x14ac:dyDescent="0.3">
      <c r="A71" s="31" t="s">
        <v>11</v>
      </c>
      <c r="B71" s="10">
        <v>15.64</v>
      </c>
      <c r="C71" s="18">
        <v>15.64</v>
      </c>
      <c r="D71" s="10">
        <v>15.64</v>
      </c>
      <c r="E71" s="18">
        <v>15.64</v>
      </c>
      <c r="F71" s="10">
        <v>15.64</v>
      </c>
      <c r="G71" s="18">
        <v>15.64</v>
      </c>
      <c r="H71" s="10">
        <v>15.64</v>
      </c>
      <c r="I71" s="18">
        <v>15.64</v>
      </c>
    </row>
    <row r="72" spans="1:9" outlineLevel="1" x14ac:dyDescent="0.3">
      <c r="A72" s="31" t="s">
        <v>9</v>
      </c>
      <c r="B72" s="10">
        <v>15</v>
      </c>
      <c r="C72" s="18">
        <f t="shared" ref="C72" si="52">C70-C71</f>
        <v>5.2274999999999991</v>
      </c>
      <c r="D72" s="10">
        <f t="shared" ref="D72" si="53">D70-D71</f>
        <v>5.2274999999999991</v>
      </c>
      <c r="E72" s="18">
        <f t="shared" ref="E72" si="54">E70-E71</f>
        <v>5.2274999999999991</v>
      </c>
      <c r="F72" s="10">
        <f t="shared" ref="F72" si="55">F70-F71</f>
        <v>5.2274999999999991</v>
      </c>
      <c r="G72" s="18">
        <f t="shared" ref="G72" si="56">G70-G71</f>
        <v>5.2274999999999991</v>
      </c>
      <c r="H72" s="10">
        <f t="shared" ref="H72" si="57">H70-H71</f>
        <v>5.2274999999999991</v>
      </c>
      <c r="I72" s="18">
        <f t="shared" ref="I72" si="58">I70-I71</f>
        <v>5.2274999999999991</v>
      </c>
    </row>
    <row r="73" spans="1:9" outlineLevel="1" x14ac:dyDescent="0.3">
      <c r="A73" s="33" t="s">
        <v>3</v>
      </c>
      <c r="B73" s="11">
        <v>2</v>
      </c>
      <c r="C73" s="21">
        <v>2</v>
      </c>
      <c r="D73" s="11">
        <v>2</v>
      </c>
      <c r="E73" s="21">
        <v>2</v>
      </c>
      <c r="F73" s="11">
        <v>2</v>
      </c>
      <c r="G73" s="21">
        <v>2</v>
      </c>
      <c r="H73" s="11">
        <v>2</v>
      </c>
      <c r="I73" s="21">
        <v>2</v>
      </c>
    </row>
    <row r="74" spans="1:9" outlineLevel="1" x14ac:dyDescent="0.3">
      <c r="A74" s="31" t="s">
        <v>4</v>
      </c>
      <c r="B74" s="13">
        <f t="shared" ref="B74" si="59">-B73*LOG10((B72+B69)/B72)</f>
        <v>0.12717772341804845</v>
      </c>
      <c r="C74" s="23">
        <f t="shared" ref="C74" si="60">-C73*LOG10((C72+C69)/C72)</f>
        <v>0.52882969035094241</v>
      </c>
      <c r="D74" s="13">
        <f t="shared" ref="D74" si="61">-D73*LOG10((D72+D69)/D72)</f>
        <v>0.43512105890340291</v>
      </c>
      <c r="E74" s="23">
        <f t="shared" ref="E74" si="62">-E73*LOG10((E72+E69)/E72)</f>
        <v>0.5348433196562441</v>
      </c>
      <c r="F74" s="13">
        <f t="shared" ref="F74" si="63">-F73*LOG10((F72+F69)/F72)</f>
        <v>0.43974424356643871</v>
      </c>
      <c r="G74" s="23">
        <f t="shared" ref="G74" si="64">-G73*LOG10((G72+G69)/G72)</f>
        <v>0.54089887444034479</v>
      </c>
      <c r="H74" s="13">
        <f t="shared" ref="H74" si="65">-H73*LOG10((H72+H69)/H72)</f>
        <v>1.6715022669888826</v>
      </c>
      <c r="I74" s="23">
        <f t="shared" ref="I74" si="66">-I73*LOG10((I72+I69)/I72)</f>
        <v>4.9074246245033413</v>
      </c>
    </row>
    <row r="75" spans="1:9" outlineLevel="1" x14ac:dyDescent="0.3">
      <c r="A75" s="31" t="s">
        <v>12</v>
      </c>
      <c r="B75" s="14">
        <v>100</v>
      </c>
      <c r="C75" s="24">
        <v>100</v>
      </c>
      <c r="D75" s="14">
        <v>100</v>
      </c>
      <c r="E75" s="24">
        <v>100</v>
      </c>
      <c r="F75" s="14">
        <v>100</v>
      </c>
      <c r="G75" s="24">
        <v>100</v>
      </c>
      <c r="H75" s="14">
        <v>100</v>
      </c>
      <c r="I75" s="24">
        <v>100</v>
      </c>
    </row>
    <row r="76" spans="1:9" ht="15" outlineLevel="1" thickBot="1" x14ac:dyDescent="0.35">
      <c r="A76" s="31" t="s">
        <v>5</v>
      </c>
      <c r="B76" s="10">
        <f>B66/(1-B66)</f>
        <v>0.27469725940089229</v>
      </c>
      <c r="C76" s="18">
        <v>0.27469725940089229</v>
      </c>
      <c r="D76" s="10">
        <f>D66/(1-D66)</f>
        <v>0.27469725940089229</v>
      </c>
      <c r="E76" s="18">
        <v>0.27469725940089229</v>
      </c>
      <c r="F76" s="10">
        <f>F66/(1-F66)</f>
        <v>0.27469725940089229</v>
      </c>
      <c r="G76" s="18">
        <v>0.27469725940089229</v>
      </c>
      <c r="H76" s="10">
        <f>H66/(1-H66)</f>
        <v>0.27469725940089229</v>
      </c>
      <c r="I76" s="18">
        <v>0.27469725940089229</v>
      </c>
    </row>
    <row r="77" spans="1:9" ht="15.6" outlineLevel="1" thickTop="1" thickBot="1" x14ac:dyDescent="0.35">
      <c r="A77" s="44" t="s">
        <v>29</v>
      </c>
      <c r="B77" s="45">
        <f t="shared" ref="B77" si="67">(B74/(B76+1))*B75</f>
        <v>9.9770924021459013</v>
      </c>
      <c r="C77" s="46">
        <f t="shared" ref="C77" si="68">(C74/(C76+1))*C75</f>
        <v>41.486689208031429</v>
      </c>
      <c r="D77" s="45">
        <f t="shared" ref="D77" si="69">(D74/(D76+1))*D75</f>
        <v>34.135247070971957</v>
      </c>
      <c r="E77" s="46">
        <f t="shared" ref="E77" si="70">(E74/(E76+1))*E75</f>
        <v>41.958458427032348</v>
      </c>
      <c r="F77" s="45">
        <f t="shared" ref="F77" si="71">(F74/(F76+1))*F75</f>
        <v>34.497935907787117</v>
      </c>
      <c r="G77" s="46">
        <f t="shared" ref="G77" si="72">(G74/(G76+1))*G75</f>
        <v>42.43351669984505</v>
      </c>
      <c r="H77" s="45">
        <f t="shared" ref="H77" si="73">(H74/(H76+1))*H75</f>
        <v>131.12935284527785</v>
      </c>
      <c r="I77" s="46">
        <f t="shared" ref="I77" si="74">(I74/(I76+1))*I75</f>
        <v>384.98746179228715</v>
      </c>
    </row>
    <row r="78" spans="1:9" ht="15" outlineLevel="1" thickTop="1" x14ac:dyDescent="0.3"/>
    <row r="79" spans="1:9" outlineLevel="1" x14ac:dyDescent="0.3">
      <c r="A79" s="17" t="s">
        <v>18</v>
      </c>
      <c r="B79" s="17">
        <v>6.9607699999999995E-2</v>
      </c>
      <c r="C79" s="17">
        <v>0</v>
      </c>
      <c r="D79" s="17">
        <v>9.2595299999999992E-2</v>
      </c>
      <c r="E79" s="17">
        <v>0</v>
      </c>
      <c r="F79" s="17">
        <v>0.143153</v>
      </c>
      <c r="G79" s="17">
        <v>0</v>
      </c>
      <c r="H79" s="17">
        <v>0.53171500000000005</v>
      </c>
    </row>
    <row r="80" spans="1:9" outlineLevel="1" x14ac:dyDescent="0.3"/>
    <row r="81" spans="1:9" outlineLevel="1" x14ac:dyDescent="0.3"/>
    <row r="82" spans="1:9" ht="15" outlineLevel="1" thickBot="1" x14ac:dyDescent="0.35"/>
    <row r="83" spans="1:9" ht="15" outlineLevel="1" thickBot="1" x14ac:dyDescent="0.35">
      <c r="A83" s="41" t="s">
        <v>24</v>
      </c>
      <c r="B83" s="27" t="s">
        <v>6</v>
      </c>
      <c r="C83" s="28" t="s">
        <v>7</v>
      </c>
      <c r="D83" s="27" t="s">
        <v>6</v>
      </c>
      <c r="E83" s="29" t="s">
        <v>7</v>
      </c>
      <c r="F83" s="27" t="s">
        <v>6</v>
      </c>
      <c r="G83" s="29" t="s">
        <v>7</v>
      </c>
      <c r="H83" s="27" t="s">
        <v>6</v>
      </c>
      <c r="I83" s="29" t="s">
        <v>7</v>
      </c>
    </row>
    <row r="84" spans="1:9" ht="15" outlineLevel="1" thickBot="1" x14ac:dyDescent="0.35">
      <c r="A84" s="40" t="s">
        <v>15</v>
      </c>
      <c r="B84" s="60">
        <v>1982</v>
      </c>
      <c r="C84" s="63"/>
      <c r="D84" s="60">
        <v>1984</v>
      </c>
      <c r="E84" s="63"/>
      <c r="F84" s="60">
        <v>1986</v>
      </c>
      <c r="G84" s="63"/>
      <c r="H84" s="60">
        <v>2010</v>
      </c>
      <c r="I84" s="63"/>
    </row>
    <row r="85" spans="1:9" outlineLevel="1" x14ac:dyDescent="0.3">
      <c r="A85" s="30" t="s">
        <v>0</v>
      </c>
      <c r="B85" s="25">
        <v>9.81</v>
      </c>
      <c r="C85" s="26">
        <v>9.81</v>
      </c>
      <c r="D85" s="10">
        <v>9.81</v>
      </c>
      <c r="E85" s="18">
        <v>9.81</v>
      </c>
      <c r="F85" s="10">
        <v>9.81</v>
      </c>
      <c r="G85" s="18">
        <v>9.81</v>
      </c>
      <c r="H85" s="10">
        <v>9.81</v>
      </c>
      <c r="I85" s="18">
        <v>9.81</v>
      </c>
    </row>
    <row r="86" spans="1:9" outlineLevel="1" x14ac:dyDescent="0.3">
      <c r="A86" s="31" t="s">
        <v>1</v>
      </c>
      <c r="B86" s="10">
        <v>0.2155</v>
      </c>
      <c r="C86" s="19"/>
      <c r="D86" s="10">
        <v>0.2155</v>
      </c>
      <c r="E86" s="19"/>
      <c r="F86" s="10">
        <v>0.2155</v>
      </c>
      <c r="G86" s="19"/>
      <c r="H86" s="10">
        <v>0.2155</v>
      </c>
      <c r="I86" s="19"/>
    </row>
    <row r="87" spans="1:9" outlineLevel="1" x14ac:dyDescent="0.3">
      <c r="A87" s="31" t="s">
        <v>2</v>
      </c>
      <c r="B87" s="10">
        <v>7.2550000000000003E-2</v>
      </c>
      <c r="C87" s="20"/>
      <c r="D87" s="10">
        <v>7.2550000000000003E-2</v>
      </c>
      <c r="E87" s="20"/>
      <c r="F87" s="10">
        <v>7.2550000000000003E-2</v>
      </c>
      <c r="G87" s="20"/>
      <c r="H87" s="10">
        <v>7.2550000000000003E-2</v>
      </c>
      <c r="I87" s="20"/>
    </row>
    <row r="88" spans="1:9" outlineLevel="1" x14ac:dyDescent="0.3">
      <c r="A88" s="32" t="s">
        <v>14</v>
      </c>
      <c r="B88" s="11">
        <v>243</v>
      </c>
      <c r="C88" s="21">
        <v>243</v>
      </c>
      <c r="D88" s="11">
        <v>245</v>
      </c>
      <c r="E88" s="21">
        <v>245</v>
      </c>
      <c r="F88" s="11">
        <v>247</v>
      </c>
      <c r="G88" s="21">
        <v>247</v>
      </c>
      <c r="H88" s="11">
        <v>531</v>
      </c>
      <c r="I88" s="21">
        <v>531</v>
      </c>
    </row>
    <row r="89" spans="1:9" outlineLevel="1" x14ac:dyDescent="0.3">
      <c r="A89" s="31" t="s">
        <v>8</v>
      </c>
      <c r="B89" s="12">
        <f>-(B85*(1-B86+B87)*B88)/1000</f>
        <v>-2.0430615015</v>
      </c>
      <c r="C89" s="22">
        <f>-(C85*C88)/1000</f>
        <v>-2.3838300000000001</v>
      </c>
      <c r="D89" s="12">
        <f>-(D85*(1-D86+D87)*D88)/1000</f>
        <v>-2.0598768224999997</v>
      </c>
      <c r="E89" s="22">
        <f>-(E85*E88)/1000</f>
        <v>-2.4034500000000003</v>
      </c>
      <c r="F89" s="12">
        <f>-(F85*(1-F86+F87)*F88)/1000</f>
        <v>-2.0766921434999999</v>
      </c>
      <c r="G89" s="22">
        <f>-(G85*G88)/1000</f>
        <v>-2.4230700000000001</v>
      </c>
      <c r="H89" s="12">
        <f>-(H85*(1-H86+H87)*H88)/1000</f>
        <v>-4.4644677255000005</v>
      </c>
      <c r="I89" s="22">
        <f>-(I85*I88)/1000</f>
        <v>-5.2091100000000008</v>
      </c>
    </row>
    <row r="90" spans="1:9" outlineLevel="1" x14ac:dyDescent="0.3">
      <c r="A90" s="31" t="s">
        <v>10</v>
      </c>
      <c r="B90" s="10">
        <v>20.8675</v>
      </c>
      <c r="C90" s="18">
        <v>20.8675</v>
      </c>
      <c r="D90" s="10">
        <v>20.8675</v>
      </c>
      <c r="E90" s="18">
        <v>20.8675</v>
      </c>
      <c r="F90" s="10">
        <v>20.8675</v>
      </c>
      <c r="G90" s="18">
        <v>20.8675</v>
      </c>
      <c r="H90" s="10">
        <v>20.8675</v>
      </c>
      <c r="I90" s="18">
        <v>20.8675</v>
      </c>
    </row>
    <row r="91" spans="1:9" outlineLevel="1" x14ac:dyDescent="0.3">
      <c r="A91" s="31" t="s">
        <v>11</v>
      </c>
      <c r="B91" s="10">
        <v>15.64</v>
      </c>
      <c r="C91" s="18">
        <v>15.64</v>
      </c>
      <c r="D91" s="10">
        <v>15.64</v>
      </c>
      <c r="E91" s="18">
        <v>15.64</v>
      </c>
      <c r="F91" s="10">
        <v>15.64</v>
      </c>
      <c r="G91" s="18">
        <v>15.64</v>
      </c>
      <c r="H91" s="10">
        <v>15.64</v>
      </c>
      <c r="I91" s="18">
        <v>15.64</v>
      </c>
    </row>
    <row r="92" spans="1:9" outlineLevel="1" x14ac:dyDescent="0.3">
      <c r="A92" s="31" t="s">
        <v>9</v>
      </c>
      <c r="B92" s="10">
        <v>15</v>
      </c>
      <c r="C92" s="18">
        <f t="shared" ref="C92" si="75">C90-C91</f>
        <v>5.2274999999999991</v>
      </c>
      <c r="D92" s="10">
        <f t="shared" ref="D92" si="76">D90-D91</f>
        <v>5.2274999999999991</v>
      </c>
      <c r="E92" s="18">
        <f t="shared" ref="E92" si="77">E90-E91</f>
        <v>5.2274999999999991</v>
      </c>
      <c r="F92" s="10">
        <f t="shared" ref="F92" si="78">F90-F91</f>
        <v>5.2274999999999991</v>
      </c>
      <c r="G92" s="18">
        <f t="shared" ref="G92" si="79">G90-G91</f>
        <v>5.2274999999999991</v>
      </c>
      <c r="H92" s="10">
        <f t="shared" ref="H92" si="80">H90-H91</f>
        <v>5.2274999999999991</v>
      </c>
      <c r="I92" s="18">
        <f t="shared" ref="I92" si="81">I90-I91</f>
        <v>5.2274999999999991</v>
      </c>
    </row>
    <row r="93" spans="1:9" outlineLevel="1" x14ac:dyDescent="0.3">
      <c r="A93" s="33" t="s">
        <v>3</v>
      </c>
      <c r="B93" s="11">
        <v>2</v>
      </c>
      <c r="C93" s="21">
        <v>2</v>
      </c>
      <c r="D93" s="11">
        <v>2</v>
      </c>
      <c r="E93" s="21">
        <v>2</v>
      </c>
      <c r="F93" s="11">
        <v>2</v>
      </c>
      <c r="G93" s="21">
        <v>2</v>
      </c>
      <c r="H93" s="11">
        <v>2</v>
      </c>
      <c r="I93" s="21">
        <v>2</v>
      </c>
    </row>
    <row r="94" spans="1:9" outlineLevel="1" x14ac:dyDescent="0.3">
      <c r="A94" s="31" t="s">
        <v>4</v>
      </c>
      <c r="B94" s="13">
        <f t="shared" ref="B94" si="82">-B93*LOG10((B92+B89)/B92)</f>
        <v>0.12717772341804845</v>
      </c>
      <c r="C94" s="23">
        <f t="shared" ref="C94" si="83">-C93*LOG10((C92+C89)/C92)</f>
        <v>0.52882969035094241</v>
      </c>
      <c r="D94" s="13">
        <f t="shared" ref="D94" si="84">-D93*LOG10((D92+D89)/D92)</f>
        <v>0.43512105890340291</v>
      </c>
      <c r="E94" s="23">
        <f t="shared" ref="E94" si="85">-E93*LOG10((E92+E89)/E92)</f>
        <v>0.5348433196562441</v>
      </c>
      <c r="F94" s="13">
        <f t="shared" ref="F94" si="86">-F93*LOG10((F92+F89)/F92)</f>
        <v>0.43974424356643871</v>
      </c>
      <c r="G94" s="23">
        <f t="shared" ref="G94" si="87">-G93*LOG10((G92+G89)/G92)</f>
        <v>0.54089887444034479</v>
      </c>
      <c r="H94" s="13">
        <f t="shared" ref="H94" si="88">-H93*LOG10((H92+H89)/H92)</f>
        <v>1.6715022669888826</v>
      </c>
      <c r="I94" s="23">
        <f t="shared" ref="I94" si="89">-I93*LOG10((I92+I89)/I92)</f>
        <v>4.9074246245033413</v>
      </c>
    </row>
    <row r="95" spans="1:9" outlineLevel="1" x14ac:dyDescent="0.3">
      <c r="A95" s="31" t="s">
        <v>12</v>
      </c>
      <c r="B95" s="14">
        <v>100</v>
      </c>
      <c r="C95" s="24">
        <v>100</v>
      </c>
      <c r="D95" s="14">
        <v>100</v>
      </c>
      <c r="E95" s="24">
        <v>100</v>
      </c>
      <c r="F95" s="14">
        <v>100</v>
      </c>
      <c r="G95" s="24">
        <v>100</v>
      </c>
      <c r="H95" s="14">
        <v>100</v>
      </c>
      <c r="I95" s="24">
        <v>100</v>
      </c>
    </row>
    <row r="96" spans="1:9" ht="15" outlineLevel="1" thickBot="1" x14ac:dyDescent="0.35">
      <c r="A96" s="31" t="s">
        <v>5</v>
      </c>
      <c r="B96" s="10">
        <f>B86/(1-B86)</f>
        <v>0.27469725940089229</v>
      </c>
      <c r="C96" s="18">
        <v>0.27469725940089229</v>
      </c>
      <c r="D96" s="10">
        <f>D86/(1-D86)</f>
        <v>0.27469725940089229</v>
      </c>
      <c r="E96" s="18">
        <v>0.27469725940089229</v>
      </c>
      <c r="F96" s="10">
        <f>F86/(1-F86)</f>
        <v>0.27469725940089229</v>
      </c>
      <c r="G96" s="18">
        <v>0.27469725940089229</v>
      </c>
      <c r="H96" s="10">
        <f>H86/(1-H86)</f>
        <v>0.27469725940089229</v>
      </c>
      <c r="I96" s="18">
        <v>0.27469725940089229</v>
      </c>
    </row>
    <row r="97" spans="1:9" ht="15.6" outlineLevel="1" thickTop="1" thickBot="1" x14ac:dyDescent="0.35">
      <c r="A97" s="44" t="s">
        <v>29</v>
      </c>
      <c r="B97" s="45">
        <f t="shared" ref="B97" si="90">(B94/(B96+1))*B95</f>
        <v>9.9770924021459013</v>
      </c>
      <c r="C97" s="46">
        <f t="shared" ref="C97" si="91">(C94/(C96+1))*C95</f>
        <v>41.486689208031429</v>
      </c>
      <c r="D97" s="45">
        <f t="shared" ref="D97" si="92">(D94/(D96+1))*D95</f>
        <v>34.135247070971957</v>
      </c>
      <c r="E97" s="46">
        <f t="shared" ref="E97" si="93">(E94/(E96+1))*E95</f>
        <v>41.958458427032348</v>
      </c>
      <c r="F97" s="45">
        <f t="shared" ref="F97" si="94">(F94/(F96+1))*F95</f>
        <v>34.497935907787117</v>
      </c>
      <c r="G97" s="46">
        <f t="shared" ref="G97" si="95">(G94/(G96+1))*G95</f>
        <v>42.43351669984505</v>
      </c>
      <c r="H97" s="45">
        <f t="shared" ref="H97" si="96">(H94/(H96+1))*H95</f>
        <v>131.12935284527785</v>
      </c>
      <c r="I97" s="46">
        <f t="shared" ref="I97" si="97">(I94/(I96+1))*I95</f>
        <v>384.98746179228715</v>
      </c>
    </row>
    <row r="98" spans="1:9" ht="15" outlineLevel="1" thickTop="1" x14ac:dyDescent="0.3"/>
    <row r="99" spans="1:9" outlineLevel="1" x14ac:dyDescent="0.3">
      <c r="A99" s="17" t="s">
        <v>18</v>
      </c>
      <c r="B99" s="17">
        <v>6.9607699999999995E-2</v>
      </c>
      <c r="C99" s="17">
        <v>0</v>
      </c>
      <c r="D99" s="17">
        <v>9.2595299999999992E-2</v>
      </c>
      <c r="E99" s="17">
        <v>0</v>
      </c>
      <c r="F99" s="17">
        <v>0.143153</v>
      </c>
      <c r="G99" s="17">
        <v>0</v>
      </c>
      <c r="H99" s="17">
        <v>0.53171500000000005</v>
      </c>
    </row>
    <row r="100" spans="1:9" outlineLevel="1" x14ac:dyDescent="0.3"/>
    <row r="101" spans="1:9" outlineLevel="1" x14ac:dyDescent="0.3"/>
    <row r="102" spans="1:9" ht="15" outlineLevel="1" thickBot="1" x14ac:dyDescent="0.35"/>
    <row r="103" spans="1:9" ht="15" outlineLevel="1" thickBot="1" x14ac:dyDescent="0.35">
      <c r="A103" s="41" t="s">
        <v>25</v>
      </c>
      <c r="B103" s="27" t="s">
        <v>6</v>
      </c>
      <c r="C103" s="28" t="s">
        <v>7</v>
      </c>
      <c r="D103" s="27" t="s">
        <v>6</v>
      </c>
      <c r="E103" s="29" t="s">
        <v>7</v>
      </c>
      <c r="F103" s="27" t="s">
        <v>6</v>
      </c>
      <c r="G103" s="29" t="s">
        <v>7</v>
      </c>
      <c r="H103" s="27" t="s">
        <v>6</v>
      </c>
      <c r="I103" s="29" t="s">
        <v>7</v>
      </c>
    </row>
    <row r="104" spans="1:9" ht="15" outlineLevel="1" thickBot="1" x14ac:dyDescent="0.35">
      <c r="A104" s="40" t="s">
        <v>15</v>
      </c>
      <c r="B104" s="60">
        <v>1982</v>
      </c>
      <c r="C104" s="63"/>
      <c r="D104" s="60">
        <v>1984</v>
      </c>
      <c r="E104" s="63"/>
      <c r="F104" s="60">
        <v>1986</v>
      </c>
      <c r="G104" s="63"/>
      <c r="H104" s="60">
        <v>2010</v>
      </c>
      <c r="I104" s="63"/>
    </row>
    <row r="105" spans="1:9" outlineLevel="1" x14ac:dyDescent="0.3">
      <c r="A105" s="30" t="s">
        <v>0</v>
      </c>
      <c r="B105" s="25">
        <v>9.81</v>
      </c>
      <c r="C105" s="26">
        <v>9.81</v>
      </c>
      <c r="D105" s="10">
        <v>9.81</v>
      </c>
      <c r="E105" s="18">
        <v>9.81</v>
      </c>
      <c r="F105" s="10">
        <v>9.81</v>
      </c>
      <c r="G105" s="18">
        <v>9.81</v>
      </c>
      <c r="H105" s="10">
        <v>9.81</v>
      </c>
      <c r="I105" s="18">
        <v>9.81</v>
      </c>
    </row>
    <row r="106" spans="1:9" outlineLevel="1" x14ac:dyDescent="0.3">
      <c r="A106" s="31" t="s">
        <v>1</v>
      </c>
      <c r="B106" s="10">
        <v>0.2155</v>
      </c>
      <c r="C106" s="19"/>
      <c r="D106" s="10">
        <v>0.2155</v>
      </c>
      <c r="E106" s="19"/>
      <c r="F106" s="10">
        <v>0.2155</v>
      </c>
      <c r="G106" s="19"/>
      <c r="H106" s="10">
        <v>0.2155</v>
      </c>
      <c r="I106" s="19"/>
    </row>
    <row r="107" spans="1:9" outlineLevel="1" x14ac:dyDescent="0.3">
      <c r="A107" s="31" t="s">
        <v>2</v>
      </c>
      <c r="B107" s="10">
        <v>7.2550000000000003E-2</v>
      </c>
      <c r="C107" s="20"/>
      <c r="D107" s="10">
        <v>7.2550000000000003E-2</v>
      </c>
      <c r="E107" s="20"/>
      <c r="F107" s="10">
        <v>7.2550000000000003E-2</v>
      </c>
      <c r="G107" s="20"/>
      <c r="H107" s="10">
        <v>7.2550000000000003E-2</v>
      </c>
      <c r="I107" s="20"/>
    </row>
    <row r="108" spans="1:9" outlineLevel="1" x14ac:dyDescent="0.3">
      <c r="A108" s="32" t="s">
        <v>14</v>
      </c>
      <c r="B108" s="11">
        <v>243</v>
      </c>
      <c r="C108" s="21">
        <v>243</v>
      </c>
      <c r="D108" s="11">
        <v>245</v>
      </c>
      <c r="E108" s="21">
        <v>245</v>
      </c>
      <c r="F108" s="11">
        <v>247</v>
      </c>
      <c r="G108" s="21">
        <v>247</v>
      </c>
      <c r="H108" s="11">
        <v>531</v>
      </c>
      <c r="I108" s="21">
        <v>531</v>
      </c>
    </row>
    <row r="109" spans="1:9" outlineLevel="1" x14ac:dyDescent="0.3">
      <c r="A109" s="31" t="s">
        <v>8</v>
      </c>
      <c r="B109" s="12">
        <f>-(B105*(1-B106+B107)*B108)/1000</f>
        <v>-2.0430615015</v>
      </c>
      <c r="C109" s="22">
        <f>-(C105*C108)/1000</f>
        <v>-2.3838300000000001</v>
      </c>
      <c r="D109" s="12">
        <f>-(D105*(1-D106+D107)*D108)/1000</f>
        <v>-2.0598768224999997</v>
      </c>
      <c r="E109" s="22">
        <f>-(E105*E108)/1000</f>
        <v>-2.4034500000000003</v>
      </c>
      <c r="F109" s="12">
        <f>-(F105*(1-F106+F107)*F108)/1000</f>
        <v>-2.0766921434999999</v>
      </c>
      <c r="G109" s="22">
        <f>-(G105*G108)/1000</f>
        <v>-2.4230700000000001</v>
      </c>
      <c r="H109" s="12">
        <f>-(H105*(1-H106+H107)*H108)/1000</f>
        <v>-4.4644677255000005</v>
      </c>
      <c r="I109" s="22">
        <f>-(I105*I108)/1000</f>
        <v>-5.2091100000000008</v>
      </c>
    </row>
    <row r="110" spans="1:9" outlineLevel="1" x14ac:dyDescent="0.3">
      <c r="A110" s="31" t="s">
        <v>10</v>
      </c>
      <c r="B110" s="10">
        <v>20.8675</v>
      </c>
      <c r="C110" s="18">
        <v>20.8675</v>
      </c>
      <c r="D110" s="10">
        <v>20.8675</v>
      </c>
      <c r="E110" s="18">
        <v>20.8675</v>
      </c>
      <c r="F110" s="10">
        <v>20.8675</v>
      </c>
      <c r="G110" s="18">
        <v>20.8675</v>
      </c>
      <c r="H110" s="10">
        <v>20.8675</v>
      </c>
      <c r="I110" s="18">
        <v>20.8675</v>
      </c>
    </row>
    <row r="111" spans="1:9" outlineLevel="1" x14ac:dyDescent="0.3">
      <c r="A111" s="31" t="s">
        <v>11</v>
      </c>
      <c r="B111" s="10">
        <v>15.64</v>
      </c>
      <c r="C111" s="18">
        <v>15.64</v>
      </c>
      <c r="D111" s="10">
        <v>15.64</v>
      </c>
      <c r="E111" s="18">
        <v>15.64</v>
      </c>
      <c r="F111" s="10">
        <v>15.64</v>
      </c>
      <c r="G111" s="18">
        <v>15.64</v>
      </c>
      <c r="H111" s="10">
        <v>15.64</v>
      </c>
      <c r="I111" s="18">
        <v>15.64</v>
      </c>
    </row>
    <row r="112" spans="1:9" outlineLevel="1" x14ac:dyDescent="0.3">
      <c r="A112" s="31" t="s">
        <v>9</v>
      </c>
      <c r="B112" s="10">
        <v>15</v>
      </c>
      <c r="C112" s="18">
        <f t="shared" ref="C112" si="98">C110-C111</f>
        <v>5.2274999999999991</v>
      </c>
      <c r="D112" s="10">
        <f t="shared" ref="D112" si="99">D110-D111</f>
        <v>5.2274999999999991</v>
      </c>
      <c r="E112" s="18">
        <f t="shared" ref="E112" si="100">E110-E111</f>
        <v>5.2274999999999991</v>
      </c>
      <c r="F112" s="10">
        <f t="shared" ref="F112" si="101">F110-F111</f>
        <v>5.2274999999999991</v>
      </c>
      <c r="G112" s="18">
        <f t="shared" ref="G112" si="102">G110-G111</f>
        <v>5.2274999999999991</v>
      </c>
      <c r="H112" s="10">
        <f t="shared" ref="H112" si="103">H110-H111</f>
        <v>5.2274999999999991</v>
      </c>
      <c r="I112" s="18">
        <f t="shared" ref="I112" si="104">I110-I111</f>
        <v>5.2274999999999991</v>
      </c>
    </row>
    <row r="113" spans="1:9" outlineLevel="1" x14ac:dyDescent="0.3">
      <c r="A113" s="33" t="s">
        <v>3</v>
      </c>
      <c r="B113" s="11">
        <v>2</v>
      </c>
      <c r="C113" s="21">
        <v>2</v>
      </c>
      <c r="D113" s="11">
        <v>2</v>
      </c>
      <c r="E113" s="21">
        <v>2</v>
      </c>
      <c r="F113" s="11">
        <v>2</v>
      </c>
      <c r="G113" s="21">
        <v>2</v>
      </c>
      <c r="H113" s="11">
        <v>2</v>
      </c>
      <c r="I113" s="21">
        <v>2</v>
      </c>
    </row>
    <row r="114" spans="1:9" outlineLevel="1" x14ac:dyDescent="0.3">
      <c r="A114" s="31" t="s">
        <v>4</v>
      </c>
      <c r="B114" s="13">
        <f t="shared" ref="B114" si="105">-B113*LOG10((B112+B109)/B112)</f>
        <v>0.12717772341804845</v>
      </c>
      <c r="C114" s="23">
        <f t="shared" ref="C114" si="106">-C113*LOG10((C112+C109)/C112)</f>
        <v>0.52882969035094241</v>
      </c>
      <c r="D114" s="13">
        <f t="shared" ref="D114" si="107">-D113*LOG10((D112+D109)/D112)</f>
        <v>0.43512105890340291</v>
      </c>
      <c r="E114" s="23">
        <f t="shared" ref="E114" si="108">-E113*LOG10((E112+E109)/E112)</f>
        <v>0.5348433196562441</v>
      </c>
      <c r="F114" s="13">
        <f t="shared" ref="F114" si="109">-F113*LOG10((F112+F109)/F112)</f>
        <v>0.43974424356643871</v>
      </c>
      <c r="G114" s="23">
        <f t="shared" ref="G114" si="110">-G113*LOG10((G112+G109)/G112)</f>
        <v>0.54089887444034479</v>
      </c>
      <c r="H114" s="13">
        <f t="shared" ref="H114" si="111">-H113*LOG10((H112+H109)/H112)</f>
        <v>1.6715022669888826</v>
      </c>
      <c r="I114" s="23">
        <f t="shared" ref="I114" si="112">-I113*LOG10((I112+I109)/I112)</f>
        <v>4.9074246245033413</v>
      </c>
    </row>
    <row r="115" spans="1:9" outlineLevel="1" x14ac:dyDescent="0.3">
      <c r="A115" s="31" t="s">
        <v>12</v>
      </c>
      <c r="B115" s="14">
        <v>100</v>
      </c>
      <c r="C115" s="24">
        <v>100</v>
      </c>
      <c r="D115" s="14">
        <v>100</v>
      </c>
      <c r="E115" s="24">
        <v>100</v>
      </c>
      <c r="F115" s="14">
        <v>100</v>
      </c>
      <c r="G115" s="24">
        <v>100</v>
      </c>
      <c r="H115" s="14">
        <v>100</v>
      </c>
      <c r="I115" s="24">
        <v>100</v>
      </c>
    </row>
    <row r="116" spans="1:9" ht="15" outlineLevel="1" thickBot="1" x14ac:dyDescent="0.35">
      <c r="A116" s="31" t="s">
        <v>5</v>
      </c>
      <c r="B116" s="10">
        <f>B106/(1-B106)</f>
        <v>0.27469725940089229</v>
      </c>
      <c r="C116" s="18">
        <v>0.27469725940089229</v>
      </c>
      <c r="D116" s="10">
        <f>D106/(1-D106)</f>
        <v>0.27469725940089229</v>
      </c>
      <c r="E116" s="18">
        <v>0.27469725940089229</v>
      </c>
      <c r="F116" s="10">
        <f>F106/(1-F106)</f>
        <v>0.27469725940089229</v>
      </c>
      <c r="G116" s="18">
        <v>0.27469725940089229</v>
      </c>
      <c r="H116" s="10">
        <f>H106/(1-H106)</f>
        <v>0.27469725940089229</v>
      </c>
      <c r="I116" s="18">
        <v>0.27469725940089229</v>
      </c>
    </row>
    <row r="117" spans="1:9" ht="15.6" outlineLevel="1" thickTop="1" thickBot="1" x14ac:dyDescent="0.35">
      <c r="A117" s="44" t="s">
        <v>29</v>
      </c>
      <c r="B117" s="45">
        <f t="shared" ref="B117" si="113">(B114/(B116+1))*B115</f>
        <v>9.9770924021459013</v>
      </c>
      <c r="C117" s="46">
        <f t="shared" ref="C117" si="114">(C114/(C116+1))*C115</f>
        <v>41.486689208031429</v>
      </c>
      <c r="D117" s="45">
        <f t="shared" ref="D117" si="115">(D114/(D116+1))*D115</f>
        <v>34.135247070971957</v>
      </c>
      <c r="E117" s="46">
        <f t="shared" ref="E117" si="116">(E114/(E116+1))*E115</f>
        <v>41.958458427032348</v>
      </c>
      <c r="F117" s="45">
        <f t="shared" ref="F117" si="117">(F114/(F116+1))*F115</f>
        <v>34.497935907787117</v>
      </c>
      <c r="G117" s="46">
        <f t="shared" ref="G117" si="118">(G114/(G116+1))*G115</f>
        <v>42.43351669984505</v>
      </c>
      <c r="H117" s="45">
        <f t="shared" ref="H117" si="119">(H114/(H116+1))*H115</f>
        <v>131.12935284527785</v>
      </c>
      <c r="I117" s="46">
        <f t="shared" ref="I117" si="120">(I114/(I116+1))*I115</f>
        <v>384.98746179228715</v>
      </c>
    </row>
    <row r="118" spans="1:9" ht="15" outlineLevel="1" thickTop="1" x14ac:dyDescent="0.3"/>
    <row r="119" spans="1:9" outlineLevel="1" x14ac:dyDescent="0.3">
      <c r="A119" s="17" t="s">
        <v>18</v>
      </c>
      <c r="B119" s="17">
        <v>6.9607699999999995E-2</v>
      </c>
      <c r="C119" s="17">
        <v>0</v>
      </c>
      <c r="D119" s="17">
        <v>9.2595299999999992E-2</v>
      </c>
      <c r="E119" s="17">
        <v>0</v>
      </c>
      <c r="F119" s="17">
        <v>0.143153</v>
      </c>
      <c r="G119" s="17">
        <v>0</v>
      </c>
      <c r="H119" s="17">
        <v>0.53171500000000005</v>
      </c>
    </row>
    <row r="120" spans="1:9" outlineLevel="1" x14ac:dyDescent="0.3"/>
    <row r="121" spans="1:9" outlineLevel="1" x14ac:dyDescent="0.3"/>
    <row r="122" spans="1:9" ht="15" outlineLevel="1" thickBot="1" x14ac:dyDescent="0.35"/>
    <row r="123" spans="1:9" ht="15" outlineLevel="1" thickBot="1" x14ac:dyDescent="0.35">
      <c r="A123" s="41" t="s">
        <v>26</v>
      </c>
      <c r="B123" s="27" t="s">
        <v>6</v>
      </c>
      <c r="C123" s="28" t="s">
        <v>7</v>
      </c>
      <c r="D123" s="27" t="s">
        <v>6</v>
      </c>
      <c r="E123" s="29" t="s">
        <v>7</v>
      </c>
      <c r="F123" s="27" t="s">
        <v>6</v>
      </c>
      <c r="G123" s="29" t="s">
        <v>7</v>
      </c>
      <c r="H123" s="27" t="s">
        <v>6</v>
      </c>
      <c r="I123" s="29" t="s">
        <v>7</v>
      </c>
    </row>
    <row r="124" spans="1:9" ht="15" outlineLevel="1" thickBot="1" x14ac:dyDescent="0.35">
      <c r="A124" s="40" t="s">
        <v>15</v>
      </c>
      <c r="B124" s="60">
        <v>1982</v>
      </c>
      <c r="C124" s="63"/>
      <c r="D124" s="60">
        <v>1984</v>
      </c>
      <c r="E124" s="63"/>
      <c r="F124" s="60">
        <v>1986</v>
      </c>
      <c r="G124" s="63"/>
      <c r="H124" s="60">
        <v>2010</v>
      </c>
      <c r="I124" s="63"/>
    </row>
    <row r="125" spans="1:9" outlineLevel="1" x14ac:dyDescent="0.3">
      <c r="A125" s="30" t="s">
        <v>0</v>
      </c>
      <c r="B125" s="25">
        <v>9.81</v>
      </c>
      <c r="C125" s="26">
        <v>9.81</v>
      </c>
      <c r="D125" s="10">
        <v>9.81</v>
      </c>
      <c r="E125" s="18">
        <v>9.81</v>
      </c>
      <c r="F125" s="10">
        <v>9.81</v>
      </c>
      <c r="G125" s="18">
        <v>9.81</v>
      </c>
      <c r="H125" s="10">
        <v>9.81</v>
      </c>
      <c r="I125" s="18">
        <v>9.81</v>
      </c>
    </row>
    <row r="126" spans="1:9" outlineLevel="1" x14ac:dyDescent="0.3">
      <c r="A126" s="31" t="s">
        <v>1</v>
      </c>
      <c r="B126" s="10">
        <v>0.2155</v>
      </c>
      <c r="C126" s="19"/>
      <c r="D126" s="10">
        <v>0.2155</v>
      </c>
      <c r="E126" s="19"/>
      <c r="F126" s="10">
        <v>0.2155</v>
      </c>
      <c r="G126" s="19"/>
      <c r="H126" s="10">
        <v>0.2155</v>
      </c>
      <c r="I126" s="19"/>
    </row>
    <row r="127" spans="1:9" outlineLevel="1" x14ac:dyDescent="0.3">
      <c r="A127" s="31" t="s">
        <v>2</v>
      </c>
      <c r="B127" s="10">
        <v>7.2550000000000003E-2</v>
      </c>
      <c r="C127" s="20"/>
      <c r="D127" s="10">
        <v>7.2550000000000003E-2</v>
      </c>
      <c r="E127" s="20"/>
      <c r="F127" s="10">
        <v>7.2550000000000003E-2</v>
      </c>
      <c r="G127" s="20"/>
      <c r="H127" s="10">
        <v>7.2550000000000003E-2</v>
      </c>
      <c r="I127" s="20"/>
    </row>
    <row r="128" spans="1:9" outlineLevel="1" x14ac:dyDescent="0.3">
      <c r="A128" s="32" t="s">
        <v>14</v>
      </c>
      <c r="B128" s="11">
        <v>243</v>
      </c>
      <c r="C128" s="21">
        <v>243</v>
      </c>
      <c r="D128" s="11">
        <v>245</v>
      </c>
      <c r="E128" s="21">
        <v>245</v>
      </c>
      <c r="F128" s="11">
        <v>247</v>
      </c>
      <c r="G128" s="21">
        <v>247</v>
      </c>
      <c r="H128" s="11">
        <v>531</v>
      </c>
      <c r="I128" s="21">
        <v>531</v>
      </c>
    </row>
    <row r="129" spans="1:9" outlineLevel="1" x14ac:dyDescent="0.3">
      <c r="A129" s="31" t="s">
        <v>8</v>
      </c>
      <c r="B129" s="12">
        <f>-(B125*(1-B126+B127)*B128)/1000</f>
        <v>-2.0430615015</v>
      </c>
      <c r="C129" s="22">
        <f>-(C125*C128)/1000</f>
        <v>-2.3838300000000001</v>
      </c>
      <c r="D129" s="12">
        <f>-(D125*(1-D126+D127)*D128)/1000</f>
        <v>-2.0598768224999997</v>
      </c>
      <c r="E129" s="22">
        <f>-(E125*E128)/1000</f>
        <v>-2.4034500000000003</v>
      </c>
      <c r="F129" s="12">
        <f>-(F125*(1-F126+F127)*F128)/1000</f>
        <v>-2.0766921434999999</v>
      </c>
      <c r="G129" s="22">
        <f>-(G125*G128)/1000</f>
        <v>-2.4230700000000001</v>
      </c>
      <c r="H129" s="12">
        <f>-(H125*(1-H126+H127)*H128)/1000</f>
        <v>-4.4644677255000005</v>
      </c>
      <c r="I129" s="22">
        <f>-(I125*I128)/1000</f>
        <v>-5.2091100000000008</v>
      </c>
    </row>
    <row r="130" spans="1:9" outlineLevel="1" x14ac:dyDescent="0.3">
      <c r="A130" s="31" t="s">
        <v>10</v>
      </c>
      <c r="B130" s="10">
        <v>20.8675</v>
      </c>
      <c r="C130" s="18">
        <v>20.8675</v>
      </c>
      <c r="D130" s="10">
        <v>20.8675</v>
      </c>
      <c r="E130" s="18">
        <v>20.8675</v>
      </c>
      <c r="F130" s="10">
        <v>20.8675</v>
      </c>
      <c r="G130" s="18">
        <v>20.8675</v>
      </c>
      <c r="H130" s="10">
        <v>20.8675</v>
      </c>
      <c r="I130" s="18">
        <v>20.8675</v>
      </c>
    </row>
    <row r="131" spans="1:9" outlineLevel="1" x14ac:dyDescent="0.3">
      <c r="A131" s="31" t="s">
        <v>11</v>
      </c>
      <c r="B131" s="10">
        <v>15.64</v>
      </c>
      <c r="C131" s="18">
        <v>15.64</v>
      </c>
      <c r="D131" s="10">
        <v>15.64</v>
      </c>
      <c r="E131" s="18">
        <v>15.64</v>
      </c>
      <c r="F131" s="10">
        <v>15.64</v>
      </c>
      <c r="G131" s="18">
        <v>15.64</v>
      </c>
      <c r="H131" s="10">
        <v>15.64</v>
      </c>
      <c r="I131" s="18">
        <v>15.64</v>
      </c>
    </row>
    <row r="132" spans="1:9" outlineLevel="1" x14ac:dyDescent="0.3">
      <c r="A132" s="31" t="s">
        <v>9</v>
      </c>
      <c r="B132" s="10">
        <v>15</v>
      </c>
      <c r="C132" s="18">
        <f t="shared" ref="C132" si="121">C130-C131</f>
        <v>5.2274999999999991</v>
      </c>
      <c r="D132" s="10">
        <f t="shared" ref="D132" si="122">D130-D131</f>
        <v>5.2274999999999991</v>
      </c>
      <c r="E132" s="18">
        <f t="shared" ref="E132" si="123">E130-E131</f>
        <v>5.2274999999999991</v>
      </c>
      <c r="F132" s="10">
        <f t="shared" ref="F132" si="124">F130-F131</f>
        <v>5.2274999999999991</v>
      </c>
      <c r="G132" s="18">
        <f t="shared" ref="G132" si="125">G130-G131</f>
        <v>5.2274999999999991</v>
      </c>
      <c r="H132" s="10">
        <f t="shared" ref="H132" si="126">H130-H131</f>
        <v>5.2274999999999991</v>
      </c>
      <c r="I132" s="18">
        <f t="shared" ref="I132" si="127">I130-I131</f>
        <v>5.2274999999999991</v>
      </c>
    </row>
    <row r="133" spans="1:9" outlineLevel="1" x14ac:dyDescent="0.3">
      <c r="A133" s="33" t="s">
        <v>3</v>
      </c>
      <c r="B133" s="11">
        <v>2</v>
      </c>
      <c r="C133" s="21">
        <v>2</v>
      </c>
      <c r="D133" s="11">
        <v>2</v>
      </c>
      <c r="E133" s="21">
        <v>2</v>
      </c>
      <c r="F133" s="11">
        <v>2</v>
      </c>
      <c r="G133" s="21">
        <v>2</v>
      </c>
      <c r="H133" s="11">
        <v>2</v>
      </c>
      <c r="I133" s="21">
        <v>2</v>
      </c>
    </row>
    <row r="134" spans="1:9" outlineLevel="1" x14ac:dyDescent="0.3">
      <c r="A134" s="31" t="s">
        <v>4</v>
      </c>
      <c r="B134" s="13">
        <f t="shared" ref="B134" si="128">-B133*LOG10((B132+B129)/B132)</f>
        <v>0.12717772341804845</v>
      </c>
      <c r="C134" s="23">
        <f t="shared" ref="C134" si="129">-C133*LOG10((C132+C129)/C132)</f>
        <v>0.52882969035094241</v>
      </c>
      <c r="D134" s="13">
        <f t="shared" ref="D134" si="130">-D133*LOG10((D132+D129)/D132)</f>
        <v>0.43512105890340291</v>
      </c>
      <c r="E134" s="23">
        <f t="shared" ref="E134" si="131">-E133*LOG10((E132+E129)/E132)</f>
        <v>0.5348433196562441</v>
      </c>
      <c r="F134" s="13">
        <f t="shared" ref="F134" si="132">-F133*LOG10((F132+F129)/F132)</f>
        <v>0.43974424356643871</v>
      </c>
      <c r="G134" s="23">
        <f t="shared" ref="G134" si="133">-G133*LOG10((G132+G129)/G132)</f>
        <v>0.54089887444034479</v>
      </c>
      <c r="H134" s="13">
        <f t="shared" ref="H134" si="134">-H133*LOG10((H132+H129)/H132)</f>
        <v>1.6715022669888826</v>
      </c>
      <c r="I134" s="23">
        <f t="shared" ref="I134" si="135">-I133*LOG10((I132+I129)/I132)</f>
        <v>4.9074246245033413</v>
      </c>
    </row>
    <row r="135" spans="1:9" outlineLevel="1" x14ac:dyDescent="0.3">
      <c r="A135" s="31" t="s">
        <v>12</v>
      </c>
      <c r="B135" s="14">
        <v>100</v>
      </c>
      <c r="C135" s="24">
        <v>100</v>
      </c>
      <c r="D135" s="14">
        <v>100</v>
      </c>
      <c r="E135" s="24">
        <v>100</v>
      </c>
      <c r="F135" s="14">
        <v>100</v>
      </c>
      <c r="G135" s="24">
        <v>100</v>
      </c>
      <c r="H135" s="14">
        <v>100</v>
      </c>
      <c r="I135" s="24">
        <v>100</v>
      </c>
    </row>
    <row r="136" spans="1:9" ht="15" outlineLevel="1" thickBot="1" x14ac:dyDescent="0.35">
      <c r="A136" s="31" t="s">
        <v>5</v>
      </c>
      <c r="B136" s="10">
        <f>B126/(1-B126)</f>
        <v>0.27469725940089229</v>
      </c>
      <c r="C136" s="18">
        <v>0.27469725940089229</v>
      </c>
      <c r="D136" s="10">
        <f>D126/(1-D126)</f>
        <v>0.27469725940089229</v>
      </c>
      <c r="E136" s="18">
        <v>0.27469725940089229</v>
      </c>
      <c r="F136" s="10">
        <f>F126/(1-F126)</f>
        <v>0.27469725940089229</v>
      </c>
      <c r="G136" s="18">
        <v>0.27469725940089229</v>
      </c>
      <c r="H136" s="10">
        <f>H126/(1-H126)</f>
        <v>0.27469725940089229</v>
      </c>
      <c r="I136" s="18">
        <v>0.27469725940089229</v>
      </c>
    </row>
    <row r="137" spans="1:9" ht="15.6" outlineLevel="1" thickTop="1" thickBot="1" x14ac:dyDescent="0.35">
      <c r="A137" s="44" t="s">
        <v>29</v>
      </c>
      <c r="B137" s="45">
        <f t="shared" ref="B137" si="136">(B134/(B136+1))*B135</f>
        <v>9.9770924021459013</v>
      </c>
      <c r="C137" s="46">
        <f t="shared" ref="C137" si="137">(C134/(C136+1))*C135</f>
        <v>41.486689208031429</v>
      </c>
      <c r="D137" s="45">
        <f t="shared" ref="D137" si="138">(D134/(D136+1))*D135</f>
        <v>34.135247070971957</v>
      </c>
      <c r="E137" s="46">
        <f t="shared" ref="E137" si="139">(E134/(E136+1))*E135</f>
        <v>41.958458427032348</v>
      </c>
      <c r="F137" s="45">
        <f t="shared" ref="F137" si="140">(F134/(F136+1))*F135</f>
        <v>34.497935907787117</v>
      </c>
      <c r="G137" s="46">
        <f t="shared" ref="G137" si="141">(G134/(G136+1))*G135</f>
        <v>42.43351669984505</v>
      </c>
      <c r="H137" s="45">
        <f t="shared" ref="H137" si="142">(H134/(H136+1))*H135</f>
        <v>131.12935284527785</v>
      </c>
      <c r="I137" s="46">
        <f t="shared" ref="I137" si="143">(I134/(I136+1))*I135</f>
        <v>384.98746179228715</v>
      </c>
    </row>
    <row r="138" spans="1:9" ht="15" outlineLevel="1" thickTop="1" x14ac:dyDescent="0.3"/>
    <row r="139" spans="1:9" outlineLevel="1" x14ac:dyDescent="0.3">
      <c r="A139" s="17" t="s">
        <v>18</v>
      </c>
      <c r="B139" s="17">
        <v>6.9607699999999995E-2</v>
      </c>
      <c r="C139" s="17">
        <v>0</v>
      </c>
      <c r="D139" s="17">
        <v>9.2595299999999992E-2</v>
      </c>
      <c r="E139" s="17">
        <v>0</v>
      </c>
      <c r="F139" s="17">
        <v>0.143153</v>
      </c>
      <c r="G139" s="17">
        <v>0</v>
      </c>
      <c r="H139" s="17">
        <v>0.53171500000000005</v>
      </c>
    </row>
    <row r="140" spans="1:9" outlineLevel="1" x14ac:dyDescent="0.3"/>
    <row r="141" spans="1:9" outlineLevel="1" x14ac:dyDescent="0.3"/>
    <row r="142" spans="1:9" ht="15" outlineLevel="1" thickBot="1" x14ac:dyDescent="0.35"/>
    <row r="143" spans="1:9" ht="15" outlineLevel="1" thickBot="1" x14ac:dyDescent="0.35">
      <c r="A143" s="41" t="s">
        <v>27</v>
      </c>
      <c r="B143" s="27" t="s">
        <v>6</v>
      </c>
      <c r="C143" s="28" t="s">
        <v>7</v>
      </c>
      <c r="D143" s="27" t="s">
        <v>6</v>
      </c>
      <c r="E143" s="29" t="s">
        <v>7</v>
      </c>
      <c r="F143" s="27" t="s">
        <v>6</v>
      </c>
      <c r="G143" s="29" t="s">
        <v>7</v>
      </c>
      <c r="H143" s="27" t="s">
        <v>6</v>
      </c>
      <c r="I143" s="29" t="s">
        <v>7</v>
      </c>
    </row>
    <row r="144" spans="1:9" ht="15" outlineLevel="1" thickBot="1" x14ac:dyDescent="0.35">
      <c r="A144" s="40" t="s">
        <v>15</v>
      </c>
      <c r="B144" s="60">
        <v>1982</v>
      </c>
      <c r="C144" s="63"/>
      <c r="D144" s="60">
        <v>1984</v>
      </c>
      <c r="E144" s="63"/>
      <c r="F144" s="60">
        <v>1986</v>
      </c>
      <c r="G144" s="63"/>
      <c r="H144" s="60">
        <v>2010</v>
      </c>
      <c r="I144" s="63"/>
    </row>
    <row r="145" spans="1:9" outlineLevel="1" x14ac:dyDescent="0.3">
      <c r="A145" s="30" t="s">
        <v>0</v>
      </c>
      <c r="B145" s="25">
        <v>9.81</v>
      </c>
      <c r="C145" s="26">
        <v>9.81</v>
      </c>
      <c r="D145" s="10">
        <v>9.81</v>
      </c>
      <c r="E145" s="18">
        <v>9.81</v>
      </c>
      <c r="F145" s="10">
        <v>9.81</v>
      </c>
      <c r="G145" s="18">
        <v>9.81</v>
      </c>
      <c r="H145" s="10">
        <v>9.81</v>
      </c>
      <c r="I145" s="18">
        <v>9.81</v>
      </c>
    </row>
    <row r="146" spans="1:9" outlineLevel="1" x14ac:dyDescent="0.3">
      <c r="A146" s="31" t="s">
        <v>1</v>
      </c>
      <c r="B146" s="10">
        <v>0.2155</v>
      </c>
      <c r="C146" s="19"/>
      <c r="D146" s="10">
        <v>0.2155</v>
      </c>
      <c r="E146" s="19"/>
      <c r="F146" s="10">
        <v>0.2155</v>
      </c>
      <c r="G146" s="19"/>
      <c r="H146" s="10">
        <v>0.2155</v>
      </c>
      <c r="I146" s="19"/>
    </row>
    <row r="147" spans="1:9" outlineLevel="1" x14ac:dyDescent="0.3">
      <c r="A147" s="31" t="s">
        <v>2</v>
      </c>
      <c r="B147" s="10">
        <v>7.2550000000000003E-2</v>
      </c>
      <c r="C147" s="20"/>
      <c r="D147" s="10">
        <v>7.2550000000000003E-2</v>
      </c>
      <c r="E147" s="20"/>
      <c r="F147" s="10">
        <v>7.2550000000000003E-2</v>
      </c>
      <c r="G147" s="20"/>
      <c r="H147" s="10">
        <v>7.2550000000000003E-2</v>
      </c>
      <c r="I147" s="20"/>
    </row>
    <row r="148" spans="1:9" outlineLevel="1" x14ac:dyDescent="0.3">
      <c r="A148" s="32" t="s">
        <v>14</v>
      </c>
      <c r="B148" s="11">
        <v>243</v>
      </c>
      <c r="C148" s="21">
        <v>243</v>
      </c>
      <c r="D148" s="11">
        <v>245</v>
      </c>
      <c r="E148" s="21">
        <v>245</v>
      </c>
      <c r="F148" s="11">
        <v>247</v>
      </c>
      <c r="G148" s="21">
        <v>247</v>
      </c>
      <c r="H148" s="11">
        <v>531</v>
      </c>
      <c r="I148" s="21">
        <v>531</v>
      </c>
    </row>
    <row r="149" spans="1:9" outlineLevel="1" x14ac:dyDescent="0.3">
      <c r="A149" s="31" t="s">
        <v>8</v>
      </c>
      <c r="B149" s="12">
        <f>-(B145*(1-B146+B147)*B148)/1000</f>
        <v>-2.0430615015</v>
      </c>
      <c r="C149" s="22">
        <f>-(C145*C148)/1000</f>
        <v>-2.3838300000000001</v>
      </c>
      <c r="D149" s="12">
        <f>-(D145*(1-D146+D147)*D148)/1000</f>
        <v>-2.0598768224999997</v>
      </c>
      <c r="E149" s="22">
        <f>-(E145*E148)/1000</f>
        <v>-2.4034500000000003</v>
      </c>
      <c r="F149" s="12">
        <f>-(F145*(1-F146+F147)*F148)/1000</f>
        <v>-2.0766921434999999</v>
      </c>
      <c r="G149" s="22">
        <f>-(G145*G148)/1000</f>
        <v>-2.4230700000000001</v>
      </c>
      <c r="H149" s="12">
        <f>-(H145*(1-H146+H147)*H148)/1000</f>
        <v>-4.4644677255000005</v>
      </c>
      <c r="I149" s="22">
        <f>-(I145*I148)/1000</f>
        <v>-5.2091100000000008</v>
      </c>
    </row>
    <row r="150" spans="1:9" outlineLevel="1" x14ac:dyDescent="0.3">
      <c r="A150" s="31" t="s">
        <v>10</v>
      </c>
      <c r="B150" s="10">
        <v>20.8675</v>
      </c>
      <c r="C150" s="18">
        <v>20.8675</v>
      </c>
      <c r="D150" s="10">
        <v>20.8675</v>
      </c>
      <c r="E150" s="18">
        <v>20.8675</v>
      </c>
      <c r="F150" s="10">
        <v>20.8675</v>
      </c>
      <c r="G150" s="18">
        <v>20.8675</v>
      </c>
      <c r="H150" s="10">
        <v>20.8675</v>
      </c>
      <c r="I150" s="18">
        <v>20.8675</v>
      </c>
    </row>
    <row r="151" spans="1:9" outlineLevel="1" x14ac:dyDescent="0.3">
      <c r="A151" s="31" t="s">
        <v>11</v>
      </c>
      <c r="B151" s="10">
        <v>15.64</v>
      </c>
      <c r="C151" s="18">
        <v>15.64</v>
      </c>
      <c r="D151" s="10">
        <v>15.64</v>
      </c>
      <c r="E151" s="18">
        <v>15.64</v>
      </c>
      <c r="F151" s="10">
        <v>15.64</v>
      </c>
      <c r="G151" s="18">
        <v>15.64</v>
      </c>
      <c r="H151" s="10">
        <v>15.64</v>
      </c>
      <c r="I151" s="18">
        <v>15.64</v>
      </c>
    </row>
    <row r="152" spans="1:9" outlineLevel="1" x14ac:dyDescent="0.3">
      <c r="A152" s="31" t="s">
        <v>9</v>
      </c>
      <c r="B152" s="10">
        <v>15</v>
      </c>
      <c r="C152" s="18">
        <f t="shared" ref="C152" si="144">C150-C151</f>
        <v>5.2274999999999991</v>
      </c>
      <c r="D152" s="10">
        <f t="shared" ref="D152" si="145">D150-D151</f>
        <v>5.2274999999999991</v>
      </c>
      <c r="E152" s="18">
        <f t="shared" ref="E152" si="146">E150-E151</f>
        <v>5.2274999999999991</v>
      </c>
      <c r="F152" s="10">
        <f t="shared" ref="F152" si="147">F150-F151</f>
        <v>5.2274999999999991</v>
      </c>
      <c r="G152" s="18">
        <f t="shared" ref="G152" si="148">G150-G151</f>
        <v>5.2274999999999991</v>
      </c>
      <c r="H152" s="10">
        <f t="shared" ref="H152" si="149">H150-H151</f>
        <v>5.2274999999999991</v>
      </c>
      <c r="I152" s="18">
        <f t="shared" ref="I152" si="150">I150-I151</f>
        <v>5.2274999999999991</v>
      </c>
    </row>
    <row r="153" spans="1:9" outlineLevel="1" x14ac:dyDescent="0.3">
      <c r="A153" s="33" t="s">
        <v>3</v>
      </c>
      <c r="B153" s="11">
        <v>2</v>
      </c>
      <c r="C153" s="21">
        <v>2</v>
      </c>
      <c r="D153" s="11">
        <v>2</v>
      </c>
      <c r="E153" s="21">
        <v>2</v>
      </c>
      <c r="F153" s="11">
        <v>2</v>
      </c>
      <c r="G153" s="21">
        <v>2</v>
      </c>
      <c r="H153" s="11">
        <v>2</v>
      </c>
      <c r="I153" s="21">
        <v>2</v>
      </c>
    </row>
    <row r="154" spans="1:9" outlineLevel="1" x14ac:dyDescent="0.3">
      <c r="A154" s="31" t="s">
        <v>4</v>
      </c>
      <c r="B154" s="13">
        <f t="shared" ref="B154" si="151">-B153*LOG10((B152+B149)/B152)</f>
        <v>0.12717772341804845</v>
      </c>
      <c r="C154" s="23">
        <f t="shared" ref="C154" si="152">-C153*LOG10((C152+C149)/C152)</f>
        <v>0.52882969035094241</v>
      </c>
      <c r="D154" s="13">
        <f t="shared" ref="D154" si="153">-D153*LOG10((D152+D149)/D152)</f>
        <v>0.43512105890340291</v>
      </c>
      <c r="E154" s="23">
        <f t="shared" ref="E154" si="154">-E153*LOG10((E152+E149)/E152)</f>
        <v>0.5348433196562441</v>
      </c>
      <c r="F154" s="13">
        <f t="shared" ref="F154" si="155">-F153*LOG10((F152+F149)/F152)</f>
        <v>0.43974424356643871</v>
      </c>
      <c r="G154" s="23">
        <f t="shared" ref="G154" si="156">-G153*LOG10((G152+G149)/G152)</f>
        <v>0.54089887444034479</v>
      </c>
      <c r="H154" s="13">
        <f t="shared" ref="H154" si="157">-H153*LOG10((H152+H149)/H152)</f>
        <v>1.6715022669888826</v>
      </c>
      <c r="I154" s="23">
        <f t="shared" ref="I154" si="158">-I153*LOG10((I152+I149)/I152)</f>
        <v>4.9074246245033413</v>
      </c>
    </row>
    <row r="155" spans="1:9" outlineLevel="1" x14ac:dyDescent="0.3">
      <c r="A155" s="31" t="s">
        <v>12</v>
      </c>
      <c r="B155" s="14">
        <v>100</v>
      </c>
      <c r="C155" s="24">
        <v>100</v>
      </c>
      <c r="D155" s="14">
        <v>100</v>
      </c>
      <c r="E155" s="24">
        <v>100</v>
      </c>
      <c r="F155" s="14">
        <v>100</v>
      </c>
      <c r="G155" s="24">
        <v>100</v>
      </c>
      <c r="H155" s="14">
        <v>100</v>
      </c>
      <c r="I155" s="24">
        <v>100</v>
      </c>
    </row>
    <row r="156" spans="1:9" ht="15" outlineLevel="1" thickBot="1" x14ac:dyDescent="0.35">
      <c r="A156" s="31" t="s">
        <v>5</v>
      </c>
      <c r="B156" s="10">
        <f>B146/(1-B146)</f>
        <v>0.27469725940089229</v>
      </c>
      <c r="C156" s="18">
        <v>0.27469725940089229</v>
      </c>
      <c r="D156" s="10">
        <f>D146/(1-D146)</f>
        <v>0.27469725940089229</v>
      </c>
      <c r="E156" s="18">
        <v>0.27469725940089229</v>
      </c>
      <c r="F156" s="10">
        <f>F146/(1-F146)</f>
        <v>0.27469725940089229</v>
      </c>
      <c r="G156" s="18">
        <v>0.27469725940089229</v>
      </c>
      <c r="H156" s="10">
        <f>H146/(1-H146)</f>
        <v>0.27469725940089229</v>
      </c>
      <c r="I156" s="18">
        <v>0.27469725940089229</v>
      </c>
    </row>
    <row r="157" spans="1:9" ht="15.6" outlineLevel="1" thickTop="1" thickBot="1" x14ac:dyDescent="0.35">
      <c r="A157" s="44" t="s">
        <v>29</v>
      </c>
      <c r="B157" s="45">
        <f t="shared" ref="B157" si="159">(B154/(B156+1))*B155</f>
        <v>9.9770924021459013</v>
      </c>
      <c r="C157" s="46">
        <f t="shared" ref="C157" si="160">(C154/(C156+1))*C155</f>
        <v>41.486689208031429</v>
      </c>
      <c r="D157" s="45">
        <f t="shared" ref="D157" si="161">(D154/(D156+1))*D155</f>
        <v>34.135247070971957</v>
      </c>
      <c r="E157" s="46">
        <f t="shared" ref="E157" si="162">(E154/(E156+1))*E155</f>
        <v>41.958458427032348</v>
      </c>
      <c r="F157" s="45">
        <f t="shared" ref="F157" si="163">(F154/(F156+1))*F155</f>
        <v>34.497935907787117</v>
      </c>
      <c r="G157" s="46">
        <f t="shared" ref="G157" si="164">(G154/(G156+1))*G155</f>
        <v>42.43351669984505</v>
      </c>
      <c r="H157" s="45">
        <f t="shared" ref="H157" si="165">(H154/(H156+1))*H155</f>
        <v>131.12935284527785</v>
      </c>
      <c r="I157" s="46">
        <f t="shared" ref="I157" si="166">(I154/(I156+1))*I155</f>
        <v>384.98746179228715</v>
      </c>
    </row>
    <row r="158" spans="1:9" ht="15" outlineLevel="1" thickTop="1" x14ac:dyDescent="0.3"/>
    <row r="159" spans="1:9" outlineLevel="1" x14ac:dyDescent="0.3">
      <c r="A159" s="17" t="s">
        <v>18</v>
      </c>
      <c r="B159" s="17">
        <v>6.9607699999999995E-2</v>
      </c>
      <c r="C159" s="17">
        <v>0</v>
      </c>
      <c r="D159" s="17">
        <v>9.2595299999999992E-2</v>
      </c>
      <c r="E159" s="17">
        <v>0</v>
      </c>
      <c r="F159" s="17">
        <v>0.143153</v>
      </c>
      <c r="G159" s="17">
        <v>0</v>
      </c>
      <c r="H159" s="17">
        <v>0.53171500000000005</v>
      </c>
    </row>
  </sheetData>
  <mergeCells count="33">
    <mergeCell ref="B144:C144"/>
    <mergeCell ref="D144:E144"/>
    <mergeCell ref="F144:G144"/>
    <mergeCell ref="H144:I144"/>
    <mergeCell ref="B104:C104"/>
    <mergeCell ref="D104:E104"/>
    <mergeCell ref="F104:G104"/>
    <mergeCell ref="H104:I104"/>
    <mergeCell ref="B124:C124"/>
    <mergeCell ref="D124:E124"/>
    <mergeCell ref="F124:G124"/>
    <mergeCell ref="H124:I124"/>
    <mergeCell ref="B64:C64"/>
    <mergeCell ref="D64:E64"/>
    <mergeCell ref="F64:G64"/>
    <mergeCell ref="H64:I64"/>
    <mergeCell ref="B84:C84"/>
    <mergeCell ref="D84:E84"/>
    <mergeCell ref="F84:G84"/>
    <mergeCell ref="H84:I84"/>
    <mergeCell ref="B44:C44"/>
    <mergeCell ref="D44:E44"/>
    <mergeCell ref="F44:G44"/>
    <mergeCell ref="H44:I44"/>
    <mergeCell ref="A41:I41"/>
    <mergeCell ref="B2:C2"/>
    <mergeCell ref="D2:E2"/>
    <mergeCell ref="F2:G2"/>
    <mergeCell ref="H2:I2"/>
    <mergeCell ref="B23:C23"/>
    <mergeCell ref="D23:E23"/>
    <mergeCell ref="F23:G23"/>
    <mergeCell ref="H23:I23"/>
  </mergeCells>
  <pageMargins left="0.7" right="0.7" top="0.75" bottom="0.75" header="0.3" footer="0.3"/>
  <pageSetup orientation="portrait" r:id="rId1"/>
  <ignoredErrors>
    <ignoredError sqref="F7:H7 C7:D7 E7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I163"/>
  <sheetViews>
    <sheetView zoomScale="18" zoomScaleNormal="85" workbookViewId="0">
      <selection activeCell="A22" sqref="A22:I42"/>
    </sheetView>
  </sheetViews>
  <sheetFormatPr defaultRowHeight="14.4" outlineLevelRow="1" x14ac:dyDescent="0.3"/>
  <cols>
    <col min="1" max="1" width="35.6640625" bestFit="1" customWidth="1"/>
    <col min="2" max="2" width="14" bestFit="1" customWidth="1"/>
    <col min="3" max="3" width="13.33203125" hidden="1" customWidth="1"/>
    <col min="4" max="4" width="14" bestFit="1" customWidth="1"/>
    <col min="5" max="5" width="13.33203125" hidden="1" customWidth="1"/>
    <col min="6" max="6" width="14" bestFit="1" customWidth="1"/>
    <col min="7" max="7" width="13.33203125" hidden="1" customWidth="1"/>
    <col min="8" max="8" width="14" bestFit="1" customWidth="1"/>
    <col min="9" max="9" width="13.33203125" hidden="1" customWidth="1"/>
  </cols>
  <sheetData>
    <row r="1" spans="1:9" ht="15" thickBot="1" x14ac:dyDescent="0.35">
      <c r="A1" s="41" t="s">
        <v>22</v>
      </c>
      <c r="B1" s="27" t="s">
        <v>6</v>
      </c>
      <c r="C1" s="28" t="s">
        <v>7</v>
      </c>
      <c r="D1" s="27" t="s">
        <v>6</v>
      </c>
      <c r="E1" s="29" t="s">
        <v>7</v>
      </c>
      <c r="F1" s="27" t="s">
        <v>6</v>
      </c>
      <c r="G1" s="29" t="s">
        <v>7</v>
      </c>
      <c r="H1" s="27" t="s">
        <v>6</v>
      </c>
      <c r="I1" s="29" t="s">
        <v>7</v>
      </c>
    </row>
    <row r="2" spans="1:9" ht="15" thickBot="1" x14ac:dyDescent="0.35">
      <c r="A2" s="40" t="s">
        <v>15</v>
      </c>
      <c r="B2" s="60">
        <v>1982</v>
      </c>
      <c r="C2" s="63"/>
      <c r="D2" s="60">
        <v>1984</v>
      </c>
      <c r="E2" s="63"/>
      <c r="F2" s="60">
        <v>1986</v>
      </c>
      <c r="G2" s="63"/>
      <c r="H2" s="60">
        <v>2010</v>
      </c>
      <c r="I2" s="63"/>
    </row>
    <row r="3" spans="1:9" x14ac:dyDescent="0.3">
      <c r="A3" s="30" t="s">
        <v>0</v>
      </c>
      <c r="B3" s="25">
        <v>9.81</v>
      </c>
      <c r="C3" s="26">
        <v>9.81</v>
      </c>
      <c r="D3" s="10">
        <v>9.81</v>
      </c>
      <c r="E3" s="18">
        <v>9.81</v>
      </c>
      <c r="F3" s="10">
        <v>9.81</v>
      </c>
      <c r="G3" s="18">
        <v>9.81</v>
      </c>
      <c r="H3" s="10">
        <v>9.81</v>
      </c>
      <c r="I3" s="18">
        <v>9.81</v>
      </c>
    </row>
    <row r="4" spans="1:9" x14ac:dyDescent="0.3">
      <c r="A4" s="31" t="s">
        <v>1</v>
      </c>
      <c r="B4" s="10">
        <v>0.2155</v>
      </c>
      <c r="C4" s="19"/>
      <c r="D4" s="10">
        <v>0.2155</v>
      </c>
      <c r="E4" s="19"/>
      <c r="F4" s="10">
        <v>0.2155</v>
      </c>
      <c r="G4" s="19"/>
      <c r="H4" s="10">
        <v>0.2155</v>
      </c>
      <c r="I4" s="19"/>
    </row>
    <row r="5" spans="1:9" x14ac:dyDescent="0.3">
      <c r="A5" s="31" t="s">
        <v>2</v>
      </c>
      <c r="B5" s="10">
        <v>7.2550000000000003E-2</v>
      </c>
      <c r="C5" s="20"/>
      <c r="D5" s="10">
        <v>7.2550000000000003E-2</v>
      </c>
      <c r="E5" s="20"/>
      <c r="F5" s="10">
        <v>7.2550000000000003E-2</v>
      </c>
      <c r="G5" s="20"/>
      <c r="H5" s="10">
        <v>7.2550000000000003E-2</v>
      </c>
      <c r="I5" s="20"/>
    </row>
    <row r="6" spans="1:9" x14ac:dyDescent="0.3">
      <c r="A6" s="32" t="s">
        <v>14</v>
      </c>
      <c r="B6" s="11">
        <v>243</v>
      </c>
      <c r="C6" s="21">
        <v>243</v>
      </c>
      <c r="D6" s="11">
        <v>245</v>
      </c>
      <c r="E6" s="21">
        <v>245</v>
      </c>
      <c r="F6" s="11">
        <v>247</v>
      </c>
      <c r="G6" s="21">
        <v>247</v>
      </c>
      <c r="H6" s="11">
        <v>531</v>
      </c>
      <c r="I6" s="21">
        <v>531</v>
      </c>
    </row>
    <row r="7" spans="1:9" x14ac:dyDescent="0.3">
      <c r="A7" s="31" t="s">
        <v>8</v>
      </c>
      <c r="B7" s="12">
        <f>-(B3*(1-B4+B5)*B6)/1000</f>
        <v>-2.0430615015</v>
      </c>
      <c r="C7" s="22">
        <f>-(C3*C6)/1000</f>
        <v>-2.3838300000000001</v>
      </c>
      <c r="D7" s="12">
        <f>-(D3*(1-D4+D5)*D6)/1000</f>
        <v>-2.0598768224999997</v>
      </c>
      <c r="E7" s="22">
        <f>-(E3*E6)/1000</f>
        <v>-2.4034500000000003</v>
      </c>
      <c r="F7" s="12">
        <f>-(F3*(1-F4+F5)*F6)/1000</f>
        <v>-2.0766921434999999</v>
      </c>
      <c r="G7" s="22">
        <f>-(G3*G6)/1000</f>
        <v>-2.4230700000000001</v>
      </c>
      <c r="H7" s="12">
        <f>-(H3*(1-H4+H5)*H6)/1000</f>
        <v>-4.4644677255000005</v>
      </c>
      <c r="I7" s="22">
        <f>-(I3*I6)/1000</f>
        <v>-5.2091100000000008</v>
      </c>
    </row>
    <row r="8" spans="1:9" x14ac:dyDescent="0.3">
      <c r="A8" s="31" t="s">
        <v>10</v>
      </c>
      <c r="B8" s="10">
        <v>20.8675</v>
      </c>
      <c r="C8" s="18">
        <v>20.8675</v>
      </c>
      <c r="D8" s="10">
        <v>20.8675</v>
      </c>
      <c r="E8" s="18">
        <v>20.8675</v>
      </c>
      <c r="F8" s="10">
        <v>20.8675</v>
      </c>
      <c r="G8" s="18">
        <v>20.8675</v>
      </c>
      <c r="H8" s="10">
        <v>20.8675</v>
      </c>
      <c r="I8" s="18">
        <v>20.8675</v>
      </c>
    </row>
    <row r="9" spans="1:9" x14ac:dyDescent="0.3">
      <c r="A9" s="31" t="s">
        <v>11</v>
      </c>
      <c r="B9" s="10">
        <v>15.64</v>
      </c>
      <c r="C9" s="18">
        <v>15.64</v>
      </c>
      <c r="D9" s="10">
        <v>15.64</v>
      </c>
      <c r="E9" s="18">
        <v>15.64</v>
      </c>
      <c r="F9" s="10">
        <v>15.64</v>
      </c>
      <c r="G9" s="18">
        <v>15.64</v>
      </c>
      <c r="H9" s="10">
        <v>15.64</v>
      </c>
      <c r="I9" s="18">
        <v>15.64</v>
      </c>
    </row>
    <row r="10" spans="1:9" x14ac:dyDescent="0.3">
      <c r="A10" s="31" t="s">
        <v>9</v>
      </c>
      <c r="B10" s="10">
        <f t="shared" ref="B10:I10" si="0">B8-B9</f>
        <v>5.2274999999999991</v>
      </c>
      <c r="C10" s="18">
        <f t="shared" si="0"/>
        <v>5.2274999999999991</v>
      </c>
      <c r="D10" s="10">
        <f t="shared" si="0"/>
        <v>5.2274999999999991</v>
      </c>
      <c r="E10" s="18">
        <f t="shared" si="0"/>
        <v>5.2274999999999991</v>
      </c>
      <c r="F10" s="10">
        <f t="shared" si="0"/>
        <v>5.2274999999999991</v>
      </c>
      <c r="G10" s="18">
        <f t="shared" si="0"/>
        <v>5.2274999999999991</v>
      </c>
      <c r="H10" s="10">
        <f t="shared" si="0"/>
        <v>5.2274999999999991</v>
      </c>
      <c r="I10" s="18">
        <f t="shared" si="0"/>
        <v>5.2274999999999991</v>
      </c>
    </row>
    <row r="11" spans="1:9" x14ac:dyDescent="0.3">
      <c r="A11" s="33" t="s">
        <v>3</v>
      </c>
      <c r="B11" s="11">
        <v>2</v>
      </c>
      <c r="C11" s="21">
        <v>2</v>
      </c>
      <c r="D11" s="11">
        <v>2</v>
      </c>
      <c r="E11" s="21">
        <v>2</v>
      </c>
      <c r="F11" s="11">
        <v>2</v>
      </c>
      <c r="G11" s="21">
        <v>2</v>
      </c>
      <c r="H11" s="11">
        <v>2</v>
      </c>
      <c r="I11" s="21">
        <v>2</v>
      </c>
    </row>
    <row r="12" spans="1:9" x14ac:dyDescent="0.3">
      <c r="A12" s="31" t="s">
        <v>4</v>
      </c>
      <c r="B12" s="13">
        <f t="shared" ref="B12:I12" si="1">-B11*LOG10((B10+B7)/B10)</f>
        <v>0.43052235155254615</v>
      </c>
      <c r="C12" s="23">
        <f t="shared" si="1"/>
        <v>0.52882969035094241</v>
      </c>
      <c r="D12" s="13">
        <f t="shared" si="1"/>
        <v>0.43512105890340291</v>
      </c>
      <c r="E12" s="23">
        <f t="shared" si="1"/>
        <v>0.5348433196562441</v>
      </c>
      <c r="F12" s="13">
        <f t="shared" si="1"/>
        <v>0.43974424356643871</v>
      </c>
      <c r="G12" s="23">
        <f t="shared" si="1"/>
        <v>0.54089887444034479</v>
      </c>
      <c r="H12" s="13">
        <f t="shared" si="1"/>
        <v>1.6715022669888826</v>
      </c>
      <c r="I12" s="23">
        <f t="shared" si="1"/>
        <v>4.9074246245033413</v>
      </c>
    </row>
    <row r="13" spans="1:9" x14ac:dyDescent="0.3">
      <c r="A13" s="31" t="s">
        <v>12</v>
      </c>
      <c r="B13" s="14">
        <v>100</v>
      </c>
      <c r="C13" s="24">
        <v>100</v>
      </c>
      <c r="D13" s="14">
        <v>100</v>
      </c>
      <c r="E13" s="24">
        <v>100</v>
      </c>
      <c r="F13" s="14">
        <v>100</v>
      </c>
      <c r="G13" s="24">
        <v>100</v>
      </c>
      <c r="H13" s="14">
        <v>100</v>
      </c>
      <c r="I13" s="24">
        <v>100</v>
      </c>
    </row>
    <row r="14" spans="1:9" ht="15" thickBot="1" x14ac:dyDescent="0.35">
      <c r="A14" s="31" t="s">
        <v>5</v>
      </c>
      <c r="B14" s="42">
        <f>B4/(1-B4)</f>
        <v>0.27469725940089229</v>
      </c>
      <c r="C14" s="43">
        <v>0.27469725940089229</v>
      </c>
      <c r="D14" s="42">
        <f>D4/(1-D4)</f>
        <v>0.27469725940089229</v>
      </c>
      <c r="E14" s="43">
        <v>0.27469725940089229</v>
      </c>
      <c r="F14" s="42">
        <f>F4/(1-F4)</f>
        <v>0.27469725940089229</v>
      </c>
      <c r="G14" s="43">
        <v>0.27469725940089229</v>
      </c>
      <c r="H14" s="42">
        <f>H4/(1-H4)</f>
        <v>0.27469725940089229</v>
      </c>
      <c r="I14" s="43">
        <v>0.27469725940089229</v>
      </c>
    </row>
    <row r="15" spans="1:9" ht="15.6" thickTop="1" thickBot="1" x14ac:dyDescent="0.35">
      <c r="A15" s="56" t="s">
        <v>29</v>
      </c>
      <c r="B15" s="57">
        <f t="shared" ref="B15:I15" si="2">(B12/(B14+1))*B13</f>
        <v>33.774478479297244</v>
      </c>
      <c r="C15" s="46">
        <f t="shared" si="2"/>
        <v>41.486689208031429</v>
      </c>
      <c r="D15" s="57">
        <f t="shared" si="2"/>
        <v>34.135247070971957</v>
      </c>
      <c r="E15" s="46">
        <f t="shared" si="2"/>
        <v>41.958458427032348</v>
      </c>
      <c r="F15" s="57">
        <f t="shared" si="2"/>
        <v>34.497935907787117</v>
      </c>
      <c r="G15" s="58">
        <f t="shared" si="2"/>
        <v>42.43351669984505</v>
      </c>
      <c r="H15" s="57">
        <f t="shared" si="2"/>
        <v>131.12935284527785</v>
      </c>
      <c r="I15" s="46">
        <f t="shared" si="2"/>
        <v>384.98746179228715</v>
      </c>
    </row>
    <row r="16" spans="1:9" ht="15" thickTop="1" x14ac:dyDescent="0.3"/>
    <row r="17" spans="1:9" x14ac:dyDescent="0.3">
      <c r="A17" s="17" t="s">
        <v>18</v>
      </c>
      <c r="B17" s="17">
        <f t="shared" ref="B17:H17" si="3">B18/$A$18</f>
        <v>6.9607699999999995E-2</v>
      </c>
      <c r="C17" s="17">
        <f t="shared" si="3"/>
        <v>0</v>
      </c>
      <c r="D17" s="17">
        <f t="shared" si="3"/>
        <v>9.2595299999999992E-2</v>
      </c>
      <c r="E17" s="17">
        <f t="shared" si="3"/>
        <v>0</v>
      </c>
      <c r="F17" s="17">
        <f t="shared" si="3"/>
        <v>0.143153</v>
      </c>
      <c r="G17" s="17">
        <f t="shared" si="3"/>
        <v>0</v>
      </c>
      <c r="H17" s="17">
        <f t="shared" si="3"/>
        <v>0.53171500000000005</v>
      </c>
    </row>
    <row r="18" spans="1:9" hidden="1" x14ac:dyDescent="0.3">
      <c r="A18">
        <v>1000</v>
      </c>
      <c r="B18">
        <v>69.607699999999994</v>
      </c>
      <c r="D18">
        <v>92.595299999999995</v>
      </c>
      <c r="F18">
        <v>143.15299999999999</v>
      </c>
      <c r="H18">
        <v>531.71500000000003</v>
      </c>
    </row>
    <row r="20" spans="1:9" x14ac:dyDescent="0.3">
      <c r="H20">
        <v>25813.175527789143</v>
      </c>
    </row>
    <row r="21" spans="1:9" ht="15" thickBot="1" x14ac:dyDescent="0.35"/>
    <row r="22" spans="1:9" ht="15" thickBot="1" x14ac:dyDescent="0.35">
      <c r="A22" s="41" t="s">
        <v>23</v>
      </c>
      <c r="B22" s="27" t="s">
        <v>6</v>
      </c>
      <c r="C22" s="28" t="s">
        <v>7</v>
      </c>
      <c r="D22" s="27" t="s">
        <v>6</v>
      </c>
      <c r="E22" s="29" t="s">
        <v>7</v>
      </c>
      <c r="F22" s="27" t="s">
        <v>6</v>
      </c>
      <c r="G22" s="29" t="s">
        <v>7</v>
      </c>
      <c r="H22" s="27" t="s">
        <v>6</v>
      </c>
      <c r="I22" s="29" t="s">
        <v>7</v>
      </c>
    </row>
    <row r="23" spans="1:9" ht="15" thickBot="1" x14ac:dyDescent="0.35">
      <c r="A23" s="40" t="s">
        <v>15</v>
      </c>
      <c r="B23" s="60">
        <v>1982</v>
      </c>
      <c r="C23" s="63"/>
      <c r="D23" s="60">
        <v>1984</v>
      </c>
      <c r="E23" s="63"/>
      <c r="F23" s="60">
        <v>1986</v>
      </c>
      <c r="G23" s="63"/>
      <c r="H23" s="60">
        <v>2010</v>
      </c>
      <c r="I23" s="63"/>
    </row>
    <row r="24" spans="1:9" x14ac:dyDescent="0.3">
      <c r="A24" s="30" t="s">
        <v>0</v>
      </c>
      <c r="B24" s="25">
        <v>9.81</v>
      </c>
      <c r="C24" s="26">
        <v>9.81</v>
      </c>
      <c r="D24" s="10">
        <f>$B$24</f>
        <v>9.81</v>
      </c>
      <c r="E24" s="10">
        <f t="shared" ref="E24:H24" si="4">$B$24</f>
        <v>9.81</v>
      </c>
      <c r="F24" s="10">
        <f t="shared" si="4"/>
        <v>9.81</v>
      </c>
      <c r="G24" s="10">
        <f t="shared" si="4"/>
        <v>9.81</v>
      </c>
      <c r="H24" s="10">
        <f t="shared" si="4"/>
        <v>9.81</v>
      </c>
      <c r="I24" s="18">
        <v>9.81</v>
      </c>
    </row>
    <row r="25" spans="1:9" x14ac:dyDescent="0.3">
      <c r="A25" s="55" t="s">
        <v>1</v>
      </c>
      <c r="B25" s="10">
        <v>0.2</v>
      </c>
      <c r="C25" s="19"/>
      <c r="D25" s="10">
        <f>$B$25</f>
        <v>0.2</v>
      </c>
      <c r="E25" s="10">
        <f t="shared" ref="E25:H25" si="5">$B$25</f>
        <v>0.2</v>
      </c>
      <c r="F25" s="10">
        <f t="shared" si="5"/>
        <v>0.2</v>
      </c>
      <c r="G25" s="10">
        <f t="shared" si="5"/>
        <v>0.2</v>
      </c>
      <c r="H25" s="10">
        <f t="shared" si="5"/>
        <v>0.2</v>
      </c>
      <c r="I25" s="19"/>
    </row>
    <row r="26" spans="1:9" x14ac:dyDescent="0.3">
      <c r="A26" s="55" t="s">
        <v>2</v>
      </c>
      <c r="B26" s="10">
        <v>7.2871925021367301E-2</v>
      </c>
      <c r="C26" s="20"/>
      <c r="D26" s="10">
        <f>$B$26</f>
        <v>7.2871925021367301E-2</v>
      </c>
      <c r="E26" s="10">
        <f t="shared" ref="E26:H26" si="6">$B$26</f>
        <v>7.2871925021367301E-2</v>
      </c>
      <c r="F26" s="10">
        <f t="shared" si="6"/>
        <v>7.2871925021367301E-2</v>
      </c>
      <c r="G26" s="10">
        <f t="shared" si="6"/>
        <v>7.2871925021367301E-2</v>
      </c>
      <c r="H26" s="10">
        <f t="shared" si="6"/>
        <v>7.2871925021367301E-2</v>
      </c>
      <c r="I26" s="20"/>
    </row>
    <row r="27" spans="1:9" x14ac:dyDescent="0.3">
      <c r="A27" s="32" t="s">
        <v>14</v>
      </c>
      <c r="B27" s="11">
        <v>243</v>
      </c>
      <c r="C27" s="21">
        <v>243</v>
      </c>
      <c r="D27" s="11">
        <v>245</v>
      </c>
      <c r="E27" s="21">
        <v>245</v>
      </c>
      <c r="F27" s="11">
        <v>247</v>
      </c>
      <c r="G27" s="21">
        <v>247</v>
      </c>
      <c r="H27" s="11">
        <v>531</v>
      </c>
      <c r="I27" s="21">
        <v>531</v>
      </c>
    </row>
    <row r="28" spans="1:9" x14ac:dyDescent="0.3">
      <c r="A28" s="31" t="s">
        <v>8</v>
      </c>
      <c r="B28" s="12">
        <f>-(B24*(1-B25+B26)*B27)/1000</f>
        <v>-2.0807782810236861</v>
      </c>
      <c r="C28" s="22">
        <f>-(C24*C27)/1000</f>
        <v>-2.3838300000000001</v>
      </c>
      <c r="D28" s="12">
        <f>-(D24*(1-D25+D26)*D27)/1000</f>
        <v>-2.0979040281926054</v>
      </c>
      <c r="E28" s="22">
        <f>-(E24*E27)/1000</f>
        <v>-2.4034500000000003</v>
      </c>
      <c r="F28" s="12">
        <f>-(F24*(1-F25+F26)*F27)/1000</f>
        <v>-2.115029775361525</v>
      </c>
      <c r="G28" s="22">
        <f>-(G24*G27)/1000</f>
        <v>-2.4230700000000001</v>
      </c>
      <c r="H28" s="12">
        <f>-(H24*(1-H25+H26)*H27)/1000</f>
        <v>-4.5468858733480557</v>
      </c>
      <c r="I28" s="22">
        <f>-(I24*I27)/1000</f>
        <v>-5.2091100000000008</v>
      </c>
    </row>
    <row r="29" spans="1:9" x14ac:dyDescent="0.3">
      <c r="A29" s="55" t="s">
        <v>10</v>
      </c>
      <c r="B29" s="10">
        <v>66</v>
      </c>
      <c r="C29" s="18">
        <v>20.8675</v>
      </c>
      <c r="D29" s="10">
        <f>$B$29</f>
        <v>66</v>
      </c>
      <c r="E29" s="10">
        <f t="shared" ref="E29:H29" si="7">$B$29</f>
        <v>66</v>
      </c>
      <c r="F29" s="10">
        <f t="shared" si="7"/>
        <v>66</v>
      </c>
      <c r="G29" s="10">
        <f t="shared" si="7"/>
        <v>66</v>
      </c>
      <c r="H29" s="10">
        <f t="shared" si="7"/>
        <v>66</v>
      </c>
      <c r="I29" s="18">
        <v>20.8675</v>
      </c>
    </row>
    <row r="30" spans="1:9" x14ac:dyDescent="0.3">
      <c r="A30" s="55" t="s">
        <v>11</v>
      </c>
      <c r="B30" s="59">
        <v>33</v>
      </c>
      <c r="C30" s="18">
        <v>15.64</v>
      </c>
      <c r="D30" s="10">
        <f>$B$30</f>
        <v>33</v>
      </c>
      <c r="E30" s="10">
        <f t="shared" ref="E30:H30" si="8">$B$30</f>
        <v>33</v>
      </c>
      <c r="F30" s="10">
        <f t="shared" si="8"/>
        <v>33</v>
      </c>
      <c r="G30" s="10">
        <f t="shared" si="8"/>
        <v>33</v>
      </c>
      <c r="H30" s="10">
        <f t="shared" si="8"/>
        <v>33</v>
      </c>
      <c r="I30" s="18">
        <v>15.64</v>
      </c>
    </row>
    <row r="31" spans="1:9" x14ac:dyDescent="0.3">
      <c r="A31" s="31" t="s">
        <v>9</v>
      </c>
      <c r="B31" s="10">
        <f t="shared" ref="B31:I31" si="9">B29-B30</f>
        <v>33</v>
      </c>
      <c r="C31" s="10">
        <f t="shared" si="9"/>
        <v>5.2274999999999991</v>
      </c>
      <c r="D31" s="10">
        <f t="shared" si="9"/>
        <v>33</v>
      </c>
      <c r="E31" s="18">
        <f t="shared" si="9"/>
        <v>33</v>
      </c>
      <c r="F31" s="10">
        <f t="shared" si="9"/>
        <v>33</v>
      </c>
      <c r="G31" s="18">
        <f t="shared" si="9"/>
        <v>33</v>
      </c>
      <c r="H31" s="10">
        <f t="shared" si="9"/>
        <v>33</v>
      </c>
      <c r="I31" s="18">
        <f t="shared" si="9"/>
        <v>5.2274999999999991</v>
      </c>
    </row>
    <row r="32" spans="1:9" x14ac:dyDescent="0.3">
      <c r="A32" s="33" t="s">
        <v>3</v>
      </c>
      <c r="B32" s="11">
        <v>0.3</v>
      </c>
      <c r="C32" s="21">
        <v>2</v>
      </c>
      <c r="D32" s="11">
        <f>$B$32</f>
        <v>0.3</v>
      </c>
      <c r="E32" s="11">
        <f t="shared" ref="E32:H32" si="10">$B$32</f>
        <v>0.3</v>
      </c>
      <c r="F32" s="11">
        <f t="shared" si="10"/>
        <v>0.3</v>
      </c>
      <c r="G32" s="11">
        <f t="shared" si="10"/>
        <v>0.3</v>
      </c>
      <c r="H32" s="11">
        <f t="shared" si="10"/>
        <v>0.3</v>
      </c>
      <c r="I32" s="21">
        <v>2</v>
      </c>
    </row>
    <row r="33" spans="1:9" x14ac:dyDescent="0.3">
      <c r="A33" s="31" t="s">
        <v>4</v>
      </c>
      <c r="B33" s="13">
        <f t="shared" ref="B33:I33" si="11">-B32*LOG10((B31+B28)/B31)</f>
        <v>8.4856158921443395E-3</v>
      </c>
      <c r="C33" s="23">
        <f t="shared" si="11"/>
        <v>0.52882969035094241</v>
      </c>
      <c r="D33" s="13">
        <f t="shared" si="11"/>
        <v>8.5578008726203726E-3</v>
      </c>
      <c r="E33" s="23">
        <f t="shared" si="11"/>
        <v>9.8524442192138625E-3</v>
      </c>
      <c r="F33" s="13">
        <f t="shared" si="11"/>
        <v>8.6300258686486681E-3</v>
      </c>
      <c r="G33" s="23">
        <f t="shared" si="11"/>
        <v>9.9360182584260492E-3</v>
      </c>
      <c r="H33" s="13">
        <f t="shared" si="11"/>
        <v>1.9315240209694221E-2</v>
      </c>
      <c r="I33" s="23">
        <f t="shared" si="11"/>
        <v>4.9074246245033413</v>
      </c>
    </row>
    <row r="34" spans="1:9" x14ac:dyDescent="0.3">
      <c r="A34" s="55" t="s">
        <v>12</v>
      </c>
      <c r="B34" s="14">
        <v>31.920475690944802</v>
      </c>
      <c r="C34" s="24">
        <v>100</v>
      </c>
      <c r="D34" s="14">
        <f>$B$34</f>
        <v>31.920475690944802</v>
      </c>
      <c r="E34" s="14">
        <f t="shared" ref="E34:H34" si="12">$B$34</f>
        <v>31.920475690944802</v>
      </c>
      <c r="F34" s="14">
        <f t="shared" si="12"/>
        <v>31.920475690944802</v>
      </c>
      <c r="G34" s="14">
        <f t="shared" si="12"/>
        <v>31.920475690944802</v>
      </c>
      <c r="H34" s="14">
        <f t="shared" si="12"/>
        <v>31.920475690944802</v>
      </c>
      <c r="I34" s="24">
        <v>100</v>
      </c>
    </row>
    <row r="35" spans="1:9" ht="15" thickBot="1" x14ac:dyDescent="0.35">
      <c r="A35" s="31" t="s">
        <v>5</v>
      </c>
      <c r="B35" s="10">
        <f>B25/(1-B25)</f>
        <v>0.25</v>
      </c>
      <c r="C35" s="18">
        <v>0.27469725940089229</v>
      </c>
      <c r="D35" s="10">
        <f>D25/(1-D25)</f>
        <v>0.25</v>
      </c>
      <c r="E35" s="18">
        <v>0.27469725940089229</v>
      </c>
      <c r="F35" s="10">
        <f>F25/(1-F25)</f>
        <v>0.25</v>
      </c>
      <c r="G35" s="18">
        <v>0.27469725940089229</v>
      </c>
      <c r="H35" s="10">
        <f>H25/(1-H25)</f>
        <v>0.25</v>
      </c>
      <c r="I35" s="18">
        <v>0.27469725940089229</v>
      </c>
    </row>
    <row r="36" spans="1:9" ht="15.6" thickTop="1" thickBot="1" x14ac:dyDescent="0.35">
      <c r="A36" s="56" t="s">
        <v>29</v>
      </c>
      <c r="B36" s="57">
        <f t="shared" ref="B36:I36" si="13">(B33/(B35+1))*B34</f>
        <v>0.2166919166463106</v>
      </c>
      <c r="C36" s="58">
        <f t="shared" si="13"/>
        <v>41.486689208031429</v>
      </c>
      <c r="D36" s="57">
        <f t="shared" si="13"/>
        <v>0.21853525977793983</v>
      </c>
      <c r="E36" s="58">
        <f t="shared" si="13"/>
        <v>0.2467210970106096</v>
      </c>
      <c r="F36" s="57">
        <f t="shared" si="13"/>
        <v>0.22037962476193967</v>
      </c>
      <c r="G36" s="58">
        <f t="shared" si="13"/>
        <v>0.2488139257724134</v>
      </c>
      <c r="H36" s="57">
        <f t="shared" si="13"/>
        <v>0.49324132446264318</v>
      </c>
      <c r="I36" s="46">
        <f t="shared" si="13"/>
        <v>384.98746179228715</v>
      </c>
    </row>
    <row r="37" spans="1:9" ht="15" thickTop="1" x14ac:dyDescent="0.3"/>
    <row r="38" spans="1:9" x14ac:dyDescent="0.3">
      <c r="A38" s="17" t="s">
        <v>18</v>
      </c>
      <c r="B38" s="17">
        <f t="shared" ref="B38:H38" si="14">B39/$A$18</f>
        <v>6.9607699999999995E-2</v>
      </c>
      <c r="C38" s="17">
        <f t="shared" si="14"/>
        <v>0</v>
      </c>
      <c r="D38" s="17">
        <f t="shared" si="14"/>
        <v>9.2595299999999992E-2</v>
      </c>
      <c r="E38" s="17">
        <f t="shared" si="14"/>
        <v>0</v>
      </c>
      <c r="F38" s="17">
        <f t="shared" si="14"/>
        <v>0.143153</v>
      </c>
      <c r="G38" s="17">
        <f t="shared" si="14"/>
        <v>0</v>
      </c>
      <c r="H38" s="17">
        <f t="shared" si="14"/>
        <v>0.53171500000000005</v>
      </c>
    </row>
    <row r="39" spans="1:9" hidden="1" x14ac:dyDescent="0.3">
      <c r="A39">
        <v>1000</v>
      </c>
      <c r="B39">
        <v>69.607699999999994</v>
      </c>
      <c r="D39">
        <v>92.595299999999995</v>
      </c>
      <c r="F39">
        <v>143.15299999999999</v>
      </c>
      <c r="H39">
        <v>531.71500000000003</v>
      </c>
    </row>
    <row r="40" spans="1:9" x14ac:dyDescent="0.3">
      <c r="A40" t="s">
        <v>30</v>
      </c>
      <c r="B40">
        <f>B38-B36</f>
        <v>-0.14708421664631061</v>
      </c>
      <c r="C40">
        <f t="shared" ref="C40:H40" si="15">C38-C36</f>
        <v>-41.486689208031429</v>
      </c>
      <c r="D40">
        <f t="shared" si="15"/>
        <v>-0.12593995977793984</v>
      </c>
      <c r="E40">
        <f t="shared" si="15"/>
        <v>-0.2467210970106096</v>
      </c>
      <c r="F40">
        <f t="shared" si="15"/>
        <v>-7.7226624761939672E-2</v>
      </c>
      <c r="G40">
        <f t="shared" si="15"/>
        <v>-0.2488139257724134</v>
      </c>
      <c r="H40">
        <f t="shared" si="15"/>
        <v>3.8473675537356866E-2</v>
      </c>
    </row>
    <row r="41" spans="1:9" x14ac:dyDescent="0.3">
      <c r="A41" t="s">
        <v>32</v>
      </c>
      <c r="B41">
        <f>B40^2</f>
        <v>2.1633766786458834E-2</v>
      </c>
      <c r="C41">
        <f t="shared" ref="C41:H41" si="16">C40^2</f>
        <v>1721.1453814437914</v>
      </c>
      <c r="D41">
        <f t="shared" si="16"/>
        <v>1.5860873468869104E-2</v>
      </c>
      <c r="E41">
        <f t="shared" si="16"/>
        <v>6.0871299710118634E-2</v>
      </c>
      <c r="F41">
        <f t="shared" si="16"/>
        <v>5.9639515721214339E-3</v>
      </c>
      <c r="G41">
        <f t="shared" si="16"/>
        <v>6.1908369658280046E-2</v>
      </c>
      <c r="H41">
        <f t="shared" si="16"/>
        <v>1.4802237093538121E-3</v>
      </c>
    </row>
    <row r="42" spans="1:9" x14ac:dyDescent="0.3">
      <c r="A42" t="s">
        <v>31</v>
      </c>
      <c r="H42" s="17">
        <f>SUM(B41:H41)</f>
        <v>1721.3130999286966</v>
      </c>
    </row>
    <row r="44" spans="1:9" ht="15.6" hidden="1" x14ac:dyDescent="0.3">
      <c r="A44" s="64" t="s">
        <v>28</v>
      </c>
      <c r="B44" s="64"/>
      <c r="C44" s="64"/>
      <c r="D44" s="64"/>
      <c r="E44" s="64"/>
      <c r="F44" s="64"/>
      <c r="G44" s="64"/>
      <c r="H44" s="64"/>
      <c r="I44" s="64"/>
    </row>
    <row r="45" spans="1:9" hidden="1" outlineLevel="1" x14ac:dyDescent="0.3"/>
    <row r="46" spans="1:9" ht="15" hidden="1" outlineLevel="1" thickBot="1" x14ac:dyDescent="0.35">
      <c r="A46" s="41" t="s">
        <v>20</v>
      </c>
      <c r="B46" s="27" t="s">
        <v>6</v>
      </c>
      <c r="C46" s="28" t="s">
        <v>7</v>
      </c>
      <c r="D46" s="27" t="s">
        <v>6</v>
      </c>
      <c r="E46" s="29" t="s">
        <v>7</v>
      </c>
      <c r="F46" s="27" t="s">
        <v>6</v>
      </c>
      <c r="G46" s="29" t="s">
        <v>7</v>
      </c>
      <c r="H46" s="27" t="s">
        <v>6</v>
      </c>
      <c r="I46" s="29" t="s">
        <v>7</v>
      </c>
    </row>
    <row r="47" spans="1:9" ht="15" hidden="1" outlineLevel="1" thickBot="1" x14ac:dyDescent="0.35">
      <c r="A47" s="40" t="s">
        <v>15</v>
      </c>
      <c r="B47" s="60">
        <v>1982</v>
      </c>
      <c r="C47" s="63"/>
      <c r="D47" s="60">
        <v>1984</v>
      </c>
      <c r="E47" s="63"/>
      <c r="F47" s="60">
        <v>1986</v>
      </c>
      <c r="G47" s="63"/>
      <c r="H47" s="60">
        <v>2010</v>
      </c>
      <c r="I47" s="63"/>
    </row>
    <row r="48" spans="1:9" hidden="1" outlineLevel="1" x14ac:dyDescent="0.3">
      <c r="A48" s="30" t="s">
        <v>0</v>
      </c>
      <c r="B48" s="25">
        <v>9.81</v>
      </c>
      <c r="C48" s="26">
        <v>9.81</v>
      </c>
      <c r="D48" s="10">
        <v>9.81</v>
      </c>
      <c r="E48" s="18">
        <v>9.81</v>
      </c>
      <c r="F48" s="10">
        <v>9.81</v>
      </c>
      <c r="G48" s="18">
        <v>9.81</v>
      </c>
      <c r="H48" s="10">
        <v>9.81</v>
      </c>
      <c r="I48" s="18">
        <v>9.81</v>
      </c>
    </row>
    <row r="49" spans="1:9" hidden="1" outlineLevel="1" x14ac:dyDescent="0.3">
      <c r="A49" s="31" t="s">
        <v>1</v>
      </c>
      <c r="B49" s="10">
        <v>0.2155</v>
      </c>
      <c r="C49" s="19"/>
      <c r="D49" s="10">
        <v>0.2155</v>
      </c>
      <c r="E49" s="19"/>
      <c r="F49" s="10">
        <v>0.2155</v>
      </c>
      <c r="G49" s="19"/>
      <c r="H49" s="10">
        <v>0.2155</v>
      </c>
      <c r="I49" s="19"/>
    </row>
    <row r="50" spans="1:9" hidden="1" outlineLevel="1" x14ac:dyDescent="0.3">
      <c r="A50" s="31" t="s">
        <v>2</v>
      </c>
      <c r="B50" s="10">
        <v>7.2550000000000003E-2</v>
      </c>
      <c r="C50" s="20"/>
      <c r="D50" s="10">
        <v>7.2550000000000003E-2</v>
      </c>
      <c r="E50" s="20"/>
      <c r="F50" s="10">
        <v>7.2550000000000003E-2</v>
      </c>
      <c r="G50" s="20"/>
      <c r="H50" s="10">
        <v>7.2550000000000003E-2</v>
      </c>
      <c r="I50" s="20"/>
    </row>
    <row r="51" spans="1:9" hidden="1" outlineLevel="1" x14ac:dyDescent="0.3">
      <c r="A51" s="32" t="s">
        <v>14</v>
      </c>
      <c r="B51" s="11">
        <v>243</v>
      </c>
      <c r="C51" s="21">
        <v>243</v>
      </c>
      <c r="D51" s="11">
        <v>245</v>
      </c>
      <c r="E51" s="21">
        <v>245</v>
      </c>
      <c r="F51" s="11">
        <v>247</v>
      </c>
      <c r="G51" s="21">
        <v>247</v>
      </c>
      <c r="H51" s="11">
        <v>531</v>
      </c>
      <c r="I51" s="21">
        <v>531</v>
      </c>
    </row>
    <row r="52" spans="1:9" hidden="1" outlineLevel="1" x14ac:dyDescent="0.3">
      <c r="A52" s="31" t="s">
        <v>8</v>
      </c>
      <c r="B52" s="12">
        <f>-(B48*(1-B49+B50)*B51)/1000</f>
        <v>-2.0430615015</v>
      </c>
      <c r="C52" s="22">
        <f>-(C48*C51)/1000</f>
        <v>-2.3838300000000001</v>
      </c>
      <c r="D52" s="12">
        <f>-(D48*(1-D49+D50)*D51)/1000</f>
        <v>-2.0598768224999997</v>
      </c>
      <c r="E52" s="22">
        <f>-(E48*E51)/1000</f>
        <v>-2.4034500000000003</v>
      </c>
      <c r="F52" s="12">
        <f>-(F48*(1-F49+F50)*F51)/1000</f>
        <v>-2.0766921434999999</v>
      </c>
      <c r="G52" s="22">
        <f>-(G48*G51)/1000</f>
        <v>-2.4230700000000001</v>
      </c>
      <c r="H52" s="12">
        <f>-(H48*(1-H49+H50)*H51)/1000</f>
        <v>-4.4644677255000005</v>
      </c>
      <c r="I52" s="22">
        <f>-(I48*I51)/1000</f>
        <v>-5.2091100000000008</v>
      </c>
    </row>
    <row r="53" spans="1:9" hidden="1" outlineLevel="1" x14ac:dyDescent="0.3">
      <c r="A53" s="31" t="s">
        <v>10</v>
      </c>
      <c r="B53" s="10">
        <v>20.8675</v>
      </c>
      <c r="C53" s="18">
        <v>20.8675</v>
      </c>
      <c r="D53" s="10">
        <v>20.8675</v>
      </c>
      <c r="E53" s="18">
        <v>20.8675</v>
      </c>
      <c r="F53" s="10">
        <v>20.8675</v>
      </c>
      <c r="G53" s="18">
        <v>20.8675</v>
      </c>
      <c r="H53" s="10">
        <v>20.8675</v>
      </c>
      <c r="I53" s="18">
        <v>20.8675</v>
      </c>
    </row>
    <row r="54" spans="1:9" hidden="1" outlineLevel="1" x14ac:dyDescent="0.3">
      <c r="A54" s="31" t="s">
        <v>11</v>
      </c>
      <c r="B54" s="10">
        <v>15.64</v>
      </c>
      <c r="C54" s="18">
        <v>15.64</v>
      </c>
      <c r="D54" s="10">
        <v>15.64</v>
      </c>
      <c r="E54" s="18">
        <v>15.64</v>
      </c>
      <c r="F54" s="10">
        <v>15.64</v>
      </c>
      <c r="G54" s="18">
        <v>15.64</v>
      </c>
      <c r="H54" s="10">
        <v>15.64</v>
      </c>
      <c r="I54" s="18">
        <v>15.64</v>
      </c>
    </row>
    <row r="55" spans="1:9" hidden="1" outlineLevel="1" x14ac:dyDescent="0.3">
      <c r="A55" s="31" t="s">
        <v>9</v>
      </c>
      <c r="B55" s="10">
        <v>15</v>
      </c>
      <c r="C55" s="18">
        <f t="shared" ref="C55:I55" si="17">C53-C54</f>
        <v>5.2274999999999991</v>
      </c>
      <c r="D55" s="10">
        <f t="shared" si="17"/>
        <v>5.2274999999999991</v>
      </c>
      <c r="E55" s="18">
        <f t="shared" si="17"/>
        <v>5.2274999999999991</v>
      </c>
      <c r="F55" s="10">
        <f t="shared" si="17"/>
        <v>5.2274999999999991</v>
      </c>
      <c r="G55" s="18">
        <f t="shared" si="17"/>
        <v>5.2274999999999991</v>
      </c>
      <c r="H55" s="10">
        <f t="shared" si="17"/>
        <v>5.2274999999999991</v>
      </c>
      <c r="I55" s="18">
        <f t="shared" si="17"/>
        <v>5.2274999999999991</v>
      </c>
    </row>
    <row r="56" spans="1:9" hidden="1" outlineLevel="1" x14ac:dyDescent="0.3">
      <c r="A56" s="33" t="s">
        <v>3</v>
      </c>
      <c r="B56" s="11">
        <v>2</v>
      </c>
      <c r="C56" s="21">
        <v>2</v>
      </c>
      <c r="D56" s="11">
        <v>2</v>
      </c>
      <c r="E56" s="21">
        <v>2</v>
      </c>
      <c r="F56" s="11">
        <v>2</v>
      </c>
      <c r="G56" s="21">
        <v>2</v>
      </c>
      <c r="H56" s="11">
        <v>2</v>
      </c>
      <c r="I56" s="21">
        <v>2</v>
      </c>
    </row>
    <row r="57" spans="1:9" hidden="1" outlineLevel="1" x14ac:dyDescent="0.3">
      <c r="A57" s="31" t="s">
        <v>4</v>
      </c>
      <c r="B57" s="13">
        <f t="shared" ref="B57:I57" si="18">-B56*LOG10((B55+B52)/B55)</f>
        <v>0.12717772341804845</v>
      </c>
      <c r="C57" s="23">
        <f t="shared" si="18"/>
        <v>0.52882969035094241</v>
      </c>
      <c r="D57" s="13">
        <f t="shared" si="18"/>
        <v>0.43512105890340291</v>
      </c>
      <c r="E57" s="23">
        <f t="shared" si="18"/>
        <v>0.5348433196562441</v>
      </c>
      <c r="F57" s="13">
        <f t="shared" si="18"/>
        <v>0.43974424356643871</v>
      </c>
      <c r="G57" s="23">
        <f t="shared" si="18"/>
        <v>0.54089887444034479</v>
      </c>
      <c r="H57" s="13">
        <f t="shared" si="18"/>
        <v>1.6715022669888826</v>
      </c>
      <c r="I57" s="23">
        <f t="shared" si="18"/>
        <v>4.9074246245033413</v>
      </c>
    </row>
    <row r="58" spans="1:9" hidden="1" outlineLevel="1" x14ac:dyDescent="0.3">
      <c r="A58" s="31" t="s">
        <v>12</v>
      </c>
      <c r="B58" s="14">
        <v>100</v>
      </c>
      <c r="C58" s="24">
        <v>100</v>
      </c>
      <c r="D58" s="14">
        <v>100</v>
      </c>
      <c r="E58" s="24">
        <v>100</v>
      </c>
      <c r="F58" s="14">
        <v>100</v>
      </c>
      <c r="G58" s="24">
        <v>100</v>
      </c>
      <c r="H58" s="14">
        <v>100</v>
      </c>
      <c r="I58" s="24">
        <v>100</v>
      </c>
    </row>
    <row r="59" spans="1:9" hidden="1" outlineLevel="1" x14ac:dyDescent="0.3">
      <c r="A59" s="31" t="s">
        <v>5</v>
      </c>
      <c r="B59" s="10">
        <f>B49/(1-B49)</f>
        <v>0.27469725940089229</v>
      </c>
      <c r="C59" s="18">
        <v>0.27469725940089229</v>
      </c>
      <c r="D59" s="10">
        <f>D49/(1-D49)</f>
        <v>0.27469725940089229</v>
      </c>
      <c r="E59" s="18">
        <v>0.27469725940089229</v>
      </c>
      <c r="F59" s="10">
        <f>F49/(1-F49)</f>
        <v>0.27469725940089229</v>
      </c>
      <c r="G59" s="18">
        <v>0.27469725940089229</v>
      </c>
      <c r="H59" s="10">
        <f>H49/(1-H49)</f>
        <v>0.27469725940089229</v>
      </c>
      <c r="I59" s="18">
        <v>0.27469725940089229</v>
      </c>
    </row>
    <row r="60" spans="1:9" ht="15.6" hidden="1" outlineLevel="1" thickTop="1" thickBot="1" x14ac:dyDescent="0.35">
      <c r="A60" s="44" t="s">
        <v>29</v>
      </c>
      <c r="B60" s="45">
        <f t="shared" ref="B60:I60" si="19">(B57/(B59+1))*B58</f>
        <v>9.9770924021459013</v>
      </c>
      <c r="C60" s="46">
        <f t="shared" si="19"/>
        <v>41.486689208031429</v>
      </c>
      <c r="D60" s="45">
        <f t="shared" si="19"/>
        <v>34.135247070971957</v>
      </c>
      <c r="E60" s="46">
        <f t="shared" si="19"/>
        <v>41.958458427032348</v>
      </c>
      <c r="F60" s="45">
        <f t="shared" si="19"/>
        <v>34.497935907787117</v>
      </c>
      <c r="G60" s="46">
        <f t="shared" si="19"/>
        <v>42.43351669984505</v>
      </c>
      <c r="H60" s="45">
        <f t="shared" si="19"/>
        <v>131.12935284527785</v>
      </c>
      <c r="I60" s="46">
        <f t="shared" si="19"/>
        <v>384.98746179228715</v>
      </c>
    </row>
    <row r="61" spans="1:9" hidden="1" outlineLevel="1" x14ac:dyDescent="0.3"/>
    <row r="62" spans="1:9" hidden="1" outlineLevel="1" x14ac:dyDescent="0.3">
      <c r="A62" s="17" t="s">
        <v>18</v>
      </c>
      <c r="B62" s="17">
        <v>6.9607699999999995E-2</v>
      </c>
      <c r="C62" s="17">
        <v>0</v>
      </c>
      <c r="D62" s="17">
        <v>9.2595299999999992E-2</v>
      </c>
      <c r="E62" s="17">
        <v>0</v>
      </c>
      <c r="F62" s="17">
        <v>0.143153</v>
      </c>
      <c r="G62" s="17">
        <v>0</v>
      </c>
      <c r="H62" s="17">
        <v>0.53171500000000005</v>
      </c>
    </row>
    <row r="63" spans="1:9" hidden="1" outlineLevel="1" x14ac:dyDescent="0.3"/>
    <row r="64" spans="1:9" hidden="1" outlineLevel="1" x14ac:dyDescent="0.3"/>
    <row r="65" spans="1:9" hidden="1" outlineLevel="1" x14ac:dyDescent="0.3"/>
    <row r="66" spans="1:9" ht="15" hidden="1" outlineLevel="1" thickBot="1" x14ac:dyDescent="0.35">
      <c r="A66" s="41" t="s">
        <v>21</v>
      </c>
      <c r="B66" s="27" t="s">
        <v>6</v>
      </c>
      <c r="C66" s="28" t="s">
        <v>7</v>
      </c>
      <c r="D66" s="27" t="s">
        <v>6</v>
      </c>
      <c r="E66" s="29" t="s">
        <v>7</v>
      </c>
      <c r="F66" s="27" t="s">
        <v>6</v>
      </c>
      <c r="G66" s="29" t="s">
        <v>7</v>
      </c>
      <c r="H66" s="27" t="s">
        <v>6</v>
      </c>
      <c r="I66" s="29" t="s">
        <v>7</v>
      </c>
    </row>
    <row r="67" spans="1:9" ht="15" hidden="1" outlineLevel="1" thickBot="1" x14ac:dyDescent="0.35">
      <c r="A67" s="40" t="s">
        <v>15</v>
      </c>
      <c r="B67" s="60">
        <v>1982</v>
      </c>
      <c r="C67" s="63"/>
      <c r="D67" s="60">
        <v>1984</v>
      </c>
      <c r="E67" s="63"/>
      <c r="F67" s="60">
        <v>1986</v>
      </c>
      <c r="G67" s="63"/>
      <c r="H67" s="60">
        <v>2010</v>
      </c>
      <c r="I67" s="63"/>
    </row>
    <row r="68" spans="1:9" hidden="1" outlineLevel="1" x14ac:dyDescent="0.3">
      <c r="A68" s="30" t="s">
        <v>0</v>
      </c>
      <c r="B68" s="25">
        <v>9.81</v>
      </c>
      <c r="C68" s="26">
        <v>9.81</v>
      </c>
      <c r="D68" s="10">
        <v>9.81</v>
      </c>
      <c r="E68" s="18">
        <v>9.81</v>
      </c>
      <c r="F68" s="10">
        <v>9.81</v>
      </c>
      <c r="G68" s="18">
        <v>9.81</v>
      </c>
      <c r="H68" s="10">
        <v>9.81</v>
      </c>
      <c r="I68" s="18">
        <v>9.81</v>
      </c>
    </row>
    <row r="69" spans="1:9" hidden="1" outlineLevel="1" x14ac:dyDescent="0.3">
      <c r="A69" s="31" t="s">
        <v>1</v>
      </c>
      <c r="B69" s="10">
        <v>0.2155</v>
      </c>
      <c r="C69" s="19"/>
      <c r="D69" s="10">
        <v>0.2155</v>
      </c>
      <c r="E69" s="19"/>
      <c r="F69" s="10">
        <v>0.2155</v>
      </c>
      <c r="G69" s="19"/>
      <c r="H69" s="10">
        <v>0.2155</v>
      </c>
      <c r="I69" s="19"/>
    </row>
    <row r="70" spans="1:9" hidden="1" outlineLevel="1" x14ac:dyDescent="0.3">
      <c r="A70" s="31" t="s">
        <v>2</v>
      </c>
      <c r="B70" s="10">
        <v>7.2550000000000003E-2</v>
      </c>
      <c r="C70" s="20"/>
      <c r="D70" s="10">
        <v>7.2550000000000003E-2</v>
      </c>
      <c r="E70" s="20"/>
      <c r="F70" s="10">
        <v>7.2550000000000003E-2</v>
      </c>
      <c r="G70" s="20"/>
      <c r="H70" s="10">
        <v>7.2550000000000003E-2</v>
      </c>
      <c r="I70" s="20"/>
    </row>
    <row r="71" spans="1:9" hidden="1" outlineLevel="1" x14ac:dyDescent="0.3">
      <c r="A71" s="32" t="s">
        <v>14</v>
      </c>
      <c r="B71" s="11">
        <v>243</v>
      </c>
      <c r="C71" s="21">
        <v>243</v>
      </c>
      <c r="D71" s="11">
        <v>245</v>
      </c>
      <c r="E71" s="21">
        <v>245</v>
      </c>
      <c r="F71" s="11">
        <v>247</v>
      </c>
      <c r="G71" s="21">
        <v>247</v>
      </c>
      <c r="H71" s="11">
        <v>531</v>
      </c>
      <c r="I71" s="21">
        <v>531</v>
      </c>
    </row>
    <row r="72" spans="1:9" hidden="1" outlineLevel="1" x14ac:dyDescent="0.3">
      <c r="A72" s="31" t="s">
        <v>8</v>
      </c>
      <c r="B72" s="12">
        <f>-(B68*(1-B69+B70)*B71)/1000</f>
        <v>-2.0430615015</v>
      </c>
      <c r="C72" s="22">
        <f>-(C68*C71)/1000</f>
        <v>-2.3838300000000001</v>
      </c>
      <c r="D72" s="12">
        <f>-(D68*(1-D69+D70)*D71)/1000</f>
        <v>-2.0598768224999997</v>
      </c>
      <c r="E72" s="22">
        <f>-(E68*E71)/1000</f>
        <v>-2.4034500000000003</v>
      </c>
      <c r="F72" s="12">
        <f>-(F68*(1-F69+F70)*F71)/1000</f>
        <v>-2.0766921434999999</v>
      </c>
      <c r="G72" s="22">
        <f>-(G68*G71)/1000</f>
        <v>-2.4230700000000001</v>
      </c>
      <c r="H72" s="12">
        <f>-(H68*(1-H69+H70)*H71)/1000</f>
        <v>-4.4644677255000005</v>
      </c>
      <c r="I72" s="22">
        <f>-(I68*I71)/1000</f>
        <v>-5.2091100000000008</v>
      </c>
    </row>
    <row r="73" spans="1:9" hidden="1" outlineLevel="1" x14ac:dyDescent="0.3">
      <c r="A73" s="31" t="s">
        <v>10</v>
      </c>
      <c r="B73" s="10">
        <v>20.8675</v>
      </c>
      <c r="C73" s="18">
        <v>20.8675</v>
      </c>
      <c r="D73" s="10">
        <v>20.8675</v>
      </c>
      <c r="E73" s="18">
        <v>20.8675</v>
      </c>
      <c r="F73" s="10">
        <v>20.8675</v>
      </c>
      <c r="G73" s="18">
        <v>20.8675</v>
      </c>
      <c r="H73" s="10">
        <v>20.8675</v>
      </c>
      <c r="I73" s="18">
        <v>20.8675</v>
      </c>
    </row>
    <row r="74" spans="1:9" hidden="1" outlineLevel="1" x14ac:dyDescent="0.3">
      <c r="A74" s="31" t="s">
        <v>11</v>
      </c>
      <c r="B74" s="10">
        <v>15.64</v>
      </c>
      <c r="C74" s="18">
        <v>15.64</v>
      </c>
      <c r="D74" s="10">
        <v>15.64</v>
      </c>
      <c r="E74" s="18">
        <v>15.64</v>
      </c>
      <c r="F74" s="10">
        <v>15.64</v>
      </c>
      <c r="G74" s="18">
        <v>15.64</v>
      </c>
      <c r="H74" s="10">
        <v>15.64</v>
      </c>
      <c r="I74" s="18">
        <v>15.64</v>
      </c>
    </row>
    <row r="75" spans="1:9" hidden="1" outlineLevel="1" x14ac:dyDescent="0.3">
      <c r="A75" s="31" t="s">
        <v>9</v>
      </c>
      <c r="B75" s="10">
        <v>15</v>
      </c>
      <c r="C75" s="18">
        <f t="shared" ref="C75:I75" si="20">C73-C74</f>
        <v>5.2274999999999991</v>
      </c>
      <c r="D75" s="10">
        <f t="shared" si="20"/>
        <v>5.2274999999999991</v>
      </c>
      <c r="E75" s="18">
        <f t="shared" si="20"/>
        <v>5.2274999999999991</v>
      </c>
      <c r="F75" s="10">
        <f t="shared" si="20"/>
        <v>5.2274999999999991</v>
      </c>
      <c r="G75" s="18">
        <f t="shared" si="20"/>
        <v>5.2274999999999991</v>
      </c>
      <c r="H75" s="10">
        <f t="shared" si="20"/>
        <v>5.2274999999999991</v>
      </c>
      <c r="I75" s="18">
        <f t="shared" si="20"/>
        <v>5.2274999999999991</v>
      </c>
    </row>
    <row r="76" spans="1:9" hidden="1" outlineLevel="1" x14ac:dyDescent="0.3">
      <c r="A76" s="33" t="s">
        <v>3</v>
      </c>
      <c r="B76" s="11">
        <v>2</v>
      </c>
      <c r="C76" s="21">
        <v>2</v>
      </c>
      <c r="D76" s="11">
        <v>2</v>
      </c>
      <c r="E76" s="21">
        <v>2</v>
      </c>
      <c r="F76" s="11">
        <v>2</v>
      </c>
      <c r="G76" s="21">
        <v>2</v>
      </c>
      <c r="H76" s="11">
        <v>2</v>
      </c>
      <c r="I76" s="21">
        <v>2</v>
      </c>
    </row>
    <row r="77" spans="1:9" hidden="1" outlineLevel="1" x14ac:dyDescent="0.3">
      <c r="A77" s="31" t="s">
        <v>4</v>
      </c>
      <c r="B77" s="13">
        <f t="shared" ref="B77:I77" si="21">-B76*LOG10((B75+B72)/B75)</f>
        <v>0.12717772341804845</v>
      </c>
      <c r="C77" s="23">
        <f t="shared" si="21"/>
        <v>0.52882969035094241</v>
      </c>
      <c r="D77" s="13">
        <f t="shared" si="21"/>
        <v>0.43512105890340291</v>
      </c>
      <c r="E77" s="23">
        <f t="shared" si="21"/>
        <v>0.5348433196562441</v>
      </c>
      <c r="F77" s="13">
        <f t="shared" si="21"/>
        <v>0.43974424356643871</v>
      </c>
      <c r="G77" s="23">
        <f t="shared" si="21"/>
        <v>0.54089887444034479</v>
      </c>
      <c r="H77" s="13">
        <f t="shared" si="21"/>
        <v>1.6715022669888826</v>
      </c>
      <c r="I77" s="23">
        <f t="shared" si="21"/>
        <v>4.9074246245033413</v>
      </c>
    </row>
    <row r="78" spans="1:9" hidden="1" outlineLevel="1" x14ac:dyDescent="0.3">
      <c r="A78" s="31" t="s">
        <v>12</v>
      </c>
      <c r="B78" s="14">
        <v>100</v>
      </c>
      <c r="C78" s="24">
        <v>100</v>
      </c>
      <c r="D78" s="14">
        <v>100</v>
      </c>
      <c r="E78" s="24">
        <v>100</v>
      </c>
      <c r="F78" s="14">
        <v>100</v>
      </c>
      <c r="G78" s="24">
        <v>100</v>
      </c>
      <c r="H78" s="14">
        <v>100</v>
      </c>
      <c r="I78" s="24">
        <v>100</v>
      </c>
    </row>
    <row r="79" spans="1:9" hidden="1" outlineLevel="1" x14ac:dyDescent="0.3">
      <c r="A79" s="31" t="s">
        <v>5</v>
      </c>
      <c r="B79" s="10">
        <f>B69/(1-B69)</f>
        <v>0.27469725940089229</v>
      </c>
      <c r="C79" s="18">
        <v>0.27469725940089229</v>
      </c>
      <c r="D79" s="10">
        <f>D69/(1-D69)</f>
        <v>0.27469725940089229</v>
      </c>
      <c r="E79" s="18">
        <v>0.27469725940089229</v>
      </c>
      <c r="F79" s="10">
        <f>F69/(1-F69)</f>
        <v>0.27469725940089229</v>
      </c>
      <c r="G79" s="18">
        <v>0.27469725940089229</v>
      </c>
      <c r="H79" s="10">
        <f>H69/(1-H69)</f>
        <v>0.27469725940089229</v>
      </c>
      <c r="I79" s="18">
        <v>0.27469725940089229</v>
      </c>
    </row>
    <row r="80" spans="1:9" ht="15.6" hidden="1" outlineLevel="1" thickTop="1" thickBot="1" x14ac:dyDescent="0.35">
      <c r="A80" s="44" t="s">
        <v>29</v>
      </c>
      <c r="B80" s="45">
        <f t="shared" ref="B80:I80" si="22">(B77/(B79+1))*B78</f>
        <v>9.9770924021459013</v>
      </c>
      <c r="C80" s="46">
        <f t="shared" si="22"/>
        <v>41.486689208031429</v>
      </c>
      <c r="D80" s="45">
        <f t="shared" si="22"/>
        <v>34.135247070971957</v>
      </c>
      <c r="E80" s="46">
        <f t="shared" si="22"/>
        <v>41.958458427032348</v>
      </c>
      <c r="F80" s="45">
        <f t="shared" si="22"/>
        <v>34.497935907787117</v>
      </c>
      <c r="G80" s="46">
        <f t="shared" si="22"/>
        <v>42.43351669984505</v>
      </c>
      <c r="H80" s="45">
        <f t="shared" si="22"/>
        <v>131.12935284527785</v>
      </c>
      <c r="I80" s="46">
        <f t="shared" si="22"/>
        <v>384.98746179228715</v>
      </c>
    </row>
    <row r="81" spans="1:9" hidden="1" outlineLevel="1" x14ac:dyDescent="0.3"/>
    <row r="82" spans="1:9" hidden="1" outlineLevel="1" x14ac:dyDescent="0.3">
      <c r="A82" s="17" t="s">
        <v>18</v>
      </c>
      <c r="B82" s="17">
        <v>6.9607699999999995E-2</v>
      </c>
      <c r="C82" s="17">
        <v>0</v>
      </c>
      <c r="D82" s="17">
        <v>9.2595299999999992E-2</v>
      </c>
      <c r="E82" s="17">
        <v>0</v>
      </c>
      <c r="F82" s="17">
        <v>0.143153</v>
      </c>
      <c r="G82" s="17">
        <v>0</v>
      </c>
      <c r="H82" s="17">
        <v>0.53171500000000005</v>
      </c>
    </row>
    <row r="83" spans="1:9" hidden="1" outlineLevel="1" x14ac:dyDescent="0.3"/>
    <row r="84" spans="1:9" hidden="1" outlineLevel="1" x14ac:dyDescent="0.3"/>
    <row r="85" spans="1:9" hidden="1" outlineLevel="1" x14ac:dyDescent="0.3"/>
    <row r="86" spans="1:9" ht="15" hidden="1" outlineLevel="1" thickBot="1" x14ac:dyDescent="0.35">
      <c r="A86" s="41" t="s">
        <v>24</v>
      </c>
      <c r="B86" s="27" t="s">
        <v>6</v>
      </c>
      <c r="C86" s="28" t="s">
        <v>7</v>
      </c>
      <c r="D86" s="27" t="s">
        <v>6</v>
      </c>
      <c r="E86" s="29" t="s">
        <v>7</v>
      </c>
      <c r="F86" s="27" t="s">
        <v>6</v>
      </c>
      <c r="G86" s="29" t="s">
        <v>7</v>
      </c>
      <c r="H86" s="27" t="s">
        <v>6</v>
      </c>
      <c r="I86" s="29" t="s">
        <v>7</v>
      </c>
    </row>
    <row r="87" spans="1:9" ht="15" hidden="1" outlineLevel="1" thickBot="1" x14ac:dyDescent="0.35">
      <c r="A87" s="40" t="s">
        <v>15</v>
      </c>
      <c r="B87" s="60">
        <v>1982</v>
      </c>
      <c r="C87" s="63"/>
      <c r="D87" s="60">
        <v>1984</v>
      </c>
      <c r="E87" s="63"/>
      <c r="F87" s="60">
        <v>1986</v>
      </c>
      <c r="G87" s="63"/>
      <c r="H87" s="60">
        <v>2010</v>
      </c>
      <c r="I87" s="63"/>
    </row>
    <row r="88" spans="1:9" hidden="1" outlineLevel="1" x14ac:dyDescent="0.3">
      <c r="A88" s="30" t="s">
        <v>0</v>
      </c>
      <c r="B88" s="25">
        <v>9.81</v>
      </c>
      <c r="C88" s="26">
        <v>9.81</v>
      </c>
      <c r="D88" s="10">
        <v>9.81</v>
      </c>
      <c r="E88" s="18">
        <v>9.81</v>
      </c>
      <c r="F88" s="10">
        <v>9.81</v>
      </c>
      <c r="G88" s="18">
        <v>9.81</v>
      </c>
      <c r="H88" s="10">
        <v>9.81</v>
      </c>
      <c r="I88" s="18">
        <v>9.81</v>
      </c>
    </row>
    <row r="89" spans="1:9" hidden="1" outlineLevel="1" x14ac:dyDescent="0.3">
      <c r="A89" s="31" t="s">
        <v>1</v>
      </c>
      <c r="B89" s="10">
        <v>0.2155</v>
      </c>
      <c r="C89" s="19"/>
      <c r="D89" s="10">
        <v>0.2155</v>
      </c>
      <c r="E89" s="19"/>
      <c r="F89" s="10">
        <v>0.2155</v>
      </c>
      <c r="G89" s="19"/>
      <c r="H89" s="10">
        <v>0.2155</v>
      </c>
      <c r="I89" s="19"/>
    </row>
    <row r="90" spans="1:9" hidden="1" outlineLevel="1" x14ac:dyDescent="0.3">
      <c r="A90" s="31" t="s">
        <v>2</v>
      </c>
      <c r="B90" s="10">
        <v>7.2550000000000003E-2</v>
      </c>
      <c r="C90" s="20"/>
      <c r="D90" s="10">
        <v>7.2550000000000003E-2</v>
      </c>
      <c r="E90" s="20"/>
      <c r="F90" s="10">
        <v>7.2550000000000003E-2</v>
      </c>
      <c r="G90" s="20"/>
      <c r="H90" s="10">
        <v>7.2550000000000003E-2</v>
      </c>
      <c r="I90" s="20"/>
    </row>
    <row r="91" spans="1:9" hidden="1" outlineLevel="1" x14ac:dyDescent="0.3">
      <c r="A91" s="32" t="s">
        <v>14</v>
      </c>
      <c r="B91" s="11">
        <v>243</v>
      </c>
      <c r="C91" s="21">
        <v>243</v>
      </c>
      <c r="D91" s="11">
        <v>245</v>
      </c>
      <c r="E91" s="21">
        <v>245</v>
      </c>
      <c r="F91" s="11">
        <v>247</v>
      </c>
      <c r="G91" s="21">
        <v>247</v>
      </c>
      <c r="H91" s="11">
        <v>531</v>
      </c>
      <c r="I91" s="21">
        <v>531</v>
      </c>
    </row>
    <row r="92" spans="1:9" hidden="1" outlineLevel="1" x14ac:dyDescent="0.3">
      <c r="A92" s="31" t="s">
        <v>8</v>
      </c>
      <c r="B92" s="12">
        <f>-(B88*(1-B89+B90)*B91)/1000</f>
        <v>-2.0430615015</v>
      </c>
      <c r="C92" s="22">
        <f>-(C88*C91)/1000</f>
        <v>-2.3838300000000001</v>
      </c>
      <c r="D92" s="12">
        <f>-(D88*(1-D89+D90)*D91)/1000</f>
        <v>-2.0598768224999997</v>
      </c>
      <c r="E92" s="22">
        <f>-(E88*E91)/1000</f>
        <v>-2.4034500000000003</v>
      </c>
      <c r="F92" s="12">
        <f>-(F88*(1-F89+F90)*F91)/1000</f>
        <v>-2.0766921434999999</v>
      </c>
      <c r="G92" s="22">
        <f>-(G88*G91)/1000</f>
        <v>-2.4230700000000001</v>
      </c>
      <c r="H92" s="12">
        <f>-(H88*(1-H89+H90)*H91)/1000</f>
        <v>-4.4644677255000005</v>
      </c>
      <c r="I92" s="22">
        <f>-(I88*I91)/1000</f>
        <v>-5.2091100000000008</v>
      </c>
    </row>
    <row r="93" spans="1:9" hidden="1" outlineLevel="1" x14ac:dyDescent="0.3">
      <c r="A93" s="31" t="s">
        <v>10</v>
      </c>
      <c r="B93" s="10">
        <v>20.8675</v>
      </c>
      <c r="C93" s="18">
        <v>20.8675</v>
      </c>
      <c r="D93" s="10">
        <v>20.8675</v>
      </c>
      <c r="E93" s="18">
        <v>20.8675</v>
      </c>
      <c r="F93" s="10">
        <v>20.8675</v>
      </c>
      <c r="G93" s="18">
        <v>20.8675</v>
      </c>
      <c r="H93" s="10">
        <v>20.8675</v>
      </c>
      <c r="I93" s="18">
        <v>20.8675</v>
      </c>
    </row>
    <row r="94" spans="1:9" hidden="1" outlineLevel="1" x14ac:dyDescent="0.3">
      <c r="A94" s="31" t="s">
        <v>11</v>
      </c>
      <c r="B94" s="10">
        <v>15.64</v>
      </c>
      <c r="C94" s="18">
        <v>15.64</v>
      </c>
      <c r="D94" s="10">
        <v>15.64</v>
      </c>
      <c r="E94" s="18">
        <v>15.64</v>
      </c>
      <c r="F94" s="10">
        <v>15.64</v>
      </c>
      <c r="G94" s="18">
        <v>15.64</v>
      </c>
      <c r="H94" s="10">
        <v>15.64</v>
      </c>
      <c r="I94" s="18">
        <v>15.64</v>
      </c>
    </row>
    <row r="95" spans="1:9" hidden="1" outlineLevel="1" x14ac:dyDescent="0.3">
      <c r="A95" s="31" t="s">
        <v>9</v>
      </c>
      <c r="B95" s="10">
        <v>15</v>
      </c>
      <c r="C95" s="18">
        <f t="shared" ref="C95:I95" si="23">C93-C94</f>
        <v>5.2274999999999991</v>
      </c>
      <c r="D95" s="10">
        <f t="shared" si="23"/>
        <v>5.2274999999999991</v>
      </c>
      <c r="E95" s="18">
        <f t="shared" si="23"/>
        <v>5.2274999999999991</v>
      </c>
      <c r="F95" s="10">
        <f t="shared" si="23"/>
        <v>5.2274999999999991</v>
      </c>
      <c r="G95" s="18">
        <f t="shared" si="23"/>
        <v>5.2274999999999991</v>
      </c>
      <c r="H95" s="10">
        <f t="shared" si="23"/>
        <v>5.2274999999999991</v>
      </c>
      <c r="I95" s="18">
        <f t="shared" si="23"/>
        <v>5.2274999999999991</v>
      </c>
    </row>
    <row r="96" spans="1:9" hidden="1" outlineLevel="1" x14ac:dyDescent="0.3">
      <c r="A96" s="33" t="s">
        <v>3</v>
      </c>
      <c r="B96" s="11">
        <v>2</v>
      </c>
      <c r="C96" s="21">
        <v>2</v>
      </c>
      <c r="D96" s="11">
        <v>2</v>
      </c>
      <c r="E96" s="21">
        <v>2</v>
      </c>
      <c r="F96" s="11">
        <v>2</v>
      </c>
      <c r="G96" s="21">
        <v>2</v>
      </c>
      <c r="H96" s="11">
        <v>2</v>
      </c>
      <c r="I96" s="21">
        <v>2</v>
      </c>
    </row>
    <row r="97" spans="1:9" hidden="1" outlineLevel="1" x14ac:dyDescent="0.3">
      <c r="A97" s="31" t="s">
        <v>4</v>
      </c>
      <c r="B97" s="13">
        <f t="shared" ref="B97:I97" si="24">-B96*LOG10((B95+B92)/B95)</f>
        <v>0.12717772341804845</v>
      </c>
      <c r="C97" s="23">
        <f t="shared" si="24"/>
        <v>0.52882969035094241</v>
      </c>
      <c r="D97" s="13">
        <f t="shared" si="24"/>
        <v>0.43512105890340291</v>
      </c>
      <c r="E97" s="23">
        <f t="shared" si="24"/>
        <v>0.5348433196562441</v>
      </c>
      <c r="F97" s="13">
        <f t="shared" si="24"/>
        <v>0.43974424356643871</v>
      </c>
      <c r="G97" s="23">
        <f t="shared" si="24"/>
        <v>0.54089887444034479</v>
      </c>
      <c r="H97" s="13">
        <f t="shared" si="24"/>
        <v>1.6715022669888826</v>
      </c>
      <c r="I97" s="23">
        <f t="shared" si="24"/>
        <v>4.9074246245033413</v>
      </c>
    </row>
    <row r="98" spans="1:9" hidden="1" outlineLevel="1" x14ac:dyDescent="0.3">
      <c r="A98" s="31" t="s">
        <v>12</v>
      </c>
      <c r="B98" s="14">
        <v>100</v>
      </c>
      <c r="C98" s="24">
        <v>100</v>
      </c>
      <c r="D98" s="14">
        <v>100</v>
      </c>
      <c r="E98" s="24">
        <v>100</v>
      </c>
      <c r="F98" s="14">
        <v>100</v>
      </c>
      <c r="G98" s="24">
        <v>100</v>
      </c>
      <c r="H98" s="14">
        <v>100</v>
      </c>
      <c r="I98" s="24">
        <v>100</v>
      </c>
    </row>
    <row r="99" spans="1:9" hidden="1" outlineLevel="1" x14ac:dyDescent="0.3">
      <c r="A99" s="31" t="s">
        <v>5</v>
      </c>
      <c r="B99" s="10">
        <f>B89/(1-B89)</f>
        <v>0.27469725940089229</v>
      </c>
      <c r="C99" s="18">
        <v>0.27469725940089229</v>
      </c>
      <c r="D99" s="10">
        <f>D89/(1-D89)</f>
        <v>0.27469725940089229</v>
      </c>
      <c r="E99" s="18">
        <v>0.27469725940089229</v>
      </c>
      <c r="F99" s="10">
        <f>F89/(1-F89)</f>
        <v>0.27469725940089229</v>
      </c>
      <c r="G99" s="18">
        <v>0.27469725940089229</v>
      </c>
      <c r="H99" s="10">
        <f>H89/(1-H89)</f>
        <v>0.27469725940089229</v>
      </c>
      <c r="I99" s="18">
        <v>0.27469725940089229</v>
      </c>
    </row>
    <row r="100" spans="1:9" ht="15.6" hidden="1" outlineLevel="1" thickTop="1" thickBot="1" x14ac:dyDescent="0.35">
      <c r="A100" s="44" t="s">
        <v>29</v>
      </c>
      <c r="B100" s="45">
        <f t="shared" ref="B100:I100" si="25">(B97/(B99+1))*B98</f>
        <v>9.9770924021459013</v>
      </c>
      <c r="C100" s="46">
        <f t="shared" si="25"/>
        <v>41.486689208031429</v>
      </c>
      <c r="D100" s="45">
        <f t="shared" si="25"/>
        <v>34.135247070971957</v>
      </c>
      <c r="E100" s="46">
        <f t="shared" si="25"/>
        <v>41.958458427032348</v>
      </c>
      <c r="F100" s="45">
        <f t="shared" si="25"/>
        <v>34.497935907787117</v>
      </c>
      <c r="G100" s="46">
        <f t="shared" si="25"/>
        <v>42.43351669984505</v>
      </c>
      <c r="H100" s="45">
        <f t="shared" si="25"/>
        <v>131.12935284527785</v>
      </c>
      <c r="I100" s="46">
        <f t="shared" si="25"/>
        <v>384.98746179228715</v>
      </c>
    </row>
    <row r="101" spans="1:9" hidden="1" outlineLevel="1" x14ac:dyDescent="0.3"/>
    <row r="102" spans="1:9" hidden="1" outlineLevel="1" x14ac:dyDescent="0.3">
      <c r="A102" s="17" t="s">
        <v>18</v>
      </c>
      <c r="B102" s="17">
        <v>6.9607699999999995E-2</v>
      </c>
      <c r="C102" s="17">
        <v>0</v>
      </c>
      <c r="D102" s="17">
        <v>9.2595299999999992E-2</v>
      </c>
      <c r="E102" s="17">
        <v>0</v>
      </c>
      <c r="F102" s="17">
        <v>0.143153</v>
      </c>
      <c r="G102" s="17">
        <v>0</v>
      </c>
      <c r="H102" s="17">
        <v>0.53171500000000005</v>
      </c>
    </row>
    <row r="103" spans="1:9" hidden="1" outlineLevel="1" x14ac:dyDescent="0.3"/>
    <row r="104" spans="1:9" hidden="1" outlineLevel="1" x14ac:dyDescent="0.3"/>
    <row r="105" spans="1:9" hidden="1" outlineLevel="1" x14ac:dyDescent="0.3"/>
    <row r="106" spans="1:9" ht="15" hidden="1" outlineLevel="1" thickBot="1" x14ac:dyDescent="0.35">
      <c r="A106" s="41" t="s">
        <v>25</v>
      </c>
      <c r="B106" s="27" t="s">
        <v>6</v>
      </c>
      <c r="C106" s="28" t="s">
        <v>7</v>
      </c>
      <c r="D106" s="27" t="s">
        <v>6</v>
      </c>
      <c r="E106" s="29" t="s">
        <v>7</v>
      </c>
      <c r="F106" s="27" t="s">
        <v>6</v>
      </c>
      <c r="G106" s="29" t="s">
        <v>7</v>
      </c>
      <c r="H106" s="27" t="s">
        <v>6</v>
      </c>
      <c r="I106" s="29" t="s">
        <v>7</v>
      </c>
    </row>
    <row r="107" spans="1:9" ht="15" hidden="1" outlineLevel="1" thickBot="1" x14ac:dyDescent="0.35">
      <c r="A107" s="40" t="s">
        <v>15</v>
      </c>
      <c r="B107" s="60">
        <v>1982</v>
      </c>
      <c r="C107" s="63"/>
      <c r="D107" s="60">
        <v>1984</v>
      </c>
      <c r="E107" s="63"/>
      <c r="F107" s="60">
        <v>1986</v>
      </c>
      <c r="G107" s="63"/>
      <c r="H107" s="60">
        <v>2010</v>
      </c>
      <c r="I107" s="63"/>
    </row>
    <row r="108" spans="1:9" hidden="1" outlineLevel="1" x14ac:dyDescent="0.3">
      <c r="A108" s="30" t="s">
        <v>0</v>
      </c>
      <c r="B108" s="25">
        <v>9.81</v>
      </c>
      <c r="C108" s="26">
        <v>9.81</v>
      </c>
      <c r="D108" s="10">
        <v>9.81</v>
      </c>
      <c r="E108" s="18">
        <v>9.81</v>
      </c>
      <c r="F108" s="10">
        <v>9.81</v>
      </c>
      <c r="G108" s="18">
        <v>9.81</v>
      </c>
      <c r="H108" s="10">
        <v>9.81</v>
      </c>
      <c r="I108" s="18">
        <v>9.81</v>
      </c>
    </row>
    <row r="109" spans="1:9" hidden="1" outlineLevel="1" x14ac:dyDescent="0.3">
      <c r="A109" s="31" t="s">
        <v>1</v>
      </c>
      <c r="B109" s="10">
        <v>0.2155</v>
      </c>
      <c r="C109" s="19"/>
      <c r="D109" s="10">
        <v>0.2155</v>
      </c>
      <c r="E109" s="19"/>
      <c r="F109" s="10">
        <v>0.2155</v>
      </c>
      <c r="G109" s="19"/>
      <c r="H109" s="10">
        <v>0.2155</v>
      </c>
      <c r="I109" s="19"/>
    </row>
    <row r="110" spans="1:9" hidden="1" outlineLevel="1" x14ac:dyDescent="0.3">
      <c r="A110" s="31" t="s">
        <v>2</v>
      </c>
      <c r="B110" s="10">
        <v>7.2550000000000003E-2</v>
      </c>
      <c r="C110" s="20"/>
      <c r="D110" s="10">
        <v>7.2550000000000003E-2</v>
      </c>
      <c r="E110" s="20"/>
      <c r="F110" s="10">
        <v>7.2550000000000003E-2</v>
      </c>
      <c r="G110" s="20"/>
      <c r="H110" s="10">
        <v>7.2550000000000003E-2</v>
      </c>
      <c r="I110" s="20"/>
    </row>
    <row r="111" spans="1:9" hidden="1" outlineLevel="1" x14ac:dyDescent="0.3">
      <c r="A111" s="32" t="s">
        <v>14</v>
      </c>
      <c r="B111" s="11">
        <v>243</v>
      </c>
      <c r="C111" s="21">
        <v>243</v>
      </c>
      <c r="D111" s="11">
        <v>245</v>
      </c>
      <c r="E111" s="21">
        <v>245</v>
      </c>
      <c r="F111" s="11">
        <v>247</v>
      </c>
      <c r="G111" s="21">
        <v>247</v>
      </c>
      <c r="H111" s="11">
        <v>531</v>
      </c>
      <c r="I111" s="21">
        <v>531</v>
      </c>
    </row>
    <row r="112" spans="1:9" hidden="1" outlineLevel="1" x14ac:dyDescent="0.3">
      <c r="A112" s="31" t="s">
        <v>8</v>
      </c>
      <c r="B112" s="12">
        <f>-(B108*(1-B109+B110)*B111)/1000</f>
        <v>-2.0430615015</v>
      </c>
      <c r="C112" s="22">
        <f>-(C108*C111)/1000</f>
        <v>-2.3838300000000001</v>
      </c>
      <c r="D112" s="12">
        <f>-(D108*(1-D109+D110)*D111)/1000</f>
        <v>-2.0598768224999997</v>
      </c>
      <c r="E112" s="22">
        <f>-(E108*E111)/1000</f>
        <v>-2.4034500000000003</v>
      </c>
      <c r="F112" s="12">
        <f>-(F108*(1-F109+F110)*F111)/1000</f>
        <v>-2.0766921434999999</v>
      </c>
      <c r="G112" s="22">
        <f>-(G108*G111)/1000</f>
        <v>-2.4230700000000001</v>
      </c>
      <c r="H112" s="12">
        <f>-(H108*(1-H109+H110)*H111)/1000</f>
        <v>-4.4644677255000005</v>
      </c>
      <c r="I112" s="22">
        <f>-(I108*I111)/1000</f>
        <v>-5.2091100000000008</v>
      </c>
    </row>
    <row r="113" spans="1:9" hidden="1" outlineLevel="1" x14ac:dyDescent="0.3">
      <c r="A113" s="31" t="s">
        <v>10</v>
      </c>
      <c r="B113" s="10">
        <v>20.8675</v>
      </c>
      <c r="C113" s="18">
        <v>20.8675</v>
      </c>
      <c r="D113" s="10">
        <v>20.8675</v>
      </c>
      <c r="E113" s="18">
        <v>20.8675</v>
      </c>
      <c r="F113" s="10">
        <v>20.8675</v>
      </c>
      <c r="G113" s="18">
        <v>20.8675</v>
      </c>
      <c r="H113" s="10">
        <v>20.8675</v>
      </c>
      <c r="I113" s="18">
        <v>20.8675</v>
      </c>
    </row>
    <row r="114" spans="1:9" hidden="1" outlineLevel="1" x14ac:dyDescent="0.3">
      <c r="A114" s="31" t="s">
        <v>11</v>
      </c>
      <c r="B114" s="10">
        <v>15.64</v>
      </c>
      <c r="C114" s="18">
        <v>15.64</v>
      </c>
      <c r="D114" s="10">
        <v>15.64</v>
      </c>
      <c r="E114" s="18">
        <v>15.64</v>
      </c>
      <c r="F114" s="10">
        <v>15.64</v>
      </c>
      <c r="G114" s="18">
        <v>15.64</v>
      </c>
      <c r="H114" s="10">
        <v>15.64</v>
      </c>
      <c r="I114" s="18">
        <v>15.64</v>
      </c>
    </row>
    <row r="115" spans="1:9" hidden="1" outlineLevel="1" x14ac:dyDescent="0.3">
      <c r="A115" s="31" t="s">
        <v>9</v>
      </c>
      <c r="B115" s="10">
        <v>15</v>
      </c>
      <c r="C115" s="18">
        <f t="shared" ref="C115:I115" si="26">C113-C114</f>
        <v>5.2274999999999991</v>
      </c>
      <c r="D115" s="10">
        <f t="shared" si="26"/>
        <v>5.2274999999999991</v>
      </c>
      <c r="E115" s="18">
        <f t="shared" si="26"/>
        <v>5.2274999999999991</v>
      </c>
      <c r="F115" s="10">
        <f t="shared" si="26"/>
        <v>5.2274999999999991</v>
      </c>
      <c r="G115" s="18">
        <f t="shared" si="26"/>
        <v>5.2274999999999991</v>
      </c>
      <c r="H115" s="10">
        <f t="shared" si="26"/>
        <v>5.2274999999999991</v>
      </c>
      <c r="I115" s="18">
        <f t="shared" si="26"/>
        <v>5.2274999999999991</v>
      </c>
    </row>
    <row r="116" spans="1:9" hidden="1" outlineLevel="1" x14ac:dyDescent="0.3">
      <c r="A116" s="33" t="s">
        <v>3</v>
      </c>
      <c r="B116" s="11">
        <v>2</v>
      </c>
      <c r="C116" s="21">
        <v>2</v>
      </c>
      <c r="D116" s="11">
        <v>2</v>
      </c>
      <c r="E116" s="21">
        <v>2</v>
      </c>
      <c r="F116" s="11">
        <v>2</v>
      </c>
      <c r="G116" s="21">
        <v>2</v>
      </c>
      <c r="H116" s="11">
        <v>2</v>
      </c>
      <c r="I116" s="21">
        <v>2</v>
      </c>
    </row>
    <row r="117" spans="1:9" hidden="1" outlineLevel="1" x14ac:dyDescent="0.3">
      <c r="A117" s="31" t="s">
        <v>4</v>
      </c>
      <c r="B117" s="13">
        <f t="shared" ref="B117:I117" si="27">-B116*LOG10((B115+B112)/B115)</f>
        <v>0.12717772341804845</v>
      </c>
      <c r="C117" s="23">
        <f t="shared" si="27"/>
        <v>0.52882969035094241</v>
      </c>
      <c r="D117" s="13">
        <f t="shared" si="27"/>
        <v>0.43512105890340291</v>
      </c>
      <c r="E117" s="23">
        <f t="shared" si="27"/>
        <v>0.5348433196562441</v>
      </c>
      <c r="F117" s="13">
        <f t="shared" si="27"/>
        <v>0.43974424356643871</v>
      </c>
      <c r="G117" s="23">
        <f t="shared" si="27"/>
        <v>0.54089887444034479</v>
      </c>
      <c r="H117" s="13">
        <f t="shared" si="27"/>
        <v>1.6715022669888826</v>
      </c>
      <c r="I117" s="23">
        <f t="shared" si="27"/>
        <v>4.9074246245033413</v>
      </c>
    </row>
    <row r="118" spans="1:9" hidden="1" outlineLevel="1" x14ac:dyDescent="0.3">
      <c r="A118" s="31" t="s">
        <v>12</v>
      </c>
      <c r="B118" s="14">
        <v>100</v>
      </c>
      <c r="C118" s="24">
        <v>100</v>
      </c>
      <c r="D118" s="14">
        <v>100</v>
      </c>
      <c r="E118" s="24">
        <v>100</v>
      </c>
      <c r="F118" s="14">
        <v>100</v>
      </c>
      <c r="G118" s="24">
        <v>100</v>
      </c>
      <c r="H118" s="14">
        <v>100</v>
      </c>
      <c r="I118" s="24">
        <v>100</v>
      </c>
    </row>
    <row r="119" spans="1:9" hidden="1" outlineLevel="1" x14ac:dyDescent="0.3">
      <c r="A119" s="31" t="s">
        <v>5</v>
      </c>
      <c r="B119" s="10">
        <f>B109/(1-B109)</f>
        <v>0.27469725940089229</v>
      </c>
      <c r="C119" s="18">
        <v>0.27469725940089229</v>
      </c>
      <c r="D119" s="10">
        <f>D109/(1-D109)</f>
        <v>0.27469725940089229</v>
      </c>
      <c r="E119" s="18">
        <v>0.27469725940089229</v>
      </c>
      <c r="F119" s="10">
        <f>F109/(1-F109)</f>
        <v>0.27469725940089229</v>
      </c>
      <c r="G119" s="18">
        <v>0.27469725940089229</v>
      </c>
      <c r="H119" s="10">
        <f>H109/(1-H109)</f>
        <v>0.27469725940089229</v>
      </c>
      <c r="I119" s="18">
        <v>0.27469725940089229</v>
      </c>
    </row>
    <row r="120" spans="1:9" ht="15.6" hidden="1" outlineLevel="1" thickTop="1" thickBot="1" x14ac:dyDescent="0.35">
      <c r="A120" s="44" t="s">
        <v>29</v>
      </c>
      <c r="B120" s="45">
        <f t="shared" ref="B120:I120" si="28">(B117/(B119+1))*B118</f>
        <v>9.9770924021459013</v>
      </c>
      <c r="C120" s="46">
        <f t="shared" si="28"/>
        <v>41.486689208031429</v>
      </c>
      <c r="D120" s="45">
        <f t="shared" si="28"/>
        <v>34.135247070971957</v>
      </c>
      <c r="E120" s="46">
        <f t="shared" si="28"/>
        <v>41.958458427032348</v>
      </c>
      <c r="F120" s="45">
        <f t="shared" si="28"/>
        <v>34.497935907787117</v>
      </c>
      <c r="G120" s="46">
        <f t="shared" si="28"/>
        <v>42.43351669984505</v>
      </c>
      <c r="H120" s="45">
        <f t="shared" si="28"/>
        <v>131.12935284527785</v>
      </c>
      <c r="I120" s="46">
        <f t="shared" si="28"/>
        <v>384.98746179228715</v>
      </c>
    </row>
    <row r="121" spans="1:9" hidden="1" outlineLevel="1" x14ac:dyDescent="0.3"/>
    <row r="122" spans="1:9" hidden="1" outlineLevel="1" x14ac:dyDescent="0.3">
      <c r="A122" s="17" t="s">
        <v>18</v>
      </c>
      <c r="B122" s="17">
        <v>6.9607699999999995E-2</v>
      </c>
      <c r="C122" s="17">
        <v>0</v>
      </c>
      <c r="D122" s="17">
        <v>9.2595299999999992E-2</v>
      </c>
      <c r="E122" s="17">
        <v>0</v>
      </c>
      <c r="F122" s="17">
        <v>0.143153</v>
      </c>
      <c r="G122" s="17">
        <v>0</v>
      </c>
      <c r="H122" s="17">
        <v>0.53171500000000005</v>
      </c>
    </row>
    <row r="123" spans="1:9" hidden="1" outlineLevel="1" x14ac:dyDescent="0.3"/>
    <row r="124" spans="1:9" hidden="1" outlineLevel="1" x14ac:dyDescent="0.3"/>
    <row r="125" spans="1:9" hidden="1" outlineLevel="1" x14ac:dyDescent="0.3"/>
    <row r="126" spans="1:9" ht="15" hidden="1" outlineLevel="1" thickBot="1" x14ac:dyDescent="0.35">
      <c r="A126" s="41" t="s">
        <v>26</v>
      </c>
      <c r="B126" s="27" t="s">
        <v>6</v>
      </c>
      <c r="C126" s="28" t="s">
        <v>7</v>
      </c>
      <c r="D126" s="27" t="s">
        <v>6</v>
      </c>
      <c r="E126" s="29" t="s">
        <v>7</v>
      </c>
      <c r="F126" s="27" t="s">
        <v>6</v>
      </c>
      <c r="G126" s="29" t="s">
        <v>7</v>
      </c>
      <c r="H126" s="27" t="s">
        <v>6</v>
      </c>
      <c r="I126" s="29" t="s">
        <v>7</v>
      </c>
    </row>
    <row r="127" spans="1:9" ht="15" hidden="1" outlineLevel="1" thickBot="1" x14ac:dyDescent="0.35">
      <c r="A127" s="40" t="s">
        <v>15</v>
      </c>
      <c r="B127" s="60">
        <v>1982</v>
      </c>
      <c r="C127" s="63"/>
      <c r="D127" s="60">
        <v>1984</v>
      </c>
      <c r="E127" s="63"/>
      <c r="F127" s="60">
        <v>1986</v>
      </c>
      <c r="G127" s="63"/>
      <c r="H127" s="60">
        <v>2010</v>
      </c>
      <c r="I127" s="63"/>
    </row>
    <row r="128" spans="1:9" hidden="1" outlineLevel="1" x14ac:dyDescent="0.3">
      <c r="A128" s="30" t="s">
        <v>0</v>
      </c>
      <c r="B128" s="25">
        <v>9.81</v>
      </c>
      <c r="C128" s="26">
        <v>9.81</v>
      </c>
      <c r="D128" s="10">
        <v>9.81</v>
      </c>
      <c r="E128" s="18">
        <v>9.81</v>
      </c>
      <c r="F128" s="10">
        <v>9.81</v>
      </c>
      <c r="G128" s="18">
        <v>9.81</v>
      </c>
      <c r="H128" s="10">
        <v>9.81</v>
      </c>
      <c r="I128" s="18">
        <v>9.81</v>
      </c>
    </row>
    <row r="129" spans="1:9" hidden="1" outlineLevel="1" x14ac:dyDescent="0.3">
      <c r="A129" s="31" t="s">
        <v>1</v>
      </c>
      <c r="B129" s="10">
        <v>0.2155</v>
      </c>
      <c r="C129" s="19"/>
      <c r="D129" s="10">
        <v>0.2155</v>
      </c>
      <c r="E129" s="19"/>
      <c r="F129" s="10">
        <v>0.2155</v>
      </c>
      <c r="G129" s="19"/>
      <c r="H129" s="10">
        <v>0.2155</v>
      </c>
      <c r="I129" s="19"/>
    </row>
    <row r="130" spans="1:9" hidden="1" outlineLevel="1" x14ac:dyDescent="0.3">
      <c r="A130" s="31" t="s">
        <v>2</v>
      </c>
      <c r="B130" s="10">
        <v>7.2550000000000003E-2</v>
      </c>
      <c r="C130" s="20"/>
      <c r="D130" s="10">
        <v>7.2550000000000003E-2</v>
      </c>
      <c r="E130" s="20"/>
      <c r="F130" s="10">
        <v>7.2550000000000003E-2</v>
      </c>
      <c r="G130" s="20"/>
      <c r="H130" s="10">
        <v>7.2550000000000003E-2</v>
      </c>
      <c r="I130" s="20"/>
    </row>
    <row r="131" spans="1:9" hidden="1" outlineLevel="1" x14ac:dyDescent="0.3">
      <c r="A131" s="32" t="s">
        <v>14</v>
      </c>
      <c r="B131" s="11">
        <v>243</v>
      </c>
      <c r="C131" s="21">
        <v>243</v>
      </c>
      <c r="D131" s="11">
        <v>245</v>
      </c>
      <c r="E131" s="21">
        <v>245</v>
      </c>
      <c r="F131" s="11">
        <v>247</v>
      </c>
      <c r="G131" s="21">
        <v>247</v>
      </c>
      <c r="H131" s="11">
        <v>531</v>
      </c>
      <c r="I131" s="21">
        <v>531</v>
      </c>
    </row>
    <row r="132" spans="1:9" hidden="1" outlineLevel="1" x14ac:dyDescent="0.3">
      <c r="A132" s="31" t="s">
        <v>8</v>
      </c>
      <c r="B132" s="12">
        <f>-(B128*(1-B129+B130)*B131)/1000</f>
        <v>-2.0430615015</v>
      </c>
      <c r="C132" s="22">
        <f>-(C128*C131)/1000</f>
        <v>-2.3838300000000001</v>
      </c>
      <c r="D132" s="12">
        <f>-(D128*(1-D129+D130)*D131)/1000</f>
        <v>-2.0598768224999997</v>
      </c>
      <c r="E132" s="22">
        <f>-(E128*E131)/1000</f>
        <v>-2.4034500000000003</v>
      </c>
      <c r="F132" s="12">
        <f>-(F128*(1-F129+F130)*F131)/1000</f>
        <v>-2.0766921434999999</v>
      </c>
      <c r="G132" s="22">
        <f>-(G128*G131)/1000</f>
        <v>-2.4230700000000001</v>
      </c>
      <c r="H132" s="12">
        <f>-(H128*(1-H129+H130)*H131)/1000</f>
        <v>-4.4644677255000005</v>
      </c>
      <c r="I132" s="22">
        <f>-(I128*I131)/1000</f>
        <v>-5.2091100000000008</v>
      </c>
    </row>
    <row r="133" spans="1:9" hidden="1" outlineLevel="1" x14ac:dyDescent="0.3">
      <c r="A133" s="31" t="s">
        <v>10</v>
      </c>
      <c r="B133" s="10">
        <v>20.8675</v>
      </c>
      <c r="C133" s="18">
        <v>20.8675</v>
      </c>
      <c r="D133" s="10">
        <v>20.8675</v>
      </c>
      <c r="E133" s="18">
        <v>20.8675</v>
      </c>
      <c r="F133" s="10">
        <v>20.8675</v>
      </c>
      <c r="G133" s="18">
        <v>20.8675</v>
      </c>
      <c r="H133" s="10">
        <v>20.8675</v>
      </c>
      <c r="I133" s="18">
        <v>20.8675</v>
      </c>
    </row>
    <row r="134" spans="1:9" hidden="1" outlineLevel="1" x14ac:dyDescent="0.3">
      <c r="A134" s="31" t="s">
        <v>11</v>
      </c>
      <c r="B134" s="10">
        <v>15.64</v>
      </c>
      <c r="C134" s="18">
        <v>15.64</v>
      </c>
      <c r="D134" s="10">
        <v>15.64</v>
      </c>
      <c r="E134" s="18">
        <v>15.64</v>
      </c>
      <c r="F134" s="10">
        <v>15.64</v>
      </c>
      <c r="G134" s="18">
        <v>15.64</v>
      </c>
      <c r="H134" s="10">
        <v>15.64</v>
      </c>
      <c r="I134" s="18">
        <v>15.64</v>
      </c>
    </row>
    <row r="135" spans="1:9" hidden="1" outlineLevel="1" x14ac:dyDescent="0.3">
      <c r="A135" s="31" t="s">
        <v>9</v>
      </c>
      <c r="B135" s="10">
        <v>15</v>
      </c>
      <c r="C135" s="18">
        <f t="shared" ref="C135:I135" si="29">C133-C134</f>
        <v>5.2274999999999991</v>
      </c>
      <c r="D135" s="10">
        <f t="shared" si="29"/>
        <v>5.2274999999999991</v>
      </c>
      <c r="E135" s="18">
        <f t="shared" si="29"/>
        <v>5.2274999999999991</v>
      </c>
      <c r="F135" s="10">
        <f t="shared" si="29"/>
        <v>5.2274999999999991</v>
      </c>
      <c r="G135" s="18">
        <f t="shared" si="29"/>
        <v>5.2274999999999991</v>
      </c>
      <c r="H135" s="10">
        <f t="shared" si="29"/>
        <v>5.2274999999999991</v>
      </c>
      <c r="I135" s="18">
        <f t="shared" si="29"/>
        <v>5.2274999999999991</v>
      </c>
    </row>
    <row r="136" spans="1:9" hidden="1" outlineLevel="1" x14ac:dyDescent="0.3">
      <c r="A136" s="33" t="s">
        <v>3</v>
      </c>
      <c r="B136" s="11">
        <v>2</v>
      </c>
      <c r="C136" s="21">
        <v>2</v>
      </c>
      <c r="D136" s="11">
        <v>2</v>
      </c>
      <c r="E136" s="21">
        <v>2</v>
      </c>
      <c r="F136" s="11">
        <v>2</v>
      </c>
      <c r="G136" s="21">
        <v>2</v>
      </c>
      <c r="H136" s="11">
        <v>2</v>
      </c>
      <c r="I136" s="21">
        <v>2</v>
      </c>
    </row>
    <row r="137" spans="1:9" hidden="1" outlineLevel="1" x14ac:dyDescent="0.3">
      <c r="A137" s="31" t="s">
        <v>4</v>
      </c>
      <c r="B137" s="13">
        <f t="shared" ref="B137:I137" si="30">-B136*LOG10((B135+B132)/B135)</f>
        <v>0.12717772341804845</v>
      </c>
      <c r="C137" s="23">
        <f t="shared" si="30"/>
        <v>0.52882969035094241</v>
      </c>
      <c r="D137" s="13">
        <f t="shared" si="30"/>
        <v>0.43512105890340291</v>
      </c>
      <c r="E137" s="23">
        <f t="shared" si="30"/>
        <v>0.5348433196562441</v>
      </c>
      <c r="F137" s="13">
        <f t="shared" si="30"/>
        <v>0.43974424356643871</v>
      </c>
      <c r="G137" s="23">
        <f t="shared" si="30"/>
        <v>0.54089887444034479</v>
      </c>
      <c r="H137" s="13">
        <f t="shared" si="30"/>
        <v>1.6715022669888826</v>
      </c>
      <c r="I137" s="23">
        <f t="shared" si="30"/>
        <v>4.9074246245033413</v>
      </c>
    </row>
    <row r="138" spans="1:9" hidden="1" outlineLevel="1" x14ac:dyDescent="0.3">
      <c r="A138" s="31" t="s">
        <v>12</v>
      </c>
      <c r="B138" s="14">
        <v>100</v>
      </c>
      <c r="C138" s="24">
        <v>100</v>
      </c>
      <c r="D138" s="14">
        <v>100</v>
      </c>
      <c r="E138" s="24">
        <v>100</v>
      </c>
      <c r="F138" s="14">
        <v>100</v>
      </c>
      <c r="G138" s="24">
        <v>100</v>
      </c>
      <c r="H138" s="14">
        <v>100</v>
      </c>
      <c r="I138" s="24">
        <v>100</v>
      </c>
    </row>
    <row r="139" spans="1:9" hidden="1" outlineLevel="1" x14ac:dyDescent="0.3">
      <c r="A139" s="31" t="s">
        <v>5</v>
      </c>
      <c r="B139" s="10">
        <f>B129/(1-B129)</f>
        <v>0.27469725940089229</v>
      </c>
      <c r="C139" s="18">
        <v>0.27469725940089229</v>
      </c>
      <c r="D139" s="10">
        <f>D129/(1-D129)</f>
        <v>0.27469725940089229</v>
      </c>
      <c r="E139" s="18">
        <v>0.27469725940089229</v>
      </c>
      <c r="F139" s="10">
        <f>F129/(1-F129)</f>
        <v>0.27469725940089229</v>
      </c>
      <c r="G139" s="18">
        <v>0.27469725940089229</v>
      </c>
      <c r="H139" s="10">
        <f>H129/(1-H129)</f>
        <v>0.27469725940089229</v>
      </c>
      <c r="I139" s="18">
        <v>0.27469725940089229</v>
      </c>
    </row>
    <row r="140" spans="1:9" ht="15.6" hidden="1" outlineLevel="1" thickTop="1" thickBot="1" x14ac:dyDescent="0.35">
      <c r="A140" s="44" t="s">
        <v>29</v>
      </c>
      <c r="B140" s="45">
        <f t="shared" ref="B140:I140" si="31">(B137/(B139+1))*B138</f>
        <v>9.9770924021459013</v>
      </c>
      <c r="C140" s="46">
        <f t="shared" si="31"/>
        <v>41.486689208031429</v>
      </c>
      <c r="D140" s="45">
        <f t="shared" si="31"/>
        <v>34.135247070971957</v>
      </c>
      <c r="E140" s="46">
        <f t="shared" si="31"/>
        <v>41.958458427032348</v>
      </c>
      <c r="F140" s="45">
        <f t="shared" si="31"/>
        <v>34.497935907787117</v>
      </c>
      <c r="G140" s="46">
        <f t="shared" si="31"/>
        <v>42.43351669984505</v>
      </c>
      <c r="H140" s="45">
        <f t="shared" si="31"/>
        <v>131.12935284527785</v>
      </c>
      <c r="I140" s="46">
        <f t="shared" si="31"/>
        <v>384.98746179228715</v>
      </c>
    </row>
    <row r="141" spans="1:9" hidden="1" outlineLevel="1" x14ac:dyDescent="0.3"/>
    <row r="142" spans="1:9" hidden="1" outlineLevel="1" x14ac:dyDescent="0.3">
      <c r="A142" s="17" t="s">
        <v>18</v>
      </c>
      <c r="B142" s="17">
        <v>6.9607699999999995E-2</v>
      </c>
      <c r="C142" s="17">
        <v>0</v>
      </c>
      <c r="D142" s="17">
        <v>9.2595299999999992E-2</v>
      </c>
      <c r="E142" s="17">
        <v>0</v>
      </c>
      <c r="F142" s="17">
        <v>0.143153</v>
      </c>
      <c r="G142" s="17">
        <v>0</v>
      </c>
      <c r="H142" s="17">
        <v>0.53171500000000005</v>
      </c>
    </row>
    <row r="143" spans="1:9" hidden="1" outlineLevel="1" x14ac:dyDescent="0.3"/>
    <row r="144" spans="1:9" hidden="1" outlineLevel="1" x14ac:dyDescent="0.3"/>
    <row r="145" spans="1:9" hidden="1" outlineLevel="1" x14ac:dyDescent="0.3"/>
    <row r="146" spans="1:9" ht="15" hidden="1" outlineLevel="1" thickBot="1" x14ac:dyDescent="0.35">
      <c r="A146" s="41" t="s">
        <v>27</v>
      </c>
      <c r="B146" s="27" t="s">
        <v>6</v>
      </c>
      <c r="C146" s="28" t="s">
        <v>7</v>
      </c>
      <c r="D146" s="27" t="s">
        <v>6</v>
      </c>
      <c r="E146" s="29" t="s">
        <v>7</v>
      </c>
      <c r="F146" s="27" t="s">
        <v>6</v>
      </c>
      <c r="G146" s="29" t="s">
        <v>7</v>
      </c>
      <c r="H146" s="27" t="s">
        <v>6</v>
      </c>
      <c r="I146" s="29" t="s">
        <v>7</v>
      </c>
    </row>
    <row r="147" spans="1:9" ht="15" hidden="1" outlineLevel="1" thickBot="1" x14ac:dyDescent="0.35">
      <c r="A147" s="40" t="s">
        <v>15</v>
      </c>
      <c r="B147" s="60">
        <v>1982</v>
      </c>
      <c r="C147" s="63"/>
      <c r="D147" s="60">
        <v>1984</v>
      </c>
      <c r="E147" s="63"/>
      <c r="F147" s="60">
        <v>1986</v>
      </c>
      <c r="G147" s="63"/>
      <c r="H147" s="60">
        <v>2010</v>
      </c>
      <c r="I147" s="63"/>
    </row>
    <row r="148" spans="1:9" hidden="1" outlineLevel="1" x14ac:dyDescent="0.3">
      <c r="A148" s="30" t="s">
        <v>0</v>
      </c>
      <c r="B148" s="25">
        <v>9.81</v>
      </c>
      <c r="C148" s="26">
        <v>9.81</v>
      </c>
      <c r="D148" s="10">
        <v>9.81</v>
      </c>
      <c r="E148" s="18">
        <v>9.81</v>
      </c>
      <c r="F148" s="10">
        <v>9.81</v>
      </c>
      <c r="G148" s="18">
        <v>9.81</v>
      </c>
      <c r="H148" s="10">
        <v>9.81</v>
      </c>
      <c r="I148" s="18">
        <v>9.81</v>
      </c>
    </row>
    <row r="149" spans="1:9" hidden="1" outlineLevel="1" x14ac:dyDescent="0.3">
      <c r="A149" s="31" t="s">
        <v>1</v>
      </c>
      <c r="B149" s="10">
        <v>0.2155</v>
      </c>
      <c r="C149" s="19"/>
      <c r="D149" s="10">
        <v>0.2155</v>
      </c>
      <c r="E149" s="19"/>
      <c r="F149" s="10">
        <v>0.2155</v>
      </c>
      <c r="G149" s="19"/>
      <c r="H149" s="10">
        <v>0.2155</v>
      </c>
      <c r="I149" s="19"/>
    </row>
    <row r="150" spans="1:9" hidden="1" outlineLevel="1" x14ac:dyDescent="0.3">
      <c r="A150" s="31" t="s">
        <v>2</v>
      </c>
      <c r="B150" s="10">
        <v>7.2550000000000003E-2</v>
      </c>
      <c r="C150" s="20"/>
      <c r="D150" s="10">
        <v>7.2550000000000003E-2</v>
      </c>
      <c r="E150" s="20"/>
      <c r="F150" s="10">
        <v>7.2550000000000003E-2</v>
      </c>
      <c r="G150" s="20"/>
      <c r="H150" s="10">
        <v>7.2550000000000003E-2</v>
      </c>
      <c r="I150" s="20"/>
    </row>
    <row r="151" spans="1:9" hidden="1" outlineLevel="1" x14ac:dyDescent="0.3">
      <c r="A151" s="32" t="s">
        <v>14</v>
      </c>
      <c r="B151" s="11">
        <v>243</v>
      </c>
      <c r="C151" s="21">
        <v>243</v>
      </c>
      <c r="D151" s="11">
        <v>245</v>
      </c>
      <c r="E151" s="21">
        <v>245</v>
      </c>
      <c r="F151" s="11">
        <v>247</v>
      </c>
      <c r="G151" s="21">
        <v>247</v>
      </c>
      <c r="H151" s="11">
        <v>531</v>
      </c>
      <c r="I151" s="21">
        <v>531</v>
      </c>
    </row>
    <row r="152" spans="1:9" hidden="1" outlineLevel="1" x14ac:dyDescent="0.3">
      <c r="A152" s="31" t="s">
        <v>8</v>
      </c>
      <c r="B152" s="12">
        <f>-(B148*(1-B149+B150)*B151)/1000</f>
        <v>-2.0430615015</v>
      </c>
      <c r="C152" s="22">
        <f>-(C148*C151)/1000</f>
        <v>-2.3838300000000001</v>
      </c>
      <c r="D152" s="12">
        <f>-(D148*(1-D149+D150)*D151)/1000</f>
        <v>-2.0598768224999997</v>
      </c>
      <c r="E152" s="22">
        <f>-(E148*E151)/1000</f>
        <v>-2.4034500000000003</v>
      </c>
      <c r="F152" s="12">
        <f>-(F148*(1-F149+F150)*F151)/1000</f>
        <v>-2.0766921434999999</v>
      </c>
      <c r="G152" s="22">
        <f>-(G148*G151)/1000</f>
        <v>-2.4230700000000001</v>
      </c>
      <c r="H152" s="12">
        <f>-(H148*(1-H149+H150)*H151)/1000</f>
        <v>-4.4644677255000005</v>
      </c>
      <c r="I152" s="22">
        <f>-(I148*I151)/1000</f>
        <v>-5.2091100000000008</v>
      </c>
    </row>
    <row r="153" spans="1:9" hidden="1" outlineLevel="1" x14ac:dyDescent="0.3">
      <c r="A153" s="31" t="s">
        <v>10</v>
      </c>
      <c r="B153" s="10">
        <v>20.8675</v>
      </c>
      <c r="C153" s="18">
        <v>20.8675</v>
      </c>
      <c r="D153" s="10">
        <v>20.8675</v>
      </c>
      <c r="E153" s="18">
        <v>20.8675</v>
      </c>
      <c r="F153" s="10">
        <v>20.8675</v>
      </c>
      <c r="G153" s="18">
        <v>20.8675</v>
      </c>
      <c r="H153" s="10">
        <v>20.8675</v>
      </c>
      <c r="I153" s="18">
        <v>20.8675</v>
      </c>
    </row>
    <row r="154" spans="1:9" hidden="1" outlineLevel="1" x14ac:dyDescent="0.3">
      <c r="A154" s="31" t="s">
        <v>11</v>
      </c>
      <c r="B154" s="10">
        <v>15.64</v>
      </c>
      <c r="C154" s="18">
        <v>15.64</v>
      </c>
      <c r="D154" s="10">
        <v>15.64</v>
      </c>
      <c r="E154" s="18">
        <v>15.64</v>
      </c>
      <c r="F154" s="10">
        <v>15.64</v>
      </c>
      <c r="G154" s="18">
        <v>15.64</v>
      </c>
      <c r="H154" s="10">
        <v>15.64</v>
      </c>
      <c r="I154" s="18">
        <v>15.64</v>
      </c>
    </row>
    <row r="155" spans="1:9" hidden="1" outlineLevel="1" x14ac:dyDescent="0.3">
      <c r="A155" s="31" t="s">
        <v>9</v>
      </c>
      <c r="B155" s="10">
        <v>15</v>
      </c>
      <c r="C155" s="18">
        <f t="shared" ref="C155:I155" si="32">C153-C154</f>
        <v>5.2274999999999991</v>
      </c>
      <c r="D155" s="10">
        <f t="shared" si="32"/>
        <v>5.2274999999999991</v>
      </c>
      <c r="E155" s="18">
        <f t="shared" si="32"/>
        <v>5.2274999999999991</v>
      </c>
      <c r="F155" s="10">
        <f t="shared" si="32"/>
        <v>5.2274999999999991</v>
      </c>
      <c r="G155" s="18">
        <f t="shared" si="32"/>
        <v>5.2274999999999991</v>
      </c>
      <c r="H155" s="10">
        <f t="shared" si="32"/>
        <v>5.2274999999999991</v>
      </c>
      <c r="I155" s="18">
        <f t="shared" si="32"/>
        <v>5.2274999999999991</v>
      </c>
    </row>
    <row r="156" spans="1:9" hidden="1" outlineLevel="1" x14ac:dyDescent="0.3">
      <c r="A156" s="33" t="s">
        <v>3</v>
      </c>
      <c r="B156" s="11">
        <v>2</v>
      </c>
      <c r="C156" s="21">
        <v>2</v>
      </c>
      <c r="D156" s="11">
        <v>2</v>
      </c>
      <c r="E156" s="21">
        <v>2</v>
      </c>
      <c r="F156" s="11">
        <v>2</v>
      </c>
      <c r="G156" s="21">
        <v>2</v>
      </c>
      <c r="H156" s="11">
        <v>2</v>
      </c>
      <c r="I156" s="21">
        <v>2</v>
      </c>
    </row>
    <row r="157" spans="1:9" hidden="1" outlineLevel="1" x14ac:dyDescent="0.3">
      <c r="A157" s="31" t="s">
        <v>4</v>
      </c>
      <c r="B157" s="13">
        <f t="shared" ref="B157:I157" si="33">-B156*LOG10((B155+B152)/B155)</f>
        <v>0.12717772341804845</v>
      </c>
      <c r="C157" s="23">
        <f t="shared" si="33"/>
        <v>0.52882969035094241</v>
      </c>
      <c r="D157" s="13">
        <f t="shared" si="33"/>
        <v>0.43512105890340291</v>
      </c>
      <c r="E157" s="23">
        <f t="shared" si="33"/>
        <v>0.5348433196562441</v>
      </c>
      <c r="F157" s="13">
        <f t="shared" si="33"/>
        <v>0.43974424356643871</v>
      </c>
      <c r="G157" s="23">
        <f t="shared" si="33"/>
        <v>0.54089887444034479</v>
      </c>
      <c r="H157" s="13">
        <f t="shared" si="33"/>
        <v>1.6715022669888826</v>
      </c>
      <c r="I157" s="23">
        <f t="shared" si="33"/>
        <v>4.9074246245033413</v>
      </c>
    </row>
    <row r="158" spans="1:9" hidden="1" outlineLevel="1" x14ac:dyDescent="0.3">
      <c r="A158" s="31" t="s">
        <v>12</v>
      </c>
      <c r="B158" s="14">
        <v>100</v>
      </c>
      <c r="C158" s="24">
        <v>100</v>
      </c>
      <c r="D158" s="14">
        <v>100</v>
      </c>
      <c r="E158" s="24">
        <v>100</v>
      </c>
      <c r="F158" s="14">
        <v>100</v>
      </c>
      <c r="G158" s="24">
        <v>100</v>
      </c>
      <c r="H158" s="14">
        <v>100</v>
      </c>
      <c r="I158" s="24">
        <v>100</v>
      </c>
    </row>
    <row r="159" spans="1:9" hidden="1" outlineLevel="1" x14ac:dyDescent="0.3">
      <c r="A159" s="31" t="s">
        <v>5</v>
      </c>
      <c r="B159" s="10">
        <f>B149/(1-B149)</f>
        <v>0.27469725940089229</v>
      </c>
      <c r="C159" s="18">
        <v>0.27469725940089229</v>
      </c>
      <c r="D159" s="10">
        <f>D149/(1-D149)</f>
        <v>0.27469725940089229</v>
      </c>
      <c r="E159" s="18">
        <v>0.27469725940089229</v>
      </c>
      <c r="F159" s="10">
        <f>F149/(1-F149)</f>
        <v>0.27469725940089229</v>
      </c>
      <c r="G159" s="18">
        <v>0.27469725940089229</v>
      </c>
      <c r="H159" s="10">
        <f>H149/(1-H149)</f>
        <v>0.27469725940089229</v>
      </c>
      <c r="I159" s="18">
        <v>0.27469725940089229</v>
      </c>
    </row>
    <row r="160" spans="1:9" ht="15.6" hidden="1" outlineLevel="1" thickTop="1" thickBot="1" x14ac:dyDescent="0.35">
      <c r="A160" s="44" t="s">
        <v>29</v>
      </c>
      <c r="B160" s="45">
        <f t="shared" ref="B160:I160" si="34">(B157/(B159+1))*B158</f>
        <v>9.9770924021459013</v>
      </c>
      <c r="C160" s="46">
        <f t="shared" si="34"/>
        <v>41.486689208031429</v>
      </c>
      <c r="D160" s="45">
        <f t="shared" si="34"/>
        <v>34.135247070971957</v>
      </c>
      <c r="E160" s="46">
        <f t="shared" si="34"/>
        <v>41.958458427032348</v>
      </c>
      <c r="F160" s="45">
        <f t="shared" si="34"/>
        <v>34.497935907787117</v>
      </c>
      <c r="G160" s="46">
        <f t="shared" si="34"/>
        <v>42.43351669984505</v>
      </c>
      <c r="H160" s="45">
        <f t="shared" si="34"/>
        <v>131.12935284527785</v>
      </c>
      <c r="I160" s="46">
        <f t="shared" si="34"/>
        <v>384.98746179228715</v>
      </c>
    </row>
    <row r="161" spans="1:8" hidden="1" outlineLevel="1" x14ac:dyDescent="0.3"/>
    <row r="162" spans="1:8" hidden="1" outlineLevel="1" x14ac:dyDescent="0.3">
      <c r="A162" s="17" t="s">
        <v>18</v>
      </c>
      <c r="B162" s="17">
        <v>6.9607699999999995E-2</v>
      </c>
      <c r="C162" s="17">
        <v>0</v>
      </c>
      <c r="D162" s="17">
        <v>9.2595299999999992E-2</v>
      </c>
      <c r="E162" s="17">
        <v>0</v>
      </c>
      <c r="F162" s="17">
        <v>0.143153</v>
      </c>
      <c r="G162" s="17">
        <v>0</v>
      </c>
      <c r="H162" s="17">
        <v>0.53171500000000005</v>
      </c>
    </row>
    <row r="163" spans="1:8" collapsed="1" x14ac:dyDescent="0.3"/>
  </sheetData>
  <scenarios current="4" show="4" sqref="H42">
    <scenario name="least range values" count="6" user="USER" comment="Created by USER on 8/14/2018">
      <inputCells r="B25" val="0.2"/>
      <inputCells r="B26" val="0.1"/>
      <inputCells r="B29" val="47.7575644884027"/>
      <inputCells r="B30" val="1.08243356096736E-10"/>
      <inputCells r="B32" val="0.3"/>
      <inputCells r="B34" val="30"/>
    </scenario>
    <scenario name="Likely 1" count="6" user="USER" comment="Created by USER on 8/14/2018">
      <inputCells r="B25" val="0.292189252337107"/>
      <inputCells r="B26" val="0.0677786470998057"/>
      <inputCells r="B29" val="52.259765451092"/>
      <inputCells r="B30" val="0"/>
      <inputCells r="B32" val="0.3"/>
      <inputCells r="B34" val="30"/>
    </scenario>
    <scenario name="Likely 2" count="6" user="USER" comment="Created by USER on 8/14/2018">
      <inputCells r="B25" val="0.290752892571973"/>
      <inputCells r="B26" val="0.0678573173803325"/>
      <inputCells r="B29" val="52.2309308784523"/>
      <inputCells r="B30" val="0"/>
      <inputCells r="B32" val="0.351343740732549"/>
      <inputCells r="B34" val="31.2836050571254"/>
    </scenario>
    <scenario name="Likely 3" count="6" user="USER" comment="Created by USER on 8/14/2018">
      <inputCells r="B25" val="0.230654554694417"/>
      <inputCells r="B26" val="0.0711674270437411"/>
      <inputCells r="B29" val="51.8973859634256"/>
      <inputCells r="B30" val="0"/>
      <inputCells r="B32" val="0.3"/>
      <inputCells r="B34" val="34.5200661114649"/>
    </scenario>
    <scenario name="Likely 5" count="6" user="USER" comment="Created by USER on 8/14/2018">
      <inputCells r="B25" val="0.2"/>
      <inputCells r="B26" val="0.0728719250213673"/>
      <inputCells r="B29" val="51.913725009926"/>
      <inputCells r="B30" val="0"/>
      <inputCells r="B32" val="0.3"/>
      <inputCells r="B34" val="31.9204756909448"/>
    </scenario>
  </scenarios>
  <mergeCells count="33">
    <mergeCell ref="B147:C147"/>
    <mergeCell ref="D147:E147"/>
    <mergeCell ref="F147:G147"/>
    <mergeCell ref="H147:I147"/>
    <mergeCell ref="B107:C107"/>
    <mergeCell ref="D107:E107"/>
    <mergeCell ref="F107:G107"/>
    <mergeCell ref="H107:I107"/>
    <mergeCell ref="B127:C127"/>
    <mergeCell ref="D127:E127"/>
    <mergeCell ref="F127:G127"/>
    <mergeCell ref="H127:I127"/>
    <mergeCell ref="H47:I47"/>
    <mergeCell ref="B87:C87"/>
    <mergeCell ref="D87:E87"/>
    <mergeCell ref="F87:G87"/>
    <mergeCell ref="H87:I87"/>
    <mergeCell ref="B67:C67"/>
    <mergeCell ref="D67:E67"/>
    <mergeCell ref="F67:G67"/>
    <mergeCell ref="H67:I67"/>
    <mergeCell ref="B2:C2"/>
    <mergeCell ref="D2:E2"/>
    <mergeCell ref="F2:G2"/>
    <mergeCell ref="H2:I2"/>
    <mergeCell ref="B23:C23"/>
    <mergeCell ref="D23:E23"/>
    <mergeCell ref="F23:G23"/>
    <mergeCell ref="H23:I23"/>
    <mergeCell ref="A44:I44"/>
    <mergeCell ref="B47:C47"/>
    <mergeCell ref="D47:E47"/>
    <mergeCell ref="F47:G4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0"/>
  <sheetViews>
    <sheetView topLeftCell="A22" zoomScale="90" zoomScaleNormal="90" workbookViewId="0">
      <selection activeCell="J163" sqref="J163"/>
    </sheetView>
  </sheetViews>
  <sheetFormatPr defaultRowHeight="14.4" outlineLevelRow="1" x14ac:dyDescent="0.3"/>
  <cols>
    <col min="1" max="1" width="35.6640625" bestFit="1" customWidth="1"/>
    <col min="2" max="2" width="14" bestFit="1" customWidth="1"/>
    <col min="3" max="3" width="13.33203125" hidden="1" customWidth="1"/>
    <col min="4" max="4" width="14" bestFit="1" customWidth="1"/>
    <col min="5" max="5" width="13.33203125" hidden="1" customWidth="1"/>
    <col min="6" max="6" width="14" bestFit="1" customWidth="1"/>
    <col min="7" max="7" width="13.33203125" hidden="1" customWidth="1"/>
    <col min="8" max="8" width="14" bestFit="1" customWidth="1"/>
    <col min="9" max="9" width="13.33203125" hidden="1" customWidth="1"/>
  </cols>
  <sheetData>
    <row r="1" spans="1:9" ht="15" thickBot="1" x14ac:dyDescent="0.35">
      <c r="A1" s="41" t="s">
        <v>22</v>
      </c>
      <c r="B1" s="27" t="s">
        <v>6</v>
      </c>
      <c r="C1" s="28" t="s">
        <v>7</v>
      </c>
      <c r="D1" s="27" t="s">
        <v>6</v>
      </c>
      <c r="E1" s="29" t="s">
        <v>7</v>
      </c>
      <c r="F1" s="27" t="s">
        <v>6</v>
      </c>
      <c r="G1" s="29" t="s">
        <v>7</v>
      </c>
      <c r="H1" s="27" t="s">
        <v>6</v>
      </c>
      <c r="I1" s="29" t="s">
        <v>7</v>
      </c>
    </row>
    <row r="2" spans="1:9" ht="15" thickBot="1" x14ac:dyDescent="0.35">
      <c r="A2" s="40" t="s">
        <v>15</v>
      </c>
      <c r="B2" s="60">
        <v>1982</v>
      </c>
      <c r="C2" s="63"/>
      <c r="D2" s="60">
        <v>1984</v>
      </c>
      <c r="E2" s="63"/>
      <c r="F2" s="60">
        <v>1986</v>
      </c>
      <c r="G2" s="63"/>
      <c r="H2" s="60">
        <v>2010</v>
      </c>
      <c r="I2" s="63"/>
    </row>
    <row r="3" spans="1:9" x14ac:dyDescent="0.3">
      <c r="A3" s="30" t="s">
        <v>0</v>
      </c>
      <c r="B3" s="25">
        <v>9.81</v>
      </c>
      <c r="C3" s="26">
        <v>9.81</v>
      </c>
      <c r="D3" s="10">
        <v>9.81</v>
      </c>
      <c r="E3" s="18">
        <v>9.81</v>
      </c>
      <c r="F3" s="10">
        <v>9.81</v>
      </c>
      <c r="G3" s="18">
        <v>9.81</v>
      </c>
      <c r="H3" s="10">
        <v>9.81</v>
      </c>
      <c r="I3" s="18">
        <v>9.81</v>
      </c>
    </row>
    <row r="4" spans="1:9" x14ac:dyDescent="0.3">
      <c r="A4" s="31" t="s">
        <v>1</v>
      </c>
      <c r="B4" s="10">
        <v>0.2155</v>
      </c>
      <c r="C4" s="19"/>
      <c r="D4" s="10">
        <v>0.2155</v>
      </c>
      <c r="E4" s="19"/>
      <c r="F4" s="10">
        <v>0.2155</v>
      </c>
      <c r="G4" s="19"/>
      <c r="H4" s="10">
        <v>0.2155</v>
      </c>
      <c r="I4" s="19"/>
    </row>
    <row r="5" spans="1:9" x14ac:dyDescent="0.3">
      <c r="A5" s="31" t="s">
        <v>2</v>
      </c>
      <c r="B5" s="10">
        <v>7.2550000000000003E-2</v>
      </c>
      <c r="C5" s="20"/>
      <c r="D5" s="10">
        <v>7.2550000000000003E-2</v>
      </c>
      <c r="E5" s="20"/>
      <c r="F5" s="10">
        <v>7.2550000000000003E-2</v>
      </c>
      <c r="G5" s="20"/>
      <c r="H5" s="10">
        <v>7.2550000000000003E-2</v>
      </c>
      <c r="I5" s="20"/>
    </row>
    <row r="6" spans="1:9" x14ac:dyDescent="0.3">
      <c r="A6" s="32" t="s">
        <v>14</v>
      </c>
      <c r="B6" s="35">
        <v>195</v>
      </c>
      <c r="C6" s="34">
        <v>195</v>
      </c>
      <c r="D6" s="11">
        <v>310</v>
      </c>
      <c r="E6" s="21">
        <v>310</v>
      </c>
      <c r="F6" s="11">
        <v>197</v>
      </c>
      <c r="G6" s="21">
        <v>197</v>
      </c>
      <c r="H6" s="11">
        <v>548</v>
      </c>
      <c r="I6" s="21">
        <v>548</v>
      </c>
    </row>
    <row r="7" spans="1:9" x14ac:dyDescent="0.3">
      <c r="A7" s="31" t="s">
        <v>8</v>
      </c>
      <c r="B7" s="12">
        <f>-(B3*(1-B4+B5)*B6)/1000</f>
        <v>-1.6394937975000001</v>
      </c>
      <c r="C7" s="22">
        <f>-(C3*C6)/1000</f>
        <v>-1.9129500000000002</v>
      </c>
      <c r="D7" s="12">
        <f>-(D3*(1-D4+D5)*D6)/1000</f>
        <v>-2.6063747550000005</v>
      </c>
      <c r="E7" s="22">
        <f>-(E3*E6)/1000</f>
        <v>-3.0411000000000006</v>
      </c>
      <c r="F7" s="12">
        <f>-(F3*(1-F4+F5)*F6)/1000</f>
        <v>-1.6563091185000001</v>
      </c>
      <c r="G7" s="22">
        <f>-(G3*G6)/1000</f>
        <v>-1.9325700000000001</v>
      </c>
      <c r="H7" s="12">
        <f>-(H3*(1-H4+H5)*H6)/1000</f>
        <v>-4.6073979539999996</v>
      </c>
      <c r="I7" s="22">
        <f>-(I3*I6)/1000</f>
        <v>-5.3758800000000004</v>
      </c>
    </row>
    <row r="8" spans="1:9" x14ac:dyDescent="0.3">
      <c r="A8" s="31" t="s">
        <v>10</v>
      </c>
      <c r="B8" s="10">
        <v>20.8675</v>
      </c>
      <c r="C8" s="18">
        <v>20.8675</v>
      </c>
      <c r="D8" s="10">
        <v>20.8675</v>
      </c>
      <c r="E8" s="18">
        <v>20.8675</v>
      </c>
      <c r="F8" s="10">
        <v>20.8675</v>
      </c>
      <c r="G8" s="18">
        <v>20.8675</v>
      </c>
      <c r="H8" s="10">
        <v>20.8675</v>
      </c>
      <c r="I8" s="18">
        <v>20.8675</v>
      </c>
    </row>
    <row r="9" spans="1:9" x14ac:dyDescent="0.3">
      <c r="A9" s="31" t="s">
        <v>11</v>
      </c>
      <c r="B9" s="10">
        <v>15.64</v>
      </c>
      <c r="C9" s="18">
        <v>15.64</v>
      </c>
      <c r="D9" s="10">
        <v>15.64</v>
      </c>
      <c r="E9" s="18">
        <v>15.64</v>
      </c>
      <c r="F9" s="10">
        <v>15.64</v>
      </c>
      <c r="G9" s="18">
        <v>15.64</v>
      </c>
      <c r="H9" s="10">
        <v>15.64</v>
      </c>
      <c r="I9" s="18">
        <v>15.64</v>
      </c>
    </row>
    <row r="10" spans="1:9" x14ac:dyDescent="0.3">
      <c r="A10" s="31" t="s">
        <v>9</v>
      </c>
      <c r="B10" s="10">
        <f t="shared" ref="B10:I10" si="0">B8-B9</f>
        <v>5.2274999999999991</v>
      </c>
      <c r="C10" s="18">
        <f t="shared" si="0"/>
        <v>5.2274999999999991</v>
      </c>
      <c r="D10" s="10">
        <f t="shared" si="0"/>
        <v>5.2274999999999991</v>
      </c>
      <c r="E10" s="18">
        <f t="shared" si="0"/>
        <v>5.2274999999999991</v>
      </c>
      <c r="F10" s="10">
        <f t="shared" si="0"/>
        <v>5.2274999999999991</v>
      </c>
      <c r="G10" s="18">
        <f t="shared" si="0"/>
        <v>5.2274999999999991</v>
      </c>
      <c r="H10" s="10">
        <f t="shared" si="0"/>
        <v>5.2274999999999991</v>
      </c>
      <c r="I10" s="18">
        <f t="shared" si="0"/>
        <v>5.2274999999999991</v>
      </c>
    </row>
    <row r="11" spans="1:9" x14ac:dyDescent="0.3">
      <c r="A11" s="33" t="s">
        <v>3</v>
      </c>
      <c r="B11" s="11">
        <v>2</v>
      </c>
      <c r="C11" s="21">
        <v>2</v>
      </c>
      <c r="D11" s="11">
        <v>2</v>
      </c>
      <c r="E11" s="21">
        <v>2</v>
      </c>
      <c r="F11" s="11">
        <v>2</v>
      </c>
      <c r="G11" s="21">
        <v>2</v>
      </c>
      <c r="H11" s="11">
        <v>2</v>
      </c>
      <c r="I11" s="21">
        <v>2</v>
      </c>
    </row>
    <row r="12" spans="1:9" x14ac:dyDescent="0.3">
      <c r="A12" s="31" t="s">
        <v>4</v>
      </c>
      <c r="B12" s="13">
        <f t="shared" ref="B12:I12" si="1">-B11*LOG10((B10+B7)/B10)</f>
        <v>0.32688171272516747</v>
      </c>
      <c r="C12" s="23">
        <f t="shared" si="1"/>
        <v>0.39573893350550188</v>
      </c>
      <c r="D12" s="13">
        <f t="shared" si="1"/>
        <v>0.59961253638356116</v>
      </c>
      <c r="E12" s="23">
        <f t="shared" si="1"/>
        <v>0.75712884561021077</v>
      </c>
      <c r="F12" s="13">
        <f t="shared" si="1"/>
        <v>0.33096195494522884</v>
      </c>
      <c r="G12" s="23">
        <f t="shared" si="1"/>
        <v>0.40089569788819807</v>
      </c>
      <c r="H12" s="13">
        <f t="shared" si="1"/>
        <v>1.8516617544089045</v>
      </c>
      <c r="I12" s="23" t="e">
        <f t="shared" si="1"/>
        <v>#NUM!</v>
      </c>
    </row>
    <row r="13" spans="1:9" x14ac:dyDescent="0.3">
      <c r="A13" s="31" t="s">
        <v>12</v>
      </c>
      <c r="B13" s="14">
        <v>100</v>
      </c>
      <c r="C13" s="24">
        <v>100</v>
      </c>
      <c r="D13" s="14">
        <v>100</v>
      </c>
      <c r="E13" s="24">
        <v>100</v>
      </c>
      <c r="F13" s="14">
        <v>100</v>
      </c>
      <c r="G13" s="24">
        <v>100</v>
      </c>
      <c r="H13" s="14">
        <v>100</v>
      </c>
      <c r="I13" s="24">
        <v>100</v>
      </c>
    </row>
    <row r="14" spans="1:9" ht="15" thickBot="1" x14ac:dyDescent="0.35">
      <c r="A14" s="31" t="s">
        <v>5</v>
      </c>
      <c r="B14" s="10">
        <f>B4/(1-B4)</f>
        <v>0.27469725940089229</v>
      </c>
      <c r="C14" s="18">
        <v>0.27469725940089229</v>
      </c>
      <c r="D14" s="10">
        <f>D4/(1-D4)</f>
        <v>0.27469725940089229</v>
      </c>
      <c r="E14" s="18">
        <v>0.27469725940089229</v>
      </c>
      <c r="F14" s="10">
        <f>F4/(1-F4)</f>
        <v>0.27469725940089229</v>
      </c>
      <c r="G14" s="18">
        <v>0.27469725940089229</v>
      </c>
      <c r="H14" s="10">
        <f>H4/(1-H4)</f>
        <v>0.27469725940089229</v>
      </c>
      <c r="I14" s="18">
        <v>0.27469725940089229</v>
      </c>
    </row>
    <row r="15" spans="1:9" ht="15.6" thickTop="1" thickBot="1" x14ac:dyDescent="0.35">
      <c r="A15" s="44" t="s">
        <v>29</v>
      </c>
      <c r="B15" s="45">
        <f t="shared" ref="B15:I15" si="2">(B12/(B14+1))*B13</f>
        <v>25.643870363289388</v>
      </c>
      <c r="C15" s="46">
        <f t="shared" si="2"/>
        <v>31.045719333506621</v>
      </c>
      <c r="D15" s="45">
        <f t="shared" si="2"/>
        <v>47.039603479290371</v>
      </c>
      <c r="E15" s="46">
        <f t="shared" si="2"/>
        <v>59.396757938121034</v>
      </c>
      <c r="F15" s="45">
        <f t="shared" si="2"/>
        <v>25.963965365453202</v>
      </c>
      <c r="G15" s="46">
        <f t="shared" si="2"/>
        <v>31.450267499329136</v>
      </c>
      <c r="H15" s="45">
        <f t="shared" si="2"/>
        <v>145.26286463337857</v>
      </c>
      <c r="I15" s="46" t="e">
        <f t="shared" si="2"/>
        <v>#NUM!</v>
      </c>
    </row>
    <row r="16" spans="1:9" ht="15" thickTop="1" x14ac:dyDescent="0.3"/>
    <row r="17" spans="1:9" x14ac:dyDescent="0.3">
      <c r="A17" s="17" t="s">
        <v>18</v>
      </c>
      <c r="B17" s="17">
        <f t="shared" ref="B17:H17" si="3">B18/$A$18</f>
        <v>6.9607699999999995E-2</v>
      </c>
      <c r="C17" s="17">
        <f t="shared" si="3"/>
        <v>0</v>
      </c>
      <c r="D17" s="17">
        <f t="shared" si="3"/>
        <v>9.2595299999999992E-2</v>
      </c>
      <c r="E17" s="17">
        <f t="shared" si="3"/>
        <v>0</v>
      </c>
      <c r="F17" s="17">
        <f t="shared" si="3"/>
        <v>0.143153</v>
      </c>
      <c r="G17" s="17">
        <f t="shared" si="3"/>
        <v>0</v>
      </c>
      <c r="H17" s="17">
        <f t="shared" si="3"/>
        <v>0.53171500000000005</v>
      </c>
    </row>
    <row r="18" spans="1:9" x14ac:dyDescent="0.3">
      <c r="A18">
        <v>1000</v>
      </c>
      <c r="B18">
        <v>69.607699999999994</v>
      </c>
      <c r="D18">
        <v>92.595299999999995</v>
      </c>
      <c r="F18">
        <v>143.15299999999999</v>
      </c>
      <c r="H18">
        <v>531.71500000000003</v>
      </c>
    </row>
    <row r="21" spans="1:9" ht="15" thickBot="1" x14ac:dyDescent="0.35"/>
    <row r="22" spans="1:9" ht="15" thickBot="1" x14ac:dyDescent="0.35">
      <c r="A22" s="41" t="s">
        <v>23</v>
      </c>
      <c r="B22" s="27" t="s">
        <v>6</v>
      </c>
      <c r="C22" s="28" t="s">
        <v>7</v>
      </c>
      <c r="D22" s="27" t="s">
        <v>6</v>
      </c>
      <c r="E22" s="29" t="s">
        <v>7</v>
      </c>
      <c r="F22" s="27" t="s">
        <v>6</v>
      </c>
      <c r="G22" s="29" t="s">
        <v>7</v>
      </c>
      <c r="H22" s="27" t="s">
        <v>6</v>
      </c>
      <c r="I22" s="29" t="s">
        <v>7</v>
      </c>
    </row>
    <row r="23" spans="1:9" ht="15" thickBot="1" x14ac:dyDescent="0.35">
      <c r="A23" s="40" t="s">
        <v>15</v>
      </c>
      <c r="B23" s="60">
        <v>1982</v>
      </c>
      <c r="C23" s="63"/>
      <c r="D23" s="60">
        <v>1984</v>
      </c>
      <c r="E23" s="63"/>
      <c r="F23" s="60">
        <v>1986</v>
      </c>
      <c r="G23" s="63"/>
      <c r="H23" s="60">
        <v>2010</v>
      </c>
      <c r="I23" s="63"/>
    </row>
    <row r="24" spans="1:9" x14ac:dyDescent="0.3">
      <c r="A24" s="30" t="s">
        <v>0</v>
      </c>
      <c r="B24" s="25">
        <v>9.81</v>
      </c>
      <c r="C24" s="26">
        <v>9.81</v>
      </c>
      <c r="D24" s="10">
        <v>9.81</v>
      </c>
      <c r="E24" s="18">
        <v>9.81</v>
      </c>
      <c r="F24" s="10">
        <v>9.81</v>
      </c>
      <c r="G24" s="18">
        <v>9.81</v>
      </c>
      <c r="H24" s="10">
        <v>9.81</v>
      </c>
      <c r="I24" s="18">
        <v>9.81</v>
      </c>
    </row>
    <row r="25" spans="1:9" x14ac:dyDescent="0.3">
      <c r="A25" s="31" t="s">
        <v>1</v>
      </c>
      <c r="B25" s="10">
        <v>0.3</v>
      </c>
      <c r="C25" s="19"/>
      <c r="D25" s="10">
        <v>0.2155</v>
      </c>
      <c r="E25" s="19"/>
      <c r="F25" s="10">
        <v>0.2155</v>
      </c>
      <c r="G25" s="19"/>
      <c r="H25" s="10">
        <v>0.2155</v>
      </c>
      <c r="I25" s="19"/>
    </row>
    <row r="26" spans="1:9" x14ac:dyDescent="0.3">
      <c r="A26" s="31" t="s">
        <v>2</v>
      </c>
      <c r="B26" s="10">
        <v>7.2550000000000003E-2</v>
      </c>
      <c r="C26" s="20"/>
      <c r="D26" s="10">
        <v>7.2550000000000003E-2</v>
      </c>
      <c r="E26" s="20"/>
      <c r="F26" s="10">
        <v>7.2550000000000003E-2</v>
      </c>
      <c r="G26" s="20"/>
      <c r="H26" s="10">
        <v>7.2550000000000003E-2</v>
      </c>
      <c r="I26" s="20"/>
    </row>
    <row r="27" spans="1:9" x14ac:dyDescent="0.3">
      <c r="A27" s="32" t="s">
        <v>14</v>
      </c>
      <c r="B27" s="35">
        <v>195</v>
      </c>
      <c r="C27" s="34">
        <v>195</v>
      </c>
      <c r="D27" s="11">
        <v>310</v>
      </c>
      <c r="E27" s="21">
        <v>310</v>
      </c>
      <c r="F27" s="11">
        <v>197</v>
      </c>
      <c r="G27" s="21">
        <v>197</v>
      </c>
      <c r="H27" s="11">
        <v>548</v>
      </c>
      <c r="I27" s="21">
        <v>548</v>
      </c>
    </row>
    <row r="28" spans="1:9" x14ac:dyDescent="0.3">
      <c r="A28" s="31" t="s">
        <v>8</v>
      </c>
      <c r="B28" s="12">
        <f>-(B24*(1-B25+B26)*B27)/1000</f>
        <v>-1.4778495225000001</v>
      </c>
      <c r="C28" s="22">
        <f>-(C24*C27)/1000</f>
        <v>-1.9129500000000002</v>
      </c>
      <c r="D28" s="12">
        <f>-(D24*(1-D25+D26)*D27)/1000</f>
        <v>-2.6063747550000005</v>
      </c>
      <c r="E28" s="22">
        <f>-(E24*E27)/1000</f>
        <v>-3.0411000000000006</v>
      </c>
      <c r="F28" s="12">
        <f>-(F24*(1-F25+F26)*F27)/1000</f>
        <v>-1.6563091185000001</v>
      </c>
      <c r="G28" s="22">
        <f>-(G24*G27)/1000</f>
        <v>-1.9325700000000001</v>
      </c>
      <c r="H28" s="12">
        <f>-(H24*(1-H25+H26)*H27)/1000</f>
        <v>-4.6073979539999996</v>
      </c>
      <c r="I28" s="22">
        <f>-(I24*I27)/1000</f>
        <v>-5.3758800000000004</v>
      </c>
    </row>
    <row r="29" spans="1:9" x14ac:dyDescent="0.3">
      <c r="A29" s="31" t="s">
        <v>10</v>
      </c>
      <c r="B29" s="10">
        <v>42.64</v>
      </c>
      <c r="C29" s="18">
        <v>20.8675</v>
      </c>
      <c r="D29" s="10">
        <v>20.8675</v>
      </c>
      <c r="E29" s="18">
        <v>20.8675</v>
      </c>
      <c r="F29" s="10">
        <v>20.8675</v>
      </c>
      <c r="G29" s="18">
        <v>20.8675</v>
      </c>
      <c r="H29" s="10">
        <v>20.8675</v>
      </c>
      <c r="I29" s="18">
        <v>20.8675</v>
      </c>
    </row>
    <row r="30" spans="1:9" x14ac:dyDescent="0.3">
      <c r="A30" s="31" t="s">
        <v>11</v>
      </c>
      <c r="B30" s="10">
        <v>15.64</v>
      </c>
      <c r="C30" s="18">
        <v>15.64</v>
      </c>
      <c r="D30" s="10">
        <v>15.64</v>
      </c>
      <c r="E30" s="18">
        <v>15.64</v>
      </c>
      <c r="F30" s="10">
        <v>15.64</v>
      </c>
      <c r="G30" s="18">
        <v>15.64</v>
      </c>
      <c r="H30" s="10">
        <v>15.64</v>
      </c>
      <c r="I30" s="18">
        <v>15.64</v>
      </c>
    </row>
    <row r="31" spans="1:9" x14ac:dyDescent="0.3">
      <c r="A31" s="31" t="s">
        <v>9</v>
      </c>
      <c r="B31" s="10">
        <f t="shared" ref="B31:I31" si="4">B29-B30</f>
        <v>27</v>
      </c>
      <c r="C31" s="10">
        <f t="shared" si="4"/>
        <v>5.2274999999999991</v>
      </c>
      <c r="D31" s="10">
        <f t="shared" si="4"/>
        <v>5.2274999999999991</v>
      </c>
      <c r="E31" s="18">
        <f t="shared" si="4"/>
        <v>5.2274999999999991</v>
      </c>
      <c r="F31" s="10">
        <f t="shared" si="4"/>
        <v>5.2274999999999991</v>
      </c>
      <c r="G31" s="18">
        <f t="shared" si="4"/>
        <v>5.2274999999999991</v>
      </c>
      <c r="H31" s="10">
        <f t="shared" si="4"/>
        <v>5.2274999999999991</v>
      </c>
      <c r="I31" s="18">
        <f t="shared" si="4"/>
        <v>5.2274999999999991</v>
      </c>
    </row>
    <row r="32" spans="1:9" x14ac:dyDescent="0.3">
      <c r="A32" s="33" t="s">
        <v>3</v>
      </c>
      <c r="B32" s="11">
        <v>0.5</v>
      </c>
      <c r="C32" s="21">
        <v>2</v>
      </c>
      <c r="D32" s="11">
        <v>2</v>
      </c>
      <c r="E32" s="21">
        <v>2</v>
      </c>
      <c r="F32" s="11">
        <v>2</v>
      </c>
      <c r="G32" s="21">
        <v>2</v>
      </c>
      <c r="H32" s="11">
        <v>2</v>
      </c>
      <c r="I32" s="21">
        <v>2</v>
      </c>
    </row>
    <row r="33" spans="1:9" x14ac:dyDescent="0.3">
      <c r="A33" s="31" t="s">
        <v>4</v>
      </c>
      <c r="B33" s="13">
        <f t="shared" ref="B33:I33" si="5">-B32*LOG10((B31+B28)/B31)</f>
        <v>1.2223249618331903E-2</v>
      </c>
      <c r="C33" s="23">
        <f t="shared" si="5"/>
        <v>0.39573893350550188</v>
      </c>
      <c r="D33" s="13">
        <f t="shared" si="5"/>
        <v>0.59961253638356116</v>
      </c>
      <c r="E33" s="23">
        <f t="shared" si="5"/>
        <v>0.75712884561021077</v>
      </c>
      <c r="F33" s="13">
        <f t="shared" si="5"/>
        <v>0.33096195494522884</v>
      </c>
      <c r="G33" s="23">
        <f t="shared" si="5"/>
        <v>0.40089569788819807</v>
      </c>
      <c r="H33" s="13">
        <f t="shared" si="5"/>
        <v>1.8516617544089045</v>
      </c>
      <c r="I33" s="23" t="e">
        <f t="shared" si="5"/>
        <v>#NUM!</v>
      </c>
    </row>
    <row r="34" spans="1:9" x14ac:dyDescent="0.3">
      <c r="A34" s="31" t="s">
        <v>12</v>
      </c>
      <c r="B34" s="14">
        <v>30</v>
      </c>
      <c r="C34" s="24">
        <v>100</v>
      </c>
      <c r="D34" s="14">
        <v>100</v>
      </c>
      <c r="E34" s="24">
        <v>100</v>
      </c>
      <c r="F34" s="14">
        <v>100</v>
      </c>
      <c r="G34" s="24">
        <v>100</v>
      </c>
      <c r="H34" s="14">
        <v>100</v>
      </c>
      <c r="I34" s="24">
        <v>100</v>
      </c>
    </row>
    <row r="35" spans="1:9" ht="15" thickBot="1" x14ac:dyDescent="0.35">
      <c r="A35" s="31" t="s">
        <v>5</v>
      </c>
      <c r="B35" s="10">
        <f>B25/(1-B25)</f>
        <v>0.4285714285714286</v>
      </c>
      <c r="C35" s="18">
        <v>0.27469725940089229</v>
      </c>
      <c r="D35" s="10">
        <f>D25/(1-D25)</f>
        <v>0.27469725940089229</v>
      </c>
      <c r="E35" s="18">
        <v>0.27469725940089229</v>
      </c>
      <c r="F35" s="10">
        <f>F25/(1-F25)</f>
        <v>0.27469725940089229</v>
      </c>
      <c r="G35" s="18">
        <v>0.27469725940089229</v>
      </c>
      <c r="H35" s="10">
        <f>H25/(1-H25)</f>
        <v>0.27469725940089229</v>
      </c>
      <c r="I35" s="18">
        <v>0.27469725940089229</v>
      </c>
    </row>
    <row r="36" spans="1:9" ht="15.6" thickTop="1" thickBot="1" x14ac:dyDescent="0.35">
      <c r="A36" s="44" t="s">
        <v>29</v>
      </c>
      <c r="B36" s="45">
        <f t="shared" ref="B36:I36" si="6">(B33/(B35+1))*B34</f>
        <v>0.25668824198496998</v>
      </c>
      <c r="C36" s="46">
        <f t="shared" si="6"/>
        <v>31.045719333506621</v>
      </c>
      <c r="D36" s="45">
        <f t="shared" si="6"/>
        <v>47.039603479290371</v>
      </c>
      <c r="E36" s="46">
        <f t="shared" si="6"/>
        <v>59.396757938121034</v>
      </c>
      <c r="F36" s="45">
        <f t="shared" si="6"/>
        <v>25.963965365453202</v>
      </c>
      <c r="G36" s="46">
        <f t="shared" si="6"/>
        <v>31.450267499329136</v>
      </c>
      <c r="H36" s="45">
        <f t="shared" si="6"/>
        <v>145.26286463337857</v>
      </c>
      <c r="I36" s="46" t="e">
        <f t="shared" si="6"/>
        <v>#NUM!</v>
      </c>
    </row>
    <row r="37" spans="1:9" ht="15" thickTop="1" x14ac:dyDescent="0.3"/>
    <row r="38" spans="1:9" x14ac:dyDescent="0.3">
      <c r="A38" s="17" t="s">
        <v>18</v>
      </c>
      <c r="B38" s="17">
        <f t="shared" ref="B38:H38" si="7">B39/$A$18</f>
        <v>6.9607699999999995E-2</v>
      </c>
      <c r="C38" s="17">
        <f t="shared" si="7"/>
        <v>0</v>
      </c>
      <c r="D38" s="17">
        <f t="shared" si="7"/>
        <v>9.2595299999999992E-2</v>
      </c>
      <c r="E38" s="17">
        <f t="shared" si="7"/>
        <v>0</v>
      </c>
      <c r="F38" s="17">
        <f t="shared" si="7"/>
        <v>0.143153</v>
      </c>
      <c r="G38" s="17">
        <f t="shared" si="7"/>
        <v>0</v>
      </c>
      <c r="H38" s="17">
        <f t="shared" si="7"/>
        <v>0.53171500000000005</v>
      </c>
    </row>
    <row r="39" spans="1:9" x14ac:dyDescent="0.3">
      <c r="A39">
        <v>1000</v>
      </c>
      <c r="B39">
        <v>69.607699999999994</v>
      </c>
      <c r="D39">
        <v>92.595299999999995</v>
      </c>
      <c r="F39">
        <v>143.15299999999999</v>
      </c>
      <c r="H39">
        <v>531.71500000000003</v>
      </c>
    </row>
    <row r="41" spans="1:9" ht="15.6" x14ac:dyDescent="0.3">
      <c r="A41" s="64" t="s">
        <v>28</v>
      </c>
      <c r="B41" s="64"/>
      <c r="C41" s="64"/>
      <c r="D41" s="64"/>
      <c r="E41" s="64"/>
      <c r="F41" s="64"/>
      <c r="G41" s="64"/>
      <c r="H41" s="64"/>
      <c r="I41" s="64"/>
    </row>
    <row r="42" spans="1:9" ht="15" hidden="1" outlineLevel="1" thickBot="1" x14ac:dyDescent="0.35"/>
    <row r="43" spans="1:9" ht="15" hidden="1" outlineLevel="1" thickBot="1" x14ac:dyDescent="0.35">
      <c r="A43" s="41" t="s">
        <v>20</v>
      </c>
      <c r="B43" s="27" t="s">
        <v>6</v>
      </c>
      <c r="C43" s="28" t="s">
        <v>7</v>
      </c>
      <c r="D43" s="27" t="s">
        <v>6</v>
      </c>
      <c r="E43" s="29" t="s">
        <v>7</v>
      </c>
      <c r="F43" s="27" t="s">
        <v>6</v>
      </c>
      <c r="G43" s="29" t="s">
        <v>7</v>
      </c>
      <c r="H43" s="27" t="s">
        <v>6</v>
      </c>
      <c r="I43" s="29" t="s">
        <v>7</v>
      </c>
    </row>
    <row r="44" spans="1:9" ht="15" hidden="1" outlineLevel="1" thickBot="1" x14ac:dyDescent="0.35">
      <c r="A44" s="40" t="s">
        <v>15</v>
      </c>
      <c r="B44" s="60">
        <v>1982</v>
      </c>
      <c r="C44" s="63"/>
      <c r="D44" s="60">
        <v>1984</v>
      </c>
      <c r="E44" s="63"/>
      <c r="F44" s="60">
        <v>1986</v>
      </c>
      <c r="G44" s="63"/>
      <c r="H44" s="60">
        <v>2010</v>
      </c>
      <c r="I44" s="63"/>
    </row>
    <row r="45" spans="1:9" hidden="1" outlineLevel="1" x14ac:dyDescent="0.3">
      <c r="A45" s="30" t="s">
        <v>0</v>
      </c>
      <c r="B45" s="25">
        <v>9.81</v>
      </c>
      <c r="C45" s="26">
        <v>9.81</v>
      </c>
      <c r="D45" s="10">
        <v>9.81</v>
      </c>
      <c r="E45" s="18">
        <v>9.81</v>
      </c>
      <c r="F45" s="10">
        <v>9.81</v>
      </c>
      <c r="G45" s="18">
        <v>9.81</v>
      </c>
      <c r="H45" s="10">
        <v>9.81</v>
      </c>
      <c r="I45" s="18">
        <v>9.81</v>
      </c>
    </row>
    <row r="46" spans="1:9" hidden="1" outlineLevel="1" x14ac:dyDescent="0.3">
      <c r="A46" s="31" t="s">
        <v>1</v>
      </c>
      <c r="B46" s="10">
        <v>0.2155</v>
      </c>
      <c r="C46" s="19"/>
      <c r="D46" s="10">
        <v>0.2155</v>
      </c>
      <c r="E46" s="19"/>
      <c r="F46" s="10">
        <v>0.2155</v>
      </c>
      <c r="G46" s="19"/>
      <c r="H46" s="10">
        <v>0.2155</v>
      </c>
      <c r="I46" s="19"/>
    </row>
    <row r="47" spans="1:9" hidden="1" outlineLevel="1" x14ac:dyDescent="0.3">
      <c r="A47" s="31" t="s">
        <v>2</v>
      </c>
      <c r="B47" s="10">
        <v>7.2550000000000003E-2</v>
      </c>
      <c r="C47" s="20"/>
      <c r="D47" s="10">
        <v>7.2550000000000003E-2</v>
      </c>
      <c r="E47" s="20"/>
      <c r="F47" s="10">
        <v>7.2550000000000003E-2</v>
      </c>
      <c r="G47" s="20"/>
      <c r="H47" s="10">
        <v>7.2550000000000003E-2</v>
      </c>
      <c r="I47" s="20"/>
    </row>
    <row r="48" spans="1:9" hidden="1" outlineLevel="1" x14ac:dyDescent="0.3">
      <c r="A48" s="32" t="s">
        <v>14</v>
      </c>
      <c r="B48" s="35">
        <v>195</v>
      </c>
      <c r="C48" s="34">
        <v>195</v>
      </c>
      <c r="D48" s="11">
        <v>310</v>
      </c>
      <c r="E48" s="21">
        <v>310</v>
      </c>
      <c r="F48" s="11">
        <v>197</v>
      </c>
      <c r="G48" s="21">
        <v>197</v>
      </c>
      <c r="H48" s="11">
        <v>548</v>
      </c>
      <c r="I48" s="21">
        <v>548</v>
      </c>
    </row>
    <row r="49" spans="1:9" hidden="1" outlineLevel="1" x14ac:dyDescent="0.3">
      <c r="A49" s="31" t="s">
        <v>8</v>
      </c>
      <c r="B49" s="12">
        <f>-(B45*(1-B46+B47)*B48)/1000</f>
        <v>-1.6394937975000001</v>
      </c>
      <c r="C49" s="22">
        <f>-(C45*C48)/1000</f>
        <v>-1.9129500000000002</v>
      </c>
      <c r="D49" s="12">
        <f>-(D45*(1-D46+D47)*D48)/1000</f>
        <v>-2.6063747550000005</v>
      </c>
      <c r="E49" s="22">
        <f>-(E45*E48)/1000</f>
        <v>-3.0411000000000006</v>
      </c>
      <c r="F49" s="12">
        <f>-(F45*(1-F46+F47)*F48)/1000</f>
        <v>-1.6563091185000001</v>
      </c>
      <c r="G49" s="22">
        <f>-(G45*G48)/1000</f>
        <v>-1.9325700000000001</v>
      </c>
      <c r="H49" s="12">
        <f>-(H45*(1-H46+H47)*H48)/1000</f>
        <v>-4.6073979539999996</v>
      </c>
      <c r="I49" s="22">
        <f>-(I45*I48)/1000</f>
        <v>-5.3758800000000004</v>
      </c>
    </row>
    <row r="50" spans="1:9" hidden="1" outlineLevel="1" x14ac:dyDescent="0.3">
      <c r="A50" s="31" t="s">
        <v>10</v>
      </c>
      <c r="B50" s="10">
        <v>20.8675</v>
      </c>
      <c r="C50" s="18">
        <v>20.8675</v>
      </c>
      <c r="D50" s="10">
        <v>20.8675</v>
      </c>
      <c r="E50" s="18">
        <v>20.8675</v>
      </c>
      <c r="F50" s="10">
        <v>20.8675</v>
      </c>
      <c r="G50" s="18">
        <v>20.8675</v>
      </c>
      <c r="H50" s="10">
        <v>20.8675</v>
      </c>
      <c r="I50" s="18">
        <v>20.8675</v>
      </c>
    </row>
    <row r="51" spans="1:9" hidden="1" outlineLevel="1" x14ac:dyDescent="0.3">
      <c r="A51" s="31" t="s">
        <v>11</v>
      </c>
      <c r="B51" s="10">
        <v>15.64</v>
      </c>
      <c r="C51" s="18">
        <v>15.64</v>
      </c>
      <c r="D51" s="10">
        <v>15.64</v>
      </c>
      <c r="E51" s="18">
        <v>15.64</v>
      </c>
      <c r="F51" s="10">
        <v>15.64</v>
      </c>
      <c r="G51" s="18">
        <v>15.64</v>
      </c>
      <c r="H51" s="10">
        <v>15.64</v>
      </c>
      <c r="I51" s="18">
        <v>15.64</v>
      </c>
    </row>
    <row r="52" spans="1:9" hidden="1" outlineLevel="1" x14ac:dyDescent="0.3">
      <c r="A52" s="31" t="s">
        <v>9</v>
      </c>
      <c r="B52" s="10">
        <v>15</v>
      </c>
      <c r="C52" s="18">
        <f t="shared" ref="C52:I52" si="8">C50-C51</f>
        <v>5.2274999999999991</v>
      </c>
      <c r="D52" s="10">
        <f t="shared" si="8"/>
        <v>5.2274999999999991</v>
      </c>
      <c r="E52" s="18">
        <f t="shared" si="8"/>
        <v>5.2274999999999991</v>
      </c>
      <c r="F52" s="10">
        <f t="shared" si="8"/>
        <v>5.2274999999999991</v>
      </c>
      <c r="G52" s="18">
        <f t="shared" si="8"/>
        <v>5.2274999999999991</v>
      </c>
      <c r="H52" s="10">
        <f t="shared" si="8"/>
        <v>5.2274999999999991</v>
      </c>
      <c r="I52" s="18">
        <f t="shared" si="8"/>
        <v>5.2274999999999991</v>
      </c>
    </row>
    <row r="53" spans="1:9" hidden="1" outlineLevel="1" x14ac:dyDescent="0.3">
      <c r="A53" s="33" t="s">
        <v>3</v>
      </c>
      <c r="B53" s="11">
        <v>2</v>
      </c>
      <c r="C53" s="21">
        <v>2</v>
      </c>
      <c r="D53" s="11">
        <v>2</v>
      </c>
      <c r="E53" s="21">
        <v>2</v>
      </c>
      <c r="F53" s="11">
        <v>2</v>
      </c>
      <c r="G53" s="21">
        <v>2</v>
      </c>
      <c r="H53" s="11">
        <v>2</v>
      </c>
      <c r="I53" s="21">
        <v>2</v>
      </c>
    </row>
    <row r="54" spans="1:9" hidden="1" outlineLevel="1" x14ac:dyDescent="0.3">
      <c r="A54" s="31" t="s">
        <v>4</v>
      </c>
      <c r="B54" s="13">
        <f t="shared" ref="B54:I54" si="9">-B53*LOG10((B52+B49)/B52)</f>
        <v>0.10053669213354248</v>
      </c>
      <c r="C54" s="23">
        <f t="shared" si="9"/>
        <v>0.39573893350550188</v>
      </c>
      <c r="D54" s="13">
        <f t="shared" si="9"/>
        <v>0.59961253638356116</v>
      </c>
      <c r="E54" s="23">
        <f t="shared" si="9"/>
        <v>0.75712884561021077</v>
      </c>
      <c r="F54" s="13">
        <f t="shared" si="9"/>
        <v>0.33096195494522884</v>
      </c>
      <c r="G54" s="23">
        <f t="shared" si="9"/>
        <v>0.40089569788819807</v>
      </c>
      <c r="H54" s="13">
        <f t="shared" si="9"/>
        <v>1.8516617544089045</v>
      </c>
      <c r="I54" s="23" t="e">
        <f t="shared" si="9"/>
        <v>#NUM!</v>
      </c>
    </row>
    <row r="55" spans="1:9" hidden="1" outlineLevel="1" x14ac:dyDescent="0.3">
      <c r="A55" s="31" t="s">
        <v>12</v>
      </c>
      <c r="B55" s="14">
        <v>100</v>
      </c>
      <c r="C55" s="24">
        <v>100</v>
      </c>
      <c r="D55" s="14">
        <v>100</v>
      </c>
      <c r="E55" s="24">
        <v>100</v>
      </c>
      <c r="F55" s="14">
        <v>100</v>
      </c>
      <c r="G55" s="24">
        <v>100</v>
      </c>
      <c r="H55" s="14">
        <v>100</v>
      </c>
      <c r="I55" s="24">
        <v>100</v>
      </c>
    </row>
    <row r="56" spans="1:9" ht="15" hidden="1" outlineLevel="1" thickBot="1" x14ac:dyDescent="0.35">
      <c r="A56" s="31" t="s">
        <v>5</v>
      </c>
      <c r="B56" s="10">
        <f>B46/(1-B46)</f>
        <v>0.27469725940089229</v>
      </c>
      <c r="C56" s="18">
        <v>0.27469725940089229</v>
      </c>
      <c r="D56" s="10">
        <f>D46/(1-D46)</f>
        <v>0.27469725940089229</v>
      </c>
      <c r="E56" s="18">
        <v>0.27469725940089229</v>
      </c>
      <c r="F56" s="10">
        <f>F46/(1-F46)</f>
        <v>0.27469725940089229</v>
      </c>
      <c r="G56" s="18">
        <v>0.27469725940089229</v>
      </c>
      <c r="H56" s="10">
        <f>H46/(1-H46)</f>
        <v>0.27469725940089229</v>
      </c>
      <c r="I56" s="18">
        <v>0.27469725940089229</v>
      </c>
    </row>
    <row r="57" spans="1:9" ht="15.6" hidden="1" outlineLevel="1" thickTop="1" thickBot="1" x14ac:dyDescent="0.35">
      <c r="A57" s="44" t="s">
        <v>29</v>
      </c>
      <c r="B57" s="45">
        <f t="shared" ref="B57:I57" si="10">(B54/(B56+1))*B55</f>
        <v>7.8871034978764074</v>
      </c>
      <c r="C57" s="46">
        <f t="shared" si="10"/>
        <v>31.045719333506621</v>
      </c>
      <c r="D57" s="45">
        <f t="shared" si="10"/>
        <v>47.039603479290371</v>
      </c>
      <c r="E57" s="46">
        <f t="shared" si="10"/>
        <v>59.396757938121034</v>
      </c>
      <c r="F57" s="45">
        <f t="shared" si="10"/>
        <v>25.963965365453202</v>
      </c>
      <c r="G57" s="46">
        <f t="shared" si="10"/>
        <v>31.450267499329136</v>
      </c>
      <c r="H57" s="45">
        <f t="shared" si="10"/>
        <v>145.26286463337857</v>
      </c>
      <c r="I57" s="46" t="e">
        <f t="shared" si="10"/>
        <v>#NUM!</v>
      </c>
    </row>
    <row r="58" spans="1:9" ht="15" hidden="1" outlineLevel="1" thickTop="1" x14ac:dyDescent="0.3"/>
    <row r="59" spans="1:9" hidden="1" outlineLevel="1" x14ac:dyDescent="0.3">
      <c r="A59" s="17" t="s">
        <v>18</v>
      </c>
      <c r="B59" s="17">
        <v>6.9607699999999995E-2</v>
      </c>
      <c r="C59" s="17">
        <v>0</v>
      </c>
      <c r="D59" s="17">
        <v>9.2595299999999992E-2</v>
      </c>
      <c r="E59" s="17">
        <v>0</v>
      </c>
      <c r="F59" s="17">
        <v>0.143153</v>
      </c>
      <c r="G59" s="17">
        <v>0</v>
      </c>
      <c r="H59" s="17">
        <v>0.53171500000000005</v>
      </c>
    </row>
    <row r="60" spans="1:9" hidden="1" outlineLevel="1" x14ac:dyDescent="0.3"/>
    <row r="61" spans="1:9" hidden="1" outlineLevel="1" x14ac:dyDescent="0.3"/>
    <row r="62" spans="1:9" ht="15" hidden="1" outlineLevel="1" thickBot="1" x14ac:dyDescent="0.35"/>
    <row r="63" spans="1:9" ht="15" hidden="1" outlineLevel="1" thickBot="1" x14ac:dyDescent="0.35">
      <c r="A63" s="41" t="s">
        <v>21</v>
      </c>
      <c r="B63" s="27" t="s">
        <v>6</v>
      </c>
      <c r="C63" s="28" t="s">
        <v>7</v>
      </c>
      <c r="D63" s="27" t="s">
        <v>6</v>
      </c>
      <c r="E63" s="29" t="s">
        <v>7</v>
      </c>
      <c r="F63" s="27" t="s">
        <v>6</v>
      </c>
      <c r="G63" s="29" t="s">
        <v>7</v>
      </c>
      <c r="H63" s="27" t="s">
        <v>6</v>
      </c>
      <c r="I63" s="29" t="s">
        <v>7</v>
      </c>
    </row>
    <row r="64" spans="1:9" ht="15" hidden="1" outlineLevel="1" thickBot="1" x14ac:dyDescent="0.35">
      <c r="A64" s="40" t="s">
        <v>15</v>
      </c>
      <c r="B64" s="60">
        <v>1982</v>
      </c>
      <c r="C64" s="63"/>
      <c r="D64" s="60">
        <v>1984</v>
      </c>
      <c r="E64" s="63"/>
      <c r="F64" s="60">
        <v>1986</v>
      </c>
      <c r="G64" s="63"/>
      <c r="H64" s="60">
        <v>2010</v>
      </c>
      <c r="I64" s="63"/>
    </row>
    <row r="65" spans="1:9" hidden="1" outlineLevel="1" x14ac:dyDescent="0.3">
      <c r="A65" s="30" t="s">
        <v>0</v>
      </c>
      <c r="B65" s="25">
        <v>9.81</v>
      </c>
      <c r="C65" s="26">
        <v>9.81</v>
      </c>
      <c r="D65" s="10">
        <v>9.81</v>
      </c>
      <c r="E65" s="18">
        <v>9.81</v>
      </c>
      <c r="F65" s="10">
        <v>9.81</v>
      </c>
      <c r="G65" s="18">
        <v>9.81</v>
      </c>
      <c r="H65" s="10">
        <v>9.81</v>
      </c>
      <c r="I65" s="18">
        <v>9.81</v>
      </c>
    </row>
    <row r="66" spans="1:9" hidden="1" outlineLevel="1" x14ac:dyDescent="0.3">
      <c r="A66" s="31" t="s">
        <v>1</v>
      </c>
      <c r="B66" s="10">
        <v>0.2155</v>
      </c>
      <c r="C66" s="19"/>
      <c r="D66" s="10">
        <v>0.2155</v>
      </c>
      <c r="E66" s="19"/>
      <c r="F66" s="10">
        <v>0.2155</v>
      </c>
      <c r="G66" s="19"/>
      <c r="H66" s="10">
        <v>0.2155</v>
      </c>
      <c r="I66" s="19"/>
    </row>
    <row r="67" spans="1:9" hidden="1" outlineLevel="1" x14ac:dyDescent="0.3">
      <c r="A67" s="31" t="s">
        <v>2</v>
      </c>
      <c r="B67" s="10">
        <v>7.2550000000000003E-2</v>
      </c>
      <c r="C67" s="20"/>
      <c r="D67" s="10">
        <v>7.2550000000000003E-2</v>
      </c>
      <c r="E67" s="20"/>
      <c r="F67" s="10">
        <v>7.2550000000000003E-2</v>
      </c>
      <c r="G67" s="20"/>
      <c r="H67" s="10">
        <v>7.2550000000000003E-2</v>
      </c>
      <c r="I67" s="20"/>
    </row>
    <row r="68" spans="1:9" hidden="1" outlineLevel="1" x14ac:dyDescent="0.3">
      <c r="A68" s="32" t="s">
        <v>14</v>
      </c>
      <c r="B68" s="35">
        <v>195</v>
      </c>
      <c r="C68" s="34">
        <v>195</v>
      </c>
      <c r="D68" s="11">
        <v>310</v>
      </c>
      <c r="E68" s="21">
        <v>310</v>
      </c>
      <c r="F68" s="11">
        <v>197</v>
      </c>
      <c r="G68" s="21">
        <v>197</v>
      </c>
      <c r="H68" s="11">
        <v>548</v>
      </c>
      <c r="I68" s="21">
        <v>548</v>
      </c>
    </row>
    <row r="69" spans="1:9" hidden="1" outlineLevel="1" x14ac:dyDescent="0.3">
      <c r="A69" s="31" t="s">
        <v>8</v>
      </c>
      <c r="B69" s="12">
        <f>-(B65*(1-B66+B67)*B68)/1000</f>
        <v>-1.6394937975000001</v>
      </c>
      <c r="C69" s="22">
        <f>-(C65*C68)/1000</f>
        <v>-1.9129500000000002</v>
      </c>
      <c r="D69" s="12">
        <f>-(D65*(1-D66+D67)*D68)/1000</f>
        <v>-2.6063747550000005</v>
      </c>
      <c r="E69" s="22">
        <f>-(E65*E68)/1000</f>
        <v>-3.0411000000000006</v>
      </c>
      <c r="F69" s="12">
        <f>-(F65*(1-F66+F67)*F68)/1000</f>
        <v>-1.6563091185000001</v>
      </c>
      <c r="G69" s="22">
        <f>-(G65*G68)/1000</f>
        <v>-1.9325700000000001</v>
      </c>
      <c r="H69" s="12">
        <f>-(H65*(1-H66+H67)*H68)/1000</f>
        <v>-4.6073979539999996</v>
      </c>
      <c r="I69" s="22">
        <f>-(I65*I68)/1000</f>
        <v>-5.3758800000000004</v>
      </c>
    </row>
    <row r="70" spans="1:9" hidden="1" outlineLevel="1" x14ac:dyDescent="0.3">
      <c r="A70" s="31" t="s">
        <v>10</v>
      </c>
      <c r="B70" s="10">
        <v>20.8675</v>
      </c>
      <c r="C70" s="18">
        <v>20.8675</v>
      </c>
      <c r="D70" s="10">
        <v>20.8675</v>
      </c>
      <c r="E70" s="18">
        <v>20.8675</v>
      </c>
      <c r="F70" s="10">
        <v>20.8675</v>
      </c>
      <c r="G70" s="18">
        <v>20.8675</v>
      </c>
      <c r="H70" s="10">
        <v>20.8675</v>
      </c>
      <c r="I70" s="18">
        <v>20.8675</v>
      </c>
    </row>
    <row r="71" spans="1:9" hidden="1" outlineLevel="1" x14ac:dyDescent="0.3">
      <c r="A71" s="31" t="s">
        <v>11</v>
      </c>
      <c r="B71" s="10">
        <v>15.64</v>
      </c>
      <c r="C71" s="18">
        <v>15.64</v>
      </c>
      <c r="D71" s="10">
        <v>15.64</v>
      </c>
      <c r="E71" s="18">
        <v>15.64</v>
      </c>
      <c r="F71" s="10">
        <v>15.64</v>
      </c>
      <c r="G71" s="18">
        <v>15.64</v>
      </c>
      <c r="H71" s="10">
        <v>15.64</v>
      </c>
      <c r="I71" s="18">
        <v>15.64</v>
      </c>
    </row>
    <row r="72" spans="1:9" hidden="1" outlineLevel="1" x14ac:dyDescent="0.3">
      <c r="A72" s="31" t="s">
        <v>9</v>
      </c>
      <c r="B72" s="10">
        <v>15</v>
      </c>
      <c r="C72" s="18">
        <f t="shared" ref="C72:I72" si="11">C70-C71</f>
        <v>5.2274999999999991</v>
      </c>
      <c r="D72" s="10">
        <f t="shared" si="11"/>
        <v>5.2274999999999991</v>
      </c>
      <c r="E72" s="18">
        <f t="shared" si="11"/>
        <v>5.2274999999999991</v>
      </c>
      <c r="F72" s="10">
        <f t="shared" si="11"/>
        <v>5.2274999999999991</v>
      </c>
      <c r="G72" s="18">
        <f t="shared" si="11"/>
        <v>5.2274999999999991</v>
      </c>
      <c r="H72" s="10">
        <f t="shared" si="11"/>
        <v>5.2274999999999991</v>
      </c>
      <c r="I72" s="18">
        <f t="shared" si="11"/>
        <v>5.2274999999999991</v>
      </c>
    </row>
    <row r="73" spans="1:9" hidden="1" outlineLevel="1" x14ac:dyDescent="0.3">
      <c r="A73" s="33" t="s">
        <v>3</v>
      </c>
      <c r="B73" s="11">
        <v>2</v>
      </c>
      <c r="C73" s="21">
        <v>2</v>
      </c>
      <c r="D73" s="11">
        <v>2</v>
      </c>
      <c r="E73" s="21">
        <v>2</v>
      </c>
      <c r="F73" s="11">
        <v>2</v>
      </c>
      <c r="G73" s="21">
        <v>2</v>
      </c>
      <c r="H73" s="11">
        <v>2</v>
      </c>
      <c r="I73" s="21">
        <v>2</v>
      </c>
    </row>
    <row r="74" spans="1:9" hidden="1" outlineLevel="1" x14ac:dyDescent="0.3">
      <c r="A74" s="31" t="s">
        <v>4</v>
      </c>
      <c r="B74" s="13">
        <f t="shared" ref="B74:I74" si="12">-B73*LOG10((B72+B69)/B72)</f>
        <v>0.10053669213354248</v>
      </c>
      <c r="C74" s="23">
        <f t="shared" si="12"/>
        <v>0.39573893350550188</v>
      </c>
      <c r="D74" s="13">
        <f t="shared" si="12"/>
        <v>0.59961253638356116</v>
      </c>
      <c r="E74" s="23">
        <f t="shared" si="12"/>
        <v>0.75712884561021077</v>
      </c>
      <c r="F74" s="13">
        <f t="shared" si="12"/>
        <v>0.33096195494522884</v>
      </c>
      <c r="G74" s="23">
        <f t="shared" si="12"/>
        <v>0.40089569788819807</v>
      </c>
      <c r="H74" s="13">
        <f t="shared" si="12"/>
        <v>1.8516617544089045</v>
      </c>
      <c r="I74" s="23" t="e">
        <f t="shared" si="12"/>
        <v>#NUM!</v>
      </c>
    </row>
    <row r="75" spans="1:9" hidden="1" outlineLevel="1" x14ac:dyDescent="0.3">
      <c r="A75" s="31" t="s">
        <v>12</v>
      </c>
      <c r="B75" s="14">
        <v>100</v>
      </c>
      <c r="C75" s="24">
        <v>100</v>
      </c>
      <c r="D75" s="14">
        <v>100</v>
      </c>
      <c r="E75" s="24">
        <v>100</v>
      </c>
      <c r="F75" s="14">
        <v>100</v>
      </c>
      <c r="G75" s="24">
        <v>100</v>
      </c>
      <c r="H75" s="14">
        <v>100</v>
      </c>
      <c r="I75" s="24">
        <v>100</v>
      </c>
    </row>
    <row r="76" spans="1:9" ht="15" hidden="1" outlineLevel="1" thickBot="1" x14ac:dyDescent="0.35">
      <c r="A76" s="31" t="s">
        <v>5</v>
      </c>
      <c r="B76" s="10">
        <f>B66/(1-B66)</f>
        <v>0.27469725940089229</v>
      </c>
      <c r="C76" s="18">
        <v>0.27469725940089229</v>
      </c>
      <c r="D76" s="10">
        <f>D66/(1-D66)</f>
        <v>0.27469725940089229</v>
      </c>
      <c r="E76" s="18">
        <v>0.27469725940089229</v>
      </c>
      <c r="F76" s="10">
        <f>F66/(1-F66)</f>
        <v>0.27469725940089229</v>
      </c>
      <c r="G76" s="18">
        <v>0.27469725940089229</v>
      </c>
      <c r="H76" s="10">
        <f>H66/(1-H66)</f>
        <v>0.27469725940089229</v>
      </c>
      <c r="I76" s="18">
        <v>0.27469725940089229</v>
      </c>
    </row>
    <row r="77" spans="1:9" ht="15.6" hidden="1" outlineLevel="1" thickTop="1" thickBot="1" x14ac:dyDescent="0.35">
      <c r="A77" s="44" t="s">
        <v>29</v>
      </c>
      <c r="B77" s="45">
        <f t="shared" ref="B77:I77" si="13">(B74/(B76+1))*B75</f>
        <v>7.8871034978764074</v>
      </c>
      <c r="C77" s="46">
        <f t="shared" si="13"/>
        <v>31.045719333506621</v>
      </c>
      <c r="D77" s="45">
        <f t="shared" si="13"/>
        <v>47.039603479290371</v>
      </c>
      <c r="E77" s="46">
        <f t="shared" si="13"/>
        <v>59.396757938121034</v>
      </c>
      <c r="F77" s="45">
        <f t="shared" si="13"/>
        <v>25.963965365453202</v>
      </c>
      <c r="G77" s="46">
        <f t="shared" si="13"/>
        <v>31.450267499329136</v>
      </c>
      <c r="H77" s="45">
        <f t="shared" si="13"/>
        <v>145.26286463337857</v>
      </c>
      <c r="I77" s="46" t="e">
        <f t="shared" si="13"/>
        <v>#NUM!</v>
      </c>
    </row>
    <row r="78" spans="1:9" ht="15" hidden="1" outlineLevel="1" thickTop="1" x14ac:dyDescent="0.3"/>
    <row r="79" spans="1:9" hidden="1" outlineLevel="1" x14ac:dyDescent="0.3">
      <c r="A79" s="17" t="s">
        <v>18</v>
      </c>
      <c r="B79" s="17">
        <v>6.9607699999999995E-2</v>
      </c>
      <c r="C79" s="17">
        <v>0</v>
      </c>
      <c r="D79" s="17">
        <v>9.2595299999999992E-2</v>
      </c>
      <c r="E79" s="17">
        <v>0</v>
      </c>
      <c r="F79" s="17">
        <v>0.143153</v>
      </c>
      <c r="G79" s="17">
        <v>0</v>
      </c>
      <c r="H79" s="17">
        <v>0.53171500000000005</v>
      </c>
    </row>
    <row r="80" spans="1:9" hidden="1" outlineLevel="1" x14ac:dyDescent="0.3"/>
    <row r="81" spans="1:9" hidden="1" outlineLevel="1" x14ac:dyDescent="0.3"/>
    <row r="82" spans="1:9" ht="15" hidden="1" outlineLevel="1" thickBot="1" x14ac:dyDescent="0.35"/>
    <row r="83" spans="1:9" ht="15" hidden="1" outlineLevel="1" thickBot="1" x14ac:dyDescent="0.35">
      <c r="A83" s="41" t="s">
        <v>24</v>
      </c>
      <c r="B83" s="27" t="s">
        <v>6</v>
      </c>
      <c r="C83" s="28" t="s">
        <v>7</v>
      </c>
      <c r="D83" s="27" t="s">
        <v>6</v>
      </c>
      <c r="E83" s="29" t="s">
        <v>7</v>
      </c>
      <c r="F83" s="27" t="s">
        <v>6</v>
      </c>
      <c r="G83" s="29" t="s">
        <v>7</v>
      </c>
      <c r="H83" s="27" t="s">
        <v>6</v>
      </c>
      <c r="I83" s="29" t="s">
        <v>7</v>
      </c>
    </row>
    <row r="84" spans="1:9" ht="15" hidden="1" outlineLevel="1" thickBot="1" x14ac:dyDescent="0.35">
      <c r="A84" s="40" t="s">
        <v>15</v>
      </c>
      <c r="B84" s="60">
        <v>1982</v>
      </c>
      <c r="C84" s="63"/>
      <c r="D84" s="60">
        <v>1984</v>
      </c>
      <c r="E84" s="63"/>
      <c r="F84" s="60">
        <v>1986</v>
      </c>
      <c r="G84" s="63"/>
      <c r="H84" s="60">
        <v>2010</v>
      </c>
      <c r="I84" s="63"/>
    </row>
    <row r="85" spans="1:9" hidden="1" outlineLevel="1" x14ac:dyDescent="0.3">
      <c r="A85" s="30" t="s">
        <v>0</v>
      </c>
      <c r="B85" s="25">
        <v>9.81</v>
      </c>
      <c r="C85" s="26">
        <v>9.81</v>
      </c>
      <c r="D85" s="10">
        <v>9.81</v>
      </c>
      <c r="E85" s="18">
        <v>9.81</v>
      </c>
      <c r="F85" s="10">
        <v>9.81</v>
      </c>
      <c r="G85" s="18">
        <v>9.81</v>
      </c>
      <c r="H85" s="10">
        <v>9.81</v>
      </c>
      <c r="I85" s="18">
        <v>9.81</v>
      </c>
    </row>
    <row r="86" spans="1:9" hidden="1" outlineLevel="1" x14ac:dyDescent="0.3">
      <c r="A86" s="31" t="s">
        <v>1</v>
      </c>
      <c r="B86" s="10">
        <v>0.2155</v>
      </c>
      <c r="C86" s="19"/>
      <c r="D86" s="10">
        <v>0.2155</v>
      </c>
      <c r="E86" s="19"/>
      <c r="F86" s="10">
        <v>0.2155</v>
      </c>
      <c r="G86" s="19"/>
      <c r="H86" s="10">
        <v>0.2155</v>
      </c>
      <c r="I86" s="19"/>
    </row>
    <row r="87" spans="1:9" hidden="1" outlineLevel="1" x14ac:dyDescent="0.3">
      <c r="A87" s="31" t="s">
        <v>2</v>
      </c>
      <c r="B87" s="10">
        <v>7.2550000000000003E-2</v>
      </c>
      <c r="C87" s="20"/>
      <c r="D87" s="10">
        <v>7.2550000000000003E-2</v>
      </c>
      <c r="E87" s="20"/>
      <c r="F87" s="10">
        <v>7.2550000000000003E-2</v>
      </c>
      <c r="G87" s="20"/>
      <c r="H87" s="10">
        <v>7.2550000000000003E-2</v>
      </c>
      <c r="I87" s="20"/>
    </row>
    <row r="88" spans="1:9" hidden="1" outlineLevel="1" x14ac:dyDescent="0.3">
      <c r="A88" s="32" t="s">
        <v>14</v>
      </c>
      <c r="B88" s="35">
        <v>195</v>
      </c>
      <c r="C88" s="34">
        <v>195</v>
      </c>
      <c r="D88" s="11">
        <v>310</v>
      </c>
      <c r="E88" s="21">
        <v>310</v>
      </c>
      <c r="F88" s="11">
        <v>197</v>
      </c>
      <c r="G88" s="21">
        <v>197</v>
      </c>
      <c r="H88" s="11">
        <v>548</v>
      </c>
      <c r="I88" s="21">
        <v>548</v>
      </c>
    </row>
    <row r="89" spans="1:9" hidden="1" outlineLevel="1" x14ac:dyDescent="0.3">
      <c r="A89" s="31" t="s">
        <v>8</v>
      </c>
      <c r="B89" s="12">
        <f>-(B85*(1-B86+B87)*B88)/1000</f>
        <v>-1.6394937975000001</v>
      </c>
      <c r="C89" s="22">
        <f>-(C85*C88)/1000</f>
        <v>-1.9129500000000002</v>
      </c>
      <c r="D89" s="12">
        <f>-(D85*(1-D86+D87)*D88)/1000</f>
        <v>-2.6063747550000005</v>
      </c>
      <c r="E89" s="22">
        <f>-(E85*E88)/1000</f>
        <v>-3.0411000000000006</v>
      </c>
      <c r="F89" s="12">
        <f>-(F85*(1-F86+F87)*F88)/1000</f>
        <v>-1.6563091185000001</v>
      </c>
      <c r="G89" s="22">
        <f>-(G85*G88)/1000</f>
        <v>-1.9325700000000001</v>
      </c>
      <c r="H89" s="12">
        <f>-(H85*(1-H86+H87)*H88)/1000</f>
        <v>-4.6073979539999996</v>
      </c>
      <c r="I89" s="22">
        <f>-(I85*I88)/1000</f>
        <v>-5.3758800000000004</v>
      </c>
    </row>
    <row r="90" spans="1:9" hidden="1" outlineLevel="1" x14ac:dyDescent="0.3">
      <c r="A90" s="31" t="s">
        <v>10</v>
      </c>
      <c r="B90" s="10">
        <v>20.8675</v>
      </c>
      <c r="C90" s="18">
        <v>20.8675</v>
      </c>
      <c r="D90" s="10">
        <v>20.8675</v>
      </c>
      <c r="E90" s="18">
        <v>20.8675</v>
      </c>
      <c r="F90" s="10">
        <v>20.8675</v>
      </c>
      <c r="G90" s="18">
        <v>20.8675</v>
      </c>
      <c r="H90" s="10">
        <v>20.8675</v>
      </c>
      <c r="I90" s="18">
        <v>20.8675</v>
      </c>
    </row>
    <row r="91" spans="1:9" hidden="1" outlineLevel="1" x14ac:dyDescent="0.3">
      <c r="A91" s="31" t="s">
        <v>11</v>
      </c>
      <c r="B91" s="10">
        <v>15.64</v>
      </c>
      <c r="C91" s="18">
        <v>15.64</v>
      </c>
      <c r="D91" s="10">
        <v>15.64</v>
      </c>
      <c r="E91" s="18">
        <v>15.64</v>
      </c>
      <c r="F91" s="10">
        <v>15.64</v>
      </c>
      <c r="G91" s="18">
        <v>15.64</v>
      </c>
      <c r="H91" s="10">
        <v>15.64</v>
      </c>
      <c r="I91" s="18">
        <v>15.64</v>
      </c>
    </row>
    <row r="92" spans="1:9" hidden="1" outlineLevel="1" x14ac:dyDescent="0.3">
      <c r="A92" s="31" t="s">
        <v>9</v>
      </c>
      <c r="B92" s="10">
        <v>15</v>
      </c>
      <c r="C92" s="18">
        <f t="shared" ref="C92:I92" si="14">C90-C91</f>
        <v>5.2274999999999991</v>
      </c>
      <c r="D92" s="10">
        <f t="shared" si="14"/>
        <v>5.2274999999999991</v>
      </c>
      <c r="E92" s="18">
        <f t="shared" si="14"/>
        <v>5.2274999999999991</v>
      </c>
      <c r="F92" s="10">
        <f t="shared" si="14"/>
        <v>5.2274999999999991</v>
      </c>
      <c r="G92" s="18">
        <f t="shared" si="14"/>
        <v>5.2274999999999991</v>
      </c>
      <c r="H92" s="10">
        <f t="shared" si="14"/>
        <v>5.2274999999999991</v>
      </c>
      <c r="I92" s="18">
        <f t="shared" si="14"/>
        <v>5.2274999999999991</v>
      </c>
    </row>
    <row r="93" spans="1:9" hidden="1" outlineLevel="1" x14ac:dyDescent="0.3">
      <c r="A93" s="33" t="s">
        <v>3</v>
      </c>
      <c r="B93" s="11">
        <v>2</v>
      </c>
      <c r="C93" s="21">
        <v>2</v>
      </c>
      <c r="D93" s="11">
        <v>2</v>
      </c>
      <c r="E93" s="21">
        <v>2</v>
      </c>
      <c r="F93" s="11">
        <v>2</v>
      </c>
      <c r="G93" s="21">
        <v>2</v>
      </c>
      <c r="H93" s="11">
        <v>2</v>
      </c>
      <c r="I93" s="21">
        <v>2</v>
      </c>
    </row>
    <row r="94" spans="1:9" hidden="1" outlineLevel="1" x14ac:dyDescent="0.3">
      <c r="A94" s="31" t="s">
        <v>4</v>
      </c>
      <c r="B94" s="13">
        <f t="shared" ref="B94:I94" si="15">-B93*LOG10((B92+B89)/B92)</f>
        <v>0.10053669213354248</v>
      </c>
      <c r="C94" s="23">
        <f t="shared" si="15"/>
        <v>0.39573893350550188</v>
      </c>
      <c r="D94" s="13">
        <f t="shared" si="15"/>
        <v>0.59961253638356116</v>
      </c>
      <c r="E94" s="23">
        <f t="shared" si="15"/>
        <v>0.75712884561021077</v>
      </c>
      <c r="F94" s="13">
        <f t="shared" si="15"/>
        <v>0.33096195494522884</v>
      </c>
      <c r="G94" s="23">
        <f t="shared" si="15"/>
        <v>0.40089569788819807</v>
      </c>
      <c r="H94" s="13">
        <f t="shared" si="15"/>
        <v>1.8516617544089045</v>
      </c>
      <c r="I94" s="23" t="e">
        <f t="shared" si="15"/>
        <v>#NUM!</v>
      </c>
    </row>
    <row r="95" spans="1:9" hidden="1" outlineLevel="1" x14ac:dyDescent="0.3">
      <c r="A95" s="31" t="s">
        <v>12</v>
      </c>
      <c r="B95" s="14">
        <v>100</v>
      </c>
      <c r="C95" s="24">
        <v>100</v>
      </c>
      <c r="D95" s="14">
        <v>100</v>
      </c>
      <c r="E95" s="24">
        <v>100</v>
      </c>
      <c r="F95" s="14">
        <v>100</v>
      </c>
      <c r="G95" s="24">
        <v>100</v>
      </c>
      <c r="H95" s="14">
        <v>100</v>
      </c>
      <c r="I95" s="24">
        <v>100</v>
      </c>
    </row>
    <row r="96" spans="1:9" ht="15" hidden="1" outlineLevel="1" thickBot="1" x14ac:dyDescent="0.35">
      <c r="A96" s="31" t="s">
        <v>5</v>
      </c>
      <c r="B96" s="10">
        <f>B86/(1-B86)</f>
        <v>0.27469725940089229</v>
      </c>
      <c r="C96" s="18">
        <v>0.27469725940089229</v>
      </c>
      <c r="D96" s="10">
        <f>D86/(1-D86)</f>
        <v>0.27469725940089229</v>
      </c>
      <c r="E96" s="18">
        <v>0.27469725940089229</v>
      </c>
      <c r="F96" s="10">
        <f>F86/(1-F86)</f>
        <v>0.27469725940089229</v>
      </c>
      <c r="G96" s="18">
        <v>0.27469725940089229</v>
      </c>
      <c r="H96" s="10">
        <f>H86/(1-H86)</f>
        <v>0.27469725940089229</v>
      </c>
      <c r="I96" s="18">
        <v>0.27469725940089229</v>
      </c>
    </row>
    <row r="97" spans="1:9" ht="15.6" hidden="1" outlineLevel="1" thickTop="1" thickBot="1" x14ac:dyDescent="0.35">
      <c r="A97" s="44" t="s">
        <v>29</v>
      </c>
      <c r="B97" s="45">
        <f t="shared" ref="B97:I97" si="16">(B94/(B96+1))*B95</f>
        <v>7.8871034978764074</v>
      </c>
      <c r="C97" s="46">
        <f t="shared" si="16"/>
        <v>31.045719333506621</v>
      </c>
      <c r="D97" s="45">
        <f t="shared" si="16"/>
        <v>47.039603479290371</v>
      </c>
      <c r="E97" s="46">
        <f t="shared" si="16"/>
        <v>59.396757938121034</v>
      </c>
      <c r="F97" s="45">
        <f t="shared" si="16"/>
        <v>25.963965365453202</v>
      </c>
      <c r="G97" s="46">
        <f t="shared" si="16"/>
        <v>31.450267499329136</v>
      </c>
      <c r="H97" s="45">
        <f t="shared" si="16"/>
        <v>145.26286463337857</v>
      </c>
      <c r="I97" s="46" t="e">
        <f t="shared" si="16"/>
        <v>#NUM!</v>
      </c>
    </row>
    <row r="98" spans="1:9" ht="15" hidden="1" outlineLevel="1" thickTop="1" x14ac:dyDescent="0.3"/>
    <row r="99" spans="1:9" hidden="1" outlineLevel="1" x14ac:dyDescent="0.3">
      <c r="A99" s="17" t="s">
        <v>18</v>
      </c>
      <c r="B99" s="17">
        <v>6.9607699999999995E-2</v>
      </c>
      <c r="C99" s="17">
        <v>0</v>
      </c>
      <c r="D99" s="17">
        <v>9.2595299999999992E-2</v>
      </c>
      <c r="E99" s="17">
        <v>0</v>
      </c>
      <c r="F99" s="17">
        <v>0.143153</v>
      </c>
      <c r="G99" s="17">
        <v>0</v>
      </c>
      <c r="H99" s="17">
        <v>0.53171500000000005</v>
      </c>
    </row>
    <row r="100" spans="1:9" hidden="1" outlineLevel="1" x14ac:dyDescent="0.3"/>
    <row r="101" spans="1:9" hidden="1" outlineLevel="1" x14ac:dyDescent="0.3"/>
    <row r="102" spans="1:9" ht="15" hidden="1" outlineLevel="1" thickBot="1" x14ac:dyDescent="0.35"/>
    <row r="103" spans="1:9" ht="15" hidden="1" outlineLevel="1" thickBot="1" x14ac:dyDescent="0.35">
      <c r="A103" s="41" t="s">
        <v>25</v>
      </c>
      <c r="B103" s="27" t="s">
        <v>6</v>
      </c>
      <c r="C103" s="28" t="s">
        <v>7</v>
      </c>
      <c r="D103" s="27" t="s">
        <v>6</v>
      </c>
      <c r="E103" s="29" t="s">
        <v>7</v>
      </c>
      <c r="F103" s="27" t="s">
        <v>6</v>
      </c>
      <c r="G103" s="29" t="s">
        <v>7</v>
      </c>
      <c r="H103" s="27" t="s">
        <v>6</v>
      </c>
      <c r="I103" s="29" t="s">
        <v>7</v>
      </c>
    </row>
    <row r="104" spans="1:9" ht="15" hidden="1" outlineLevel="1" thickBot="1" x14ac:dyDescent="0.35">
      <c r="A104" s="40" t="s">
        <v>15</v>
      </c>
      <c r="B104" s="60">
        <v>1982</v>
      </c>
      <c r="C104" s="63"/>
      <c r="D104" s="60">
        <v>1984</v>
      </c>
      <c r="E104" s="63"/>
      <c r="F104" s="60">
        <v>1986</v>
      </c>
      <c r="G104" s="63"/>
      <c r="H104" s="60">
        <v>2010</v>
      </c>
      <c r="I104" s="63"/>
    </row>
    <row r="105" spans="1:9" hidden="1" outlineLevel="1" x14ac:dyDescent="0.3">
      <c r="A105" s="30" t="s">
        <v>0</v>
      </c>
      <c r="B105" s="25">
        <v>9.81</v>
      </c>
      <c r="C105" s="26">
        <v>9.81</v>
      </c>
      <c r="D105" s="10">
        <v>9.81</v>
      </c>
      <c r="E105" s="18">
        <v>9.81</v>
      </c>
      <c r="F105" s="10">
        <v>9.81</v>
      </c>
      <c r="G105" s="18">
        <v>9.81</v>
      </c>
      <c r="H105" s="10">
        <v>9.81</v>
      </c>
      <c r="I105" s="18">
        <v>9.81</v>
      </c>
    </row>
    <row r="106" spans="1:9" hidden="1" outlineLevel="1" x14ac:dyDescent="0.3">
      <c r="A106" s="31" t="s">
        <v>1</v>
      </c>
      <c r="B106" s="10">
        <v>0.2155</v>
      </c>
      <c r="C106" s="19"/>
      <c r="D106" s="10">
        <v>0.2155</v>
      </c>
      <c r="E106" s="19"/>
      <c r="F106" s="10">
        <v>0.2155</v>
      </c>
      <c r="G106" s="19"/>
      <c r="H106" s="10">
        <v>0.2155</v>
      </c>
      <c r="I106" s="19"/>
    </row>
    <row r="107" spans="1:9" hidden="1" outlineLevel="1" x14ac:dyDescent="0.3">
      <c r="A107" s="31" t="s">
        <v>2</v>
      </c>
      <c r="B107" s="10">
        <v>7.2550000000000003E-2</v>
      </c>
      <c r="C107" s="20"/>
      <c r="D107" s="10">
        <v>7.2550000000000003E-2</v>
      </c>
      <c r="E107" s="20"/>
      <c r="F107" s="10">
        <v>7.2550000000000003E-2</v>
      </c>
      <c r="G107" s="20"/>
      <c r="H107" s="10">
        <v>7.2550000000000003E-2</v>
      </c>
      <c r="I107" s="20"/>
    </row>
    <row r="108" spans="1:9" hidden="1" outlineLevel="1" x14ac:dyDescent="0.3">
      <c r="A108" s="32" t="s">
        <v>14</v>
      </c>
      <c r="B108" s="35">
        <v>195</v>
      </c>
      <c r="C108" s="34">
        <v>195</v>
      </c>
      <c r="D108" s="11">
        <v>310</v>
      </c>
      <c r="E108" s="21">
        <v>310</v>
      </c>
      <c r="F108" s="11">
        <v>197</v>
      </c>
      <c r="G108" s="21">
        <v>197</v>
      </c>
      <c r="H108" s="11">
        <v>548</v>
      </c>
      <c r="I108" s="21">
        <v>548</v>
      </c>
    </row>
    <row r="109" spans="1:9" hidden="1" outlineLevel="1" x14ac:dyDescent="0.3">
      <c r="A109" s="31" t="s">
        <v>8</v>
      </c>
      <c r="B109" s="12">
        <f>-(B105*(1-B106+B107)*B108)/1000</f>
        <v>-1.6394937975000001</v>
      </c>
      <c r="C109" s="22">
        <f>-(C105*C108)/1000</f>
        <v>-1.9129500000000002</v>
      </c>
      <c r="D109" s="12">
        <f>-(D105*(1-D106+D107)*D108)/1000</f>
        <v>-2.6063747550000005</v>
      </c>
      <c r="E109" s="22">
        <f>-(E105*E108)/1000</f>
        <v>-3.0411000000000006</v>
      </c>
      <c r="F109" s="12">
        <f>-(F105*(1-F106+F107)*F108)/1000</f>
        <v>-1.6563091185000001</v>
      </c>
      <c r="G109" s="22">
        <f>-(G105*G108)/1000</f>
        <v>-1.9325700000000001</v>
      </c>
      <c r="H109" s="12">
        <f>-(H105*(1-H106+H107)*H108)/1000</f>
        <v>-4.6073979539999996</v>
      </c>
      <c r="I109" s="22">
        <f>-(I105*I108)/1000</f>
        <v>-5.3758800000000004</v>
      </c>
    </row>
    <row r="110" spans="1:9" hidden="1" outlineLevel="1" x14ac:dyDescent="0.3">
      <c r="A110" s="31" t="s">
        <v>10</v>
      </c>
      <c r="B110" s="10">
        <v>20.8675</v>
      </c>
      <c r="C110" s="18">
        <v>20.8675</v>
      </c>
      <c r="D110" s="10">
        <v>20.8675</v>
      </c>
      <c r="E110" s="18">
        <v>20.8675</v>
      </c>
      <c r="F110" s="10">
        <v>20.8675</v>
      </c>
      <c r="G110" s="18">
        <v>20.8675</v>
      </c>
      <c r="H110" s="10">
        <v>20.8675</v>
      </c>
      <c r="I110" s="18">
        <v>20.8675</v>
      </c>
    </row>
    <row r="111" spans="1:9" hidden="1" outlineLevel="1" x14ac:dyDescent="0.3">
      <c r="A111" s="31" t="s">
        <v>11</v>
      </c>
      <c r="B111" s="10">
        <v>15.64</v>
      </c>
      <c r="C111" s="18">
        <v>15.64</v>
      </c>
      <c r="D111" s="10">
        <v>15.64</v>
      </c>
      <c r="E111" s="18">
        <v>15.64</v>
      </c>
      <c r="F111" s="10">
        <v>15.64</v>
      </c>
      <c r="G111" s="18">
        <v>15.64</v>
      </c>
      <c r="H111" s="10">
        <v>15.64</v>
      </c>
      <c r="I111" s="18">
        <v>15.64</v>
      </c>
    </row>
    <row r="112" spans="1:9" hidden="1" outlineLevel="1" x14ac:dyDescent="0.3">
      <c r="A112" s="31" t="s">
        <v>9</v>
      </c>
      <c r="B112" s="10">
        <v>15</v>
      </c>
      <c r="C112" s="18">
        <f t="shared" ref="C112:I112" si="17">C110-C111</f>
        <v>5.2274999999999991</v>
      </c>
      <c r="D112" s="10">
        <f t="shared" si="17"/>
        <v>5.2274999999999991</v>
      </c>
      <c r="E112" s="18">
        <f t="shared" si="17"/>
        <v>5.2274999999999991</v>
      </c>
      <c r="F112" s="10">
        <f t="shared" si="17"/>
        <v>5.2274999999999991</v>
      </c>
      <c r="G112" s="18">
        <f t="shared" si="17"/>
        <v>5.2274999999999991</v>
      </c>
      <c r="H112" s="10">
        <f t="shared" si="17"/>
        <v>5.2274999999999991</v>
      </c>
      <c r="I112" s="18">
        <f t="shared" si="17"/>
        <v>5.2274999999999991</v>
      </c>
    </row>
    <row r="113" spans="1:9" hidden="1" outlineLevel="1" x14ac:dyDescent="0.3">
      <c r="A113" s="33" t="s">
        <v>3</v>
      </c>
      <c r="B113" s="11">
        <v>2</v>
      </c>
      <c r="C113" s="21">
        <v>2</v>
      </c>
      <c r="D113" s="11">
        <v>2</v>
      </c>
      <c r="E113" s="21">
        <v>2</v>
      </c>
      <c r="F113" s="11">
        <v>2</v>
      </c>
      <c r="G113" s="21">
        <v>2</v>
      </c>
      <c r="H113" s="11">
        <v>2</v>
      </c>
      <c r="I113" s="21">
        <v>2</v>
      </c>
    </row>
    <row r="114" spans="1:9" hidden="1" outlineLevel="1" x14ac:dyDescent="0.3">
      <c r="A114" s="31" t="s">
        <v>4</v>
      </c>
      <c r="B114" s="13">
        <f t="shared" ref="B114:I114" si="18">-B113*LOG10((B112+B109)/B112)</f>
        <v>0.10053669213354248</v>
      </c>
      <c r="C114" s="23">
        <f t="shared" si="18"/>
        <v>0.39573893350550188</v>
      </c>
      <c r="D114" s="13">
        <f t="shared" si="18"/>
        <v>0.59961253638356116</v>
      </c>
      <c r="E114" s="23">
        <f t="shared" si="18"/>
        <v>0.75712884561021077</v>
      </c>
      <c r="F114" s="13">
        <f t="shared" si="18"/>
        <v>0.33096195494522884</v>
      </c>
      <c r="G114" s="23">
        <f t="shared" si="18"/>
        <v>0.40089569788819807</v>
      </c>
      <c r="H114" s="13">
        <f t="shared" si="18"/>
        <v>1.8516617544089045</v>
      </c>
      <c r="I114" s="23" t="e">
        <f t="shared" si="18"/>
        <v>#NUM!</v>
      </c>
    </row>
    <row r="115" spans="1:9" hidden="1" outlineLevel="1" x14ac:dyDescent="0.3">
      <c r="A115" s="31" t="s">
        <v>12</v>
      </c>
      <c r="B115" s="14">
        <v>100</v>
      </c>
      <c r="C115" s="24">
        <v>100</v>
      </c>
      <c r="D115" s="14">
        <v>100</v>
      </c>
      <c r="E115" s="24">
        <v>100</v>
      </c>
      <c r="F115" s="14">
        <v>100</v>
      </c>
      <c r="G115" s="24">
        <v>100</v>
      </c>
      <c r="H115" s="14">
        <v>100</v>
      </c>
      <c r="I115" s="24">
        <v>100</v>
      </c>
    </row>
    <row r="116" spans="1:9" ht="15" hidden="1" outlineLevel="1" thickBot="1" x14ac:dyDescent="0.35">
      <c r="A116" s="31" t="s">
        <v>5</v>
      </c>
      <c r="B116" s="10">
        <f>B106/(1-B106)</f>
        <v>0.27469725940089229</v>
      </c>
      <c r="C116" s="18">
        <v>0.27469725940089229</v>
      </c>
      <c r="D116" s="10">
        <f>D106/(1-D106)</f>
        <v>0.27469725940089229</v>
      </c>
      <c r="E116" s="18">
        <v>0.27469725940089229</v>
      </c>
      <c r="F116" s="10">
        <f>F106/(1-F106)</f>
        <v>0.27469725940089229</v>
      </c>
      <c r="G116" s="18">
        <v>0.27469725940089229</v>
      </c>
      <c r="H116" s="10">
        <f>H106/(1-H106)</f>
        <v>0.27469725940089229</v>
      </c>
      <c r="I116" s="18">
        <v>0.27469725940089229</v>
      </c>
    </row>
    <row r="117" spans="1:9" ht="15.6" hidden="1" outlineLevel="1" thickTop="1" thickBot="1" x14ac:dyDescent="0.35">
      <c r="A117" s="44" t="s">
        <v>29</v>
      </c>
      <c r="B117" s="45">
        <f t="shared" ref="B117:I117" si="19">(B114/(B116+1))*B115</f>
        <v>7.8871034978764074</v>
      </c>
      <c r="C117" s="46">
        <f t="shared" si="19"/>
        <v>31.045719333506621</v>
      </c>
      <c r="D117" s="45">
        <f t="shared" si="19"/>
        <v>47.039603479290371</v>
      </c>
      <c r="E117" s="46">
        <f t="shared" si="19"/>
        <v>59.396757938121034</v>
      </c>
      <c r="F117" s="45">
        <f t="shared" si="19"/>
        <v>25.963965365453202</v>
      </c>
      <c r="G117" s="46">
        <f t="shared" si="19"/>
        <v>31.450267499329136</v>
      </c>
      <c r="H117" s="45">
        <f t="shared" si="19"/>
        <v>145.26286463337857</v>
      </c>
      <c r="I117" s="46" t="e">
        <f t="shared" si="19"/>
        <v>#NUM!</v>
      </c>
    </row>
    <row r="118" spans="1:9" ht="15" hidden="1" outlineLevel="1" thickTop="1" x14ac:dyDescent="0.3"/>
    <row r="119" spans="1:9" hidden="1" outlineLevel="1" x14ac:dyDescent="0.3">
      <c r="A119" s="17" t="s">
        <v>18</v>
      </c>
      <c r="B119" s="17">
        <v>6.9607699999999995E-2</v>
      </c>
      <c r="C119" s="17">
        <v>0</v>
      </c>
      <c r="D119" s="17">
        <v>9.2595299999999992E-2</v>
      </c>
      <c r="E119" s="17">
        <v>0</v>
      </c>
      <c r="F119" s="17">
        <v>0.143153</v>
      </c>
      <c r="G119" s="17">
        <v>0</v>
      </c>
      <c r="H119" s="17">
        <v>0.53171500000000005</v>
      </c>
    </row>
    <row r="120" spans="1:9" hidden="1" outlineLevel="1" x14ac:dyDescent="0.3"/>
    <row r="121" spans="1:9" hidden="1" outlineLevel="1" x14ac:dyDescent="0.3"/>
    <row r="122" spans="1:9" ht="15" hidden="1" outlineLevel="1" thickBot="1" x14ac:dyDescent="0.35"/>
    <row r="123" spans="1:9" ht="15" hidden="1" outlineLevel="1" thickBot="1" x14ac:dyDescent="0.35">
      <c r="A123" s="41" t="s">
        <v>26</v>
      </c>
      <c r="B123" s="27" t="s">
        <v>6</v>
      </c>
      <c r="C123" s="28" t="s">
        <v>7</v>
      </c>
      <c r="D123" s="27" t="s">
        <v>6</v>
      </c>
      <c r="E123" s="29" t="s">
        <v>7</v>
      </c>
      <c r="F123" s="27" t="s">
        <v>6</v>
      </c>
      <c r="G123" s="29" t="s">
        <v>7</v>
      </c>
      <c r="H123" s="27" t="s">
        <v>6</v>
      </c>
      <c r="I123" s="29" t="s">
        <v>7</v>
      </c>
    </row>
    <row r="124" spans="1:9" ht="15" hidden="1" outlineLevel="1" thickBot="1" x14ac:dyDescent="0.35">
      <c r="A124" s="40" t="s">
        <v>15</v>
      </c>
      <c r="B124" s="60">
        <v>1982</v>
      </c>
      <c r="C124" s="63"/>
      <c r="D124" s="60">
        <v>1984</v>
      </c>
      <c r="E124" s="63"/>
      <c r="F124" s="60">
        <v>1986</v>
      </c>
      <c r="G124" s="63"/>
      <c r="H124" s="60">
        <v>2010</v>
      </c>
      <c r="I124" s="63"/>
    </row>
    <row r="125" spans="1:9" hidden="1" outlineLevel="1" x14ac:dyDescent="0.3">
      <c r="A125" s="30" t="s">
        <v>0</v>
      </c>
      <c r="B125" s="25">
        <v>9.81</v>
      </c>
      <c r="C125" s="26">
        <v>9.81</v>
      </c>
      <c r="D125" s="10">
        <v>9.81</v>
      </c>
      <c r="E125" s="18">
        <v>9.81</v>
      </c>
      <c r="F125" s="10">
        <v>9.81</v>
      </c>
      <c r="G125" s="18">
        <v>9.81</v>
      </c>
      <c r="H125" s="10">
        <v>9.81</v>
      </c>
      <c r="I125" s="18">
        <v>9.81</v>
      </c>
    </row>
    <row r="126" spans="1:9" hidden="1" outlineLevel="1" x14ac:dyDescent="0.3">
      <c r="A126" s="31" t="s">
        <v>1</v>
      </c>
      <c r="B126" s="10">
        <v>0.2155</v>
      </c>
      <c r="C126" s="19"/>
      <c r="D126" s="10">
        <v>0.2155</v>
      </c>
      <c r="E126" s="19"/>
      <c r="F126" s="10">
        <v>0.2155</v>
      </c>
      <c r="G126" s="19"/>
      <c r="H126" s="10">
        <v>0.2155</v>
      </c>
      <c r="I126" s="19"/>
    </row>
    <row r="127" spans="1:9" hidden="1" outlineLevel="1" x14ac:dyDescent="0.3">
      <c r="A127" s="31" t="s">
        <v>2</v>
      </c>
      <c r="B127" s="10">
        <v>7.2550000000000003E-2</v>
      </c>
      <c r="C127" s="20"/>
      <c r="D127" s="10">
        <v>7.2550000000000003E-2</v>
      </c>
      <c r="E127" s="20"/>
      <c r="F127" s="10">
        <v>7.2550000000000003E-2</v>
      </c>
      <c r="G127" s="20"/>
      <c r="H127" s="10">
        <v>7.2550000000000003E-2</v>
      </c>
      <c r="I127" s="20"/>
    </row>
    <row r="128" spans="1:9" hidden="1" outlineLevel="1" x14ac:dyDescent="0.3">
      <c r="A128" s="32" t="s">
        <v>14</v>
      </c>
      <c r="B128" s="35">
        <v>195</v>
      </c>
      <c r="C128" s="34">
        <v>195</v>
      </c>
      <c r="D128" s="11">
        <v>310</v>
      </c>
      <c r="E128" s="21">
        <v>310</v>
      </c>
      <c r="F128" s="11">
        <v>197</v>
      </c>
      <c r="G128" s="21">
        <v>197</v>
      </c>
      <c r="H128" s="11">
        <v>548</v>
      </c>
      <c r="I128" s="21">
        <v>548</v>
      </c>
    </row>
    <row r="129" spans="1:9" hidden="1" outlineLevel="1" x14ac:dyDescent="0.3">
      <c r="A129" s="31" t="s">
        <v>8</v>
      </c>
      <c r="B129" s="12">
        <f>-(B125*(1-B126+B127)*B128)/1000</f>
        <v>-1.6394937975000001</v>
      </c>
      <c r="C129" s="22">
        <f>-(C125*C128)/1000</f>
        <v>-1.9129500000000002</v>
      </c>
      <c r="D129" s="12">
        <f>-(D125*(1-D126+D127)*D128)/1000</f>
        <v>-2.6063747550000005</v>
      </c>
      <c r="E129" s="22">
        <f>-(E125*E128)/1000</f>
        <v>-3.0411000000000006</v>
      </c>
      <c r="F129" s="12">
        <f>-(F125*(1-F126+F127)*F128)/1000</f>
        <v>-1.6563091185000001</v>
      </c>
      <c r="G129" s="22">
        <f>-(G125*G128)/1000</f>
        <v>-1.9325700000000001</v>
      </c>
      <c r="H129" s="12">
        <f>-(H125*(1-H126+H127)*H128)/1000</f>
        <v>-4.6073979539999996</v>
      </c>
      <c r="I129" s="22">
        <f>-(I125*I128)/1000</f>
        <v>-5.3758800000000004</v>
      </c>
    </row>
    <row r="130" spans="1:9" hidden="1" outlineLevel="1" x14ac:dyDescent="0.3">
      <c r="A130" s="31" t="s">
        <v>10</v>
      </c>
      <c r="B130" s="10">
        <v>20.8675</v>
      </c>
      <c r="C130" s="18">
        <v>20.8675</v>
      </c>
      <c r="D130" s="10">
        <v>20.8675</v>
      </c>
      <c r="E130" s="18">
        <v>20.8675</v>
      </c>
      <c r="F130" s="10">
        <v>20.8675</v>
      </c>
      <c r="G130" s="18">
        <v>20.8675</v>
      </c>
      <c r="H130" s="10">
        <v>20.8675</v>
      </c>
      <c r="I130" s="18">
        <v>20.8675</v>
      </c>
    </row>
    <row r="131" spans="1:9" hidden="1" outlineLevel="1" x14ac:dyDescent="0.3">
      <c r="A131" s="31" t="s">
        <v>11</v>
      </c>
      <c r="B131" s="10">
        <v>15.64</v>
      </c>
      <c r="C131" s="18">
        <v>15.64</v>
      </c>
      <c r="D131" s="10">
        <v>15.64</v>
      </c>
      <c r="E131" s="18">
        <v>15.64</v>
      </c>
      <c r="F131" s="10">
        <v>15.64</v>
      </c>
      <c r="G131" s="18">
        <v>15.64</v>
      </c>
      <c r="H131" s="10">
        <v>15.64</v>
      </c>
      <c r="I131" s="18">
        <v>15.64</v>
      </c>
    </row>
    <row r="132" spans="1:9" hidden="1" outlineLevel="1" x14ac:dyDescent="0.3">
      <c r="A132" s="31" t="s">
        <v>9</v>
      </c>
      <c r="B132" s="10">
        <v>15</v>
      </c>
      <c r="C132" s="18">
        <f t="shared" ref="C132:I132" si="20">C130-C131</f>
        <v>5.2274999999999991</v>
      </c>
      <c r="D132" s="10">
        <f t="shared" si="20"/>
        <v>5.2274999999999991</v>
      </c>
      <c r="E132" s="18">
        <f t="shared" si="20"/>
        <v>5.2274999999999991</v>
      </c>
      <c r="F132" s="10">
        <f t="shared" si="20"/>
        <v>5.2274999999999991</v>
      </c>
      <c r="G132" s="18">
        <f t="shared" si="20"/>
        <v>5.2274999999999991</v>
      </c>
      <c r="H132" s="10">
        <f t="shared" si="20"/>
        <v>5.2274999999999991</v>
      </c>
      <c r="I132" s="18">
        <f t="shared" si="20"/>
        <v>5.2274999999999991</v>
      </c>
    </row>
    <row r="133" spans="1:9" hidden="1" outlineLevel="1" x14ac:dyDescent="0.3">
      <c r="A133" s="33" t="s">
        <v>3</v>
      </c>
      <c r="B133" s="11">
        <v>2</v>
      </c>
      <c r="C133" s="21">
        <v>2</v>
      </c>
      <c r="D133" s="11">
        <v>2</v>
      </c>
      <c r="E133" s="21">
        <v>2</v>
      </c>
      <c r="F133" s="11">
        <v>2</v>
      </c>
      <c r="G133" s="21">
        <v>2</v>
      </c>
      <c r="H133" s="11">
        <v>2</v>
      </c>
      <c r="I133" s="21">
        <v>2</v>
      </c>
    </row>
    <row r="134" spans="1:9" hidden="1" outlineLevel="1" x14ac:dyDescent="0.3">
      <c r="A134" s="31" t="s">
        <v>4</v>
      </c>
      <c r="B134" s="13">
        <f t="shared" ref="B134:I134" si="21">-B133*LOG10((B132+B129)/B132)</f>
        <v>0.10053669213354248</v>
      </c>
      <c r="C134" s="23">
        <f t="shared" si="21"/>
        <v>0.39573893350550188</v>
      </c>
      <c r="D134" s="13">
        <f t="shared" si="21"/>
        <v>0.59961253638356116</v>
      </c>
      <c r="E134" s="23">
        <f t="shared" si="21"/>
        <v>0.75712884561021077</v>
      </c>
      <c r="F134" s="13">
        <f t="shared" si="21"/>
        <v>0.33096195494522884</v>
      </c>
      <c r="G134" s="23">
        <f t="shared" si="21"/>
        <v>0.40089569788819807</v>
      </c>
      <c r="H134" s="13">
        <f t="shared" si="21"/>
        <v>1.8516617544089045</v>
      </c>
      <c r="I134" s="23" t="e">
        <f t="shared" si="21"/>
        <v>#NUM!</v>
      </c>
    </row>
    <row r="135" spans="1:9" hidden="1" outlineLevel="1" x14ac:dyDescent="0.3">
      <c r="A135" s="31" t="s">
        <v>12</v>
      </c>
      <c r="B135" s="14">
        <v>100</v>
      </c>
      <c r="C135" s="24">
        <v>100</v>
      </c>
      <c r="D135" s="14">
        <v>100</v>
      </c>
      <c r="E135" s="24">
        <v>100</v>
      </c>
      <c r="F135" s="14">
        <v>100</v>
      </c>
      <c r="G135" s="24">
        <v>100</v>
      </c>
      <c r="H135" s="14">
        <v>100</v>
      </c>
      <c r="I135" s="24">
        <v>100</v>
      </c>
    </row>
    <row r="136" spans="1:9" ht="15" hidden="1" outlineLevel="1" thickBot="1" x14ac:dyDescent="0.35">
      <c r="A136" s="31" t="s">
        <v>5</v>
      </c>
      <c r="B136" s="10">
        <f>B126/(1-B126)</f>
        <v>0.27469725940089229</v>
      </c>
      <c r="C136" s="18">
        <v>0.27469725940089229</v>
      </c>
      <c r="D136" s="10">
        <f>D126/(1-D126)</f>
        <v>0.27469725940089229</v>
      </c>
      <c r="E136" s="18">
        <v>0.27469725940089229</v>
      </c>
      <c r="F136" s="10">
        <f>F126/(1-F126)</f>
        <v>0.27469725940089229</v>
      </c>
      <c r="G136" s="18">
        <v>0.27469725940089229</v>
      </c>
      <c r="H136" s="10">
        <f>H126/(1-H126)</f>
        <v>0.27469725940089229</v>
      </c>
      <c r="I136" s="18">
        <v>0.27469725940089229</v>
      </c>
    </row>
    <row r="137" spans="1:9" ht="15.6" hidden="1" outlineLevel="1" thickTop="1" thickBot="1" x14ac:dyDescent="0.35">
      <c r="A137" s="44" t="s">
        <v>29</v>
      </c>
      <c r="B137" s="45">
        <f t="shared" ref="B137:I137" si="22">(B134/(B136+1))*B135</f>
        <v>7.8871034978764074</v>
      </c>
      <c r="C137" s="46">
        <f t="shared" si="22"/>
        <v>31.045719333506621</v>
      </c>
      <c r="D137" s="45">
        <f t="shared" si="22"/>
        <v>47.039603479290371</v>
      </c>
      <c r="E137" s="46">
        <f t="shared" si="22"/>
        <v>59.396757938121034</v>
      </c>
      <c r="F137" s="45">
        <f t="shared" si="22"/>
        <v>25.963965365453202</v>
      </c>
      <c r="G137" s="46">
        <f t="shared" si="22"/>
        <v>31.450267499329136</v>
      </c>
      <c r="H137" s="45">
        <f t="shared" si="22"/>
        <v>145.26286463337857</v>
      </c>
      <c r="I137" s="46" t="e">
        <f t="shared" si="22"/>
        <v>#NUM!</v>
      </c>
    </row>
    <row r="138" spans="1:9" ht="15" hidden="1" outlineLevel="1" thickTop="1" x14ac:dyDescent="0.3"/>
    <row r="139" spans="1:9" hidden="1" outlineLevel="1" x14ac:dyDescent="0.3">
      <c r="A139" s="17" t="s">
        <v>18</v>
      </c>
      <c r="B139" s="17">
        <v>6.9607699999999995E-2</v>
      </c>
      <c r="C139" s="17">
        <v>0</v>
      </c>
      <c r="D139" s="17">
        <v>9.2595299999999992E-2</v>
      </c>
      <c r="E139" s="17">
        <v>0</v>
      </c>
      <c r="F139" s="17">
        <v>0.143153</v>
      </c>
      <c r="G139" s="17">
        <v>0</v>
      </c>
      <c r="H139" s="17">
        <v>0.53171500000000005</v>
      </c>
    </row>
    <row r="140" spans="1:9" hidden="1" outlineLevel="1" x14ac:dyDescent="0.3"/>
    <row r="141" spans="1:9" hidden="1" outlineLevel="1" x14ac:dyDescent="0.3"/>
    <row r="142" spans="1:9" ht="15" hidden="1" outlineLevel="1" thickBot="1" x14ac:dyDescent="0.35"/>
    <row r="143" spans="1:9" ht="15" hidden="1" outlineLevel="1" thickBot="1" x14ac:dyDescent="0.35">
      <c r="A143" s="41" t="s">
        <v>27</v>
      </c>
      <c r="B143" s="27" t="s">
        <v>6</v>
      </c>
      <c r="C143" s="28" t="s">
        <v>7</v>
      </c>
      <c r="D143" s="27" t="s">
        <v>6</v>
      </c>
      <c r="E143" s="29" t="s">
        <v>7</v>
      </c>
      <c r="F143" s="27" t="s">
        <v>6</v>
      </c>
      <c r="G143" s="29" t="s">
        <v>7</v>
      </c>
      <c r="H143" s="27" t="s">
        <v>6</v>
      </c>
      <c r="I143" s="29" t="s">
        <v>7</v>
      </c>
    </row>
    <row r="144" spans="1:9" ht="15" hidden="1" outlineLevel="1" thickBot="1" x14ac:dyDescent="0.35">
      <c r="A144" s="40" t="s">
        <v>15</v>
      </c>
      <c r="B144" s="60">
        <v>1982</v>
      </c>
      <c r="C144" s="63"/>
      <c r="D144" s="60">
        <v>1984</v>
      </c>
      <c r="E144" s="63"/>
      <c r="F144" s="60">
        <v>1986</v>
      </c>
      <c r="G144" s="63"/>
      <c r="H144" s="60">
        <v>2010</v>
      </c>
      <c r="I144" s="63"/>
    </row>
    <row r="145" spans="1:9" hidden="1" outlineLevel="1" x14ac:dyDescent="0.3">
      <c r="A145" s="30" t="s">
        <v>0</v>
      </c>
      <c r="B145" s="25">
        <v>9.81</v>
      </c>
      <c r="C145" s="26">
        <v>9.81</v>
      </c>
      <c r="D145" s="10">
        <v>9.81</v>
      </c>
      <c r="E145" s="18">
        <v>9.81</v>
      </c>
      <c r="F145" s="10">
        <v>9.81</v>
      </c>
      <c r="G145" s="18">
        <v>9.81</v>
      </c>
      <c r="H145" s="10">
        <v>9.81</v>
      </c>
      <c r="I145" s="18">
        <v>9.81</v>
      </c>
    </row>
    <row r="146" spans="1:9" hidden="1" outlineLevel="1" x14ac:dyDescent="0.3">
      <c r="A146" s="31" t="s">
        <v>1</v>
      </c>
      <c r="B146" s="10">
        <v>0.2155</v>
      </c>
      <c r="C146" s="19"/>
      <c r="D146" s="10">
        <v>0.2155</v>
      </c>
      <c r="E146" s="19"/>
      <c r="F146" s="10">
        <v>0.2155</v>
      </c>
      <c r="G146" s="19"/>
      <c r="H146" s="10">
        <v>0.2155</v>
      </c>
      <c r="I146" s="19"/>
    </row>
    <row r="147" spans="1:9" hidden="1" outlineLevel="1" x14ac:dyDescent="0.3">
      <c r="A147" s="31" t="s">
        <v>2</v>
      </c>
      <c r="B147" s="10">
        <v>7.2550000000000003E-2</v>
      </c>
      <c r="C147" s="20"/>
      <c r="D147" s="10">
        <v>7.2550000000000003E-2</v>
      </c>
      <c r="E147" s="20"/>
      <c r="F147" s="10">
        <v>7.2550000000000003E-2</v>
      </c>
      <c r="G147" s="20"/>
      <c r="H147" s="10">
        <v>7.2550000000000003E-2</v>
      </c>
      <c r="I147" s="20"/>
    </row>
    <row r="148" spans="1:9" hidden="1" outlineLevel="1" x14ac:dyDescent="0.3">
      <c r="A148" s="32" t="s">
        <v>14</v>
      </c>
      <c r="B148" s="35">
        <v>195</v>
      </c>
      <c r="C148" s="34">
        <v>195</v>
      </c>
      <c r="D148" s="11">
        <v>310</v>
      </c>
      <c r="E148" s="21">
        <v>310</v>
      </c>
      <c r="F148" s="11">
        <v>197</v>
      </c>
      <c r="G148" s="21">
        <v>197</v>
      </c>
      <c r="H148" s="11">
        <v>548</v>
      </c>
      <c r="I148" s="21">
        <v>548</v>
      </c>
    </row>
    <row r="149" spans="1:9" hidden="1" outlineLevel="1" x14ac:dyDescent="0.3">
      <c r="A149" s="31" t="s">
        <v>8</v>
      </c>
      <c r="B149" s="12">
        <f>-(B145*(1-B146+B147)*B148)/1000</f>
        <v>-1.6394937975000001</v>
      </c>
      <c r="C149" s="22">
        <f>-(C145*C148)/1000</f>
        <v>-1.9129500000000002</v>
      </c>
      <c r="D149" s="12">
        <f>-(D145*(1-D146+D147)*D148)/1000</f>
        <v>-2.6063747550000005</v>
      </c>
      <c r="E149" s="22">
        <f>-(E145*E148)/1000</f>
        <v>-3.0411000000000006</v>
      </c>
      <c r="F149" s="12">
        <f>-(F145*(1-F146+F147)*F148)/1000</f>
        <v>-1.6563091185000001</v>
      </c>
      <c r="G149" s="22">
        <f>-(G145*G148)/1000</f>
        <v>-1.9325700000000001</v>
      </c>
      <c r="H149" s="12">
        <f>-(H145*(1-H146+H147)*H148)/1000</f>
        <v>-4.6073979539999996</v>
      </c>
      <c r="I149" s="22">
        <f>-(I145*I148)/1000</f>
        <v>-5.3758800000000004</v>
      </c>
    </row>
    <row r="150" spans="1:9" hidden="1" outlineLevel="1" x14ac:dyDescent="0.3">
      <c r="A150" s="31" t="s">
        <v>10</v>
      </c>
      <c r="B150" s="10">
        <v>20.8675</v>
      </c>
      <c r="C150" s="18">
        <v>20.8675</v>
      </c>
      <c r="D150" s="10">
        <v>20.8675</v>
      </c>
      <c r="E150" s="18">
        <v>20.8675</v>
      </c>
      <c r="F150" s="10">
        <v>20.8675</v>
      </c>
      <c r="G150" s="18">
        <v>20.8675</v>
      </c>
      <c r="H150" s="10">
        <v>20.8675</v>
      </c>
      <c r="I150" s="18">
        <v>20.8675</v>
      </c>
    </row>
    <row r="151" spans="1:9" hidden="1" outlineLevel="1" x14ac:dyDescent="0.3">
      <c r="A151" s="31" t="s">
        <v>11</v>
      </c>
      <c r="B151" s="10">
        <v>15.64</v>
      </c>
      <c r="C151" s="18">
        <v>15.64</v>
      </c>
      <c r="D151" s="10">
        <v>15.64</v>
      </c>
      <c r="E151" s="18">
        <v>15.64</v>
      </c>
      <c r="F151" s="10">
        <v>15.64</v>
      </c>
      <c r="G151" s="18">
        <v>15.64</v>
      </c>
      <c r="H151" s="10">
        <v>15.64</v>
      </c>
      <c r="I151" s="18">
        <v>15.64</v>
      </c>
    </row>
    <row r="152" spans="1:9" hidden="1" outlineLevel="1" x14ac:dyDescent="0.3">
      <c r="A152" s="31" t="s">
        <v>9</v>
      </c>
      <c r="B152" s="10">
        <v>15</v>
      </c>
      <c r="C152" s="18">
        <f t="shared" ref="C152:I152" si="23">C150-C151</f>
        <v>5.2274999999999991</v>
      </c>
      <c r="D152" s="10">
        <f t="shared" si="23"/>
        <v>5.2274999999999991</v>
      </c>
      <c r="E152" s="18">
        <f t="shared" si="23"/>
        <v>5.2274999999999991</v>
      </c>
      <c r="F152" s="10">
        <f t="shared" si="23"/>
        <v>5.2274999999999991</v>
      </c>
      <c r="G152" s="18">
        <f t="shared" si="23"/>
        <v>5.2274999999999991</v>
      </c>
      <c r="H152" s="10">
        <f t="shared" si="23"/>
        <v>5.2274999999999991</v>
      </c>
      <c r="I152" s="18">
        <f t="shared" si="23"/>
        <v>5.2274999999999991</v>
      </c>
    </row>
    <row r="153" spans="1:9" hidden="1" outlineLevel="1" x14ac:dyDescent="0.3">
      <c r="A153" s="33" t="s">
        <v>3</v>
      </c>
      <c r="B153" s="11">
        <v>2</v>
      </c>
      <c r="C153" s="21">
        <v>2</v>
      </c>
      <c r="D153" s="11">
        <v>2</v>
      </c>
      <c r="E153" s="21">
        <v>2</v>
      </c>
      <c r="F153" s="11">
        <v>2</v>
      </c>
      <c r="G153" s="21">
        <v>2</v>
      </c>
      <c r="H153" s="11">
        <v>2</v>
      </c>
      <c r="I153" s="21">
        <v>2</v>
      </c>
    </row>
    <row r="154" spans="1:9" hidden="1" outlineLevel="1" x14ac:dyDescent="0.3">
      <c r="A154" s="31" t="s">
        <v>4</v>
      </c>
      <c r="B154" s="13">
        <f t="shared" ref="B154:I154" si="24">-B153*LOG10((B152+B149)/B152)</f>
        <v>0.10053669213354248</v>
      </c>
      <c r="C154" s="23">
        <f t="shared" si="24"/>
        <v>0.39573893350550188</v>
      </c>
      <c r="D154" s="13">
        <f t="shared" si="24"/>
        <v>0.59961253638356116</v>
      </c>
      <c r="E154" s="23">
        <f t="shared" si="24"/>
        <v>0.75712884561021077</v>
      </c>
      <c r="F154" s="13">
        <f t="shared" si="24"/>
        <v>0.33096195494522884</v>
      </c>
      <c r="G154" s="23">
        <f t="shared" si="24"/>
        <v>0.40089569788819807</v>
      </c>
      <c r="H154" s="13">
        <f t="shared" si="24"/>
        <v>1.8516617544089045</v>
      </c>
      <c r="I154" s="23" t="e">
        <f t="shared" si="24"/>
        <v>#NUM!</v>
      </c>
    </row>
    <row r="155" spans="1:9" hidden="1" outlineLevel="1" x14ac:dyDescent="0.3">
      <c r="A155" s="31" t="s">
        <v>12</v>
      </c>
      <c r="B155" s="14">
        <v>100</v>
      </c>
      <c r="C155" s="24">
        <v>100</v>
      </c>
      <c r="D155" s="14">
        <v>100</v>
      </c>
      <c r="E155" s="24">
        <v>100</v>
      </c>
      <c r="F155" s="14">
        <v>100</v>
      </c>
      <c r="G155" s="24">
        <v>100</v>
      </c>
      <c r="H155" s="14">
        <v>100</v>
      </c>
      <c r="I155" s="24">
        <v>100</v>
      </c>
    </row>
    <row r="156" spans="1:9" ht="15" hidden="1" outlineLevel="1" thickBot="1" x14ac:dyDescent="0.35">
      <c r="A156" s="31" t="s">
        <v>5</v>
      </c>
      <c r="B156" s="10">
        <f>B146/(1-B146)</f>
        <v>0.27469725940089229</v>
      </c>
      <c r="C156" s="18">
        <v>0.27469725940089229</v>
      </c>
      <c r="D156" s="10">
        <f>D146/(1-D146)</f>
        <v>0.27469725940089229</v>
      </c>
      <c r="E156" s="18">
        <v>0.27469725940089229</v>
      </c>
      <c r="F156" s="10">
        <f>F146/(1-F146)</f>
        <v>0.27469725940089229</v>
      </c>
      <c r="G156" s="18">
        <v>0.27469725940089229</v>
      </c>
      <c r="H156" s="10">
        <f>H146/(1-H146)</f>
        <v>0.27469725940089229</v>
      </c>
      <c r="I156" s="18">
        <v>0.27469725940089229</v>
      </c>
    </row>
    <row r="157" spans="1:9" ht="15.6" hidden="1" outlineLevel="1" thickTop="1" thickBot="1" x14ac:dyDescent="0.35">
      <c r="A157" s="44" t="s">
        <v>29</v>
      </c>
      <c r="B157" s="45">
        <f t="shared" ref="B157:I157" si="25">(B154/(B156+1))*B155</f>
        <v>7.8871034978764074</v>
      </c>
      <c r="C157" s="46">
        <f t="shared" si="25"/>
        <v>31.045719333506621</v>
      </c>
      <c r="D157" s="45">
        <f t="shared" si="25"/>
        <v>47.039603479290371</v>
      </c>
      <c r="E157" s="46">
        <f t="shared" si="25"/>
        <v>59.396757938121034</v>
      </c>
      <c r="F157" s="45">
        <f t="shared" si="25"/>
        <v>25.963965365453202</v>
      </c>
      <c r="G157" s="46">
        <f t="shared" si="25"/>
        <v>31.450267499329136</v>
      </c>
      <c r="H157" s="45">
        <f t="shared" si="25"/>
        <v>145.26286463337857</v>
      </c>
      <c r="I157" s="46" t="e">
        <f t="shared" si="25"/>
        <v>#NUM!</v>
      </c>
    </row>
    <row r="158" spans="1:9" ht="15" hidden="1" outlineLevel="1" thickTop="1" x14ac:dyDescent="0.3"/>
    <row r="159" spans="1:9" hidden="1" outlineLevel="1" x14ac:dyDescent="0.3">
      <c r="A159" s="17" t="s">
        <v>18</v>
      </c>
      <c r="B159" s="17">
        <v>6.9607699999999995E-2</v>
      </c>
      <c r="C159" s="17">
        <v>0</v>
      </c>
      <c r="D159" s="17">
        <v>9.2595299999999992E-2</v>
      </c>
      <c r="E159" s="17">
        <v>0</v>
      </c>
      <c r="F159" s="17">
        <v>0.143153</v>
      </c>
      <c r="G159" s="17">
        <v>0</v>
      </c>
      <c r="H159" s="17">
        <v>0.53171500000000005</v>
      </c>
    </row>
    <row r="160" spans="1:9" collapsed="1" x14ac:dyDescent="0.3"/>
  </sheetData>
  <mergeCells count="33">
    <mergeCell ref="B144:C144"/>
    <mergeCell ref="D144:E144"/>
    <mergeCell ref="F144:G144"/>
    <mergeCell ref="H144:I144"/>
    <mergeCell ref="B104:C104"/>
    <mergeCell ref="D104:E104"/>
    <mergeCell ref="F104:G104"/>
    <mergeCell ref="H104:I104"/>
    <mergeCell ref="B124:C124"/>
    <mergeCell ref="D124:E124"/>
    <mergeCell ref="F124:G124"/>
    <mergeCell ref="H124:I124"/>
    <mergeCell ref="B64:C64"/>
    <mergeCell ref="D64:E64"/>
    <mergeCell ref="F64:G64"/>
    <mergeCell ref="H64:I64"/>
    <mergeCell ref="B84:C84"/>
    <mergeCell ref="D84:E84"/>
    <mergeCell ref="F84:G84"/>
    <mergeCell ref="H84:I84"/>
    <mergeCell ref="A41:I41"/>
    <mergeCell ref="B44:C44"/>
    <mergeCell ref="D44:E44"/>
    <mergeCell ref="F44:G44"/>
    <mergeCell ref="H44:I44"/>
    <mergeCell ref="B2:C2"/>
    <mergeCell ref="D2:E2"/>
    <mergeCell ref="F2:G2"/>
    <mergeCell ref="H2:I2"/>
    <mergeCell ref="B23:C23"/>
    <mergeCell ref="D23:E23"/>
    <mergeCell ref="F23:G23"/>
    <mergeCell ref="H23:I2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5"/>
  <sheetViews>
    <sheetView zoomScale="90" zoomScaleNormal="90" workbookViewId="0">
      <selection activeCell="B35" sqref="B35"/>
    </sheetView>
  </sheetViews>
  <sheetFormatPr defaultRowHeight="14.4" zeroHeight="1" x14ac:dyDescent="0.3"/>
  <cols>
    <col min="1" max="1" width="35.6640625" bestFit="1" customWidth="1"/>
    <col min="2" max="2" width="14" bestFit="1" customWidth="1"/>
    <col min="3" max="3" width="13.33203125" hidden="1" customWidth="1"/>
    <col min="4" max="4" width="14" bestFit="1" customWidth="1"/>
    <col min="5" max="5" width="13.33203125" hidden="1" customWidth="1"/>
    <col min="6" max="6" width="14" bestFit="1" customWidth="1"/>
    <col min="7" max="7" width="13.33203125" hidden="1" customWidth="1"/>
    <col min="8" max="8" width="14" bestFit="1" customWidth="1"/>
    <col min="9" max="9" width="13.33203125" hidden="1" customWidth="1"/>
  </cols>
  <sheetData>
    <row r="1" spans="1:9" ht="15" thickBot="1" x14ac:dyDescent="0.35">
      <c r="A1" s="41" t="s">
        <v>22</v>
      </c>
      <c r="B1" s="27" t="s">
        <v>6</v>
      </c>
      <c r="C1" s="28" t="s">
        <v>7</v>
      </c>
      <c r="D1" s="27" t="s">
        <v>6</v>
      </c>
      <c r="E1" s="29" t="s">
        <v>7</v>
      </c>
      <c r="F1" s="27" t="s">
        <v>6</v>
      </c>
      <c r="G1" s="29" t="s">
        <v>7</v>
      </c>
      <c r="H1" s="27" t="s">
        <v>6</v>
      </c>
      <c r="I1" s="29" t="s">
        <v>7</v>
      </c>
    </row>
    <row r="2" spans="1:9" ht="15" thickBot="1" x14ac:dyDescent="0.35">
      <c r="A2" s="40" t="s">
        <v>15</v>
      </c>
      <c r="B2" s="60">
        <v>1982</v>
      </c>
      <c r="C2" s="63"/>
      <c r="D2" s="60">
        <v>1984</v>
      </c>
      <c r="E2" s="63"/>
      <c r="F2" s="60">
        <v>1986</v>
      </c>
      <c r="G2" s="63"/>
      <c r="H2" s="60">
        <v>2010</v>
      </c>
      <c r="I2" s="63"/>
    </row>
    <row r="3" spans="1:9" x14ac:dyDescent="0.3">
      <c r="A3" s="30" t="s">
        <v>0</v>
      </c>
      <c r="B3" s="25">
        <v>9.81</v>
      </c>
      <c r="C3" s="26">
        <v>9.81</v>
      </c>
      <c r="D3" s="10">
        <v>9.81</v>
      </c>
      <c r="E3" s="18">
        <v>9.81</v>
      </c>
      <c r="F3" s="10">
        <v>9.81</v>
      </c>
      <c r="G3" s="18">
        <v>9.81</v>
      </c>
      <c r="H3" s="10">
        <v>9.81</v>
      </c>
      <c r="I3" s="18">
        <v>9.81</v>
      </c>
    </row>
    <row r="4" spans="1:9" x14ac:dyDescent="0.3">
      <c r="A4" s="31" t="s">
        <v>1</v>
      </c>
      <c r="B4" s="10">
        <v>0.2155</v>
      </c>
      <c r="C4" s="19"/>
      <c r="D4" s="10">
        <v>0.2155</v>
      </c>
      <c r="E4" s="19"/>
      <c r="F4" s="10">
        <v>0.2155</v>
      </c>
      <c r="G4" s="19"/>
      <c r="H4" s="10">
        <v>0.2155</v>
      </c>
      <c r="I4" s="19"/>
    </row>
    <row r="5" spans="1:9" x14ac:dyDescent="0.3">
      <c r="A5" s="31" t="s">
        <v>2</v>
      </c>
      <c r="B5" s="10">
        <v>7.2550000000000003E-2</v>
      </c>
      <c r="C5" s="20"/>
      <c r="D5" s="10">
        <v>7.2550000000000003E-2</v>
      </c>
      <c r="E5" s="20"/>
      <c r="F5" s="10">
        <v>7.2550000000000003E-2</v>
      </c>
      <c r="G5" s="20"/>
      <c r="H5" s="10">
        <v>7.2550000000000003E-2</v>
      </c>
      <c r="I5" s="20"/>
    </row>
    <row r="6" spans="1:9" x14ac:dyDescent="0.3">
      <c r="A6" s="32" t="s">
        <v>14</v>
      </c>
      <c r="B6" s="35">
        <v>195</v>
      </c>
      <c r="C6" s="34">
        <v>195</v>
      </c>
      <c r="D6" s="11">
        <v>310</v>
      </c>
      <c r="E6" s="21">
        <v>310</v>
      </c>
      <c r="F6" s="11">
        <v>197</v>
      </c>
      <c r="G6" s="21">
        <v>197</v>
      </c>
      <c r="H6" s="11">
        <v>548</v>
      </c>
      <c r="I6" s="21">
        <v>548</v>
      </c>
    </row>
    <row r="7" spans="1:9" x14ac:dyDescent="0.3">
      <c r="A7" s="31" t="s">
        <v>8</v>
      </c>
      <c r="B7" s="12">
        <f>-(B3*(1-B4+B5)*B6)/1000</f>
        <v>-1.6394937975000001</v>
      </c>
      <c r="C7" s="22">
        <f>-(C3*C6)/1000</f>
        <v>-1.9129500000000002</v>
      </c>
      <c r="D7" s="12">
        <f>-(D3*(1-D4+D5)*D6)/1000</f>
        <v>-2.6063747550000005</v>
      </c>
      <c r="E7" s="22">
        <f>-(E3*E6)/1000</f>
        <v>-3.0411000000000006</v>
      </c>
      <c r="F7" s="12">
        <f>-(F3*(1-F4+F5)*F6)/1000</f>
        <v>-1.6563091185000001</v>
      </c>
      <c r="G7" s="22">
        <f>-(G3*G6)/1000</f>
        <v>-1.9325700000000001</v>
      </c>
      <c r="H7" s="12">
        <f>-(H3*(1-H4+H5)*H6)/1000</f>
        <v>-4.6073979539999996</v>
      </c>
      <c r="I7" s="22">
        <f>-(I3*I6)/1000</f>
        <v>-5.3758800000000004</v>
      </c>
    </row>
    <row r="8" spans="1:9" x14ac:dyDescent="0.3">
      <c r="A8" s="31" t="s">
        <v>10</v>
      </c>
      <c r="B8" s="10">
        <v>20.8675</v>
      </c>
      <c r="C8" s="18">
        <v>20.8675</v>
      </c>
      <c r="D8" s="10">
        <v>20.8675</v>
      </c>
      <c r="E8" s="18">
        <v>20.8675</v>
      </c>
      <c r="F8" s="10">
        <v>20.8675</v>
      </c>
      <c r="G8" s="18">
        <v>20.8675</v>
      </c>
      <c r="H8" s="10">
        <v>20.8675</v>
      </c>
      <c r="I8" s="18">
        <v>20.8675</v>
      </c>
    </row>
    <row r="9" spans="1:9" x14ac:dyDescent="0.3">
      <c r="A9" s="31" t="s">
        <v>11</v>
      </c>
      <c r="B9" s="10">
        <v>15.64</v>
      </c>
      <c r="C9" s="18">
        <v>15.64</v>
      </c>
      <c r="D9" s="10">
        <v>15.64</v>
      </c>
      <c r="E9" s="18">
        <v>15.64</v>
      </c>
      <c r="F9" s="10">
        <v>15.64</v>
      </c>
      <c r="G9" s="18">
        <v>15.64</v>
      </c>
      <c r="H9" s="10">
        <v>15.64</v>
      </c>
      <c r="I9" s="18">
        <v>15.64</v>
      </c>
    </row>
    <row r="10" spans="1:9" x14ac:dyDescent="0.3">
      <c r="A10" s="31" t="s">
        <v>9</v>
      </c>
      <c r="B10" s="10">
        <f t="shared" ref="B10:I10" si="0">B8-B9</f>
        <v>5.2274999999999991</v>
      </c>
      <c r="C10" s="18">
        <f t="shared" si="0"/>
        <v>5.2274999999999991</v>
      </c>
      <c r="D10" s="10">
        <f t="shared" si="0"/>
        <v>5.2274999999999991</v>
      </c>
      <c r="E10" s="18">
        <f t="shared" si="0"/>
        <v>5.2274999999999991</v>
      </c>
      <c r="F10" s="10">
        <f t="shared" si="0"/>
        <v>5.2274999999999991</v>
      </c>
      <c r="G10" s="18">
        <f t="shared" si="0"/>
        <v>5.2274999999999991</v>
      </c>
      <c r="H10" s="10">
        <f t="shared" si="0"/>
        <v>5.2274999999999991</v>
      </c>
      <c r="I10" s="18">
        <f t="shared" si="0"/>
        <v>5.2274999999999991</v>
      </c>
    </row>
    <row r="11" spans="1:9" x14ac:dyDescent="0.3">
      <c r="A11" s="33" t="s">
        <v>3</v>
      </c>
      <c r="B11" s="11">
        <v>2</v>
      </c>
      <c r="C11" s="21">
        <v>2</v>
      </c>
      <c r="D11" s="11">
        <v>2</v>
      </c>
      <c r="E11" s="21">
        <v>2</v>
      </c>
      <c r="F11" s="11">
        <v>2</v>
      </c>
      <c r="G11" s="21">
        <v>2</v>
      </c>
      <c r="H11" s="11">
        <v>2</v>
      </c>
      <c r="I11" s="21">
        <v>2</v>
      </c>
    </row>
    <row r="12" spans="1:9" x14ac:dyDescent="0.3">
      <c r="A12" s="31" t="s">
        <v>4</v>
      </c>
      <c r="B12" s="13">
        <f t="shared" ref="B12:I12" si="1">-B11*LOG10((B10+B7)/B10)</f>
        <v>0.32688171272516747</v>
      </c>
      <c r="C12" s="23">
        <f t="shared" si="1"/>
        <v>0.39573893350550188</v>
      </c>
      <c r="D12" s="13">
        <f t="shared" si="1"/>
        <v>0.59961253638356116</v>
      </c>
      <c r="E12" s="23">
        <f t="shared" si="1"/>
        <v>0.75712884561021077</v>
      </c>
      <c r="F12" s="13">
        <f t="shared" si="1"/>
        <v>0.33096195494522884</v>
      </c>
      <c r="G12" s="23">
        <f t="shared" si="1"/>
        <v>0.40089569788819807</v>
      </c>
      <c r="H12" s="13">
        <f t="shared" si="1"/>
        <v>1.8516617544089045</v>
      </c>
      <c r="I12" s="23" t="e">
        <f t="shared" si="1"/>
        <v>#NUM!</v>
      </c>
    </row>
    <row r="13" spans="1:9" x14ac:dyDescent="0.3">
      <c r="A13" s="31" t="s">
        <v>12</v>
      </c>
      <c r="B13" s="14">
        <v>100</v>
      </c>
      <c r="C13" s="24">
        <v>100</v>
      </c>
      <c r="D13" s="14">
        <v>100</v>
      </c>
      <c r="E13" s="24">
        <v>100</v>
      </c>
      <c r="F13" s="14">
        <v>100</v>
      </c>
      <c r="G13" s="24">
        <v>100</v>
      </c>
      <c r="H13" s="14">
        <v>100</v>
      </c>
      <c r="I13" s="24">
        <v>100</v>
      </c>
    </row>
    <row r="14" spans="1:9" ht="15" thickBot="1" x14ac:dyDescent="0.35">
      <c r="A14" s="31" t="s">
        <v>5</v>
      </c>
      <c r="B14" s="10">
        <f>B4/(1-B4)</f>
        <v>0.27469725940089229</v>
      </c>
      <c r="C14" s="18">
        <v>0.27469725940089229</v>
      </c>
      <c r="D14" s="10">
        <f>D4/(1-D4)</f>
        <v>0.27469725940089229</v>
      </c>
      <c r="E14" s="18">
        <v>0.27469725940089229</v>
      </c>
      <c r="F14" s="10">
        <f>F4/(1-F4)</f>
        <v>0.27469725940089229</v>
      </c>
      <c r="G14" s="18">
        <v>0.27469725940089229</v>
      </c>
      <c r="H14" s="10">
        <f>H4/(1-H4)</f>
        <v>0.27469725940089229</v>
      </c>
      <c r="I14" s="18">
        <v>0.27469725940089229</v>
      </c>
    </row>
    <row r="15" spans="1:9" ht="15.6" thickTop="1" thickBot="1" x14ac:dyDescent="0.35">
      <c r="A15" s="44" t="s">
        <v>29</v>
      </c>
      <c r="B15" s="45">
        <f t="shared" ref="B15:I15" si="2">(B12/(B14+1))*B13</f>
        <v>25.643870363289388</v>
      </c>
      <c r="C15" s="46">
        <f t="shared" si="2"/>
        <v>31.045719333506621</v>
      </c>
      <c r="D15" s="45">
        <f t="shared" si="2"/>
        <v>47.039603479290371</v>
      </c>
      <c r="E15" s="46">
        <f t="shared" si="2"/>
        <v>59.396757938121034</v>
      </c>
      <c r="F15" s="45">
        <f t="shared" si="2"/>
        <v>25.963965365453202</v>
      </c>
      <c r="G15" s="46">
        <f t="shared" si="2"/>
        <v>31.450267499329136</v>
      </c>
      <c r="H15" s="45">
        <f t="shared" si="2"/>
        <v>145.26286463337857</v>
      </c>
      <c r="I15" s="46" t="e">
        <f t="shared" si="2"/>
        <v>#NUM!</v>
      </c>
    </row>
    <row r="16" spans="1:9" ht="15" thickTop="1" x14ac:dyDescent="0.3"/>
    <row r="17" spans="1:9" x14ac:dyDescent="0.3">
      <c r="A17" s="17" t="s">
        <v>18</v>
      </c>
      <c r="B17" s="17">
        <f t="shared" ref="B17:H17" si="3">B18/$A$18</f>
        <v>6.9607699999999995E-2</v>
      </c>
      <c r="C17" s="17">
        <f t="shared" si="3"/>
        <v>0</v>
      </c>
      <c r="D17" s="17">
        <f t="shared" si="3"/>
        <v>9.2595299999999992E-2</v>
      </c>
      <c r="E17" s="17">
        <f t="shared" si="3"/>
        <v>0</v>
      </c>
      <c r="F17" s="17">
        <f t="shared" si="3"/>
        <v>0.143153</v>
      </c>
      <c r="G17" s="17">
        <f t="shared" si="3"/>
        <v>0</v>
      </c>
      <c r="H17" s="17">
        <f t="shared" si="3"/>
        <v>0.53171500000000005</v>
      </c>
    </row>
    <row r="18" spans="1:9" x14ac:dyDescent="0.3">
      <c r="A18">
        <v>1000</v>
      </c>
      <c r="B18">
        <v>69.607699999999994</v>
      </c>
      <c r="D18">
        <v>92.595299999999995</v>
      </c>
      <c r="F18">
        <v>143.15299999999999</v>
      </c>
      <c r="H18">
        <v>531.71500000000003</v>
      </c>
    </row>
    <row r="19" spans="1:9" x14ac:dyDescent="0.3"/>
    <row r="20" spans="1:9" x14ac:dyDescent="0.3"/>
    <row r="21" spans="1:9" ht="15" thickBot="1" x14ac:dyDescent="0.35"/>
    <row r="22" spans="1:9" ht="15" thickBot="1" x14ac:dyDescent="0.35">
      <c r="A22" s="41" t="s">
        <v>23</v>
      </c>
      <c r="B22" s="27" t="s">
        <v>6</v>
      </c>
      <c r="C22" s="28" t="s">
        <v>7</v>
      </c>
      <c r="D22" s="27" t="s">
        <v>6</v>
      </c>
      <c r="E22" s="29" t="s">
        <v>7</v>
      </c>
      <c r="F22" s="27" t="s">
        <v>6</v>
      </c>
      <c r="G22" s="29" t="s">
        <v>7</v>
      </c>
      <c r="H22" s="27" t="s">
        <v>6</v>
      </c>
      <c r="I22" s="29" t="s">
        <v>7</v>
      </c>
    </row>
    <row r="23" spans="1:9" ht="15" thickBot="1" x14ac:dyDescent="0.35">
      <c r="A23" s="40" t="s">
        <v>15</v>
      </c>
      <c r="B23" s="60">
        <v>1982</v>
      </c>
      <c r="C23" s="63"/>
      <c r="D23" s="60">
        <v>1984</v>
      </c>
      <c r="E23" s="63"/>
      <c r="F23" s="60">
        <v>1986</v>
      </c>
      <c r="G23" s="63"/>
      <c r="H23" s="60">
        <v>2010</v>
      </c>
      <c r="I23" s="63"/>
    </row>
    <row r="24" spans="1:9" x14ac:dyDescent="0.3">
      <c r="A24" s="30" t="s">
        <v>0</v>
      </c>
      <c r="B24" s="25">
        <v>9.81</v>
      </c>
      <c r="C24" s="26">
        <v>9.81</v>
      </c>
      <c r="D24" s="10">
        <f>B24</f>
        <v>9.81</v>
      </c>
      <c r="E24" s="10">
        <f t="shared" ref="E24:H26" si="4">C24</f>
        <v>9.81</v>
      </c>
      <c r="F24" s="10">
        <f t="shared" si="4"/>
        <v>9.81</v>
      </c>
      <c r="G24" s="10">
        <f t="shared" si="4"/>
        <v>9.81</v>
      </c>
      <c r="H24" s="10">
        <f t="shared" si="4"/>
        <v>9.81</v>
      </c>
      <c r="I24" s="18">
        <v>9.81</v>
      </c>
    </row>
    <row r="25" spans="1:9" x14ac:dyDescent="0.3">
      <c r="A25" s="31" t="s">
        <v>1</v>
      </c>
      <c r="B25" s="10">
        <v>0.2155</v>
      </c>
      <c r="C25" s="19"/>
      <c r="D25" s="10">
        <f t="shared" ref="D25:D26" si="5">B25</f>
        <v>0.2155</v>
      </c>
      <c r="E25" s="10">
        <f t="shared" si="4"/>
        <v>0</v>
      </c>
      <c r="F25" s="10">
        <f t="shared" si="4"/>
        <v>0.2155</v>
      </c>
      <c r="G25" s="10">
        <f t="shared" si="4"/>
        <v>0</v>
      </c>
      <c r="H25" s="10">
        <f t="shared" si="4"/>
        <v>0.2155</v>
      </c>
      <c r="I25" s="19"/>
    </row>
    <row r="26" spans="1:9" x14ac:dyDescent="0.3">
      <c r="A26" s="31" t="s">
        <v>2</v>
      </c>
      <c r="B26" s="10">
        <v>7.2550000000000003E-2</v>
      </c>
      <c r="C26" s="20"/>
      <c r="D26" s="10">
        <f t="shared" si="5"/>
        <v>7.2550000000000003E-2</v>
      </c>
      <c r="E26" s="10">
        <f t="shared" si="4"/>
        <v>0</v>
      </c>
      <c r="F26" s="10">
        <f t="shared" si="4"/>
        <v>7.2550000000000003E-2</v>
      </c>
      <c r="G26" s="10">
        <f t="shared" si="4"/>
        <v>0</v>
      </c>
      <c r="H26" s="10">
        <f t="shared" si="4"/>
        <v>7.2550000000000003E-2</v>
      </c>
      <c r="I26" s="20"/>
    </row>
    <row r="27" spans="1:9" x14ac:dyDescent="0.3">
      <c r="A27" s="32" t="s">
        <v>14</v>
      </c>
      <c r="B27" s="35">
        <v>195</v>
      </c>
      <c r="C27" s="34">
        <v>195</v>
      </c>
      <c r="D27" s="11">
        <v>310</v>
      </c>
      <c r="E27" s="21">
        <v>310</v>
      </c>
      <c r="F27" s="11">
        <v>197</v>
      </c>
      <c r="G27" s="21">
        <v>197</v>
      </c>
      <c r="H27" s="11">
        <v>548</v>
      </c>
      <c r="I27" s="21">
        <v>548</v>
      </c>
    </row>
    <row r="28" spans="1:9" x14ac:dyDescent="0.3">
      <c r="A28" s="31" t="s">
        <v>8</v>
      </c>
      <c r="B28" s="12">
        <f>-(B24*(1-B25+B26)*B27)/1000</f>
        <v>-1.6394937975000001</v>
      </c>
      <c r="C28" s="22">
        <f>-(C24*C27)/1000</f>
        <v>-1.9129500000000002</v>
      </c>
      <c r="D28" s="12">
        <f>-(D24*(1-D25+D26)*D27)/1000</f>
        <v>-2.6063747550000005</v>
      </c>
      <c r="E28" s="22">
        <f>-(E24*E27)/1000</f>
        <v>-3.0411000000000006</v>
      </c>
      <c r="F28" s="12">
        <f>-(F24*(1-F25+F26)*F27)/1000</f>
        <v>-1.6563091185000001</v>
      </c>
      <c r="G28" s="22">
        <f>-(G24*G27)/1000</f>
        <v>-1.9325700000000001</v>
      </c>
      <c r="H28" s="12">
        <f>-(H24*(1-H25+H26)*H27)/1000</f>
        <v>-4.6073979539999996</v>
      </c>
      <c r="I28" s="22">
        <f>-(I24*I27)/1000</f>
        <v>-5.3758800000000004</v>
      </c>
    </row>
    <row r="29" spans="1:9" x14ac:dyDescent="0.3">
      <c r="A29" s="31" t="s">
        <v>10</v>
      </c>
      <c r="B29" s="10">
        <v>20.8675</v>
      </c>
      <c r="C29" s="18">
        <v>20.8675</v>
      </c>
      <c r="D29" s="10">
        <v>20.8675</v>
      </c>
      <c r="E29" s="18">
        <v>20.8675</v>
      </c>
      <c r="F29" s="10">
        <v>20.8675</v>
      </c>
      <c r="G29" s="18">
        <v>20.8675</v>
      </c>
      <c r="H29" s="10">
        <v>20.8675</v>
      </c>
      <c r="I29" s="18">
        <v>20.8675</v>
      </c>
    </row>
    <row r="30" spans="1:9" x14ac:dyDescent="0.3">
      <c r="A30" s="31" t="s">
        <v>11</v>
      </c>
      <c r="B30" s="10">
        <v>15.64</v>
      </c>
      <c r="C30" s="18">
        <v>15.64</v>
      </c>
      <c r="D30" s="10">
        <v>15.64</v>
      </c>
      <c r="E30" s="18">
        <v>15.64</v>
      </c>
      <c r="F30" s="10">
        <v>15.64</v>
      </c>
      <c r="G30" s="18">
        <v>15.64</v>
      </c>
      <c r="H30" s="10">
        <v>15.64</v>
      </c>
      <c r="I30" s="18">
        <v>15.64</v>
      </c>
    </row>
    <row r="31" spans="1:9" x14ac:dyDescent="0.3">
      <c r="A31" s="31" t="s">
        <v>9</v>
      </c>
      <c r="B31" s="10">
        <f t="shared" ref="B31:I31" si="6">B29-B30</f>
        <v>5.2274999999999991</v>
      </c>
      <c r="C31" s="10">
        <f t="shared" si="6"/>
        <v>5.2274999999999991</v>
      </c>
      <c r="D31" s="10">
        <f t="shared" si="6"/>
        <v>5.2274999999999991</v>
      </c>
      <c r="E31" s="18">
        <f t="shared" si="6"/>
        <v>5.2274999999999991</v>
      </c>
      <c r="F31" s="10">
        <f t="shared" si="6"/>
        <v>5.2274999999999991</v>
      </c>
      <c r="G31" s="18">
        <f t="shared" si="6"/>
        <v>5.2274999999999991</v>
      </c>
      <c r="H31" s="10">
        <f t="shared" si="6"/>
        <v>5.2274999999999991</v>
      </c>
      <c r="I31" s="18">
        <f t="shared" si="6"/>
        <v>5.2274999999999991</v>
      </c>
    </row>
    <row r="32" spans="1:9" x14ac:dyDescent="0.3">
      <c r="A32" s="33" t="s">
        <v>3</v>
      </c>
      <c r="B32" s="11">
        <v>2</v>
      </c>
      <c r="C32" s="21">
        <v>2</v>
      </c>
      <c r="D32" s="11">
        <v>2</v>
      </c>
      <c r="E32" s="21">
        <v>2</v>
      </c>
      <c r="F32" s="11">
        <v>2</v>
      </c>
      <c r="G32" s="21">
        <v>2</v>
      </c>
      <c r="H32" s="11">
        <v>2</v>
      </c>
      <c r="I32" s="21">
        <v>2</v>
      </c>
    </row>
    <row r="33" spans="1:9" x14ac:dyDescent="0.3">
      <c r="A33" s="31" t="s">
        <v>4</v>
      </c>
      <c r="B33" s="13">
        <f t="shared" ref="B33:I33" si="7">-B32*LOG10((B31+B28)/B31)</f>
        <v>0.32688171272516747</v>
      </c>
      <c r="C33" s="23">
        <f t="shared" si="7"/>
        <v>0.39573893350550188</v>
      </c>
      <c r="D33" s="13">
        <f t="shared" si="7"/>
        <v>0.59961253638356116</v>
      </c>
      <c r="E33" s="23">
        <f t="shared" si="7"/>
        <v>0.75712884561021077</v>
      </c>
      <c r="F33" s="13">
        <f t="shared" si="7"/>
        <v>0.33096195494522884</v>
      </c>
      <c r="G33" s="23">
        <f t="shared" si="7"/>
        <v>0.40089569788819807</v>
      </c>
      <c r="H33" s="13">
        <f t="shared" si="7"/>
        <v>1.8516617544089045</v>
      </c>
      <c r="I33" s="23" t="e">
        <f t="shared" si="7"/>
        <v>#NUM!</v>
      </c>
    </row>
    <row r="34" spans="1:9" x14ac:dyDescent="0.3">
      <c r="A34" s="31" t="s">
        <v>12</v>
      </c>
      <c r="B34" s="14">
        <v>100</v>
      </c>
      <c r="C34" s="24">
        <v>100</v>
      </c>
      <c r="D34" s="14">
        <v>100</v>
      </c>
      <c r="E34" s="24">
        <v>100</v>
      </c>
      <c r="F34" s="14">
        <v>100</v>
      </c>
      <c r="G34" s="24">
        <v>100</v>
      </c>
      <c r="H34" s="14">
        <v>100</v>
      </c>
      <c r="I34" s="24">
        <v>100</v>
      </c>
    </row>
    <row r="35" spans="1:9" ht="15" thickBot="1" x14ac:dyDescent="0.35">
      <c r="A35" s="31" t="s">
        <v>5</v>
      </c>
      <c r="B35" s="10">
        <f>B25/(1-B25)</f>
        <v>0.27469725940089229</v>
      </c>
      <c r="C35" s="18">
        <v>0.27469725940089229</v>
      </c>
      <c r="D35" s="10">
        <f>D25/(1-D25)</f>
        <v>0.27469725940089229</v>
      </c>
      <c r="E35" s="18">
        <v>0.27469725940089229</v>
      </c>
      <c r="F35" s="10">
        <f>F25/(1-F25)</f>
        <v>0.27469725940089229</v>
      </c>
      <c r="G35" s="18">
        <v>0.27469725940089229</v>
      </c>
      <c r="H35" s="10">
        <f>H25/(1-H25)</f>
        <v>0.27469725940089229</v>
      </c>
      <c r="I35" s="18">
        <v>0.27469725940089229</v>
      </c>
    </row>
    <row r="36" spans="1:9" ht="15.6" thickTop="1" thickBot="1" x14ac:dyDescent="0.35">
      <c r="A36" s="44" t="s">
        <v>29</v>
      </c>
      <c r="B36" s="45">
        <f t="shared" ref="B36:I36" si="8">(B33/(B35+1))*B34</f>
        <v>25.643870363289388</v>
      </c>
      <c r="C36" s="46">
        <f t="shared" si="8"/>
        <v>31.045719333506621</v>
      </c>
      <c r="D36" s="45">
        <f t="shared" si="8"/>
        <v>47.039603479290371</v>
      </c>
      <c r="E36" s="46">
        <f t="shared" si="8"/>
        <v>59.396757938121034</v>
      </c>
      <c r="F36" s="45">
        <f t="shared" si="8"/>
        <v>25.963965365453202</v>
      </c>
      <c r="G36" s="46">
        <f t="shared" si="8"/>
        <v>31.450267499329136</v>
      </c>
      <c r="H36" s="45">
        <f t="shared" si="8"/>
        <v>145.26286463337857</v>
      </c>
      <c r="I36" s="46" t="e">
        <f t="shared" si="8"/>
        <v>#NUM!</v>
      </c>
    </row>
    <row r="37" spans="1:9" ht="15" thickTop="1" x14ac:dyDescent="0.3"/>
    <row r="38" spans="1:9" x14ac:dyDescent="0.3">
      <c r="A38" s="17" t="s">
        <v>18</v>
      </c>
      <c r="B38" s="17">
        <f t="shared" ref="B38:H38" si="9">B39/$A$18</f>
        <v>6.9607699999999995E-2</v>
      </c>
      <c r="C38" s="17">
        <f t="shared" si="9"/>
        <v>0</v>
      </c>
      <c r="D38" s="17">
        <f t="shared" si="9"/>
        <v>9.2595299999999992E-2</v>
      </c>
      <c r="E38" s="17">
        <f t="shared" si="9"/>
        <v>0</v>
      </c>
      <c r="F38" s="17">
        <f t="shared" si="9"/>
        <v>0.143153</v>
      </c>
      <c r="G38" s="17">
        <f t="shared" si="9"/>
        <v>0</v>
      </c>
      <c r="H38" s="17">
        <f t="shared" si="9"/>
        <v>0.53171500000000005</v>
      </c>
    </row>
    <row r="39" spans="1:9" x14ac:dyDescent="0.3">
      <c r="A39">
        <v>1000</v>
      </c>
      <c r="B39">
        <v>69.607699999999994</v>
      </c>
      <c r="D39">
        <v>92.595299999999995</v>
      </c>
      <c r="F39">
        <v>143.15299999999999</v>
      </c>
      <c r="H39">
        <v>531.71500000000003</v>
      </c>
    </row>
    <row r="40" spans="1:9" x14ac:dyDescent="0.3"/>
    <row r="41" spans="1:9" x14ac:dyDescent="0.3"/>
    <row r="42" spans="1:9" x14ac:dyDescent="0.3"/>
    <row r="43" spans="1:9" x14ac:dyDescent="0.3"/>
    <row r="44" spans="1:9" x14ac:dyDescent="0.3"/>
    <row r="45" spans="1:9" hidden="1" x14ac:dyDescent="0.3"/>
    <row r="46" spans="1:9" hidden="1" x14ac:dyDescent="0.3"/>
    <row r="47" spans="1:9" hidden="1" x14ac:dyDescent="0.3"/>
    <row r="48" spans="1:9" hidden="1" x14ac:dyDescent="0.3"/>
    <row r="49" spans="1:9" hidden="1" x14ac:dyDescent="0.3"/>
    <row r="50" spans="1:9" hidden="1" x14ac:dyDescent="0.3"/>
    <row r="51" spans="1:9" s="47" customFormat="1" ht="15.6" hidden="1" x14ac:dyDescent="0.3">
      <c r="A51" s="54"/>
      <c r="B51" s="54"/>
      <c r="C51" s="54"/>
      <c r="D51" s="54"/>
      <c r="E51" s="54"/>
      <c r="F51" s="54"/>
      <c r="G51" s="54"/>
      <c r="H51" s="54"/>
      <c r="I51" s="54"/>
    </row>
    <row r="52" spans="1:9" s="47" customFormat="1" hidden="1" x14ac:dyDescent="0.3"/>
    <row r="53" spans="1:9" s="47" customFormat="1" hidden="1" x14ac:dyDescent="0.3">
      <c r="A53" s="48"/>
      <c r="B53" s="49"/>
      <c r="C53" s="49"/>
      <c r="D53" s="49"/>
      <c r="E53" s="49"/>
      <c r="F53" s="49"/>
      <c r="G53" s="49"/>
      <c r="H53" s="49"/>
      <c r="I53" s="49"/>
    </row>
    <row r="54" spans="1:9" s="47" customFormat="1" hidden="1" x14ac:dyDescent="0.3">
      <c r="A54" s="50"/>
      <c r="B54" s="65"/>
      <c r="C54" s="65"/>
      <c r="D54" s="65"/>
      <c r="E54" s="65"/>
      <c r="F54" s="65"/>
      <c r="G54" s="65"/>
      <c r="H54" s="65"/>
      <c r="I54" s="65"/>
    </row>
    <row r="55" spans="1:9" s="47" customFormat="1" hidden="1" x14ac:dyDescent="0.3">
      <c r="A55" s="50"/>
    </row>
    <row r="56" spans="1:9" s="47" customFormat="1" hidden="1" x14ac:dyDescent="0.3">
      <c r="A56" s="50"/>
      <c r="C56" s="51"/>
      <c r="E56" s="51"/>
      <c r="G56" s="51"/>
      <c r="I56" s="51"/>
    </row>
    <row r="57" spans="1:9" s="47" customFormat="1" hidden="1" x14ac:dyDescent="0.3">
      <c r="A57" s="50"/>
    </row>
    <row r="58" spans="1:9" s="47" customFormat="1" hidden="1" x14ac:dyDescent="0.3">
      <c r="A58" s="50"/>
      <c r="B58" s="52"/>
      <c r="C58" s="52"/>
      <c r="D58" s="52"/>
      <c r="E58" s="52"/>
      <c r="F58" s="52"/>
      <c r="G58" s="52"/>
      <c r="H58" s="52"/>
      <c r="I58" s="52"/>
    </row>
    <row r="59" spans="1:9" s="47" customFormat="1" hidden="1" x14ac:dyDescent="0.3"/>
    <row r="60" spans="1:9" s="47" customFormat="1" hidden="1" x14ac:dyDescent="0.3"/>
    <row r="61" spans="1:9" s="47" customFormat="1" hidden="1" x14ac:dyDescent="0.3"/>
    <row r="62" spans="1:9" s="47" customFormat="1" hidden="1" x14ac:dyDescent="0.3">
      <c r="A62" s="51"/>
    </row>
    <row r="63" spans="1:9" s="47" customFormat="1" hidden="1" x14ac:dyDescent="0.3">
      <c r="B63" s="52"/>
      <c r="C63" s="52"/>
      <c r="D63" s="52"/>
      <c r="E63" s="52"/>
      <c r="F63" s="52"/>
      <c r="G63" s="52"/>
      <c r="H63" s="52"/>
      <c r="I63" s="52"/>
    </row>
    <row r="64" spans="1:9" s="47" customFormat="1" hidden="1" x14ac:dyDescent="0.3"/>
    <row r="65" spans="1:9" s="47" customFormat="1" hidden="1" x14ac:dyDescent="0.3">
      <c r="B65" s="53"/>
      <c r="C65" s="53"/>
      <c r="D65" s="53"/>
      <c r="E65" s="53"/>
      <c r="F65" s="53"/>
      <c r="G65" s="53"/>
      <c r="H65" s="53"/>
      <c r="I65" s="53"/>
    </row>
    <row r="66" spans="1:9" s="47" customFormat="1" hidden="1" x14ac:dyDescent="0.3"/>
    <row r="67" spans="1:9" s="47" customFormat="1" hidden="1" x14ac:dyDescent="0.3">
      <c r="A67" s="51"/>
      <c r="B67" s="49"/>
      <c r="C67" s="49"/>
      <c r="D67" s="49"/>
      <c r="E67" s="49"/>
      <c r="F67" s="49"/>
      <c r="G67" s="49"/>
      <c r="H67" s="49"/>
      <c r="I67" s="49"/>
    </row>
    <row r="68" spans="1:9" s="47" customFormat="1" hidden="1" x14ac:dyDescent="0.3"/>
    <row r="69" spans="1:9" s="47" customFormat="1" hidden="1" x14ac:dyDescent="0.3"/>
    <row r="70" spans="1:9" s="47" customFormat="1" hidden="1" x14ac:dyDescent="0.3"/>
    <row r="71" spans="1:9" s="47" customFormat="1" hidden="1" x14ac:dyDescent="0.3">
      <c r="A71" s="49"/>
    </row>
    <row r="72" spans="1:9" s="47" customFormat="1" hidden="1" x14ac:dyDescent="0.3"/>
    <row r="73" spans="1:9" s="47" customFormat="1" hidden="1" x14ac:dyDescent="0.3">
      <c r="B73" s="49"/>
      <c r="C73" s="49"/>
      <c r="D73" s="49"/>
      <c r="E73" s="49"/>
      <c r="F73" s="49"/>
      <c r="G73" s="49"/>
      <c r="H73" s="49"/>
      <c r="I73" s="49"/>
    </row>
    <row r="74" spans="1:9" s="47" customFormat="1" hidden="1" x14ac:dyDescent="0.3">
      <c r="B74" s="65"/>
      <c r="C74" s="65"/>
      <c r="D74" s="65"/>
      <c r="E74" s="65"/>
      <c r="F74" s="65"/>
      <c r="G74" s="65"/>
      <c r="H74" s="65"/>
      <c r="I74" s="65"/>
    </row>
    <row r="75" spans="1:9" s="47" customFormat="1" hidden="1" x14ac:dyDescent="0.3"/>
    <row r="76" spans="1:9" s="47" customFormat="1" hidden="1" x14ac:dyDescent="0.3">
      <c r="C76" s="51"/>
      <c r="E76" s="51"/>
      <c r="G76" s="51"/>
      <c r="I76" s="51"/>
    </row>
    <row r="77" spans="1:9" s="47" customFormat="1" hidden="1" x14ac:dyDescent="0.3">
      <c r="A77" s="48"/>
    </row>
    <row r="78" spans="1:9" s="47" customFormat="1" hidden="1" x14ac:dyDescent="0.3">
      <c r="A78" s="50"/>
      <c r="B78" s="52"/>
      <c r="C78" s="52"/>
      <c r="D78" s="52"/>
      <c r="E78" s="52"/>
      <c r="F78" s="52"/>
      <c r="G78" s="52"/>
      <c r="H78" s="52"/>
      <c r="I78" s="52"/>
    </row>
    <row r="79" spans="1:9" s="47" customFormat="1" hidden="1" x14ac:dyDescent="0.3"/>
    <row r="80" spans="1:9" s="47" customFormat="1" hidden="1" x14ac:dyDescent="0.3"/>
    <row r="81" spans="1:9" s="47" customFormat="1" hidden="1" x14ac:dyDescent="0.3"/>
    <row r="82" spans="1:9" s="47" customFormat="1" hidden="1" x14ac:dyDescent="0.3">
      <c r="A82" s="51"/>
    </row>
    <row r="83" spans="1:9" s="47" customFormat="1" hidden="1" x14ac:dyDescent="0.3">
      <c r="B83" s="52"/>
      <c r="C83" s="52"/>
      <c r="D83" s="52"/>
      <c r="E83" s="52"/>
      <c r="F83" s="52"/>
      <c r="G83" s="52"/>
      <c r="H83" s="52"/>
      <c r="I83" s="52"/>
    </row>
    <row r="84" spans="1:9" s="47" customFormat="1" hidden="1" x14ac:dyDescent="0.3"/>
    <row r="85" spans="1:9" s="47" customFormat="1" hidden="1" x14ac:dyDescent="0.3">
      <c r="B85" s="53"/>
      <c r="C85" s="53"/>
      <c r="D85" s="53"/>
      <c r="E85" s="53"/>
      <c r="F85" s="53"/>
      <c r="G85" s="53"/>
      <c r="H85" s="53"/>
      <c r="I85" s="53"/>
    </row>
    <row r="86" spans="1:9" s="47" customFormat="1" hidden="1" x14ac:dyDescent="0.3"/>
    <row r="87" spans="1:9" s="47" customFormat="1" hidden="1" x14ac:dyDescent="0.3">
      <c r="A87" s="51"/>
      <c r="B87" s="49"/>
      <c r="C87" s="49"/>
      <c r="D87" s="49"/>
      <c r="E87" s="49"/>
      <c r="F87" s="49"/>
      <c r="G87" s="49"/>
      <c r="H87" s="49"/>
      <c r="I87" s="49"/>
    </row>
    <row r="88" spans="1:9" s="47" customFormat="1" hidden="1" x14ac:dyDescent="0.3"/>
    <row r="89" spans="1:9" s="47" customFormat="1" hidden="1" x14ac:dyDescent="0.3"/>
    <row r="90" spans="1:9" s="47" customFormat="1" hidden="1" x14ac:dyDescent="0.3"/>
    <row r="91" spans="1:9" s="47" customFormat="1" hidden="1" x14ac:dyDescent="0.3">
      <c r="A91" s="49"/>
    </row>
    <row r="92" spans="1:9" s="47" customFormat="1" hidden="1" x14ac:dyDescent="0.3"/>
    <row r="93" spans="1:9" s="47" customFormat="1" hidden="1" x14ac:dyDescent="0.3">
      <c r="B93" s="49"/>
      <c r="C93" s="49"/>
      <c r="D93" s="49"/>
      <c r="E93" s="49"/>
      <c r="F93" s="49"/>
      <c r="G93" s="49"/>
      <c r="H93" s="49"/>
      <c r="I93" s="49"/>
    </row>
    <row r="94" spans="1:9" s="47" customFormat="1" hidden="1" x14ac:dyDescent="0.3">
      <c r="B94" s="65"/>
      <c r="C94" s="65"/>
      <c r="D94" s="65"/>
      <c r="E94" s="65"/>
      <c r="F94" s="65"/>
      <c r="G94" s="65"/>
      <c r="H94" s="65"/>
      <c r="I94" s="65"/>
    </row>
    <row r="95" spans="1:9" s="47" customFormat="1" hidden="1" x14ac:dyDescent="0.3"/>
    <row r="96" spans="1:9" s="47" customFormat="1" hidden="1" x14ac:dyDescent="0.3">
      <c r="C96" s="51"/>
      <c r="E96" s="51"/>
      <c r="G96" s="51"/>
      <c r="I96" s="51"/>
    </row>
    <row r="97" spans="1:9" s="47" customFormat="1" hidden="1" x14ac:dyDescent="0.3">
      <c r="A97" s="48"/>
    </row>
    <row r="98" spans="1:9" s="47" customFormat="1" hidden="1" x14ac:dyDescent="0.3">
      <c r="A98" s="50"/>
      <c r="B98" s="52"/>
      <c r="C98" s="52"/>
      <c r="D98" s="52"/>
      <c r="E98" s="52"/>
      <c r="F98" s="52"/>
      <c r="G98" s="52"/>
      <c r="H98" s="52"/>
      <c r="I98" s="52"/>
    </row>
    <row r="99" spans="1:9" s="47" customFormat="1" hidden="1" x14ac:dyDescent="0.3"/>
    <row r="100" spans="1:9" s="47" customFormat="1" hidden="1" x14ac:dyDescent="0.3"/>
    <row r="101" spans="1:9" s="47" customFormat="1" hidden="1" x14ac:dyDescent="0.3"/>
    <row r="102" spans="1:9" s="47" customFormat="1" hidden="1" x14ac:dyDescent="0.3">
      <c r="A102" s="51"/>
    </row>
    <row r="103" spans="1:9" s="47" customFormat="1" hidden="1" x14ac:dyDescent="0.3">
      <c r="B103" s="52"/>
      <c r="C103" s="52"/>
      <c r="D103" s="52"/>
      <c r="E103" s="52"/>
      <c r="F103" s="52"/>
      <c r="G103" s="52"/>
      <c r="H103" s="52"/>
      <c r="I103" s="52"/>
    </row>
    <row r="104" spans="1:9" s="47" customFormat="1" hidden="1" x14ac:dyDescent="0.3"/>
    <row r="105" spans="1:9" s="47" customFormat="1" hidden="1" x14ac:dyDescent="0.3">
      <c r="B105" s="53"/>
      <c r="C105" s="53"/>
      <c r="D105" s="53"/>
      <c r="E105" s="53"/>
      <c r="F105" s="53"/>
      <c r="G105" s="53"/>
      <c r="H105" s="53"/>
      <c r="I105" s="53"/>
    </row>
    <row r="106" spans="1:9" s="47" customFormat="1" hidden="1" x14ac:dyDescent="0.3"/>
    <row r="107" spans="1:9" s="47" customFormat="1" hidden="1" x14ac:dyDescent="0.3">
      <c r="A107" s="51"/>
      <c r="B107" s="49"/>
      <c r="C107" s="49"/>
      <c r="D107" s="49"/>
      <c r="E107" s="49"/>
      <c r="F107" s="49"/>
      <c r="G107" s="49"/>
      <c r="H107" s="49"/>
      <c r="I107" s="49"/>
    </row>
    <row r="108" spans="1:9" s="47" customFormat="1" hidden="1" x14ac:dyDescent="0.3"/>
    <row r="109" spans="1:9" s="47" customFormat="1" hidden="1" x14ac:dyDescent="0.3"/>
    <row r="110" spans="1:9" s="47" customFormat="1" hidden="1" x14ac:dyDescent="0.3"/>
    <row r="111" spans="1:9" s="47" customFormat="1" hidden="1" x14ac:dyDescent="0.3">
      <c r="A111" s="49"/>
    </row>
    <row r="112" spans="1:9" s="47" customFormat="1" hidden="1" x14ac:dyDescent="0.3"/>
    <row r="113" spans="1:9" s="47" customFormat="1" hidden="1" x14ac:dyDescent="0.3">
      <c r="B113" s="49"/>
      <c r="C113" s="49"/>
      <c r="D113" s="49"/>
      <c r="E113" s="49"/>
      <c r="F113" s="49"/>
      <c r="G113" s="49"/>
      <c r="H113" s="49"/>
      <c r="I113" s="49"/>
    </row>
    <row r="114" spans="1:9" s="47" customFormat="1" hidden="1" x14ac:dyDescent="0.3">
      <c r="B114" s="65"/>
      <c r="C114" s="65"/>
      <c r="D114" s="65"/>
      <c r="E114" s="65"/>
      <c r="F114" s="65"/>
      <c r="G114" s="65"/>
      <c r="H114" s="65"/>
      <c r="I114" s="65"/>
    </row>
    <row r="115" spans="1:9" s="47" customFormat="1" hidden="1" x14ac:dyDescent="0.3"/>
    <row r="116" spans="1:9" s="47" customFormat="1" hidden="1" x14ac:dyDescent="0.3">
      <c r="C116" s="51"/>
      <c r="E116" s="51"/>
      <c r="G116" s="51"/>
      <c r="I116" s="51"/>
    </row>
    <row r="117" spans="1:9" s="47" customFormat="1" hidden="1" x14ac:dyDescent="0.3">
      <c r="A117" s="48"/>
    </row>
    <row r="118" spans="1:9" s="47" customFormat="1" hidden="1" x14ac:dyDescent="0.3">
      <c r="A118" s="50"/>
      <c r="B118" s="52"/>
      <c r="C118" s="52"/>
      <c r="D118" s="52"/>
      <c r="E118" s="52"/>
      <c r="F118" s="52"/>
      <c r="G118" s="52"/>
      <c r="H118" s="52"/>
      <c r="I118" s="52"/>
    </row>
    <row r="119" spans="1:9" s="47" customFormat="1" hidden="1" x14ac:dyDescent="0.3"/>
    <row r="120" spans="1:9" s="47" customFormat="1" hidden="1" x14ac:dyDescent="0.3"/>
    <row r="121" spans="1:9" s="47" customFormat="1" hidden="1" x14ac:dyDescent="0.3"/>
    <row r="122" spans="1:9" s="47" customFormat="1" hidden="1" x14ac:dyDescent="0.3">
      <c r="A122" s="51"/>
    </row>
    <row r="123" spans="1:9" s="47" customFormat="1" hidden="1" x14ac:dyDescent="0.3">
      <c r="B123" s="52"/>
      <c r="C123" s="52"/>
      <c r="D123" s="52"/>
      <c r="E123" s="52"/>
      <c r="F123" s="52"/>
      <c r="G123" s="52"/>
      <c r="H123" s="52"/>
      <c r="I123" s="52"/>
    </row>
    <row r="124" spans="1:9" s="47" customFormat="1" hidden="1" x14ac:dyDescent="0.3"/>
    <row r="125" spans="1:9" s="47" customFormat="1" hidden="1" x14ac:dyDescent="0.3">
      <c r="B125" s="53"/>
      <c r="C125" s="53"/>
      <c r="D125" s="53"/>
      <c r="E125" s="53"/>
      <c r="F125" s="53"/>
      <c r="G125" s="53"/>
      <c r="H125" s="53"/>
      <c r="I125" s="53"/>
    </row>
    <row r="126" spans="1:9" s="47" customFormat="1" hidden="1" x14ac:dyDescent="0.3"/>
    <row r="127" spans="1:9" s="47" customFormat="1" hidden="1" x14ac:dyDescent="0.3">
      <c r="A127" s="51"/>
      <c r="B127" s="49"/>
      <c r="C127" s="49"/>
      <c r="D127" s="49"/>
      <c r="E127" s="49"/>
      <c r="F127" s="49"/>
      <c r="G127" s="49"/>
      <c r="H127" s="49"/>
      <c r="I127" s="49"/>
    </row>
    <row r="128" spans="1:9" s="47" customFormat="1" hidden="1" x14ac:dyDescent="0.3"/>
    <row r="129" spans="1:9" s="47" customFormat="1" hidden="1" x14ac:dyDescent="0.3"/>
    <row r="130" spans="1:9" s="47" customFormat="1" hidden="1" x14ac:dyDescent="0.3"/>
    <row r="131" spans="1:9" s="47" customFormat="1" hidden="1" x14ac:dyDescent="0.3">
      <c r="A131" s="49"/>
    </row>
    <row r="132" spans="1:9" s="47" customFormat="1" hidden="1" x14ac:dyDescent="0.3"/>
    <row r="133" spans="1:9" s="47" customFormat="1" hidden="1" x14ac:dyDescent="0.3">
      <c r="B133" s="49"/>
      <c r="C133" s="49"/>
      <c r="D133" s="49"/>
      <c r="E133" s="49"/>
      <c r="F133" s="49"/>
      <c r="G133" s="49"/>
      <c r="H133" s="49"/>
      <c r="I133" s="49"/>
    </row>
    <row r="134" spans="1:9" s="47" customFormat="1" hidden="1" x14ac:dyDescent="0.3">
      <c r="B134" s="65"/>
      <c r="C134" s="65"/>
      <c r="D134" s="65"/>
      <c r="E134" s="65"/>
      <c r="F134" s="65"/>
      <c r="G134" s="65"/>
      <c r="H134" s="65"/>
      <c r="I134" s="65"/>
    </row>
    <row r="135" spans="1:9" s="47" customFormat="1" hidden="1" x14ac:dyDescent="0.3"/>
    <row r="136" spans="1:9" s="47" customFormat="1" hidden="1" x14ac:dyDescent="0.3">
      <c r="C136" s="51"/>
      <c r="E136" s="51"/>
      <c r="G136" s="51"/>
      <c r="I136" s="51"/>
    </row>
    <row r="137" spans="1:9" s="47" customFormat="1" hidden="1" x14ac:dyDescent="0.3">
      <c r="A137" s="48"/>
    </row>
    <row r="138" spans="1:9" s="47" customFormat="1" hidden="1" x14ac:dyDescent="0.3">
      <c r="A138" s="50"/>
      <c r="B138" s="52"/>
      <c r="C138" s="52"/>
      <c r="D138" s="52"/>
      <c r="E138" s="52"/>
      <c r="F138" s="52"/>
      <c r="G138" s="52"/>
      <c r="H138" s="52"/>
      <c r="I138" s="52"/>
    </row>
    <row r="139" spans="1:9" s="47" customFormat="1" hidden="1" x14ac:dyDescent="0.3"/>
    <row r="140" spans="1:9" s="47" customFormat="1" hidden="1" x14ac:dyDescent="0.3"/>
    <row r="141" spans="1:9" s="47" customFormat="1" hidden="1" x14ac:dyDescent="0.3"/>
    <row r="142" spans="1:9" s="47" customFormat="1" hidden="1" x14ac:dyDescent="0.3">
      <c r="A142" s="51"/>
    </row>
    <row r="143" spans="1:9" s="47" customFormat="1" hidden="1" x14ac:dyDescent="0.3">
      <c r="B143" s="52"/>
      <c r="C143" s="52"/>
      <c r="D143" s="52"/>
      <c r="E143" s="52"/>
      <c r="F143" s="52"/>
      <c r="G143" s="52"/>
      <c r="H143" s="52"/>
      <c r="I143" s="52"/>
    </row>
    <row r="144" spans="1:9" s="47" customFormat="1" hidden="1" x14ac:dyDescent="0.3"/>
    <row r="145" spans="1:9" s="47" customFormat="1" hidden="1" x14ac:dyDescent="0.3">
      <c r="B145" s="53"/>
      <c r="C145" s="53"/>
      <c r="D145" s="53"/>
      <c r="E145" s="53"/>
      <c r="F145" s="53"/>
      <c r="G145" s="53"/>
      <c r="H145" s="53"/>
      <c r="I145" s="53"/>
    </row>
    <row r="146" spans="1:9" s="47" customFormat="1" hidden="1" x14ac:dyDescent="0.3"/>
    <row r="147" spans="1:9" s="47" customFormat="1" hidden="1" x14ac:dyDescent="0.3">
      <c r="A147" s="51"/>
      <c r="B147" s="49"/>
      <c r="C147" s="49"/>
      <c r="D147" s="49"/>
      <c r="E147" s="49"/>
      <c r="F147" s="49"/>
      <c r="G147" s="49"/>
      <c r="H147" s="49"/>
      <c r="I147" s="49"/>
    </row>
    <row r="148" spans="1:9" s="47" customFormat="1" hidden="1" x14ac:dyDescent="0.3"/>
    <row r="149" spans="1:9" s="47" customFormat="1" hidden="1" x14ac:dyDescent="0.3"/>
    <row r="150" spans="1:9" s="47" customFormat="1" hidden="1" x14ac:dyDescent="0.3"/>
    <row r="151" spans="1:9" s="47" customFormat="1" hidden="1" x14ac:dyDescent="0.3">
      <c r="A151" s="49"/>
    </row>
    <row r="152" spans="1:9" s="47" customFormat="1" hidden="1" x14ac:dyDescent="0.3"/>
    <row r="153" spans="1:9" s="47" customFormat="1" hidden="1" x14ac:dyDescent="0.3">
      <c r="B153" s="49"/>
      <c r="C153" s="49"/>
      <c r="D153" s="49"/>
      <c r="E153" s="49"/>
      <c r="F153" s="49"/>
      <c r="G153" s="49"/>
      <c r="H153" s="49"/>
      <c r="I153" s="49"/>
    </row>
    <row r="154" spans="1:9" s="47" customFormat="1" hidden="1" x14ac:dyDescent="0.3">
      <c r="B154" s="65"/>
      <c r="C154" s="65"/>
      <c r="D154" s="65"/>
      <c r="E154" s="65"/>
      <c r="F154" s="65"/>
      <c r="G154" s="65"/>
      <c r="H154" s="65"/>
      <c r="I154" s="65"/>
    </row>
    <row r="155" spans="1:9" s="47" customFormat="1" hidden="1" x14ac:dyDescent="0.3"/>
    <row r="156" spans="1:9" s="47" customFormat="1" hidden="1" x14ac:dyDescent="0.3">
      <c r="C156" s="51"/>
      <c r="E156" s="51"/>
      <c r="G156" s="51"/>
      <c r="I156" s="51"/>
    </row>
    <row r="157" spans="1:9" s="47" customFormat="1" hidden="1" x14ac:dyDescent="0.3">
      <c r="A157" s="48"/>
    </row>
    <row r="158" spans="1:9" s="47" customFormat="1" hidden="1" x14ac:dyDescent="0.3">
      <c r="A158" s="50"/>
      <c r="B158" s="52"/>
      <c r="C158" s="52"/>
      <c r="D158" s="52"/>
      <c r="E158" s="52"/>
      <c r="F158" s="52"/>
      <c r="G158" s="52"/>
      <c r="H158" s="52"/>
      <c r="I158" s="52"/>
    </row>
    <row r="159" spans="1:9" s="47" customFormat="1" hidden="1" x14ac:dyDescent="0.3"/>
    <row r="160" spans="1:9" s="47" customFormat="1" hidden="1" x14ac:dyDescent="0.3"/>
    <row r="161" spans="1:9" s="47" customFormat="1" hidden="1" x14ac:dyDescent="0.3"/>
    <row r="162" spans="1:9" s="47" customFormat="1" hidden="1" x14ac:dyDescent="0.3">
      <c r="A162" s="51"/>
    </row>
    <row r="163" spans="1:9" s="47" customFormat="1" hidden="1" x14ac:dyDescent="0.3">
      <c r="B163" s="52"/>
      <c r="C163" s="52"/>
      <c r="D163" s="52"/>
      <c r="E163" s="52"/>
      <c r="F163" s="52"/>
      <c r="G163" s="52"/>
      <c r="H163" s="52"/>
      <c r="I163" s="52"/>
    </row>
    <row r="164" spans="1:9" s="47" customFormat="1" hidden="1" x14ac:dyDescent="0.3"/>
    <row r="165" spans="1:9" s="47" customFormat="1" hidden="1" x14ac:dyDescent="0.3">
      <c r="B165" s="53"/>
      <c r="C165" s="53"/>
      <c r="D165" s="53"/>
      <c r="E165" s="53"/>
      <c r="F165" s="53"/>
      <c r="G165" s="53"/>
      <c r="H165" s="53"/>
      <c r="I165" s="53"/>
    </row>
    <row r="166" spans="1:9" s="47" customFormat="1" hidden="1" x14ac:dyDescent="0.3"/>
    <row r="167" spans="1:9" s="47" customFormat="1" hidden="1" x14ac:dyDescent="0.3">
      <c r="A167" s="51"/>
      <c r="B167" s="49"/>
      <c r="C167" s="49"/>
      <c r="D167" s="49"/>
      <c r="E167" s="49"/>
      <c r="F167" s="49"/>
      <c r="G167" s="49"/>
      <c r="H167" s="49"/>
      <c r="I167" s="49"/>
    </row>
    <row r="168" spans="1:9" s="47" customFormat="1" hidden="1" x14ac:dyDescent="0.3"/>
    <row r="169" spans="1:9" s="47" customFormat="1" hidden="1" x14ac:dyDescent="0.3"/>
    <row r="170" spans="1:9" s="47" customFormat="1" hidden="1" collapsed="1" x14ac:dyDescent="0.3"/>
    <row r="171" spans="1:9" s="47" customFormat="1" hidden="1" x14ac:dyDescent="0.3">
      <c r="A171" s="49"/>
    </row>
    <row r="172" spans="1:9" hidden="1" x14ac:dyDescent="0.3">
      <c r="A172" s="47"/>
    </row>
    <row r="173" spans="1:9" hidden="1" x14ac:dyDescent="0.3">
      <c r="A173" s="47"/>
    </row>
    <row r="174" spans="1:9" hidden="1" x14ac:dyDescent="0.3">
      <c r="A174" s="47"/>
    </row>
    <row r="175" spans="1:9" hidden="1" x14ac:dyDescent="0.3">
      <c r="A175" s="47"/>
    </row>
  </sheetData>
  <mergeCells count="32">
    <mergeCell ref="B134:C134"/>
    <mergeCell ref="D134:E134"/>
    <mergeCell ref="F134:G134"/>
    <mergeCell ref="H134:I134"/>
    <mergeCell ref="B154:C154"/>
    <mergeCell ref="D154:E154"/>
    <mergeCell ref="F154:G154"/>
    <mergeCell ref="H154:I154"/>
    <mergeCell ref="B94:C94"/>
    <mergeCell ref="D94:E94"/>
    <mergeCell ref="F94:G94"/>
    <mergeCell ref="H94:I94"/>
    <mergeCell ref="B114:C114"/>
    <mergeCell ref="D114:E114"/>
    <mergeCell ref="F114:G114"/>
    <mergeCell ref="H114:I114"/>
    <mergeCell ref="B54:C54"/>
    <mergeCell ref="D54:E54"/>
    <mergeCell ref="F54:G54"/>
    <mergeCell ref="H54:I54"/>
    <mergeCell ref="B74:C74"/>
    <mergeCell ref="D74:E74"/>
    <mergeCell ref="F74:G74"/>
    <mergeCell ref="H74:I74"/>
    <mergeCell ref="B2:C2"/>
    <mergeCell ref="D2:E2"/>
    <mergeCell ref="F2:G2"/>
    <mergeCell ref="H2:I2"/>
    <mergeCell ref="B23:C23"/>
    <mergeCell ref="D23:E23"/>
    <mergeCell ref="F23:G23"/>
    <mergeCell ref="H23:I23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9 A 6 7 E 4 C 4 - E 3 9 C - 4 E F F - B 5 2 9 - D C 1 2 A 3 D F 5 7 4 3 } "   T o u r I d = " f c f 1 4 3 e d - c 9 8 b - 4 4 f b - a 4 9 5 - 3 6 4 0 b 6 c d 2 0 1 3 "   X m l V e r = " 5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B B A A A A Q Q A V A 3 i q E A A E L / S U R B V H h e 7 X 0 H d 1 w 3 l u Y t V m D O O Z M S g 3 L O s i T L k l O 7 2 5 1 m e o 9 3 Z n Z n 9 2 z 8 F / t j 9 p w 9 e 3 Z O 9 3 S 3 x 0 G y Z V v B i p S s S F K J m R R z D p X I v d 8 F U P W q W C S r S I p V p P u T Q O D h v U o A P t y L i w v A 9 s W P T Q u 0 x Z G W V 0 v 1 R Z l U l O G m q T k / X X 3 h o v n 5 e V r g X 3 6 k y k N N n Q 6 a D y u F m j w f t Y 8 4 + J n g j f I c P + 0 u 9 d G 3 r c n k n 9 e Z G k 7 7 A v n m b V S V 6 6 f 0 5 A V 6 1 u e Q / N y 0 e c p P X 6 D X w 3 b + T J L 3 K / I 8 o D 2 7 G 8 j p d M o z V r S 3 d V B h U S G l p 6 f p H I X Z 2 V n 6 / K 9 f 0 m 9 + + 6 u I r 4 s V b r e H W l u f U 1 3 9 d k p L T Z U 8 f L c 7 d + 5 R d X U V T U 5 M U n / / A N X X 1 9 H A 4 C C l 8 j M e j 4 d 2 7 9 p B w 8 M j N D Y 2 T t v r t s n r A J v N p m J 1 Q U l J S Z J n t 9 v J P e e m 0 V k / P X 7 V J c 9 s Z W x 5 Q p X X H q S 9 R W 7 y + X x 0 p c V B c 9 4 F a T i G K C Z O d S 7 Q 3 j I v Z a Q s 0 B U m j M l f K 5 I d C z T R f o O S K 0 7 z F Z r b A p 2 p H q e U 1 J R A I z T A Z 9 6 6 d Y d O n j y u c 4 J A 4 8 b 9 k p J i n b N 2 L D D D L 1 2 6 Q o e P H i S / 1 0 8 d H R 1 U 3 1 B P u b k 5 + g n 1 n c z 3 R B k O M r m a n 7 V S c X E h / x I b 7 d 2 7 W + 4 Z B I j F s Q k g l c P h o P G p G b r 5 t F 3 u b 1 U k q U r e m i E 9 o 4 J 2 5 k 2 T 1 + u l r 5 8 6 y M d i B Q 3 E k M X E w K z X R s 1 v H E w 6 V 0 h + O N B e a g t 8 d L D C S 2 X Z Y W I q A r x + G 5 P p H U 7 h O 7 H k y 5 m l R 4 + e 8 H f y y T U w M z N D 9 + 4 9 o N 7 e P j p + / K j O D c X U 1 B T 3 + u o 9 1 g t + J p S N W 0 B + X h 7 l 5 u X Q 0 W N H Q s g E G I I A I E X b 6 w 5 6 5 8 w p 2 r F z B 9 V u q 2 E p 9 0 L f V b C W r Q l + v 1 / q w G W 3 0 d l 9 t X x X 1 c 9 W D L Y v b t 5 f n 6 4 4 w V C 7 b T 8 1 5 C v J d L k Z Z A p W c r p r n q r S h y k 7 O 4 t u t r n 0 K 0 I J 9 j Y w O 9 F P n o 4 r 9 L v f / 1 p 6 7 d H R M f r p w U P a v W c 3 F R U V 6 K e W x u 2 b d 2 h 7 / T b K Y w J A p V o r U D a v X 7 V R Q 2 O 9 z l k Z I M b Q 4 B C V l p X q H G L J 1 i m S M y U l R e d w 0 9 J E t E q q + X k / P 5 M q n c n 3 D 1 + x m r 3 1 m t 7 a a y U B U V p 5 k O r z 5 q T B f P X E Q V 7 f A m W 4 / H S 0 2 k 3 v 7 5 i j b W l d V F G c u a F k A g 6 V T U n j v f r 9 d W q 6 d 5 / S 0 l L p w M H 9 1 N 7 e L u M U 9 O T L 4 f j J Y 5 S T k 0 M / 3 r j F E m t a 5 6 4 e k D g Y C 6 G c o s H 0 9 D S 9 f B F K h J 6 e P i p j c r l c L n r 6 r F n e q 6 e n N 9 B 5 I W C 8 q g K P M / m + 3 Z 5 E H x z d E S L 9 t g p s X 2 4 x C V V a u Z 9 2 F k y T m 9 s I x k z 1 h T 6 q z v P K P V R u X 9 8 b K i 0 t o c c 9 D u q b s E d F J I y D U P d z r B a u B h i r l G f N 0 v O 7 X 9 D v f v e p k K G l p Z U K C g q 4 Z y + i 5 O R k I V N X V w 8 N D w 3 z O K Z O p O d S m J 2 d 4 3 F M M x 0 6 f F D n r B 5 Q + 1 4 + f 0 G N O x p 1 z t K Y m Z m l m z d v 0 5 l 3 T p E r W X V G k F g w k o A w k J p 4 J t n c 8 3 j I B 1 W P J Z e b v 7 M r 2 c l q e K Y 8 5 / W 4 y e 5 w 0 v U n 7 f w d t k 4 T 3 F J j q M y i g 7 S r c I Z e D N j p + g u H S C M r m d r b O 4 V M D 7 s d 1 D 2 i e s / l 0 F D k o w 9 2 u u l c v Y f O 1 n n o Q q O b T t d M 0 s J 0 D 2 W n z l O a a 4 G s w x p Y 9 / A M X o N w q N J L e 0 q 9 V O V o p c q s G c r K S F f P p a d J o w K R o C a h p 4 a 0 q K 2 t p i N H D 8 n 1 5 U t X p H F G g s u l r H y w / K 0 V d v 4 e W V l Z d O f 2 3 W X L A 1 Z B k K c c 0 k g T B g C Z u l k i G W k D q Q v C J y X Z K T U t j T K z s + V 3 Z v P Y L D U t X T 5 j d G S E n K 5 k e e 3 J H R V a f Q 2 t y 8 0 a W E I 9 2 B L d Q 0 r B A c p y e K h 3 d I E a i z x U n u M L N B D E k A r D c 2 l U X Q B d f p 4 m Z 7 y U m u I S Q r Q O M M F G 7 f K s Q V H m P B 2 o U G S 0 4 s 7 t e 3 T s + B F 9 F R 3 w 2 f e b H r B E O c A N L o 3 u 3 m 2 i w s I C q q m p 1 o 1 p M f C d 2 9 q 4 9 + b B 3 / a 6 7 f w c K k z 1 + t e v 3 6 S c 0 n p 6 0 T l M u d X q u 7 z X w D 3 + q h X 4 B X p w / x H V 1 2 + n j M w M n a c w N z d H 1 6 / 9 K G O + Y y e O 0 v T U F I / 3 i v T d I P B d 0 1 J T q L i k R K Q t T P K 7 d + / S d x U M 6 d z 8 n i A b f j u C h 8 l 6 7 W m n 3 N v s s P / j f / 0 f / y s C 0 T Z V S C 0 8 w B U / T / U F c + S c a q b q s u w Q M g F o 1 D l p q E w 3 T U x O U m 5 O p j R A t F P E s P I B m E s C j t V 4 F j V Q S A y H 0 y E 9 + k r o G b N T u p Z g 6 K 0 f P H l N f v c M q 5 z 9 P G 7 a x + p e f q C B R Q L u 5 e b m i j R 7 c P + h q K p d n V 3 0 8 l U b Z W R l U E N t K Q 0 l B Y 0 J b c M O 2 l b g 5 9 f p j B g A i f L T T 4 8 o L z 9 H C I / P R k D Z o c H P 8 N j p x M n j 5 G K J k p 6 u p G w 4 x s b H q b y 8 n K a 4 b F N S U 2 l w c F i + O 8 Z W V u B 9 I Y 1 n Z 2 a 4 L J 1 y D b K W 5 m V Q 1 9 B E S L 1 u x m D 7 8 t b m l l A Z x Q e Y L P P 0 X v 0 0 z b A K h E o P J x O A y c i B / g E x C i w l F Q C P z 0 Y u H j N F w s Q E V z g j G k K 5 + X 1 u v n b S u w 0 e a h u y U y 0 3 9 v U C B v Y t z a 0 0 7 k m h 6 b S g F A B 5 L + 5 w 6 6 v Y A P W x u 7 u H 8 p n o 0 5 N T 0 n l M c 6 N P Z z U 1 M y N D D A / L o Y k l 8 M 6 d O 0 T l m 5 g Y J x 9 L 0 u b m F 3 T y 9 A k h j B U g E Y C J Y q i 8 u I + 6 m u P O 7 m Z r j 9 z b r B B F Y r O G 9 I J G m p 5 e o H f r p k W N 6 + A x U i Q y A Y 8 e P h Z 1 Z j k y A U u R C R g Y U B 4 D 0 Q C G j D 1 l P h 7 P O e j F o I N a + 5 X n x H o A P f y e v b v p 9 O H t O k c B Y / t r L 1 0 i H W M F f l d F R T k 9 e 9 J M G U y g x h 0 N d O j Q A W p s q F + R T C h r k M I 9 N y P q H N T U a d Y I T p 8 5 x c S c o Z H R U f 2 k g q k b S C + o h 6 g 7 k A z G j L 3 V R R H r e r M E b l 2 R s h M / J G f k 0 6 w 7 R S T T v N 9 H v T w w r t O u M O F k w r z H v v 1 7 p c G s B T 3 d v T G 5 / e S n z 7 M q p h p 3 x 4 i d p j 3 4 7 u s L G D 8 w 3 j O A 6 v q 0 z 0 H f t r p o j q W k F S i V y b m l v w N I h U n b 5 u a W R W U Y C R 6 P G m N i Q r q o u I h y 8 / K l w 8 r O y a G S 8 j K a Z I k O j c H J H Q C s g 1 B b D c z 7 g 0 h I D w 0 M c D 3 6 K T P F S U U 5 U C u D d b 2 Z g u 2 r 2 z + t X H I J C H v W f j q 3 b U r P w q u 5 D V R M e E P A 9 S S r M M a y t l q g F 3 3 x / K X 0 3 L H g Q Z e T B q e C n / s + q 2 R a 4 1 l X f P f c J V 4 Z k Y C x I H 9 9 I R R w n M e H 2 a m R q x 3 l h b m p W z f v 0 M e / + E D n L g a e u / r D d f k t s z N z 9 M F H F w O q n N s 9 x 9 I m h c d e U 5 S W n k F v + v o 4 T h d V u Z l V 1 Z 0 7 G w P P I j Y B d T k 8 N I h m S S 1 D c / w Z 8 s i m w u p b W B z h y t 1 P x 6 t m p J E P D g 4 t S y b g 1 c t X a y I T A H W v o j J 2 C b e 3 P N R S 2 B F m T V w v 5 K a p 3 1 p X u H i S F o 6 8 u D s 7 M 0 n u 4 e f U 1 A n 3 K n U v H P f v / y S E e u / i u z o n M m B C L y 4 p p r P n z o S Q C Q C Z Y A 2 c n J y U O i o p L S U v S z N M W 4 B M Q 0 P D g S k B U 2 8 I U B u L S 0 o p i y X c 0 e 0 l c n + z Y d M R K q t 4 P 5 W k e c m V 5 O O K G a L 8 / L w A c S I B A 9 + d u 3 b o q 9 W j p 6 s n 6 v G T F Q 4 u Y Y y n D J 7 z W O p t q H 4 w 8 c 9 N j V B R e m S j h J N 5 / F 6 D h 1 L t X v I x w S 6 3 J N O l 5 m S R b D 9 1 O 8 U 7 f n z W R u N j E 1 T B 6 l o y j 2 + W K V Y Z / 1 R V V d L T J 8 9 C y G S Q z u M w k G N y Y l y u Y e y o q a m i n x 4 8 4 j F a u s y l t b d 3 g F F y 3 0 o s v D f e 8 m B 1 v t z b T L B 9 f f v h M s W W W H B l F J F 7 o Z h O V Y 7 Q + P i Y + L Q Z M o W T y l w / / O k R 7 T + w T 9 J r w Y 3 r P 9 L p d 0 7 p q 9 g A D 4 u r L 4 P m 4 z w e W x 2 u 8 o r W v Z 6 A a v u o b Z r 6 Z z M o I y t P 5 y p A 1 c Q 4 0 + 6 w 0 8 O R y o g k A P w + H y W x p L D e x w Q 2 x m a w Y G H i 2 o q X L P 2 z s 7 N l X i 0 S Y B 5 3 M k H G x 0 a Z V I W S B y s l 5 v M w i Q 0 v + s 6 O L t q 1 e 4 e 8 D w w u w y M j l J u T K 8 9 1 D U 3 S m 7 E Z e d 1 m w K a S U H 5 7 C R 0 v G y S n 0 8 G S K X 9 F M m E Q v B 7 S C S b l b d u D a 3 9 i R Y o z 1 K N i Z D q J L r N 0 m F l n S Z W Z m U E n 9 x R S + c I z O l k x F P D Y Q F h Y m K e n T 5 + y l E 2 h i z s 8 I Y Y M K + z c o M P J h u + J I o X q C K n m 1 T M A s O b V 1 W 0 X J 1 9 o A p G A i W i Q B E 6 x B r g + d f o E j Q w P 0 x R 3 A k j D R x B j q N e v 2 8 X 7 H X 6 D G I u V 5 4 W u C 0 t 0 2 P / p v / 3 P T T G x m 1 q 4 j / Y W z V J 6 S u h 4 a S k y A X N z s 4 F 5 j r U A a 4 C y s j I X T V J G i x H u c b s n 0 x c 1 V J j o z d h n v Y D P K O W x D e a F M P c 2 y 2 M V + O t 5 e M w z 0 D 9 I j Y 0 N Z G d 2 l 2 T N 0 / Z C P 1 X n + W V S O B b 0 w i w / 2 U Z N d x / Q m z d v a G x 0 n M t Z u V F B x c P E r t f t l v m o n F w m B 4 + l Z m Z n y O f 1 i Q Q 0 5 Y h J Y i y m n O T x 1 t D g M A 0 O D M l 7 I I w y 2 d p Z c u X k Z F N R V g o N T L F k D G s T i R g 2 h Y S y O 9 O p K N V H 7 s l + G e Q a Q o U 3 x X B y j f P g G m 4 6 b q 5 c K / A c P J + j R f + b A Z m b W Q 7 G 2 m i g P m O e v v 7 6 W 0 p L S 6 c z N R P k 9 0 x y Q 5 v T T x C 9 G l q / u S k r I G V O s X q 6 b 9 8 e K q 8 o F 4 m A F b i z c 8 H P N m A N c J H l 0 S p N I 8 H j t 1 H L 9 D Y q 2 3 u B 1 e C T d P 6 9 s z I l A a K A Q M P c A T m T k 5 k w G d T b 3 U 1 T U 5 N U U F g k Z Q J r H 6 Q W j B Z Q A 4 H s r C w 6 f u I o 2 f i D o Z Y 6 + E u V V V T I n B Z U Q m g k a c 7 N o U z Z v r 6 T + G O o 9 L z d d L R i h h 4 / f i p W I k O c c A K F X w O Y I 4 H K B s 9 u S B l Y B T G f B K l x 8 N A B W Q 6 x 0 s K 9 b y 5 f E c 9 u L P K D C x P c l + B F g J e B R K l p q d I I x k b G u M G k i U T E e A Y N D J 4 D m F D G X I y L G 1 l T f x H 3 4 M p 9 x 2 V f E E + K j U I f S 5 M k Z k 5 x 8 e J V v 7 f b n T Q + G 3 u j h Z T F a u f j N a H W z J G h Y R m v Y U 5 q K Y y P j b H E 8 o q j L K Q a n G a x C N T D H W B Z e Z l Y G + G i h f K e m p 6 i l y O L f S s T D b Z L d x 4 l N K E c G Z V 0 s s Y m O n V L y 3 M 6 e H C / E C c a M o 2 O j n L P P C 0 + a m 9 Y y r z p 6 6 e i 4 k J q a K g T s 2 9 n Z z e H L v E I W G q 5 B C Y v n z 1 9 R j W 1 t d J T I o A w M M M v N b B f D n c 7 n D Q 6 E 2 y 4 G O S H + w y + L W A x Y X 5 B n g z + r c D 8 F a x 9 q w E s m O 9 s D / o 9 s l A W 1 Y d H X e Q D W Z x L v y 8 k O M g D M q E s x Q j R 1 U 2 1 t T W s F f R T s s t J q S z l h o e G p N O a Y j 5 1 j 6 z d w / 5 t I u H l 6 M G q F F H t I A k W W E 2 D a h U N m T A J C x 2 9 q r p C 1 L X t 2 2 v F k m S 8 J e D x g L x T p 4 7 L g r g f f r g m U i U c k E q V V Z U s y b I C z p 4 g 1 G r I B I Q b I q 4 8 T 1 6 0 Q c z b A B p v R 3 u H j E + s A J m u v 1 r 9 p i / w W f z h R b K + 4 g b F L a p / g s e 5 / H l Q / Z b D G H d 4 I N N Q f 7 / U I c q 0 n C U T v i s c Z 2 H J 7 e d 7 q D 8 s A c l 0 r q 7 M N x L c z f L f B A 3 J + X u 5 x s b l E o N e E K K 3 r 4 + v l g Y k D + Z G s J u P 1 Y i A y o J f G S r L C l T U r l 0 7 6 P D h Q / S E V U r M k 8 D 7 2 m B i f F y I t F 5 A A 7 Q C f c E 3 L c m B X Z L W E / i t W H 4 x x A N 8 S H e b L S m k T I D l P C y i B e a 1 v u X f M D p j o z s s g R / 3 O n k 8 l C T j J X i q q / H S u B A I 1 x j T o m P M y 1 f z T F g B D P M 6 J B S + H 7 4 r 9 r Z 4 1 d b F a i D U 6 H T p 7 D A 2 3 F n C 6 r J u H 4 k Y l J U v A e F M z a Y z d c m i h 6 M C I F E g G b B 0 v L K q K j D u s U o n z L 5 j d r 6 m t j q i B J m c n J Z 8 j G v C g Y q s r K w Q 1 e L 7 7 6 7 S + M S E E K x 2 W 6 2 M v d Y L I 6 z u R V r 5 O z G X J B a 3 1 T h 0 o A w Q Y L p G w 5 P x x o t X 9 I w 7 F l j Q U p J T Z G U w V g K H l 8 t 6 G U Z Q C 7 3 j 9 s B v q 8 r 1 M Z E m K S c 3 V 8 p W r H c s j T A n B S M J J B i + C w J W 9 W Z k Z U k 8 O N B P u Q U l 5 P Y 7 a N Z R Q v 7 p f i o t K 2 G V 0 i 6 E g / l / 1 u M n b 2 S r f 9 x h u 3 Q 3 M c d Q x W V 7 q D K 5 X x p 4 X + 8 b G f s A W M s 0 x c Q o L S 0 O I R O M B W h Q e X m 5 O m c x X r x 4 K Y v 6 V n J w x f t i e U R V d d W 6 S i c A E 6 T w C I + E i l w / 7 S q J b n 8 H A B 3 I 4 N A g P W 9 9 K S 2 6 o r J M 1 C N 4 I t z 6 8 Q 6 d O 3 8 2 Y u c B T L l t 9 K T X I U R + G z h R 4 6 G s J f w F D W D t A 8 H M M n q D b 1 p c 5 B n r o N S 8 W i r 0 P a Z d O 7 a L R J u Y m O T n H L L M 4 / V Y 9 O W 0 k e D S R I + S W M H u T K P q t E F Z i 4 P G b c i E N N b m w B p k N X t j c h C V s h y Z A L j V R O M t j l 4 T C + a W a o x r A S x i 5 + u m a L r 9 K j e S 0 E a B V c P Y n c k A v z c 8 G M B I c / X q d b F S X r j w L r 3 / w X u y H g l S F g s T 3 z l 7 S i T s U s A G N W + L T M C 9 z q W N E W 9 6 e + S 3 w N g A D 3 M 4 0 V r h s N v I m V M r q m S f f 7 s Y h l A n 6 N z Q c c J S m w K f r g h t J 9 4 B V l T + s o k V a i u 3 i d 8 c x g B w p A w H L G w v X q j 9 4 O C 0 6 m V V I H w / u X B M T 8 + I y h M t p r g 3 D F e P 1 g p I 0 F 6 W t j 9 8 f 5 3 O H K 1 j F X a x u v X d c z X A f / O m n / 7 1 T 3 + h v / z r 5 / T X P / 8 b f f 6 X f 6 N L l 7 6 h H 3 + 8 L Z O p 1 6 7 e o N O n T s g c T i T H 3 8 z M T G m A m B 6 w A t I R 3 g 4 W b r 4 V g A z G o y I c J W X K M A T V D 2 5 O 1 n E t J L j H 2 s 8 4 U u l l 7 5 z U B Q K 8 Q T B h n e Z D / U R u P 3 E N l + 8 9 f s t F G x t s r C v v K 8 8 U 0 y 7 E / M j I q M y W W 3 t n S K f 7 T f d l M L t / / 9 5 F A + 1 I w P J x z G 1 E 4 z W B z 3 p w / 6 d 1 2 V X I A O 9 5 + d K 3 s m 0 Y H H r x P e 6 0 O 2 k s w t y P 3 e a j v J n 7 P H 6 r F g l k g P L A O A K q K w g D i + V y v w c E / v b b q 1 S 8 6 w M a m l m 9 J W + 1 y E u b p y P V o X N H f T 3 d Q i i Q A 7 8 F w H g K n Q I 6 v V u 9 S h s J d m a Q z E S H K 9 2 U 6 V I b x T x 4 8 E j W v n V N L W y I h T Q W v D 2 Z v 0 q 4 k s t F Z U E D R I g 8 P 7 R A h U V F d P T o 4 a j I B L z g Q X o 0 Z A K g V u R x o 1 9 P o P G A E P h t 5 n t s K 4 z c h W O s k M P q a / h S e 7 w O V s k 9 e 3 b L / u M r / Z 5 7 3 R n k L 3 k v L m Q C Y I C x w j 0 3 S w V F w b E v J B S k E 8 z r m H x f c I V u A a 2 g i H W / C 7 9 B S S k s K P V 6 P e S b W u z 5 E W / w L 8 Y X T p x w Z m e y F D J C R 0 e X F G C w c B W Q B 1 N s t I A Z H J v e R 4 s 5 r t z w y c + 1 A r 3 v j p 2 N M q g 2 y O c e P B I K 8 n K o t q Y q o i o X L W B t w 5 y X y + K U u h x 4 2 P J W 0 D 6 i S I 8 V u f A U w R g W G 7 k Y 4 H r O P U c Z L H E x 6 b 0 U F h Z s 4 n O I u s / K y p b y z H J i k n d x G 4 p n S C g J 5 c q s k l 7 c E C i S S 5 C 5 l 7 u C A c I A F q G X L 1 9 T Z V W F z l k a P p 9 f d v / B H n X r b Z C 4 e 6 d J t t / C v B A 8 O P A 7 o Z L h 9 A 8 Z X 1 s A M k Q y r a + E K S b Q o x 6 n r H X C c p F o 1 S F 8 v j / K Z 2 M F N q g B C v i 3 Y x 4 M w C a X w M j w E M 1 O T 1 P N t u 1 C / v D v a + o a 2 h 9 S y o m X V U W W U H A l g z V z e D y h m j D Z v m l 6 8 p a K M n Z s r 9 5 B 5 Z m z 0 t g g o R A H d W k F F D L G Q / B e W A l 4 9 r s r P 9 B 7 F 5 Z f f W o A v z + o V L A W h n / u W o D f 8 v l f v 5 C t u F 4 x u S F 5 4 F q D K Q G o g h i r Z W T n 0 Y 2 2 4 B Z d O B Z n R 5 Q m 9 K G p J F k k u J r x B N Y 6 r f c y k n A c K R m h v N z g b 8 M 4 K i U 1 j T J Z p R W 1 j 7 + 3 e I x E E N i m H l C G C / N + q s u f o 0 z H l C y Y H G C p 9 2 o 4 h Q q L Q 7 0 / 4 o m E o X d q d i l V 5 X h U w T E R x s c n F q k 8 p s d y 6 8 1 B V g I M C 2 f P 4 e S L l Y E 5 H c x 3 w W C w n m Q C 8 J u w N 9 + 8 f 5 6 q q i t l o 8 x f f v o L u n D x P J 1 / 7 5 x s 9 P j D N 9 / Q o e K B w O r e z h W W y m N N 1 b V X L v r h h U v G F 6 s h E / z v V i M J Y 8 W 9 N 3 l S B g Y Y + + X m 5 Q m Z A H i K R C I T Y O p c w P U y M G U n z 0 I y v W 7 r k n 3 V 8 5 L 6 a W I y c a R U w n w T H 6 l C R w E i w D R q B e 7 B 5 + 7 G 9 Z u 0 b V u N z l 0 a M C y k 5 5 Y F K m 0 l Y J s x N P a 3 A Z C 1 u L i I S k q L x V c N h E V n g Q A P A q i j Z 9 8 9 Q 0 8 f P a L d e X 0 y V x U O E K a 5 z x E w e 9 / r d N I s S 5 Z w V 6 Z Y g F N I V k P E 1 a B r N D g + g q l 8 V e D v C s f i Q S a V M 7 u K 9 u 7 b T V V c d m M T i e O F z o R C h c Q / F C d 1 C 5 G w + v P + / Y c B U z k m 9 X 7 4 / p r s s I O 5 J q y / i W a w j n F T x + z y + 8 k Z 4 H O 6 u 7 p l q c B 6 A 0 s Q m u 4 9 o M a d y + + W h P E A l p P c 5 2 c b s v t p e r S H R q f m Z f + J q y + T 5 d T E r j F 7 Y I f b 9 c D b n N g N B 7 a 7 N s j M y q a B N 0 G f T K h v y w H 1 o 5 Q G F X d z O X S O J c v i S X R O O w p x E k m w L c U z J I S E S s u r o M J s p 5 z e B y v Y 3 r 2 7 h D y Q S s P D w 9 K D n + M e H N s E Y w 4 K Z I H x g M s 5 A F j y s C I V 2 x Z j t e r o Q g k N d T W z S r S y y b i f X 7 e t b p t U 3 F o A N R W S 1 b w P f B C x L / i x 4 4 c p K 3 N l f 0 B M W l b X V F N P Z w e d q n f Q n c 5 k u s F q 3 R x 3 w G v 5 a r D t Y B + L e M M Y K D B O L S o p p c H + f r n e X z g g 8 f L g H y G s w i Z j M K L Y Z F t r X N h t f h o Z i / / v A x L C U 4 I o S y b 3 D h z Y J 6 S B m o Z G 2 f y s R U 7 L g H E C A c C E L n Y y x a Y g s M Z d / v p b e v L k m R z 6 l Z z i I u y b B x e c A / W 5 V J E y y C r U 8 k s I A L z X w B t 1 5 O Z q g c + / + e N t e v j T Y / 5 N 8 q P o y a N n d P L U c V p q P / B w Y B I b 8 z G 1 j f v p d m e a z L X E i s J M f 8 g u S w D U O o y 5 4 o 3 O / i n p J A 3 g 6 N r f 1 7 d o v m 0 p K C o F 4 U m p k j y U r 9 M 7 s a h d x S M k h I Q 6 V u W V u R + r n x 0 2 R N y 9 R + 3 b D Y d P N D b 0 + F j S D Z M 2 S H X 4 y E E 6 f + F d m e T c w U T C 3 B H u I W D A P T k 1 y W r B y v N V 2 N e v g E l l X b Y R M 7 j R 4 v t I g g H r 3 f D I s K i u 0 Q J L G 5 J s S T Q z 1 k v O g a t k W 1 j C d 0 c D Y y 0 c E L C v 3 C t H 7 m B f 8 4 M V v j W N q 9 4 m 3 E k 5 9 P i 5 U v X Q e e X m 5 1 N x a S m r 8 C t 8 X 3 R 0 C O Y x 3 X o H Z 7 G s Y 1 L G y x l J a r u y e I O b H b 5 l / E J K Z j G 1 N j 8 l H 0 s g F D I C 5 m q w h 5 s B x j b 3 7 j T J W i V I L A B S A J I M S 8 + h K o X D P T 0 m a i M k 3 k r A k g c c I o 3 N W K y I V m J B 1 X v 2 t F k 6 B P e c R 6 6 / / e Z 7 K i t f 3 j U o H F n c I c A R G B L 3 y J E D d H E P J j J V S W U k L 9 D B S i / t Z / L g Z B D s Z H S m z i M b W 2 L D F U g l 0 y 5 x 6 k e i o n 9 h m + x 2 1 N + H v S N U B + q D 4 9 9 y 4 E L g l q E v 5 F I n i P p G P J R k x w E R L I V H M c 2 A m / E L c Z d Q C 8 5 8 H q R m C k H M J i J w D L V u K g n J U b O t R i Z C o w E m c + G R X F F Z s a K 6 J c d c v n w l 1 r e u z m 4 x g o B I r S 3 P 6 Y t / + 0 r I H Q 4 s p b / G Y y M 4 5 k J q g u h n z p 0 W a X T i 1 D H 6 6 s v L V F V T S X v 2 7 N S v i A 5 w s 8 J Z t c e O H 5 W z d + 3 k k w 1 U 3 m f y n N r m o c K M e S p m 8 u S s s C z i b W y k u Z 5 w O w p D 5 h h d 0 W 7 A o n + 2 t Z / z O A u p f T S F H O k F X P F B D 4 x 4 I e 4 r d m 3 u a R o Z G h G z N d b H g D R o 3 I j h U Y C F c m O j Y 7 I 5 C + a I o s G D p g e y j A G O l L I 7 6 R K A P v / j j d u 0 a 9 d O k W b Y a h l H 1 s A y B 0 s i G j a k B f Z i w O 4 7 O A 6 n q 7 t b j C e H D x / k 5 8 a Y d J d 4 3 F Y v a i k g 2 1 4 V F V J e b n S e H J G A 9 8 D E N f b B g P f G V s P T P i c V h m 0 U k 2 R b v p M A Q q S U j s f n n D Q y Y y O / Z 4 r y 0 7 j D D W t f G x 1 E S 4 h n S E t 2 c I N s p H f f P c s 9 V p I c 0 w 9 V D h 4 F s O g N 8 9 g J D R 1 S A 3 t p r w S 8 B u u o 7 t 6 5 J x 7 Z W I g Y D h A N Z L h 3 9 w E d P X a I z J m w 2 F 0 H R P r x + i 2 q Z Y k I A u N U P 7 w f e l Q 4 r X o 9 P t l E H + O 0 h o Z 6 + v V v P h G p Y o B e t 6 A g T y x Z q w X e A 3 N t M F B c + f Y 7 M X j g e B j r g H 4 p w G M i 0 Q E j i d M J s 7 f a E b Z z x M 5 5 a A 3 L I f S + o R b e a 3 5 m k N q G b D Q 9 q b Z L i G e I r 8 o H N W 9 q F B E X z D w 9 Z z K h 4 c z B m b W h T h o 0 9 t h G Y 8 Y W Y i s t I A Q 6 O j p k l 1 d s 6 I J G H + 7 k 2 t 3 d S 3 / 6 4 1 9 F v c M e F d b l E d g F C a r W s R N H h N Q g F 1 6 P S V k Y Q b B P B R q 6 l S z W O T E M k G G y b 2 v r D J B 0 t Y A X P c h 8 5 u x p k X 7 3 7 j b R 1 1 9 d p v 6 B A d k b Q 8 a b + l k r B h L I a 2 A 5 P O p 1 0 D h r H g C 8 0 r N T F m S H 3 a h g 1 f k Y 9 o U 5 8 t p z R f 2 e m 4 v O X e t t g U s / n G M b F + w Z d d K g 5 a h + 7 n 2 x b T I a 0 u M n T 6 V B o 9 G A F F B 7 0 j k 2 O v d S Q I O G g Q G T p E e P H 6 F r V 3 + U 9 w A Q Y 2 z V y b 3 9 7 3 7 / K e 3 d t 0 e e s + L C x X c p i 8 c x + D 7 w Z o 4 F e P + b N + / K G q W z P J 5 a z c E C k Y D 3 Q c d y 5 t w 7 M h e H U y y g c m L R 4 f / 9 P / 8 i k t Z g q a X 1 i Y j + C T t N z s 1 T 3 3 i S d A I z X p L t y J a C q f l A N 2 L h V E m x 2 l d 9 c i G P u v t Q b 6 H t b C O D 7 c q D 5 i i 7 h b e A 9 B 2 U b Z + m l F l s + Z U q H s S Q R t g 9 F A Y F N F J z S B f U q p U I h Q 1 c 4 G h q n r t 3 9 7 5 I F Z A M n h B w A T p 4 a P + y k g 7 E h m q H / e H 2 7 N m 1 4 m d a g b E X x l s e r 4 d O n D i m c 9 c f K B e Y 5 e E b i B P Z 8 R 0 n 5 m x 0 q 2 3 z E A p I W v B R S r J d n H N h p Y T p H 3 6 J c P Z d B P 7 N q B t s G 4 C A p f P Y J B N 7 / x V n z F H X 0 D z n e V g z 8 d K e H e u 7 l i 0 W x N U o w W X C K t + I 7 C C K T e I B q F B G O o B c m H n G m G e l h o 1 n c a C 0 9 T n s q f f y x U u Z Z w K R I I F W U h u V m p d F w 0 P D 1 P y s V R p v t I A x Y c / e X d T / Z l A s g G j 0 b w M 4 E B q d Q 3 J K c u D 3 3 t 5 k Z A L m b Y 6 A p z v O N g Y w N R A J q I V Q J T e Y n n Y n i f s S c m S Y i b e K U 4 i r U Q I G h J p y 7 k 2 4 U Z S W B v 3 u o H Y B M J e j 1 x 8 a H J L r S A D 5 H j 9 8 Q k N D I 9 T Y 2 K h z 1 a p X T A w f O X p Y x j / h G z w u B z R S j F 1 g U g c x Y g F U 1 g 8 / u k B d 3 T 0 8 l l r a w r h a 3 L x 5 h z u F H C G 9 A T h v b W q b E e b 7 o 1 0 s D / x Y 9 b Q h 2 D h L 5 9 p 8 + G f h F u d y u w p v a x s V 4 j a C T X K m C 6 E g p j H o N 9 Y 4 F I j x L o C E g e T B 3 n y R A N M 6 B u t l F a U s 4 d p k M 0 y D x 4 + e r M n Z F R O y d f V 1 / D 5 P x d c v F o C 8 1 V W V c t p E L B J u J f T 1 9 d H J k 8 d k f G n F j d e b T z p F w n L n / 6 p e g 8 m i i z N Y r M h X E 9 8 m a 2 o 6 f t 7 n c T N K z M + r p e 0 P X 8 + I Y c K o L j A c G G m C 3 r 6 5 d 4 E 6 P b X i b R 0 + o Q 6 z N y Q J z o p C Q z O A q g V L 3 E p q Y i R A T x e 3 I V b 5 o J / v 3 r O T n r c 8 l + 8 a C + C 9 A Z L D W T c a c / d y w G d j w h n 7 U Y Q D P n p v e 4 H g R g F L 4 F H P 4 c D v R + m r G k B a X 1 m q p K n T L s t R U E 2 T k z B u B N v a R o a 4 S S h n p j I 6 z L v y m T h O 8 c f C N c Z T U o B c M E 3 9 x Z R Z c Y C S M w r k s C / r O U Z 4 J j s 7 M 8 R s b Y A x F w b r 4 c B r H r H k g g c 4 J n B x D S j r X 5 f M g V 3 6 + l v Z n W h w a E j 2 P o C n B I w M A w N D 5 H Z 7 x G Q N 1 6 K l g P e E m o g T + k D M J 4 + f U T u r f j i + N N Y x 1 Z X v r s r 7 t b S 0 c u e g J J 8 V K B O s i 9 o q 8 H E n i 9 8 E Z K b M W w 5 R Q D 1 Z 2 B N I q n a i C J Z E v u F n k h 6 f i N + B A r b v H r Z Y v u k G I q 2 R x y h e U e k u N s 6 K J 0 J O X i H 1 D k 5 R W U E q X X m + e M y D A R 8 c Q I G u 3 i H K z U p d Z P o G I B G w E B H S y w r M M 0 H q 4 T V Y z Q u i 7 N u 3 l 1 6 9 a p P 5 J V l J m o v j b U J J C t X y u y t o 3 P N M V q h x R K d P n 5 C T L A w p I Q 2 R h t t U a 8 s L M U 6 g z x q b c 5 C d 3 D T v m Z Z z p r C N G E 4 R N A C x s X 8 3 v h e M K v g O e B 9 4 i e B 0 w O W A f S M 2 Y s V t P I G y Q G C d h t t K m J W P 4 y y X R w 6 T G 5 3 0 0 c 7 c A f q p L 5 1 s 8 z 4 6 e C C 6 t X D r D d v 3 c S K U P 6 W R Z m d h 9 v R R a e Y c z T B P R m a d s r 8 1 T l 4 w D T U c c P z E h i I z / N r z O x c o e Y k F u Z h g x Z 5 9 G G 9 g w g 9 z W b d v 3 Z U 5 I u S B d L C U Y f 0 S P n N 7 3 f J H f i p L Y 5 J 0 A F h W c f 3 a L a q t r Z L t y a C K J S c 7 q Z 8 l E 6 T I B E s w k B l j O G y c n 5 v q p / I c v / g X Y r E h X J P A N i x Z g U k f 8 2 8 w o r x 8 / p J 2 7 8 U W Y S u v H M b O r 8 u O O b Y I h F B c T u j M U G e G S P N M G p y G i H C y Z p p + a L X R z q I Z e t j J p G N V / e i h 2 E / s X w 8 w o V r j Q i h f c g M T y i M N F A U V T q C l C B U O e F 1 H A p Z 7 Y I d V 9 P z w i n D Y H d L r Y y + H S G p i r I D a 9 6 c / / o X + 7 u 9 / K 2 o h P C N c r m Q m q 1 1 U P h h U s H U Z d k H t G L F T f Z H y y Q O 5 Z Q 8 6 / f N g S M H k L e a 9 4 C W C 9 V w r j f 3 u s 5 o 3 l A D r m z Y C h l D w p M E m L d J e R E o p Y o E 8 R y p m 6 E n P A q X b 3 T T E k m q C N Z 9 j h 9 / O d g Y r I W 6 1 w m U U A B r Q a g w I w F I q D + a b k l 0 p 1 P a 6 g 9 4 9 f 5 Z O v X O C K r n n X w 8 y A V D b 8 v k z Q A Z I I v g N g l R Q 2 W B k w f l U q H Q X S 1 C 3 x b 8 V x h L c h 2 q J g N d j D K d O + q h Z s R x w X M z P h U x A o D R A L H R C E k s i k E a Z 7 C n 1 0 u C U j f L T F p 8 f t p G I W 8 2 s x 4 / 2 + T z U 2 9 U u 4 x Z 4 V G A b M G z k A q 8 I z F + l p C b L g W t o p F g 2 X x X F 1 m P R A u + Z k l d F N + 6 p P d a t A N l A G j N B 3 a i l 0 1 J Q Z W E T a b o U 4 A l x / Z W L x s J 2 Y / 1 5 g Q k E I i G l y Q R g + s W v 5 5 6 w 6 B L Z 8 S J V 3 D w l 1 u N H 2 7 G w j N U A E E i c a l n 1 Q i P G O A Z 7 9 z 3 8 6 V H g x M L e 7 p 6 o n G u j B S q x q 2 + c t t W W y y w / v L x v t 7 s C p n 1 I L I y 7 g J U 2 I Q F Q L E s B 4 y W 4 F W 0 V 8 3 g 0 M I Q J / N P X 4 J O K 0 X Z 0 H s d d o 0 l U k u V j Q n E F I M / S 1 j Y y b O r u z u e d k 6 X r O G M I R g W s o 8 K E L k 6 4 2 M O D + 4 9 / 8 a E s M E S h 4 2 C B 1 a q V 4 Q B p v / z q C l 0 8 3 U g V R R l y c P O u E i / x k F B 2 Y R 0 b m x B / x N g O a k P D W A y c M P h z M D 5 E B N e Z 4 o s h U 5 B Y K t v k E X W N J F F h h p 8 e 9 t h B M 3 l 5 P J C E T S 7 i 8 c 8 K K Z h V A M a M b p Y 8 x g y N 8 c m v P v 1 E T h + E B D E E w n P h c z h r Q Q 9 / 5 o n j B 6 m q X J 0 U A Q x O J t G 5 B r V A 8 o f v r t L J 0 y d D 9 s h Y G a F l g v k Y b A C 5 1 u M 6 N z O E G E I Y t A 9 c W d K I 5 b Z K Z y R r w 5 Y 2 c G G 9 o r W 9 b d S / T T 2 G S k 5 J p 5 2 7 d s p C P 0 M e m L S x u h c O s Q b w M k h L X 5 / l F D A 0 w I A Q 7 t b U P W 4 n n D P 7 1 6 Y 5 O U k w K 2 v x P h d L Y 3 F Z Q H 3 k P u F n D 0 U j Q x y d g w S u g 3 d Z i q t n s H 2 1 E G q d j E + x I n 7 e 5 u s A r J 8 x G 5 M Y w I q H h Y p W w n o 8 7 h D n 2 7 U A J m / s n W f d f K V r 1 E 7 j s 0 l C A O / s J P V R H Y 3 N r u 5 H 4 l t j Z 1 g c 2 f k 3 M I Q 8 W v p w Q G w N w T y i I d Y S 7 E m W e 6 a t b W D Y 1 G M o b H Q f D p i h c 3 K y R M 0 D M O / T 1 P R T i H f 2 W u D n 9 4 V 5 v L O z i 7 7 6 4 m v 6 8 7 9 + T n e v X a K O + 1 9 Q 2 9 0 / 0 3 j P Y 6 p w d l O K L f o t y W T f c 3 5 f e N d D z f s b A J A F f L E S Z z l i z d M w N p D V a W n g c U D c C L U e B g K U n R V S s A y c 9 m 4 w M D h I R 4 8 d F q K t F W j 0 M D a M j 4 + L h 8 f 2 h j o 6 + M 5 H l F x z g c r 2 X q C K A x 9 R 3 a E P q a Q 4 X 5 a r w x 8 Q K u J K A E F 3 7 T 9 I 3 9 z u W P S b f n b g A l A E w f 9 Q 0 k i 2 T q u L U I L N e s G j e Q 6 c F y c k h F F i t e R S p 9 q p Q s Z Z v P / y / / 4 k e y 7 A P w 4 q G R p 9 R 3 s n Z U S 5 c + t K g A T p 6 + m j A w c P U D 6 P o d p f t 1 N V g U M 2 H E F I Y W I c q 0 u S 1 c U f f H i B B g e G 6 P v v r g o B p e K X A D w p 3 n h L y Z c W n 9 n 9 R I I p J a a I l F l o U C b x S P m I 3 V 5 l z X U k g V Q g 1 8 b / 2 9 Q q 3 / B 0 k o w 1 U J g 4 d / b 8 h X O y A y 3 2 8 A O Q D + P B e p n L M X 6 C A 2 t r 6 3 P 6 + s v L t H u v 2 t k W v n r Z q f P U W O Q L t A h I x F 2 7 d s j R N d i e + d 6 9 B + J R H 4 6 x G R s N T N p p w u 2 k j K z 4 L d 1 O O K A c u f 5 M k H / W O E w 6 W U O G C + r + + t R 5 r I i b U Q J t f D 0 a O t b Q Q B X D q R 3 5 e X l U X V 1 N 9 R Y v 7 b V s 5 x U O j M P G x y Z k z z + c 7 Q T p B x y t 8 d G h S i / l Z y x Q Z o p m l A Y m e E + / c 0 o O o P 7 h + 6 u L T r U f n 0 u i U S b V 3 x C E I o s i j P z j m P 8 o 8 n B d W 8 k T e I 5 j n x / 3 F 2 h 0 l h / F G + m 2 t p F h U 4 + h A M z T 3 G k e p d I I e / Z 1 d n U H l t O v B z C v N E P Z h B X F M E p g T 3 U D e E N E O t c J k L 3 T 8 / P p C I / l s J z f e F A A z / u X c J f / O U O 4 Y y V N e A g j V Y B k y i M d x F p x v / S 3 B C a U h V 4 b G t Y P I / 4 C 2 r X 3 A L 3 p 7 5 c l G d g t d m R k R N y R I L X W E x n 5 F T Q 6 N i b m e b P P e r T I z c m V j V W w v R m 8 1 U V d 1 f f + B o V Q w n B s I c s i I o X k c c z P j k M 6 c R y 5 z b 3 9 I D y O R w D W S 0 q 5 k l P o y j M P 3 b x x W 8 7 U h f c 2 t h D b v T u 2 v c W j w Y I z i 1 p f 9 l B j 4 8 r L L M K B l c k 1 N d V 0 6 M g B u n m r i b 5 5 G P 1 J 9 j 8 H R C Q N / o X k W Q l k y d P p 1 4 N J E l v b 2 k a G + B k l 8 K O 5 Q a 4 X q W y O N M r I z J J t k r H j K s 6 u B a I x W 8 e C v J w 0 G v L k B d y d Y g V + b 0 5 2 N j U e O k e 5 2 e t j f d w K U M T Q 4 y Q J m j g B 0 g Q D Z + q 0 I h I s e + p 5 q H v z l J W 2 P m 1 q N b B d e / o y L l q H 2 7 a N 3 F 6 / m L a h 9 w Y K y 4 L w 6 5 W Q k 9 R P Y + 1 3 + X X Y B M Y v R 8 v g C H 6 Y s K M 9 1 G s l T M 5 4 6 c + X H 9 I / / v q I z l k d v n / u I s / P 2 E 8 v H K o N g C A Y B 6 l F p x J z h y h p W a W r l 8 B L m 1 G L C 9 F + E P t 9 X N d e D y X N u 6 m u 0 E M V e 9 / e R q P L I W 4 S y r H Q J y I S M F J q r d L K b S + k 9 y 6 c l w 0 t L 7 5 / g X 7 5 6 c f 0 0 c f v L 9 p U J V a i W j E 1 4 6 F 5 n 5 s r d P X v I W 5 J + L + 2 n 7 t l I P W h O 9 S A Z E K w q n Q m t h B P 3 V f X q A / E b t 8 C J e d V 6 H f e e M T N K I F / X A R r J p E V s 9 4 k 8 p N T 9 o z A W b 2 I s d E + V s + i Q g A 4 y l 7 5 9 n v 6 4 v O v q K e 3 l 7 A f e i w o y U + j n J J a + u N 3 O B 1 E u T f F C p z v t K d U b f b y c 4 f U i 5 D F k M O S D h 8 / C Z l 0 2 j w D I g V I h v e a J 1 c G 9 n V c 3 O Y 2 I s T N K G E n m G O C L W q 9 i N U S w Q x 9 5 O g h s Q B i A a L b P U d Z O V l 0 5 t 1 3 Z I 4 K J w / G c h Q o v u e n p 8 v I M z N C H Q O R 9 7 O I B i m W E w d / r g A p + G + A H J x U a U O c k F i n J V Z B 9 p k w + a w e L i w o 9 T A 7 K z 1 i m 9 u I E N 8 D 1 7 S E W k 8 p 1 T + h v L 6 t w P g J m 7 b g U D e s 4 m 2 o r 6 N M l l y Y G 4 J j q t R k l E D l e V l v P 7 S / g Z r u N Y n R A y e 1 x + o d v j r Z t s U g B N F B i K X J g X + G T J Y Q I B D f A 3 F M L G M t 3 O c 0 Z 5 I N P Z V p Y x s c 4 m f l A 7 g Q Y m n M a 8 H u X T v l R M J 3 z p w m 6 5 l R N d u q o 5 Z Q I M + D B 4 9 E X e x s v k s O 2 z w 9 7 5 q g 4 z V z s j z 9 9 V A U a 9 0 1 U P f h x P 8 5 I U g c k A X k Q D p I G E U i k w 4 S K P g 8 8 v V r J L C E 4 t g W x U m I b x N x n N i F v g k x z U k L r N J q N Z I L r 4 h F l Y L 3 A z a 8 j A b j E 1 P U 0 j F O n / z y I 3 r / g w t 0 4 d w h m h v p o F s 3 b 1 O S Z 5 C q c q J X A X P S F i g 9 + e f J K C N x A u Q w 5 A n k 6 W s h j Y 4 l r a S U k C s Q Q z o F 8 1 K S 4 T C t 2 l c 8 Q l w l V K Z r g E t X z R O t l + q H J h r L b q r w R G + J 8 t i a / p F Z O n 6 o Q Y w d + K 5 Q G w 8 e O k A H D u y j i f F J 2 c b 5 z u 2 7 d L / p J 6 n g l X C g I n 6 b 2 s c N U s 4 c Q B r 8 M + Q R s p g 0 B 0 M s j g P 5 I I 0 Q B + q d y p N Y 5 0 P 1 O 3 5 i r / q c O C F u R g k T V A G t 7 4 g C W x R H C 5 A D m 6 m 4 P S t L q e L c Z J q b G t V X Q W B r Z 2 z l j L 3 / s P 9 5 u 6 e W h q f x 6 5 Y H / 3 R B N G T e G u D G j 7 / g E 1 J C F B P U + M e Q S A g E w u g 4 J E i b g Q E i N E D t S 0 9 P i d j O N i r E 1 y i B o A t 2 v W E 2 n Y 8 G Z e V l s t P r 0 P C w h K W k C 5 Z u m I O W I y E 7 K 0 v 2 2 X 6 n M Y m u f P O d z l 0 a 8 E w / U N R P b 1 7 e l c n J L Q 0 h D S I r k U A M E A g k U V L H q G 7 I D 6 Q 5 R j o 8 L H A l q 9 e q I G 0 p U h v b w B B f o w T D a c d 8 j C o M o / J Z V b / V q o G x b L 2 F Z R n N T 1 v E C / z + v Q d y k M C N G z d l v 3 E A O x l J B f v 9 l J M b P O Q 6 H D B a z M 7 M U l a 6 i 4 p 3 X Z T X h A P P Y H Y f O z M 1 P 2 u h Z 4 8 f U d 2 O X W R 3 b J 1 T N C I h S C A d Q I J A X u i 9 A G G Q r 8 k S k F q S r 5 + R O C i d c n P i 7 8 p l u 9 H c t v 7 i I Q b M + d J o f D q Z b H b M H y k S q A I O f i 1 r O l q c r P U s W p s U D b B 4 s B C b + f N n 3 r 1 9 n z K z 0 s W D v b q m i r I y M 2 l q e p r V u 1 r 5 T u H b O q O S v / r i E v 3 i l x / R / / 6 q l V w T z V R a U i h q p Q p 2 O Z w A h w l U V l X S 9 v p t L N W y 6 V Z 7 C k 1 v 4 U 0 s V X 1 q g p i 0 S C M Y p V S M z k q I w r E i i U q r g w F w X + 9 n D l c j P 1 y N f N w x w d 1 I u R 3 5 v W 4 6 d L C e q m r K 9 K f G B 3 E n F N A / l k 0 L S X a W R q y B c j A F b y A p y / V K K M 6 a p / 3 l 0 a t Q 5 v N A E H h P p K a k y i 6 z q E B s 8 o L x 1 e 2 b d + S I U T z X 9 r p d p N n F 9 9 / T 7 x D E v 3 3 + J Z 0 4 e 5 H + + P k 1 u v j e C S r L t e t B N X 9 / B O 4 0 U l K 1 n q + l b 1 O n K 6 o x 1 2 a E q k f + / S J R g m Q y U k b y N Y E g Z U L J p K 8 1 m S S G 3 x 7 H O A w P v n v i z 8 c x 3 M F + + / v F 9 b H R i L v K p 4 A C V 7 2 V a n T B x g b E 2 t Q q c 2 L z M M f S d s w t f f 7 X L + j e n f u 6 E a h j Q d P S 0 l i V y B E z O d y Y s E X Z v v 1 7 p Y L D M T Y + L t 4 X L p u b b N x B F G W q F c O p K S m U l p o q 7 5 W W l k o 4 i N v 6 + 3 C 4 2 F q w r y w x x 1 8 B M p l q 5 T / I C 0 o r x M G 0 M k B Y x 1 E c p F 2 o W M i F 5 3 R a X o N 4 3 s e d o a q z e A N 1 y 5 U b 3 1 C Q N c W F g k J D I a 6 9 Y C x 7 X E Y F n E f V 0 F h P n / z q F / T p r z 9 h 6 b R 4 U S L I h d M y 9 u 7 f I 7 6 A u A 5 3 k B 0 f H Z N 9 J n A c a H V N J T 3 t j p L Y a / z J m a k L c q x P S o R t 1 e I F V Y + K T F y x i h Q g D q S T B F 3 f I U G T i U M g 1 g S z 5 s 9 r Y 4 S o h y L F 5 u n 8 h W M R 2 9 Z G B 2 5 6 / D f O w W H n U t e 9 E A o + U g u L x T g R K y e d P L 7 B e b j y b f h z l v u o w o J C + u j j D + j k q R P c K w Y f h D t S R 0 c X e T 1 q S c G + u g J 6 3 v J M T g V Z C a m r J I K L y 6 2 h y C e H 0 A H O R N E 3 Q B x D H k g R c x 0 g l i Y I 5 4 n E M f m a M O a + p E O k E Q c Q K M x k D g m F 4 2 G t b S p e I U G q A K J S D 0 6 l E E G w 1 X u i x / o y f A 7 G R N E 0 a 5 A o P T 1 N A r 4 r 5 p 2 w 8 c q 3 l 6 / I u b 5 4 n 5 b W 5 9 T 6 9 B G d O r a f 2 t p 7 q f 9 N v 3 5 1 Z M B R d j X I Y s l U k x + U g l l r V B 3 X A y A J 6 k 4 R R x M J d S q E U f m G Q K q u V R C y W P N D n j F t Q x P L S C a R T n 5 K d s H l a 3 V t Z b 2 R M I Q q y p 3 T B a g L j c N q s Z r m i a X p s B z F g k u X v q X b t + 7 I j k s 4 1 O 3 E i W N i A c S Y q 6 a 2 m l I W R u g 4 k + r B g 4 f 8 m 5 b + V o W Z s f 9 W n P h x s D J 0 7 O S I 3 p X w r U D 9 R i Y N a s C Q S p M j Q B h N E H N v k R c E 8 g I B 0 k f F h j x q o a F O s 2 S C d D p 9 9 r D 6 A g m A h C E U 9 q T m 0 u H / q v C k c M M a Y b Q S C 0 e b q F 5 u 6 U Y c D h g c M C k b D b A j L O a q M L F Y V l N P W U W 1 1 D e V T s 1 v H O R f s M m x O m g 8 O N c X 7 4 l d k p b 7 7 t M x e q o n M 5 n O 1 n l C + m R 4 u z c U x t Y h r C c M m R S X Q B I T W 4 K u E 0 O w A K k Q d J 7 k S w B h c G 3 I o 9 M B Y q k 8 P J e X t / T c 4 E Y j I Y w S J u R l o c f h g m I d W Q q b w 2 r w 8 n k L f f X l J f q G 1 T A s 2 5 i e m R F V T C q A K z Q S c v N z a W R 4 R F 8 t D S x Q f N D 0 E + E s 3 L P n z 9 B g T x v d u 3 a Z / O M v q D p r g n s o 9 f 7 Y 1 B K b X e J 0 e 3 z u c r j x e m V X K S 4 e O V m i L N t P 5 + o X H 5 K A i e w X M X i 7 r y d U m Y I o F h K R q r 8 A e a T s D W n Q Y R p j g + 4 8 9 X 1 F s C B Z D H E C J M J 7 S B 5 L K p Z W j Y 3 V i 9 p R X M P N 1 o 7 I L S x O a O t h o Z n k o C Q 7 h y Q 7 x 2 p + y o q l S G H F + z v m + H U 2 G d 9 g a 2 b 3 n F s W G G J i F e T C g W z F x c W y s t d I D x w n C i L U 1 W 0 T K 1 4 4 R s c m 6 Y 9 f P 6 D S 6 j r 6 + H i Z F C C A 7 z M 2 r g 5 Z G x 8 b p 1 O n T w j x b t z 4 k T r b u + i z f / j D k s d 9 4 p j P 5 U 4 m x G e c b 3 A L o T C P v N S T n a N 2 a m E J u d F Q B O I O A 2 Q S U n G w k s N y b Y i l p B E T i S V 8 k C A 6 6 H R g 3 k n m n q z z T 5 j E D U 7 m / u G z j 7 l c E k b R S j x C t f d g u / c k s j G p 7 E w q G z d s F J i V V N E Q q i h j n g 6 E j T G s w N 5 6 m K C F e x F U s u L i I h o Z H a X x 0 X H q 7 O i U D T K h s h 0 + c l D 2 3 / N 6 f f T F 1 1 f p 2 P H D V F 6 8 9 N G i W M o B D 3 T M P 6 E B Y R t m m N o d F o K O z S Z J 4 8 e 5 u S u h I H 2 e D l W t r I p e b k 5 G m 9 5 Q K D I h g F A m r a 4 R G w K F k 0 l i I Z C K 5 Z o J 5 J e 0 8 o 4 I T u Q a U o F E K m A i F 8 S y k 5 / + / r N P 9 L d J D C Q c o b h s W U p x Q q S T J h W T C W k l S V B h 8 u i K O F r j p d z U o L o F L 3 S 7 b Y F O b w 9 t o H C M / e O / / J m q q i u F S A N v B s R D A o s P 2 9 s 6 R V r N z c 7 R m f P n q b h w e X 3 9 1 s 0 7 t G v 3 j i V 3 W c L Z T 7 H g v U a 3 H D O 6 H G A U 3 e h j c A x 5 U B l C G C E V L p c m k 0 k H S K T T E k Q y 8 b U h E 4 i l p Z I E S C U / y K Q 9 I / x u + t 3 f f c g d V 2 L 5 Q N p u P k 8 s Q g G v O 7 l g L V J K 1 D 4 Q T N y T p A 6 j x v s 7 W F 3 S g o D r S 9 S m c K A C 7 z c 9 o K P H 1 N Z g k E x 4 j R C J 1 c T H j 5 7 K k T j R 4 N 7 d J q p v q F 9 0 H h U O t r 7 G 6 l 0 s X v D A 6 W 2 e F R c i j s / a 5 M T D j U K A T O j c j M X O E I s L W d I S 6 2 t L W p E p a A Y P k E q T K E A o Q y Q E r f L B 3 c g v 0 s n N H e M 8 / e H f / 1 J 9 o Q R C 3 N d D R Q r b q 3 h o L w W v x D 8 K W y q F r 4 1 e g + e i w f c v g g 1 t K V U b x B n j s Y 8 B n F j N G A p n 8 5 Z X l I l x I R q g g W C O y g q M k a 6 / c s Z M J i C a Z f W v h z d u 7 G S I w 3 9 U n W g y B Y m z N J m C z 3 J 9 I i 3 3 j b Q y p N J p C Z z W R F P t A C Z z F f / 6 t + 8 v a j e J E L i J R c p O h I D C h N U P m x u i s F G Y n O b C B a I V U j h M I B q z N L z J 4 e E Q C W V l p e I t / v 3 3 V 2 U p x 3 L I y 8 + n t r Y O f S X t T g w P v v m V v 0 M k v J l c n l A o B x y Y / d Z h i I I A U o A k m i i G I E K a k L T 1 G R P M f U O e Y D q Q b 4 g l d R 7 s V H E N a Q V L K h y M I 7 e b + I Y N q I n V o b b c K Z W D w p R Y F 7 T p z a K n F N G P r 1 0 r P o 1 z p G B e X w r 5 + X k y c X v 1 6 n U h e C S g E c C T I j M j u C 7 n 8 l s e 2 + B 8 3 9 W i s T i 6 e S t F I E W i o G R B U N L K X C v y B K W V P I 8 Y 1 3 L P 1 B 8 H Y + E L 1 C v q O k g m I Z H k c c w k E j I h z e O o T z 6 9 o L 9 Z 4 i F h C e V 0 Y h M X V I g q y A U u a L + I + 2 C l i H r B Y S X g i a s W 1 S 8 c e K / 0 j A w x e y 8 H q H 9 7 9 + 6 R P f 4 i f S 6 s k a 9 e v l b r q T S 2 r 3 G y 9 U T N 8 h I x V l M 5 + l G D 1 i i O 0 j F l D E L w H 0 U s K X t F F k W c I I k C S 9 P N f c S a O K b e h D T I E / I o A g X T H F D f H A v B e D y L P E U s r 7 g Z Z e d k 6 m + X e I j / E v h l Q s P 2 V C n Y Y O + k C t a k c U / o w h W 6 E t w + G 4 0 s c b A Z l m 8 8 e / K M 0 t J W X v E J 8 7 r L 6 a L v v / t B j s y x Q g 5 9 Y 0 l n n c P a X h B Z m k U D p 3 3 x A W 5 W w L o X C z B g N g a a a G D I o I K W U E I S R S B x U p U 8 r g t 9 T x E L 6 q E i g h B F g r o n e f x s k E A q z 2 g g Q i L O 8 z O R x B i B D l W s f Z i Y 9 9 E f / u H T R e 0 k k Q K X c W L / y 8 t 2 q M o R E n H Q B R + s D K 7 A K N W / F w O R e 2 S s U 8 L Y q L o 6 u j N u s Y y j o L B Q j s z 5 4 b u r d O 3 q D X r 2 r F l 2 P N q 1 a / E R O n A V W g 2 O r D D / 9 K w v N u k E A q 5 M Q i 2 R U K 5 C D E W U Q B B y 6 W D u G 4 L p Z 5 Q 3 u E 4 j 1 s 8 H 6 k z X n 6 p X F d S z K j / Q a U I j A a l 0 3 T f u 2 G Z p G Y n 5 L 2 F V P o P S 4 m S u j G B B G 1 J Z 0 4 E K Q k P g I F I r A s Z n I / 9 c z G + N j o z p q + U x 5 3 b L e b 5 l Z S X 0 w Y c X 6 d z 5 s 3 T m 7 G m q r a 2 l t P R 0 V g s X j 5 l w X O h q k L q C J b x 3 f P X j J 1 N W k Q N I Y Y K S T I o g Q d V O i I G y 1 7 G R U n I / I I 0 s R J I 6 4 n S A T N r Y J O 9 h 6 h P P m X q F Z A K Z W D L x N V T / E 6 c O 6 W + f u E h 4 Q g H b q t J 0 I V t 6 L y 5 8 6 y A W s V S q V O L S 3 f C t t s i t 9 M C h f T K Z u x L g R Q G 1 L n w R I s 6 L g p U Q 8 1 b h W K 0 X + J P e p S U Q v C 3 W B 7 o D M k R C + Y U E U 6 a K G E g H n u E 8 c 6 2 C J o g h E Y L U E V 8 j T + r K k E n V p 6 p H S 9 1 q i R S I J e 2 l j z + J / / L 2 a L A p C J W e 5 i A n q 0 0 L K H i p I M S m Q k x a V a q 1 l 4 0 k q e D u E 4 l v 8 O v 7 5 t I V m d R d C s M 8 Z n r T 1 0 9 F r O 4 Z / z 8 r T p 0 6 T o 8 e P t F X Q S x 1 9 u 5 K W G 7 n p s c 9 s a l 7 k Y F y E i 6 p M t M q n J S l k E K X q Q m 6 X K X c 9 T 1 D E O u z o X m K R E E y B Q m k 6 h L 5 / J x R 7 f R 9 E A o W P R g i M j J S q b i k Q H / n x E Z C G y W s Y V d j j l S G F D I K X I d A D 6 f T q g J N 5 e r W E o Z b 7 Y v d V U A Q S B k s y w A g b S 5 f + p Z e v n j F A 2 M s x f D R 3 d t N 4 v i 6 F I z / n l V K 4 d M f 9 a z O P W b x N 1 f w 8 4 3 Z G H b H V c C 7 c R B S h M U o L x D F G B k Q p P y Y A A F i m b J V e V I X 5 n X I M 9 e S t j 4 f + t q A m h c g E 2 J T l 4 p I k E g q 7 e X P g r / e L x e 1 h 0 Q N t j s v u 1 H S m w L T M 1 5 q e T m u 3 Z C C 3 u j K I x 1 x k u S B H L Y k T s O h F m m O J Q 8 / W n 4 5 0 b v 1 b n K F d f I 4 7 B r E q a i s E P + + 1 u b n c s B A W 1 s 7 9 X T 3 0 I G D + 8 U g s R R w t u / w y L B s y D J l K 6 D X g 3 a x L q 4 F p d l + 2 l P m k 2 + N i s I k 7 k M m K L g Q D Y Q 0 / M r Q 5 w 2 Z c B 8 E M s 9 Y g 8 q X w K R Y l C 9 5 H D C u k l h d g 0 C K U O Z a E w f p E B K p O C C N e I y k X I u M z x 7 8 9 b z 0 6 W / e p 8 K i f P W 1 N w E 2 F a G A 5 6 9 G a W K K G 5 i Q y U I q I R g I B R 9 A R S r j p a 7 I p G L + I + 8 D E / J F 8 f M L N n h Y + v r 7 B 6 m r s 1 O e P 3 b 8 S I g J f D m g k X 3 1 5 W U q K S 2 S n W h b J y p i 2 m N 9 / Y H G b 2 J N H v x R W Z J W + Y j R + K 3 X J g T z g 6 R i Y i A f 6 q H c R 9 o Q C E Y L I 6 F 0 H s g j a Q u R r G T S k k n I p K W T L M 3 g U F Z W R B / / c n O M n Q w 2 x R j K i o b t u W S D a o J K Q c 9 m e j j u z V Q F 4 R 5 6 P I t 6 E Q i q 8 l H x f m 4 Q 3 z 1 3 0 c D A o G z Q A m D N U l 9 v H 6 t 1 J + k k j 4 e i J Z N B e k a a O M b e u X W X J j q b 5 H P i A d X w J a V i 8 E T + 8 F 8 0 b i 4 / U e f C y w X 3 A k H l B 9 I g k n 5 e P a d f a 7 H o B c l i 7 q t 6 E I u d E E e T i P M k t t R f o A 5 B K I 4 d j q R N R y b A d u f V 5 p J Q B n e b e r k 7 c A S 8 0 J W k U l J K 1 D 1 I K c S Q T C K p t J R C G v / 0 D N z 0 1 A h 9 u M d O 7 W 0 d l J 6 e S p 2 d 3 f T O m V P y P r E C D Q k E x W v b p k t p f G 7 1 Z u 3 Y E U Y i x S J c 8 R / k q a D u W 6 4 t a Q n 4 x 7 / D 5 I N I S E e S S n J f Y k U o l W c h F 9 I c G + J a x 0 9 C I G 0 a h 3 Q C m W Q X W I 6 5 p 6 T / / N 8 / C 9 E e N g s 2 L a H G x u e o 9 c U w E y O c V C q 2 k g o V s 4 h Y E n O F c c B 8 z 9 k 6 N V e E S s e Z U d E A K 3 / h h V 5 S U i z O s 1 b c a n P S x N w 6 K g D S 2 J c C G j o i P A O S S I 5 c y 1 3 k q w c C a b m 2 p E G E 0 G u V F 4 g 1 m U K I B e K Y 2 E o m J o 3 K U + Q x e U Z C G Q 0 C 4 1 V j g M C C Q V j 0 Q C h I p o r K U v n u m w 2 2 u 6 9 6 V K l v Q o y M z j K p h m R f 9 I i k Y u I Y i R V I a y I h j 3 9 + 4 L o k e 4 H 2 l f P Y T F 8 b W N M K u E 8 0 P T 1 N d 2 7 f E 6 N F S 8 t z 2 r d v d 4 C I L w c d M Z 1 m u C L Q q F V C / 7 d U m b k O x P g b d s 3 B X K P R q 2 w Q w M T B 5 8 x 1 M C j C m L Q i D q d B k s A 9 n Y 8 8 E E d i l Y Z 0 Q i e F e 0 o l B 6 G Q B / V O q X l q / O S V a Z E P f / E u V V W X 6 x + 3 + b D p x l B W 5 O W m U n q a X X o 2 6 f V 0 E J 0 c a Y v u j s p V e b r C d S W b y u 8 b I w n B x q A a T u D a 2 s C Q z w E r f O F d j v V T 2 I s C + b 1 j S f R 6 k I u V 0 9 J y 1 w T 9 m f p K i K B j S e O e / j 7 B h o 8 4 e C 2 / Q 7 6 / + r 0 q D 2 W A 3 6 b z + F n 1 G 3 U c C K r c V L 4 q t 8 D r A + + v 8 h E r l U 7 n 6 X I 3 Z S 4 E k j z U i S I T 4 o C U 4 l B c U r i p y Q R s a g l l c L e p g z y s s W H / C U g q u 6 i B S u V T J n U l p Y I S y h I b b 0 b c 4 3 / 7 K 7 x U l B W U T C r G s 3 I Z y A c w 3 w Q / P r g e p a S m 8 l N q b 4 c Q B B 8 P Q h M j 0 i 1 A V Y h + S F K B h E r L J V I q D U L J t c l H A i S z 3 F d p d c + E 4 D V I t U Q 6 Z N y k x 1 K 4 p 4 m E N A i j y K X I Z O 4 p y a S J Z o i l C Q R y G Q M E 4 q z M d P r s n 3 6 L H 7 C p Y b v 7 e v M T C r h 1 u 4 2 8 f h a 5 Z k w l a p 8 Z R 3 E 6 n F S a Q B K D J M j j Z 7 A J 6 d l 6 r 3 p G s h G r p q 9 i l R + 8 l p T k d Y / a Z W + + R c B j Y a X M T V K n w i D Z l r v c Y C W y p i V G Q 5 c r / R 9 / 8 F f n 6 7 T E O s h T 1 m t L O j K R T F o T J 5 B W 5 D H 3 R C L h e Y k V m Y x W E C K l j O Y Q Q i a P r H D + x 3 / + P X 7 M p g c T q h c l v S V w 4 8 Y L 8 r M W G y A R S C U T v r g G c T S h T B o k Y y Y I M Q z B O H 2 8 1 k u Z K Z o w u M / v H X h O p x W Q p 1 I 3 X 7 t o 2 q s 0 a H M 3 C O Q s L u a Q H G 6 w B p I K X K N R q 1 j + 6 n w T 4 y b + q f / 4 o 5 4 P p l W Q N P 6 Z d E h Q h O E / m j T B P E U a c 6 2 J B M J I v u X a S i Z N J B W D Q I p U Q i i o 4 V 5 l 1 Q O p 4 E z 8 H / / L v 1 O / Z Q t g S x E K u H a t V W 3 w A h M 6 S K P V Q F H / N J G C k g p B E U X l o + G r 6 3 M N X n J A H Z R 7 n I s / h k D I w 4 f p 6 6 s v k 0 U 6 4 l r A k U 4 x g q l Q q G J H O w 7 C m q d v c M T N W a d 1 S r 9 I r q T R 6 y t J 6 3 s S W / J 0 H J 6 v A s j C 8 S I i W d O L J R Q I Y 0 h l J Z N a D B p G J k k b y Y T Y Q 8 k u F / 2 n / / a Z f N + t A t u 9 L U Y o r n + 6 e q 2 F S c W N 3 U g q H V R a E S k o q U A K C 7 G Q J 4 y w U b I T K R t 5 / O q e Z P O / o q x 5 8 v i S a H x O 3 R f g v g X q y t x T U Q C 6 x L m p q o Q V a M A 6 K Q + q / 5 K P V D C N y B q j 4 X M s / / F H X V v v W Q P / 0 W l D G k v a I p E i E S k Q W 4 i k x k q 4 h 3 h p M p k Y k u m f W T K p j m r r Y M s R y u D m 7 R c 0 O 6 t c l I R I W m J Z N 8 4 U S W X I F E Y u / q O v U e H W N C 4 5 r R J I S m x I Y + 4 E E L i 0 5 u s i D y t 5 b s Y m o S N O S F p l C B E W x R z k P / 6 A C P p d T F o / Y 9 J y L T E a v z V f X w t h 9 L V O G x I J g R a R S U s p k A j 3 h E A q 3 3 i Q K 4 l k 1 D w f F R b m 0 9 9 / 9 i t 8 y y 0 H 2 7 2 2 r U k o 4 N q 1 Z n J 7 W V a B U D y W E j I h B p F A I B M L i X A N O v A / T S 6 h h y G S j v E P / 9 U 9 H U s k f x X k u d h g S B A A G r V O B t P 8 V / 5 b Y 3 0 P s b x e x / q + I o d + T o I i S e Q 8 E E X F M k 2 g i a Q I h W s Q x e R x W i R S 0 J q H P C W d E A y Z F I l E Y v H 4 C S e T f P Y f f o N v v A V B 9 P 8 B 7 + l 7 e y o 2 0 4 k A A A A A S U V O R K 5 C Y I I = < / I m a g e > < / T o u r > < / T o u r s > < / V i s u a l i z a t i o n > 
</file>

<file path=customXml/item2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3 4 4 d 7 9 f b - 0 9 8 e - 4 4 9 b - 8 2 d 5 - 3 4 2 7 3 1 3 3 f 2 6 4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 0 < / L a t i t u d e > < L o n g i t u d e > 4 5 < / L o n g i t u d e > < R o t a t i o n > 0 < / R o t a t i o n > < P i v o t A n g l e > - 0 . 0 0 8 3 6 4 3 3 9 3 0 6 3 4 5 7 2 5 < / P i v o t A n g l e > < D i s t a n c e > 1 . 8 < / D i s t a n c e > < / C a m e r a > < I m a g e > i V B O R w 0 K G g o A A A A N S U h E U g A A A N Q A A A B 1 C A Y A A A A 2 n s 9 T A A A A A X N S R 0 I A r s 4 c 6 Q A A A A R n Q U 1 B A A C x j w v 8 Y Q U A A A A J c E h Z c w A A B B A A A A Q Q A V A 3 i q E A A E L / S U R B V H h e 7 X 0 H d 1 w 3 l u Y t V m D O O Z M S g 3 L O s i T L k l O 7 2 5 1 m e o 9 3 Z n Z n 9 2 z 8 F / t j 9 p w 9 e 3 Z O 9 3 S 3 x 0 G y Z V v B i p S s S F K J m R R z D p X I v d 8 F U P W q W C S r S I p V p P u T Q O D h v U o A P t y L i w v A 9 s W P T Q u 0 x Z G W V 0 v 1 R Z l U l O G m q T k / X X 3 h o v n 5 e V r g X 3 6 k y k N N n Q 6 a D y u F m j w f t Y 8 4 + J n g j f I c P + 0 u 9 d G 3 r c n k n 9 e Z G k 7 7 A v n m b V S V 6 6 f 0 5 A V 6 1 u e Q / N y 0 e c p P X 6 D X w 3 b + T J L 3 K / I 8 o D 2 7 G 8 j p d M o z V r S 3 d V B h U S G l p 6 f p H I X Z 2 V n 6 / K 9 f 0 m 9 + + 6 u I r 4 s V b r e H W l u f U 1 3 9 d k p L T Z U 8 f L c 7 d + 5 R d X U V T U 5 M U n / / A N X X 1 9 H A 4 C C l 8 j M e j 4 d 2 7 9 p B w 8 M j N D Y 2 T t v r t s n r A J v N p m J 1 Q U l J S Z J n t 9 v J P e e m 0 V k / P X 7 V J c 9 s Z W x 5 Q p X X H q S 9 R W 7 y + X x 0 p c V B c 9 4 F a T i G K C Z O d S 7 Q 3 j I v Z a Q s 0 B U m j M l f K 5 I d C z T R f o O S K 0 7 z F Z r b A p 2 p H q e U 1 J R A I z T A Z 9 6 6 d Y d O n j y u c 4 J A 4 8 b 9 k p J i n b N 2 L D D D L 1 2 6 Q o e P H i S / 1 0 8 d H R 1 U 3 1 B P u b k 5 + g n 1 n c z 3 R B k O M r m a n 7 V S c X E h / x I b 7 d 2 7 W + 4 Z B I j F s Q k g l c P h o P G p G b r 5 t F 3 u b 1 U k q U r e m i E 9 o 4 J 2 5 k 2 T 1 + u l r 5 8 6 y M d i B Q 3 E k M X E w K z X R s 1 v H E w 6 V 0 h + O N B e a g t 8 d L D C S 2 X Z Y W I q A r x + G 5 P p H U 7 h O 7 H k y 5 m l R 4 + e 8 H f y y T U w M z N D 9 + 4 9 o N 7 e P j p + / K j O D c X U 1 B T 3 + u o 9 1 g t + J p S N W 0 B + X h 7 l 5 u X Q 0 W N H Q s g E G I I A I E X b 6 w 5 6 5 8 w p 2 r F z B 9 V u q 2 E p 9 0 L f V b C W r Q l + v 1 / q w G W 3 0 d l 9 t X x X 1 c 9 W D L Y v b t 5 f n 6 4 4 w V C 7 b T 8 1 5 C v J d L k Z Z A p W c r p r n q r S h y k 7 O 4 t u t r n 0 K 0 I J 9 j Y w O 9 F P n o 4 r 9 L v f / 1 p 6 7 d H R M f r p w U P a v W c 3 F R U V 6 K e W x u 2 b d 2 h 7 / T b K Y w J A p V o r U D a v X 7 V R Q 2 O 9 z l k Z I M b Q 4 B C V l p X q H G L J 1 i m S M y U l R e d w 0 9 J E t E q q + X k / P 5 M q n c n 3 D 1 + x m r 3 1 m t 7 a a y U B U V p 5 k O r z 5 q T B f P X E Q V 7 f A m W 4 / H S 0 2 k 3 v 7 5 i j b W l d V F G c u a F k A g 6 V T U n j v f r 9 d W q 6 d 5 / S 0 l L p w M H 9 1 N 7 e L u M U 9 O T L 4 f j J Y 5 S T k 0 M / 3 r j F E m t a 5 6 4 e k D g Y C 6 G c o s H 0 9 D S 9 f B F K h J 6 e P i p j c r l c L n r 6 r F n e q 6 e n N 9 B 5 I W C 8 q g K P M / m + 3 Z 5 E H x z d E S L 9 t g p s X 2 4 x C V V a u Z 9 2 F k y T m 9 s I x k z 1 h T 6 q z v P K P V R u X 9 8 b K i 0 t o c c 9 D u q b s E d F J I y D U P d z r B a u B h i r l G f N 0 v O 7 X 9 D v f v e p k K G l p Z U K C g q 4 Z y + i 5 O R k I V N X V w 8 N D w 3 z O K Z O p O d S m J 2 d 4 3 F M M x 0 6 f F D n r B 5 Q + 1 4 + f 0 G N O x p 1 z t K Y m Z m l m z d v 0 5 l 3 T p E r W X V G k F g w k o A w k J p 4 J t n c 8 3 j I B 1 W P J Z e b v 7 M r 2 c l q e K Y 8 5 / W 4 y e 5 w 0 v U n 7 f w d t k 4 T 3 F J j q M y i g 7 S r c I Z e D N j p + g u H S C M r m d r b O 4 V M D 7 s d 1 D 2 i e s / l 0 F D k o w 9 2 u u l c v Y f O 1 n n o Q q O b T t d M 0 s J 0 D 2 W n z l O a a 4 G s w x p Y 9 / A M X o N w q N J L e 0 q 9 V O V o p c q s G c r K S F f P p a d J o w K R o C a h p 4 a 0 q K 2 t p i N H D 8 n 1 5 U t X p H F G g s u l r H y w / K 0 V d v 4 e W V l Z d O f 2 3 W X L A 1 Z B k K c c 0 k g T B g C Z u l k i G W k D q Q v C J y X Z K T U t j T K z s + V 3 Z v P Y L D U t X T 5 j d G S E n K 5 k e e 3 J H R V a f Q 2 t y 8 0 a W E I 9 2 B L d Q 0 r B A c p y e K h 3 d I E a i z x U n u M L N B D E k A r D c 2 l U X Q B d f p 4 m Z 7 y U m u I S Q r Q O M M F G 7 f K s Q V H m P B 2 o U G S 0 4 s 7 t e 3 T s + B F 9 F R 3 w 2 f e b H r B E O c A N L o 3 u 3 m 2 i w s I C q q m p 1 o 1 p M f C d 2 9 q 4 9 + b B 3 / a 6 7 f w c K k z 1 + t e v 3 6 S c 0 n p 6 0 T l M u d X q u 7 z X w D 3 + q h X 4 B X p w / x H V 1 2 + n j M w M n a c w N z d H 1 6 / 9 K G O + Y y e O 0 v T U F I / 3 i v T d I P B d 0 1 J T q L i k R K Q t T P K 7 d + / S d x U M 6 d z 8 n i A b f j u C h 8 l 6 7 W m n 3 N v s s P / j f / 0 f / y s C 0 T Z V S C 0 8 w B U / T / U F c + S c a q b q s u w Q M g F o 1 D l p q E w 3 T U x O U m 5 O p j R A t F P E s P I B m E s C j t V 4 F j V Q S A y H 0 y E 9 + k r o G b N T u p Z g 6 K 0 f P H l N f v c M q 5 z 9 P G 7 a x + p e f q C B R Q L u 5 e b m i j R 7 c P + h q K p d n V 3 0 8 l U b Z W R l U E N t K Q 0 l B Y 0 J b c M O 2 l b g 5 9 f p j B g A i f L T T 4 8 o L z 9 H C I / P R k D Z o c H P 8 N j p x M n j 5 G K J k p 6 u p G w 4 x s b H q b y 8 n K a 4 b F N S U 2 l w c F i + O 8 Z W V u B 9 I Y 1 n Z 2 a 4 L J 1 y D b K W 5 m V Q 1 9 B E S L 1 u x m D 7 8 t b m l l A Z x Q e Y L P P 0 X v 0 0 z b A K h E o P J x O A y c i B / g E x C i w l F Q C P z 0 Y u H j N F w s Q E V z g j G k K 5 + X 1 u v n b S u w 0 e a h u y U y 0 3 9 v U C B v Y t z a 0 0 7 k m h 6 b S g F A B 5 L + 5 w 6 6 v Y A P W x u 7 u H 8 p n o 0 5 N T 0 n l M c 6 N P Z z U 1 M y N D D A / L o Y k l 8 M 6 d O 0 T l m 5 g Y J x 9 L 0 u b m F 3 T y 9 A k h j B U g E Y C J Y q i 8 u I + 6 m u P O 7 m Z r j 9 z b r B B F Y r O G 9 I J G m p 5 e o H f r p k W N 6 + A x U i Q y A Y 8 e P h Z 1 Z j k y A U u R C R g Y U B 4 D 0 Q C G j D 1 l P h 7 P O e j F o I N a + 5 X n x H o A P f y e v b v p 9 O H t O k c B Y / t r L 1 0 i H W M F f l d F R T k 9 e 9 J M G U y g x h 0 N d O j Q A W p s q F + R T C h r k M I 9 N y P q H N T U a d Y I T p 8 5 x c S c o Z H R U f 2 k g q k b S C + o h 6 g 7 k A z G j L 3 V R R H r e r M E b l 2 R s h M / J G f k 0 6 w 7 R S T T v N 9 H v T w w r t O u M O F k w r z H v v 1 7 p c G s B T 3 d v T G 5 / e S n z 7 M q p h p 3 x 4 i d p j 3 4 7 u s L G D 8 w 3 j O A 6 v q 0 z 0 H f t r p o j q W k F S i V y b m l v w N I h U n b 5 u a W R W U Y C R 6 P G m N i Q r q o u I h y 8 / K l w 8 r O y a G S 8 j K a Z I k O j c H J H Q C s g 1 B b D c z 7 g 0 h I D w 0 M c D 3 6 K T P F S U U 5 U C u D d b 2 Z g u 2 r 2 z + t X H I J C H v W f j q 3 b U r P w q u 5 D V R M e E P A 9 S S r M M a y t l q g F 3 3 x / K X 0 3 L H g Q Z e T B q e C n / s + q 2 R a 4 1 l X f P f c J V 4 Z k Y C x I H 9 9 I R R w n M e H 2 a m R q x 3 l h b m p W z f v 0 M e / + E D n L g a e u / r D d f k t s z N z 9 M F H F w O q n N s 9 x 9 I m h c d e U 5 S W n k F v + v o 4 T h d V u Z l V 1 Z 0 7 G w P P I j Y B d T k 8 N I h m S S 1 D c / w Z 8 s i m w u p b W B z h y t 1 P x 6 t m p J E P D g 4 t S y b g 1 c t X a y I T A H W v o j J 2 C b e 3 P N R S 2 B F m T V w v 5 K a p 3 1 p X u H i S F o 6 8 u D s 7 M 0 n u 4 e f U 1 A n 3 K n U v H P f v / y S E e u / i u z o n M m B C L y 4 p p r P n z o S Q C Q C Z Y A 2 c n J y U O i o p L S U v S z N M W 4 B M Q 0 P D g S k B U 2 8 I U B u L S 0 o p i y X c 0 e 0 l c n + z Y d M R K q t 4 P 5 W k e c m V 5 O O K G a L 8 / L w A c S I B A 9 + d u 3 b o q 9 W j p 6 s n 6 v G T F Q 4 u Y Y y n D J 7 z W O p t q H 4 w 8 c 9 N j V B R e m S j h J N 5 / F 6 D h 1 L t X v I x w S 6 3 J N O l 5 m S R b D 9 1 O 8 U 7 f n z W R u N j E 1 T B 6 l o y j 2 + W K V Y Z / 1 R V V d L T J 8 9 C y G S Q z u M w k G N y Y l y u Y e y o q a m i n x 4 8 4 j F a u s y l t b d 3 g F F y 3 0 o s v D f e 8 m B 1 v t z b T L B 9 f f v h M s W W W H B l F J F 7 o Z h O V Y 7 Q + P i Y + L Q Z M o W T y l w / / O k R 7 T + w T 9 J r w Y 3 r P 9 L p d 0 7 p q 9 g A D 4 u r L 4 P m 4 z w e W x 2 u 8 o r W v Z 6 A a v u o b Z r 6 Z z M o I y t P 5 y p A 1 c Q 4 0 + 6 w 0 8 O R y o g k A P w + H y W x p L D e x w Q 2 x m a w Y G H i 2 o q X L P 2 z s 7 N l X i 0 S Y B 5 3 M k H G x 0 a Z V I W S B y s l 5 v M w i Q 0 v + s 6 O L t q 1 e 4 e 8 D w w u w y M j l J u T K 8 9 1 D U 3 S m 7 E Z e d 1 m w K a S U H 5 7 C R 0 v G y S n 0 8 G S K X 9 F M m E Q v B 7 S C S b l b d u D a 3 9 i R Y o z 1 K N i Z D q J L r N 0 m F l n S Z W Z m U E n 9 x R S + c I z O l k x F P D Y Q F h Y m K e n T 5 + y l E 2 h i z s 8 I Y Y M K + z c o M P J h u + J I o X q C K n m 1 T M A s O b V 1 W 0 X J 1 9 o A p G A i W i Q B E 6 x B r g + d f o E j Q w P 0 x R 3 A k j D R x B j q N e v 2 8 X 7 H X 6 D G I u V 5 4 W u C 0 t 0 2 P / p v / 3 P T T G x m 1 q 4 j / Y W z V J 6 S u h 4 a S k y A X N z s 4 F 5 j r U A a 4 C y s j I X T V J G i x H u c b s n 0 x c 1 V J j o z d h n v Y D P K O W x D e a F M P c 2 y 2 M V + O t 5 e M w z 0 D 9 I j Y 0 N Z G d 2 l 2 T N 0 / Z C P 1 X n + W V S O B b 0 w i w / 2 U Z N d x / Q m z d v a G x 0 n M t Z u V F B x c P E r t f t l v m o n F w m B 4 + l Z m Z n y O f 1 i Q Q 0 5 Y h J Y i y m n O T x 1 t D g M A 0 O D M l 7 I I w y 2 d p Z c u X k Z F N R V g o N T L F k D G s T i R g 2 h Y S y O 9 O p K N V H 7 s l + G e Q a Q o U 3 x X B y j f P g G m 4 6 b q 5 c K / A c P J + j R f + b A Z m b W Q 7 G 2 m i g P m O e v v 7 6 W 0 p L S 6 c z N R P k 9 0 x y Q 5 v T T x C 9 G l q / u S k r I G V O s X q 6 b 9 8 e K q 8 o F 4 m A F b i z c 8 H P N m A N c J H l 0 S p N I 8 H j t 1 H L 9 D Y q 2 3 u B 1 e C T d P 6 9 s z I l A a K A Q M P c A T m T k 5 k w G d T b 3 U 1 T U 5 N U U F g k Z Q J r H 6 Q W j B Z Q A 4 H s r C w 6 f u I o 2 f i D o Z Y 6 + E u V V V T I n B Z U Q m g k a c 7 N o U z Z v r 6 T + G O o 9 L z d d L R i h h 4 / f i p W I k O c c A K F X w O Y I 4 H K B s 9 u S B l Y B T G f B K l x 8 N A B W Q 6 x 0 s K 9 b y 5 f E c 9 u L P K D C x P c l + B F g J e B R K l p q d I I x k b G u M G k i U T E e A Y N D J 4 D m F D G X I y L G 1 l T f x H 3 4 M p 9 x 2 V f E E + K j U I f S 5 M k Z k 5 x 8 e J V v 7 f b n T Q + G 3 u j h Z T F a u f j N a H W z J G h Y R m v Y U 5 q K Y y P j b H E 8 o q j L K Q a n G a x C N T D H W B Z e Z l Y G + G i h f K e m p 6 i l y O L f S s T D b Z L d x 4 l N K E c G Z V 0 s s Y m O n V L y 3 M 6 e H C / E C c a M o 2 O j n L P P C 0 + a m 9 Y y r z p 6 6 e i 4 k J q a K g T s 2 9 n Z z e H L v E I W G q 5 B C Y v n z 1 9 R j W 1 t d J T I o A w M M M v N b B f D n c 7 n D Q 6 E 2 y 4 G O S H + w y + L W A x Y X 5 B n g z + r c D 8 F a x 9 q w E s m O 9 s D / o 9 s l A W 1 Y d H X e Q D W Z x L v y 8 k O M g D M q E s x Q j R 1 U 2 1 t T W s F f R T s s t J q S z l h o e G p N O a Y j 5 1 j 6 z d w / 5 t I u H l 6 M G q F F H t I A k W W E 2 D a h U N m T A J C x 2 9 q r p C 1 L X t 2 2 v F k m S 8 J e D x g L x T p 4 7 L g r g f f r g m U i U c k E q V V Z U s y b I C z p 4 g 1 G r I B I Q b I q 4 8 T 1 6 0 Q c z b A B p v R 3 u H j E + s A J m u v 1 r 9 p i / w W f z h R b K + 4 g b F L a p / g s e 5 / H l Q / Z b D G H d 4 I N N Q f 7 / U I c q 0 n C U T v i s c Z 2 H J 7 e d 7 q D 8 s A c l 0 r q 7 M N x L c z f L f B A 3 J + X u 5 x s b l E o N e E K K 3 r 4 + v l g Y k D + Z G s J u P 1 Y i A y o J f G S r L C l T U r l 0 7 6 P D h Q / S E V U r M k 8 D 7 2 m B i f F y I t F 5 A A 7 Q C f c E 3 L c m B X Z L W E / i t W H 4 x x A N 8 S H e b L S m k T I D l P C y i B e a 1 v u X f M D p j o z s s g R / 3 O n k 8 l C T j J X i q q / H S u B A I 1 x j T o m P M y 1 f z T F g B D P M 6 J B S + H 7 4 r 9 r Z 4 1 d b F a i D U 6 H T p 7 D A 2 3 F n C 6 r J u H 4 k Y l J U v A e F M z a Y z d c m i h 6 M C I F E g G b B 0 v L K q K j D u s U o n z L 5 j d r 6 m t j q i B J m c n J Z 8 j G v C g Y q s r K w Q 1 e L 7 7 6 7 S + M S E E K x 2 W 6 2 M v d Y L I 6 z u R V r 5 O z G X J B a 3 1 T h 0 o A w Q Y L p G w 5 P x x o t X 9 I w 7 F l j Q U p J T Z G U w V g K H l 8 t 6 G U Z Q C 7 3 j 9 s B v q 8 r 1 M Z E m K S c 3 V 8 p W r H c s j T A n B S M J J B i + C w J W 9 W Z k Z U k 8 O N B P u Q U l 5 P Y 7 a N Z R Q v 7 p f i o t K 2 G V 0 i 6 E g / l / 1 u M n b 2 S r f 9 x h u 3 Q 3 M c d Q x W V 7 q D K 5 X x p 4 X + 8 b G f s A W M s 0 x c Q o L S 0 O I R O M B W h Q e X m 5 O m c x X r x 4 K Y v 6 V n J w x f t i e U R V d d W 6 S i c A E 6 T w C I + E i l w / 7 S q J b n 8 H A B 3 I 4 N A g P W 9 9 K S 2 6 o r J M 1 C N 4 I t z 6 8 Q 6 d O 3 8 2 Y u c B T L l t 9 K T X I U R + G z h R 4 6 G s J f w F D W D t A 8 H M M n q D b 1 p c 5 B n r o N S 8 W i r 0 P a Z d O 7 a L R J u Y m O T n H L L M 4 / V Y 9 O W 0 k e D S R I + S W M H u T K P q t E F Z i 4 P G b c i E N N b m w B p k N X t j c h C V s h y Z A L j V R O M t j l 4 T C + a W a o x r A S x i 5 + u m a L r 9 K j e S 0 E a B V c P Y n c k A v z c 8 G M B I c / X q d b F S X r j w L r 3 / w X u y H g l S F g s T 3 z l 7 S i T s U s A G N W + L T M C 9 z q W N E W 9 6 e + S 3 w N g A D 3 M 4 0 V r h s N v I m V M r q m S f f 7 s Y h l A n 6 N z Q c c J S m w K f r g h t J 9 4 B V l T + s o k V a i u 3 i d 8 c x g B w p A w H L G w v X q j 9 4 O C 0 6 m V V I H w / u X B M T 8 + I y h M t p r g 3 D F e P 1 g p I 0 F 6 W t j 9 8 f 5 3 O H K 1 j F X a x u v X d c z X A f / O m n / 7 1 T 3 + h v / z r 5 / T X P / 8 b f f 6 X f 6 N L l 7 6 h H 3 + 8 L Z O p 1 6 7 e o N O n T s g c T i T H 3 8 z M T G m A m B 6 w A t I R 3 g 4 W b r 4 V g A z G o y I c J W X K M A T V D 2 5 O 1 n E t J L j H 2 s 8 4 U u l l 7 5 z U B Q K 8 Q T B h n e Z D / U R u P 3 E N l + 8 9 f s t F G x t s r C v v K 8 8 U 0 y 7 E / M j I q M y W W 3 t n S K f 7 T f d l M L t / / 9 5 F A + 1 I w P J x z G 1 E 4 z W B z 3 p w / 6 d 1 2 V X I A O 9 5 + d K 3 s m 0 Y H H r x P e 6 0 O 2 k s w t y P 3 e a j v J n 7 P H 6 r F g l k g P L A O A K q K w g D i + V y v w c E / v b b q 1 S 8 6 w M a m l m 9 J W + 1 y E u b p y P V o X N H f T 3 d Q i i Q A 7 8 F w H g K n Q I 6 v V u 9 S h s J d m a Q z E S H K 9 2 U 6 V I b x T x 4 8 E j W v n V N L W y I h T Q W v D 2 Z v 0 q 4 k s t F Z U E D R I g 8 P 7 R A h U V F d P T o 4 a j I B L z g Q X o 0 Z A K g V u R x o 1 9 P o P G A E P h t 5 n t s K 4 z c h W O s k M P q a / h S e 7 w O V s k 9 e 3 b L / u M r / Z 5 7 3 R n k L 3 k v L m Q C Y I C x w j 0 3 S w V F w b E v J B S k E 8 z r m H x f c I V u A a 2 g i H W / C 7 9 B S S k s K P V 6 P e S b W u z 5 E W / w L 8 Y X T p x w Z m e y F D J C R 0 e X F G C w c B W Q B 1 N s t I A Z H J v e R 4 s 5 r t z w y c + 1 A r 3 v j p 2 N M q g 2 y O c e P B I K 8 n K o t q Y q o i o X L W B t w 5 y X y + K U u h x 4 2 P J W 0 D 6 i S I 8 V u f A U w R g W G 7 k Y 4 H r O P U c Z L H E x 6 b 0 U F h Z s 4 n O I u s / K y p b y z H J i k n d x G 4 p n S C g J 5 c q s k l 7 c E C i S S 5 C 5 l 7 u C A c I A F q G X L 1 9 T Z V W F z l k a P p 9 f d v / B H n X r b Z C 4 e 6 d J t t / C v B A 8 O P A 7 o Z L h 9 A 8 Z X 1 s A M k Q y r a + E K S b Q o x 6 n r H X C c p F o 1 S F 8 v j / K Z 2 M F N q g B C v i 3 Y x 4 M w C a X w M j w E M 1 O T 1 P N t u 1 C / v D v a + o a 2 h 9 S y o m X V U W W U H A l g z V z e D y h m j D Z v m l 6 8 p a K M n Z s r 9 5 B 5 Z m z 0 t g g o R A H d W k F F D L G Q / B e W A l 4 9 r s r P 9 B 7 F 5 Z f f W o A v z + o V L A W h n / u W o D f 8 v l f v 5 C t u F 4 x u S F 5 4 F q D K Q G o g h i r Z W T n 0 Y 2 2 4 B Z d O B Z n R 5 Q m 9 K G p J F k k u J r x B N Y 6 r f c y k n A c K R m h v N z g b 8 M 4 K i U 1 j T J Z p R W 1 j 7 + 3 e I x E E N i m H l C G C / N + q s u f o 0 z H l C y Y H G C p 9 2 o 4 h Q q L Q 7 0 / 4 o m E o X d q d i l V 5 X h U w T E R x s c n F q k 8 p s d y 6 8 1 B V g I M C 2 f P 4 e S L l Y E 5 H c x 3 w W C w n m Q C 8 J u w N 9 + 8 f 5 6 q q i t l o 8 x f f v o L u n D x P J 1 / 7 5 x s 9 P j D N 9 / Q o e K B w O r e z h W W y m N N 1 b V X L v r h h U v G F 6 s h E / z v V i M J Y 8 W 9 N 3 l S B g Y Y + + X m 5 Q m Z A H i K R C I T Y O p c w P U y M G U n z 0 I y v W 7 r k n 3 V 8 5 L 6 a W I y c a R U w n w T H 6 l C R w E i w D R q B e 7 B 5 + 7 G 9 Z u 0 b V u N z l 0 a M C y k 5 5 Y F K m 0 l Y J s x N P a 3 A Z C 1 u L i I S k q L x V c N h E V n g Q A P A q i j Z 9 8 9 Q 0 8 f P a L d e X 0 y V x U O E K a 5 z x E w e 9 / r d N I s S 5 Z w V 6 Z Y g F N I V k P E 1 a B r N D g + g q l 8 V e D v C s f i Q S a V M 7 u K 9 u 7 b T V V c d m M T i e O F z o R C h c Q / F C d 1 C 5 G w + v P + / Y c B U z k m 9 X 7 4 / p r s s I O 5 J q y / i W a w j n F T x + z y + 8 k Z 4 H O 6 u 7 p l q c B 6 A 0 s Q m u 4 9 o M a d y + + W h P E A l p P c 5 2 c b s v t p e r S H R q f m Z f + J q y + T 5 d T E r j F 7 Y I f b 9 c D b n N g N B 7 a 7 N s j M y q a B N 0 G f T K h v y w H 1 o 5 Q G F X d z O X S O J c v i S X R O O w p x E k m w L c U z J I S E S s u r o M J s p 5 z e B y v Y 3 r 2 7 h D y Q S s P D w 9 K D n + M e H N s E Y w 4 K Z I H x g M s 5 A F j y s C I V 2 x Z j t e r o Q g k N d T W z S r S y y b i f X 7 e t b p t U 3 F o A N R W S 1 b w P f B C x L / i x 4 4 c p K 3 N l f 0 B M W l b X V F N P Z w e d q n f Q n c 5 k u s F q 3 R x 3 w G v 5 a r D t Y B + L e M M Y K D B O L S o p p c H + f r n e X z g g 8 f L g H y G s w i Z j M K L Y Z F t r X N h t f h o Z i / / v A x L C U 4 I o S y b 3 D h z Y J 6 S B m o Z G 2 f y s R U 7 L g H E C A c C E L n Y y x a Y g s M Z d / v p b e v L k m R z 6 l Z z i I u y b B x e c A / W 5 V J E y y C r U 8 k s I A L z X w B t 1 5 O Z q g c + / + e N t e v j T Y / 5 N 8 q P o y a N n d P L U c V p q P / B w Y B I b 8 z G 1 j f v p d m e a z L X E i s J M f 8 g u S w D U O o y 5 4 o 3 O / i n p J A 3 g 6 N r f 1 7 d o v m 0 p K C o F 4 U m p k j y U r 9 M 7 s a h d x S M k h I Q 6 V u W V u R + r n x 0 2 R N y 9 R + 3 b D Y d P N D b 0 + F j S D Z M 2 S H X 4 y E E 6 f + F d m e T c w U T C 3 B H u I W D A P T k 1 y W r B y v N V 2 N e v g E l l X b Y R M 7 j R 4 v t I g g H r 3 f D I s K i u 0 Q J L G 5 J s S T Q z 1 k v O g a t k W 1 j C d 0 c D Y y 0 c E L C v 3 C t H 7 m B f 8 4 M V v j W N q 9 4 m 3 E k 5 9 P i 5 U v X Q e e X m 5 1 N x a S m r 8 C t 8 X 3 R 0 C O Y x 3 X o H Z 7 G s Y 1 L G y x l J a r u y e I O b H b 5 l / E J K Z j G 1 N j 8 l H 0 s g F D I C 5 m q w h 5 s B x j b 3 7 j T J W i V I L A B S A J I M S 8 + h K o X D P T 0 m a i M k 3 k r A k g c c I o 3 N W K y I V m J B 1 X v 2 t F k 6 B P e c R 6 6 / / e Z 7 K i t f 3 j U o H F n c I c A R G B L 3 y J E D d H E P J j J V S W U k L 9 D B S i / t Z / L g Z B D s Z H S m z i M b W 2 L D F U g l 0 y 5 x 6 k e i o n 9 h m + x 2 1 N + H v S N U B + q D 4 9 9 y 4 E L g l q E v 5 F I n i P p G P J R k x w E R L I V H M c 2 A m / E L c Z d Q C 8 5 8 H q R m C k H M J i J w D L V u K g n J U b O t R i Z C o w E m c + G R X F F Z s a K 6 J c d c v n w l 1 r e u z m 4 x g o B I r S 3 P 6 Y t / + 0 r I H Q 4 s p b / G Y y M 4 5 k J q g u h n z p 0 W a X T i 1 D H 6 6 s v L V F V T S X v 2 7 N S v i A 5 w s 8 J Z t c e O H 5 W z d + 3 k k w 1 U 3 m f y n N r m o c K M e S p m 8 u S s s C z i b W y k u Z 5 w O w p D 5 h h d 0 W 7 A o n + 2 t Z / z O A u p f T S F H O k F X P F B D 4 x 4 I e 4 r d m 3 u a R o Z G h G z N d b H g D R o 3 I j h U Y C F c m O j Y 7 I 5 C + a I o s G D p g e y j A G O l L I 7 6 R K A P v / j j d u 0 a 9 d O k W b Y a h l H 1 s A y B 0 s i G j a k B f Z i w O 4 7 O A 6 n q 7 t b j C e H D x / k 5 8 a Y d J d 4 3 F Y v a i k g 2 1 4 V F V J e b n S e H J G A 9 8 D E N f b B g P f G V s P T P i c V h m 0 U k 2 R b v p M A Q q S U j s f n n D Q y Y y O / Z 4 r y 0 7 j D D W t f G x 1 E S 4 h n S E t 2 c I N s p H f f P c s 9 V p I c 0 w 9 V D h 4 F s O g N 8 9 g J D R 1 S A 3 t p r w S 8 B u u o 7 t 6 5 J x 7 Z W I g Y D h A N Z L h 3 9 w E d P X a I z J m w 2 F 0 H R P r x + i 2 q Z Y k I A u N U P 7 w f e l Q 4 r X o 9 P t l E H + O 0 h o Z 6 + v V v P h G p Y o B e t 6 A g T y x Z q w X e A 3 N t M F B c + f Y 7 M X j g e B j r g H 4 p w G M i 0 Q E j i d M J s 7 f a E b Z z x M 5 5 a A 3 L I f S + o R b e a 3 5 m k N q G b D Q 9 q b Z L i G e I r 8 o H N W 9 q F B E X z D w 9 Z z K h 4 c z B m b W h T h o 0 9 t h G Y 8 Y W Y i s t I A Q 6 O j p k l 1 d s 6 I J G H + 7 k 2 t 3 d S 3 / 6 4 1 9 F v c M e F d b l E d g F C a r W s R N H h N Q g F 1 6 P S V k Y Q b B P B R q 6 l S z W O T E M k G G y b 2 v r D J B 0 t Y A X P c h 8 5 u x p k X 7 3 7 j b R 1 1 9 d p v 6 B A d k b Q 8 a b + l k r B h L I a 2 A 5 P O p 1 0 D h r H g C 8 0 r N T F m S H 3 a h g 1 f k Y 9 o U 5 8 t p z R f 2 e m 4 v O X e t t g U s / n G M b F + w Z d d K g 5 a h + 7 n 2 x b T I a 0 u M n T 6 V B o 9 G A F F B 7 0 j k 2 O v d S Q I O G g Q G T p E e P H 6 F r V 3 + U 9 w A Q Y 2 z V y b 3 9 7 3 7 / K e 3 d t 0 e e s + L C x X c p i 8 c x + D 7 w Z o 4 F e P + b N + / K G q W z P J 5 a z c E C k Y D 3 Q c d y 5 t w 7 M h e H U y y g c m L R 4 f / 9 P / 8 i k t Z g q a X 1 i Y j + C T t N z s 1 T 3 3 i S d A I z X p L t y J a C q f l A N 2 L h V E m x 2 l d 9 c i G P u v t Q b 6 H t b C O D 7 c q D 5 i i 7 h b e A 9 B 2 U b Z + m l F l s + Z U q H s S Q R t g 9 F A Y F N F J z S B f U q p U I h Q 1 c 4 G h q n r t 3 9 7 5 I F Z A M n h B w A T p 4 a P + y k g 7 E h m q H / e H 2 7 N m 1 4 m d a g b E X x l s e r 4 d O n D i m c 9 c f K B e Y 5 e E b i B P Z 8 R 0 n 5 m x 0 q 2 3 z E A p I W v B R S r J d n H N h p Y T p H 3 6 J c P Z d B P 7 N q B t s G 4 C A p f P Y J B N 7 / x V n z F H X 0 D z n e V g z 8 d K e H e u 7 l i 0 W x N U o w W X C K t + I 7 C C K T e I B q F B G O o B c m H n G m G e l h o 1 n c a C 0 9 T n s q f f y x U u Z Z w K R I I F W U h u V m p d F w 0 P D 1 P y s V R p v t I A x Y c / e X d T / Z l A s g G j 0 b w M 4 E B q d Q 3 J K c u D 3 3 t 5 k Z A L m b Y 6 A p z v O N g Y w N R A J q I V Q J T e Y n n Y n i f s S c m S Y i b e K U 4 i r U Q I G h J p y 7 k 2 4 U Z S W B v 3 u o H Y B M J e j 1 x 8 a H J L r S A D 5 H j 9 8 Q k N D I 9 T Y 2 K h z 1 a p X T A w f O X p Y x j / h G z w u B z R S j F 1 g U g c x Y g F U 1 g 8 / u k B d 3 T 0 8 l l r a w r h a 3 L x 5 h z u F H C G 9 A T h v b W q b E e b 7 o 1 0 s D / x Y 9 b Q h 2 D h L 5 9 p 8 + G f h F u d y u w p v a x s V 4 j a C T X K m C 6 E g p j H o N 9 Y 4 F I j x L o C E g e T B 3 n y R A N M 6 B u t l F a U s 4 d p k M 0 y D x 4 + e r M n Z F R O y d f V 1 / D 5 P x d c v F o C 8 1 V W V c t p E L B J u J f T 1 9 d H J k 8 d k f G n F j d e b T z p F w n L n / 6 p e g 8 m i i z N Y r M h X E 9 8 m a 2 o 6 f t 7 n c T N K z M + r p e 0 P X 8 + I Y c K o L j A c G G m C 3 r 6 5 d 4 E 6 P b X i b R 0 + o Q 6 z N y Q J z o p C Q z O A q g V L 3 E p q Y i R A T x e 3 I V b 5 o J / v 3 r O T n r c 8 l + 8 a C + C 9 A Z L D W T c a c / d y w G d j w h n 7 U Y Q D P n p v e 4 H g R g F L 4 F H P 4 c D v R + m r G k B a X 1 m q p K n T L s t R U E 2 T k z B u B N v a R o a 4 S S h n p j I 6 z L v y m T h O 8 c f C N c Z T U o B c M E 3 9 x Z R Z c Y C S M w r k s C / r O U Z 4 J j s 7 M 8 R s b Y A x F w b r 4 c B r H r H k g g c 4 J n B x D S j r X 5 f M g V 3 6 + l v Z n W h w a E j 2 P o C n B I w M A w N D 5 H Z 7 x G Q N 1 6 K l g P e E m o g T + k D M J 4 + f U T u r f j i + N N Y x 1 Z X v r s r 7 t b S 0 c u e g J J 8 V K B O s i 9 o q 8 H E n i 9 8 E Z K b M W w 5 R Q D 1 Z 2 B N I q n a i C J Z E v u F n k h 6 f i N + B A r b v H r Z Y v u k G I q 2 R x y h e U e k u N s 6 K J 0 J O X i H 1 D k 5 R W U E q X X m + e M y D A R 8 c Q I G u 3 i H K z U p d Z P o G I B G w E B H S y w r M M 0 H q 4 T V Y z Q u i 7 N u 3 l 1 6 9 a p P 5 J V l J m o v j b U J J C t X y u y t o 3 P N M V q h x R K d P n 5 C T L A w p I Q 2 R h t t U a 8 s L M U 6 g z x q b c 5 C d 3 D T v m Z Z z p r C N G E 4 R N A C x s X 8 3 v h e M K v g O e B 9 4 i e B 0 w O W A f S M 2 Y s V t P I G y Q G C d h t t K m J W P 4 y y X R w 6 T G 5 3 0 0 c 7 c A f q p L 5 1 s 8 z 4 6 e C C 6 t X D r D d v 3 c S K U P 6 W R Z m d h 9 v R R a e Y c z T B P R m a d s r 8 1 T l 4 w D T U c c P z E h i I z / N r z O x c o e Y k F u Z h g x Z 5 9 G G 9 g w g 9 z W b d v 3 Z U 5 I u S B d L C U Y f 0 S P n N 7 3 f J H f i p L Y 5 J 0 A F h W c f 3 a L a q t r Z L t y a C K J S c 7 q Z 8 l E 6 T I B E s w k B l j O G y c n 5 v q p / I c v / g X Y r E h X J P A N i x Z g U k f 8 2 8 w o r x 8 / p J 2 7 8 U W Y S u v H M b O r 8 u O O b Y I h F B c T u j M U G e G S P N M G p y G i H C y Z p p + a L X R z q I Z e t j J p G N V / e i h 2 E / s X w 8 w o V r j Q i h f c g M T y i M N F A U V T q C l C B U O e F 1 H A p Z 7 Y I d V 9 P z w i n D Y H d L r Y y + H S G p i r I D a 9 6 c / / o X + 7 u 9 / K 2 o h P C N c r m Q m q 1 1 U P h h U s H U Z d k H t G L F T f Z H y y Q O 5 Z Q 8 6 / f N g S M H k L e a 9 4 C W C 9 V w r j f 3 u s 5 o 3 l A D r m z Y C h l D w p M E m L d J e R E o p Y o E 8 R y p m 6 E n P A q X b 3 T T E k m q C N Z 9 j h 9 / O d g Y r I W 6 1 w m U U A B r Q a g w I w F I q D + a b k l 0 p 1 P a 6 g 9 4 9 f 5 Z O v X O C K r n n X w 8 y A V D b 8 v k z Q A Z I I v g N g l R Q 2 W B k w f l U q H Q X S 1 C 3 x b 8 V x h L c h 2 q J g N d j D K d O + q h Z s R x w X M z P h U x A o D R A L H R C E k s i k E a Z 7 C n 1 0 u C U j f L T F p 8 f t p G I W 8 2 s x 4 / 2 + T z U 2 9 U u 4 x Z 4 V G A b M G z k A q 8 I z F + l p C b L g W t o p F g 2 X x X F 1 m P R A u + Z k l d F N + 6 p P d a t A N l A G j N B 3 a i l 0 1 J Q Z W E T a b o U 4 A l x / Z W L x s J 2 Y / 1 5 g Q k E I i G l y Q R g + s W v 5 5 6 w 6 B L Z 8 S J V 3 D w l 1 u N H 2 7 G w j N U A E E i c a l n 1 Q i P G O A Z 7 9 z 3 8 6 V H g x M L e 7 p 6 o n G u j B S q x q 2 + c t t W W y y w / v L x v t 7 s C p n 1 I L I y 7 g J U 2 I Q F Q L E s B 4 y W 4 F W 0 V 8 3 g 0 M I Q J / N P X 4 J O K 0 X Z 0 H s d d o 0 l U k u V j Q n E F I M / S 1 j Y y b O r u z u e d k 6 X r O G M I R g W s o 8 K E L k 6 4 2 M O D + 4 9 / 8 a E s M E S h 4 2 C B 1 a q V 4 Q B p v / z q C l 0 8 3 U g V R R l y c P O u E i / x k F B 2 Y R 0 b m x B / x N g O a k P D W A y c M P h z M D 5 E B N e Z 4 o s h U 5 B Y K t v k E X W N J F F h h p 8 e 9 t h B M 3 l 5 P J C E T S 7 i 8 c 8 K K Z h V A M a M b p Y 8 x g y N 8 c m v P v 1 E T h + E B D E E w n P h c z h r Q Q 9 / 5 o n j B 6 m q X J 0 U A Q x O J t G 5 B r V A 8 o f v r t L J 0 y d D 9 s h Y G a F l g v k Y b A C 5 1 u M 6 N z O E G E I Y t A 9 c W d K I 5 b Z K Z y R r w 5 Y 2 c G G 9 o r W 9 b d S / T T 2 G S k 5 J p 5 2 7 d s p C P 0 M e m L S x u h c O s Q b w M k h L X 5 / l F D A 0 w I A Q 7 t b U P W 4 n n D P 7 1 6 Y 5 O U k w K 2 v x P h d L Y 3 F Z Q H 3 k P u F n D 0 U j Q x y d g w S u g 3 d Z i q t n s H 2 1 E G q d j E + x I n 7 e 5 u s A r J 8 x G 5 M Y w I q H h Y p W w n o 8 7 h D n 2 7 U A J m / s n W f d f K V r 1 E 7 j s 0 l C A O / s J P V R H Y 3 N r u 5 H 4 l t j Z 1 g c 2 f k 3 M I Q 8 W v p w Q G w N w T y i I d Y S 7 E m W e 6 a t b W D Y 1 G M o b H Q f D p i h c 3 K y R M 0 D M O / T 1 P R T i H f 2 W u D n 9 4 V 5 v L O z i 7 7 6 4 m v 6 8 7 9 + T n e v X a K O + 1 9 Q 2 9 0 / 0 3 j P Y 6 p w d l O K L f o t y W T f c 3 5 f e N d D z f s b A J A F f L E S Z z l i z d M w N p D V a W n g c U D c C L U e B g K U n R V S s A y c 9 m 4 w M D h I R 4 8 d F q K t F W j 0 M D a M j 4 + L h 8 f 2 h j o 6 + M 5 H l F x z g c r 2 X q C K A x 9 R 3 a E P q a Q 4 X 5 a r w x 8 Q K u J K A E F 3 7 T 9 I 3 9 z u W P S b f n b g A l A E w f 9 Q 0 k i 2 T q u L U I L N e s G j e Q 6 c F y c k h F F i t e R S p 9 q p Q s Z Z v P / y / / 4 k e y 7 A P w 4 q G R p 9 R 3 s n Z U S 5 c + t K g A T p 6 + m j A w c P U D 6 P o d p f t 1 N V g U M 2 H E F I Y W I c q 0 u S 1 c U f f H i B B g e G 6 P v v r g o B p e K X A D w p 3 n h L y Z c W n 9 n 9 R I I p J a a I l F l o U C b x S P m I 3 V 5 l z X U k g V Q g 1 8 b / 2 9 Q q 3 / B 0 k o w 1 U J g 4 d / b 8 h X O y A y 3 2 8 A O Q D + P B e p n L M X 6 C A 2 t r 6 3 P 6 + s v L t H u v 2 t k W v n r Z q f P U W O Q L t A h I x F 2 7 d s j R N d i e + d 6 9 B + J R H 4 6 x G R s N T N p p w u 2 k j K z 4 L d 1 O O K A c u f 5 M k H / W O E w 6 W U O G C + r + + t R 5 r I i b U Q J t f D 0 a O t b Q Q B X D q R 3 5 e X l U X V 1 N 9 R Y v 7 b V s 5 x U O j M P G x y Z k z z + c 7 Q T p B x y t 8 d G h S i / l Z y x Q Z o p m l A Y m e E + / c 0 o O o P 7 h + 6 u L T r U f n 0 u i U S b V 3 x C E I o s i j P z j m P 8 o 8 n B d W 8 k T e I 5 j n x / 3 F 2 h 0 l h / F G + m 2 t p F h U 4 + h A M z T 3 G k e p d I I e / Z 1 d n U H l t O v B z C v N E P Z h B X F M E p g T 3 U D e E N E O t c J k L 3 T 8 / P p C I / l s J z f e F A A z / u X c J f / O U O 4 Y y V N e A g j V Y B k y i M d x F p x v / S 3 B C a U h V 4 b G t Y P I / 4 C 2 r X 3 A L 3 p 7 5 c l G d g t d m R k R N y R I L X W E x n 5 F T Q 6 N i b m e b P P e r T I z c m V j V W w v R m 8 1 U V d 1 f f + B o V Q w n B s I c s i I o X k c c z P j k M 6 c R y 5 z b 3 9 I D y O R w D W S 0 q 5 k l P o y j M P 3 b x x W 8 7 U h f c 2 t h D b v T u 2 v c W j w Y I z i 1 p f 9 l B j 4 8 r L L M K B l c k 1 N d V 0 6 M g B u n m r i b 5 5 G P 1 J 9 j 8 H R C Q N / o X k W Q l k y d P p 1 4 N J E l v b 2 k a G + B k l 8 K O 5 Q a 4 X q W y O N M r I z J J t k r H j K s 6 u B a I x W 8 e C v J w 0 G v L k B d y d Y g V + b 0 5 2 N j U e O k e 5 2 e t j f d w K U M T Q 4 y Q J m j g B 0 g Q D Z + q 0 I h I s e + p 5 q H v z l J W 2 P m 1 q N b B d e / o y L l q H 2 7 a N 3 F 6 / m L a h 9 w Y K y 4 L w 6 5 W Q k 9 R P Y + 1 3 + X X Y B M Y v R 8 v g C H 6 Y s K M 9 1 G s l T M 5 4 6 c + X H 9 I / / v q I z l k d v n / u I s / P 2 E 8 v H K o N g C A Y B 6 l F p x J z h y h p W a W r l 8 B L m 1 G L C 9 F + E P t 9 X N d e D y X N u 6 m u 0 E M V e 9 / e R q P L I W 4 S y r H Q J y I S M F J q r d L K b S + k 9 y 6 c l w 0 t L 7 5 / g X 7 5 6 c f 0 0 c f v L 9 p U J V a i W j E 1 4 6 F 5 n 5 s r d P X v I W 5 J + L + 2 n 7 t l I P W h O 9 S A Z E K w q n Q m t h B P 3 V f X q A / E b t 8 C J e d V 6 H f e e M T N K I F / X A R r J p E V s 9 4 k 8 p N T 9 o z A W b 2 I s d E + V s + i Q g A 4 y l 7 5 9 n v 6 4 v O v q K e 3 l 7 A f e i w o y U + j n J J a + u N 3 O B 1 E u T f F C p z v t K d U b f b y c 4 f U i 5 D F k M O S D h 8 / C Z l 0 2 j w D I g V I h v e a J 1 c G 9 n V c 3 O Y 2 I s T N K G E n m G O C L W q 9 i N U S w Q x 9 5 O g h s Q B i A a L b P U d Z O V l 0 5 t 1 3 Z I 4 K J w / G c h Q o v u e n p 8 v I M z N C H Q O R 9 7 O I B i m W E w d / r g A p + G + A H J x U a U O c k F i n J V Z B 9 p k w + a w e L i w o 9 T A 7 K z 1 i m 9 u I E N 8 D 1 7 S E W k 8 p 1 T + h v L 6 t w P g J m 7 b g U D e s 4 m 2 o r 6 N M l l y Y G 4 J j q t R k l E D l e V l v P 7 S / g Z r u N Y n R A y e 1 x + o d v j r Z t s U g B N F B i K X J g X + G T J Y Q I B D f A 3 F M L G M t 3 O c 0 Z 5 I N P Z V p Y x s c 4 m f l A 7 g Q Y m n M a 8 H u X T v l R M J 3 z p w m 6 5 l R N d u q o 5 Z Q I M + D B 4 9 E X e x s v k s O 2 z w 9 7 5 q g 4 z V z s j z 9 9 V A U a 9 0 1 U P f h x P 8 5 I U g c k A X k Q D p I G E U i k w 4 S K P g 8 8 v V r J L C E 4 t g W x U m I b x N x n N i F v g k x z U k L r N J q N Z I L r 4 h F l Y L 3 A z a 8 j A b j E 1 P U 0 j F O n / z y I 3 r / g w t 0 4 d w h m h v p o F s 3 b 1 O S Z 5 C q c q J X A X P S F i g 9 + e f J K C N x A u Q w 5 A n k 6 W s h j Y 4 l r a S U k C s Q Q z o F 8 1 K S 4 T C t 2 l c 8 Q l w l V K Z r g E t X z R O t l + q H J h r L b q r w R G + J 8 t i a / p F Z O n 6 o Q Y w d + K 5 Q G w 8 e O k A H D u y j i f F J 2 c b 5 z u 2 7 d L / p J 6 n g l X C g I n 6 b 2 s c N U s 4 c Q B r 8 M + Q R s p g 0 B 0 M s j g P 5 I I 0 Q B + q d y p N Y 5 0 P 1 O 3 5 i r / q c O C F u R g k T V A G t 7 4 g C W x R H C 5 A D m 6 m 4 P S t L q e L c Z J q b G t V X Q W B r Z 2 z l j L 3 / s P 9 5 u 6 e W h q f x 6 5 Y H / 3 R B N G T e G u D G j 7 / g E 1 J C F B P U + M e Q S A g E w u g 4 J E i b g Q E i N E D t S 0 9 P i d j O N i r E 1 y i B o A t 2 v W E 2 n Y 8 G Z e V l s t P r 0 P C w h K W k C 5 Z u m I O W I y E 7 K 0 v 2 2 X 6 n M Y m u f P O d z l 0 a 8 E w / U N R P b 1 7 e l c n J L Q 0 h D S I r k U A M E A g k U V L H q G 7 I D 6 Q 5 R j o 8 L H A l q 9 e q I G 0 p U h v b w B B f o w T D a c d 8 j C o M o / J Z V b / V q o G x b L 2 F Z R n N T 1 v E C / z + v Q d y k M C N G z d l v 3 E A O x l J B f v 9 l J M b P O Q 6 H D B a z M 7 M U l a 6 i 4 p 3 X Z T X h A P P Y H Y f O z M 1 P 2 u h Z 4 8 f U d 2 O X W R 3 b J 1 T N C I h S C A d Q I J A X u i 9 A G G Q r 8 k S k F q S r 5 + R O C i d c n P i 7 8 p l u 9 H c t v 7 i I Q b M + d J o f D q Z b H b M H y k S q A I O f i 1 r O l q c r P U s W p s U D b B 4 s B C b + f N n 3 r 1 9 n z K z 0 s W D v b q m i r I y M 2 l q e p r V u 1 r 5 T u H b O q O S v / r i E v 3 i l x / R / / 6 q l V w T z V R a U i h q p Q p 2 O Z w A h w l U V l X S 9 v p t L N W y 6 V Z 7 C k 1 v 4 U 0 s V X 1 q g p i 0 S C M Y p V S M z k q I w r E i i U q r g w F w X + 9 n D l c j P 1 y N f N w x w d 1 I u R 3 5 v W 4 6 d L C e q m r K 9 K f G B 3 E n F N A / l k 0 L S X a W R q y B c j A F b y A p y / V K K M 6 a p / 3 l 0 a t Q 5 v N A E H h P p K a k y i 6 z q E B s 8 o L x 1 e 2 b d + S I U T z X 9 r p d p N n F 9 9 / T 7 x D E v 3 3 + J Z 0 4 e 5 H + + P k 1 u v j e C S r L t e t B N X 9 / B O 4 0 U l K 1 n q + l b 1 O n K 6 o x 1 2 a E q k f + / S J R g m Q y U k b y N Y E g Z U L J p K 8 1 m S S G 3 x 7 H O A w P v n v i z 8 c x 3 M F + + / v F 9 b H R i L v K p 4 A C V 7 2 V a n T B x g b E 2 t Q q c 2 L z M M f S d s w t f f 7 X L + j e n f u 6 E a h j Q d P S 0 l i V y B E z O d y Y s E X Z v v 1 7 p Y L D M T Y + L t 4 X L p u b b N x B F G W q F c O p K S m U l p o q 7 5 W W l k o 4 i N v 6 + 3 C 4 2 F q w r y w x x 1 8 B M p l q 5 T / I C 0 o r x M G 0 M k B Y x 1 E c p F 2 o W M i F 5 3 R a X o N 4 3 s e d o a q z e A N 1 y 5 U b 3 1 C Q N c W F g k J D I a 6 9 Y C x 7 X E Y F n E f V 0 F h P n / z q F / T p r z 9 h 6 b R 4 U S L I h d M y 9 u 7 f I 7 6 A u A 5 3 k B 0 f H Z N 9 J n A c a H V N J T 3 t j p L Y a / z J m a k L c q x P S o R t 1 e I F V Y + K T F y x i h Q g D q S T B F 3 f I U G T i U M g 1 g S z 5 s 9 r Y 4 S o h y L F 5 u n 8 h W M R 2 9 Z G B 2 5 6 / D f O w W H n U t e 9 E A o + U g u L x T g R K y e d P L 7 B e b j y b f h z l v u o w o J C + u j j D + j k q R P c K w Y f h D t S R 0 c X e T 1 q S c G + u g J 6 3 v J M T g V Z C a m r J I K L y 6 2 h y C e H 0 A H O R N E 3 Q B x D H k g R c x 0 g l i Y I 5 4 n E M f m a M O a + p E O k E Q c Q K M x k D g m F 4 2 G t b S p e I U G q A K J S D 0 6 l E E G w 1 X u i x / o y f A 7 G R N E 0 a 5 A o P T 1 N A r 4 r 5 p 2 w 8 c q 3 l 6 / I u b 5 4 n 5 b W 5 9 T 6 9 B G d O r a f 2 t p 7 q f 9 N v 3 5 1 Z M B R d j X I Y s l U k x + U g l l r V B 3 X A y A J 6 k 4 R R x M J d S q E U f m G Q K q u V R C y W P N D n j F t Q x P L S C a R T n 5 K d s H l a 3 V t Z b 2 R M I Q q y p 3 T B a g L j c N q s Z r m i a X p s B z F g k u X v q X b t + 7 I j k s 4 1 O 3 E i W N i A c S Y q 6 a 2 m l I W R u g 4 k + r B g 4 f 8 m 5 b + V o W Z s f 9 W n P h x s D J 0 7 O S I 3 p X w r U D 9 R i Y N a s C Q S p M j Q B h N E H N v k R c E 8 g I B 0 k f F h j x q o a F O s 2 S C d D p 9 9 r D 6 A g m A h C E U 9 q T m 0 u H / q v C k c M M a Y b Q S C 0 e b q F 5 u 6 U Y c D h g c M C k b D b A j L O a q M L F Y V l N P W U W 1 1 D e V T s 1 v H O R f s M m x O m g 8 O N c X 7 4 l d k p b 7 7 t M x e q o n M 5 n O 1 n l C + m R 4 u z c U x t Y h r C c M m R S X Q B I T W 4 K u E 0 O w A K k Q d J 7 k S w B h c G 3 I o 9 M B Y q k 8 P J e X t / T c 4 E Y j I Y w S J u R l o c f h g m I d W Q q b w 2 r w 8 n k L f f X l J f q G 1 T A s 2 5 i e m R F V T C q A K z Q S c v N z a W R 4 R F 8 t D S x Q f N D 0 E + E s 3 L P n z 9 B g T x v d u 3 a Z / O M v q D p r g n s o 9 f 7 Y 1 B K b X e J 0 e 3 z u c r j x e m V X K S 4 e O V m i L N t P 5 + o X H 5 K A i e w X M X i 7 r y d U m Y I o F h K R q r 8 A e a T s D W n Q Y R p j g + 4 8 9 X 1 F s C B Z D H E C J M J 7 S B 5 L K p Z W j Y 3 V i 9 p R X M P N 1 o 7 I L S x O a O t h o Z n k o C Q 7 h y Q 7 x 2 p + y o q l S G H F + z v m + H U 2 G d 9 g a 2 b 3 n F s W G G J i F e T C g W z F x c W y s t d I D x w n C i L U 1 W 0 T K 1 4 4 R s c m 6 Y 9 f P 6 D S 6 j r 6 + H i Z F C C A 7 z M 2 r g 5 Z G x 8 b p 1 O n T w j x b t z 4 k T r b u + i z f / j D k s d 9 4 p j P 5 U 4 m x G e c b 3 A L o T C P v N S T n a N 2 a m E J u d F Q B O I O A 2 Q S U n G w k s N y b Y i l p B E T i S V 8 k C A 6 6 H R g 3 k n m n q z z T 5 j E D U 7 m / u G z j 7 l c E k b R S j x C t f d g u / c k s j G p 7 E w q G z d s F J i V V N E Q q i h j n g 6 E j T G s w N 5 6 m K C F e x F U s u L i I h o Z H a X x 0 X H q 7 O i U D T K h s h 0 + c l D 2 3 / N 6 f f T F 1 1 f p 2 P H D V F 6 8 9 N G i W M o B D 3 T M P 6 E B Y R t m m N o d F o K O z S Z J 4 8 e 5 u S u h I H 2 e D l W t r I p e b k 5 G m 9 5 Q K D I h g F A m r a 4 R G w K F k 0 l i I Z C K 5 Z o J 5 J e 0 8 o 4 I T u Q a U o F E K m A i F 8 S y k 5 / + / r N P 9 L d J D C Q c o b h s W U p x Q q S T J h W T C W k l S V B h 8 u i K O F r j p d z U o L o F L 3 S 7 b Y F O b w 9 t o H C M / e O / / J m q q i u F S A N v B s R D A o s P 2 9 s 6 R V r N z c 7 R m f P n q b h w e X 3 9 1 s 0 7 t G v 3 j i V 3 W c L Z T 7 H g v U a 3 H D O 6 H G A U 3 e h j c A x 5 U B l C G C E V L p c m k 0 k H S K T T E k Q y 8 b U h E 4 i l p Z I E S C U / y K Q 9 I / x u + t 3 f f c g d V 2 L 5 Q N p u P k 8 s Q g G v O 7 l g L V J K 1 D 4 Q T N y T p A 6 j x v s 7 W F 3 S g o D r S 9 S m c K A C 7 z c 9 o K P H 1 N Z g k E x 4 j R C J 1 c T H j 5 7 K k T j R 4 N 7 d J q p v q F 9 0 H h U O t r 7 G 6 l 0 s X v D A 6 W 2 e F R c i j s / a 5 M T D j U K A T O j c j M X O E I s L W d I S 6 2 t L W p E p a A Y P k E q T K E A o Q y Q E r f L B 3 c g v 0 s n N H e M 8 / e H f / 1 J 9 o Q R C 3 N d D R Q r b q 3 h o L w W v x D 8 K W y q F r 4 1 e g + e i w f c v g g 1 t K V U b x B n j s Y 8 B n F j N G A p n 8 5 Z X l I l x I R q g g W C O y g q M k a 6 / c s Z M J i C a Z f W v h z d u 7 G S I w 3 9 U n W g y B Y m z N J m C z 3 J 9 I i 3 3 j b Q y p N J p C Z z W R F P t A C Z z F f / 6 t + 8 v a j e J E L i J R c p O h I D C h N U P m x u i s F G Y n O b C B a I V U j h M I B q z N L z J 4 e E Q C W V l p e I t / v 3 3 V 2 U p x 3 L I y 8 + n t r Y O f S X t T g w P v v m V v 0 M k v J l c n l A o B x y Y / d Z h i I I A U o A k m i i G I E K a k L T 1 G R P M f U O e Y D q Q b 4 g l d R 7 s V H E N a Q V L K h y M I 7 e b + I Y N q I n V o b b c K Z W D w p R Y F 7 T p z a K n F N G P r 1 0 r P o 1 z p G B e X w r 5 + X k y c X v 1 6 n U h e C S g E c C T I j M j u C 7 n 8 l s e 2 + B 8 3 9 W i s T i 6 e S t F I E W i o G R B U N L K X C v y B K W V P I 8 Y 1 3 L P 1 B 8 H Y + E L 1 C v q O k g m I Z H k c c w k E j I h z e O o T z 6 9 o L 9 Z 4 i F h C e V 0 Y h M X V I g q y A U u a L + I + 2 C l i H r B Y S X g i a s W 1 S 8 c e K / 0 j A w x e y 8 H q H 9 7 9 + 6 R P f 4 i f S 6 s k a 9 e v l b r q T S 2 r 3 G y 9 U T N 8 h I x V l M 5 + l G D 1 i i O 0 j F l D E L w H 0 U s K X t F F k W c I I k C S 9 P N f c S a O K b e h D T I E / I o A g X T H F D f H A v B e D y L P E U s r 7 g Z Z e d k 6 m + X e I j / E v h l Q s P 2 V C n Y Y O + k C t a k c U / o w h W 6 E t w + G 4 0 s c b A Z l m 8 8 e / K M 0 t J W X v E J 8 7 r L 6 a L v v / t B j s y x Q g 5 9 Y 0 l n n c P a X h B Z m k U D p 3 3 x A W 5 W w L o X C z B g N g a a a G D I o I K W U E I S R S B x U p U 8 r g t 9 T x E L 6 q E i g h B F g r o n e f x s k E A q z 2 g g Q i L O 8 z O R x B i B D l W s f Z i Y 9 9 E f / u H T R e 0 k k Q K X c W L / y 8 t 2 q M o R E n H Q B R + s D K 7 A K N W / F w O R e 2 S s U 8 L Y q L o 6 u j N u s Y y j o L B Q j s z 5 4 b u r d O 3 q D X r 2 r F l 2 P N q 1 a / E R O n A V W g 2 O r D D / 9 K w v N u k E A q 5 M Q i 2 R U K 5 C D E W U Q B B y 6 W D u G 4 L p Z 5 Q 3 u E 4 j 1 s 8 H 6 k z X n 6 p X F d S z K j / Q a U I j A a l 0 3 T f u 2 G Z p G Y n 5 L 2 F V P o P S 4 m S u j G B B G 1 J Z 0 4 E K Q k P g I F I r A s Z n I / 9 c z G + N j o z p q + U x 5 3 b L e b 5 l Z S X 0 w Y c X 6 d z 5 s 3 T m 7 G m q r a 2 l t P R 0 V g s X j 5 l w X O h q k L q C J b x 3 f P X j J 1 N W k Q N I Y Y K S T I o g Q d V O i I G y 1 7 G R U n I / I I 0 s R J I 6 4 n S A T N r Y J O 9 h 6 h P P m X q F Z A K Z W D L x N V T / E 6 c O 6 W + f u E h 4 Q g H b q t J 0 I V t 6 L y 5 8 6 y A W s V S q V O L S 3 f C t t s i t 9 M C h f T K Z u x L g R Q G 1 L n w R I s 6 L g p U Q 8 1 b h W K 0 X + J P e p S U Q v C 3 W B 7 o D M k R C + Y U E U 6 a K G E g H n u E 8 c 6 2 C J o g h E Y L U E V 8 j T + r K k E n V p 6 p H S 9 1 q i R S I J e 2 l j z + J / / L 2 a L A p C J W e 5 i A n q 0 0 L K H i p I M S m Q k x a V a q 1 l 4 0 k q e D u E 4 l v 8 O v 7 5 t I V m d R d C s M 8 Z n r T 1 0 9 F r O 4 Z / z 8 r T p 0 6 T o 8 e P t F X Q S x 1 9 u 5 K W G 7 n p s c 9 s a l 7 k Y F y E i 6 p M t M q n J S l k E K X q Q m 6 X K X c 9 T 1 D E O u z o X m K R E E y B Q m k 6 h L 5 / J x R 7 f R 9 E A o W P R g i M j J S q b i k Q H / n x E Z C G y W s Y V d j j l S G F D I K X I d A D 6 f T q g J N 5 e r W E o Z b 7 Y v d V U A Q S B k s y w A g b S 5 f + p Z e v n j F A 2 M s x f D R 3 d t N 4 v i 6 F I z / n l V K 4 d M f 9 a z O P W b x N 1 f w 8 4 3 Z G H b H V c C 7 c R B S h M U o L x D F G B k Q p P y Y A A F i m b J V e V I X 5 n X I M 9 e S t j 4 f + t q A m h c g E 2 J T l 4 p I k E g q 7 e X P g r / e L x e 1 h 0 Q N t j s v u 1 H S m w L T M 1 5 q e T m u 3 Z C C 3 u j K I x 1 x k u S B H L Y k T s O h F m m O J Q 8 / W n 4 5 0 b v 1 b n K F d f I 4 7 B r E q a i s E P + + 1 u b n c s B A W 1 s 7 9 X T 3 0 I G D + 8 U g s R R w t u / w y L B s y D J l K 6 D X g 3 a x L q 4 F p d l + 2 l P m k 2 + N i s I k 7 k M m K L g Q D Y Q 0 / M r Q 5 w 2 Z c B 8 E M s 9 Y g 8 q X w K R Y l C 9 5 H D C u k l h d g 0 C K U O Z a E w f p E B K p O C C N e I y k X I u M z x 7 8 9 b z 0 6 W / e p 8 K i f P W 1 N w E 2 F a G A 5 6 9 G a W K K G 5 i Q y U I q I R g I B R 9 A R S r j p a 7 I p G L + I + 8 D E / J F 8 f M L N n h Y + v r 7 B 6 m r s 1 O e P 3 b 8 S I g J f D m g k X 3 1 5 W U q K S 2 S n W h b J y p i 2 m N 9 / Y H G b 2 J N H v x R W Z J W + Y j R + K 3 X J g T z g 6 R i Y i A f 6 q H c R 9 o Q C E Y L I 6 F 0 H s g j a Q u R r G T S k k n I p K W T L M 3 g U F Z W R B / / c n O M n Q w 2 x R j K i o b t u W S D a o J K Q c 9 m e j j u z V Q F 4 R 5 6 P I t 6 E Q i q 8 l H x f m 4 Q 3 z 1 3 0 c D A o G z Q A m D N U l 9 v H 6 t 1 J + k k j 4 e i J Z N B e k a a O M b e u X W X J j q b 5 H P i A d X w J a V i 8 E T + 8 F 8 0 b i 4 / U e f C y w X 3 A k H l B 9 I g k n 5 e P a d f a 7 H o B c l i 7 q t 6 E I u d E E e T i P M k t t R f o A 5 B K I 4 d j q R N R y b A d u f V 5 p J Q B n e b e r k 7 c A S 8 0 J W k U l J K 1 D 1 I K c S Q T C K p t J R C G v / 0 D N z 0 1 A h 9 u M d O 7 W 0 d l J 6 e S p 2 d 3 f T O m V P y P r E C D Q k E x W v b p k t p f G 7 1 Z u 3 Y E U Y i x S J c 8 R / k q a D u W 6 4 t a Q n 4 x 7 / D 5 I N I S E e S S n J f Y k U o l W c h F 9 I c G + J a x 0 9 C I G 0 a h 3 Q C m W Q X W I 6 5 p 6 T / / N 8 / C 9 E e N g s 2 L a H G x u e o 9 c U w E y O c V C q 2 k g o V s 4 h Y E n O F c c B 8 z 9 k 6 N V e E S s e Z U d E A K 3 / h h V 5 S U i z O s 1 b c a n P S x N w 6 K g D S 2 J c C G j o i P A O S S I 5 c y 1 3 k q w c C a b m 2 p E G E 0 G u V F 4 g 1 m U K I B e K Y 2 E o m J o 3 K U + Q x e U Z C G Q 0 C 4 1 V j g M C C Q V j 0 Q C h I p o r K U v n u m w 2 2 u 6 9 6 V K l v Q o y M z j K p h m R f 9 I i k Y u I Y i R V I a y I h j 3 9 + 4 L o k e 4 H 2 l f P Y T F 8 b W N M K u E 8 0 P T 1 N d 2 7 f E 6 N F S 8 t z 2 r d v d 4 C I L w c d M Z 1 m u C L Q q F V C / 7 d U m b k O x P g b d s 3 B X K P R q 2 w Q w M T B 5 8 x 1 M C j C m L Q i D q d B k s A 9 n Y 8 8 E E d i l Y Z 0 Q i e F e 0 o l B 6 G Q B / V O q X l q / O S V a Z E P f / E u V V W X 6 x + 3 + b D p x l B W 5 O W m U n q a X X o 2 6 f V 0 E J 0 c a Y v u j s p V e b r C d S W b y u 8 b I w n B x q A a T u D a 2 s C Q z w E r f O F d j v V T 2 I s C + b 1 j S f R 6 k I u V 0 9 J y 1 w T 9 m f p K i K B j S e O e / j 7 B h o 8 4 e C 2 / Q 7 6 / + r 0 q D 2 W A 3 6 b z + F n 1 G 3 U c C K r c V L 4 q t 8 D r A + + v 8 h E r l U 7 n 6 X I 3 Z S 4 E k j z U i S I T 4 o C U 4 l B c U r i p y Q R s a g l l c L e p g z y s s W H / C U g q u 6 i B S u V T J n U l p Y I S y h I b b 0 b c 4 3 / 7 K 7 x U l B W U T C r G s 3 I Z y A c w 3 w Q / P r g e p a S m 8 l N q b 4 c Q B B 8 P Q h M j 0 i 1 A V Y h + S F K B h E r L J V I q D U L J t c l H A i S z 3 F d p d c + E 4 D V I t U Q 6 Z N y k x 1 K 4 p 4 m E N A i j y K X I Z O 4 p y a S J Z o i l C Q R y G Q M E 4 q z M d P r s n 3 6 L H 7 C p Y b v 7 e v M T C r h 1 u 4 2 8 f h a 5 Z k w l a p 8 Z R 3 E 6 n F S a Q B K D J M j j Z 7 A J 6 d l 6 r 3 p G s h G r p q 9 i l R + 8 l p T k d Y / a Z W + + R c B j Y a X M T V K n w i D Z l r v c Y C W y p i V G Q 5 c r / R 9 / 8 F f n 6 7 T E O s h T 1 m t L O j K R T F o T J 5 B W 5 D H 3 R C L h e Y k V m Y x W E C K l j O Y Q Q i a P r H D + x 3 / + P X 7 M p g c T q h c l v S V w 4 8 Y L 8 r M W G y A R S C U T v r g G c T S h T B o k Y y Y I M Q z B O H 2 8 1 k u Z K Z o w u M / v H X h O p x W Q p 1 I 3 X 7 t o 2 q s 0 a H M 3 C O Q s L u a Q H G 6 w B p I K X K N R q 1 j + 6 n w T 4 y b + q f / 4 o 5 4 P p l W Q N P 6 Z d E h Q h O E / m j T B P E U a c 6 2 J B M J I v u X a S i Z N J B W D Q I p U Q i i o 4 V 5 l 1 Q O p 4 E z 8 H / / L v 1 O / Z Q t g S x E K u H a t V W 3 w A h M 6 S K P V Q F H / N J G C k g p B E U X l o + G r 6 3 M N X n J A H Z R 7 n I s / h k D I w 4 f p 6 6 s v k 0 U 6 4 l r A k U 4 x g q l Q q G J H O w 7 C m q d v c M T N W a d 1 S r 9 I r q T R 6 y t J 6 3 s S W / J 0 H J 6 v A s j C 8 S I i W d O L J R Q I Y 0 h l J Z N a D B p G J k k b y Y T Y Q 8 k u F / 2 n / / a Z f N + t A t u 9 L U Y o r n + 6 e q 2 F S c W N 3 U g q H V R a E S k o q U A K C 7 G Q J 4 y w U b I T K R t 5 / O q e Z P O / o q x 5 8 v i S a H x O 3 R f g v g X q y t x T U Q C 6 x L m p q o Q V a M A 6 K Q + q / 5 K P V D C N y B q j 4 X M s / / F H X V v v W Q P / 0 W l D G k v a I p E i E S k Q W 4 i k x k q 4 h 3 h p M p k Y k u m f W T K p j m r r Y M s R y u D m 7 R c 0 O 6 t c l I R I W m J Z N 8 4 U S W X I F E Y u / q O v U e H W N C 4 5 r R J I S m x I Y + 4 E E L i 0 5 u s i D y t 5 b s Y m o S N O S F p l C B E W x R z k P / 6 A C P p d T F o / Y 9 J y L T E a v z V f X w t h 9 L V O G x I J g R a R S U s p k A j 3 h E A q 3 3 i Q K 4 l k 1 D w f F R b m 0 9 9 / 9 i t 8 y y 0 H 2 7 2 2 r U k o 4 N q 1 Z n J 7 W V a B U D y W E j I h B p F A I B M L i X A N O v A / T S 6 h h y G S j v E P / 9 U 9 H U s k f x X k u d h g S B A A G r V O B t P 8 V / 5 b Y 3 0 P s b x e x / q + I o d + T o I i S e Q 8 E E X F M k 2 g i a Q I h W s Q x e R x W i R S 0 J q H P C W d E A y Z F I l E Y v H 4 C S e T f P Y f f o N v v A V B 9 P 8 B 7 + l 7 e y o 2 0 4 k A A A A A S U V O R K 5 C Y I I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 G u i d = " 9 1 b 8 9 7 2 e - d 1 c 7 - 4 b c 0 - 8 6 7 9 - 4 5 9 b f e 7 0 5 a 3 1 "   R e v = " 1 "   R e v G u i d = " 8 a d 6 4 3 d 6 - f 8 4 d - 4 9 b 6 - b 5 a 9 - 3 8 e f a 7 1 3 1 1 f 6 "   V i s i b l e = " t r u e "   I n s t O n l y = " t r u e " & g t ; & l t ; G e o V i s 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Props1.xml><?xml version="1.0" encoding="utf-8"?>
<ds:datastoreItem xmlns:ds="http://schemas.openxmlformats.org/officeDocument/2006/customXml" ds:itemID="{27ECF550-FE83-42B2-9883-CF2D8F81413E}">
  <ds:schemaRefs>
    <ds:schemaRef ds:uri="http://www.w3.org/2001/XMLSchema"/>
    <ds:schemaRef ds:uri="http://microsoft.data.visualization.Client.Excel/1.0"/>
  </ds:schemaRefs>
</ds:datastoreItem>
</file>

<file path=customXml/itemProps2.xml><?xml version="1.0" encoding="utf-8"?>
<ds:datastoreItem xmlns:ds="http://schemas.openxmlformats.org/officeDocument/2006/customXml" ds:itemID="{9A67E4C4-E39C-4EFF-B529-DC12A3DF5743}">
  <ds:schemaRefs>
    <ds:schemaRef ds:uri="http://www.w3.org/2001/XMLSchema"/>
    <ds:schemaRef ds:uri="http://microsoft.data.visualization.engine.tours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Using Report Raster</vt:lpstr>
      <vt:lpstr>Piezometer Max Values(What if)</vt:lpstr>
      <vt:lpstr>Piezometer Max Values(NonLinear</vt:lpstr>
      <vt:lpstr> QGis Raster Data(What if)</vt:lpstr>
      <vt:lpstr> QGis Raster Data(NonLinear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mrwed</cp:lastModifiedBy>
  <dcterms:created xsi:type="dcterms:W3CDTF">2018-08-02T07:28:26Z</dcterms:created>
  <dcterms:modified xsi:type="dcterms:W3CDTF">2024-12-09T20:10:44Z</dcterms:modified>
</cp:coreProperties>
</file>