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<sst xmlns="http://schemas.openxmlformats.org/spreadsheetml/2006/main" count="118" uniqueCount="90">
  <si>
    <t xml:space="preserve">ASD</t>
  </si>
  <si>
    <t xml:space="preserve">DESIGN PROPERTIES FOR APA PERFORMANCE-RATED I-JOISTS</t>
  </si>
  <si>
    <t xml:space="preserve">ER</t>
  </si>
  <si>
    <t xml:space="preserve">b</t>
  </si>
  <si>
    <t xml:space="preserve">h</t>
  </si>
  <si>
    <t xml:space="preserve">EI</t>
  </si>
  <si>
    <t xml:space="preserve">Mr</t>
  </si>
  <si>
    <t xml:space="preserve">Vr</t>
  </si>
  <si>
    <t xml:space="preserve">IR</t>
  </si>
  <si>
    <t xml:space="preserve">44mm (1-3/4 in.) Brg </t>
  </si>
  <si>
    <t xml:space="preserve">44 mm (1-3/4 in.) Brg </t>
  </si>
  <si>
    <t xml:space="preserve">102 mm (4 in.) Brg </t>
  </si>
  <si>
    <t xml:space="preserve">VLCr</t>
  </si>
  <si>
    <t xml:space="preserve">K</t>
  </si>
  <si>
    <t xml:space="preserve">Joist  Series </t>
  </si>
  <si>
    <t xml:space="preserve">Flange width</t>
  </si>
  <si>
    <t xml:space="preserve">depth</t>
  </si>
  <si>
    <t xml:space="preserve">w/o Stiffeners </t>
  </si>
  <si>
    <t xml:space="preserve">w/ Stiffeners </t>
  </si>
  <si>
    <t xml:space="preserve">__w/ Stiffeners </t>
  </si>
  <si>
    <t xml:space="preserve">Depth </t>
  </si>
  <si>
    <t xml:space="preserve">m</t>
  </si>
  <si>
    <t xml:space="preserve">N . m2</t>
  </si>
  <si>
    <t xml:space="preserve">N . m</t>
  </si>
  <si>
    <t xml:space="preserve">N</t>
  </si>
  <si>
    <t xml:space="preserve">N/m</t>
  </si>
  <si>
    <t xml:space="preserve">Joist Series</t>
  </si>
  <si>
    <t xml:space="preserve">EIb 10 6 lbf-in.2 </t>
  </si>
  <si>
    <t xml:space="preserve">M c lbf-ft </t>
  </si>
  <si>
    <t xml:space="preserve">Vd lbf </t>
  </si>
  <si>
    <t xml:space="preserve">IRe,i lbf </t>
  </si>
  <si>
    <t xml:space="preserve">1-3/4" Brg w/oStiffeners</t>
  </si>
  <si>
    <t xml:space="preserve">1-3/4" Brg w/ Stiffeners</t>
  </si>
  <si>
    <t xml:space="preserve">4" Brg w/o Stiffeners </t>
  </si>
  <si>
    <t xml:space="preserve">4" Brg w/ Stiffeners </t>
  </si>
  <si>
    <t xml:space="preserve">VLC g lbf/ft </t>
  </si>
  <si>
    <t xml:space="preserve">Kh 106 lbf </t>
  </si>
  <si>
    <t xml:space="preserve">PRI-20_241</t>
  </si>
  <si>
    <t xml:space="preserve">PRI-20</t>
  </si>
  <si>
    <t xml:space="preserve">241 mm</t>
  </si>
  <si>
    <t xml:space="preserve">PRI-30_241</t>
  </si>
  <si>
    <t xml:space="preserve">PRI-30 </t>
  </si>
  <si>
    <t xml:space="preserve">(9-1/2 in)</t>
  </si>
  <si>
    <t xml:space="preserve">PRI-40_241</t>
  </si>
  <si>
    <t xml:space="preserve">PRI-40 </t>
  </si>
  <si>
    <t xml:space="preserve">PRI-50_241</t>
  </si>
  <si>
    <t xml:space="preserve">PRI-50 </t>
  </si>
  <si>
    <t xml:space="preserve">PRI-60_241</t>
  </si>
  <si>
    <t xml:space="preserve">PRI-60 </t>
  </si>
  <si>
    <t xml:space="preserve">PRI-20_302</t>
  </si>
  <si>
    <t xml:space="preserve">PRI-20 </t>
  </si>
  <si>
    <t xml:space="preserve">PRI-30_302</t>
  </si>
  <si>
    <t xml:space="preserve">PRI-40_302</t>
  </si>
  <si>
    <t xml:space="preserve">302mm </t>
  </si>
  <si>
    <t xml:space="preserve">PRI-50_302</t>
  </si>
  <si>
    <t xml:space="preserve">PRI-50</t>
  </si>
  <si>
    <t xml:space="preserve">(11-7/8 in.) </t>
  </si>
  <si>
    <t xml:space="preserve">PRI-60_302</t>
  </si>
  <si>
    <t xml:space="preserve">PRI-70_302</t>
  </si>
  <si>
    <t xml:space="preserve">PRI-70 </t>
  </si>
  <si>
    <t xml:space="preserve">PRI-80_302</t>
  </si>
  <si>
    <t xml:space="preserve">PRI-80 </t>
  </si>
  <si>
    <t xml:space="preserve">PRI-90_302</t>
  </si>
  <si>
    <t xml:space="preserve">PRI-90 </t>
  </si>
  <si>
    <t xml:space="preserve">PRI-40_356</t>
  </si>
  <si>
    <t xml:space="preserve">PRI-50_356</t>
  </si>
  <si>
    <t xml:space="preserve">356 mm</t>
  </si>
  <si>
    <t xml:space="preserve">PRI-60_356</t>
  </si>
  <si>
    <t xml:space="preserve">(I4 in) </t>
  </si>
  <si>
    <t xml:space="preserve">PRI-70_356</t>
  </si>
  <si>
    <t xml:space="preserve">PRI-80_356</t>
  </si>
  <si>
    <t xml:space="preserve">PRI-90_356</t>
  </si>
  <si>
    <t xml:space="preserve">PRI-40_406</t>
  </si>
  <si>
    <t xml:space="preserve">PRI-50_406</t>
  </si>
  <si>
    <t xml:space="preserve">406mm </t>
  </si>
  <si>
    <t xml:space="preserve">PRI-60_406</t>
  </si>
  <si>
    <t xml:space="preserve">(16in.) </t>
  </si>
  <si>
    <t xml:space="preserve">PRI-70_406</t>
  </si>
  <si>
    <t xml:space="preserve">PRI-80_406</t>
  </si>
  <si>
    <t xml:space="preserve">PRI-90_406</t>
  </si>
  <si>
    <t xml:space="preserve">The tabulated values are for the standard term of load duration (K, = 1.0). All values, except for El and K, are permitted to be adjusted for other load durations as permitted by the code, and the VLC, values shall not be increased for shorter durations.</t>
  </si>
  <si>
    <t xml:space="preserve">Bending stiffness (El) of the I-joist.</t>
  </si>
  <si>
    <t xml:space="preserve">Factored moment capacity (Mr) of the I-joist.</t>
  </si>
  <si>
    <t xml:space="preserve">Factored shear resistance (Vr) of the I-joist.</t>
  </si>
  <si>
    <t xml:space="preserve">Factored intermediate reaction (IR,) of the I-joist with a minimum bearing length of 89 mm (3-1/2 inches) without bearing stiffeners.</t>
  </si>
  <si>
    <t xml:space="preserve">Factored end reaction (ER) of the I-joist. Interpolation between 44-mm (1-3/4-in.) and 102-mm (4-in.) bearings is permitted with or without bearing stiffeners.</t>
  </si>
  <si>
    <t xml:space="preserve">Factored uniform vertical (bearing) load capacity (VLCr).</t>
  </si>
  <si>
    <t xml:space="preserve">Coefficient of shear deflection (K), which shall be used to calculate uniform load and center-point load deflections of the I-joist in a simple-span application based on Eqs. 1 and 2.</t>
  </si>
  <si>
    <t xml:space="preserve">The IR, and ER, adjusted for applicable modification factors, including load duration, shall not exceed the factored compressive resistance perpendicular to grain (Q,) of the bearing plate supporting the I-joist.</t>
  </si>
  <si>
    <t xml:space="preserve">https://www.eacom.ca/wp-content/uploads/2018/01/PRI-400_Performance_Standard_ca.pdf</t>
  </si>
</sst>
</file>

<file path=xl/styles.xml><?xml version="1.0" encoding="utf-8"?>
<styleSheet xmlns="http://schemas.openxmlformats.org/spreadsheetml/2006/main">
  <numFmts count="4">
    <numFmt numFmtId="164" formatCode="General"/>
    <numFmt numFmtId="165" formatCode="#,##0.0000"/>
    <numFmt numFmtId="166" formatCode="0.00E+00"/>
    <numFmt numFmtId="167" formatCode="#,##0.00"/>
  </numFmts>
  <fonts count="9">
    <font>
      <sz val="10"/>
      <name val="Arial"/>
      <family val="2"/>
      <charset val="1"/>
    </font>
    <font>
      <sz val="10"/>
      <name val="Arial"/>
      <family val="0"/>
    </font>
    <font>
      <sz val="10"/>
      <name val="Arial"/>
      <family val="0"/>
    </font>
    <font>
      <sz val="10"/>
      <name val="Arial"/>
      <family val="0"/>
    </font>
    <font>
      <b val="true"/>
      <sz val="18"/>
      <color rgb="FFFF0000"/>
      <name val="Arial"/>
      <family val="2"/>
      <charset val="1"/>
    </font>
    <font>
      <sz val="6.4"/>
      <color rgb="FF3D3D3D"/>
      <name val="Ubuntu"/>
      <family val="0"/>
      <charset val="1"/>
    </font>
    <font>
      <b val="true"/>
      <sz val="10"/>
      <name val="Arial"/>
      <family val="2"/>
      <charset val="1"/>
    </font>
    <font>
      <sz val="10"/>
      <name val="Times New Roman"/>
      <family val="1"/>
      <charset val="1"/>
    </font>
    <font>
      <sz val="10"/>
      <color rgb="FF0000FF"/>
      <name val="Arial"/>
      <family val="2"/>
      <charset val="1"/>
    </font>
  </fonts>
  <fills count="2">
    <fill>
      <patternFill patternType="none"/>
    </fill>
    <fill>
      <patternFill patternType="gray125"/>
    </fill>
  </fills>
  <borders count="9">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0"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7" fontId="0" fillId="0" borderId="2" xfId="0" applyFont="true" applyBorder="true" applyAlignment="true" applyProtection="false">
      <alignment horizontal="general" vertical="bottom" textRotation="0" wrapText="true" indent="0" shrinkToFit="false"/>
      <protection locked="true" hidden="false"/>
    </xf>
    <xf numFmtId="166"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tru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5" fontId="0" fillId="0" borderId="7" xfId="0" applyFont="true" applyBorder="true" applyAlignment="true" applyProtection="false">
      <alignment horizontal="general" vertical="bottom" textRotation="0" wrapText="true" indent="0" shrinkToFit="false"/>
      <protection locked="true" hidden="false"/>
    </xf>
    <xf numFmtId="166" fontId="0" fillId="0" borderId="7" xfId="0" applyFont="true" applyBorder="true" applyAlignment="true" applyProtection="false">
      <alignment horizontal="general" vertical="bottom" textRotation="0" wrapText="true" indent="0" shrinkToFit="false"/>
      <protection locked="true" hidden="false"/>
    </xf>
    <xf numFmtId="167" fontId="0" fillId="0" borderId="7" xfId="0" applyFont="true" applyBorder="true" applyAlignment="true" applyProtection="false">
      <alignment horizontal="general" vertical="bottom" textRotation="0" wrapText="true" indent="0" shrinkToFit="false"/>
      <protection locked="true" hidden="false"/>
    </xf>
    <xf numFmtId="166" fontId="0" fillId="0" borderId="8"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eacom.ca/wp-content/uploads/2018/01/PRI-400_Performance_Standard_ca.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3"/>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B19" activeCellId="0" sqref="B19"/>
    </sheetView>
  </sheetViews>
  <sheetFormatPr defaultColWidth="11.53515625" defaultRowHeight="12.8" zeroHeight="false" outlineLevelRow="0" outlineLevelCol="0"/>
  <cols>
    <col collapsed="false" customWidth="false" hidden="false" outlineLevel="0" max="2" min="1" style="1" width="11.52"/>
    <col collapsed="false" customWidth="true" hidden="false" outlineLevel="0" max="3" min="3" style="1" width="8.19"/>
    <col collapsed="false" customWidth="true" hidden="false" outlineLevel="0" max="4" min="4" style="1" width="8.47"/>
    <col collapsed="false" customWidth="true" hidden="false" outlineLevel="0" max="5" min="5" style="1" width="8.75"/>
    <col collapsed="false" customWidth="true" hidden="false" outlineLevel="0" max="6" min="6" style="1" width="9.03"/>
    <col collapsed="false" customWidth="true" hidden="false" outlineLevel="0" max="7" min="7" style="1" width="9.59"/>
    <col collapsed="false" customWidth="true" hidden="false" outlineLevel="0" max="8" min="8" style="1" width="10.41"/>
    <col collapsed="false" customWidth="false" hidden="false" outlineLevel="0" max="15" min="9" style="1" width="11.52"/>
    <col collapsed="false" customWidth="true" hidden="false" outlineLevel="0" max="16" min="16" style="1" width="11.03"/>
    <col collapsed="false" customWidth="true" hidden="false" outlineLevel="0" max="18" min="17" style="1" width="7.36"/>
    <col collapsed="false" customWidth="true" hidden="false" outlineLevel="0" max="19" min="19" style="1" width="7.92"/>
    <col collapsed="false" customWidth="true" hidden="false" outlineLevel="0" max="20" min="20" style="1" width="6.39"/>
    <col collapsed="false" customWidth="true" hidden="false" outlineLevel="0" max="21" min="21" style="1" width="6.94"/>
    <col collapsed="false" customWidth="true" hidden="false" outlineLevel="0" max="22" min="22" style="1" width="6.39"/>
    <col collapsed="false" customWidth="true" hidden="false" outlineLevel="0" max="24" min="23" style="1" width="7.64"/>
    <col collapsed="false" customWidth="true" hidden="false" outlineLevel="0" max="25" min="25" style="1" width="9.17"/>
    <col collapsed="false" customWidth="true" hidden="false" outlineLevel="0" max="26" min="26" style="1" width="8.47"/>
    <col collapsed="false" customWidth="true" hidden="false" outlineLevel="0" max="27" min="27" style="1" width="7.92"/>
    <col collapsed="false" customWidth="false" hidden="false" outlineLevel="0" max="1024" min="28" style="1" width="11.52"/>
  </cols>
  <sheetData>
    <row r="1" customFormat="false" ht="22.05" hidden="false" customHeight="true" outlineLevel="0" collapsed="false">
      <c r="A1" s="2" t="s">
        <v>0</v>
      </c>
      <c r="B1" s="2"/>
      <c r="C1" s="2"/>
      <c r="D1" s="2"/>
      <c r="E1" s="2"/>
      <c r="F1" s="2"/>
      <c r="G1" s="2"/>
      <c r="H1" s="2"/>
      <c r="I1" s="2"/>
      <c r="J1" s="2"/>
      <c r="K1" s="2"/>
      <c r="L1" s="2"/>
      <c r="M1" s="2"/>
      <c r="N1" s="2"/>
      <c r="T1" s="3"/>
    </row>
    <row r="2" customFormat="false" ht="12.8" hidden="false" customHeight="true" outlineLevel="0" collapsed="false">
      <c r="A2" s="4" t="s">
        <v>1</v>
      </c>
      <c r="B2" s="4"/>
      <c r="C2" s="4"/>
      <c r="D2" s="4"/>
      <c r="E2" s="4"/>
      <c r="F2" s="4"/>
      <c r="G2" s="4"/>
      <c r="H2" s="4"/>
      <c r="I2" s="4"/>
      <c r="J2" s="4"/>
      <c r="K2" s="4"/>
      <c r="L2" s="4"/>
      <c r="M2" s="4"/>
      <c r="N2" s="4"/>
      <c r="S2" s="1" t="n">
        <f aca="false">4.4482216*0.0254^2*1000000</f>
        <v>2869.814647456</v>
      </c>
      <c r="T2" s="1" t="n">
        <f aca="false">4.4482216*0.3048</f>
        <v>1.35581794368</v>
      </c>
      <c r="U2" s="1" t="n">
        <f aca="false">4.4482216</f>
        <v>4.4482216</v>
      </c>
      <c r="AA2" s="1" t="n">
        <f aca="false">4.4482216/0.3048</f>
        <v>14.5939028871391</v>
      </c>
      <c r="AB2" s="1" t="n">
        <f aca="false">4448221.6</f>
        <v>4448221.6</v>
      </c>
    </row>
    <row r="3" customFormat="false" ht="12.8" hidden="false" customHeight="false" outlineLevel="0" collapsed="false">
      <c r="I3" s="5" t="s">
        <v>2</v>
      </c>
      <c r="J3" s="5"/>
      <c r="K3" s="5"/>
      <c r="L3" s="5"/>
    </row>
    <row r="4" customFormat="false" ht="23.85" hidden="false" customHeight="false" outlineLevel="0" collapsed="false">
      <c r="C4" s="6" t="s">
        <v>3</v>
      </c>
      <c r="D4" s="6" t="s">
        <v>4</v>
      </c>
      <c r="E4" s="7" t="s">
        <v>5</v>
      </c>
      <c r="F4" s="7" t="s">
        <v>6</v>
      </c>
      <c r="G4" s="7" t="s">
        <v>7</v>
      </c>
      <c r="H4" s="7" t="s">
        <v>8</v>
      </c>
      <c r="I4" s="8" t="s">
        <v>9</v>
      </c>
      <c r="J4" s="8" t="s">
        <v>10</v>
      </c>
      <c r="K4" s="8" t="s">
        <v>11</v>
      </c>
      <c r="L4" s="8" t="s">
        <v>11</v>
      </c>
      <c r="M4" s="7" t="s">
        <v>12</v>
      </c>
      <c r="N4" s="7" t="s">
        <v>13</v>
      </c>
      <c r="R4" s="9"/>
      <c r="S4" s="9"/>
      <c r="T4" s="9"/>
      <c r="U4" s="9"/>
      <c r="V4" s="9"/>
      <c r="W4" s="9"/>
      <c r="X4" s="9"/>
      <c r="Y4" s="10"/>
      <c r="Z4" s="10"/>
      <c r="AA4" s="10"/>
      <c r="AB4" s="10"/>
    </row>
    <row r="5" customFormat="false" ht="23.85" hidden="false" customHeight="true" outlineLevel="0" collapsed="false">
      <c r="B5" s="11" t="s">
        <v>14</v>
      </c>
      <c r="C5" s="12" t="s">
        <v>15</v>
      </c>
      <c r="D5" s="12" t="s">
        <v>16</v>
      </c>
      <c r="E5" s="8"/>
      <c r="F5" s="8"/>
      <c r="G5" s="8"/>
      <c r="H5" s="8"/>
      <c r="I5" s="8" t="s">
        <v>17</v>
      </c>
      <c r="J5" s="8" t="s">
        <v>18</v>
      </c>
      <c r="K5" s="8" t="s">
        <v>17</v>
      </c>
      <c r="L5" s="8" t="s">
        <v>19</v>
      </c>
      <c r="M5" s="8"/>
      <c r="N5" s="8"/>
      <c r="R5" s="10"/>
      <c r="S5" s="10"/>
      <c r="T5" s="10"/>
      <c r="U5" s="10"/>
      <c r="V5" s="10"/>
      <c r="W5" s="10"/>
      <c r="X5" s="9"/>
      <c r="Y5" s="9"/>
      <c r="Z5" s="10"/>
      <c r="AA5" s="10"/>
      <c r="AB5" s="10"/>
    </row>
    <row r="6" customFormat="false" ht="46.25" hidden="false" customHeight="false" outlineLevel="0" collapsed="false">
      <c r="A6" s="8" t="s">
        <v>20</v>
      </c>
      <c r="B6" s="11"/>
      <c r="C6" s="13" t="s">
        <v>21</v>
      </c>
      <c r="D6" s="13" t="s">
        <v>21</v>
      </c>
      <c r="E6" s="13" t="s">
        <v>22</v>
      </c>
      <c r="F6" s="13" t="s">
        <v>23</v>
      </c>
      <c r="G6" s="13" t="s">
        <v>24</v>
      </c>
      <c r="H6" s="13" t="s">
        <v>24</v>
      </c>
      <c r="I6" s="14" t="s">
        <v>24</v>
      </c>
      <c r="J6" s="14"/>
      <c r="K6" s="14"/>
      <c r="L6" s="14"/>
      <c r="M6" s="13" t="s">
        <v>25</v>
      </c>
      <c r="N6" s="13" t="s">
        <v>24</v>
      </c>
      <c r="R6" s="8" t="s">
        <v>26</v>
      </c>
      <c r="S6" s="8" t="s">
        <v>27</v>
      </c>
      <c r="T6" s="8" t="s">
        <v>28</v>
      </c>
      <c r="U6" s="8" t="s">
        <v>29</v>
      </c>
      <c r="V6" s="8" t="s">
        <v>30</v>
      </c>
      <c r="W6" s="8" t="s">
        <v>31</v>
      </c>
      <c r="X6" s="8" t="s">
        <v>32</v>
      </c>
      <c r="Y6" s="8" t="s">
        <v>33</v>
      </c>
      <c r="Z6" s="8" t="s">
        <v>34</v>
      </c>
      <c r="AA6" s="8" t="s">
        <v>35</v>
      </c>
      <c r="AB6" s="8" t="s">
        <v>36</v>
      </c>
    </row>
    <row r="7" customFormat="false" ht="12.8" hidden="false" customHeight="false" outlineLevel="0" collapsed="false">
      <c r="A7" s="15"/>
      <c r="B7" s="16" t="s">
        <v>37</v>
      </c>
      <c r="C7" s="17" t="n">
        <f aca="false">1.5*0.0254</f>
        <v>0.0381</v>
      </c>
      <c r="D7" s="16" t="n">
        <v>0.241</v>
      </c>
      <c r="E7" s="18" t="n">
        <f aca="false">S7*$S$2</f>
        <v>378815.533464192</v>
      </c>
      <c r="F7" s="19" t="n">
        <f aca="false">T7*$T$2</f>
        <v>3416.6612180736</v>
      </c>
      <c r="G7" s="18" t="n">
        <f aca="false">U7*$U$2</f>
        <v>4982.008192</v>
      </c>
      <c r="H7" s="18" t="n">
        <f aca="false">V7*$U$2</f>
        <v>7561.97672</v>
      </c>
      <c r="I7" s="18" t="n">
        <f aca="false">W7*$U$2</f>
        <v>3692.023928</v>
      </c>
      <c r="J7" s="18" t="n">
        <f aca="false">X7*$U$2</f>
        <v>3692.023928</v>
      </c>
      <c r="K7" s="18" t="n">
        <f aca="false">Y7*$U$2</f>
        <v>4982.008192</v>
      </c>
      <c r="L7" s="18" t="n">
        <f aca="false">Z7*$U$2</f>
        <v>4982.008192</v>
      </c>
      <c r="M7" s="18" t="n">
        <f aca="false">AA7*$AA$2</f>
        <v>29187.8057742782</v>
      </c>
      <c r="N7" s="20" t="n">
        <f aca="false">AB7*$AB$2</f>
        <v>21974214.704</v>
      </c>
      <c r="P7" s="1" t="str">
        <f aca="false">CONCATENATE(TRIM($R7),"_",TEXT($D7*1000,"###"))</f>
        <v>PRI-20_241</v>
      </c>
      <c r="R7" s="8" t="s">
        <v>38</v>
      </c>
      <c r="S7" s="8" t="n">
        <v>132</v>
      </c>
      <c r="T7" s="8" t="n">
        <v>2520</v>
      </c>
      <c r="U7" s="8" t="n">
        <v>1120</v>
      </c>
      <c r="V7" s="8" t="n">
        <v>1700</v>
      </c>
      <c r="W7" s="8" t="n">
        <v>830</v>
      </c>
      <c r="X7" s="8" t="n">
        <v>830</v>
      </c>
      <c r="Y7" s="8" t="n">
        <v>1120</v>
      </c>
      <c r="Z7" s="8" t="n">
        <v>1120</v>
      </c>
      <c r="AA7" s="8" t="n">
        <v>2000</v>
      </c>
      <c r="AB7" s="8" t="n">
        <v>4.94</v>
      </c>
    </row>
    <row r="8" customFormat="false" ht="12.8" hidden="false" customHeight="false" outlineLevel="0" collapsed="false">
      <c r="A8" s="21" t="s">
        <v>39</v>
      </c>
      <c r="B8" s="8" t="s">
        <v>40</v>
      </c>
      <c r="C8" s="22" t="n">
        <v>0.0381</v>
      </c>
      <c r="D8" s="8" t="n">
        <v>0.241</v>
      </c>
      <c r="E8" s="23" t="n">
        <f aca="false">S8*$S$2</f>
        <v>456300.528945504</v>
      </c>
      <c r="F8" s="24" t="n">
        <f aca="false">T8*$T$2</f>
        <v>4372.512868368</v>
      </c>
      <c r="G8" s="25" t="n">
        <f aca="false">U8*$U$2</f>
        <v>4982.008192</v>
      </c>
      <c r="H8" s="25" t="n">
        <f aca="false">V8*$U$2</f>
        <v>8473.862148</v>
      </c>
      <c r="I8" s="25" t="n">
        <f aca="false">W8*$U$2</f>
        <v>4203.569412</v>
      </c>
      <c r="J8" s="25" t="n">
        <f aca="false">X8*$U$2</f>
        <v>4203.569412</v>
      </c>
      <c r="K8" s="25" t="n">
        <f aca="false">Y8*$U$2</f>
        <v>4982.008192</v>
      </c>
      <c r="L8" s="25" t="n">
        <f aca="false">Z8*$U$2</f>
        <v>4982.008192</v>
      </c>
      <c r="M8" s="25" t="n">
        <f aca="false">AA8*$AA$2</f>
        <v>29187.8057742782</v>
      </c>
      <c r="N8" s="26" t="n">
        <f aca="false">AB8*$AB$2</f>
        <v>21974214.704</v>
      </c>
      <c r="P8" s="1" t="str">
        <f aca="false">CONCATENATE(TRIM($R8),"_",TEXT($D8*1000,"###"))</f>
        <v>PRI-30_241</v>
      </c>
      <c r="R8" s="8" t="s">
        <v>41</v>
      </c>
      <c r="S8" s="8" t="n">
        <v>159</v>
      </c>
      <c r="T8" s="8" t="n">
        <v>3225</v>
      </c>
      <c r="U8" s="8" t="n">
        <v>1120</v>
      </c>
      <c r="V8" s="8" t="n">
        <v>1905</v>
      </c>
      <c r="W8" s="8" t="n">
        <v>945</v>
      </c>
      <c r="X8" s="8" t="n">
        <v>945</v>
      </c>
      <c r="Y8" s="8" t="n">
        <v>1120</v>
      </c>
      <c r="Z8" s="8" t="n">
        <v>1120</v>
      </c>
      <c r="AA8" s="8" t="n">
        <v>2000</v>
      </c>
      <c r="AB8" s="8" t="n">
        <v>4.94</v>
      </c>
    </row>
    <row r="9" customFormat="false" ht="12.8" hidden="false" customHeight="false" outlineLevel="0" collapsed="false">
      <c r="A9" s="21" t="s">
        <v>42</v>
      </c>
      <c r="B9" s="8" t="s">
        <v>43</v>
      </c>
      <c r="C9" s="22" t="n">
        <f aca="false">2.5*0.0254</f>
        <v>0.0635</v>
      </c>
      <c r="D9" s="8" t="n">
        <v>0.241</v>
      </c>
      <c r="E9" s="25" t="n">
        <f aca="false">S9*$S$2</f>
        <v>528045.895131904</v>
      </c>
      <c r="F9" s="24" t="n">
        <f aca="false">T9*$T$2</f>
        <v>3708.1620759648</v>
      </c>
      <c r="G9" s="25" t="n">
        <f aca="false">U9*$U$2</f>
        <v>4982.008192</v>
      </c>
      <c r="H9" s="25" t="n">
        <f aca="false">V9*$U$2</f>
        <v>9608.158656</v>
      </c>
      <c r="I9" s="25" t="n">
        <f aca="false">W9*$U$2</f>
        <v>4804.079328</v>
      </c>
      <c r="J9" s="25" t="n">
        <f aca="false">X9*$U$2</f>
        <v>4804.079328</v>
      </c>
      <c r="K9" s="25" t="n">
        <f aca="false">Y9*$U$2</f>
        <v>4982.008192</v>
      </c>
      <c r="L9" s="25" t="n">
        <f aca="false">Z9*$U$2</f>
        <v>4982.008192</v>
      </c>
      <c r="M9" s="25" t="n">
        <f aca="false">AA9*$AA$2</f>
        <v>29187.8057742782</v>
      </c>
      <c r="N9" s="26" t="n">
        <f aca="false">AB9*$AB$2</f>
        <v>21974214.704</v>
      </c>
      <c r="P9" s="1" t="str">
        <f aca="false">CONCATENATE(TRIM($R9),"_",TEXT($D9*1000,"###"))</f>
        <v>PRI-40_241</v>
      </c>
      <c r="R9" s="8" t="s">
        <v>44</v>
      </c>
      <c r="S9" s="8" t="n">
        <v>184</v>
      </c>
      <c r="T9" s="8" t="n">
        <v>2735</v>
      </c>
      <c r="U9" s="8" t="n">
        <v>1120</v>
      </c>
      <c r="V9" s="8" t="n">
        <v>2160</v>
      </c>
      <c r="W9" s="8" t="n">
        <v>1080</v>
      </c>
      <c r="X9" s="8" t="n">
        <v>1080</v>
      </c>
      <c r="Y9" s="8" t="n">
        <v>1120</v>
      </c>
      <c r="Z9" s="8" t="n">
        <v>1120</v>
      </c>
      <c r="AA9" s="8" t="n">
        <v>2000</v>
      </c>
      <c r="AB9" s="8" t="n">
        <v>4.94</v>
      </c>
    </row>
    <row r="10" customFormat="false" ht="12.8" hidden="false" customHeight="false" outlineLevel="0" collapsed="false">
      <c r="A10" s="21"/>
      <c r="B10" s="8" t="s">
        <v>45</v>
      </c>
      <c r="C10" s="22" t="n">
        <f aca="false">1.75*0.0254</f>
        <v>0.04445</v>
      </c>
      <c r="D10" s="8" t="n">
        <v>0.241</v>
      </c>
      <c r="E10" s="25" t="n">
        <f aca="false">S10*$S$2</f>
        <v>533785.524426816</v>
      </c>
      <c r="F10" s="24" t="n">
        <f aca="false">T10*$T$2</f>
        <v>5152.108185984</v>
      </c>
      <c r="G10" s="25" t="n">
        <f aca="false">U10*$U$2</f>
        <v>4982.008192</v>
      </c>
      <c r="H10" s="25" t="n">
        <f aca="false">V10*$U$2</f>
        <v>9074.372064</v>
      </c>
      <c r="I10" s="25" t="n">
        <f aca="false">W10*$U$2</f>
        <v>4514.944924</v>
      </c>
      <c r="J10" s="25" t="n">
        <f aca="false">X10*$U$2</f>
        <v>4514.944924</v>
      </c>
      <c r="K10" s="25" t="n">
        <f aca="false">Y10*$U$2</f>
        <v>4982.008192</v>
      </c>
      <c r="L10" s="25" t="n">
        <f aca="false">Z10*$U$2</f>
        <v>4982.008192</v>
      </c>
      <c r="M10" s="25" t="n">
        <f aca="false">AA10*$AA$2</f>
        <v>29187.8057742782</v>
      </c>
      <c r="N10" s="26" t="n">
        <f aca="false">AB10*$AB$2</f>
        <v>21974214.704</v>
      </c>
      <c r="P10" s="1" t="str">
        <f aca="false">CONCATENATE(TRIM($R10),"_",TEXT($D10*1000,"###"))</f>
        <v>PRI-50_241</v>
      </c>
      <c r="R10" s="8" t="s">
        <v>46</v>
      </c>
      <c r="S10" s="8" t="n">
        <v>186</v>
      </c>
      <c r="T10" s="8" t="n">
        <v>3800</v>
      </c>
      <c r="U10" s="8" t="n">
        <v>1120</v>
      </c>
      <c r="V10" s="8" t="n">
        <v>2040</v>
      </c>
      <c r="W10" s="8" t="n">
        <v>1015</v>
      </c>
      <c r="X10" s="8" t="n">
        <v>1015</v>
      </c>
      <c r="Y10" s="8" t="n">
        <v>1120</v>
      </c>
      <c r="Z10" s="8" t="n">
        <v>1120</v>
      </c>
      <c r="AA10" s="8" t="n">
        <v>2000</v>
      </c>
      <c r="AB10" s="8" t="n">
        <v>4.94</v>
      </c>
    </row>
    <row r="11" customFormat="false" ht="12.8" hidden="false" customHeight="false" outlineLevel="0" collapsed="false">
      <c r="A11" s="27"/>
      <c r="B11" s="28" t="s">
        <v>47</v>
      </c>
      <c r="C11" s="29" t="n">
        <v>0.0635</v>
      </c>
      <c r="D11" s="28" t="n">
        <v>0.241</v>
      </c>
      <c r="E11" s="30" t="n">
        <f aca="false">S11*$S$2</f>
        <v>628489.407792864</v>
      </c>
      <c r="F11" s="31" t="n">
        <f aca="false">T11*$T$2</f>
        <v>5124.9918271104</v>
      </c>
      <c r="G11" s="30" t="n">
        <f aca="false">U11*$U$2</f>
        <v>4982.008192</v>
      </c>
      <c r="H11" s="30" t="n">
        <f aca="false">V11*$U$2</f>
        <v>9608.158656</v>
      </c>
      <c r="I11" s="30" t="n">
        <f aca="false">W11*$U$2</f>
        <v>4804.079328</v>
      </c>
      <c r="J11" s="30" t="n">
        <f aca="false">X11*$U$2</f>
        <v>4804.079328</v>
      </c>
      <c r="K11" s="30" t="n">
        <f aca="false">Y11*$U$2</f>
        <v>4982.008192</v>
      </c>
      <c r="L11" s="30" t="n">
        <f aca="false">Z11*$U$2</f>
        <v>4982.008192</v>
      </c>
      <c r="M11" s="30" t="n">
        <f aca="false">AA11*$AA$2</f>
        <v>29187.8057742782</v>
      </c>
      <c r="N11" s="32" t="n">
        <f aca="false">AB11*$AB$2</f>
        <v>21974214.704</v>
      </c>
      <c r="P11" s="1" t="str">
        <f aca="false">CONCATENATE(TRIM($R11),"_",TEXT($D11*1000,"###"))</f>
        <v>PRI-60_241</v>
      </c>
      <c r="R11" s="8" t="s">
        <v>48</v>
      </c>
      <c r="S11" s="8" t="n">
        <v>219</v>
      </c>
      <c r="T11" s="8" t="n">
        <v>3780</v>
      </c>
      <c r="U11" s="8" t="n">
        <v>1120</v>
      </c>
      <c r="V11" s="8" t="n">
        <v>2160</v>
      </c>
      <c r="W11" s="8" t="n">
        <v>1080</v>
      </c>
      <c r="X11" s="8" t="n">
        <v>1080</v>
      </c>
      <c r="Y11" s="8" t="n">
        <v>1120</v>
      </c>
      <c r="Z11" s="8" t="n">
        <v>1120</v>
      </c>
      <c r="AA11" s="8" t="n">
        <v>2000</v>
      </c>
      <c r="AB11" s="8" t="n">
        <v>4.94</v>
      </c>
    </row>
    <row r="12" customFormat="false" ht="12.8" hidden="false" customHeight="false" outlineLevel="0" collapsed="false">
      <c r="A12" s="15"/>
      <c r="B12" s="16" t="s">
        <v>49</v>
      </c>
      <c r="C12" s="17" t="n">
        <f aca="false">1.5*0.0254</f>
        <v>0.0381</v>
      </c>
      <c r="D12" s="16" t="n">
        <v>0.302</v>
      </c>
      <c r="E12" s="18" t="n">
        <f aca="false">S12*$S$2</f>
        <v>645708.2956776</v>
      </c>
      <c r="F12" s="19" t="n">
        <f aca="false">T12*$T$2</f>
        <v>4426.7455861152</v>
      </c>
      <c r="G12" s="18" t="n">
        <f aca="false">U12*$U$2</f>
        <v>6316.474672</v>
      </c>
      <c r="H12" s="18" t="n">
        <f aca="false">V12*$U$2</f>
        <v>7561.97672</v>
      </c>
      <c r="I12" s="18" t="n">
        <f aca="false">W12*$U$2</f>
        <v>3692.023928</v>
      </c>
      <c r="J12" s="18" t="n">
        <f aca="false">X12*$U$2</f>
        <v>3692.023928</v>
      </c>
      <c r="K12" s="18" t="n">
        <f aca="false">Y12*$U$2</f>
        <v>6316.474672</v>
      </c>
      <c r="L12" s="18" t="n">
        <f aca="false">Z12*$U$2</f>
        <v>6316.474672</v>
      </c>
      <c r="M12" s="18" t="n">
        <f aca="false">AA12*$AA$2</f>
        <v>29187.8057742782</v>
      </c>
      <c r="N12" s="20" t="n">
        <f aca="false">AB12*$AB$2</f>
        <v>27490009.488</v>
      </c>
      <c r="P12" s="1" t="str">
        <f aca="false">CONCATENATE(TRIM($R12),"_",TEXT($D12*1000,"###"))</f>
        <v>PRI-20_302</v>
      </c>
      <c r="R12" s="8" t="s">
        <v>50</v>
      </c>
      <c r="S12" s="8" t="n">
        <v>225</v>
      </c>
      <c r="T12" s="8" t="n">
        <v>3265</v>
      </c>
      <c r="U12" s="8" t="n">
        <v>1420</v>
      </c>
      <c r="V12" s="8" t="n">
        <v>1700</v>
      </c>
      <c r="W12" s="8" t="n">
        <v>830</v>
      </c>
      <c r="X12" s="8" t="n">
        <v>830</v>
      </c>
      <c r="Y12" s="8" t="n">
        <v>1420</v>
      </c>
      <c r="Z12" s="8" t="n">
        <v>1420</v>
      </c>
      <c r="AA12" s="8" t="n">
        <v>2000</v>
      </c>
      <c r="AB12" s="8" t="n">
        <v>6.18</v>
      </c>
    </row>
    <row r="13" customFormat="false" ht="12.8" hidden="false" customHeight="false" outlineLevel="0" collapsed="false">
      <c r="A13" s="33"/>
      <c r="B13" s="8" t="s">
        <v>51</v>
      </c>
      <c r="C13" s="22" t="n">
        <v>0.0381</v>
      </c>
      <c r="D13" s="8" t="n">
        <v>0.302</v>
      </c>
      <c r="E13" s="25" t="n">
        <f aca="false">S13*$S$2</f>
        <v>777719.769460576</v>
      </c>
      <c r="F13" s="24" t="n">
        <f aca="false">T13*$T$2</f>
        <v>5653.7608251456</v>
      </c>
      <c r="G13" s="25" t="n">
        <f aca="false">U13*$U$2</f>
        <v>6316.474672</v>
      </c>
      <c r="H13" s="25" t="n">
        <f aca="false">V13*$U$2</f>
        <v>8473.862148</v>
      </c>
      <c r="I13" s="25" t="n">
        <f aca="false">W13*$U$2</f>
        <v>4203.569412</v>
      </c>
      <c r="J13" s="25" t="n">
        <f aca="false">X13*$U$2</f>
        <v>4203.569412</v>
      </c>
      <c r="K13" s="25" t="n">
        <f aca="false">Y13*$U$2</f>
        <v>6316.474672</v>
      </c>
      <c r="L13" s="25" t="n">
        <f aca="false">Z13*$U$2</f>
        <v>6316.474672</v>
      </c>
      <c r="M13" s="25" t="n">
        <f aca="false">AA13*$AA$2</f>
        <v>29187.8057742782</v>
      </c>
      <c r="N13" s="26" t="n">
        <f aca="false">AB13*$AB$2</f>
        <v>27490009.488</v>
      </c>
      <c r="P13" s="1" t="str">
        <f aca="false">CONCATENATE(TRIM($R13),"_",TEXT($D13*1000,"###"))</f>
        <v>PRI-30_302</v>
      </c>
      <c r="R13" s="8" t="s">
        <v>41</v>
      </c>
      <c r="S13" s="8" t="n">
        <v>271</v>
      </c>
      <c r="T13" s="8" t="n">
        <v>4170</v>
      </c>
      <c r="U13" s="8" t="n">
        <v>1420</v>
      </c>
      <c r="V13" s="8" t="n">
        <v>1905</v>
      </c>
      <c r="W13" s="8" t="n">
        <v>945</v>
      </c>
      <c r="X13" s="8" t="n">
        <v>945</v>
      </c>
      <c r="Y13" s="8" t="n">
        <v>1420</v>
      </c>
      <c r="Z13" s="8" t="n">
        <v>1420</v>
      </c>
      <c r="AA13" s="8" t="n">
        <v>2000</v>
      </c>
      <c r="AB13" s="8" t="n">
        <v>6.18</v>
      </c>
    </row>
    <row r="14" customFormat="false" ht="12.8" hidden="false" customHeight="false" outlineLevel="0" collapsed="false">
      <c r="A14" s="33"/>
      <c r="B14" s="8" t="s">
        <v>52</v>
      </c>
      <c r="C14" s="22" t="n">
        <v>0.0635</v>
      </c>
      <c r="D14" s="8" t="n">
        <v>0.302</v>
      </c>
      <c r="E14" s="25" t="n">
        <f aca="false">S14*$S$2</f>
        <v>898251.984653728</v>
      </c>
      <c r="F14" s="24" t="n">
        <f aca="false">T14*$T$2</f>
        <v>4806.3746103456</v>
      </c>
      <c r="G14" s="25" t="n">
        <f aca="false">U14*$U$2</f>
        <v>6316.474672</v>
      </c>
      <c r="H14" s="25" t="n">
        <f aca="false">V14*$U$2</f>
        <v>11120.554</v>
      </c>
      <c r="I14" s="25" t="n">
        <f aca="false">W14*$U$2</f>
        <v>5337.86592</v>
      </c>
      <c r="J14" s="25" t="n">
        <f aca="false">X14*$U$2</f>
        <v>5337.86592</v>
      </c>
      <c r="K14" s="25" t="n">
        <f aca="false">Y14*$U$2</f>
        <v>6316.474672</v>
      </c>
      <c r="L14" s="25" t="n">
        <f aca="false">Z14*$U$2</f>
        <v>6316.474672</v>
      </c>
      <c r="M14" s="25" t="n">
        <f aca="false">AA14*$AA$2</f>
        <v>29187.8057742782</v>
      </c>
      <c r="N14" s="26" t="n">
        <f aca="false">AB14*$AB$2</f>
        <v>27490009.488</v>
      </c>
      <c r="P14" s="1" t="str">
        <f aca="false">CONCATENATE(TRIM($R14),"_",TEXT($D14*1000,"###"))</f>
        <v>PRI-40_302</v>
      </c>
      <c r="R14" s="8" t="s">
        <v>44</v>
      </c>
      <c r="S14" s="8" t="n">
        <v>313</v>
      </c>
      <c r="T14" s="8" t="n">
        <v>3545</v>
      </c>
      <c r="U14" s="8" t="n">
        <v>1420</v>
      </c>
      <c r="V14" s="8" t="n">
        <v>2500</v>
      </c>
      <c r="W14" s="8" t="n">
        <v>1200</v>
      </c>
      <c r="X14" s="8" t="n">
        <v>1200</v>
      </c>
      <c r="Y14" s="8" t="n">
        <v>1420</v>
      </c>
      <c r="Z14" s="8" t="n">
        <v>1420</v>
      </c>
      <c r="AA14" s="8" t="n">
        <v>2000</v>
      </c>
      <c r="AB14" s="8" t="n">
        <v>6.18</v>
      </c>
    </row>
    <row r="15" customFormat="false" ht="12.8" hidden="false" customHeight="false" outlineLevel="0" collapsed="false">
      <c r="A15" s="21" t="s">
        <v>53</v>
      </c>
      <c r="B15" s="8" t="s">
        <v>54</v>
      </c>
      <c r="C15" s="22" t="n">
        <f aca="false">1.75*0.0254</f>
        <v>0.04445</v>
      </c>
      <c r="D15" s="8" t="n">
        <v>0.302</v>
      </c>
      <c r="E15" s="25" t="n">
        <f aca="false">S15*$S$2</f>
        <v>906861.428596096</v>
      </c>
      <c r="F15" s="24" t="n">
        <f aca="false">T15*$T$2</f>
        <v>6663.8451931872</v>
      </c>
      <c r="G15" s="25" t="n">
        <f aca="false">U15*$U$2</f>
        <v>6316.474672</v>
      </c>
      <c r="H15" s="25" t="n">
        <f aca="false">V15*$U$2</f>
        <v>9074.372064</v>
      </c>
      <c r="I15" s="25" t="n">
        <f aca="false">W15*$U$2</f>
        <v>4514.944924</v>
      </c>
      <c r="J15" s="25" t="n">
        <f aca="false">X15*$U$2</f>
        <v>4514.944924</v>
      </c>
      <c r="K15" s="25" t="n">
        <f aca="false">Y15*$U$2</f>
        <v>6316.474672</v>
      </c>
      <c r="L15" s="25" t="n">
        <f aca="false">Z15*$U$2</f>
        <v>6316.474672</v>
      </c>
      <c r="M15" s="25" t="n">
        <f aca="false">AA15*$AA$2</f>
        <v>29187.8057742782</v>
      </c>
      <c r="N15" s="26" t="n">
        <f aca="false">AB15*$AB$2</f>
        <v>27490009.488</v>
      </c>
      <c r="P15" s="1" t="str">
        <f aca="false">CONCATENATE(TRIM($R15),"_",TEXT($D15*1000,"###"))</f>
        <v>PRI-50_302</v>
      </c>
      <c r="R15" s="8" t="s">
        <v>55</v>
      </c>
      <c r="S15" s="8" t="n">
        <v>316</v>
      </c>
      <c r="T15" s="8" t="n">
        <v>4915</v>
      </c>
      <c r="U15" s="8" t="n">
        <v>1420</v>
      </c>
      <c r="V15" s="8" t="n">
        <v>2040</v>
      </c>
      <c r="W15" s="8" t="n">
        <v>1015</v>
      </c>
      <c r="X15" s="8" t="n">
        <v>1015</v>
      </c>
      <c r="Y15" s="8" t="n">
        <v>1420</v>
      </c>
      <c r="Z15" s="8" t="n">
        <v>1420</v>
      </c>
      <c r="AA15" s="8" t="n">
        <v>2000</v>
      </c>
      <c r="AB15" s="8" t="n">
        <v>6.18</v>
      </c>
    </row>
    <row r="16" customFormat="false" ht="12.8" hidden="false" customHeight="false" outlineLevel="0" collapsed="false">
      <c r="A16" s="21" t="s">
        <v>56</v>
      </c>
      <c r="B16" s="8" t="s">
        <v>57</v>
      </c>
      <c r="C16" s="22" t="n">
        <v>0.0635</v>
      </c>
      <c r="D16" s="8" t="n">
        <v>0.302</v>
      </c>
      <c r="E16" s="25" t="n">
        <f aca="false">S16*$S$2</f>
        <v>1064701.23420618</v>
      </c>
      <c r="F16" s="24" t="n">
        <f aca="false">T16*$T$2</f>
        <v>6643.507924032</v>
      </c>
      <c r="G16" s="25" t="n">
        <f aca="false">U16*$U$2</f>
        <v>6316.474672</v>
      </c>
      <c r="H16" s="25" t="n">
        <f aca="false">V16*$U$2</f>
        <v>11120.554</v>
      </c>
      <c r="I16" s="25" t="n">
        <f aca="false">W16*$U$2</f>
        <v>5337.86592</v>
      </c>
      <c r="J16" s="25" t="n">
        <f aca="false">X16*$U$2</f>
        <v>5337.86592</v>
      </c>
      <c r="K16" s="25" t="n">
        <f aca="false">Y16*$U$2</f>
        <v>6316.474672</v>
      </c>
      <c r="L16" s="25" t="n">
        <f aca="false">Z16*$U$2</f>
        <v>6316.474672</v>
      </c>
      <c r="M16" s="25" t="n">
        <f aca="false">AA16*$AA$2</f>
        <v>29187.8057742782</v>
      </c>
      <c r="N16" s="26" t="n">
        <f aca="false">AB16*$AB$2</f>
        <v>27490009.488</v>
      </c>
      <c r="P16" s="1" t="str">
        <f aca="false">CONCATENATE(TRIM($R16),"_",TEXT($D16*1000,"###"))</f>
        <v>PRI-60_302</v>
      </c>
      <c r="R16" s="8" t="s">
        <v>48</v>
      </c>
      <c r="S16" s="8" t="n">
        <v>371</v>
      </c>
      <c r="T16" s="8" t="n">
        <v>4900</v>
      </c>
      <c r="U16" s="8" t="n">
        <v>1420</v>
      </c>
      <c r="V16" s="8" t="n">
        <v>2500</v>
      </c>
      <c r="W16" s="8" t="n">
        <v>1200</v>
      </c>
      <c r="X16" s="8" t="n">
        <v>1200</v>
      </c>
      <c r="Y16" s="8" t="n">
        <v>1420</v>
      </c>
      <c r="Z16" s="8" t="n">
        <v>1420</v>
      </c>
      <c r="AA16" s="8" t="n">
        <v>2000</v>
      </c>
      <c r="AB16" s="8" t="n">
        <v>6.18</v>
      </c>
    </row>
    <row r="17" customFormat="false" ht="12.8" hidden="false" customHeight="false" outlineLevel="0" collapsed="false">
      <c r="A17" s="33"/>
      <c r="B17" s="8" t="s">
        <v>58</v>
      </c>
      <c r="C17" s="22" t="n">
        <f aca="false">(2+5/16)*0.0254</f>
        <v>0.0587375</v>
      </c>
      <c r="D17" s="8" t="n">
        <v>0.302</v>
      </c>
      <c r="E17" s="25" t="n">
        <f aca="false">S17*$S$2</f>
        <v>1193842.8933417</v>
      </c>
      <c r="F17" s="24" t="n">
        <f aca="false">T17*$T$2</f>
        <v>8941.6193385696</v>
      </c>
      <c r="G17" s="25" t="n">
        <f aca="false">U17*$U$2</f>
        <v>6316.474672</v>
      </c>
      <c r="H17" s="25" t="n">
        <f aca="false">V17*$U$2</f>
        <v>10386.597436</v>
      </c>
      <c r="I17" s="25" t="n">
        <f aca="false">W17*$U$2</f>
        <v>5159.937056</v>
      </c>
      <c r="J17" s="25" t="n">
        <f aca="false">X17*$U$2</f>
        <v>5159.937056</v>
      </c>
      <c r="K17" s="25" t="n">
        <f aca="false">Y17*$U$2</f>
        <v>6316.474672</v>
      </c>
      <c r="L17" s="25" t="n">
        <f aca="false">Z17*$U$2</f>
        <v>6316.474672</v>
      </c>
      <c r="M17" s="25" t="n">
        <f aca="false">AA17*$AA$2</f>
        <v>29187.8057742782</v>
      </c>
      <c r="N17" s="26" t="n">
        <f aca="false">AB17*$AB$2</f>
        <v>27490009.488</v>
      </c>
      <c r="P17" s="1" t="str">
        <f aca="false">CONCATENATE(TRIM($R17),"_",TEXT($D17*1000,"###"))</f>
        <v>PRI-70_302</v>
      </c>
      <c r="R17" s="8" t="s">
        <v>59</v>
      </c>
      <c r="S17" s="8" t="n">
        <v>416</v>
      </c>
      <c r="T17" s="8" t="n">
        <v>6595</v>
      </c>
      <c r="U17" s="8" t="n">
        <v>1420</v>
      </c>
      <c r="V17" s="8" t="n">
        <v>2335</v>
      </c>
      <c r="W17" s="8" t="n">
        <v>1160</v>
      </c>
      <c r="X17" s="8" t="n">
        <v>1160</v>
      </c>
      <c r="Y17" s="8" t="n">
        <v>1420</v>
      </c>
      <c r="Z17" s="8" t="n">
        <v>1420</v>
      </c>
      <c r="AA17" s="8" t="n">
        <v>2000</v>
      </c>
      <c r="AB17" s="8" t="n">
        <v>6.18</v>
      </c>
    </row>
    <row r="18" customFormat="false" ht="12.8" hidden="false" customHeight="false" outlineLevel="0" collapsed="false">
      <c r="A18" s="33"/>
      <c r="B18" s="8" t="s">
        <v>60</v>
      </c>
      <c r="C18" s="22" t="n">
        <f aca="false">3.5*0.0254</f>
        <v>0.0889</v>
      </c>
      <c r="D18" s="8" t="n">
        <v>0.302</v>
      </c>
      <c r="E18" s="25" t="n">
        <f aca="false">S18*$S$2</f>
        <v>1486563.98738221</v>
      </c>
      <c r="F18" s="24" t="n">
        <f aca="false">T18*$T$2</f>
        <v>9409.3765291392</v>
      </c>
      <c r="G18" s="25" t="n">
        <f aca="false">U18*$U$2</f>
        <v>6316.474672</v>
      </c>
      <c r="H18" s="25" t="n">
        <f aca="false">V18*$U$2</f>
        <v>12277.091616</v>
      </c>
      <c r="I18" s="25" t="n">
        <f aca="false">W18*$U$2</f>
        <v>5693.723648</v>
      </c>
      <c r="J18" s="25" t="n">
        <f aca="false">X18*$U$2</f>
        <v>5693.723648</v>
      </c>
      <c r="K18" s="25" t="n">
        <f aca="false">Y18*$U$2</f>
        <v>6316.474672</v>
      </c>
      <c r="L18" s="25" t="n">
        <f aca="false">Z18*$U$2</f>
        <v>6316.474672</v>
      </c>
      <c r="M18" s="25" t="n">
        <f aca="false">AA18*$AA$2</f>
        <v>29187.8057742782</v>
      </c>
      <c r="N18" s="26" t="n">
        <f aca="false">AB18*$AB$2</f>
        <v>27490009.488</v>
      </c>
      <c r="P18" s="1" t="str">
        <f aca="false">CONCATENATE(TRIM($R18),"_",TEXT($D18*1000,"###"))</f>
        <v>PRI-80_302</v>
      </c>
      <c r="R18" s="8" t="s">
        <v>61</v>
      </c>
      <c r="S18" s="8" t="n">
        <v>518</v>
      </c>
      <c r="T18" s="8" t="n">
        <v>6940</v>
      </c>
      <c r="U18" s="8" t="n">
        <v>1420</v>
      </c>
      <c r="V18" s="8" t="n">
        <v>2760</v>
      </c>
      <c r="W18" s="8" t="n">
        <v>1280</v>
      </c>
      <c r="X18" s="8" t="n">
        <v>1280</v>
      </c>
      <c r="Y18" s="8" t="n">
        <v>1420</v>
      </c>
      <c r="Z18" s="8" t="n">
        <v>1420</v>
      </c>
      <c r="AA18" s="8" t="n">
        <v>2000</v>
      </c>
      <c r="AB18" s="8" t="n">
        <v>6.18</v>
      </c>
    </row>
    <row r="19" customFormat="false" ht="12.8" hidden="false" customHeight="false" outlineLevel="0" collapsed="false">
      <c r="A19" s="27"/>
      <c r="B19" s="28" t="s">
        <v>62</v>
      </c>
      <c r="C19" s="29" t="n">
        <v>0.0889</v>
      </c>
      <c r="D19" s="28" t="n">
        <v>0.302</v>
      </c>
      <c r="E19" s="30" t="n">
        <f aca="false">S19*$S$2</f>
        <v>1638664.16369738</v>
      </c>
      <c r="F19" s="31" t="n">
        <f aca="false">T19*$T$2</f>
        <v>11890.5233660736</v>
      </c>
      <c r="G19" s="30" t="n">
        <f aca="false">U19*$U$2</f>
        <v>8562.82658</v>
      </c>
      <c r="H19" s="30" t="n">
        <f aca="false">V19*$U$2</f>
        <v>14923.783468</v>
      </c>
      <c r="I19" s="30" t="n">
        <f aca="false">W19*$U$2</f>
        <v>6227.51024</v>
      </c>
      <c r="J19" s="30" t="n">
        <f aca="false">X19*$U$2</f>
        <v>6227.51024</v>
      </c>
      <c r="K19" s="30" t="n">
        <f aca="false">Y19*$U$2</f>
        <v>8384.897716</v>
      </c>
      <c r="L19" s="30" t="n">
        <f aca="false">Z19*$U$2</f>
        <v>8562.82658</v>
      </c>
      <c r="M19" s="30" t="n">
        <f aca="false">AA19*$AA$2</f>
        <v>29187.8057742782</v>
      </c>
      <c r="N19" s="32" t="n">
        <f aca="false">AB19*$AB$2</f>
        <v>27490009.488</v>
      </c>
      <c r="P19" s="1" t="str">
        <f aca="false">CONCATENATE(TRIM($R19),"_",TEXT($D19*1000,"###"))</f>
        <v>PRI-90_302</v>
      </c>
      <c r="R19" s="8" t="s">
        <v>63</v>
      </c>
      <c r="S19" s="8" t="n">
        <v>571</v>
      </c>
      <c r="T19" s="8" t="n">
        <v>8770</v>
      </c>
      <c r="U19" s="8" t="n">
        <v>1925</v>
      </c>
      <c r="V19" s="8" t="n">
        <v>3355</v>
      </c>
      <c r="W19" s="8" t="n">
        <v>1400</v>
      </c>
      <c r="X19" s="8" t="n">
        <v>1400</v>
      </c>
      <c r="Y19" s="8" t="n">
        <v>1885</v>
      </c>
      <c r="Z19" s="8" t="n">
        <v>1925</v>
      </c>
      <c r="AA19" s="8" t="n">
        <v>2000</v>
      </c>
      <c r="AB19" s="8" t="n">
        <v>6.18</v>
      </c>
    </row>
    <row r="20" customFormat="false" ht="12.8" hidden="false" customHeight="false" outlineLevel="0" collapsed="false">
      <c r="A20" s="15"/>
      <c r="B20" s="16" t="s">
        <v>64</v>
      </c>
      <c r="C20" s="17" t="n">
        <v>0.0635</v>
      </c>
      <c r="D20" s="16" t="n">
        <v>0.356</v>
      </c>
      <c r="E20" s="18" t="n">
        <f aca="false">S20*$S$2</f>
        <v>1317244.9231823</v>
      </c>
      <c r="F20" s="19" t="n">
        <f aca="false">T20*$T$2</f>
        <v>5789.3426195136</v>
      </c>
      <c r="G20" s="18" t="n">
        <f aca="false">U20*$U$2</f>
        <v>7606.458936</v>
      </c>
      <c r="H20" s="18" t="n">
        <f aca="false">V20*$U$2</f>
        <v>11120.554</v>
      </c>
      <c r="I20" s="18" t="n">
        <f aca="false">W20*$U$2</f>
        <v>5337.86592</v>
      </c>
      <c r="J20" s="18" t="n">
        <f aca="false">X20*$U$2</f>
        <v>5337.86592</v>
      </c>
      <c r="K20" s="18" t="n">
        <f aca="false">Y20*$U$2</f>
        <v>6894.74348</v>
      </c>
      <c r="L20" s="18" t="n">
        <f aca="false">Z20*$U$2</f>
        <v>7606.458936</v>
      </c>
      <c r="M20" s="18" t="n">
        <f aca="false">AA20*$AA$2</f>
        <v>29187.8057742782</v>
      </c>
      <c r="N20" s="20" t="n">
        <f aca="false">AB20*$AB$2</f>
        <v>32383053.248</v>
      </c>
      <c r="P20" s="1" t="str">
        <f aca="false">CONCATENATE(TRIM($R20),"_",TEXT($D20*1000,"###"))</f>
        <v>PRI-40_356</v>
      </c>
      <c r="R20" s="8" t="s">
        <v>44</v>
      </c>
      <c r="S20" s="8" t="n">
        <v>459</v>
      </c>
      <c r="T20" s="8" t="n">
        <v>4270</v>
      </c>
      <c r="U20" s="8" t="n">
        <v>1710</v>
      </c>
      <c r="V20" s="8" t="n">
        <v>2500</v>
      </c>
      <c r="W20" s="8" t="n">
        <v>1200</v>
      </c>
      <c r="X20" s="8" t="n">
        <v>1200</v>
      </c>
      <c r="Y20" s="8" t="n">
        <v>1550</v>
      </c>
      <c r="Z20" s="8" t="n">
        <v>1710</v>
      </c>
      <c r="AA20" s="8" t="n">
        <v>2000</v>
      </c>
      <c r="AB20" s="8" t="n">
        <v>7.28</v>
      </c>
    </row>
    <row r="21" customFormat="false" ht="12.8" hidden="false" customHeight="false" outlineLevel="0" collapsed="false">
      <c r="A21" s="33"/>
      <c r="B21" s="8" t="s">
        <v>65</v>
      </c>
      <c r="C21" s="22" t="n">
        <f aca="false">1.75*0.0254</f>
        <v>0.04445</v>
      </c>
      <c r="D21" s="8" t="n">
        <v>0.356</v>
      </c>
      <c r="E21" s="25" t="n">
        <f aca="false">S21*$S$2</f>
        <v>1328724.18177213</v>
      </c>
      <c r="F21" s="24" t="n">
        <f aca="false">T21*$T$2</f>
        <v>7945.0931499648</v>
      </c>
      <c r="G21" s="25" t="n">
        <f aca="false">U21*$U$2</f>
        <v>7606.458936</v>
      </c>
      <c r="H21" s="25" t="n">
        <f aca="false">V21*$U$2</f>
        <v>9074.372064</v>
      </c>
      <c r="I21" s="25" t="n">
        <f aca="false">W21*$U$2</f>
        <v>4514.944924</v>
      </c>
      <c r="J21" s="25" t="n">
        <f aca="false">X21*$U$2</f>
        <v>4514.944924</v>
      </c>
      <c r="K21" s="25" t="n">
        <f aca="false">Y21*$U$2</f>
        <v>6894.74348</v>
      </c>
      <c r="L21" s="25" t="n">
        <f aca="false">Z21*$U$2</f>
        <v>7606.458936</v>
      </c>
      <c r="M21" s="25" t="n">
        <f aca="false">AA21*$AA$2</f>
        <v>29187.8057742782</v>
      </c>
      <c r="N21" s="26" t="n">
        <f aca="false">AB21*$AB$2</f>
        <v>32383053.248</v>
      </c>
      <c r="P21" s="1" t="str">
        <f aca="false">CONCATENATE(TRIM($R21),"_",TEXT($D21*1000,"###"))</f>
        <v>PRI-50_356</v>
      </c>
      <c r="R21" s="8" t="s">
        <v>46</v>
      </c>
      <c r="S21" s="8" t="n">
        <v>463</v>
      </c>
      <c r="T21" s="8" t="n">
        <v>5860</v>
      </c>
      <c r="U21" s="8" t="n">
        <v>1710</v>
      </c>
      <c r="V21" s="8" t="n">
        <v>2040</v>
      </c>
      <c r="W21" s="8" t="n">
        <v>1015</v>
      </c>
      <c r="X21" s="8" t="n">
        <v>1015</v>
      </c>
      <c r="Y21" s="8" t="n">
        <v>1550</v>
      </c>
      <c r="Z21" s="8" t="n">
        <v>1710</v>
      </c>
      <c r="AA21" s="8" t="n">
        <v>2000</v>
      </c>
      <c r="AB21" s="8" t="n">
        <v>7.28</v>
      </c>
    </row>
    <row r="22" customFormat="false" ht="12.8" hidden="false" customHeight="false" outlineLevel="0" collapsed="false">
      <c r="A22" s="21" t="s">
        <v>66</v>
      </c>
      <c r="B22" s="8" t="s">
        <v>67</v>
      </c>
      <c r="C22" s="22" t="n">
        <v>0.0635</v>
      </c>
      <c r="D22" s="8" t="n">
        <v>0.356</v>
      </c>
      <c r="E22" s="25" t="n">
        <f aca="false">S22*$S$2</f>
        <v>1561179.16821606</v>
      </c>
      <c r="F22" s="24" t="n">
        <f aca="false">T22*$T$2</f>
        <v>7992.5467779936</v>
      </c>
      <c r="G22" s="25" t="n">
        <f aca="false">U22*$U$2</f>
        <v>7606.458936</v>
      </c>
      <c r="H22" s="25" t="n">
        <f aca="false">V22*$U$2</f>
        <v>11120.554</v>
      </c>
      <c r="I22" s="25" t="n">
        <f aca="false">W22*$U$2</f>
        <v>5337.86592</v>
      </c>
      <c r="J22" s="25" t="n">
        <f aca="false">X22*$U$2</f>
        <v>5337.86592</v>
      </c>
      <c r="K22" s="25" t="n">
        <f aca="false">Y22*$U$2</f>
        <v>6894.74348</v>
      </c>
      <c r="L22" s="25" t="n">
        <f aca="false">Z22*$U$2</f>
        <v>7606.458936</v>
      </c>
      <c r="M22" s="25" t="n">
        <f aca="false">AA22*$AA$2</f>
        <v>29187.8057742782</v>
      </c>
      <c r="N22" s="26" t="n">
        <f aca="false">AB22*$AB$2</f>
        <v>32383053.248</v>
      </c>
      <c r="P22" s="1" t="str">
        <f aca="false">CONCATENATE(TRIM($R22),"_",TEXT($D22*1000,"###"))</f>
        <v>PRI-60_356</v>
      </c>
      <c r="R22" s="8" t="s">
        <v>48</v>
      </c>
      <c r="S22" s="8" t="n">
        <v>544</v>
      </c>
      <c r="T22" s="8" t="n">
        <v>5895</v>
      </c>
      <c r="U22" s="8" t="n">
        <v>1710</v>
      </c>
      <c r="V22" s="8" t="n">
        <v>2500</v>
      </c>
      <c r="W22" s="8" t="n">
        <v>1200</v>
      </c>
      <c r="X22" s="8" t="n">
        <v>1200</v>
      </c>
      <c r="Y22" s="8" t="n">
        <v>1550</v>
      </c>
      <c r="Z22" s="8" t="n">
        <v>1710</v>
      </c>
      <c r="AA22" s="8" t="n">
        <v>2000</v>
      </c>
      <c r="AB22" s="8" t="n">
        <v>7.28</v>
      </c>
    </row>
    <row r="23" customFormat="false" ht="12.8" hidden="false" customHeight="false" outlineLevel="0" collapsed="false">
      <c r="A23" s="21" t="s">
        <v>68</v>
      </c>
      <c r="B23" s="8" t="s">
        <v>69</v>
      </c>
      <c r="C23" s="22" t="n">
        <v>0.0587375</v>
      </c>
      <c r="D23" s="8" t="n">
        <v>0.356</v>
      </c>
      <c r="E23" s="25" t="n">
        <f aca="false">S23*$S$2</f>
        <v>1747717.1203007</v>
      </c>
      <c r="F23" s="24" t="n">
        <f aca="false">T23*$T$2</f>
        <v>10663.5081270432</v>
      </c>
      <c r="G23" s="25" t="n">
        <f aca="false">U23*$U$2</f>
        <v>7606.458936</v>
      </c>
      <c r="H23" s="25" t="n">
        <f aca="false">V23*$U$2</f>
        <v>10386.597436</v>
      </c>
      <c r="I23" s="25" t="n">
        <f aca="false">W23*$U$2</f>
        <v>5159.937056</v>
      </c>
      <c r="J23" s="25" t="n">
        <f aca="false">X23*$U$2</f>
        <v>5159.937056</v>
      </c>
      <c r="K23" s="25" t="n">
        <f aca="false">Y23*$U$2</f>
        <v>6894.74348</v>
      </c>
      <c r="L23" s="25" t="n">
        <f aca="false">Z23*$U$2</f>
        <v>7606.458936</v>
      </c>
      <c r="M23" s="25" t="n">
        <f aca="false">AA23*$AA$2</f>
        <v>29187.8057742782</v>
      </c>
      <c r="N23" s="26" t="n">
        <f aca="false">AB23*$AB$2</f>
        <v>32383053.248</v>
      </c>
      <c r="P23" s="1" t="str">
        <f aca="false">CONCATENATE(TRIM($R23),"_",TEXT($D23*1000,"###"))</f>
        <v>PRI-70_356</v>
      </c>
      <c r="R23" s="8" t="s">
        <v>59</v>
      </c>
      <c r="S23" s="8" t="n">
        <v>609</v>
      </c>
      <c r="T23" s="8" t="n">
        <v>7865</v>
      </c>
      <c r="U23" s="8" t="n">
        <v>1710</v>
      </c>
      <c r="V23" s="8" t="n">
        <v>2335</v>
      </c>
      <c r="W23" s="8" t="n">
        <v>1160</v>
      </c>
      <c r="X23" s="8" t="n">
        <v>1160</v>
      </c>
      <c r="Y23" s="8" t="n">
        <v>1550</v>
      </c>
      <c r="Z23" s="8" t="n">
        <v>1710</v>
      </c>
      <c r="AA23" s="8" t="n">
        <v>2000</v>
      </c>
      <c r="AB23" s="8" t="n">
        <v>7.28</v>
      </c>
    </row>
    <row r="24" customFormat="false" ht="12.8" hidden="false" customHeight="false" outlineLevel="0" collapsed="false">
      <c r="A24" s="33"/>
      <c r="B24" s="8" t="s">
        <v>70</v>
      </c>
      <c r="C24" s="22" t="n">
        <f aca="false">3.5*0.0254</f>
        <v>0.0889</v>
      </c>
      <c r="D24" s="8" t="n">
        <v>0.356</v>
      </c>
      <c r="E24" s="25" t="n">
        <f aca="false">S24*$S$2</f>
        <v>2169579.87347674</v>
      </c>
      <c r="F24" s="24" t="n">
        <f aca="false">T24*$T$2</f>
        <v>11334.6380091648</v>
      </c>
      <c r="G24" s="25" t="n">
        <f aca="false">U24*$U$2</f>
        <v>7606.458936</v>
      </c>
      <c r="H24" s="25" t="n">
        <f aca="false">V24*$U$2</f>
        <v>13433.629232</v>
      </c>
      <c r="I24" s="25" t="n">
        <f aca="false">W24*$U$2</f>
        <v>5693.723648</v>
      </c>
      <c r="J24" s="25" t="n">
        <f aca="false">X24*$U$2</f>
        <v>5693.723648</v>
      </c>
      <c r="K24" s="25" t="n">
        <f aca="false">Y24*$U$2</f>
        <v>6894.74348</v>
      </c>
      <c r="L24" s="25" t="n">
        <f aca="false">Z24*$U$2</f>
        <v>7606.458936</v>
      </c>
      <c r="M24" s="25" t="n">
        <f aca="false">AA24*$AA$2</f>
        <v>29187.8057742782</v>
      </c>
      <c r="N24" s="26" t="n">
        <f aca="false">AB24*$AB$2</f>
        <v>32383053.248</v>
      </c>
      <c r="P24" s="1" t="str">
        <f aca="false">CONCATENATE(TRIM($R24),"_",TEXT($D24*1000,"###"))</f>
        <v>PRI-80_356</v>
      </c>
      <c r="R24" s="8" t="s">
        <v>61</v>
      </c>
      <c r="S24" s="8" t="n">
        <v>756</v>
      </c>
      <c r="T24" s="8" t="n">
        <v>8360</v>
      </c>
      <c r="U24" s="8" t="n">
        <v>1710</v>
      </c>
      <c r="V24" s="8" t="n">
        <v>3020</v>
      </c>
      <c r="W24" s="8" t="n">
        <v>1280</v>
      </c>
      <c r="X24" s="8" t="n">
        <v>1280</v>
      </c>
      <c r="Y24" s="8" t="n">
        <v>1550</v>
      </c>
      <c r="Z24" s="8" t="n">
        <v>1710</v>
      </c>
      <c r="AA24" s="8" t="n">
        <v>2000</v>
      </c>
      <c r="AB24" s="8" t="n">
        <v>7.28</v>
      </c>
    </row>
    <row r="25" customFormat="false" ht="12.8" hidden="false" customHeight="false" outlineLevel="0" collapsed="false">
      <c r="A25" s="27"/>
      <c r="B25" s="28" t="s">
        <v>71</v>
      </c>
      <c r="C25" s="29" t="n">
        <v>0.0889</v>
      </c>
      <c r="D25" s="28" t="n">
        <v>0.356</v>
      </c>
      <c r="E25" s="30" t="n">
        <f aca="false">S25*$S$2</f>
        <v>2387685.78668339</v>
      </c>
      <c r="F25" s="31" t="n">
        <f aca="false">T25*$T$2</f>
        <v>14181.8556908928</v>
      </c>
      <c r="G25" s="30" t="n">
        <f aca="false">U25*$U$2</f>
        <v>9452.4709</v>
      </c>
      <c r="H25" s="30" t="n">
        <f aca="false">V25*$U$2</f>
        <v>14923.783468</v>
      </c>
      <c r="I25" s="30" t="n">
        <f aca="false">W25*$U$2</f>
        <v>6227.51024</v>
      </c>
      <c r="J25" s="30" t="n">
        <f aca="false">X25*$U$2</f>
        <v>6227.51024</v>
      </c>
      <c r="K25" s="30" t="n">
        <f aca="false">Y25*$U$2</f>
        <v>8384.897716</v>
      </c>
      <c r="L25" s="30" t="n">
        <f aca="false">Z25*$U$2</f>
        <v>9452.4709</v>
      </c>
      <c r="M25" s="30" t="n">
        <f aca="false">AA25*$AA$2</f>
        <v>29187.8057742782</v>
      </c>
      <c r="N25" s="32" t="n">
        <f aca="false">AB25*$AB$2</f>
        <v>32383053.248</v>
      </c>
      <c r="P25" s="1" t="str">
        <f aca="false">CONCATENATE(TRIM($R25),"_",TEXT($D25*1000,"###"))</f>
        <v>PRI-90_356</v>
      </c>
      <c r="R25" s="8" t="s">
        <v>63</v>
      </c>
      <c r="S25" s="8" t="n">
        <v>832</v>
      </c>
      <c r="T25" s="8" t="n">
        <v>10460</v>
      </c>
      <c r="U25" s="8" t="n">
        <v>2125</v>
      </c>
      <c r="V25" s="8" t="n">
        <v>3355</v>
      </c>
      <c r="W25" s="8" t="n">
        <v>1400</v>
      </c>
      <c r="X25" s="8" t="n">
        <v>1400</v>
      </c>
      <c r="Y25" s="8" t="n">
        <v>1885</v>
      </c>
      <c r="Z25" s="8" t="n">
        <v>2125</v>
      </c>
      <c r="AA25" s="8" t="n">
        <v>2000</v>
      </c>
      <c r="AB25" s="8" t="n">
        <v>7.28</v>
      </c>
    </row>
    <row r="26" customFormat="false" ht="12.8" hidden="false" customHeight="false" outlineLevel="0" collapsed="false">
      <c r="A26" s="15"/>
      <c r="B26" s="16" t="s">
        <v>72</v>
      </c>
      <c r="C26" s="17" t="n">
        <v>0.0635</v>
      </c>
      <c r="D26" s="16" t="n">
        <f aca="false">0.406</f>
        <v>0.406</v>
      </c>
      <c r="E26" s="18" t="n">
        <f aca="false">S26*$S$2</f>
        <v>1793634.15466</v>
      </c>
      <c r="F26" s="19" t="n">
        <f aca="false">T26*$T$2</f>
        <v>6711.298821216</v>
      </c>
      <c r="G26" s="18" t="n">
        <f aca="false">U26*$U$2</f>
        <v>8762.996552</v>
      </c>
      <c r="H26" s="18" t="n">
        <f aca="false">V26*$U$2</f>
        <v>11120.554</v>
      </c>
      <c r="I26" s="18" t="n">
        <f aca="false">W26*$U$2</f>
        <v>5337.86592</v>
      </c>
      <c r="J26" s="18" t="n">
        <f aca="false">X26*$U$2</f>
        <v>5337.86592</v>
      </c>
      <c r="K26" s="18" t="n">
        <f aca="false">Y26*$U$2</f>
        <v>6894.74348</v>
      </c>
      <c r="L26" s="18" t="n">
        <f aca="false">Z26*$U$2</f>
        <v>8762.996552</v>
      </c>
      <c r="M26" s="18" t="n">
        <f aca="false">AA26*$AA$2</f>
        <v>29187.8057742782</v>
      </c>
      <c r="N26" s="20" t="n">
        <f aca="false">AB26*$AB$2</f>
        <v>37009203.712</v>
      </c>
      <c r="P26" s="1" t="str">
        <f aca="false">CONCATENATE(TRIM($R26),"_",TEXT($D26*1000,"###"))</f>
        <v>PRI-40_406</v>
      </c>
      <c r="R26" s="8" t="s">
        <v>44</v>
      </c>
      <c r="S26" s="8" t="n">
        <v>625</v>
      </c>
      <c r="T26" s="8" t="n">
        <v>4950</v>
      </c>
      <c r="U26" s="8" t="n">
        <v>1970</v>
      </c>
      <c r="V26" s="8" t="n">
        <v>2500</v>
      </c>
      <c r="W26" s="8" t="n">
        <v>1200</v>
      </c>
      <c r="X26" s="8" t="n">
        <v>1200</v>
      </c>
      <c r="Y26" s="8" t="n">
        <v>1550</v>
      </c>
      <c r="Z26" s="8" t="n">
        <v>1970</v>
      </c>
      <c r="AA26" s="8" t="n">
        <v>2000</v>
      </c>
      <c r="AB26" s="8" t="n">
        <v>8.32</v>
      </c>
    </row>
    <row r="27" customFormat="false" ht="12.8" hidden="false" customHeight="false" outlineLevel="0" collapsed="false">
      <c r="A27" s="33"/>
      <c r="B27" s="8" t="s">
        <v>73</v>
      </c>
      <c r="C27" s="22" t="n">
        <f aca="false">1.75*0.0254</f>
        <v>0.04445</v>
      </c>
      <c r="D27" s="8" t="n">
        <v>0.406</v>
      </c>
      <c r="E27" s="25" t="n">
        <f aca="false">S27*$S$2</f>
        <v>1807983.22789728</v>
      </c>
      <c r="F27" s="24" t="n">
        <f aca="false">T27*$T$2</f>
        <v>9104.3174918112</v>
      </c>
      <c r="G27" s="25" t="n">
        <f aca="false">U27*$U$2</f>
        <v>8762.996552</v>
      </c>
      <c r="H27" s="25" t="n">
        <f aca="false">V27*$U$2</f>
        <v>9074.372064</v>
      </c>
      <c r="I27" s="25" t="n">
        <f aca="false">W27*$U$2</f>
        <v>4514.944924</v>
      </c>
      <c r="J27" s="25" t="n">
        <f aca="false">X27*$U$2</f>
        <v>4514.944924</v>
      </c>
      <c r="K27" s="25" t="n">
        <f aca="false">Y27*$U$2</f>
        <v>6894.74348</v>
      </c>
      <c r="L27" s="25" t="n">
        <f aca="false">Z27*$U$2</f>
        <v>8762.996552</v>
      </c>
      <c r="M27" s="25" t="n">
        <f aca="false">AA27*$AA$2</f>
        <v>29187.8057742782</v>
      </c>
      <c r="N27" s="26" t="n">
        <f aca="false">AB27*$AB$2</f>
        <v>37009203.712</v>
      </c>
      <c r="P27" s="1" t="str">
        <f aca="false">CONCATENATE(TRIM($R27),"_",TEXT($D27*1000,"###"))</f>
        <v>PRI-50_406</v>
      </c>
      <c r="R27" s="8" t="s">
        <v>46</v>
      </c>
      <c r="S27" s="8" t="n">
        <v>630</v>
      </c>
      <c r="T27" s="8" t="n">
        <v>6715</v>
      </c>
      <c r="U27" s="8" t="n">
        <v>1970</v>
      </c>
      <c r="V27" s="8" t="n">
        <v>2040</v>
      </c>
      <c r="W27" s="8" t="n">
        <v>1015</v>
      </c>
      <c r="X27" s="8" t="n">
        <v>1015</v>
      </c>
      <c r="Y27" s="8" t="n">
        <v>1550</v>
      </c>
      <c r="Z27" s="8" t="n">
        <v>1970</v>
      </c>
      <c r="AA27" s="8" t="n">
        <v>2000</v>
      </c>
      <c r="AB27" s="8" t="n">
        <v>8.32</v>
      </c>
    </row>
    <row r="28" customFormat="false" ht="12.8" hidden="false" customHeight="false" outlineLevel="0" collapsed="false">
      <c r="A28" s="21" t="s">
        <v>74</v>
      </c>
      <c r="B28" s="8" t="s">
        <v>75</v>
      </c>
      <c r="C28" s="22" t="n">
        <v>0.0635</v>
      </c>
      <c r="D28" s="8" t="n">
        <v>0.406</v>
      </c>
      <c r="E28" s="25" t="n">
        <f aca="false">S28*$S$2</f>
        <v>2120793.02446998</v>
      </c>
      <c r="F28" s="24" t="n">
        <f aca="false">T28*$T$2</f>
        <v>9267.0156450528</v>
      </c>
      <c r="G28" s="25" t="n">
        <f aca="false">U28*$U$2</f>
        <v>8762.996552</v>
      </c>
      <c r="H28" s="25" t="n">
        <f aca="false">V28*$U$2</f>
        <v>11120.554</v>
      </c>
      <c r="I28" s="25" t="n">
        <f aca="false">W28*$U$2</f>
        <v>5337.86592</v>
      </c>
      <c r="J28" s="25" t="n">
        <f aca="false">X28*$U$2</f>
        <v>5337.86592</v>
      </c>
      <c r="K28" s="25" t="n">
        <f aca="false">Y28*$U$2</f>
        <v>6894.74348</v>
      </c>
      <c r="L28" s="25" t="n">
        <f aca="false">Z28*$U$2</f>
        <v>8762.996552</v>
      </c>
      <c r="M28" s="25" t="n">
        <f aca="false">AA28*$AA$2</f>
        <v>29187.8057742782</v>
      </c>
      <c r="N28" s="26" t="n">
        <f aca="false">AB28*$AB$2</f>
        <v>37009203.712</v>
      </c>
      <c r="P28" s="1" t="str">
        <f aca="false">CONCATENATE(TRIM($R28),"_",TEXT($D28*1000,"###"))</f>
        <v>PRI-60_406</v>
      </c>
      <c r="R28" s="8" t="s">
        <v>48</v>
      </c>
      <c r="S28" s="8" t="n">
        <v>739</v>
      </c>
      <c r="T28" s="8" t="n">
        <v>6835</v>
      </c>
      <c r="U28" s="8" t="n">
        <v>1970</v>
      </c>
      <c r="V28" s="8" t="n">
        <v>2500</v>
      </c>
      <c r="W28" s="8" t="n">
        <v>1200</v>
      </c>
      <c r="X28" s="8" t="n">
        <v>1200</v>
      </c>
      <c r="Y28" s="8" t="n">
        <v>1550</v>
      </c>
      <c r="Z28" s="8" t="n">
        <v>1970</v>
      </c>
      <c r="AA28" s="8" t="n">
        <v>2000</v>
      </c>
      <c r="AB28" s="8" t="n">
        <v>8.32</v>
      </c>
    </row>
    <row r="29" customFormat="false" ht="12.8" hidden="false" customHeight="false" outlineLevel="0" collapsed="false">
      <c r="A29" s="21" t="s">
        <v>76</v>
      </c>
      <c r="B29" s="8" t="s">
        <v>77</v>
      </c>
      <c r="C29" s="22" t="n">
        <v>0.0587375</v>
      </c>
      <c r="D29" s="8" t="n">
        <v>0.406</v>
      </c>
      <c r="E29" s="25" t="n">
        <f aca="false">S29*$S$2</f>
        <v>2370466.89879866</v>
      </c>
      <c r="F29" s="24" t="n">
        <f aca="false">T29*$T$2</f>
        <v>12215.9196725568</v>
      </c>
      <c r="G29" s="25" t="n">
        <f aca="false">U29*$U$2</f>
        <v>8762.996552</v>
      </c>
      <c r="H29" s="25" t="n">
        <f aca="false">V29*$U$2</f>
        <v>10386.597436</v>
      </c>
      <c r="I29" s="25" t="n">
        <f aca="false">W29*$U$2</f>
        <v>5159.937056</v>
      </c>
      <c r="J29" s="25" t="n">
        <f aca="false">X29*$U$2</f>
        <v>5159.937056</v>
      </c>
      <c r="K29" s="25" t="n">
        <f aca="false">Y29*$U$2</f>
        <v>6894.74348</v>
      </c>
      <c r="L29" s="25" t="n">
        <f aca="false">Z29*$U$2</f>
        <v>8762.996552</v>
      </c>
      <c r="M29" s="25" t="n">
        <f aca="false">AA29*$AA$2</f>
        <v>29187.8057742782</v>
      </c>
      <c r="N29" s="26" t="n">
        <f aca="false">AB29*$AB$2</f>
        <v>37009203.712</v>
      </c>
      <c r="P29" s="1" t="str">
        <f aca="false">CONCATENATE(TRIM($R29),"_",TEXT($D29*1000,"###"))</f>
        <v>PRI-70_406</v>
      </c>
      <c r="R29" s="8" t="s">
        <v>59</v>
      </c>
      <c r="S29" s="8" t="n">
        <v>826</v>
      </c>
      <c r="T29" s="8" t="n">
        <v>9010</v>
      </c>
      <c r="U29" s="8" t="n">
        <v>1970</v>
      </c>
      <c r="V29" s="8" t="n">
        <v>2335</v>
      </c>
      <c r="W29" s="8" t="n">
        <v>1160</v>
      </c>
      <c r="X29" s="8" t="n">
        <v>1160</v>
      </c>
      <c r="Y29" s="8" t="n">
        <v>1550</v>
      </c>
      <c r="Z29" s="8" t="n">
        <v>1970</v>
      </c>
      <c r="AA29" s="8" t="n">
        <v>2000</v>
      </c>
      <c r="AB29" s="8" t="n">
        <v>8.32</v>
      </c>
    </row>
    <row r="30" customFormat="false" ht="12.8" hidden="false" customHeight="false" outlineLevel="0" collapsed="false">
      <c r="A30" s="33"/>
      <c r="B30" s="8" t="s">
        <v>78</v>
      </c>
      <c r="C30" s="22" t="n">
        <f aca="false">3.5*0.0254</f>
        <v>0.0889</v>
      </c>
      <c r="D30" s="8" t="n">
        <v>0.406</v>
      </c>
      <c r="E30" s="25" t="n">
        <f aca="false">S30*$S$2</f>
        <v>2938690.19899494</v>
      </c>
      <c r="F30" s="24" t="n">
        <f aca="false">T30*$T$2</f>
        <v>13137.8758742592</v>
      </c>
      <c r="G30" s="25" t="n">
        <f aca="false">U30*$U$2</f>
        <v>8762.996552</v>
      </c>
      <c r="H30" s="25" t="n">
        <f aca="false">V30*$U$2</f>
        <v>13433.629232</v>
      </c>
      <c r="I30" s="25" t="n">
        <f aca="false">W30*$U$2</f>
        <v>5693.723648</v>
      </c>
      <c r="J30" s="25" t="n">
        <f aca="false">X30*$U$2</f>
        <v>5693.723648</v>
      </c>
      <c r="K30" s="25" t="n">
        <f aca="false">Y30*$U$2</f>
        <v>6894.74348</v>
      </c>
      <c r="L30" s="25" t="n">
        <f aca="false">Z30*$U$2</f>
        <v>8762.996552</v>
      </c>
      <c r="M30" s="25" t="n">
        <f aca="false">AA30*$AA$2</f>
        <v>29187.8057742782</v>
      </c>
      <c r="N30" s="26" t="n">
        <f aca="false">AB30*$AB$2</f>
        <v>37009203.712</v>
      </c>
      <c r="P30" s="1" t="str">
        <f aca="false">CONCATENATE(TRIM($R30),"_",TEXT($D30*1000,"###"))</f>
        <v>PRI-80_406</v>
      </c>
      <c r="R30" s="8" t="s">
        <v>61</v>
      </c>
      <c r="S30" s="8" t="n">
        <v>1024</v>
      </c>
      <c r="T30" s="8" t="n">
        <v>9690</v>
      </c>
      <c r="U30" s="8" t="n">
        <v>1970</v>
      </c>
      <c r="V30" s="8" t="n">
        <v>3020</v>
      </c>
      <c r="W30" s="8" t="n">
        <v>1280</v>
      </c>
      <c r="X30" s="8" t="n">
        <v>1280</v>
      </c>
      <c r="Y30" s="8" t="n">
        <v>1550</v>
      </c>
      <c r="Z30" s="8" t="n">
        <v>1970</v>
      </c>
      <c r="AA30" s="8" t="n">
        <v>2000</v>
      </c>
      <c r="AB30" s="8" t="n">
        <v>8.32</v>
      </c>
    </row>
    <row r="31" customFormat="false" ht="12.8" hidden="false" customHeight="false" outlineLevel="0" collapsed="false">
      <c r="A31" s="27"/>
      <c r="B31" s="28" t="s">
        <v>79</v>
      </c>
      <c r="C31" s="29" t="n">
        <v>0.0889</v>
      </c>
      <c r="D31" s="28" t="n">
        <v>0.406</v>
      </c>
      <c r="E31" s="30" t="n">
        <f aca="false">S31*$S$2</f>
        <v>3231411.29303546</v>
      </c>
      <c r="F31" s="31" t="n">
        <f aca="false">T31*$T$2</f>
        <v>16249.4780550048</v>
      </c>
      <c r="G31" s="30" t="n">
        <f aca="false">U31*$U$2</f>
        <v>10364.356328</v>
      </c>
      <c r="H31" s="30" t="n">
        <f aca="false">V31*$U$2</f>
        <v>14923.783468</v>
      </c>
      <c r="I31" s="30" t="n">
        <f aca="false">W31*$U$2</f>
        <v>6227.51024</v>
      </c>
      <c r="J31" s="30" t="n">
        <f aca="false">X31*$U$2</f>
        <v>6227.51024</v>
      </c>
      <c r="K31" s="30" t="n">
        <f aca="false">Y31*$U$2</f>
        <v>8384.897716</v>
      </c>
      <c r="L31" s="30" t="n">
        <f aca="false">Z31*$U$2</f>
        <v>10364.356328</v>
      </c>
      <c r="M31" s="30" t="n">
        <f aca="false">AA31*$AA$2</f>
        <v>29187.8057742782</v>
      </c>
      <c r="N31" s="32" t="n">
        <f aca="false">AB31*$AB$2</f>
        <v>37009203.712</v>
      </c>
      <c r="P31" s="1" t="str">
        <f aca="false">CONCATENATE(TRIM($R31),"_",TEXT($D31*1000,"###"))</f>
        <v>PRI-90_406</v>
      </c>
      <c r="R31" s="8" t="s">
        <v>63</v>
      </c>
      <c r="S31" s="8" t="n">
        <v>1126</v>
      </c>
      <c r="T31" s="8" t="n">
        <v>11985</v>
      </c>
      <c r="U31" s="8" t="n">
        <v>2330</v>
      </c>
      <c r="V31" s="8" t="n">
        <v>3355</v>
      </c>
      <c r="W31" s="8" t="n">
        <v>1400</v>
      </c>
      <c r="X31" s="8" t="n">
        <v>1400</v>
      </c>
      <c r="Y31" s="8" t="n">
        <v>1885</v>
      </c>
      <c r="Z31" s="8" t="n">
        <v>2330</v>
      </c>
      <c r="AA31" s="8" t="n">
        <v>2000</v>
      </c>
      <c r="AB31" s="8" t="n">
        <v>8.32</v>
      </c>
    </row>
    <row r="33" customFormat="false" ht="23.85" hidden="false" customHeight="true" outlineLevel="0" collapsed="false">
      <c r="A33" s="34" t="s">
        <v>80</v>
      </c>
      <c r="B33" s="34"/>
      <c r="C33" s="34"/>
      <c r="D33" s="34"/>
      <c r="E33" s="34"/>
      <c r="F33" s="34"/>
      <c r="G33" s="34"/>
      <c r="H33" s="34"/>
      <c r="I33" s="34"/>
      <c r="J33" s="34"/>
      <c r="K33" s="34"/>
      <c r="L33" s="34"/>
      <c r="M33" s="34"/>
      <c r="N33" s="34"/>
    </row>
    <row r="34" customFormat="false" ht="12.8" hidden="false" customHeight="true" outlineLevel="0" collapsed="false">
      <c r="A34" s="35" t="s">
        <v>5</v>
      </c>
      <c r="B34" s="34" t="s">
        <v>81</v>
      </c>
      <c r="C34" s="34"/>
      <c r="D34" s="34"/>
      <c r="E34" s="34"/>
      <c r="F34" s="34"/>
      <c r="G34" s="34"/>
      <c r="H34" s="34"/>
      <c r="I34" s="34"/>
      <c r="J34" s="34"/>
      <c r="K34" s="34"/>
      <c r="L34" s="34"/>
      <c r="M34" s="34"/>
      <c r="N34" s="34"/>
    </row>
    <row r="35" customFormat="false" ht="12.8" hidden="false" customHeight="true" outlineLevel="0" collapsed="false">
      <c r="A35" s="35" t="s">
        <v>6</v>
      </c>
      <c r="B35" s="34" t="s">
        <v>82</v>
      </c>
      <c r="C35" s="34"/>
      <c r="D35" s="34"/>
      <c r="E35" s="34"/>
      <c r="F35" s="34"/>
      <c r="G35" s="34"/>
      <c r="H35" s="34"/>
      <c r="I35" s="34"/>
      <c r="J35" s="34"/>
      <c r="K35" s="34"/>
      <c r="L35" s="34"/>
      <c r="M35" s="34"/>
      <c r="N35" s="34"/>
    </row>
    <row r="36" customFormat="false" ht="12.8" hidden="false" customHeight="true" outlineLevel="0" collapsed="false">
      <c r="A36" s="36" t="s">
        <v>7</v>
      </c>
      <c r="B36" s="34" t="s">
        <v>83</v>
      </c>
      <c r="C36" s="34"/>
      <c r="D36" s="34"/>
      <c r="E36" s="34"/>
      <c r="F36" s="34"/>
      <c r="G36" s="34"/>
      <c r="H36" s="34"/>
      <c r="I36" s="34"/>
      <c r="J36" s="34"/>
      <c r="K36" s="34"/>
      <c r="L36" s="34"/>
      <c r="M36" s="34"/>
      <c r="N36" s="34"/>
    </row>
    <row r="37" customFormat="false" ht="12.8" hidden="false" customHeight="false" outlineLevel="0" collapsed="false">
      <c r="A37" s="36" t="s">
        <v>8</v>
      </c>
      <c r="B37" s="1" t="s">
        <v>84</v>
      </c>
    </row>
    <row r="38" customFormat="false" ht="12.8" hidden="false" customHeight="true" outlineLevel="0" collapsed="false">
      <c r="A38" s="36" t="s">
        <v>2</v>
      </c>
      <c r="B38" s="34" t="s">
        <v>85</v>
      </c>
      <c r="C38" s="34"/>
      <c r="D38" s="34"/>
      <c r="E38" s="34"/>
      <c r="F38" s="34"/>
      <c r="G38" s="34"/>
      <c r="H38" s="34"/>
      <c r="I38" s="34"/>
      <c r="J38" s="34"/>
      <c r="K38" s="34"/>
      <c r="L38" s="34"/>
      <c r="M38" s="34"/>
      <c r="N38" s="34"/>
    </row>
    <row r="39" customFormat="false" ht="12.8" hidden="false" customHeight="true" outlineLevel="0" collapsed="false">
      <c r="A39" s="36" t="s">
        <v>12</v>
      </c>
      <c r="B39" s="34" t="s">
        <v>86</v>
      </c>
      <c r="C39" s="34"/>
      <c r="D39" s="34"/>
      <c r="E39" s="34"/>
      <c r="F39" s="34"/>
      <c r="G39" s="34"/>
      <c r="H39" s="34"/>
      <c r="I39" s="34"/>
      <c r="J39" s="34"/>
      <c r="K39" s="34"/>
      <c r="L39" s="34"/>
      <c r="M39" s="34"/>
      <c r="N39" s="34"/>
    </row>
    <row r="40" customFormat="false" ht="23.85" hidden="false" customHeight="true" outlineLevel="0" collapsed="false">
      <c r="A40" s="35" t="s">
        <v>13</v>
      </c>
      <c r="B40" s="34" t="s">
        <v>87</v>
      </c>
      <c r="C40" s="34"/>
      <c r="D40" s="34"/>
      <c r="E40" s="34"/>
      <c r="F40" s="34"/>
      <c r="G40" s="34"/>
      <c r="H40" s="34"/>
      <c r="I40" s="34"/>
      <c r="J40" s="34"/>
      <c r="K40" s="34"/>
      <c r="L40" s="34"/>
      <c r="M40" s="34"/>
      <c r="N40" s="34"/>
    </row>
    <row r="41" customFormat="false" ht="23.85" hidden="false" customHeight="true" outlineLevel="0" collapsed="false">
      <c r="A41" s="34" t="s">
        <v>88</v>
      </c>
      <c r="B41" s="34"/>
      <c r="C41" s="34"/>
      <c r="D41" s="34"/>
      <c r="E41" s="34"/>
      <c r="F41" s="34"/>
      <c r="G41" s="34"/>
      <c r="H41" s="34"/>
      <c r="I41" s="34"/>
      <c r="J41" s="34"/>
      <c r="K41" s="34"/>
      <c r="L41" s="34"/>
      <c r="M41" s="34"/>
      <c r="N41" s="34"/>
    </row>
    <row r="43" customFormat="false" ht="12.8" hidden="false" customHeight="false" outlineLevel="0" collapsed="false">
      <c r="A43" s="37" t="s">
        <v>89</v>
      </c>
    </row>
  </sheetData>
  <sheetProtection sheet="true" objects="true" scenarios="true"/>
  <mergeCells count="13">
    <mergeCell ref="A1:N1"/>
    <mergeCell ref="A2:N2"/>
    <mergeCell ref="I3:L3"/>
    <mergeCell ref="B5:B6"/>
    <mergeCell ref="I6:L6"/>
    <mergeCell ref="A33:N33"/>
    <mergeCell ref="B34:N34"/>
    <mergeCell ref="B35:N35"/>
    <mergeCell ref="B36:N36"/>
    <mergeCell ref="B38:N38"/>
    <mergeCell ref="B39:N39"/>
    <mergeCell ref="B40:N40"/>
    <mergeCell ref="A41:N41"/>
  </mergeCells>
  <hyperlinks>
    <hyperlink ref="A43" r:id="rId1" display="https://www.eacom.ca/wp-content/uploads/2018/01/PRI-400_Performance_Standard_ca.pdf"/>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2022-02-13T12:47:28Z</dcterms:created>
  <dc:creator/>
  <dc:description/>
  <dc:language>en-GB</dc:language>
  <cp:lastModifiedBy>Luis C. Pérez Tato</cp:lastModifiedBy>
  <dcterms:modified xsi:type="dcterms:W3CDTF">2024-10-07T14:36:04Z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