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ml.chart+xml" PartName="/xl/charts/chart1.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mc:AlternateContent>
    <mc:Choice Requires="x15">
      <x15ac:absPath xmlns:x15ac="http://schemas.microsoft.com/office/spreadsheetml/2010/11/ac" url="D:\1 HUVI STAUS\5 buteegdehuun\"/>
    </mc:Choice>
  </mc:AlternateContent>
  <bookViews>
    <workbookView activeTab="2" firstSheet="103" tabRatio="829" windowHeight="7755" windowWidth="17010" xWindow="0" yWindow="0"/>
  </bookViews>
  <sheets>
    <sheet name="Tsalin uzuulelt" r:id="rId2" sheetId="166" state="veryHidden"/>
    <sheet name="negtgel" r:id="rId3" sheetId="167"/>
    <sheet name="niit" r:id="rId4" sheetId="168"/>
  </sheets>
  <definedNames>
    <definedName hidden="1" localSheetId="1" name="_xlnm._FilterDatabase">negtgel!$A$2:$DG$2</definedName>
    <definedName name="bus_nutag">niit!$A$2:$A$25</definedName>
    <definedName localSheetId="0" name="Currency1">#REF!</definedName>
    <definedName name="Currency1">#REF!</definedName>
    <definedName name="huvi">negtgel!XEW$3:XEW$12000</definedName>
    <definedName name="sar">negtgel!XEV$3:XEV$12000</definedName>
    <definedName name="too">niit!#REF!</definedName>
    <definedName name="Бараа">niit!$B$2:$B$25</definedName>
    <definedName name="бүгд">negtgel!C$3:C$12000</definedName>
  </definedNames>
  <calcPr calcId="152511"/>
  <extLst>
    <ext uri="{140A7094-0E35-4892-8432-C4D2E57EDEB5}">
      <x15:workbookPr chartTrackingRefBase="1"/>
    </ext>
  </extLst>
</workbook>
</file>

<file path=xl/comments1.xml><?xml version="1.0" encoding="utf-8"?>
<comments xmlns="http://schemas.openxmlformats.org/spreadsheetml/2006/main">
  <authors>
    <author>Trainee</author>
  </authors>
  <commentList>
    <comment authorId="0" ref="W7" shapeId="0">
      <text>
        <r>
          <rPr>
            <b/>
            <sz val="9"/>
            <color indexed="81"/>
            <rFont val="Tahoma"/>
            <family val="2"/>
          </rPr>
          <t>Энд зөвхөн хүлээн зөвшөөрөгдсөн үр өгөөжийн дүнг бичнэ.</t>
        </r>
      </text>
    </comment>
  </commentList>
</comments>
</file>

<file path=xl/comments2.xml><?xml version="1.0" encoding="utf-8"?>
<comments xmlns="http://schemas.openxmlformats.org/spreadsheetml/2006/main">
  <authors>
    <author>Trainee</author>
  </authors>
  <commentList>
    <comment authorId="0" ref="K8" shapeId="0">
      <text>
        <r>
          <rPr>
            <sz val="9"/>
            <color indexed="81"/>
            <rFont val="Tahoma"/>
            <family val="2"/>
          </rPr>
          <t>Хүлээн зөвшөөрсөн гэсэн хэсгийг хүлээн авсан болгож өөрчлөх, журамд тусгах</t>
        </r>
      </text>
    </comment>
    <comment authorId="0" ref="R9" shapeId="0">
      <text>
        <r>
          <rPr>
            <sz val="9"/>
            <color indexed="81"/>
            <rFont val="Tahoma"/>
            <family val="2"/>
          </rPr>
          <t>Акт, албан шаардлагын журамд хэрхэн тусгахыг тодруулах
Хариуцах эзэн тодорхой болгох</t>
        </r>
      </text>
    </comment>
  </commentList>
</comments>
</file>

<file path=xl/comments3.xml><?xml version="1.0" encoding="utf-8"?>
<comments xmlns="http://schemas.openxmlformats.org/spreadsheetml/2006/main">
  <authors>
    <author>Trainee</author>
  </authors>
  <commentList>
    <comment authorId="0" ref="AH7" shapeId="0">
      <text>
        <r>
          <rPr>
            <b/>
            <sz val="9"/>
            <color indexed="81"/>
            <rFont val="Tahoma"/>
            <family val="2"/>
          </rPr>
          <t>Энд зөвхөн хүлээн зөвшөөрөгдсөн үр өгөөжийн дүнг бичнэ.</t>
        </r>
      </text>
    </comment>
  </commentList>
</comments>
</file>

<file path=xl/sharedStrings.xml><?xml version="1.0" encoding="utf-8"?>
<sst xmlns="http://schemas.openxmlformats.org/spreadsheetml/2006/main" xmlns:xsi="http://www.w3.org/2001/XMLSchema-instance" count="55107" uniqueCount="4565">
  <si>
    <t>Байгууллагын нэр</t>
  </si>
  <si>
    <t>ЕРӨНХИЙ ЖУРНАЛ</t>
  </si>
  <si>
    <t>БАТЛАГДСАН ТӨСВИЙН ХУВААРЬ</t>
  </si>
  <si>
    <t>ҮНДСЭН ХӨРӨНГИЙН ДЭЛГЭРЭНГҮЙ</t>
  </si>
  <si>
    <t>ЦАЛИНГИЙН ДЭЛГЭРЭНГҮЙ</t>
  </si>
  <si>
    <t>САНХҮҮГИЙН БАЙДЛЫН ТАЙЛАН</t>
  </si>
  <si>
    <t>САНХҮҮГИЙН ҮР ДҮНГИЙН ТАЙЛАН</t>
  </si>
  <si>
    <t>МӨНГӨН ГҮЙЛГЭЭНИЙ ТАЙЛАН</t>
  </si>
  <si>
    <t>ТӨСВИЙН ГҮЙЦЭТГЭЛИЙН ТАЙЛАН</t>
  </si>
  <si>
    <t>ТӨСВИЙН ГҮЙЦЭТГЭЛИЙН ТОХИРУУЛГЫН ТАЙЛАН</t>
  </si>
  <si>
    <t>НЭМЭЛТ САНХҮҮЖИЛТИЙН ТАЙЛАН</t>
  </si>
  <si>
    <t>Код</t>
  </si>
  <si>
    <t>Үзүүлэлт</t>
  </si>
  <si>
    <t>Жилийн дүн</t>
  </si>
  <si>
    <t>1-р сар</t>
  </si>
  <si>
    <t>2-р сар</t>
  </si>
  <si>
    <t>3-р сар</t>
  </si>
  <si>
    <t>4-р сар</t>
  </si>
  <si>
    <t>5-р сар</t>
  </si>
  <si>
    <t>6-р сар</t>
  </si>
  <si>
    <t>7-р сар</t>
  </si>
  <si>
    <t>8-р сар</t>
  </si>
  <si>
    <t>9-р сар</t>
  </si>
  <si>
    <t>10-р сар</t>
  </si>
  <si>
    <t>11-р сар</t>
  </si>
  <si>
    <t>12-р сар</t>
  </si>
  <si>
    <t>Данс</t>
  </si>
  <si>
    <t>Огноо</t>
  </si>
  <si>
    <t>Баримт №</t>
  </si>
  <si>
    <t>Батлагдсан төсөв</t>
  </si>
  <si>
    <t>Гүйцэтгэл</t>
  </si>
  <si>
    <t>Эдийн засгийн ангилал</t>
  </si>
  <si>
    <t>Орлого</t>
  </si>
  <si>
    <t>Зарлага</t>
  </si>
  <si>
    <t>Гүйлгээний утга</t>
  </si>
  <si>
    <t>НДШ</t>
  </si>
  <si>
    <t>Дүн</t>
  </si>
  <si>
    <t>Д/д</t>
  </si>
  <si>
    <t>Дебет</t>
  </si>
  <si>
    <t>Кредит</t>
  </si>
  <si>
    <t>Мөнгөн дүн</t>
  </si>
  <si>
    <t>Тоо ширхэг</t>
  </si>
  <si>
    <t>Тодруулга</t>
  </si>
  <si>
    <t>Бараа бүтээгдэхүүний нэр</t>
  </si>
  <si>
    <t>Хөрөнгийн код</t>
  </si>
  <si>
    <t>Хөрөнгийн нэр</t>
  </si>
  <si>
    <t>Анхны өртөг</t>
  </si>
  <si>
    <t>Ашиглалтанд орсон огноо</t>
  </si>
  <si>
    <t>Ашиглагдах жил</t>
  </si>
  <si>
    <t>Эхний үлдэгдэл</t>
  </si>
  <si>
    <t>Эцсийн үлдэгдэл</t>
  </si>
  <si>
    <t>Нэмж байгуулсан элэгдэл</t>
  </si>
  <si>
    <t>Хөрөнгийн үзүүүлэлт</t>
  </si>
  <si>
    <t>Тоо хэмжээ</t>
  </si>
  <si>
    <t>Элэгдэл</t>
  </si>
  <si>
    <t>Хуримтлагдсан элэгдэл</t>
  </si>
  <si>
    <t>Нэмж байгуулсан</t>
  </si>
  <si>
    <t>Хасагдсанд ногдох</t>
  </si>
  <si>
    <t>Элэгдлийн дүн</t>
  </si>
  <si>
    <t>Сар</t>
  </si>
  <si>
    <t>Регистр №</t>
  </si>
  <si>
    <t>Овог</t>
  </si>
  <si>
    <t>Нэр</t>
  </si>
  <si>
    <t>Балансын үзүүлэлт</t>
  </si>
  <si>
    <t>Дансны код</t>
  </si>
  <si>
    <t>Тайлант оны гүйцэтгэл</t>
  </si>
  <si>
    <t>Өмнөх оны гүйцэтгэл</t>
  </si>
  <si>
    <t>Тохируулга</t>
  </si>
  <si>
    <t>Хөрөнгө оруулалт</t>
  </si>
  <si>
    <t>Номын фонд</t>
  </si>
  <si>
    <t>Програм хангамж</t>
  </si>
  <si>
    <t>Сэлбэг хэрэгсэл</t>
  </si>
  <si>
    <t>Түлш, шатах тослох материал</t>
  </si>
  <si>
    <t>Барилгын засварын материал</t>
  </si>
  <si>
    <t>Хүнсний материал</t>
  </si>
  <si>
    <t>Бусад хангамжийн материал</t>
  </si>
  <si>
    <t>Мал амьтад</t>
  </si>
  <si>
    <t>Нөөцийн бараа</t>
  </si>
  <si>
    <t>Дансны нэр</t>
  </si>
  <si>
    <t>Албан тушаал</t>
  </si>
  <si>
    <t>Удирдах ажилтан</t>
  </si>
  <si>
    <t>Гүйцэтгэх ажилтан</t>
  </si>
  <si>
    <t>Бусад</t>
  </si>
  <si>
    <t>БАРАА МАТЕРИАЛЫН ДЭЛГЭРЭНГҮЙ</t>
  </si>
  <si>
    <t>Бараа материал, үнэ бүхий зүйл</t>
  </si>
  <si>
    <t>Нэг бүрийн үнэ</t>
  </si>
  <si>
    <t>Журналын төрөл</t>
  </si>
  <si>
    <t>Банкны дансны дугаар</t>
  </si>
  <si>
    <t>Харилцагчийн банк</t>
  </si>
  <si>
    <t>АККРЭУЛЬ СУУРЬТ ШАЛГАХ БАЛАНС</t>
  </si>
  <si>
    <t>Шалгах баланс</t>
  </si>
  <si>
    <t>МӨНГӨН СУУРЬТ ШАЛГАХ БАЛАНС</t>
  </si>
  <si>
    <t>Зардал</t>
  </si>
  <si>
    <t>Урсгал зардал</t>
  </si>
  <si>
    <t>Хөрөнгийн зардал</t>
  </si>
  <si>
    <t>Төвсийн гүйцэтгэл</t>
  </si>
  <si>
    <t>Нэмэлт санхүүжилт</t>
  </si>
  <si>
    <t>Гүйлгээ</t>
  </si>
  <si>
    <t>Тохируулах бичилт</t>
  </si>
  <si>
    <t>ОЗНД</t>
  </si>
  <si>
    <t>Үлдэгдэл баланс</t>
  </si>
  <si>
    <t>Бараа материалын нэр</t>
  </si>
  <si>
    <t/>
  </si>
  <si>
    <t>Тайлант үеийн үр дүн</t>
  </si>
  <si>
    <t>Нягтлан бодох бүртгэлийн бодлогын өөрчлөлт</t>
  </si>
  <si>
    <t>Дахин илэрхийлсэн үлдэгдэл</t>
  </si>
  <si>
    <t>Шилжүүлэн авсан</t>
  </si>
  <si>
    <t>Дахин үнэлгээний нэмэгдэл</t>
  </si>
  <si>
    <t>Худалдсан</t>
  </si>
  <si>
    <t>Дахин үнэлгээний хорогдол</t>
  </si>
  <si>
    <t>Оны эхний үлдэгдэл</t>
  </si>
  <si>
    <t>Өмнөх оны элэгдлийн зөрүү</t>
  </si>
  <si>
    <t>Хөтөлбөрийн код</t>
  </si>
  <si>
    <t>Зориулалт, арга хэмжээний код</t>
  </si>
  <si>
    <t>Эдийн засгийн ангилалын код</t>
  </si>
  <si>
    <t>Барааны код</t>
  </si>
  <si>
    <t>Хэмжих нэгж</t>
  </si>
  <si>
    <t>Биет ба биет бус хөрөнгийн зардал</t>
  </si>
  <si>
    <t>ЭЗ Ангилал 2015</t>
  </si>
  <si>
    <t>Элэгдлийн залруулга</t>
  </si>
  <si>
    <t>Шилжиж ирсэн элэгдэл</t>
  </si>
  <si>
    <t>ЭРГЭЛТИЙН ХӨРӨНГИЙН ДҮН</t>
  </si>
  <si>
    <t>31</t>
  </si>
  <si>
    <t xml:space="preserve">   МӨНГӨН ХӨРӨНГӨ</t>
  </si>
  <si>
    <t xml:space="preserve">      Кассанд байгаа бэлэн мөнгө</t>
  </si>
  <si>
    <t xml:space="preserve">           Төгрөг</t>
  </si>
  <si>
    <t xml:space="preserve">           Гадаад валют</t>
  </si>
  <si>
    <t xml:space="preserve">           Нэмэлт санхүүжилт</t>
  </si>
  <si>
    <t xml:space="preserve">      Банкинд байгаа бэлэн мөнгө</t>
  </si>
  <si>
    <t xml:space="preserve">         Төгрөг</t>
  </si>
  <si>
    <t xml:space="preserve">               Төрийн сангийн харилцах</t>
  </si>
  <si>
    <t xml:space="preserve">               Монгол банкин дахь харилцах</t>
  </si>
  <si>
    <t xml:space="preserve">               Арилжааны банк дахь харилцах</t>
  </si>
  <si>
    <t xml:space="preserve">               Бусад төсөл, нөөцийн харилцах</t>
  </si>
  <si>
    <t xml:space="preserve">               Нэмэлт санхүүжилтийн харилцах</t>
  </si>
  <si>
    <t xml:space="preserve">         Гадаад валют</t>
  </si>
  <si>
    <t xml:space="preserve">               Монгол банк дахь харилцах</t>
  </si>
  <si>
    <t xml:space="preserve">           Замд яваа мөнгөн хөрөнгө</t>
  </si>
  <si>
    <t xml:space="preserve">           Хадгаламж</t>
  </si>
  <si>
    <t>32</t>
  </si>
  <si>
    <t xml:space="preserve">   БОГИНО ХУГАЦААТ ХӨРӨНГӨ ОРУУЛАЛТ</t>
  </si>
  <si>
    <t xml:space="preserve">      Yнэт цаас</t>
  </si>
  <si>
    <t>33</t>
  </si>
  <si>
    <t xml:space="preserve">   АВЛАГА</t>
  </si>
  <si>
    <t xml:space="preserve">       Ажиллагчидтай холбогдсон авлага</t>
  </si>
  <si>
    <t xml:space="preserve">       Төлбөртэй үйлчилгээний авлага</t>
  </si>
  <si>
    <t xml:space="preserve">       Татаас, санхүүжилтийн авлага</t>
  </si>
  <si>
    <t xml:space="preserve">       Зээлийн хүүгийн авлага</t>
  </si>
  <si>
    <t xml:space="preserve">      Бусад авлага</t>
  </si>
  <si>
    <t xml:space="preserve">           Байгууллагаас авах авлага</t>
  </si>
  <si>
    <t xml:space="preserve">           Хувь хүмүүсээс авах авлага</t>
  </si>
  <si>
    <t xml:space="preserve">      Зээлийн авлага</t>
  </si>
  <si>
    <t xml:space="preserve">         Дотоод эх үүсвэрээс олгосон зээлийн авлага</t>
  </si>
  <si>
    <t xml:space="preserve">               Засгийн газрын байгууллага, бусад шатны төсөвт олгосон</t>
  </si>
  <si>
    <t xml:space="preserve">               Хувь хүмүүст олгосон зээл</t>
  </si>
  <si>
    <t xml:space="preserve">               Сургалтын төрийн сангийн зээлийн авлага</t>
  </si>
  <si>
    <t xml:space="preserve">               Төрийн өмчит аж ахуйн нэгжүүдэд олгосон зээл</t>
  </si>
  <si>
    <t xml:space="preserve">               Хувийн хэвшлийн аж ахуйн нэгжид олгосон зээл</t>
  </si>
  <si>
    <t xml:space="preserve">         Гадаад зээлээс дамжуулан зээлдүүлсэн зээлийн авлага</t>
  </si>
  <si>
    <t>34</t>
  </si>
  <si>
    <t xml:space="preserve">   УРЬДЧИЛГАА</t>
  </si>
  <si>
    <t xml:space="preserve">       Засгийн газрын байгууллага, бусад шатны төсөвт олгосон</t>
  </si>
  <si>
    <t xml:space="preserve">       Төсөвт байгууллага</t>
  </si>
  <si>
    <t xml:space="preserve">       Тусгай зориулалтын сан</t>
  </si>
  <si>
    <t xml:space="preserve">       Төрийн өмчийн үйлдвэр, аж ахуйн газар</t>
  </si>
  <si>
    <t xml:space="preserve">       Хувийн хэвшлийн үйлдвэр, аж ахуйн газар</t>
  </si>
  <si>
    <t xml:space="preserve">       Урьдчилж гарсан зардал</t>
  </si>
  <si>
    <t xml:space="preserve">         Урьдчилгаа тооцоо</t>
  </si>
  <si>
    <t xml:space="preserve">               Бараа материал бэлтгэх урьдчилгаа</t>
  </si>
  <si>
    <t xml:space="preserve">               Yндсэн хөрөнгө бэлтгэх урьдчилгаа</t>
  </si>
  <si>
    <t xml:space="preserve">               Цалингийн урьдчилгаа</t>
  </si>
  <si>
    <t xml:space="preserve">               Томилолтын урьдчилгаа</t>
  </si>
  <si>
    <t>35</t>
  </si>
  <si>
    <t xml:space="preserve">   БАРАА МАТЕРИАЛ</t>
  </si>
  <si>
    <t>35110</t>
  </si>
  <si>
    <t xml:space="preserve">           Тусгай зориулалттай материал</t>
  </si>
  <si>
    <t>35130</t>
  </si>
  <si>
    <t xml:space="preserve">           Эм боох материал</t>
  </si>
  <si>
    <t>35200</t>
  </si>
  <si>
    <t xml:space="preserve">        Дуусаагүй үйлдвэрлэл</t>
  </si>
  <si>
    <t>35300</t>
  </si>
  <si>
    <t xml:space="preserve">        Бэлэн бүтээгдэхүүн</t>
  </si>
  <si>
    <t xml:space="preserve">      Хангамжийн материал</t>
  </si>
  <si>
    <t>35410</t>
  </si>
  <si>
    <t xml:space="preserve">           Бичиг хэргийн материал</t>
  </si>
  <si>
    <t>35420</t>
  </si>
  <si>
    <t xml:space="preserve">           Аж ахуйн материал</t>
  </si>
  <si>
    <t>35430</t>
  </si>
  <si>
    <t xml:space="preserve">           Сэлбэг хэрэгсэл</t>
  </si>
  <si>
    <t>35440</t>
  </si>
  <si>
    <t xml:space="preserve">           Түлш, шатах тослох материал</t>
  </si>
  <si>
    <t>35450</t>
  </si>
  <si>
    <t xml:space="preserve">           Барилгын засварын материал</t>
  </si>
  <si>
    <t>35460</t>
  </si>
  <si>
    <t xml:space="preserve">           Хүнсний материал</t>
  </si>
  <si>
    <t>35470</t>
  </si>
  <si>
    <t xml:space="preserve">           Бусад хангамжийн материал</t>
  </si>
  <si>
    <t>35500</t>
  </si>
  <si>
    <t xml:space="preserve">        Биологийн хөрөнгө</t>
  </si>
  <si>
    <t>35600</t>
  </si>
  <si>
    <t xml:space="preserve">        Мал амьтад</t>
  </si>
  <si>
    <t>36</t>
  </si>
  <si>
    <t xml:space="preserve">   НӨӨЦИЙН БАРАА</t>
  </si>
  <si>
    <t xml:space="preserve">        Барааны нөөц</t>
  </si>
  <si>
    <t xml:space="preserve">        Yрийн нөөц</t>
  </si>
  <si>
    <t xml:space="preserve">        Тэжээлийн нөөц</t>
  </si>
  <si>
    <t xml:space="preserve">        Шатахууны нөөц</t>
  </si>
  <si>
    <t xml:space="preserve">        Буудайн нөөц</t>
  </si>
  <si>
    <t xml:space="preserve">        Бусад нөөц</t>
  </si>
  <si>
    <t>ЭРГЭЛТИЙН БУС ХӨРӨНГИЙН ДҮН</t>
  </si>
  <si>
    <t>37</t>
  </si>
  <si>
    <t xml:space="preserve">   УРТ ХУГАЦААТ ХӨРӨНГӨ ОРУУЛАЛТ</t>
  </si>
  <si>
    <t xml:space="preserve">      Урт хугацаат хадгаламж</t>
  </si>
  <si>
    <t xml:space="preserve">      Урт хугацаат зээл</t>
  </si>
  <si>
    <t xml:space="preserve">           Урт хугацаат хөрөнгө оруулалт-зам, гүүр</t>
  </si>
  <si>
    <t xml:space="preserve">   ҮНДСЭН ХӨРӨНГӨ</t>
  </si>
  <si>
    <t xml:space="preserve">        Газар</t>
  </si>
  <si>
    <t xml:space="preserve">      Биет хөрөнгө</t>
  </si>
  <si>
    <t>39201</t>
  </si>
  <si>
    <t xml:space="preserve">               Барилга, байгууламж, орон сууц</t>
  </si>
  <si>
    <t xml:space="preserve">               Хуримтлагдсан элэгдэл</t>
  </si>
  <si>
    <t>39203</t>
  </si>
  <si>
    <t xml:space="preserve">               Авто-тээврийн хэрэгсэл</t>
  </si>
  <si>
    <t>39205</t>
  </si>
  <si>
    <t>39207</t>
  </si>
  <si>
    <t xml:space="preserve">               Тавилга, аж ахуйн эд хогшил</t>
  </si>
  <si>
    <t>39209</t>
  </si>
  <si>
    <t xml:space="preserve">               Зам, гүүрийн байгууламж</t>
  </si>
  <si>
    <t>39211</t>
  </si>
  <si>
    <t xml:space="preserve">               Батлан хамгаалах, цэргийн зориулалттай тоног төхөөрөмж</t>
  </si>
  <si>
    <t>39213</t>
  </si>
  <si>
    <t xml:space="preserve">               Түүх соёл, музейн  дурсгалт зүйлс</t>
  </si>
  <si>
    <t>39214</t>
  </si>
  <si>
    <t xml:space="preserve">               Бусад үндсэн хөрөнгө</t>
  </si>
  <si>
    <t>39216</t>
  </si>
  <si>
    <t xml:space="preserve">               Дуусаагүй барилга, байгууламж</t>
  </si>
  <si>
    <t>39217</t>
  </si>
  <si>
    <t xml:space="preserve">               Ном</t>
  </si>
  <si>
    <t xml:space="preserve">      Биет бус хөрөнгө</t>
  </si>
  <si>
    <t>39301</t>
  </si>
  <si>
    <t xml:space="preserve">               Програм хангамж</t>
  </si>
  <si>
    <t>39303</t>
  </si>
  <si>
    <t xml:space="preserve">               Бусад биет бус хөрөнгө</t>
  </si>
  <si>
    <t>НИЙТ ӨР ТӨЛБӨР</t>
  </si>
  <si>
    <t xml:space="preserve">   БОГИНО ХУГАЦААТ ӨР ТӨЛБӨР</t>
  </si>
  <si>
    <t xml:space="preserve">      Богино хугацаат үнэт цаас</t>
  </si>
  <si>
    <t xml:space="preserve">               Бонд</t>
  </si>
  <si>
    <t xml:space="preserve">               Бусад үнэт цаас</t>
  </si>
  <si>
    <t xml:space="preserve">               Бондын хөнгөлөлт</t>
  </si>
  <si>
    <t xml:space="preserve">      Богино хугацаат зээлийн өглөг</t>
  </si>
  <si>
    <t xml:space="preserve">               Засгийн газрын байгууллага, бусад шатны төсөв</t>
  </si>
  <si>
    <t xml:space="preserve">               Сургалтын төрийн сангийн зээлийн өглөг</t>
  </si>
  <si>
    <t xml:space="preserve">               Төрийн өмчит аж ахуйн нэгжүүдийн зээл</t>
  </si>
  <si>
    <t xml:space="preserve">               Монгол банк</t>
  </si>
  <si>
    <t xml:space="preserve">               Арилжааны банк</t>
  </si>
  <si>
    <t xml:space="preserve">               Санхүүгийн бусад байгууллага</t>
  </si>
  <si>
    <t xml:space="preserve">               Гадаадын Засгийн газар</t>
  </si>
  <si>
    <t xml:space="preserve">               Олон улсын байгууллага</t>
  </si>
  <si>
    <t xml:space="preserve">               Санхүүгийн зээл</t>
  </si>
  <si>
    <t xml:space="preserve">               Төслийн зээл</t>
  </si>
  <si>
    <t xml:space="preserve">               Гадаадын арилжааны банк</t>
  </si>
  <si>
    <t xml:space="preserve">               Бусад гадаад эх үүсвэр</t>
  </si>
  <si>
    <t xml:space="preserve">      Өглөг</t>
  </si>
  <si>
    <t xml:space="preserve">           Ажилчидтай холбогдсон өглөг</t>
  </si>
  <si>
    <t xml:space="preserve">           Бараа үйлчилгээний зардлын өглөг</t>
  </si>
  <si>
    <t xml:space="preserve">           Татаас, санхүүжилт, шилжүүлгийн өглөг</t>
  </si>
  <si>
    <t xml:space="preserve">           Хөрөнгө бэлтгэхтэй холбогдсон өглөг</t>
  </si>
  <si>
    <t xml:space="preserve">           Зээлийн хүүгийн өглөг</t>
  </si>
  <si>
    <t xml:space="preserve">               Байгууллагад төлөх өглөг</t>
  </si>
  <si>
    <t xml:space="preserve">               Хувь хүмүүст төлөх өглөг</t>
  </si>
  <si>
    <t xml:space="preserve">      Урьдчилж орсон орлого</t>
  </si>
  <si>
    <t xml:space="preserve">           Засгийн газрын байгууллага, бусад шатны төсөв</t>
  </si>
  <si>
    <t xml:space="preserve">           Төлбөртэй ажил үйлчилгээний урьдчилж орсон орлого</t>
  </si>
  <si>
    <t xml:space="preserve">           Барьцаа, дэнчингийн урьдчилж орсон орлого</t>
  </si>
  <si>
    <t xml:space="preserve">           Бусад урьдчилж орсон орлого</t>
  </si>
  <si>
    <t xml:space="preserve">           Төрийн өмчийн үйлдвэр, аж ахуйн газар</t>
  </si>
  <si>
    <t xml:space="preserve">   УРТ ХУГАЦААТ ӨР ТӨЛБӨР</t>
  </si>
  <si>
    <t xml:space="preserve">      Урт хугацаат үнэт цаас</t>
  </si>
  <si>
    <t xml:space="preserve">               Хувь хүмүүсийн зээл</t>
  </si>
  <si>
    <t xml:space="preserve">               Гадаадын засгийн газраас</t>
  </si>
  <si>
    <t xml:space="preserve">               Олон улсын санхүүгийн байгууллагаас</t>
  </si>
  <si>
    <t>ЦЭВЭР ХӨРӨНГӨ ӨМЧИЙН ДҮН</t>
  </si>
  <si>
    <t xml:space="preserve">   Засгийн газрын хувь оролцоо</t>
  </si>
  <si>
    <t xml:space="preserve">      Хуримтлагдсан үр дүн</t>
  </si>
  <si>
    <t xml:space="preserve">           Өмнөх үеийн үр дүн</t>
  </si>
  <si>
    <t xml:space="preserve">           Тайлант үеийн үр дүн</t>
  </si>
  <si>
    <t xml:space="preserve">           Давхардсан гүйлгээг цэвэрлэх данс</t>
  </si>
  <si>
    <t xml:space="preserve">        Хөрөнгийн дахин үнэлгээний зөрүү</t>
  </si>
  <si>
    <t xml:space="preserve">        Бодлогын өөрчлөлт алдааны залруулга</t>
  </si>
  <si>
    <t xml:space="preserve">        Нөөцийн сан</t>
  </si>
  <si>
    <t xml:space="preserve">        Гадаад валютын хөрвүүлэлтийн зөрүү</t>
  </si>
  <si>
    <t>ӨР ТӨЛБӨР, ЦЭВЭР ХӨРӨНГӨ ӨМЧИЙН ДҮН VI=IV+V</t>
  </si>
  <si>
    <t>I</t>
  </si>
  <si>
    <t>YЙЛ АЖИЛЛАГААНЫ ОРЛОГЫН ДYН (I)</t>
  </si>
  <si>
    <t xml:space="preserve">               Зарим бүтээгдэхүүний үнийн өсөлтийн албан татвар</t>
  </si>
  <si>
    <t xml:space="preserve">               Бусад татвар</t>
  </si>
  <si>
    <t xml:space="preserve">         Газрын төлбөр</t>
  </si>
  <si>
    <t xml:space="preserve">               Нийслэл хотын албан татвар</t>
  </si>
  <si>
    <t xml:space="preserve">               Өв, залгамжлал, бэлэглэлийн албан татвар</t>
  </si>
  <si>
    <t xml:space="preserve">               Нохойны албан татвар</t>
  </si>
  <si>
    <t xml:space="preserve">   ТАТВАРЫН БУС ОРЛОГО</t>
  </si>
  <si>
    <t xml:space="preserve">      Нийтлэг татварын бус орлого</t>
  </si>
  <si>
    <t xml:space="preserve">      Тусламжийн орлого</t>
  </si>
  <si>
    <t xml:space="preserve">               Хандив тусламж /дотоод/</t>
  </si>
  <si>
    <t xml:space="preserve">               Хандив тусламж /гадаад/</t>
  </si>
  <si>
    <t xml:space="preserve">      Улсын төсөв орон нутгийн төсөв хоорондын шилжүүлэг</t>
  </si>
  <si>
    <t xml:space="preserve">               Тусгай зориулалтын шилжүүлгийн орлого</t>
  </si>
  <si>
    <t xml:space="preserve">               Орон нутгийн хөгжлийн нэгдсэн сангаас шилжүүлсэн орлого</t>
  </si>
  <si>
    <t xml:space="preserve">               Улсын төсвөөс орон нутгийн төсөвт олгох санхүүгийн дэмжлэг</t>
  </si>
  <si>
    <t xml:space="preserve">               Улсын төсвөөс орон нутгийн төсвөөс төвлөрүүлэх шилжүүлэг</t>
  </si>
  <si>
    <t xml:space="preserve">               Урсгал үйл ажиллагааны санхүүжилт</t>
  </si>
  <si>
    <t xml:space="preserve">               Төвлөрүүлэх шилжүүлэг</t>
  </si>
  <si>
    <t xml:space="preserve">               Төсөв болон дамжуулан зээлдүүлсэн зээлээс эргэж төлөгдөх	</t>
  </si>
  <si>
    <t xml:space="preserve">               Засгийн газрын тусгай сангаас санхүүжих</t>
  </si>
  <si>
    <t xml:space="preserve">               Тусгай зориулалтын шилжүүлгээс санхүүжих</t>
  </si>
  <si>
    <t xml:space="preserve">               Орон нутгийн хөгжлийн нэгдсэн сангаас санхүүжих</t>
  </si>
  <si>
    <t xml:space="preserve">         Нэмэлт санхүүжилтийн орлого</t>
  </si>
  <si>
    <t xml:space="preserve">               Төрийн болон орон нутгийн өмчит бус этгээдээс авсан хандив, тусламж</t>
  </si>
  <si>
    <t xml:space="preserve">               Төсвийн жилийн явцад УИХ-аас соёрхон баталсан, ЗГ хоорондын гэрээ болон ОУ байгууллагаас авах хөнгөлөлттэй зээл</t>
  </si>
  <si>
    <t xml:space="preserve">               Дээд шатны төсвийн захирагчийн төсөвт тусгагдсан төсвөөс доод шатны төсвийн захирагчид хуваарилсан хөрөнгө</t>
  </si>
  <si>
    <t xml:space="preserve">               Төсвийн байгууллагын үндсэн үйл ажиллагааны хүрээнд бий болсон нэмэлт орлого</t>
  </si>
  <si>
    <t xml:space="preserve">               Төсвийн урамшуулал</t>
  </si>
  <si>
    <t xml:space="preserve">               Орон нутгийн хөгжлийн сангаас санхүүжих</t>
  </si>
  <si>
    <t xml:space="preserve">               Хөрөнгийн</t>
  </si>
  <si>
    <t xml:space="preserve">               Төсвийн ерөнхийлөн захирагч хооронд хийсэн санхүүжилт</t>
  </si>
  <si>
    <t xml:space="preserve">               Нийгмийн даатгалын сангаас санхүүжих</t>
  </si>
  <si>
    <t xml:space="preserve">               Эрүүл мэндийн даатгалын сангаас санхүүжих</t>
  </si>
  <si>
    <t>II</t>
  </si>
  <si>
    <t>ҮЙЛ АЖИЛЛАГААНЫ ЗАРДЛЫН ДҮН</t>
  </si>
  <si>
    <t>21</t>
  </si>
  <si>
    <t xml:space="preserve">   УРСГАЛ ЗАРДАЛ </t>
  </si>
  <si>
    <t>210</t>
  </si>
  <si>
    <t xml:space="preserve">      БАРАА, АЖИЛ ҮЙЛЧИЛГЭЭНИЙ ЗАРДАЛ</t>
  </si>
  <si>
    <t xml:space="preserve">         Цалин хөлс болон нэмэгдэл урамшил</t>
  </si>
  <si>
    <t xml:space="preserve">               Нэмэгдэл</t>
  </si>
  <si>
    <t xml:space="preserve">               Гэрээт ажлын хөлс</t>
  </si>
  <si>
    <t xml:space="preserve">         Ажил олгогчоос нийгмийн даатгалд төлөх шимтгэл</t>
  </si>
  <si>
    <t xml:space="preserve">               Тэтгэврийн даатгал</t>
  </si>
  <si>
    <t xml:space="preserve">               Тэтгэмжийн даатгал</t>
  </si>
  <si>
    <t xml:space="preserve">               ҮОМШӨ-ний даатгал</t>
  </si>
  <si>
    <t xml:space="preserve">               Ажилгүйдлийн даатгал</t>
  </si>
  <si>
    <t xml:space="preserve">               Эрүүл мэндийн даатгал</t>
  </si>
  <si>
    <t xml:space="preserve">         Байр ашиглалттай холбоотой тогтмол зардал</t>
  </si>
  <si>
    <t xml:space="preserve">               Гэрэл, цахилгаан</t>
  </si>
  <si>
    <t xml:space="preserve">               Түлш, халаалт</t>
  </si>
  <si>
    <t xml:space="preserve">               Цэвэр, бохир ус</t>
  </si>
  <si>
    <t xml:space="preserve">               Байрны түрээс</t>
  </si>
  <si>
    <t xml:space="preserve">         Хангамж, бараа материалын зардал</t>
  </si>
  <si>
    <t xml:space="preserve">               Бичиг хэрэг</t>
  </si>
  <si>
    <t xml:space="preserve">               Тээвэр, шатахуун</t>
  </si>
  <si>
    <t xml:space="preserve">               Шуудан, холбоо, интернэтийн төлбөр</t>
  </si>
  <si>
    <t xml:space="preserve">               Ном, хэвлэл</t>
  </si>
  <si>
    <t xml:space="preserve">               Хог хаягдал зайлуулах, хортон мэрэгчдийн устгал, ариутгал</t>
  </si>
  <si>
    <t xml:space="preserve">               Бага үнэтэй, түргэн элэгдэх, ахуйн эд зүйлс</t>
  </si>
  <si>
    <t xml:space="preserve">         Нормативт зардал</t>
  </si>
  <si>
    <t xml:space="preserve">               Эм, бэлдмэл, эмнэлгийн хэрэгсэл</t>
  </si>
  <si>
    <t xml:space="preserve">               Хоол, хүнс</t>
  </si>
  <si>
    <t xml:space="preserve">               Нормын хувцас, зөөлөн эдлэл</t>
  </si>
  <si>
    <t xml:space="preserve">         Эд хогшил, урсгал засварын зардал</t>
  </si>
  <si>
    <t xml:space="preserve">               Багаж, техник, хэрэгсэл</t>
  </si>
  <si>
    <t xml:space="preserve">               Тавилга</t>
  </si>
  <si>
    <t xml:space="preserve">               Хөдөлмөр хамгааллын хэрэглэл</t>
  </si>
  <si>
    <t xml:space="preserve">               Урсгал засвар</t>
  </si>
  <si>
    <t xml:space="preserve">         Томилолт, зочны зардал</t>
  </si>
  <si>
    <t xml:space="preserve">               Гадаад албан томилолт</t>
  </si>
  <si>
    <t xml:space="preserve">               Дотоод албан томилолт</t>
  </si>
  <si>
    <t xml:space="preserve">               Зочин төлөөлөгч хүлээн авах</t>
  </si>
  <si>
    <t xml:space="preserve">         Бусдаар гүйцэтгүүлсэн ажил, үйлчилгээний төлбөр, хураамж</t>
  </si>
  <si>
    <t xml:space="preserve">               Бусдаар гүйцэтгүүлсэн бусад нийтлэг ажил үйлчилгээний төлбөр хураамж</t>
  </si>
  <si>
    <t xml:space="preserve">               Даатгалын үйлчилгээ</t>
  </si>
  <si>
    <t xml:space="preserve">               Тээврийн хэрэгслийн татвар</t>
  </si>
  <si>
    <t xml:space="preserve">               Тээврийн хэрэгслийн оношлогоо</t>
  </si>
  <si>
    <t xml:space="preserve">               Мэдээлэл, технологийн үйлчилгээ</t>
  </si>
  <si>
    <t>210808</t>
  </si>
  <si>
    <t xml:space="preserve">               Банк, санхүүгийн байгууллагын үйлчилгээний хураамж</t>
  </si>
  <si>
    <t>210809</t>
  </si>
  <si>
    <t xml:space="preserve">               Улсын мэдээллийн маягт хэвлэх, бэлтгэх</t>
  </si>
  <si>
    <t>2109</t>
  </si>
  <si>
    <t xml:space="preserve">         Бараа үйлчилгээний бусад зардал</t>
  </si>
  <si>
    <t>210901</t>
  </si>
  <si>
    <t xml:space="preserve">               Бараа үйлчилгээний бусад зардал</t>
  </si>
  <si>
    <t>210902</t>
  </si>
  <si>
    <t>211</t>
  </si>
  <si>
    <t xml:space="preserve">      ХҮҮ</t>
  </si>
  <si>
    <t>2111</t>
  </si>
  <si>
    <t xml:space="preserve">         Гадаад зээлийн үйлчилгээний төлбөр</t>
  </si>
  <si>
    <t>211101</t>
  </si>
  <si>
    <t xml:space="preserve">               Гадаад зээлийн үйлчилгээний төлбөр</t>
  </si>
  <si>
    <t>2112</t>
  </si>
  <si>
    <t xml:space="preserve">         Дотоод зээлийн үйлчилгээний төлбөр</t>
  </si>
  <si>
    <t>211201</t>
  </si>
  <si>
    <t xml:space="preserve">               Дотоод зээлийн үйлчилгээний төлбөр</t>
  </si>
  <si>
    <t>212</t>
  </si>
  <si>
    <t xml:space="preserve">      ТАТААС</t>
  </si>
  <si>
    <t>2121</t>
  </si>
  <si>
    <t xml:space="preserve">         Төрийн өмчит байгууллагад олгох татаас</t>
  </si>
  <si>
    <t>212101</t>
  </si>
  <si>
    <t xml:space="preserve">               Төрийн өмчит байгууллагад олгох татаас</t>
  </si>
  <si>
    <t>2122</t>
  </si>
  <si>
    <t xml:space="preserve">         Хувийн хэвшлийн байгууллагад олгох татаас</t>
  </si>
  <si>
    <t>212201</t>
  </si>
  <si>
    <t xml:space="preserve">               Хувийн хэвшлийн байгууллагад олгох татаас</t>
  </si>
  <si>
    <t>213</t>
  </si>
  <si>
    <t xml:space="preserve">      УРСГАЛ ШИЛЖҮҮЛЭГ</t>
  </si>
  <si>
    <t>2131</t>
  </si>
  <si>
    <t xml:space="preserve">         Засгийн газрын урсгал шилжүүлэг</t>
  </si>
  <si>
    <t>213101</t>
  </si>
  <si>
    <t xml:space="preserve">               Засгийн газрын дотоод шилжүүлэг</t>
  </si>
  <si>
    <t>213102</t>
  </si>
  <si>
    <t xml:space="preserve">               Засгийн газрын гадаад шилжүүлэг</t>
  </si>
  <si>
    <t>2132</t>
  </si>
  <si>
    <t xml:space="preserve">         Бусад урсгал шилжүүлэг</t>
  </si>
  <si>
    <t>213202</t>
  </si>
  <si>
    <t xml:space="preserve">               Нийгмийн даатгалын тэтгэвэр, тэтгэмж</t>
  </si>
  <si>
    <t>213203</t>
  </si>
  <si>
    <t xml:space="preserve">               Нийгмийн халамжийн тэтгэвэр, тэтгэмж</t>
  </si>
  <si>
    <t>213204</t>
  </si>
  <si>
    <t>213205</t>
  </si>
  <si>
    <t xml:space="preserve">               Төрөөс иргэдэд олгох тэтгэмж, урамшуулал</t>
  </si>
  <si>
    <t>213206</t>
  </si>
  <si>
    <t xml:space="preserve">               Ээлжийн амралтаар нутаг явах унааны хөнгөлөлт</t>
  </si>
  <si>
    <t>213207</t>
  </si>
  <si>
    <t xml:space="preserve">               Тэтгэвэрт гарахад олгох нэг удаагийн мөнгөн тэтгэмж</t>
  </si>
  <si>
    <t>213208</t>
  </si>
  <si>
    <t>213209</t>
  </si>
  <si>
    <t xml:space="preserve">         Улсын төсвөөс олгосон санхүүжилт, шилжүүлэг</t>
  </si>
  <si>
    <t xml:space="preserve">               Засгийн газрын, Засаг даргын нөөц хөрөнгө</t>
  </si>
  <si>
    <t xml:space="preserve">         Орон нутгийн төсвийн ерөнхийлөн захирагчдад олгох татаас, санхүүжилт</t>
  </si>
  <si>
    <t xml:space="preserve">               Урсгал үйл ажиллагааны санхүүжилт төсөвт байгууллага</t>
  </si>
  <si>
    <t xml:space="preserve">               Урсгал үйл ажиллагааны санхүүжилт сумдад</t>
  </si>
  <si>
    <t xml:space="preserve">         Төсвийн захирагчдаас олгосон санхүүжилт, шилжүүлэг</t>
  </si>
  <si>
    <t>22</t>
  </si>
  <si>
    <t xml:space="preserve">   ХӨРӨНГИЙН ЗАРДАЛ</t>
  </si>
  <si>
    <t>220001</t>
  </si>
  <si>
    <t xml:space="preserve">               Барилга байгууламж</t>
  </si>
  <si>
    <t>221001</t>
  </si>
  <si>
    <t xml:space="preserve">               Их засвар</t>
  </si>
  <si>
    <t>222001</t>
  </si>
  <si>
    <t xml:space="preserve">               Тоног төхөөрөмж</t>
  </si>
  <si>
    <t>223001</t>
  </si>
  <si>
    <t xml:space="preserve">               Бусад хөрөнгө</t>
  </si>
  <si>
    <t>224001</t>
  </si>
  <si>
    <t xml:space="preserve">               Стратегийн нөөц хөрөнгө</t>
  </si>
  <si>
    <t>III</t>
  </si>
  <si>
    <t>IV</t>
  </si>
  <si>
    <t>YЙЛ АЖИЛЛАГААНЫ БУС ОРЛОГЫН ДYН</t>
  </si>
  <si>
    <t xml:space="preserve">               Хөрөнгө оруулалтын олз</t>
  </si>
  <si>
    <t>YЙЛ АЖИЛЛАГААНЫ БУС ЗАРДЛЫН ДYН</t>
  </si>
  <si>
    <t xml:space="preserve">      Түүхий эд материал</t>
  </si>
  <si>
    <t>СТ-2А</t>
  </si>
  <si>
    <t>СТ-1А</t>
  </si>
  <si>
    <t>/мянган төгрөгөөр/</t>
  </si>
  <si>
    <t xml:space="preserve">               ЗГНХ,ЗДНХөрөнгө,түүнтэй адилтгах ангилагдаагүй нөөц хөрөнгөөс тухайн төсвийн захирагчид хуваарилсан хөрөнгө </t>
  </si>
  <si>
    <t xml:space="preserve">               Үндсэн цалин </t>
  </si>
  <si>
    <t xml:space="preserve">               Унаа хоолны хөнгөлөлт </t>
  </si>
  <si>
    <t xml:space="preserve">               Урамшуулал </t>
  </si>
  <si>
    <t xml:space="preserve">               Аудит, баталгаажуулалт, зэрэглэл тогтоох </t>
  </si>
  <si>
    <t xml:space="preserve">               Газрын төлбөр </t>
  </si>
  <si>
    <t xml:space="preserve">               Хичээл үйлдвэрлэлийн дадлага хийх </t>
  </si>
  <si>
    <t xml:space="preserve">               Ажил олгогчоос олгох  бусад тэтгэмж, урамшуулал</t>
  </si>
  <si>
    <t xml:space="preserve">               Хөдөө орон нутагт тогтвор суурьшилтай ажилласан албан хаагчдад төрөөс үзүүлэх дэмжлэг </t>
  </si>
  <si>
    <t xml:space="preserve">               Нэг удаагийн тэтгэмж, шагнал урамшуулал </t>
  </si>
  <si>
    <t xml:space="preserve">               Үндсэн хөрөнгө борлуулсны орлого</t>
  </si>
  <si>
    <t xml:space="preserve">               Улсын төсвөөс олгосон зээл</t>
  </si>
  <si>
    <t xml:space="preserve">               Бусдад олгосон зээл болон урьдчилгааны эргэн төлөлт</t>
  </si>
  <si>
    <t>23</t>
  </si>
  <si>
    <t xml:space="preserve">   ЭPГЭЖ ТӨЛӨГДӨХ ТӨЛБӨРИЙГ ХАССАН ЦЭВЭР ЗЭЭЛ</t>
  </si>
  <si>
    <t>230001</t>
  </si>
  <si>
    <t xml:space="preserve">               Эргэж төлөгдөх зээл</t>
  </si>
  <si>
    <t>231001</t>
  </si>
  <si>
    <t xml:space="preserve">               Гадаадын санхүүгийн зах зээлээс санхүүжих зээл</t>
  </si>
  <si>
    <t>232001</t>
  </si>
  <si>
    <t xml:space="preserve">               Гадаадын төслийн зээлээс санхүүжих зээл</t>
  </si>
  <si>
    <t xml:space="preserve">   ГАДААД ЗЭЭЛИЙН ҮНДСЭН ТӨЛБӨР</t>
  </si>
  <si>
    <t xml:space="preserve">               Гадаад зээлийн үндсэн төлбөр</t>
  </si>
  <si>
    <t xml:space="preserve">               Засгийн газрын бондын үндсэн төлбөр</t>
  </si>
  <si>
    <t xml:space="preserve">               Засгийн газрын үнэт цаасны үндсэн төлбөр</t>
  </si>
  <si>
    <t xml:space="preserve">               Гадаад валютын ханшийн зөрүү</t>
  </si>
  <si>
    <t>Мөнгө, түүнтэй адилтгах хөрөнгийн эхний үлдэгдэл</t>
  </si>
  <si>
    <t>Мөнгө, түүнтэй адилтгах хөрөнгийн эцсийн үлдэгдэл</t>
  </si>
  <si>
    <t>СТ-4А</t>
  </si>
  <si>
    <t>ЦЭВЭР ХӨРӨНГӨ/ӨМЧИЙН ӨӨРЧЛӨЛТИЙН ТАЙЛАН</t>
  </si>
  <si>
    <t>/ төгрөгөөр /</t>
  </si>
  <si>
    <t xml:space="preserve"> Дансны код</t>
  </si>
  <si>
    <t>Засгийн газрын оруулсан капитал</t>
  </si>
  <si>
    <t>Дахин үнэлгээний нөөц</t>
  </si>
  <si>
    <t>Хуримтлагдсан дүн</t>
  </si>
  <si>
    <t>Засгийн газрын хувь оролцооний нийт дүн</t>
  </si>
  <si>
    <t xml:space="preserve">Мөнгө, түүнтэй адилтгах хөрөнгийн эхний үлдэгдэл </t>
  </si>
  <si>
    <t>НИЙТ ЗАРЛАГА БА ЦЭВЭР ЗЭЭЛИЙН ДҮН</t>
  </si>
  <si>
    <t>ЗАРДЛЫГ САНХҮҮЖҮҮЛЭХ ЭХ ҮҮСВЭР</t>
  </si>
  <si>
    <t xml:space="preserve">   УЛСЫН ТӨСВӨӨС САНХҮҮЖИХ</t>
  </si>
  <si>
    <t>310001</t>
  </si>
  <si>
    <t xml:space="preserve">               Улсын төсвөөс санхүүжих</t>
  </si>
  <si>
    <t>310002</t>
  </si>
  <si>
    <t>310003</t>
  </si>
  <si>
    <t>310004</t>
  </si>
  <si>
    <t xml:space="preserve">   ОРОН НУТГИЙН ТӨСВӨӨС САНХҮҮЖИХ</t>
  </si>
  <si>
    <t>320001</t>
  </si>
  <si>
    <t xml:space="preserve">               Орон нутгийн төсвөөс</t>
  </si>
  <si>
    <t>320002</t>
  </si>
  <si>
    <t xml:space="preserve">   НИЙГМИЙН ДААТГАЛЫН САНГИЙН ТӨСВӨӨС САНХҮҮЖИХ</t>
  </si>
  <si>
    <t>330001</t>
  </si>
  <si>
    <t>330002</t>
  </si>
  <si>
    <t xml:space="preserve">   ХҮНИЙ ХӨГЖИЛ САНГИЙН ТӨСВӨӨС САНХҮҮЖИХ</t>
  </si>
  <si>
    <t>340001</t>
  </si>
  <si>
    <t xml:space="preserve">               Хүний хөгжил сангийн төсвөөс санхүүжих</t>
  </si>
  <si>
    <t xml:space="preserve">   ТӨСӨВТ БАЙГУУЛЛАГЫН ҮЙЛ АЖИЛЛАГААНААС</t>
  </si>
  <si>
    <t>350001</t>
  </si>
  <si>
    <t xml:space="preserve">               Үндсэн үйл ажиллагааны орлогоос санхүүжих</t>
  </si>
  <si>
    <t>350002</t>
  </si>
  <si>
    <t xml:space="preserve">               Туслах үйл ажиллагааны орлогоос санхүүжих</t>
  </si>
  <si>
    <t>350003</t>
  </si>
  <si>
    <t xml:space="preserve">               Урьд оны үлдэгдлээс санхүүжих</t>
  </si>
  <si>
    <t>350004</t>
  </si>
  <si>
    <t xml:space="preserve">               Гадаадын эх үүсвэрээс санхүүжих</t>
  </si>
  <si>
    <t xml:space="preserve">   ТУСЛАМЖИЙН ЭХ ҮҮСВЭРЭЭС САНХҮҮЖИХ</t>
  </si>
  <si>
    <t>360001</t>
  </si>
  <si>
    <t xml:space="preserve">               Тусламжийн эх үүсвэрээс санхүүжих</t>
  </si>
  <si>
    <t xml:space="preserve">   БУСАД ЭХ ҮҮСВЭР</t>
  </si>
  <si>
    <t>370001</t>
  </si>
  <si>
    <t xml:space="preserve">Мөнгө, түүнтэй адилтгах хөрөнгийн эцсийн үлдэгдэл </t>
  </si>
  <si>
    <t>ТӨСВИЙН БУСАД МЭДЭЭЛЛИЙН АНГИЛАЛ</t>
  </si>
  <si>
    <t xml:space="preserve">   БАЙГУУЛЛАГЫН ТОО </t>
  </si>
  <si>
    <t xml:space="preserve">               Төсвийн байгууллага</t>
  </si>
  <si>
    <t xml:space="preserve">               Төсвөөс гадуур байгууллага</t>
  </si>
  <si>
    <t xml:space="preserve">   АЖИЛЛАГСАДЫН ТОО</t>
  </si>
  <si>
    <t xml:space="preserve">               Удирдах ажилтан</t>
  </si>
  <si>
    <t xml:space="preserve">               Гүйцэтгэх ажилтан</t>
  </si>
  <si>
    <t xml:space="preserve">               Үйлчлэх ажилтан</t>
  </si>
  <si>
    <t xml:space="preserve">               Гэрээт ажилтан</t>
  </si>
  <si>
    <t xml:space="preserve">   СУРАЛЦАГЧДЫН ТОО (ЖИЛИЙН ДУНДЖААР)</t>
  </si>
  <si>
    <t xml:space="preserve">      ЕРӨНХИЙ БОЛОВСРОЛЫН СУРГУУЛЬД СУРАЛЦАГЧИД</t>
  </si>
  <si>
    <t xml:space="preserve">               Төрийн өмчит ЕБС</t>
  </si>
  <si>
    <t xml:space="preserve">               Хувийн ЕБС</t>
  </si>
  <si>
    <t xml:space="preserve">      СУРГУУЛИЙН ӨМНӨХ БОЛОВСРОЛЫН БАЙГУУЛЛАГА</t>
  </si>
  <si>
    <t xml:space="preserve">               Төрийн өмчит СӨБ байгууллага</t>
  </si>
  <si>
    <t xml:space="preserve">               Хувийн өмчит СӨБ байгууллага</t>
  </si>
  <si>
    <t xml:space="preserve">      МЭРГЭЖЛИЙН СУРГАЛТ, ҮЙЛДВЭРЛЭЛИЙН ТӨВ</t>
  </si>
  <si>
    <t xml:space="preserve">               Төрийн өмчит МСҮТ</t>
  </si>
  <si>
    <t xml:space="preserve">               Хувийн МСҮТ</t>
  </si>
  <si>
    <t xml:space="preserve">   ЭМЧЛҮҮЛЭГСЭДИЙН ТОО</t>
  </si>
  <si>
    <t xml:space="preserve">               Улсын эмнэлгээр хэвтэн эмчлүүлэгсдийн тоо</t>
  </si>
  <si>
    <t xml:space="preserve">               Улсын эмнэлгийн амбулатороор эмчлүүлэгсдийн тоо</t>
  </si>
  <si>
    <t xml:space="preserve">               Хувийн эмнэлгээр эмчлүүлэгсдийн тоо</t>
  </si>
  <si>
    <t>Өмнөх он</t>
  </si>
  <si>
    <t>Бусад үндсэн хөрөнгө</t>
  </si>
  <si>
    <t>Бусад биет бус хөрөнгө</t>
  </si>
  <si>
    <t>Шилжүүлсэн</t>
  </si>
  <si>
    <t>Элэгдлийн зардал Бусад</t>
  </si>
  <si>
    <t>Дансны хасалт</t>
  </si>
  <si>
    <t>Хуримтлагдсан элэгдлийн эцсийн үлдэгдэл</t>
  </si>
  <si>
    <t>Үлдэгдэл өртөг</t>
  </si>
  <si>
    <t>Тусгай зориулалтын материал</t>
  </si>
  <si>
    <t>Эм боох материал</t>
  </si>
  <si>
    <t>Дуусаагүй үйлдвэрлэл</t>
  </si>
  <si>
    <t>Бэлэн бүтээгдэхүүн</t>
  </si>
  <si>
    <t>Бичиг хэргийн материал</t>
  </si>
  <si>
    <t>Аж ахуйн материал</t>
  </si>
  <si>
    <t>Биологийн хөрөнгө</t>
  </si>
  <si>
    <t>Гэрэл цахилгааны авлага</t>
  </si>
  <si>
    <t>Түлш халаалтын авлага</t>
  </si>
  <si>
    <t>Шуудан холбооны авлага</t>
  </si>
  <si>
    <t>Цэвэр бохир усны авлага</t>
  </si>
  <si>
    <t>Тээвэр шатхууны авлага</t>
  </si>
  <si>
    <t>Албан томилолтын авлага</t>
  </si>
  <si>
    <t>Хоолны авлага</t>
  </si>
  <si>
    <t>Эмийн авлага</t>
  </si>
  <si>
    <t>Байрны түрээсийн авлага</t>
  </si>
  <si>
    <t>Урсгал засварын авлага</t>
  </si>
  <si>
    <t>Банкны байгууллагаас авах авлага</t>
  </si>
  <si>
    <t>Засгийн газрын түвшин хоорондын авлага</t>
  </si>
  <si>
    <t>Бусад зардлын тооцооны авлага</t>
  </si>
  <si>
    <t>Цалингийн өглөг</t>
  </si>
  <si>
    <t>НДШ-ийн өглөг</t>
  </si>
  <si>
    <t>ХАОАТ-ын өглөг</t>
  </si>
  <si>
    <t>ҮЭ-ийн өглөг</t>
  </si>
  <si>
    <t>Гэрэл цахилгааны өглөг</t>
  </si>
  <si>
    <t>Түлш халаалтын өглөг</t>
  </si>
  <si>
    <t>Шуудан холбооны өглөг</t>
  </si>
  <si>
    <t>Цэвэр, бохир усны өглөг</t>
  </si>
  <si>
    <t>Тээвэр шатахууны өглөг</t>
  </si>
  <si>
    <t>Албан томилолтын өглөг</t>
  </si>
  <si>
    <t>Хоолны өглөг</t>
  </si>
  <si>
    <t>Эмийн өглөг</t>
  </si>
  <si>
    <t>Байрны түрээсийн өглөг</t>
  </si>
  <si>
    <t>Урсгал засварын өглөг</t>
  </si>
  <si>
    <t>Банкны байгууллагад өгөх өглөг</t>
  </si>
  <si>
    <t>Засгийн газрын түвшин хоорондын өглөг</t>
  </si>
  <si>
    <t>Бусад зардлын өглөг</t>
  </si>
  <si>
    <t>Мөнгөн хөрөнгийн орлого</t>
  </si>
  <si>
    <t>Мөнгөн хөрөнгийн зарлага</t>
  </si>
  <si>
    <t>БМО</t>
  </si>
  <si>
    <t>БМЗ</t>
  </si>
  <si>
    <t>Бараа материалын орлого</t>
  </si>
  <si>
    <t>Бараа материалын зарлага</t>
  </si>
  <si>
    <t>Үндсэн хөрөнгийн орлого</t>
  </si>
  <si>
    <t>Үндсэн хөрөнгийн зарлага</t>
  </si>
  <si>
    <t>Үндсэн хөрөнгийн элэгдэл</t>
  </si>
  <si>
    <t>ЦАЛ</t>
  </si>
  <si>
    <t>Цалингийн тооцоо</t>
  </si>
  <si>
    <t>ГРЗ</t>
  </si>
  <si>
    <t>ОЛЗ</t>
  </si>
  <si>
    <t>Ханшийн тэгшитгэл</t>
  </si>
  <si>
    <t>Олз</t>
  </si>
  <si>
    <t>Гарз</t>
  </si>
  <si>
    <t>ЕЖ</t>
  </si>
  <si>
    <t>ҮО</t>
  </si>
  <si>
    <t>ҮЗ</t>
  </si>
  <si>
    <t>ҮЭ</t>
  </si>
  <si>
    <t>ЭЗ</t>
  </si>
  <si>
    <t>ДҮ</t>
  </si>
  <si>
    <t>МО</t>
  </si>
  <si>
    <t>МЗ</t>
  </si>
  <si>
    <t>ХТ</t>
  </si>
  <si>
    <t>Дахин үнэлгээний өсөлт/бууралт</t>
  </si>
  <si>
    <t>Сайжруулалт</t>
  </si>
  <si>
    <t>Нийт өртөг</t>
  </si>
  <si>
    <t>Дахин үнэлгээний хасалт</t>
  </si>
  <si>
    <t>Дахин үнэлгээний нөөц дахь үлдэгдэл</t>
  </si>
  <si>
    <t>Дахин үнэлгээний өсөлт, бууралт</t>
  </si>
  <si>
    <t>Өртгийн өөрчлөлт</t>
  </si>
  <si>
    <t>НТ-2</t>
  </si>
  <si>
    <t>Үндсэн цалин</t>
  </si>
  <si>
    <t>Бусад хөрөнгө</t>
  </si>
  <si>
    <t xml:space="preserve">    Бусад эх үүсвэр</t>
  </si>
  <si>
    <t>НИЙТ ЦЭВЭР МӨНГӨН ГYЙЛГЭЭ (III)=(II)-(I)</t>
  </si>
  <si>
    <t xml:space="preserve">               ОУВС-ийн зээл</t>
  </si>
  <si>
    <t xml:space="preserve">                    Биет ба биет бус хөрөнгө худалдан авсан зардал</t>
  </si>
  <si>
    <t xml:space="preserve">            Гадаад эх үүсвэрээр</t>
  </si>
  <si>
    <t xml:space="preserve">          Дотоод эх үүсвэрээр</t>
  </si>
  <si>
    <t xml:space="preserve">                    Гадаад эх үүсвэрээр</t>
  </si>
  <si>
    <t>Гадаад зээлээс дамжуулан зээлдүүлсэн зээлийн авлага</t>
  </si>
  <si>
    <t>ХӨРӨНГӨ ОРУУЛАЛТЫН ҮЙЛ АЖИЛЛАГААНЫ МӨНГӨН ГYЙЛГЭЭ</t>
  </si>
  <si>
    <t xml:space="preserve">       Дансны авлага /ТӨҮГ/</t>
  </si>
  <si>
    <t xml:space="preserve">       Татвар, НДШ – ийн авлага /ТӨҮГ/</t>
  </si>
  <si>
    <t xml:space="preserve">        Бусад санхүүгийн хөрөнгө /ТӨҮГ/</t>
  </si>
  <si>
    <t xml:space="preserve">        Бусад эргэлтийн хөрөнгө /ТӨҮГ/</t>
  </si>
  <si>
    <t xml:space="preserve">   Засгийн газрын оруулсан капитал /Засгийн газрын сан/ орон нутгийн сан</t>
  </si>
  <si>
    <t xml:space="preserve">           Бусад өглөг</t>
  </si>
  <si>
    <t xml:space="preserve">               Биет бус хөрөнгө борлуулсны орлого</t>
  </si>
  <si>
    <t xml:space="preserve">               Бусад урт хугацаат хөрөнгө борлуулсны орлого</t>
  </si>
  <si>
    <t xml:space="preserve">               Хүлээн авсан хүүний орлого</t>
  </si>
  <si>
    <t xml:space="preserve">               Хүлээн авсан ногдол ашиг</t>
  </si>
  <si>
    <t xml:space="preserve">   Санхүүгийн үйл ажиллагааны зардал</t>
  </si>
  <si>
    <t xml:space="preserve">               Зээл, өрийн үнэт цаасны төлбөрт төлсөн мөнгө</t>
  </si>
  <si>
    <t xml:space="preserve">               Санхүүгийн түрээсийн өглөгт төлсөн</t>
  </si>
  <si>
    <t xml:space="preserve">               Хувьцаа буцаан худалдаж авахад төлсөн</t>
  </si>
  <si>
    <t xml:space="preserve">               Төлсөн ногдол ашиг</t>
  </si>
  <si>
    <t>№</t>
  </si>
  <si>
    <t>Авлагын тодруулга</t>
  </si>
  <si>
    <t>Бараа материалын тодруулга</t>
  </si>
  <si>
    <t>Үндсэн хөрөнгийн тодруулга</t>
  </si>
  <si>
    <t xml:space="preserve">               Татварын өглөг  /ТӨҮГ/</t>
  </si>
  <si>
    <t xml:space="preserve">               Санхүүгийн бусад  байгууллага  /ТӨҮГ/</t>
  </si>
  <si>
    <t xml:space="preserve">               Нэмэлт санхүүжилтийн арилжааны банк</t>
  </si>
  <si>
    <t xml:space="preserve">          Касс арилжааны банк</t>
  </si>
  <si>
    <t xml:space="preserve">               Хүүний төлбөрт төлсөн    /ТӨҮГ/</t>
  </si>
  <si>
    <t xml:space="preserve">               Татварын байгууллагад төлсөн  /ТӨҮГ/</t>
  </si>
  <si>
    <t xml:space="preserve">               Даатгалын төлбөрт төлсөн   /ТӨҮГ/</t>
  </si>
  <si>
    <t xml:space="preserve">               Бусад мөнгөн зарлага   /ТӨҮГ/</t>
  </si>
  <si>
    <t>Үйлчлэх ажилтан</t>
  </si>
  <si>
    <t>Гэрээт ажилтан</t>
  </si>
  <si>
    <t>ОРОН ТООНЫ МЭДЭЭЛЭЛ</t>
  </si>
  <si>
    <t>Тєрийн захиргааны албан хаагч (ТЗ)</t>
  </si>
  <si>
    <t>Тєрийн тусгай албан хаагч (ТТ)</t>
  </si>
  <si>
    <t>Ажлын албаны албан хаагч (АА)</t>
  </si>
  <si>
    <t>СЄБ болон бага, дунд боловсролын албан хаагч (ТҮБД)</t>
  </si>
  <si>
    <t>ШУ-ны салбарын төрийн үйлчилгээний албан хаагч (ТҮШУ)</t>
  </si>
  <si>
    <t>Соёл урлагийн салбарын тєрийн їйлчилгээний албан хаагч (ТҮСУ)</t>
  </si>
  <si>
    <t>Мэргэжлийн боловсролын төрийн үйлчилгээний албан хаагч (ТҮМБ)</t>
  </si>
  <si>
    <t>Эрүүл мэндийн салбарын төрийн үйлчилгээний албан хаагч (ТҮЭМ)</t>
  </si>
  <si>
    <t>Тєрийн үйлчилгээний бусад албан хаагч (ТҮ)</t>
  </si>
  <si>
    <t>Улс төрийн албан хаагч (УТ)</t>
  </si>
  <si>
    <t>Олгосон санхүүжилт, шилжүүлэг</t>
  </si>
  <si>
    <t>Улсын төсвөөс олгосон санхүүжилт, төвлөрүүлэх шилжүүлэг</t>
  </si>
  <si>
    <t>Орон нутгийн төсвийн ерөнхийлөн захирагчдад олгох татаас, төвлөрүүлэх шилжүүлэг</t>
  </si>
  <si>
    <t>Төсвийн захирагчдаас олгосон санхүүжилт, төвлөрүүлэх шилжүүлэг</t>
  </si>
  <si>
    <t xml:space="preserve">               Машин тоног төхөөрөмж (компьютер)</t>
  </si>
  <si>
    <t xml:space="preserve">               НДШ - ийн  өглөг   /ТӨҮГ/</t>
  </si>
  <si>
    <t xml:space="preserve">               Ноогдол ашгийн өглөг   /ТӨҮГ/</t>
  </si>
  <si>
    <t xml:space="preserve">               Дансны өглөг  /ТӨҮГ/</t>
  </si>
  <si>
    <t xml:space="preserve">               Нөөц /өр төлбөр/    /ТӨҮГ/</t>
  </si>
  <si>
    <t xml:space="preserve">               Хойшлогдсон татварын өр  /ТӨҮГ/</t>
  </si>
  <si>
    <t xml:space="preserve">               Бусад урт хугацаат өр төлбөр   /ТӨҮГ/</t>
  </si>
  <si>
    <t xml:space="preserve">        Өмч:  - төрийн </t>
  </si>
  <si>
    <t xml:space="preserve">                  - хувийн </t>
  </si>
  <si>
    <t xml:space="preserve">                  - хувьцаат </t>
  </si>
  <si>
    <t xml:space="preserve">        Халаасны хувьцаа </t>
  </si>
  <si>
    <t xml:space="preserve">        Нэмж төлөгдсөн капитал </t>
  </si>
  <si>
    <t xml:space="preserve">        Эздийн өмчийн бусад хэсэг  </t>
  </si>
  <si>
    <t xml:space="preserve">               Бусад гадаад эх үүсвэрээс</t>
  </si>
  <si>
    <t xml:space="preserve">      Бусад хөрөнгө  /ТӨҮГ/</t>
  </si>
  <si>
    <t xml:space="preserve">               Биологийн хөрөнгө    /ТӨҮГ/</t>
  </si>
  <si>
    <t xml:space="preserve">               Хайгуул ба үнэлгээний хөрөнгө  /ТӨҮГ/</t>
  </si>
  <si>
    <t xml:space="preserve">               Хойшлогдсон татварын хөрөнгө    /ТӨҮГ/</t>
  </si>
  <si>
    <t xml:space="preserve">               Хөрөнгө оруулалтын зориулалттай үл хөдлөх хөрөнгө   /ТӨҮГ/ </t>
  </si>
  <si>
    <t xml:space="preserve">               Бусад эргэлтийн бус хөрөнгө   /ТӨҮГ/</t>
  </si>
  <si>
    <t>Байгууллагын талаарх ерөнхий мэдээлэл</t>
  </si>
  <si>
    <t xml:space="preserve">Үйлчлүүлэгч байгууллагын нэр:                         </t>
  </si>
  <si>
    <t>Мэдээлэл оруулах хэсэг</t>
  </si>
  <si>
    <t>Тайлбар</t>
  </si>
  <si>
    <t>А</t>
  </si>
  <si>
    <t>Өөрийн байгууллагын талаарх мэдээллийг харгалзах мөрөнд асуултын дагуу оруулах хэсэг</t>
  </si>
  <si>
    <t>Байгууллагын албан ёсны нэр</t>
  </si>
  <si>
    <t>Регистрийн дугаар</t>
  </si>
  <si>
    <t>Улсын бүртгэлийн дугаар</t>
  </si>
  <si>
    <t>Байгуулагдсан огноо</t>
  </si>
  <si>
    <t>Санхүүгийн тайлан тушаадаг дээд шатны байгууллагын нэр</t>
  </si>
  <si>
    <t>Харилцагч татварын байгууллага</t>
  </si>
  <si>
    <t>Харилцагч нийгмийн даатгалын байгууллага</t>
  </si>
  <si>
    <t>Удирдлагыг томилдог албан тушаал</t>
  </si>
  <si>
    <t>Харилцагч арилжааны банк, дансны дугаар</t>
  </si>
  <si>
    <t>Мөр нэмж болно</t>
  </si>
  <si>
    <t>Төрийн сан дахь харилцах дансны дугаар</t>
  </si>
  <si>
    <t>Цахим хуудас</t>
  </si>
  <si>
    <t>Цахим шуудангийн хаяг</t>
  </si>
  <si>
    <t>Албан ёсны хаяг</t>
  </si>
  <si>
    <t>Утас</t>
  </si>
  <si>
    <t>Факс</t>
  </si>
  <si>
    <t>Байгууллагын байршлын код</t>
  </si>
  <si>
    <t>www.zipcode.mn - c хайлт хийх замаар тодорхойлно</t>
  </si>
  <si>
    <t>Үйл ажиллагааны чиглэл</t>
  </si>
  <si>
    <t>Хууль, тогтоомжоор тодорхойлсон чиг үүрэг</t>
  </si>
  <si>
    <t>Байгууллагын тодорхойлж баталгаажуулсан үндсэн болон туслах үйл ажиллагаа</t>
  </si>
  <si>
    <t>Удирдлагын талаарх мэдээлэл</t>
  </si>
  <si>
    <t>Албан тушаалын нэр</t>
  </si>
  <si>
    <t>Тухайн албан тушаалд ажилласан жил</t>
  </si>
  <si>
    <t>Мэргэжил</t>
  </si>
  <si>
    <t>Ерөнхий нягтлан бодогчийн талаарх мэдээлэл</t>
  </si>
  <si>
    <t>Батлагдсан төсөв (сая.төгрөгөөр)</t>
  </si>
  <si>
    <t>2013 он</t>
  </si>
  <si>
    <t>Тухайн жилийн төсвийн гүйцэтгэлийн тайлангаас дүнг авна</t>
  </si>
  <si>
    <t>2014 он</t>
  </si>
  <si>
    <t>2015 он</t>
  </si>
  <si>
    <t>Төсвийн гүйцэтгэл (сая.төгрөгөөр)</t>
  </si>
  <si>
    <t>Өөрийн байгууллагад хамааралтай хэсэгт сонголт хийх хэсэг (Заавал нэг хувилбар сонгох ёстой)</t>
  </si>
  <si>
    <t xml:space="preserve">Төрийн аудитын байгууллагаас санхүүгийн тайлангийн аудит хийсэн эсэх, санхүүгийн тайлангийн аудитаар авсан санал дүгнэлтийн хэлбэр </t>
  </si>
  <si>
    <t>Зөрчилгүй</t>
  </si>
  <si>
    <t>Энэ хэсэгт санхүүгийн тайлангийн аудит хийсэн байгууллагын нэрийг оруулна</t>
  </si>
  <si>
    <t>Хязгаарлалттай</t>
  </si>
  <si>
    <t>Сөрөг</t>
  </si>
  <si>
    <t>Дүгнэлт өгөхөөс татгалзах</t>
  </si>
  <si>
    <t>Түүвэрт хамруулсан боловч дүгнэлт гаргаагүй</t>
  </si>
  <si>
    <t>Санхүүгийн аудит хийгээгүй</t>
  </si>
  <si>
    <t>Санхүүжилтийн эх үүсвэр</t>
  </si>
  <si>
    <t>Улсын төсөв</t>
  </si>
  <si>
    <t>Орон нутгийн төсөв</t>
  </si>
  <si>
    <t>Нийгмийн даатгалын сан</t>
  </si>
  <si>
    <t>Хүний хөгжлийн сан</t>
  </si>
  <si>
    <t>Тогтворжуулалтын сан</t>
  </si>
  <si>
    <t>Тусгай шилжүүлэг</t>
  </si>
  <si>
    <t>Монгол Улсыг хөгжүүлэх сан</t>
  </si>
  <si>
    <t>Гадаадын зээл, тусламжийн хөрөнгө</t>
  </si>
  <si>
    <t>Өөрийгөө санхүүжүүлэх</t>
  </si>
  <si>
    <t>Байгууллагын төрөл</t>
  </si>
  <si>
    <t>Төсвийн ерөнхийлөн захирагч (ТЕЗ)</t>
  </si>
  <si>
    <t>Төсвийн төвлөрүүлэн захирагч (ТТЗ)</t>
  </si>
  <si>
    <t>Төсвийн шууд захирагч (ТШЗ)</t>
  </si>
  <si>
    <t>Төрийн өмчит үйлдвэрийн газар (ТӨҮГ)</t>
  </si>
  <si>
    <t>Аж ахуйн  тооцоотой үйлдвэрийн газар (ААТҮГ)</t>
  </si>
  <si>
    <t>Улсын төсөвт үйлдвэрийн газар (УТҮГ)</t>
  </si>
  <si>
    <t>Төрийн өмчийн оролцоотой аж ахуйн нэгж (ТӨОААН)</t>
  </si>
  <si>
    <t>Орон нутгийн өмчит аж ахуйн нэгж (ОНӨААН)</t>
  </si>
  <si>
    <t>Орон нутгийн өмчийн оролцоотой аж ахуйн нэгж (ОНӨОААН)</t>
  </si>
  <si>
    <t>Засгийн газрын тусгай сан (ЗГТС)</t>
  </si>
  <si>
    <t>Орон нутгийн тусгай сан (ОНТС)</t>
  </si>
  <si>
    <t>Төсөл хөтөлбөрийн нэгж (ТХН)</t>
  </si>
  <si>
    <t>Бусад (БСД)</t>
  </si>
  <si>
    <t>ТШЗ-ийн түвшиний байгууллагад хамаарах салбар нэгж (ТШЗСН)</t>
  </si>
  <si>
    <t>Тухайн байгууллагад хамаарах төсвийн зарлагын хөтөлбөрийн ангилал</t>
  </si>
  <si>
    <t>Ерөнхийлөгч, хууль тогтоох болон гүйцэтгэх засаглалын удирдлага</t>
  </si>
  <si>
    <t>Ерөнхий төлөвлөлт, санхүү төсвийн харилцаа</t>
  </si>
  <si>
    <t>Гадаад харилцаа</t>
  </si>
  <si>
    <t>Төрийн нийтлэг бусад үйлчилгээ, үйл ажиллагаа</t>
  </si>
  <si>
    <t>Засаг захиргааны төвшин хоорондын шилжүүлэг</t>
  </si>
  <si>
    <t>Батлан хамгаалах</t>
  </si>
  <si>
    <t>Эрх зүй, нийгмийн хэв журам, аюулгүй байдал</t>
  </si>
  <si>
    <t>Хөдөө аж ахуй, газар тариалан, аж үйлдвэр</t>
  </si>
  <si>
    <t>Эрчим хүч, уул уурхай</t>
  </si>
  <si>
    <t>Зам тээвэр</t>
  </si>
  <si>
    <t>Худалдаа</t>
  </si>
  <si>
    <t>Харилцаа холбоо</t>
  </si>
  <si>
    <t>Хүрээлэн буй орчин, аялал жуулчлал</t>
  </si>
  <si>
    <t>Барилга, хот байгуулалт, нийтийн аж ахуй</t>
  </si>
  <si>
    <t>Эрүүл мэнд, спорт</t>
  </si>
  <si>
    <t>Боловсрол, соёл, шинжлэх ухаан</t>
  </si>
  <si>
    <t>Нийгмийн хамгаалал</t>
  </si>
  <si>
    <t>Хөдөлмөр эрхлэлт</t>
  </si>
  <si>
    <t>Нийгмийн бүлэгт чиглэсэн хөтөлбөрүүд</t>
  </si>
  <si>
    <t>Ангилагдаагүй бусад</t>
  </si>
  <si>
    <t>Ажиллагсдын тоо</t>
  </si>
  <si>
    <t>Бусад ажилтан</t>
  </si>
  <si>
    <t xml:space="preserve">        Борлуулах зорилгоор эзэмшиж буй бусад эргэлтийн хөрөнгө /ТӨҮГ/</t>
  </si>
  <si>
    <t>/Төгрөгөөр/</t>
  </si>
  <si>
    <t>Нэмэгдсэн гүйлгээний дүн</t>
  </si>
  <si>
    <t>Хорогдсон гүйлгээний дүн</t>
  </si>
  <si>
    <t xml:space="preserve">               Гадаадын санхүүгийн зээлийн эх үүсвэр</t>
  </si>
  <si>
    <t xml:space="preserve">       Зээлийн орлого</t>
  </si>
  <si>
    <t xml:space="preserve"> ТАТВАРЫН ОРЛОГО</t>
  </si>
  <si>
    <t xml:space="preserve">   Орлогын албан татвар</t>
  </si>
  <si>
    <t xml:space="preserve">     Хувь хүний орлогын албан татвар</t>
  </si>
  <si>
    <t xml:space="preserve">       Цалин, хөдөлмөрийн хөлс, шагнал, урамшуулал болон тэдгээртэй адилтгах хөдөлмөр эрх</t>
  </si>
  <si>
    <t xml:space="preserve">       Үйл ажиллагааны орлого</t>
  </si>
  <si>
    <t xml:space="preserve">       Хөрөнгийн орлого</t>
  </si>
  <si>
    <t xml:space="preserve">       Хөрөнгө борлуулсны орлого</t>
  </si>
  <si>
    <t xml:space="preserve">        Урлагийн тоглолт, спортын тэмцээний шагнал, наадмын бай шагнал</t>
  </si>
  <si>
    <t xml:space="preserve">        Төлбөрт таавар, бооцоот тоглоом, эд мөнгөний хонжворт сугалааны орлого</t>
  </si>
  <si>
    <t xml:space="preserve">        Шууд бус орлого</t>
  </si>
  <si>
    <t xml:space="preserve">     Хувь хүний орлогын албан татварын буцаан олголт</t>
  </si>
  <si>
    <t xml:space="preserve">        Хувь хүний орлогын албан татварын буцаан олголт</t>
  </si>
  <si>
    <t xml:space="preserve">       Орлогыг нь тухай бүр тодорхойлох боломжгүй ажил, үйлчилгээ хувиараа эрхлэгч иргэний орлогын албан татвар</t>
  </si>
  <si>
    <t xml:space="preserve">        ААН-ын орлогын албан татвар</t>
  </si>
  <si>
    <t xml:space="preserve">     Орлогыг нь тухай бүр тодорхойлох боломжгүй ажил, үйлчилгээ хувиараа эрхлэгч</t>
  </si>
  <si>
    <t xml:space="preserve">     ААН-ын орлогын албан татвар</t>
  </si>
  <si>
    <t xml:space="preserve">     Зарим бүтээгдэхүүний үнийн өсөлтийн албан татвар</t>
  </si>
  <si>
    <t xml:space="preserve">  Нийгмийн даатгалын шимтгэлийн орлого</t>
  </si>
  <si>
    <t xml:space="preserve">  Хөрөнгийн албан татвар</t>
  </si>
  <si>
    <t xml:space="preserve">  Нэмэгдсэн өртгийн албан татвар</t>
  </si>
  <si>
    <t xml:space="preserve">  Онцгой албан татвар</t>
  </si>
  <si>
    <t xml:space="preserve">    Тэтгэврийн даатгалын шимтгэл</t>
  </si>
  <si>
    <t xml:space="preserve">    Тэтгэмжийн даатгалын шимтгэл</t>
  </si>
  <si>
    <t xml:space="preserve">    ҮОМШ өвчний даатгалын шимтгэл</t>
  </si>
  <si>
    <t xml:space="preserve">    Ажилгүйдлийн даатгалын шимтгэл</t>
  </si>
  <si>
    <t xml:space="preserve">    Эрүүл мэндийн даатгалын шимтгэл</t>
  </si>
  <si>
    <t xml:space="preserve">    Үл хөдлөх эд хөрөнгийн албан татвар</t>
  </si>
  <si>
    <t xml:space="preserve">    Бууны албан татвар</t>
  </si>
  <si>
    <t xml:space="preserve">    Автотээврийн болон өөрөө явагч хэрэгслийн албан татвар</t>
  </si>
  <si>
    <t xml:space="preserve">    Малд ногдуулах албан татвар</t>
  </si>
  <si>
    <t xml:space="preserve">    Дотоодын барааны НӨАТ</t>
  </si>
  <si>
    <t xml:space="preserve">    Импортын барааны НӨАТ</t>
  </si>
  <si>
    <t xml:space="preserve">    НӨАТ-ын буцаан олголт</t>
  </si>
  <si>
    <t xml:space="preserve">    Дотоодын архи, дарсны онцгой албан татвар</t>
  </si>
  <si>
    <t xml:space="preserve">    Дотоодын тамхины онцгой албан татвар</t>
  </si>
  <si>
    <t xml:space="preserve">    Дотоодын пивоны онцгой албан татвар</t>
  </si>
  <si>
    <t xml:space="preserve">    Имтортын архи, дарсны онцгой албан татвар</t>
  </si>
  <si>
    <t xml:space="preserve">    Имтортын тамхины онцгой албан татвар</t>
  </si>
  <si>
    <t xml:space="preserve">    Имтортын пивоны онцгой албан татвар</t>
  </si>
  <si>
    <t xml:space="preserve">    Суудлын автомашины онцгой албан татвар</t>
  </si>
  <si>
    <t xml:space="preserve">    Автобензин, дизелийн түлшний онцгой албан татвар</t>
  </si>
  <si>
    <t xml:space="preserve">  Тусгай зориулалтын орлого</t>
  </si>
  <si>
    <t xml:space="preserve">    Автобензин, дизелийн түлшний албан татвар</t>
  </si>
  <si>
    <t xml:space="preserve">  Гадаад үйл ажиллагааны орлого</t>
  </si>
  <si>
    <t xml:space="preserve">    Импортын гаалийн албан татвар</t>
  </si>
  <si>
    <t xml:space="preserve">    Экспортын гаалийн албан татвар</t>
  </si>
  <si>
    <t xml:space="preserve">  Бусад татвар, төлбөр, хураамж</t>
  </si>
  <si>
    <t xml:space="preserve">    Бусад нийтлэг төлбөр, хураамж</t>
  </si>
  <si>
    <t xml:space="preserve">      Улсын тэмдэгтийн хураамж</t>
  </si>
  <si>
    <t xml:space="preserve">      Ашигт малтмалын хайгуулын болон ашиглалтын тусгай зөвшөөрлийн төлбөр</t>
  </si>
  <si>
    <t xml:space="preserve">      Улсын төсвийн хөрөнгөөр хайгуул хийсэн ордын нөхөн төлбөр</t>
  </si>
  <si>
    <t xml:space="preserve">      Агаарын бохирдлын төлбөр</t>
  </si>
  <si>
    <t xml:space="preserve">      Түгээмэл тархацтай ашигт малтмал ашигласны төлбөр</t>
  </si>
  <si>
    <t xml:space="preserve">      Ус бохирдлын төлбөр</t>
  </si>
  <si>
    <t xml:space="preserve">      Улсын төсвийн хөрөнгөөр тогтоосон усны нөөцийн зардлын нөхөн төлбөр</t>
  </si>
  <si>
    <t xml:space="preserve">      Хог хаягдлын үйлчилгээний хураамж</t>
  </si>
  <si>
    <t xml:space="preserve">      Ашигт малтмалаас бусад байгалийн баялаг ашиглахад олгох эрхийн зөвшөөрлийн хураамж</t>
  </si>
  <si>
    <t xml:space="preserve">      Бусад татвар</t>
  </si>
  <si>
    <t xml:space="preserve">    Газрын төлбөр</t>
  </si>
  <si>
    <t xml:space="preserve">      Газрын төлбөр</t>
  </si>
  <si>
    <t xml:space="preserve">      Дуудлага худалдаа</t>
  </si>
  <si>
    <t xml:space="preserve">    Байгалийн нөөц ашигласны төлбөр</t>
  </si>
  <si>
    <t xml:space="preserve">      Ойн нөөц ашигласны төлбөр</t>
  </si>
  <si>
    <t xml:space="preserve">      Ан амьтны нөөц ашигласны төлбөр</t>
  </si>
  <si>
    <t xml:space="preserve">      Ус, рашааны нөөц ашигласны төлбөр</t>
  </si>
  <si>
    <t xml:space="preserve">      Байгалийн ургамлын нөөц ашигласны төлбөр</t>
  </si>
  <si>
    <t xml:space="preserve">   Бусад татвар</t>
  </si>
  <si>
    <t xml:space="preserve">      Нийслэл хотын албан татвар</t>
  </si>
  <si>
    <t xml:space="preserve">      Өв, залгамжлал, бэлэглэлийн албан татвар</t>
  </si>
  <si>
    <t xml:space="preserve">      Нохойны албан татвар</t>
  </si>
  <si>
    <t xml:space="preserve"> ТАТВАРЫН БУС ОРЛОГО</t>
  </si>
  <si>
    <t xml:space="preserve">    Нийтлэг татварын бус орлого</t>
  </si>
  <si>
    <t xml:space="preserve">       Хувьцааны ногдол ашиг</t>
  </si>
  <si>
    <t xml:space="preserve">       Хүүгийн орлого</t>
  </si>
  <si>
    <t xml:space="preserve">       Торгуулийн орлого</t>
  </si>
  <si>
    <t xml:space="preserve">            Үндсэн үйл ажиллагааны орлогоос санхүүжих</t>
  </si>
  <si>
    <t xml:space="preserve">            Туслах үйл ажиллагааны орлогоос санхүүжих</t>
  </si>
  <si>
    <t xml:space="preserve">            Урьд оны үлдэгдэлээс санхүүжих</t>
  </si>
  <si>
    <t xml:space="preserve">             Гадаадын эх үүсвэрээс санхүүжих</t>
  </si>
  <si>
    <t xml:space="preserve">             Үнэ төлбөргүй хүлээн авсан орлого</t>
  </si>
  <si>
    <t xml:space="preserve">       Түрээсийн орлого</t>
  </si>
  <si>
    <t xml:space="preserve">       Газрын тосны орлого</t>
  </si>
  <si>
    <t xml:space="preserve">       Навигацийн орлого</t>
  </si>
  <si>
    <t xml:space="preserve">       Монгол банкны ашиг</t>
  </si>
  <si>
    <t xml:space="preserve">       Бусад орлого</t>
  </si>
  <si>
    <t xml:space="preserve">    Хөрөнгийн орлого</t>
  </si>
  <si>
    <t xml:space="preserve">     Төрийн болон орон нутгийн өмчид бүртгэлтэй хөрөнгө борлуулсны орлого</t>
  </si>
  <si>
    <t xml:space="preserve">     Өмч хувьчлалын орлого</t>
  </si>
  <si>
    <t xml:space="preserve"> ТУСЛАМЖ, САНХҮҮЖИЛТИЙН ОРЛОГО</t>
  </si>
  <si>
    <t xml:space="preserve">    Улсын төвлөрсөн төсвөөс</t>
  </si>
  <si>
    <t xml:space="preserve">      Урсгал үйл ажиллагааны санхүүжилт</t>
  </si>
  <si>
    <t xml:space="preserve">      Засгийн газрын, Засаг даргын нөөц хөрөнгийн санхүүжилт</t>
  </si>
  <si>
    <t xml:space="preserve">      Төвлөрүүлэх шилжүүлэг</t>
  </si>
  <si>
    <t xml:space="preserve">      Төсөв болон дамжуулан зээлдүүлсэн зээлээс эргэж төлөгдөх	</t>
  </si>
  <si>
    <t xml:space="preserve">      Хөрөнгийн санхүүжилт</t>
  </si>
  <si>
    <t xml:space="preserve">      Засгийн газрын тусгай сангаас санхүүжих</t>
  </si>
  <si>
    <t xml:space="preserve">      Орон нутгийн хөгжлийн нэгдсэн сангаас санхүүжих</t>
  </si>
  <si>
    <t xml:space="preserve">     Оны эхний үлдэгдлээс санхүүжих</t>
  </si>
  <si>
    <t xml:space="preserve">      Тусгай зориулалтын шилжүүлгээс санхүүжих</t>
  </si>
  <si>
    <t xml:space="preserve">   Нэмэлт санхүүжилтийн орлого</t>
  </si>
  <si>
    <t xml:space="preserve">      Төрийн болон орон нутгийн өмчит бус этгээдээс авсан хандив, тусламж</t>
  </si>
  <si>
    <t xml:space="preserve">      Төсвийн жилийн явцад УИХ-аас соёрхон баталсан, ЗГ хоорондын гэрээ болон ОУ байгууллагаас авах хөнгөлөлттэй зээл</t>
  </si>
  <si>
    <t xml:space="preserve">      ЗГНХ,ЗДНХөрөнгө,түүнтэй адилтгах ангилагдаагүй нөөц хөрөнгөөс тухайн төсвийн захирагчид хуваарилсан хөрөнгө</t>
  </si>
  <si>
    <t xml:space="preserve">      Дээд шатны төсвийн захирагчийн төсөвт тусгагдсан төсвөөс доод шатны төсвийн захирагчид хуваарилсан хөрөнгө</t>
  </si>
  <si>
    <t xml:space="preserve">      Төсвийн байгууллагын үндсэн үйл ажиллагааны хүрээнд бий болсон нэмэлт орлого</t>
  </si>
  <si>
    <t xml:space="preserve">      Төсвийн урамшуулал</t>
  </si>
  <si>
    <t xml:space="preserve">   Орон нутгийн төсвөөс санхүүжих</t>
  </si>
  <si>
    <t xml:space="preserve">      Урсгал үйл ажиллагааны санхүүжилт /орон нутгийн төсөвт байгууллага/</t>
  </si>
  <si>
    <t xml:space="preserve">      Төвлөрүүлэх шилжүүлэг /орон нутгийн төсөвт байгууллага улсад төвлөрүүлэх орлого/</t>
  </si>
  <si>
    <t xml:space="preserve">      Оны эхний үлдэгдлээс санхүүжих / орон нутгийн төсөв/</t>
  </si>
  <si>
    <t xml:space="preserve">      Хөрөнгийн санхүүжилт / орон нутгийн төсөвт байгууллага/</t>
  </si>
  <si>
    <t xml:space="preserve">      Урсгал үйл ажиллагааны санхүүжилт / аймгаас авсан санхүүгийн дэмжлэг/</t>
  </si>
  <si>
    <t xml:space="preserve">      Орон нутгийн хөгжлийн сангаас санхүүжих</t>
  </si>
  <si>
    <t xml:space="preserve">   Төсвийн захирагчдаас </t>
  </si>
  <si>
    <t xml:space="preserve">      Хөрөнгийн</t>
  </si>
  <si>
    <t xml:space="preserve">      Төсвийн ерөнхийлөн захирагчаас олгосон санхүүжилт</t>
  </si>
  <si>
    <t xml:space="preserve">      Төсвийн ерөнхийлөн захирагч хооронд хийсэн санхүүжилт</t>
  </si>
  <si>
    <t xml:space="preserve">   Нийгмийн даатгалын сангийн төсвөөс санхүүжих</t>
  </si>
  <si>
    <t xml:space="preserve">      Нийгмийн даатгалын сангаас санхүүжих</t>
  </si>
  <si>
    <t xml:space="preserve">       Эрүүл мэндийн даатгалын сангаас санхүүжих</t>
  </si>
  <si>
    <t xml:space="preserve">       Нийгмийн даатгалын сангаас эмнэлгүүдэд олгох санхүүжилт</t>
  </si>
  <si>
    <t xml:space="preserve">  УРСГАЛ ЗАРДАЛ </t>
  </si>
  <si>
    <t xml:space="preserve">    БАРАА, АЖИЛ ҮЙЛЧИЛГЭЭНИЙ ЗАРДАЛ</t>
  </si>
  <si>
    <t xml:space="preserve">      Цалин хөлс болон нэмэгдэл урамшил</t>
  </si>
  <si>
    <t xml:space="preserve">          Үндсэн цалин</t>
  </si>
  <si>
    <t xml:space="preserve">          Нэмэгдэл</t>
  </si>
  <si>
    <t xml:space="preserve">          Унаа хоолны хөнгөлөлт</t>
  </si>
  <si>
    <t xml:space="preserve">          Урамшуулал</t>
  </si>
  <si>
    <t xml:space="preserve">          Гэрээт ажлын хөлс</t>
  </si>
  <si>
    <t xml:space="preserve">      Ажил олгогчоос нийгмийн даатгалд төлөх шимтгэл</t>
  </si>
  <si>
    <t xml:space="preserve">      Байр ашиглалттай холбоотой тогтмол зардал</t>
  </si>
  <si>
    <t xml:space="preserve">      Хангамж, бараа материалын зардал</t>
  </si>
  <si>
    <t xml:space="preserve">          Тэтгэврийн даатгал</t>
  </si>
  <si>
    <t xml:space="preserve">          Тэтгэмжийн даатгал</t>
  </si>
  <si>
    <t xml:space="preserve">          ҮОМШӨ-ний даатгал</t>
  </si>
  <si>
    <t xml:space="preserve">          Ажилгүйдлийн даатгал</t>
  </si>
  <si>
    <t xml:space="preserve">          Эрүүл мэндийн даатгал</t>
  </si>
  <si>
    <t xml:space="preserve">        Цэвэр, бохир ус</t>
  </si>
  <si>
    <t xml:space="preserve">        Байрны түрээс</t>
  </si>
  <si>
    <t xml:space="preserve">        Түлш, халаалт</t>
  </si>
  <si>
    <t xml:space="preserve">        Гэрэл, цахилгаан</t>
  </si>
  <si>
    <t xml:space="preserve">        Бичиг хэрэг</t>
  </si>
  <si>
    <t xml:space="preserve">        Тээвэр, шатахуун</t>
  </si>
  <si>
    <t xml:space="preserve">        Шуудан, холбоо, интернэтийн төлбөр</t>
  </si>
  <si>
    <t xml:space="preserve">        Ном, хэвлэл</t>
  </si>
  <si>
    <t xml:space="preserve">         Бага үнэтэй, түргэн элэгдэх, ахуйн эд зүйлс</t>
  </si>
  <si>
    <t xml:space="preserve">         Аж ахуйн материал худалдан авах зардал</t>
  </si>
  <si>
    <t xml:space="preserve">         Бараа материал акталсны зардал</t>
  </si>
  <si>
    <t xml:space="preserve">        Хог хаягдал зайлуулах, хортон мэрэгчдийн устгал, ариутгал</t>
  </si>
  <si>
    <t xml:space="preserve">     Нормативт зардал</t>
  </si>
  <si>
    <t xml:space="preserve">         Эм, бэлдмэл, эмнэлгийн хэрэгсэл</t>
  </si>
  <si>
    <t xml:space="preserve">         Хоол, хүнс</t>
  </si>
  <si>
    <t xml:space="preserve">         Нормын хувцас, зөөлөн эдлэл</t>
  </si>
  <si>
    <t xml:space="preserve">     Эд хогшил, урсгал засварын зардал</t>
  </si>
  <si>
    <t xml:space="preserve">         Багаж, техник, хэрэгсэл</t>
  </si>
  <si>
    <t xml:space="preserve">         Тавилга</t>
  </si>
  <si>
    <t xml:space="preserve">         Хөдөлмөр хамгааллын хэрэглэл</t>
  </si>
  <si>
    <t xml:space="preserve">         Урсгал засвар</t>
  </si>
  <si>
    <t xml:space="preserve">     Томилолт, зочны зардал</t>
  </si>
  <si>
    <t xml:space="preserve">         Гадаад албан томилолт</t>
  </si>
  <si>
    <t xml:space="preserve">         Дотоод албан томилолт</t>
  </si>
  <si>
    <t xml:space="preserve">          Зочин төлөөлөгч хүлээн авах</t>
  </si>
  <si>
    <t xml:space="preserve">     Бусдаар гүйцэтгүүлсэн ажил, үйлчилгээний төлбөр, хураамж</t>
  </si>
  <si>
    <t xml:space="preserve">         Бусдаар гүйцэтгүүлсэн бусад нийтлэг ажил үйлчилгээний төлбөр хураамж</t>
  </si>
  <si>
    <t xml:space="preserve">         Аудит, баталгаажуулалт, зэрэглэл тогтоох</t>
  </si>
  <si>
    <t xml:space="preserve">         Даатгалын үйлчилгээ</t>
  </si>
  <si>
    <t xml:space="preserve">         Тээврийн хэрэгслийн татвар</t>
  </si>
  <si>
    <t xml:space="preserve">         Тээврийн хэрэгслийн оношлогоо</t>
  </si>
  <si>
    <t xml:space="preserve">         Мэдээлэл, технологийн үйлчилгээ</t>
  </si>
  <si>
    <t xml:space="preserve">         Банк, санхүүгийн байгууллагын үйлчилгээний хураамж</t>
  </si>
  <si>
    <t xml:space="preserve">         Улсын мэдээллийн маягт хэвлэх, бэлтгэх</t>
  </si>
  <si>
    <t xml:space="preserve">         Борлуулалт, маркетингийн зардал   /ТӨҮГ/</t>
  </si>
  <si>
    <t xml:space="preserve">         Ерөнхий ба удирдлагын зардал     /ТӨҮГ/</t>
  </si>
  <si>
    <t xml:space="preserve">         Санхүүгийн зардал     /ТӨҮГ/</t>
  </si>
  <si>
    <t xml:space="preserve">         Бусад зардал  /ТӨҮГ/</t>
  </si>
  <si>
    <t xml:space="preserve">         Орлогын татварын зардал   /ТӨҮГ/</t>
  </si>
  <si>
    <t xml:space="preserve">     Бараа үйлчилгээний бусад зардал</t>
  </si>
  <si>
    <t xml:space="preserve">         Хичээл үйлдвэрлэлийн дадлага хийх</t>
  </si>
  <si>
    <t xml:space="preserve">         Yндсэн хөрөнгийн элэгдэл, хорогдол</t>
  </si>
  <si>
    <t xml:space="preserve">         Найдваргүй авлагын алдагдал</t>
  </si>
  <si>
    <t xml:space="preserve">   ХҮҮ</t>
  </si>
  <si>
    <t xml:space="preserve">      Гадаад зээлийн үйлчилгээний төлбөр</t>
  </si>
  <si>
    <t xml:space="preserve">          Гадаад зээлийн үйлчилгээний төлбөр</t>
  </si>
  <si>
    <t xml:space="preserve">     Дотоод зээлийн үйлчилгээний төлбөр</t>
  </si>
  <si>
    <t xml:space="preserve">          Дотоод зээлийн үйлчилгээний төлбөр</t>
  </si>
  <si>
    <t xml:space="preserve">  ТАТААС</t>
  </si>
  <si>
    <t xml:space="preserve">     Төрийн өмчит байгууллагад олгох татаас</t>
  </si>
  <si>
    <t xml:space="preserve">     Хувийн хэвшлийн байгууллагад олгох татаас</t>
  </si>
  <si>
    <t xml:space="preserve">  УРСГАЛ ШИЛЖҮҮЛЭГ</t>
  </si>
  <si>
    <t xml:space="preserve">     Засгийн газрын урсгал шилжүүлэг</t>
  </si>
  <si>
    <t xml:space="preserve">     Бусад урсгал шилжүүлэг</t>
  </si>
  <si>
    <t xml:space="preserve">       Засгийн газрын дотоод шилжүүлэг</t>
  </si>
  <si>
    <t xml:space="preserve">       Засгийн газрын гадаад шилжүүлэг</t>
  </si>
  <si>
    <t xml:space="preserve">       Нийгмийн даатгалын тэтгэвэр, тэтгэмж</t>
  </si>
  <si>
    <t xml:space="preserve">       Нийгмийн халамжийн тэтгэвэр, тэтгэмж</t>
  </si>
  <si>
    <t xml:space="preserve">       Ажил олгогчоос олгох бусад тэтгэмж, урамшуулал</t>
  </si>
  <si>
    <t xml:space="preserve">       Төрөөс иргэдэд олгох тэтгэмж, урамшуулал</t>
  </si>
  <si>
    <t xml:space="preserve">       Ээлжийн амралтаар нутаг явах унааны хөнгөлөлт</t>
  </si>
  <si>
    <t xml:space="preserve">       Тэтгэвэрт гарахад олгох нэг удаагийн мөнгөн тэтгэмж</t>
  </si>
  <si>
    <t xml:space="preserve">       Хөдөө орон нутагт тогтвор суурьшилтай ажилласан албан хаагчдад төрөөс үзүүлэх дэмжлэг</t>
  </si>
  <si>
    <t xml:space="preserve">       Нэг удаагийн тэтгэмж, шагнал урамшуулал</t>
  </si>
  <si>
    <t xml:space="preserve">     Улсын төсвөөс олгосон санхүүжилт, шилжүүлэг</t>
  </si>
  <si>
    <t xml:space="preserve">        Урсгал үйл ажиллагааны санхүүжилт</t>
  </si>
  <si>
    <t xml:space="preserve">       Засгийн газрын, Засаг даргын нөөц хөрөнгө</t>
  </si>
  <si>
    <t xml:space="preserve">       Урсгал үйл ажиллагааны санхүүжилт</t>
  </si>
  <si>
    <t xml:space="preserve">       Төвлөрүүлэх шилжүүлэг</t>
  </si>
  <si>
    <t xml:space="preserve">       Хөрөнгийн</t>
  </si>
  <si>
    <t xml:space="preserve">    Орон нутгийн төсвийн ерөнхийлөн захирагчдад олгох татаас, санхүүжилт</t>
  </si>
  <si>
    <t xml:space="preserve">       Урсгал үйл ажиллагааны санхүүжилт төсөвт байгууллага</t>
  </si>
  <si>
    <t xml:space="preserve">       Урсгал үйл ажиллагааны санхүүжилт сумдад</t>
  </si>
  <si>
    <t xml:space="preserve">    Төсвийн захирагчдаас олгосон санхүүжилт, шилжүүлэг</t>
  </si>
  <si>
    <t xml:space="preserve">        Засгийн газрын, Засаг даргын нөөц хөрөнгө</t>
  </si>
  <si>
    <t xml:space="preserve">         Төвлөрүүлэх шилжүүлэг</t>
  </si>
  <si>
    <t xml:space="preserve">         Хөрөнгийн</t>
  </si>
  <si>
    <t xml:space="preserve">        Төсвийн ерөнхийлөн захирагч хооронд хийсэн санхүүжилт</t>
  </si>
  <si>
    <t xml:space="preserve">  ХӨРӨНГИЙН ЗАРДАЛ</t>
  </si>
  <si>
    <t xml:space="preserve">     Дотоод эх үүсвэрээр</t>
  </si>
  <si>
    <t xml:space="preserve">        Барилга байгууламж</t>
  </si>
  <si>
    <t xml:space="preserve">        Их засвар</t>
  </si>
  <si>
    <t xml:space="preserve">        Тоног төхөөрөмж</t>
  </si>
  <si>
    <t xml:space="preserve">        Бусад хөрөнгө</t>
  </si>
  <si>
    <t xml:space="preserve">        Стратегийн нөөц хөрөнгө</t>
  </si>
  <si>
    <t xml:space="preserve">     Гадаад эх үүсвэрээр</t>
  </si>
  <si>
    <t xml:space="preserve">        Гадаад эх үүсвэрээр</t>
  </si>
  <si>
    <t xml:space="preserve">     Гадаад валютын ханшийн зөрүүний олз</t>
  </si>
  <si>
    <t xml:space="preserve">     Yндсэн хөрөнгө, бараа материал худалдсаны олз</t>
  </si>
  <si>
    <t xml:space="preserve">     Хөрөнгө оруулалтын олз</t>
  </si>
  <si>
    <t xml:space="preserve">      Yндсэн хөрөнгө худалдсаны гарз</t>
  </si>
  <si>
    <t xml:space="preserve">       Найдваргүй авлагын алдагдал</t>
  </si>
  <si>
    <t xml:space="preserve">       Хөрөнгө оруулалтын гарз</t>
  </si>
  <si>
    <t xml:space="preserve">        Гадаад валютын ханшийн зөрүүний гарз</t>
  </si>
  <si>
    <t xml:space="preserve">        Yнэ төлбөргүй гарсан зардал</t>
  </si>
  <si>
    <t xml:space="preserve">        Гадаадын төслийн зээлээс санхүүжих дамжуулан зээлдүүлэх</t>
  </si>
  <si>
    <t xml:space="preserve">        Хөрөнгийн дахин үнэлгээний зардал</t>
  </si>
  <si>
    <t xml:space="preserve">        Дотоод эх үүсвэрээс олгосон зээл</t>
  </si>
  <si>
    <t xml:space="preserve">        Дамжуулан зээлдүүлэх зээл</t>
  </si>
  <si>
    <t xml:space="preserve">       Борлуулалтын орлого (цэвэр)  /ТӨҮГ/</t>
  </si>
  <si>
    <t xml:space="preserve">       Борлуулалтын өртөг   /ТӨҮГ/</t>
  </si>
  <si>
    <t xml:space="preserve">       Эрхийн шимтгэлийн орлого   /ТӨҮГ/</t>
  </si>
  <si>
    <t>Тодруулга №1</t>
  </si>
  <si>
    <t>Богино хугацаат хөрөнгө оруулалтын тодруулга</t>
  </si>
  <si>
    <t>Тодруулга № 2</t>
  </si>
  <si>
    <t>Мөнгө, түүнтэй адилтгах хөрөнгийн тодруулга</t>
  </si>
  <si>
    <t>Тодруулга № 3</t>
  </si>
  <si>
    <t>Тодруулга № 4</t>
  </si>
  <si>
    <t>/ Төгрөгөөр /</t>
  </si>
  <si>
    <t>Тодруулга № 5</t>
  </si>
  <si>
    <t>Тодруулга № 6</t>
  </si>
  <si>
    <t>Бонгино хугацаат өр төлбөрийн тодруулга</t>
  </si>
  <si>
    <t>Урт хугацаат өр төлбөрийн тодруулга</t>
  </si>
  <si>
    <t>Тодруулга № 8</t>
  </si>
  <si>
    <t xml:space="preserve">               Бараа материал худалдан авахад төлсөн    /ТӨҮГ/</t>
  </si>
  <si>
    <t>САНХYYГИЙН YЙЛ АЖИЛЛАГААНЫ МӨНГӨН ГYЙЛГЭЭ</t>
  </si>
  <si>
    <t>Дансны дугаар</t>
  </si>
  <si>
    <t xml:space="preserve">       Шинжлэх ухаан, утга зохиол, урлагын бүтээл тууривах, шинэ бүтээл, бүтээгдэхүүний болон ашигтай загвар зохион бүтээх, спортын тэмцээн, урлагийн тоглолт зохион байгуулах, тэдгээрт оролцож олсон орлого, тэргээртэй адилтгах бусад орлого</t>
  </si>
  <si>
    <t xml:space="preserve">      Ашигт малтмалын нөөц ашигласны төлбөр</t>
  </si>
  <si>
    <t xml:space="preserve">         Ажиллагчдад төлсөн   /ТӨҮГ/</t>
  </si>
  <si>
    <t xml:space="preserve">          Нийгмийн даатгалын байгууллагад төлсөн   /ТӨҮГ/</t>
  </si>
  <si>
    <t xml:space="preserve">        Ашиглалтын зардалд төлсөн   /ТӨҮГ/</t>
  </si>
  <si>
    <t xml:space="preserve">         Түлш шатахуун, тээврийн хөлс, сэлбэг хэрэгсэлд төлсөн  /ТӨҮГ/</t>
  </si>
  <si>
    <t xml:space="preserve">         Бараа материал худалдан авахад төлсөн    /ТӨҮГ/</t>
  </si>
  <si>
    <t xml:space="preserve">         Хүүний төлбөрт төлсөн    /ТӨҮГ/</t>
  </si>
  <si>
    <t xml:space="preserve">         Татварын байгууллагад төлсөн  /ТӨҮГ/</t>
  </si>
  <si>
    <t xml:space="preserve">         Даатгалын төлбөрт төлсөн   /ТӨҮГ/</t>
  </si>
  <si>
    <t xml:space="preserve">         Бусад мөнгөн зарлага   /ТӨҮГ/</t>
  </si>
  <si>
    <t xml:space="preserve">      Дотоод эх үүсвэрээс олгосон зээлээс эргэж төлөгдөх</t>
  </si>
  <si>
    <t xml:space="preserve">      Дамжуулан зээлдүүлэх зээлээс эргэж төлөгдөх</t>
  </si>
  <si>
    <t xml:space="preserve">      Гадаадын санхүүгийн зах зээлээс санхүүжих</t>
  </si>
  <si>
    <t xml:space="preserve">      Зээл авсан, өрийн үнэт цаас гаргаснаас хүлээн авсан</t>
  </si>
  <si>
    <t xml:space="preserve">      Хувьцаа болон өмчийн бусад үнэт цаас гаргаснаас хүлээн авсан</t>
  </si>
  <si>
    <t xml:space="preserve">      Төрөл бүрийн хандив</t>
  </si>
  <si>
    <t xml:space="preserve">      Дотоод эх үүсвэрээр</t>
  </si>
  <si>
    <t xml:space="preserve">         Барилга байгууламж</t>
  </si>
  <si>
    <t xml:space="preserve">         Их засвар</t>
  </si>
  <si>
    <t xml:space="preserve">         Тоног төхөөрөмж</t>
  </si>
  <si>
    <t xml:space="preserve">         Бусад хөрөнгө</t>
  </si>
  <si>
    <t xml:space="preserve">         Стратегийн нөөц хөрөнгө</t>
  </si>
  <si>
    <t xml:space="preserve">         Биет ба биет бус хөрөнгө худалдан авсан зардал</t>
  </si>
  <si>
    <t xml:space="preserve">         Үндсэн хөрөнгө олж эзэмшихэд төлсөн   /ТӨҮГ/</t>
  </si>
  <si>
    <t xml:space="preserve">          Биет бус хөрөнгө олж эзэмшихэд төлсөн  /ТӨҮГ/</t>
  </si>
  <si>
    <t xml:space="preserve">          Хөрөнгө оруулалт олж эзэмшихэд төлсөн  /ТӨҮГ/</t>
  </si>
  <si>
    <t xml:space="preserve">          Бусад урт хугацаат хөрөнгө олж эзэмшихэд төлсөн  /ТӨҮГ/</t>
  </si>
  <si>
    <t xml:space="preserve">          Бусдад олгосон зээл болон урьдчилгаа   /ТӨҮГ/</t>
  </si>
  <si>
    <t xml:space="preserve">          Гадаад эх үүсвэрээр</t>
  </si>
  <si>
    <t>YЙЛ АЖИЛЛАГААНЫ YР ДYН (3)=(1)-(2)</t>
  </si>
  <si>
    <t>НИЙТ YР ДYН (5)=(3)+(4)</t>
  </si>
  <si>
    <t>ХӨРӨНГӨ ОРУУЛАЛТЫН МӨНГӨН ОРЛОГЫН ДYН (4)</t>
  </si>
  <si>
    <t>YЙЛ АЖИЛЛАГААНЫ МӨНГӨН ОРЛОГЫН ДYН (1)</t>
  </si>
  <si>
    <t>НИЙТ ЗАРЛАГА ба ЦЭВЭР ЗЭЭЛИЙН ДҮН (2)</t>
  </si>
  <si>
    <t xml:space="preserve">           Байгууллагад төлөх өглөг</t>
  </si>
  <si>
    <t xml:space="preserve">            Хувь хүмүүст төлөх өглөг</t>
  </si>
  <si>
    <t xml:space="preserve">        Бусад өглөг</t>
  </si>
  <si>
    <t xml:space="preserve">          Хог хаягдлын үйлчилгээний хураамж</t>
  </si>
  <si>
    <t xml:space="preserve">         Ашигт малтмалаас бусад байгалийн баялаг ашиглахад олгох эрхийн зөвшөөрлийн хураамж</t>
  </si>
  <si>
    <t xml:space="preserve">           Газрын төлбөр</t>
  </si>
  <si>
    <t xml:space="preserve">           Дуудлага худалдаа</t>
  </si>
  <si>
    <t xml:space="preserve">     Байгалийн нөөц ашигласны төлбөр</t>
  </si>
  <si>
    <t xml:space="preserve">          Ойн нөөц ашигласны төлбөр</t>
  </si>
  <si>
    <t xml:space="preserve">          Ан амьтны нөөц ашигласны төлбөр</t>
  </si>
  <si>
    <t xml:space="preserve">          Ус, рашааны нөөц ашигласны төлбөр</t>
  </si>
  <si>
    <t xml:space="preserve">          Байгалийн ургамлын нөөц ашигласны төлбөр</t>
  </si>
  <si>
    <t xml:space="preserve">    Бусад татвар</t>
  </si>
  <si>
    <t xml:space="preserve">         Хувьцааны ногдол ашиг</t>
  </si>
  <si>
    <t xml:space="preserve">         Хүүгийн орлого</t>
  </si>
  <si>
    <t xml:space="preserve">        Торгуулийн орлого</t>
  </si>
  <si>
    <t xml:space="preserve">        Төсөв байгууллагын өөрийн орлого</t>
  </si>
  <si>
    <t xml:space="preserve">             Үндсэн үйл ажиллагааны орлогоос санхүүжих</t>
  </si>
  <si>
    <t xml:space="preserve">             Туслах үйл ажиллагааны орлогоос санхүүжих</t>
  </si>
  <si>
    <t xml:space="preserve">             Урьд оны үлдэгдэлээс санхүүжих</t>
  </si>
  <si>
    <t xml:space="preserve">       Бараа борлуулсан, үйлчилгээ үзүүлсний орлого /ТӨҮГ/</t>
  </si>
  <si>
    <t xml:space="preserve">       Эрхийн шимтгэл, хураамж, төлбөрийн орлого    /ТӨҮГ/</t>
  </si>
  <si>
    <t xml:space="preserve">       Даатгалын нөхвөрөөс хүлээн авсан мөнгө   /ТӨҮГ/</t>
  </si>
  <si>
    <t xml:space="preserve">       Буцаан авсан албан татвар    /ТӨҮГ/</t>
  </si>
  <si>
    <t xml:space="preserve">       Төрийн болон орон нутгийн өмчид бүртгэлтэй хөрөнгө борлуулсны орлого</t>
  </si>
  <si>
    <t xml:space="preserve">        Өмч хувьчлалын орлого</t>
  </si>
  <si>
    <t xml:space="preserve">   Тусламжийн орлого</t>
  </si>
  <si>
    <t xml:space="preserve">          Хандив тусламж /дотоод/</t>
  </si>
  <si>
    <t xml:space="preserve">          Хандив тусламж /гадаад/</t>
  </si>
  <si>
    <t xml:space="preserve">    Улсын төсөв орон нутгийн төсөв хоорондын шилжүүлэг</t>
  </si>
  <si>
    <t xml:space="preserve">          Тусгай зориулалтын шилжүүлгийн орлого</t>
  </si>
  <si>
    <t xml:space="preserve">          Орон нутгийн хөгжлийн нэгдсэн сангаас шилжүүлсэн орлого</t>
  </si>
  <si>
    <t xml:space="preserve">          Улсын төсвөөс орон нутгийн төсөвт олгох санхүүгийн дэмжлэг </t>
  </si>
  <si>
    <t xml:space="preserve">          Улсын төсвөөс орон нутгийн төсвөөс төвлөрүүлэх шилжүүлэг</t>
  </si>
  <si>
    <t xml:space="preserve">   Зээлийн орлого</t>
  </si>
  <si>
    <t xml:space="preserve">          Гадаадын санхүүгийн зээлийн эх үүсвэр</t>
  </si>
  <si>
    <t xml:space="preserve">      Улсын төвлөрсөн төсвөөс</t>
  </si>
  <si>
    <t xml:space="preserve">          Урсгал үйл ажиллагааны санхүүжилт</t>
  </si>
  <si>
    <t xml:space="preserve">          Засгийн газрын, Засаг даргын нөөц хөрөнгийн санхүүжилт</t>
  </si>
  <si>
    <t xml:space="preserve">          Төвлөрүүлэх шилжүүлэг</t>
  </si>
  <si>
    <t xml:space="preserve">          Төсөв болон дамжуулан зээлдүүлсэн зээлээс эргэж төлөгдөх	</t>
  </si>
  <si>
    <t xml:space="preserve">          Хөрөнгийн санхүүжилт</t>
  </si>
  <si>
    <t xml:space="preserve">          Засгийн газрын тусгай сангаас санхүүжих</t>
  </si>
  <si>
    <t xml:space="preserve">          Тусгай зориулалтын шилжүүлгээс санхүүжих</t>
  </si>
  <si>
    <t xml:space="preserve">          Орон нутгийн хөгжлийн нэгдсэн сангаас санхүүжих</t>
  </si>
  <si>
    <t xml:space="preserve">          Оны эхний үлдэгдлээс санхүүжих</t>
  </si>
  <si>
    <t xml:space="preserve">      Нэмэлт санхүүжилтийн орлого</t>
  </si>
  <si>
    <t xml:space="preserve">        Төрийн болон орон нутгийн өмчит бус этгээдээс авсан хандив, тусламж</t>
  </si>
  <si>
    <t xml:space="preserve">        Төсвийн жилийн явцад УИХ-аас соёрхон баталсан, ЗГ хоорондын гэрээ болон ОУ байгууллагаас авах хөнгөлөлттэй зээл</t>
  </si>
  <si>
    <t xml:space="preserve">         ЗГНХ,ЗДНХөрөнгө,түүнтэй адилтгах ангилагдаагүй нөөц хөрөнгөөс тухайн төсвийн захирагчид хуваарилсан хөрөнгө </t>
  </si>
  <si>
    <t xml:space="preserve">         Дээд шатны төсвийн захирагчийн төсөвт тусгагдсан төсвөөс доод шатны төсвийн захирагчид хуваарилсан хөрөнгө</t>
  </si>
  <si>
    <t xml:space="preserve">         Төсвийн байгууллагын үндсэн үйл ажиллагааны хүрээнд бий болсон нэмэлт орлого</t>
  </si>
  <si>
    <t xml:space="preserve">        Төсвийн урамшуулал</t>
  </si>
  <si>
    <t xml:space="preserve">      Орон нутгийн төсвөөс санхүүжих</t>
  </si>
  <si>
    <t xml:space="preserve">          Урсгал үйл ажиллагааны санхүүжилт /орон нутгийн төсөвт байгууллага/</t>
  </si>
  <si>
    <t xml:space="preserve">          Төвлөрүүлэх шилжүүлэг /орон нутгийн төсөвт байгууллага улсад төвлөрүүлэх орлого/</t>
  </si>
  <si>
    <t xml:space="preserve">          Оны эхний үлдэгдлээс санхүүжих / орон нутгийн төсөв/</t>
  </si>
  <si>
    <t xml:space="preserve">          Хөрөнгийн санхүүжилт / орон нутгийн төсөвт байгууллага/</t>
  </si>
  <si>
    <t xml:space="preserve">          Урсгал үйл ажиллагааны санхүүжилт / аймгаас авсан санхүүгийн дэмжлэг/</t>
  </si>
  <si>
    <t xml:space="preserve">          Орон нутгийн хөгжлийн сангаас санхүүжих</t>
  </si>
  <si>
    <t xml:space="preserve">     Төсвийн захирагчдаас </t>
  </si>
  <si>
    <t xml:space="preserve">          Хөрөнгийн</t>
  </si>
  <si>
    <t xml:space="preserve">          Төсвийн ерөнхийлөн захирагчаас олгосон санхүүжилт</t>
  </si>
  <si>
    <t xml:space="preserve">          Төсвийн ерөнхийлөн захирагч хооронд хийсэн санхүүжилт</t>
  </si>
  <si>
    <t xml:space="preserve">    Нийгмийн даатгалын сангийн төсвөөс санхүүжих</t>
  </si>
  <si>
    <t xml:space="preserve">          Нийгмийн даатгалын сангаас санхүүжих</t>
  </si>
  <si>
    <t xml:space="preserve">          Эрүүл мэндийн даатгалын сангаас санхүүжих</t>
  </si>
  <si>
    <t xml:space="preserve">          Нийгмийн даатгалын сангаас эмнэлгүүдэд олгох санхүүжилт</t>
  </si>
  <si>
    <t xml:space="preserve">          Аж ахуйн материал худалдан авах зардал</t>
  </si>
  <si>
    <t xml:space="preserve">          Бага үнэтэй, түргэн элэгдэх, ахуйн эд зүйлс</t>
  </si>
  <si>
    <t xml:space="preserve">          Хог хаягдал зайлуулах, хортон мэрэгчдийн устгал, ариутгал</t>
  </si>
  <si>
    <t xml:space="preserve">          Ном, хэвлэл</t>
  </si>
  <si>
    <t xml:space="preserve">          Шуудан, холбоо, интернэтийн төлбөр</t>
  </si>
  <si>
    <t xml:space="preserve">          Тээвэр, шатахуун</t>
  </si>
  <si>
    <t xml:space="preserve">          Бичиг хэрэг</t>
  </si>
  <si>
    <t xml:space="preserve">         Ашиглалтын зардалд төлсөн   /ТӨҮГ/</t>
  </si>
  <si>
    <t xml:space="preserve">         Байрны түрээс</t>
  </si>
  <si>
    <t xml:space="preserve">         Цэвэр, бохир ус</t>
  </si>
  <si>
    <t xml:space="preserve">         Түлш, халаалт</t>
  </si>
  <si>
    <t xml:space="preserve">         Гэрэл, цахилгаан</t>
  </si>
  <si>
    <t xml:space="preserve">     Ажил олгогчоос нийгмийн даатгалд төлөх шимтгэл</t>
  </si>
  <si>
    <t xml:space="preserve">           Ажиллагчдад төлсөн   /ТӨҮГ/</t>
  </si>
  <si>
    <t xml:space="preserve">           Гэрээт ажлын хөлс</t>
  </si>
  <si>
    <t xml:space="preserve">           Урамшуулал </t>
  </si>
  <si>
    <t xml:space="preserve">           Унаа хоолны хөнгөлөлт </t>
  </si>
  <si>
    <t xml:space="preserve">           Нэмэгдэл</t>
  </si>
  <si>
    <t xml:space="preserve">           Үндсэн цалин </t>
  </si>
  <si>
    <t xml:space="preserve">       Үндсэн хөрөнгө борлуулсны орлого</t>
  </si>
  <si>
    <t xml:space="preserve">       Улсын төсвөөс олгосон зээл</t>
  </si>
  <si>
    <t xml:space="preserve">      Бусдад олгосон зээл болон урьдчилгааны эргэн төлөлт</t>
  </si>
  <si>
    <t xml:space="preserve">      Хөрөнгө оруулалтын олз</t>
  </si>
  <si>
    <t xml:space="preserve">      Биет бус хөрөнгө борлуулсны орлого</t>
  </si>
  <si>
    <t xml:space="preserve">      Бусад урт хугацаат хөрөнгө борлуулсны орлого</t>
  </si>
  <si>
    <t xml:space="preserve">      Хүлээн авсан хүүний орлого</t>
  </si>
  <si>
    <t xml:space="preserve">      Хүлээн авсан ногдол ашиг</t>
  </si>
  <si>
    <t xml:space="preserve">      Гадаадын санхүүгийн зээлийн эх үүсвэр</t>
  </si>
  <si>
    <t>НИЙТ ХӨРӨНГИЙН ДҮН</t>
  </si>
  <si>
    <t>Жич: Авлагын дансны үлдэгдэл, гүйлгээг дээрх дансны код, ангилалын дагуу нэгтгэн, дэд данс буюу харилцагч бүрээр задлан дэлгэрэнгүйгээр илэрхийлнэ</t>
  </si>
  <si>
    <t>Урт хугацаат хөрөнгө оруулалтын тодруулга</t>
  </si>
  <si>
    <t>Тодруулга № 9</t>
  </si>
  <si>
    <t>Урьдчилгаа дансны тодруулга</t>
  </si>
  <si>
    <t>Жич: Урьдчилгаа дансны үлдэгдэл, гүйлгээг дээрх дансны код, ангилалын дагуу нэгтгэн, дэд данс буюу харилцагч бүрээр задлан дэлгэрэнгүйгээр илэрхийлнэ</t>
  </si>
  <si>
    <t>Жич: Урьдчилж гарсан зардлын дансдын үлдэгдэл, гүйлгээг дээрх дансны код, ангилалын дагуу нэгтгэн, дэд данс буюу хөрөнгө оруулалтын төрөл тус бүрээр нээсэн дансдаар задлан дэлгэрэнгүйгээр илэрхийлнэ</t>
  </si>
  <si>
    <t>Жич: Бонгино хугацаат өр төлбөрийн дансны үлдэгдэл, гүйлгээг дээрх дансны код, ангилалын дагуу нэгтгэн, дэд данс буюу харилцагч бүрээр задлан дэлгэрэнгүйгээр илэрхийлнэ</t>
  </si>
  <si>
    <t>Жич: Урт хугацаат өр төлбөрийн дансны үлдэгдэл, гүйлгээг дээрх дансны код, ангилалын дагуу нэгтгэн, дэд данс буюу харилцагч бүрээр задлан дэлгэрэнгүйгээр илэрхийлнэ</t>
  </si>
  <si>
    <t>Жич: Богино хугацаат хөрөнгө оруулалтын үлдэгдэл, гүйлгээг дээрх дансны код, ангилалын дагуу нэгтгэн, дэд данс буюу үнэт цаасны төрөл тус бүрээр нээсэн дансдаар задлан дэлгэрэнгүйгээр илэрхийлнэ</t>
  </si>
  <si>
    <t xml:space="preserve">          Биет ба биет бус хөрөнгө худалдан авсан зардал</t>
  </si>
  <si>
    <t>ТГ</t>
  </si>
  <si>
    <t xml:space="preserve">              Аж ахуйн материал худалдан авах зардал</t>
  </si>
  <si>
    <t xml:space="preserve">               Гадаад эх үүсвэрээр</t>
  </si>
  <si>
    <t>Ерөнхий мэдээлэл</t>
  </si>
  <si>
    <t>Бодогдсон цалин болон нэмэгдлүүд</t>
  </si>
  <si>
    <t>Суутгал болон суутгалын дүн</t>
  </si>
  <si>
    <t>Гарт Олгох</t>
  </si>
  <si>
    <t>Лист</t>
  </si>
  <si>
    <t>Хоол, унаа</t>
  </si>
  <si>
    <t>Хавсран ажилласан</t>
  </si>
  <si>
    <t>Зэрэг  дэвийн нэмэгдэл</t>
  </si>
  <si>
    <t>Үр дүнгийн урамшуулал</t>
  </si>
  <si>
    <t>Илүү цаг</t>
  </si>
  <si>
    <t>Бүгд дүн</t>
  </si>
  <si>
    <t>Ашиг</t>
  </si>
  <si>
    <t>бусад</t>
  </si>
  <si>
    <t>Суутгалын дүн</t>
  </si>
  <si>
    <t xml:space="preserve">Өмнөх оны </t>
  </si>
  <si>
    <t>Батлагдсан төлөвлөгөө</t>
  </si>
  <si>
    <t xml:space="preserve">Тайлант оны </t>
  </si>
  <si>
    <t xml:space="preserve">        Үндсэн хөрөнгө данснаас хассаны олз (гарз)   /ТӨҮГ/</t>
  </si>
  <si>
    <t xml:space="preserve">         Биет бус хөрөнгө данснаас хассаны олз (гарз)  /ТӨҮГ/</t>
  </si>
  <si>
    <t xml:space="preserve">         Хөрөнгө оруулалт борлуулснаас үүссэн олз (гарз)  /ТӨҮГ/</t>
  </si>
  <si>
    <t xml:space="preserve">         Бусад урт хугацаат хөрөнгө борлуулсанаас үүссэн олз (гарз)  /ТӨҮГ/</t>
  </si>
  <si>
    <t xml:space="preserve">         Бусад ашиг (алдагдал)   /ТӨҮГ/</t>
  </si>
  <si>
    <t>C01</t>
  </si>
  <si>
    <t>C02</t>
  </si>
  <si>
    <t>C03</t>
  </si>
  <si>
    <t>C04</t>
  </si>
  <si>
    <t>C05</t>
  </si>
  <si>
    <t>C06</t>
  </si>
  <si>
    <t>C07</t>
  </si>
  <si>
    <t>C08</t>
  </si>
  <si>
    <t>D01</t>
  </si>
  <si>
    <t>D02</t>
  </si>
  <si>
    <t>D03</t>
  </si>
  <si>
    <t>D04</t>
  </si>
  <si>
    <t>D05</t>
  </si>
  <si>
    <t>D06</t>
  </si>
  <si>
    <t>D07</t>
  </si>
  <si>
    <t>D08</t>
  </si>
  <si>
    <t>D09</t>
  </si>
  <si>
    <t xml:space="preserve">               Нийгмийн даатгалын сангаас эмнэлгүүдэд олгох санхүүжилт</t>
  </si>
  <si>
    <t>Зөрүү</t>
  </si>
  <si>
    <t xml:space="preserve">       Төсөвт байгууллагын өөрийн орлого</t>
  </si>
  <si>
    <t>1</t>
  </si>
  <si>
    <t>Богино хугацаат үнэт цаас</t>
  </si>
  <si>
    <t>Богино хугацаат зээлийн өглөг</t>
  </si>
  <si>
    <t>Урт хугацаат үнэт цаас</t>
  </si>
  <si>
    <t>Урт хугацаат зээл</t>
  </si>
  <si>
    <t>2.CT1A</t>
  </si>
  <si>
    <t>3.CT2A</t>
  </si>
  <si>
    <t>4.CT3A</t>
  </si>
  <si>
    <t>5.CT4A</t>
  </si>
  <si>
    <t>6.CTT1</t>
  </si>
  <si>
    <t>7.CTT2</t>
  </si>
  <si>
    <t>8.CTT3</t>
  </si>
  <si>
    <t>9.CTT4</t>
  </si>
  <si>
    <t>10.CTT5</t>
  </si>
  <si>
    <t>зөрүү</t>
  </si>
  <si>
    <t>Шийт нэр</t>
  </si>
  <si>
    <t>ТООЛЛОГЫГ АЖИГЛАХ МАЯГТ</t>
  </si>
  <si>
    <t>ТООЛСОН ҮЛДЭГДЭЛ</t>
  </si>
  <si>
    <t>ТООЦОО БОДОЛТ</t>
  </si>
  <si>
    <t xml:space="preserve">Дэвсгэрт </t>
  </si>
  <si>
    <t>Тоо</t>
  </si>
  <si>
    <t>Үнийн дүн</t>
  </si>
  <si>
    <t>Утга</t>
  </si>
  <si>
    <t>Гүйлгээний тоо</t>
  </si>
  <si>
    <t>Байх ёстой үлдэгдэл</t>
  </si>
  <si>
    <t>Тооллогоор байсан үлдэгдэл</t>
  </si>
  <si>
    <t xml:space="preserve">Зөрүү </t>
  </si>
  <si>
    <t>Илүү</t>
  </si>
  <si>
    <t>Дутуу</t>
  </si>
  <si>
    <t>Тооллуулсан: Кассын нярав</t>
  </si>
  <si>
    <t>МӨНГӨН ХӨРӨНГИЙН ДАНСНЫ ҮЛДЭГДЛИЙН ТУЛГАЛТ</t>
  </si>
  <si>
    <t>дд</t>
  </si>
  <si>
    <t>Дансны ангилал</t>
  </si>
  <si>
    <t>Санхүүгийн тайлангаар</t>
  </si>
  <si>
    <t>Тулгалт</t>
  </si>
  <si>
    <t>Журналаар</t>
  </si>
  <si>
    <t>Ерөнхий дэвтрээр</t>
  </si>
  <si>
    <t>Тооллогын бүртгэлээр</t>
  </si>
  <si>
    <t>Банкны үлдэгдлийн баталгаагаар</t>
  </si>
  <si>
    <t>Аудитын тулгалтаар</t>
  </si>
  <si>
    <t>Төгрөгийн касс</t>
  </si>
  <si>
    <t>ДТ гүйлгээ</t>
  </si>
  <si>
    <t>КТ гүйлгээ</t>
  </si>
  <si>
    <t>Гадаад валютын касс</t>
  </si>
  <si>
    <t>Банкин дахь төгрөгийн харилцах</t>
  </si>
  <si>
    <t>Банкин дахь валютын харилцах</t>
  </si>
  <si>
    <t>Замд яваа мөнгө</t>
  </si>
  <si>
    <t>Нийт МХ-ийн дүн</t>
  </si>
  <si>
    <t>Ýðäýíýñ¿õ .Ñ/Áàÿí÷àíäìàíü çàñòàâ/</t>
  </si>
  <si>
    <t>350406</t>
  </si>
  <si>
    <t>Õ¿íñíèé ìàòåðèàë</t>
  </si>
  <si>
    <t>ÎÔèöåðûí àõëàã÷ íàðûí íîðìûí õ¿íñ/ 568</t>
  </si>
  <si>
    <t>2201020103</t>
  </si>
  <si>
    <t>Õàðóóë õàìãààëàëò</t>
  </si>
  <si>
    <t>Çàðöóóëñàí</t>
  </si>
  <si>
    <t>1ñõç</t>
  </si>
  <si>
    <t>6305</t>
  </si>
  <si>
    <t>ßìààíû ìàõ.</t>
  </si>
  <si>
    <t>00004310</t>
  </si>
  <si>
    <t>êã</t>
  </si>
  <si>
    <t>1÷èí</t>
  </si>
  <si>
    <t>00007437</t>
  </si>
  <si>
    <t>1-ð ãóðèë 420</t>
  </si>
  <si>
    <t>×èíçîðèã/ Ìèíæèéí çàñòàâ /</t>
  </si>
  <si>
    <t>2201020102</t>
  </si>
  <si>
    <t>¯íýã¿é õîîëîãñîä</t>
  </si>
  <si>
    <t>00000636</t>
  </si>
  <si>
    <t>¯çýì 5500</t>
  </si>
  <si>
    <t>640</t>
  </si>
  <si>
    <t>¯çýì áîð</t>
  </si>
  <si>
    <t>00006358</t>
  </si>
  <si>
    <t>00006340</t>
  </si>
  <si>
    <t>Ãîéìîí 5 êã</t>
  </si>
  <si>
    <t>1829</t>
  </si>
  <si>
    <t>Äàâñ 130</t>
  </si>
  <si>
    <t>460637</t>
  </si>
  <si>
    <t>00002063</t>
  </si>
  <si>
    <t>Äýýä ãóðèë 730</t>
  </si>
  <si>
    <t>АУДИТЫН ТҮҮВРИЙН СОРИЛ</t>
  </si>
  <si>
    <t>Лавлагаа:</t>
  </si>
  <si>
    <t>Түүврийн үнэ цэнэ:</t>
  </si>
  <si>
    <t>Үйлчлүүлэгч:</t>
  </si>
  <si>
    <t>Нийт алдаа</t>
  </si>
  <si>
    <t>Алдааны хувь</t>
  </si>
  <si>
    <t>Түүврийн хэмжээ-ажил гүйлгээний тоо:</t>
  </si>
  <si>
    <t>Нийт олонлог:</t>
  </si>
  <si>
    <t>Сонголт хийсэн арга:</t>
  </si>
  <si>
    <t>Харьцуулан шилжүүлсэн алдаа</t>
  </si>
  <si>
    <t>БАРАА МАТЕРИАЛЫН ДАНСНЫ ҮЛДЭГДЛИЙН ТУЛГАЛТ</t>
  </si>
  <si>
    <t>Гүйлгээ балансаар</t>
  </si>
  <si>
    <t>БМ-ын дэлгэрэнгүй журналаар</t>
  </si>
  <si>
    <t>Тооллого, тооцоо хийлсэн актаар</t>
  </si>
  <si>
    <t>Нийт бараа материалын дүн</t>
  </si>
  <si>
    <t>Байршил</t>
  </si>
  <si>
    <t>Тооллого хийсэн өдөр</t>
  </si>
  <si>
    <r>
      <t>Тайлбар:</t>
    </r>
    <r>
      <rPr>
        <sz val="10"/>
        <color theme="1"/>
        <rFont val="Arial"/>
        <family val="2"/>
      </rPr>
      <t xml:space="preserve"> Холбогдох санхүүгийн баримтыг бүрэн шалгах боломжгүй нөхцөлд</t>
    </r>
  </si>
  <si>
    <t>сорилыг гүйцэтгэнэ.</t>
  </si>
  <si>
    <t>Тайлангийн тодруулгаар</t>
  </si>
  <si>
    <t>Тооллогоор</t>
  </si>
  <si>
    <t>Барилга байгууламж</t>
  </si>
  <si>
    <t>Автотээврийн хэрэгсэл</t>
  </si>
  <si>
    <t>Машин, тоног төхөөрөмж</t>
  </si>
  <si>
    <t>Тавилга, эд хогшил</t>
  </si>
  <si>
    <t xml:space="preserve">Номын фонд </t>
  </si>
  <si>
    <t>Биет бус хөрөнгийн дүн</t>
  </si>
  <si>
    <t>ОРЛОГО ҮР ДҮНГИЙН ТАЙЛАНГИЙН ОРЛОГЫН ТУЛГАЛТ</t>
  </si>
  <si>
    <t>Тайлант оны</t>
  </si>
  <si>
    <t>Санхүүгийн үр дүнгийн тайлангийн зөрүү</t>
  </si>
  <si>
    <t>Санхүүгийн үр дүнгийн тайлангаар</t>
  </si>
  <si>
    <t>Акруэл суурьт шалгах балансаар</t>
  </si>
  <si>
    <t>Ерөнхий журналаар</t>
  </si>
  <si>
    <t>Акруэл суурьт шалгах балансаас</t>
  </si>
  <si>
    <t>Ерөнхий журналаас</t>
  </si>
  <si>
    <t>МӨНГӨН ГҮЙЛГЭЭНИЙ ТАЙЛАНГИЙН ОРЛОГЫН ТУЛГАЛТ</t>
  </si>
  <si>
    <t>Мөнгөн гүйлгээний тайлангийн зөрүү</t>
  </si>
  <si>
    <t>Мөнгөн гүйлгээний тайлангаар</t>
  </si>
  <si>
    <t>Мөнгөн суурьт шалгах балансаар</t>
  </si>
  <si>
    <t>Мөнгөн гүйлгээний журналаар</t>
  </si>
  <si>
    <t>Мөнгөн суурьт шалгах балансаас</t>
  </si>
  <si>
    <t>Мөнгөн гүйлгээний журналаас</t>
  </si>
  <si>
    <t>ТӨСВИЙН ГҮЙЦЭТГЭЛИЙН ТАЙЛАНГИЙН ОРЛОГЫН ТУЛГАЛТ</t>
  </si>
  <si>
    <t>Төлөвлөгөө</t>
  </si>
  <si>
    <t>Өмнөх оны мөн үеийнхээс</t>
  </si>
  <si>
    <t>Төлөвлөгөөнөөс</t>
  </si>
  <si>
    <t>Тооцоо нийлсэн акт, тайлангаар</t>
  </si>
  <si>
    <t>Нийт авлагын дүн</t>
  </si>
  <si>
    <t>ӨР ТӨЛБӨРИЙН ДАНСНЫ ҮЛДЭГДЛИЙН ТУЛГАЛТ</t>
  </si>
  <si>
    <t>Хамаарал бүхий этгээдэд явуулсан тулган баталгаажуулах захидлаар</t>
  </si>
  <si>
    <t>/төгрөгөөр/</t>
  </si>
  <si>
    <t>АВЛАГА ДАНСНЫ ҮЛДЭГДЛИЙН ТУЛГАЛТ</t>
  </si>
  <si>
    <t>Материаллаг байдлыг тодорхойлох</t>
  </si>
  <si>
    <t>Анхан шатны хяналтаар</t>
  </si>
  <si>
    <t>Хоёрдах шатны хяналтаар</t>
  </si>
  <si>
    <t>Өгсөн санал зөвлөгөө</t>
  </si>
  <si>
    <t>Тийм</t>
  </si>
  <si>
    <t>Нотлох баримтууд</t>
  </si>
  <si>
    <t>Хянан удирдах ажилтны өгсөн үүргийн дагуу гүйцэтгэсэн ажил</t>
  </si>
  <si>
    <t>д/д</t>
  </si>
  <si>
    <t>Баримтын нэр</t>
  </si>
  <si>
    <t>Ирүүлэх хугацаа</t>
  </si>
  <si>
    <t>Байгууллагын үйл ажиллагааны зорилго зорилт, тайлант оны үйл ажиллагааны төлөвлөгөө, тайлан /цахимаар/</t>
  </si>
  <si>
    <t xml:space="preserve">Байгууллагын үйл ажиллагаанд үйлчилдэг гол хууль эрхийн актууд, түүний заалтууд /цахимаар/, </t>
  </si>
  <si>
    <t>Байгууллагын үйл ажиллагааны схем</t>
  </si>
  <si>
    <t>Бүтэц, орон тооны өөрчлөлтийн судалгаа</t>
  </si>
  <si>
    <t>Байгууллагын даргын тайлант  онд гаргасан тушаалын товьёог</t>
  </si>
  <si>
    <t>Байгууллагын үйл ажиллагаанд зөрчигддөг хууль эрхийн актууд, түүний заалтууд</t>
  </si>
  <si>
    <t>Тухайн байгууллагатай холбоотой шүүхэд хэлэлцэгдэж буй зарга, томоохон болзошгүй өр төлбөр, үүрэг хариуцлагын судалгаа</t>
  </si>
  <si>
    <t>Бэлтгэн нийлүүлэгч, худалдан авагчтай байгуулсан гэрээ, хэлцэл, түүний хэрэгжилт, гэрээ дүгнэсэн материал</t>
  </si>
  <si>
    <t>Хэрэгжүүлсэн төсөл, хөтөлбөр болон түүний тайлан</t>
  </si>
  <si>
    <t xml:space="preserve">Нягтлан бодох бүртгэлийн албаны нөхцөл байдал, бүртгэлийн бодлогын баримт бичиг, НББ-ийн дансны  схем,  тайлбарын хамт </t>
  </si>
  <si>
    <t>НББ-ийн программын гарын авлага, заавар</t>
  </si>
  <si>
    <t>Дансны төлөвлөгөө</t>
  </si>
  <si>
    <t>Байгууллагад хэрэгжиж буй МТ-ийн бодлого, журам</t>
  </si>
  <si>
    <t xml:space="preserve"> Байгууллагын сүүлийн 2 жилийн батлагдсан төсөв,  төсвийн тодотгол болон гүйцэтгэл</t>
  </si>
  <si>
    <t>Байгууллагын хөрөнгийн эхний хагас жилийн болон жилийн эцсийн тооллогын бүртгэл, дүн, тооллогын комиссын хурлаар тооллогын үр дүнг хэлэлцэж, тооллогын бүртгэлийг баталгаажуулсан акт</t>
  </si>
  <si>
    <t>Авлага, өр төлбөрийн тооцоо үүсгэсэн баримт, тооцоо нийлсэн акт, эзэн холбогдогчгүй авлага, өр төлбөрийн судалгаа</t>
  </si>
  <si>
    <t>Өмнөх оны санхүүгийн тайланд хийсэн аудитын зөвлөмж, акт, албан шаардлагын биелэлт</t>
  </si>
  <si>
    <t xml:space="preserve">Мэргэжлийн байгууллагын шалгалтын дүгнэлт, үнэлгээний тайлан  /МХГазар, Татвар, НДаатгалын газар гэх мэт/ </t>
  </si>
  <si>
    <t>Дотоод хяналтын баримт материалууд</t>
  </si>
  <si>
    <t>Үйл ажиллагаанд нөлөө үзүүлсэн гадаад, дотоод хүчин зүйлсийн материал</t>
  </si>
  <si>
    <t>Ирүүлсэн</t>
  </si>
  <si>
    <t>2017.01.25</t>
  </si>
  <si>
    <t>Уулзалтыг явуулсан газар, огноо, цаг, хаяг</t>
  </si>
  <si>
    <t>Зорилго</t>
  </si>
  <si>
    <t>Уулзалтад оролцогчдын албан тушаал, нэр</t>
  </si>
  <si>
    <t>Уулзалт, ярилцлагын товч утга</t>
  </si>
  <si>
    <t xml:space="preserve">ТАБ-аас танилцуулах зүйлс: </t>
  </si>
  <si>
    <t xml:space="preserve">Байгууллагын удирдлагаас асуусан зүйлс: </t>
  </si>
  <si>
    <t>Шийдвэрлэсэн асуудлын агуулга</t>
  </si>
  <si>
    <t>Ойлголцлын захидал, аудит хийхэд шаардлагатай баримтын жагсаалт гардуулав.</t>
  </si>
  <si>
    <t>Танилцсан:</t>
  </si>
  <si>
    <t>Ярилцлагыг хөтөлсөн:</t>
  </si>
  <si>
    <t xml:space="preserve"> ХИЙСЭН УУЛЗАЛТЫН ТЭМДЭГЛЭЛ</t>
  </si>
  <si>
    <t>Байгууллагын удирдлагад санхүүгийн тайланд аудит хийх аудитор, багийн бүрэлдэхүүн, аудитын төлөвлөгөө, хөтөлбөрийг танилцуулав.</t>
  </si>
  <si>
    <t>Тайлант хугацаанд тухайн байгууллагын үйл ажиллагаа, гадаад, дотоод хүчин зүйл, нягтлан бодох бүртгэлийн бодлого, төсөв, санхүү, хөрөнгөнд гарсан үндсэн өөрчлөлтийн талаар асууж тодруулав</t>
  </si>
  <si>
    <t>ХИЙСЭН ЯРИЛЦЛАГЫН ТЭМДЭГЛЭЛ</t>
  </si>
  <si>
    <t>Ярилцлагыг явуулсан газар, огноо, цаг, хаяг</t>
  </si>
  <si>
    <t>Төсвийн захирагчийн  төсвийн 2016 оны жилийн эцсийн  санхүүгийн тайланд нягтлан бодох бүртгэлийг үнэн зөв хөтөлсөн  талаар</t>
  </si>
  <si>
    <t>Ярилцлагад оролцогчдын албан тушаал, нэр</t>
  </si>
  <si>
    <t>Ярилцлагын товч утга</t>
  </si>
  <si>
    <t>Нягтлан бодогчоос асууж танилцах зүйлс:</t>
  </si>
  <si>
    <t>-Нягтлан бодох бүртгэлийн бодлого бүртгэлийн стандарт, хууль тогтоомжтой нийцсэн эсэх</t>
  </si>
  <si>
    <t>- Нягтлан бодох бүртгэлийн бодлого, бүртгэл хөтлөхөд ямар суурь мөрдөж байгаа вэ</t>
  </si>
  <si>
    <t>- Нягтлан бодох бүртгэлийн бодлоготой програм нь нийцсэн эсэх</t>
  </si>
  <si>
    <t>-Нягтлан бодох бүртгэлийн бодлогыг бүртгэл хөтлөх, тайлагнахад мөрдсөн эсэх,</t>
  </si>
  <si>
    <t>- Санхүүгийн тайлан гаргахад нягтлан бодох бүртгэлийг бүрэн хөтөлсөн эсэх,</t>
  </si>
  <si>
    <t xml:space="preserve">-Анхан шатны бүртгэлийн баримтгүй ажил гүйлгээ байгаа эсэх </t>
  </si>
  <si>
    <t>-Анхан шатны баримт боловсруулсан дарааллыг тууштай мөрддөг эсэх .</t>
  </si>
  <si>
    <t>Няраваас асууж танилцах зүйлс:</t>
  </si>
  <si>
    <t>-Санхүүгийн ямар баримтыг нягтлан бодогчид хянуулдаг талаар,</t>
  </si>
  <si>
    <t>-Нягтлан бодогч баримтыг хянадаг эсэх,</t>
  </si>
  <si>
    <t>-Няравын хөтлөх ёстой анхан шатны баримтуудыг хөтөлдөг эсэх,</t>
  </si>
  <si>
    <t>Нягтлан бодогч няравын ажлыг давхар гүйцэтгэдэг эсэх</t>
  </si>
  <si>
    <t>Санхүүгийн тайлангийн талаар ерөнхий ойлголт авч, шаардлагатай нэмэлт мэдээлэл авахаар болов</t>
  </si>
  <si>
    <t>......................... байр, 2017 оны 1 сарын 6-ны өдрийн 14.00 цагт, тоот өрөөнд ярилцлагыг хийв.</t>
  </si>
  <si>
    <t>Санхүүгийн тайлангийн бүрэлдэхүүнийг шалгах</t>
  </si>
  <si>
    <t>Тухайн байгууллага санхүүгийн тайланг албан тоотоор ирүүлсэн эсэх,</t>
  </si>
  <si>
    <t>Санхүүгийн тайлангийн бодит байдлын тухай мэдэгдлийг бүрдүүлж хавсаргасан эсэх,</t>
  </si>
  <si>
    <t>тийм</t>
  </si>
  <si>
    <t>СС-ын 2005 оны 275, 2006 оны 32, 388 дугаар тушаалаар баталсан СТ-1А, 2А, 3А, 4А маягт, аргачлалаар гаргасан эсэхийг тулган шалгах,</t>
  </si>
  <si>
    <t>Санхүүгийн байдлын тайлангийн тайлант оны эхний үлдэгдлийг өмнөх оны эцсийн үлдэгдэлтэй тулган шалгах,</t>
  </si>
  <si>
    <t xml:space="preserve">Төсвийн гүйцэтгэлийн тайлан гаргасан эсэх, </t>
  </si>
  <si>
    <t>Тайлангийн тэмдэглэл, тодруулгыг бүрэн нөхсөн эсэх,</t>
  </si>
  <si>
    <t>Байгууллагын дарга, нягтлан бодогч нар холбогдох хуудсуудад гарын үсэг зурж баталгаажуулсан эсэх,</t>
  </si>
  <si>
    <t>Байгууллагын тамга тэмдэгийг дарсан эсэх,</t>
  </si>
  <si>
    <t>Санхүүгийн тайланг Төсвийн тухай хуульд заасан цаглабарын дагуу ирүүлсэн эсэх,</t>
  </si>
  <si>
    <t>Сангийн сайдын 2005 оны 276, 2006 оны 32, 388 дугаар тушаалаар баталсан Улсын төсвийн нягтлан бодох бүртгэлийн  бодлого, заавар, журмын дагуу зэрэгцүүлсэн үзүүлэлтээр гаргасан эсэх.</t>
  </si>
  <si>
    <t>Санхүүгийн тайлангийн уялдааг шалгаж авах</t>
  </si>
  <si>
    <t>Санхүүгийн байдлын тайлангийн мөнгөн хөрөнгийн өмнөх оны эцсийн үлдэгдлийг тайлант оны эхний үлдэгдэлтэй тохирч байгаа эсэх,</t>
  </si>
  <si>
    <t xml:space="preserve">Мөнгөн хөрөнгийн эхний болон эцсийн үлдэгдэл мөнгөн гүйлгээний тайлангийн эхний  болон эцсийн үлдэгдэлтэй тохирч байгааг эсэх, </t>
  </si>
  <si>
    <t>Санхүүгийн байдлын тайлангийн засгийн газрын хувь оролцооны эхний болон эцсийн үлдэгдэл Цэвэр хөрөнгө/өмчийн өөрчлөлтийн тайлангийн Засгийн газрын хувь оролцооны дүнгийн эхний болон эцсийн үлдэгдэлтэй тохирч байгаа эсэх,</t>
  </si>
  <si>
    <t>Нийт хөрөнгийн эхний болон эцсийн үлдэгдэл өр төлбөр,цэвэр хөрөнгийн эхний болон эцсийн үлдэгдэлтэй тохирч байгаа эсэх,</t>
  </si>
  <si>
    <t>Өмчийн өөрчлөлтийн тайлангийн тайлант үеийн үр дүнг үр дүнгийн тайлангийн үйл ажиллагааны нийт үр дүнтэй тохирч байгаа эсэх,</t>
  </si>
  <si>
    <t>Хуримтлагдсан үр дүн дансны эхний болон эцсийн  үлдэгдэл өмчийн өөрчлөлтийн тайлангийн дүнтэй тохирсон эсэх,</t>
  </si>
  <si>
    <t>Авлага, Өр төлбөр дансны тайлант оны үлдэгдэл авлага, өглөгийн дэлгэрэнгүй бүртгэлтэй тохирсон эсэх ,</t>
  </si>
  <si>
    <t>Тайлант оны бараа материалын  дүн бараа материалын тооллогын бүртгэлтэй тохирсон эсэх,</t>
  </si>
  <si>
    <t>Үндсэн хөрөнгийн дүн үндсэн хөрөнгийн тооллогын бүртгэлтэй тохирсон эсэх.</t>
  </si>
  <si>
    <t>Эрх бүхий байгууллагуудаас хийсэн шалгалтаар илэрсэн</t>
  </si>
  <si>
    <t>зөрчлийг барагдуулсан судалгаа</t>
  </si>
  <si>
    <t>хэмжих нэгж</t>
  </si>
  <si>
    <t>Эрх бүхий байгууллагын нэр</t>
  </si>
  <si>
    <t>Илэрсэн зөрчил</t>
  </si>
  <si>
    <t>Өгөгдсөн зөвлөмж</t>
  </si>
  <si>
    <t>Зөрчил арилсан эсэх</t>
  </si>
  <si>
    <t>Мэргэжлийн хяналтын газар</t>
  </si>
  <si>
    <t>шалгалт ороогүй</t>
  </si>
  <si>
    <t>Татварын ерөнхий газар</t>
  </si>
  <si>
    <t>Нийгмийн даатгалын газар</t>
  </si>
  <si>
    <t>Аудитыг дуусвар болгох хяналтын хуудас</t>
  </si>
  <si>
    <t>Аудитыг гүйцэтгэх шатанд бүрдүүлэх маягтын нэр</t>
  </si>
  <si>
    <t>Хоёрдах шатны  хяналтаар</t>
  </si>
  <si>
    <t>Горимыг гүйцэтгэсэн эсэх</t>
  </si>
  <si>
    <t>Материаллаг байдлын дүнг тодорхойлох ( В-1 )</t>
  </si>
  <si>
    <t>Байгууллагын НББ-ийн цахим програмыг үнэлэх  ( В-2 )</t>
  </si>
  <si>
    <t>Байгууллагын дансуудад хэрэгжүүлсэн горим, сорилын бүртгэл  ( В-3 )</t>
  </si>
  <si>
    <t>Аудитаар илэрсэн асуудлын бүртгэл  ( В-4 )</t>
  </si>
  <si>
    <t>Байгууллагын СТ-д хийсэн залруулга  ( В-5 )</t>
  </si>
  <si>
    <t>Аудитыг гүйцэтгэх үе шатанд бүрдүүлэх маягтын нэр</t>
  </si>
  <si>
    <t>В-2</t>
  </si>
  <si>
    <t>Үгүй</t>
  </si>
  <si>
    <t>Эздийн өмч дансанд хэрэгжүүлсэн горим, сорилын бүртгэл</t>
  </si>
  <si>
    <t>В-4</t>
  </si>
  <si>
    <t>Санхүүгийн тайланд хийсэн аудитын залруулга</t>
  </si>
  <si>
    <t>В-5</t>
  </si>
  <si>
    <t>Өмнөх аудитын зөвлөмжийн хэрэгжилт</t>
  </si>
  <si>
    <t>Баримтын шалгалтыг хийх маягт</t>
  </si>
  <si>
    <t>Давтан гүйцэтгэж шалгах</t>
  </si>
  <si>
    <t>ТАБ-СТА-В-3-1</t>
  </si>
  <si>
    <t>МӨНГӨН ХӨРӨНГИЙН ДАНСАНД ХЭРЭГЖҮҮЛСЭН ГОРИМ, СОРИЛЫН БҮРТГЭЛ</t>
  </si>
  <si>
    <r>
      <t>Заавар</t>
    </r>
    <r>
      <rPr>
        <sz val="10"/>
        <color theme="1"/>
        <rFont val="Arial"/>
        <family val="2"/>
      </rPr>
      <t>: Мөнгөн хөрөнгийн дансыг сорилын аргаар шалгахад төлөвлөлтийн үе шатны төлөвлөлтийн баримтад тулгуурлана. Аудитын зорилтуудад хүрэхийн тулд АОУС 250, 500, 505, 510, 520, 530, 540 стандартуудыг мөрдөх ба доор жагсаан харуулсан горимуудад нэмэлт өөрчлөлт оруулах шаардлагатай байж болно. Хавсаргах баримт бичгүүдэд аудитын бүх ажлыг баримтжуулсан байх бөгөөд аль баримтад хамаарч байгааг доорх хүснэгтийн баруун талын баганад тэмдэглэнэ.</t>
    </r>
  </si>
  <si>
    <t>Аудитын зорилтууд:</t>
  </si>
  <si>
    <t>Хэрэгжүүлэх хяналтын сорил болон нарийвчилсан горим:</t>
  </si>
  <si>
    <t>Гүйцэтгэсэн</t>
  </si>
  <si>
    <t>АБ-1</t>
  </si>
  <si>
    <r>
      <t>Давтан шалгах:</t>
    </r>
    <r>
      <rPr>
        <b/>
        <sz val="10"/>
        <color theme="1"/>
        <rFont val="Arial"/>
        <family val="2"/>
      </rPr>
      <t xml:space="preserve"> </t>
    </r>
  </si>
  <si>
    <t>Нягтлан бодогчийн гүйцэтгэсэн тооцооллыг давтан гүйцэтгэж шалгах</t>
  </si>
  <si>
    <r>
      <t>Асуулга авах:</t>
    </r>
    <r>
      <rPr>
        <b/>
        <sz val="10"/>
        <color theme="1"/>
        <rFont val="Arial"/>
        <family val="2"/>
      </rPr>
      <t xml:space="preserve"> </t>
    </r>
  </si>
  <si>
    <r>
      <t xml:space="preserve">Үйлчлүүлэгч байгууллагын ажиллагсдаас асуулгыг амаар болон бичгээр авах </t>
    </r>
    <r>
      <rPr>
        <i/>
        <sz val="10"/>
        <color theme="1"/>
        <rFont val="Arial"/>
        <family val="2"/>
      </rPr>
      <t>гэх мэт горим, сорилыг аудитор сонгох</t>
    </r>
  </si>
  <si>
    <t>Нөхцөл байдал:</t>
  </si>
  <si>
    <r>
      <t>Илэрсэн алдаа, зөрчил</t>
    </r>
    <r>
      <rPr>
        <i/>
        <sz val="10"/>
        <color theme="1"/>
        <rFont val="Arial"/>
        <family val="2"/>
      </rPr>
      <t>:</t>
    </r>
    <r>
      <rPr>
        <sz val="10"/>
        <color theme="1"/>
        <rFont val="Arial"/>
        <family val="2"/>
      </rPr>
      <t xml:space="preserve"> </t>
    </r>
  </si>
  <si>
    <t xml:space="preserve">Шийдэл: </t>
  </si>
  <si>
    <t xml:space="preserve">Санхүүгийн тайланд залруулсан алдаа: </t>
  </si>
  <si>
    <t xml:space="preserve">Зөвлөмж: </t>
  </si>
  <si>
    <t>ТАБ-СТА-В-3-2</t>
  </si>
  <si>
    <t xml:space="preserve">Эрсдэлүүд </t>
  </si>
  <si>
    <t>Тооллогыг ажиглах, бараа материалаас түүвэрлэн хяналтын тооллого хийх</t>
  </si>
  <si>
    <t>Ерөнхий журналаас зардлын дансанд бичсэн гүйлгээг шалгах  /бараа материалыг шууд  зардалд бичсэн  бичилт бий эсэхийг шалгах/</t>
  </si>
  <si>
    <r>
      <t>Илэрсэн алдаа, зөрчил</t>
    </r>
    <r>
      <rPr>
        <i/>
        <sz val="10"/>
        <color theme="1"/>
        <rFont val="Arial"/>
        <family val="2"/>
      </rPr>
      <t xml:space="preserve">:  </t>
    </r>
  </si>
  <si>
    <r>
      <t>Шийдэл:</t>
    </r>
    <r>
      <rPr>
        <sz val="10"/>
        <color theme="1"/>
        <rFont val="Arial"/>
        <family val="2"/>
      </rPr>
      <t xml:space="preserve"> </t>
    </r>
  </si>
  <si>
    <t>ТАБ-СТА-В-3-3</t>
  </si>
  <si>
    <t>ҮНДСЭН ХӨРӨНГИЙН ДАНСАНД ХЭРЭГЖҮҮЛСЭН ГОРИМ,СОРИЛЫН БҮРТГЭЛ</t>
  </si>
  <si>
    <r>
      <t>Заавар</t>
    </r>
    <r>
      <rPr>
        <sz val="10"/>
        <color theme="1"/>
        <rFont val="Arial"/>
        <family val="2"/>
      </rPr>
      <t>: Үндсэн хөрөнгийн дансыг сорилын аргаар шалгахад төлөвлөлтийн үе шатны төлөвлөлтийн баримтад тулгуурлана. Аудитын зорилтуудад хүрэхийн тулд АОУС 250, 500, 505, 510, 520, 530, 540 стандартуудыг мөрдөх ба доор жагсаан харуулсан горимуудад нэмэлт өөрчлөлт оруулах шаардлагатай байж болно.Аудитын бүх ажлыг хавсралт баримтаар хавсаргаж,  харгалзах дугаарыг  доорх хүснэгтийн баруун талын баганад тэмдэглэнэ.</t>
    </r>
  </si>
  <si>
    <t>Нягтлан бодох бүртгэлийн бодлогын баримт бичигт үндсэн хөрөнгийн дансны талаар ямар бодлого баримталж байгааг үзэх</t>
  </si>
  <si>
    <t>Тооллогыг ажиглах, үндсэн хөрөнгөөс түүвэрлэн хяналтын тооллого хийх</t>
  </si>
  <si>
    <t>Төсөл, хандивын шугамаар авсан үндсэн хөрөнгийг бүртгэлд тусгасан эсэхийг шалгах</t>
  </si>
  <si>
    <t>Барилга байшин зэрэг үл хөдлөх хөрөнгө өөрийн эзэмшилд байгаа эсэхийг асууж танилцах</t>
  </si>
  <si>
    <t>Хөрөнгийн ангилал зөв хийгдсэн эсэхийг шалгах</t>
  </si>
  <si>
    <t xml:space="preserve">Нөхцөл байдал: </t>
  </si>
  <si>
    <r>
      <t>Шийдэл:</t>
    </r>
    <r>
      <rPr>
        <i/>
        <sz val="10"/>
        <color theme="1"/>
        <rFont val="Arial"/>
        <family val="2"/>
      </rPr>
      <t xml:space="preserve"> </t>
    </r>
  </si>
  <si>
    <t>ТАБ-СТА-В-3-4</t>
  </si>
  <si>
    <r>
      <t>Заавар</t>
    </r>
    <r>
      <rPr>
        <sz val="10"/>
        <color theme="1"/>
        <rFont val="Arial"/>
        <family val="2"/>
      </rPr>
      <t>: Орлогын дансыг сорилын аргаар шалгахад төлөвлөлтийн үе шатны төлөвлөлтийн баримтад тулгуурлана. Аудитын зорилтуудад хүрэхийн тулд АОУС 250, 500, 505, 510, 520, 530, 540 стандартуудыг мөрдөх ба доор жагсаан харуулсан горимуудад нэмэлт өөрчлөлт оруулах шаардлагатай байж болно.Аудитын бүх ажлыг хавсралт баримтаар хавсаргаж,  харгалзах дугаарыг  доорх хүснэгтийн баруун талын баганад тэмдэглэнэ.</t>
    </r>
  </si>
  <si>
    <t>1. Санхүүгийн тайлан дахь орлогын дүн үнэн зөв бүртгэсэн эсэх,</t>
  </si>
  <si>
    <t>2. Орлогыг хүлээн авч бүртгэж байгаа гүйлгээ нь холбогдох хууль тогтоомж, стандартад нийцэж байгаа эсэх,</t>
  </si>
  <si>
    <t>3. Санхүүжилт, орлогын төлөвлөгөө биелж байгууллагын үйл ажиллагааны хэвийн нөхцөл хангагдсан эсэх,</t>
  </si>
  <si>
    <t>4. Орлогыг акруэл сууриар үнэн зөв бүртгэж, орлого бүрдүүлэлттэй холбоотой бий болсон хөрөнгө, үр дүн, өр төлбөр санхүүгийн тайланд бүрэн илэрхийлэгдсэн  эсэх,</t>
  </si>
  <si>
    <t xml:space="preserve">5. Орлого бүрдүүлэлт, хуваарилалт, тайлагналт хууль тогтоомжийн дагуу хэрэгжиж, үнэн зөв тооцоологдсон гэдгийг баталгаажуулахад оршино. </t>
  </si>
  <si>
    <t>Эрсдэлүүд</t>
  </si>
  <si>
    <t>Тухайн жилийн орлогын гүйцэтгэлийг батлагдсан төлөвлөгөөтэй болон өмнөх жилүүдийн үзүүлэлтийн дүнтэй харьцуулж шинжлэх, орлогын төлөвлөгөөний биелэлт болон тасалсан шалтгааныг тодруулах</t>
  </si>
  <si>
    <t>Санхүүгийн үр дүнгийн болон мөнгөн гүйлгээний тайлан дах орлогын дүнг НББ-ийн аккурэл болон мөнгөн суурьт шалгах баланс, ерөнхий дэвтэр, журналын дүнгүүдтэй тулган шалгах,</t>
  </si>
  <si>
    <t>Төсвийн гүйцэтгэлийн тайлангийн тохируулгын тайланг холбогдох заавар журамд нийцүүлэн үнэн зөв хийсэн эсэхийг тохируулагдсан дүнгээс хөөж шалгах,</t>
  </si>
  <si>
    <t>Санхүүжилтийн дүнг харилцагч төрийн сангаас зориулалт бүрээр нь гаргуулан авч ангиллыг холбогдох баримт материал, НББ, журналын бичилттэй тулган шалгаж баталгаажуулах,</t>
  </si>
  <si>
    <t>Санхүүгийн тайлан дах /санхүүжилтээс бусад/ орлогын ангиллыг НББ-ийн бодлогын баримт бичиг, ерөнхий дэвтэр, журналын ангилал, дүнгүүдтэй тулган шалгах,</t>
  </si>
  <si>
    <t>Хандив тусламжийн орлого хууль тогтоомжид нийцэж, түүний үр дүнд бий болсон эргэлтийн хөрөнгө үр дүнгийн тайлан болон холбогдох хөрөнгийн данс бүртгэлд үнэн зөв тусгагдсан эсэхийг анхан шатны баримт руу хөөн тулгаж баталгаажуулах,</t>
  </si>
  <si>
    <t>Мөнгөн болон акурэл орлогын дүнг тулгаж зөрүүгийн шалтгааныг тогтоож холбогдох дансдад тусгагдсан эсэхийг шалгах.</t>
  </si>
  <si>
    <t>Бэлэн мөнгөөр болон бэлэн бусаар орсон орлогын тооцооллыг гүйцэтгэсэн ажил үйлчилгээний нэхэмжлэх, гэрээ, бүртгэлтэй түүвэрчлэн тулгалт хийх,</t>
  </si>
  <si>
    <t>Шийдэл:</t>
  </si>
  <si>
    <t>ТАБ-СТА-В-3-5</t>
  </si>
  <si>
    <t>БИЕТ БУС ХӨРӨНГИЙН ДАНСАНД ХЭРЭГЖҮҮЛСЭН ГОРИМ, СОРИЛЫН БҮРТГЭЛ</t>
  </si>
  <si>
    <r>
      <t>Заавар</t>
    </r>
    <r>
      <rPr>
        <sz val="10"/>
        <color theme="1"/>
        <rFont val="Arial"/>
        <family val="2"/>
      </rPr>
      <t>: Биет бус хөрөнгийн дансыг сорилын аргаар шалгахад төлөвлөлтийн үе шатны төлөвлөлтийн баримтад тулгуурлана. Аудитын зорилтуудад хүрэхийн тулд АОУС 250, 500, 505, 510, 520, 530, 540 стандартуудыг мөрдөх ба доор жагсаан харуулсан горимуудад нэмэлт өөрчлөлт оруулах шаардлагатай байж болно. Аудитын бүх ажлыг хавсралт баримтаар хавсаргаж,  харгалзах дугаарыг  доорх хүснэгтийн баруун талын баганад тэмдэглэнэ.</t>
    </r>
  </si>
  <si>
    <t>Нягтлан бодох бүртгэлийн бодлогын баримт бичигт биет бус хөрөнгийн дансны талаар ямар бодлого баримталж байгааг үзэх</t>
  </si>
  <si>
    <t>Төсөл, хандивын шугамаар авсан биет бус хөрөнгийг бүртгэлд тусгасан эсэхийг шалгах</t>
  </si>
  <si>
    <t>Программ хангамж, оюуны өмч, гүүдвилл, патент зэрэг зэрэг биет бус хөрөнгө өөрийн эзэмшилд байгаа эсэхийг асууж танилцах</t>
  </si>
  <si>
    <t>ТАБ-СТА-В-3-6</t>
  </si>
  <si>
    <t>УРЬДЧИЛЖ ТӨЛСӨН ТӨЛБӨР ДАНСАНД ХЭРЭГЖҮҮЛСЭН ГОРИМ, СОРИЛЫН БҮРТГЭЛ</t>
  </si>
  <si>
    <r>
      <t xml:space="preserve">Аудитын зорилтууд: </t>
    </r>
    <r>
      <rPr>
        <sz val="10"/>
        <color theme="1"/>
        <rFont val="Arial"/>
        <family val="2"/>
      </rPr>
      <t>Аудитын 8 батламж мэдэгдлийг хангаж байгаа эсэхийг баталгаажуулахад аудитын зорилт оршино.</t>
    </r>
  </si>
  <si>
    <t xml:space="preserve">Нөхцөл байдал : </t>
  </si>
  <si>
    <t>Санхүүгийн тайланд залруулагдаагүй алдаа:</t>
  </si>
  <si>
    <t>ТАБ-СТА-В-3-7</t>
  </si>
  <si>
    <r>
      <t>Заавар</t>
    </r>
    <r>
      <rPr>
        <sz val="10"/>
        <color theme="1"/>
        <rFont val="Arial"/>
        <family val="2"/>
      </rPr>
      <t>: Зардлын дансыг сорилын аргаар шалгахад төлөвлөлтийн үе шатны төлөвлөлтийн баримтад тулгуурлана. Аудитын зорилтуудад хүрэхийн тулд АОУС 250, 500, 505, 510, 520, 530, 540 стандартуудыг мөрдөх ба доор жагсаан харуулсан горимуудад нэмэлт өөрчлөлт оруулах шаардлагатай байж болно.Аудитын бүх ажлыг хавсралт баримтаар хавсаргаж,  харгалзах дугаарыг  доорх хүснэгтийн баруун талын баганад тэмдэглэнэ.</t>
    </r>
  </si>
  <si>
    <t>1. Тайлант хугацаанд гарсан үйл ажиллагааны болон бусад зардал, зарцуулалтуудыг нягтлан бодох бүртгэл, санхүүгийн тайланд бүрэн хамруулсан ба бүртгэгдсэн ажил гүйлгээнүүд нь тайлант жилд бүрэн хамарсан эсэх</t>
  </si>
  <si>
    <t>2. Төсвийн хөрөнгийг хуульд заасан зориулалтын дагуу зарцуулсан эсэх</t>
  </si>
  <si>
    <t>3. Төсвийн хөрөнгийг анхан шатны баримтын бүрдэлгүйгээр зарцуулсан эсэх</t>
  </si>
  <si>
    <t>4. Зардал, зарцуулалтууд нь үнэн зөв бүртгэгдсэн, санхүүгийн тайланд тохиромжтойгоор илэрхийлэгдсэн эсэхийг шалгаж дүгнэлт өгөх</t>
  </si>
  <si>
    <t>1. Батлагдсан төсөвт зардлыг хэтрүүлэн зарцуулах /Т, И, Х, Ү /</t>
  </si>
  <si>
    <t>2. Төсвийн хөрөнгийн үлдэгдлийг улсын төсөвт төвлөрүүлэлгүй зарцуулснаар тайлагнах/Э,Т,И, Ү /</t>
  </si>
  <si>
    <t xml:space="preserve">3. Батлагдсан төсвөөс гадуур зардал гаргах,  зориулалт бусаар зарцуулах /Т, Э, И, Ү/ </t>
  </si>
  <si>
    <t xml:space="preserve">4. Холбогдох хууль, тогтоол, журам, заавар зөрчсөн байх / Ү / </t>
  </si>
  <si>
    <t>5. Зардлыг санхүүгийн тайланд  бүрэн тусгаагүй байх  /  И, Э /</t>
  </si>
  <si>
    <t xml:space="preserve">6. Зардал  буруу ангилан бүртгэсэн байх  /Т / </t>
  </si>
  <si>
    <t xml:space="preserve">7. Дансны бичилт буруу хийсэн байх  /Т / </t>
  </si>
  <si>
    <t>8. Баримтын бүрдүүлэлгүй орлого, зарлага хүлээн зөвшөөрсөн байх   /Ү/</t>
  </si>
  <si>
    <t>9. Төсвийн тодотголыг хууль тогтоол, шийдвэрт нийцүүлэн хийсэн эсэх / Ү/</t>
  </si>
  <si>
    <t>10. Холбогдох хууль, тогтоол, журам, заавар зөрчсөн байх /Ү/</t>
  </si>
  <si>
    <t xml:space="preserve">11. Цалингийн нэмэгдлүүдийг буруу тооцоолох / Т, Х, Э, Ү / </t>
  </si>
  <si>
    <t>12. Орон тооноос илүү хүн ажиллуулах / Э, Ү/</t>
  </si>
  <si>
    <t>13.  Цалингийн хувиар шагнах тохиолдолд шагналын зардалд бус цалингийн зардалд бүртгэх / Т, Х,  Ү, Э /</t>
  </si>
  <si>
    <t>14. Цалин СТ-д бүрэн тусгагдаагүй байх   / И, Т/</t>
  </si>
  <si>
    <t>15. Цагийн бүртгэл хөтлөгдөггүй байх      /Х /</t>
  </si>
  <si>
    <r>
      <t xml:space="preserve">16. Ажиллагсадтай хийх цалингийн болон ХАОАТ, НДШ-ийн  тооцоо, тооцооллыг  буруу хийсэн байх   /Х / </t>
    </r>
    <r>
      <rPr>
        <i/>
        <sz val="10"/>
        <color theme="1"/>
        <rFont val="Arial"/>
        <family val="2"/>
      </rPr>
      <t>гэх мэт төлөвлөлтийн үед ТАБ-СТА-А-1,3,5,6 маягтуудаар тогтоосон эрсдэлүүд байна.</t>
    </r>
  </si>
  <si>
    <t>ТАБ-СТА-В-3-8</t>
  </si>
  <si>
    <r>
      <t>Заавар</t>
    </r>
    <r>
      <rPr>
        <sz val="10"/>
        <color theme="1"/>
        <rFont val="Arial"/>
        <family val="2"/>
      </rPr>
      <t>: Эздийн өмч дансыг сорилын аргаар шалгахад төлөвлөлтийн үе шатны төлөвлөлтийн баримтад тулгуурлана. Аудитын зорилтуудад хүрэхийн тулд АОУС 250, 500, 505, 510, 520, 530, 540 стандартуудыг мөрдөх ба доор жагсаан харуулсан горимуудад нэмэлт өөрчлөлт оруулах шаардлагатай байж болно.</t>
    </r>
  </si>
  <si>
    <r>
      <t xml:space="preserve">1.Эздийн өмч  нь бодитойгоор орших бөгөөд балансын тасалбар болсон өдрөөр байгууллагад хамаатай байгаа эсэх ( </t>
    </r>
    <r>
      <rPr>
        <i/>
        <sz val="10"/>
        <color theme="1"/>
        <rFont val="Arial"/>
        <family val="2"/>
      </rPr>
      <t>оршин байх, эрх ба үүрэг</t>
    </r>
    <r>
      <rPr>
        <sz val="10"/>
        <color theme="1"/>
        <rFont val="Arial"/>
        <family val="2"/>
      </rPr>
      <t xml:space="preserve"> )</t>
    </r>
  </si>
  <si>
    <r>
      <t xml:space="preserve">2. Байгууллагад хамаатай эздийн өмчид хамаарах ажил гүйлгээ, үйл явдал тухайн хугацаанд тохиолдсон байх ( </t>
    </r>
    <r>
      <rPr>
        <i/>
        <sz val="10"/>
        <color theme="1"/>
        <rFont val="Arial"/>
        <family val="2"/>
      </rPr>
      <t>иж бүрэн байх, тохиолдсон байх</t>
    </r>
    <r>
      <rPr>
        <sz val="10"/>
        <color theme="1"/>
        <rFont val="Arial"/>
        <family val="2"/>
      </rPr>
      <t xml:space="preserve"> ) </t>
    </r>
  </si>
  <si>
    <r>
      <t xml:space="preserve">3. Эздийн өмч  нь санхүүгийн тайланд зохих байдлаар ангилагдаж тайлагнагдсан эсэх ( </t>
    </r>
    <r>
      <rPr>
        <i/>
        <sz val="10"/>
        <color theme="1"/>
        <rFont val="Arial"/>
        <family val="2"/>
      </rPr>
      <t>эрх ба үүрэг, хэмжилт, толилуулга ба илчлэл )</t>
    </r>
    <r>
      <rPr>
        <sz val="10"/>
        <color theme="1"/>
        <rFont val="Arial"/>
        <family val="2"/>
      </rPr>
      <t xml:space="preserve"> </t>
    </r>
  </si>
  <si>
    <t>4. Эздийн өмчийг нягтлан бодох бүртгэлийн олон улсын стандартын дагуу бүртгэсэн эсэх</t>
  </si>
  <si>
    <t>1.Эздийн өмч буруу илэрхийлэгдэх,</t>
  </si>
  <si>
    <t>2. Тайлант үеийн үр дүн буруу илэрхийлэгдэх,</t>
  </si>
  <si>
    <r>
      <t xml:space="preserve"> 3.Нийт өр төлбөр цэвэр хөрөнгө буруу илэрхийлэгдэх  </t>
    </r>
    <r>
      <rPr>
        <i/>
        <sz val="10"/>
        <color theme="1"/>
        <rFont val="Arial"/>
        <family val="2"/>
      </rPr>
      <t>гэх мэт төлөвлөлтийн үед ТАБ-СТА-А-1,3,5,6 маягтуудаар тогтоосон эрсдэлүүд байна.</t>
    </r>
  </si>
  <si>
    <t>Нэмж хэрэгжүүлэх горим, сорил</t>
  </si>
  <si>
    <t>Төлөвлөгөөнд өөрчлөлт оруулах санал</t>
  </si>
  <si>
    <t>Гүйцэтгэлийн үеийн материаллаг түвшин</t>
  </si>
  <si>
    <t>Төлөвлөлтийн үеийн материаллаг түвшин</t>
  </si>
  <si>
    <t>Цэвэр хөрөнгө</t>
  </si>
  <si>
    <t>Нийт хөрөнгө</t>
  </si>
  <si>
    <t>Материаллаг байдлын суурь үзүүлэлт</t>
  </si>
  <si>
    <t>Төлөвлөлтийн явцад шинж чанарын болон орчин нөхцлийн хувьд материаллаг байдал илэрсэнгүй.</t>
  </si>
  <si>
    <t>Чанарын холбогдолтой асуудал</t>
  </si>
  <si>
    <t>Б</t>
  </si>
  <si>
    <t>Үнэ цэнээр материаллаг байдлыг тодорхойлох маягт</t>
  </si>
  <si>
    <t>Нягтлан бодох бүртгэлийн цахим програмын үнэлгээ</t>
  </si>
  <si>
    <t>Оноо</t>
  </si>
  <si>
    <t>Эрсдэлийн хэмжээ</t>
  </si>
  <si>
    <t>Аудитын арга хандлага</t>
  </si>
  <si>
    <t>40 өөс дээш</t>
  </si>
  <si>
    <t>ЭНГИЙН</t>
  </si>
  <si>
    <t xml:space="preserve">Мэдээлэл технологийн аудитын мэргэжилтний оролцоо шаардлагагүй. </t>
  </si>
  <si>
    <t>20 аас 39</t>
  </si>
  <si>
    <t xml:space="preserve">ДУНД </t>
  </si>
  <si>
    <t xml:space="preserve">Мэдээлэл технологийн аудитын мэргэжилтний оролцоо  шаардагдах магадлалтай. </t>
  </si>
  <si>
    <t>19 ба доош</t>
  </si>
  <si>
    <t>НАРИЙН ТҮВЭГТЭЙ</t>
  </si>
  <si>
    <t xml:space="preserve">Аудитын арга хандлагыг тодорхойлоход Мэдээлэл технологийн аудитын мэргэжилтний оролцоо шаардлагатай. </t>
  </si>
  <si>
    <t>Байгууллагын оноо</t>
  </si>
  <si>
    <t>Байгууллагын үнэлгээ</t>
  </si>
  <si>
    <t>Аудитын арга хандлага:</t>
  </si>
  <si>
    <t>АСУУЛТ</t>
  </si>
  <si>
    <t>ОНОО</t>
  </si>
  <si>
    <t>А.Нягтлан бодох бүртгэлийн цахим программ</t>
  </si>
  <si>
    <t>Бүх дансуудын ажил гүйлгээ, тэдгээрийн ангиллууд болон дансны үлдэгдлүүд энэ програмд багтсан уу?</t>
  </si>
  <si>
    <t>Ажилтнуудын компьютерт нэвтэрсэн кодыг ашиглан хэн ажил гүйлгээг бүртгэснийг тодорхойлох боломжтой юу?</t>
  </si>
  <si>
    <t>Цахим програмаар ажил гүйлгээг хийх үед бүх дэмжих баримтууд нь давтагдахгүйгээр дугаарлагддаг уу?</t>
  </si>
  <si>
    <t>Цахим програмд оруулахаас өмнө дэмжих баримтыг  бэлтгэсэн хүн нь гарын үсэг зурдаг уу?</t>
  </si>
  <si>
    <t>Хэрэв цахим програмаар боловсруулсан санхүүгийн тайланд итгэхээр шийдсэн бол эдгээр тайлан нь үнэн зөв боловсруулагдсан гэж итгэж байна уу?</t>
  </si>
  <si>
    <t>Б. Цахим програмын  үнэлгээ</t>
  </si>
  <si>
    <t>Дараах дансууд эсвэл циклүүдэд цахим програм ашигладаг уу?</t>
  </si>
  <si>
    <t>Мөнгөн хөрөнгө Тийм [1оноо]  Үгүй  [О оноо]</t>
  </si>
  <si>
    <t>Хөрөнгө оруулалт Тийм [1оноо]  Үгүй  [О оноо]</t>
  </si>
  <si>
    <t>Бараа материал Тийм [1оноо]  Үгүй  [О оноо]</t>
  </si>
  <si>
    <t>Өр төлбөр Тийм [1оноо]  Үгүй  [О оноо]</t>
  </si>
  <si>
    <t>Орлогын ажил гүйлгээ [1оноо]  Үгүй  [О оноо]</t>
  </si>
  <si>
    <t>Зарлагын ажил гүйлгээ Тийм [1оноо]  Үгүй  [О оноо]</t>
  </si>
  <si>
    <t>Цалин Тийм [1оноо]  Үгүй  [О оноо]</t>
  </si>
  <si>
    <t>Шалгах баланс болон залруулах журналын бичилт Тийм [1оноо]  Үгүй[О оноо]</t>
  </si>
  <si>
    <t>В.Ажил үүргийн зааглалт</t>
  </si>
  <si>
    <t>Өгөгдөл оруулах, алдаа засварлах эсвэл онлайнд нь засварлах болон өөрчлөлт хийх гэх мэт төрөл бүрийн цахим програмд ажил гүйлгээ гүйцэтгэдэг ажилтан нь хяналтыг давхар гүйцэтгэдэг үү?</t>
  </si>
  <si>
    <t>Цахим програмд ханддаг  хүмүүст эрхийн хязгаарлалт хийдэг үү?</t>
  </si>
  <si>
    <t>Цахим програм хэрэглэгчийн ажил гүйлгээ тодорхой хугацаанд шалгагддаг уу?</t>
  </si>
  <si>
    <t>Цахим програмын симтемийн удирдлагын хэмжээнд хяналт хийгддэг үү?</t>
  </si>
  <si>
    <t>Цахим програмын гарын авлага байдаг уу?</t>
  </si>
  <si>
    <t>Горимын хяналтууд</t>
  </si>
  <si>
    <t>Цахим програм  ашиглаж  чадахгүй шинэ хүмүүсийг сургалтанд хамруулдаг уу?</t>
  </si>
  <si>
    <t>Хэрэв цахим програмыг ашиглаагүй байгаа нөхцөлд гадны хандалтаас сэргийлэхийн тулд автоматаар унтрах гэх мэт функцууд байдаг уу?</t>
  </si>
  <si>
    <t>Хэрэв ийм функцууд байхгүй бол компьютерийг түр амраах үеийн нууц үгийг ашигладаг уу?</t>
  </si>
  <si>
    <t>Компьютерийн нууц үгтэй холбоотой дараах горимуудыг хэрэгжүүлдэг эсэх</t>
  </si>
  <si>
    <t>Цахим програмд нэвтрэх үед хэрэглэгч давтагдахгүй нууц үгийг ашигладаг уу? Тийм [1оноо]  Үгүй  [О оноо]</t>
  </si>
  <si>
    <t>Шинэ хэрэглэгчийн ID нэр оруулах горимыг нэг хүнд хязгаарласан уу? Тийм [1оноо]  Үгүй  [О оноо]</t>
  </si>
  <si>
    <t xml:space="preserve">Ажилтан ажлаас гарах үед уг ажилтны ID-г цуцалдаг уу? Тийм [1оноо]  Үгүй  [О оноо] </t>
  </si>
  <si>
    <t>Ажилтны ажил үүрэг өөрчлөгдөх үед уг ажилтан зөвхөн өөрийн ажил үүргийн дагуу цахим програмд нэвтрэхээр  нууц үгийг өөрчилдөг үү? Тийм [1оноо]  Үгүй  [О оноо]</t>
  </si>
  <si>
    <t>Ажилтан нууц үгээ бусад ажилтануудтай хамтран ашигладаг уу? Тийм [1оноо]  Үгүй  [О оноо]</t>
  </si>
  <si>
    <t xml:space="preserve">Нууц үг нь хамгийн багадаа 6 орноос бүрдэж чаддаг уу? Тийм [1оноо]  Үгүй  [О оноо] </t>
  </si>
  <si>
    <t>Ажилтан нууц үгийг 3-аас дээш удаа давтан буруу хийсэн тохиолдолд компьютерийн систем нь ажиллахгүй байхаар тохируулагдсан уу? Тийм [1оноо]  Үгүй  [О оноо]</t>
  </si>
  <si>
    <t>Толгой компьютерийн системийг сэргээх дараалал</t>
  </si>
  <si>
    <t>Системийг сэргээж ашиглах давтамж: өдрөөр, долоо хоногоор, сараар, жилээр Тийм [1оноо]  Үгүй  [О оноо]</t>
  </si>
  <si>
    <t>Сэргээгдсэн бичлэгүүд нь тодорхой байршилд хадгалагддаг уу?  Тийм [1оноо]  Үгүй  [О оноо]</t>
  </si>
  <si>
    <t>Сэргээлтийн иж бүрэн системийг ашигладаг давтамж: өдрөөр, долоо хоногоор, сараар, жилээр Тийм [1оноо]  Үгүй  [О оноо]</t>
  </si>
  <si>
    <t>Сүлжээн дээр байгаа чухал  файлуудад сэргээлт хийдэг үү? Тийм [1оноо]  Үгүй  [О оноо]</t>
  </si>
  <si>
    <t>Сүлжээний бус компьютерт байгаа чухал файлуудад сэргээлт хийдэг үү? Тийм [1оноо]  Үгүй  [О оноо]</t>
  </si>
  <si>
    <t>Г. Биет хандалт</t>
  </si>
  <si>
    <t>Техник  хангамжийн хяналт дараах хүчин зүйлүүдийг хангаж байгаа эсэх</t>
  </si>
  <si>
    <t>Температур болон чийгшилт хангагдсан уу? Тийм [1оноо]  Үгүй  [О оноо]</t>
  </si>
  <si>
    <t xml:space="preserve">Цахилгааны эх үүсвэр хангалттай юу?Тийм [1оноо]  Үгүй  [О оноо] </t>
  </si>
  <si>
    <t>Тог баригчтай юу? Тийм [1оноо]  Үгүй  [О оноо]</t>
  </si>
  <si>
    <t xml:space="preserve">Уснаас сайн хамгаалагдсан уу?Тийм [1оноо]  Үгүй  [О оноо] </t>
  </si>
  <si>
    <t>Гал унтраагчтай юу? Тийм [1оноо]  Үгүй  [О оноо]</t>
  </si>
  <si>
    <t>Галын дохиололтой юу? Тийм [1оноо]  Үгүй  [О оноо]</t>
  </si>
  <si>
    <t>Гал унтраах талаар зааварчилгаа байдаг уу? Тийм [1оноо]  Үгүй  [О оноо]</t>
  </si>
  <si>
    <t>Хатуу дискитэй компьютерийн систем ашигладаг уу? Тийм [1оноо]  Үгүй  [О оноо]</t>
  </si>
  <si>
    <t>Програм хангамжийг ашиглах горим байдаг уу? Тийм [1оноо]  Үгүй  [О оноо]</t>
  </si>
  <si>
    <t>Вирусын програм ашигладаг уу? Тийм [1оноо]  Үгүй  [О оноо]</t>
  </si>
  <si>
    <t>Ажилтанууд вирусын эсрэг програм ажиллуулах зааварчилгаагаар хангагдсан уу? Тийм [1оноо]  Үгүй  [О оноо]</t>
  </si>
  <si>
    <t>Сангийн яамнаас зөвшөөрөлтэй программ хэрэглэдэг үү? Тийм [10 оноо]  Үгүй  [О оноо]</t>
  </si>
  <si>
    <t>Нийт оноо</t>
  </si>
  <si>
    <t>Уулзалтын үр дүнгийн баталгаажуулалт</t>
  </si>
  <si>
    <t>Санхүүгийн тайланд үзүүлэх нөлөө (материаллаг, материаллаг бус)</t>
  </si>
  <si>
    <t>Аудитаар илэрсэн асуудал</t>
  </si>
  <si>
    <t>Сорил хийсэн дансны нэр</t>
  </si>
  <si>
    <t>Хянан удирдах ажилтнуудын үүргийн хэрэгжилт</t>
  </si>
  <si>
    <t>Акт, албан шаардлагын төсөл</t>
  </si>
  <si>
    <t>Санхүүгийн тайланд аудит хийлгэх тухай байгууллагын  албан бичиг болон санхүүгийн тайлан</t>
  </si>
  <si>
    <t>Аудит хийгдсэн санхүүгийн тайлан, төсвийн гүйцэтгэлийн тайлан</t>
  </si>
  <si>
    <t>Менежментийн захидал</t>
  </si>
  <si>
    <t>Аудитын тайлан</t>
  </si>
  <si>
    <t>Хяналт хийсэн огноо</t>
  </si>
  <si>
    <t>Аудитыг тайлагнах шатанд бүрдүүлэх баримтын нэр</t>
  </si>
  <si>
    <t>Материаллаг бус</t>
  </si>
  <si>
    <t>Б.№</t>
  </si>
  <si>
    <t>Дансны нэр, гүйлгээний утга</t>
  </si>
  <si>
    <t>Х.данс</t>
  </si>
  <si>
    <t>жт</t>
  </si>
  <si>
    <t>Ерөнхий дэвтрээс мөнгөн хөрөнгийг тулгах</t>
  </si>
  <si>
    <t>AБ-4</t>
  </si>
  <si>
    <t>ҮНДСЭН ХӨРӨНГИЙН ДАНСНЫ ҮЛДЭГДЛИЙН ТУЛГАЛТ</t>
  </si>
  <si>
    <t>АБ-6</t>
  </si>
  <si>
    <r>
      <t>Заавар</t>
    </r>
    <r>
      <rPr>
        <sz val="10"/>
        <color theme="1"/>
        <rFont val="Arial"/>
        <family val="2"/>
      </rPr>
      <t>: Авлага, өр төлбөр дансыг сорилын аргаар шалгахад төлөвлөлтийн үе шатны төлөвлөлтийн баримтад тулгуурлана. Аудитын зорилтуудад хүрэхийн тулд АОУС 250, 500, 505, 510, 520, 530, 540 стандартуудыг мөрдөх ба доор жагсаан харуулсан горимуудад нэмэлт өөрчлөлт оруулах шаардлагатай байж болно. Аудитын бүх ажлыг хавсралт баримтаар хавсаргаж,  харгалзах дугаарыг  доорх хүснэгтийн баруун талын баганад тэмдэглэнэ.</t>
    </r>
  </si>
  <si>
    <t>ТАБ-СТА-В-3-9</t>
  </si>
  <si>
    <t>Өмнөх аудитаар илэрсэн зөрчил</t>
  </si>
  <si>
    <t>Хэрэгжилт</t>
  </si>
  <si>
    <t>Биелэлт</t>
  </si>
  <si>
    <t>Уламжлалт эрсдэл</t>
  </si>
  <si>
    <t>х Дотоод хяналт</t>
  </si>
  <si>
    <t>Сул</t>
  </si>
  <si>
    <t>Их</t>
  </si>
  <si>
    <t>Дунд зэрэг</t>
  </si>
  <si>
    <t>Дунд зэргээс их</t>
  </si>
  <si>
    <t>Хүчтэй</t>
  </si>
  <si>
    <t>Багаас дунд зэрэг</t>
  </si>
  <si>
    <t>Бага</t>
  </si>
  <si>
    <t>Маш бага</t>
  </si>
  <si>
    <t>Өртөмтгий байдал</t>
  </si>
  <si>
    <t>Уламжлалт эрсдэл, дотоод хяналт, өртөмтгий байдал болон аудитын хэмжээ далайцын хоорондын хамаарал</t>
  </si>
  <si>
    <t>Санхүүгийн тайлангийн батламж мэдэгдэл</t>
  </si>
  <si>
    <t>Аудитын зорилгын жишээ</t>
  </si>
  <si>
    <t>Аудитын горимын жишээ</t>
  </si>
  <si>
    <t>Аудитын үйл ажиллагааны хэлбэр</t>
  </si>
  <si>
    <t>Бодитой оршин байгаа</t>
  </si>
  <si>
    <t>Тайлан тэнцэлд байгаа бараа материал нь биетээр оршин байгаа</t>
  </si>
  <si>
    <t>Байгууллагын ажилтан бараа материалын тооллого хийж буйг ажиглах</t>
  </si>
  <si>
    <t>Тохиолдсон байх</t>
  </si>
  <si>
    <t>Тайлан тэнцэлд байгаа бараа материалыг тайлангийн өмнөх үед болон тайлант хуга цаанд бэлтгэсэн</t>
  </si>
  <si>
    <t>Байгууллагын өмнөх тооллогын бүртгэл ба тайлант хугацааны бараа материалын орлогын баримтыг ерөнхий журналтай тулган шалгах</t>
  </si>
  <si>
    <t>Иж бүрэн</t>
  </si>
  <si>
    <t>Борлуулалтын орлого нь худалдан авагчид ачуулсан бүх зүйлсийг багтаасан байх</t>
  </si>
  <si>
    <t>Тээвэрлэлтийн бичиг баримт, барааны нэхэмжлэхийг дэс дугаараар нь бүртгэсэн эсэх, нэхэмжлэх дэх үнийг дахин тооцоолох</t>
  </si>
  <si>
    <t>Үнэн зөв</t>
  </si>
  <si>
    <t>Дансны өглөг нь зөв үнэ ба тоо хэмжээ, зөв тооцоолсон дүнгээр нэхэмжлэхэд тусгасан байх</t>
  </si>
  <si>
    <t>Бэлтгэн нийлүүлэгчийн нэхэмж- лэл дэх үнийг зөвшөөрөгдсөн үнийн жагсаалттай, тоо хэмжээг байгууллагын захиалга болон бэлтгэн нийлүүлэгчийн тээвэрлэлтийн бичиг баримттай тулган шалгах, нэхэмжлэл дэх үнийг дахин тооцоолох</t>
  </si>
  <si>
    <t>Тасалбар болгосон байдал</t>
  </si>
  <si>
    <t>Борлуулалтын ажил гүйлгээг зохих цаг хугацаанд нь бүртгэсэн байх</t>
  </si>
  <si>
    <t>Тээвэрлэлтийн хугацааг борлуулалтыг ерөнхий дэвтэрт бүртгэсэн хугацаатай нь харьцуулах</t>
  </si>
  <si>
    <t>Эрх ба үүрэг</t>
  </si>
  <si>
    <t>Тайлан тэнцэлд тусгагдсан үл хөдлөх хөрөнгийг тухайн байгууллага эзэмшиж байгаа</t>
  </si>
  <si>
    <t>Худалдан авалтын гэрээ, даатгалын гэрээ, үл хөдлөх хөрөнгийн бүртгэлийн гэрчилгээ, бусад холбогдох баримтыг шалгах</t>
  </si>
  <si>
    <t>Үнэлгээ ба хуваарилалт</t>
  </si>
  <si>
    <t>Авлагыг цэвэр боломжит үнэ цэнээр илэрхийлэх</t>
  </si>
  <si>
    <t>Бараа материал худалдан авах гэрээг болон шилжүүлсэн мөнгөн дүнг шалгах, авлагын насжилтыг шалгах</t>
  </si>
  <si>
    <t>Тайлбарлах болон үнэлгээ дүгнэлт өгөх</t>
  </si>
  <si>
    <t>Толилуулга ба тодруулга</t>
  </si>
  <si>
    <t>Бүртгэх шаардлагагүй болзошгүй өр төлбөрийн алдагдлын зохих тодруулгыг хийсэн байх</t>
  </si>
  <si>
    <t>Зарга, нэхэмжлэл болон үнэлгээтэй холбоотой асуудлыг байгууллагын хуулийн зөвлөхөөс асууж лавлах болон холбогдох тодруулгад үнэлгээ өгөх</t>
  </si>
  <si>
    <t>Аудитын зорилго ба горимын жишээ</t>
  </si>
  <si>
    <t>Баримтын төрөл</t>
  </si>
  <si>
    <t>Шалгасан эрсдэлгүй баримтын нэр, тоо, дүн</t>
  </si>
  <si>
    <t xml:space="preserve">Эрсдэлтэй баримтын </t>
  </si>
  <si>
    <t>Дугаар</t>
  </si>
  <si>
    <t xml:space="preserve">Тоо </t>
  </si>
  <si>
    <t>ДҮН</t>
  </si>
  <si>
    <r>
      <t>Хэмжих нэгж</t>
    </r>
    <r>
      <rPr>
        <b/>
        <sz val="10"/>
        <rFont val="Arial"/>
        <family val="2"/>
      </rPr>
      <t xml:space="preserve"> </t>
    </r>
  </si>
  <si>
    <t>Бүртгэлийн төрөл</t>
  </si>
  <si>
    <t>Нягтлан бодогчийн тооцоолол хийсэн ажил гүйлгээний</t>
  </si>
  <si>
    <t>Аудиторын тооцоололын дүн</t>
  </si>
  <si>
    <t>утга</t>
  </si>
  <si>
    <t>дүн</t>
  </si>
  <si>
    <t>Материаллаг</t>
  </si>
  <si>
    <t>Аудитын зөрчлийн нэгтгэлийн хүснэгт</t>
  </si>
  <si>
    <t>Алдаа, зөрчлийн утга</t>
  </si>
  <si>
    <t>Нийт зөрчил</t>
  </si>
  <si>
    <t>Нийт алдаа зөрчил</t>
  </si>
  <si>
    <t>Нийт дүн</t>
  </si>
  <si>
    <t>Залруулсан</t>
  </si>
  <si>
    <t>Залруулагдаагүй</t>
  </si>
  <si>
    <t>Акт</t>
  </si>
  <si>
    <t>Зөвлөмж</t>
  </si>
  <si>
    <t>архивлах дараалал</t>
  </si>
  <si>
    <t>Баримтын гарчиг</t>
  </si>
  <si>
    <t>Баримтын огноо</t>
  </si>
  <si>
    <t>Хуудасны дугаар</t>
  </si>
  <si>
    <t>Тэмдэглэл</t>
  </si>
  <si>
    <t>Төлөвлөлтийн үе шатны ажлын баримт</t>
  </si>
  <si>
    <t>Гүйцэтгэлийн үе шатны ажлын баримт</t>
  </si>
  <si>
    <t>Тайлагналын үе шатны ажлын баримт</t>
  </si>
  <si>
    <t>ТАБ-СТА-В-5</t>
  </si>
  <si>
    <t>Санхүүгийн тайлан</t>
  </si>
  <si>
    <t>Аудитын залруулга</t>
  </si>
  <si>
    <t>Хийсэн сорилын тоо</t>
  </si>
  <si>
    <t>Тайлбар: Санхүүгийн тайланд залруулагдах алдаа илрээгүй бол гүйцэтгэхгүй.</t>
  </si>
  <si>
    <t>Ерөнхий аудитороор гарын үсэг зуруулахаар бэлтгэсэн Аудитын гэрчилгээ</t>
  </si>
  <si>
    <t xml:space="preserve">Батлав: </t>
  </si>
  <si>
    <t>САНХҮҮГИЙН АУДИТЫН ЧАНАРЫН БАТАЛГААЖУУЛАЛТЫН АСУУЛГА</t>
  </si>
  <si>
    <t>Захирал</t>
  </si>
  <si>
    <t>Аудитын менежер</t>
  </si>
  <si>
    <t>Шалгагдагч байгууллага</t>
  </si>
  <si>
    <t>Санхүүгийн жил</t>
  </si>
  <si>
    <t>Аудитын код</t>
  </si>
  <si>
    <t>Чанарын баталгаажуулалт эхэлсэн огноо</t>
  </si>
  <si>
    <t>Илрүүлэлтийг хэлэлцсэн огноо</t>
  </si>
  <si>
    <t>Чанарын баталгаажуулалт хийсэн ажилтны
албан тушаал</t>
  </si>
  <si>
    <t>Чанарын баталгаажуулалт хийсэн ажилтны
овог нэр</t>
  </si>
  <si>
    <t>Аудит хийсэн ажилтны албан тушаал</t>
  </si>
  <si>
    <t>Аудит хийсэн ажилтны овог нэр</t>
  </si>
  <si>
    <t>Орлогын дансанд хэрэгжүүлсэн горим, сорилын бүртгэл хөтөлсөн эсэх</t>
  </si>
  <si>
    <t>Биет бус хөрөнгийн дансад хэрэгжүүлсэн горим, сорилын бүртгэл хөтөлсөн эсэх</t>
  </si>
  <si>
    <t>Овог нэр</t>
  </si>
  <si>
    <t>огноо</t>
  </si>
  <si>
    <t>Аудитыг төлөвлөх үе шатанд бүрдүүлэх маягтын нэр</t>
  </si>
  <si>
    <t>Байгууллагын үйл ажиллагааг ойлгох хүснэгт ТАБ-СТА-А-1</t>
  </si>
  <si>
    <t>Хариуцлагын талаарх ойлголтыг бүрдүүлэх маягт ТАБ-СТА-А-2</t>
  </si>
  <si>
    <t>Аудитын төлөвлөгөөнд хэрэглэгчдийн санал, мэдээллийг тусгах маягт 
ТАБ- СТА-А-3</t>
  </si>
  <si>
    <t>Үнэ цэнээр материаллаг байдлыг тодорхойлох маягт ТАБ-СТА-А-4</t>
  </si>
  <si>
    <t>Уламжлалт эрсдэлийг тодорхойлох хуудас 
ТАБ-СТА-А-5-1</t>
  </si>
  <si>
    <t>Хяналтын эрсдэлийг тодорхойлох хуудас ТАБ-СТА-А-5-2</t>
  </si>
  <si>
    <t>Эрсдэлүүдийн үнэлгээний хураангуй 
ТАБ-СТА-А-5-3</t>
  </si>
  <si>
    <t>Урьдчилсан шинжилгээний горим 
ТАБ-СТА-А-6-1</t>
  </si>
  <si>
    <t>Зардлын судалгаа ТАБ-СТА-А-6-2</t>
  </si>
  <si>
    <t>Санхүүгийн тайлан 2013 оны үлдэгдэл тэнцлийн судалгаа 
ТАБ-СТА-А-6-3</t>
  </si>
  <si>
    <t>Мөнгөн хөрөнгийн дансанд хэрэгжүүлэх үлгэрчилсэн горим, сорил 
ТАБ- СТА-А-7-1</t>
  </si>
  <si>
    <t>Бараа материалын дансанд хэрэгжүүлэх үлгэрчилсэн горим, сорил 
ТАБ- СТА-А-7-2</t>
  </si>
  <si>
    <t>Үндсэн хөрөнгийн дансанд хэрэгжүүлэх үлгэрчилсэн горим, сорил 
ТАБ- СТА-А-7-3</t>
  </si>
  <si>
    <t>Орлогын дансанд хэрэгжүүлэх үлгэрчилсэн горим, сорил 
ТАБ- СТА-А-7-4</t>
  </si>
  <si>
    <t>Биет бус хөрөнгийн дансанд хэрэгжүүлэх үлгэрчилсэн горим, сорил ТАБ- СТА-А-7-5</t>
  </si>
  <si>
    <t>Урьдчилж төлсөн төлбөр дансанд хэрэгжүүлэх үлгэрчилсэн горим, сорил ТАБ-СТА-А-7-6</t>
  </si>
  <si>
    <t>Зардлын дансанд хэрэгжүүлэх үлгэрчилсэн горим, сорил 
ТАБ- СТА-А-7-7</t>
  </si>
  <si>
    <t>Эздийн өмч дансанд хэрэгжүүлэх үлгэрчилсэн горим, сорил 
ТАБ- СТА-А-7-8</t>
  </si>
  <si>
    <t>Авлага, өглөгийн дансанд хэрэгжүүлэх үлгэрчилсэн горим, сорил 
ТАБ- СТА-А-7-9</t>
  </si>
  <si>
    <t>Урьдчилж орсон орлого дансанд хэрэгжүүлэх үлгэрчилсэн горим, сорил ТАБ-СТА-А-7-10</t>
  </si>
  <si>
    <t>Санхүүгийн тайлангийн аудитын нөөцийг тооцох хүснэгт ТАБ-СТА-А-8</t>
  </si>
  <si>
    <t>Санхүүгийн тайлангийн аудитын төлөвлөгөө ТАБ-СТА-А-9</t>
  </si>
  <si>
    <t>Санхүүгийн аудитын хөтөлбөр 
ТАБ-СТА-А-10</t>
  </si>
  <si>
    <t>Улсын Их Хурлын Хууль зүйн байнгын хорооны</t>
  </si>
  <si>
    <t>2012 оны 05 дугаар тогтоолын 4 дүгээр хавсралт</t>
  </si>
  <si>
    <t>АШИГ СОНИРХЛЫН ЗӨРЧИЛГҮЙ ГЭДГЭЭ ИЛЭРХИЙЛЭХ, ЗӨРЧИЛ ҮҮССЭН ТУХАЙ МЭДЭГДЭЛ</t>
  </si>
  <si>
    <t>Нэг. Нийтийн албан тушаалтан</t>
  </si>
  <si>
    <t xml:space="preserve">Ургийн овог: </t>
  </si>
  <si>
    <t>Эцэг (эх)-ийн нэр:</t>
  </si>
  <si>
    <t>Нэр:</t>
  </si>
  <si>
    <t xml:space="preserve">Албан тушаал:  </t>
  </si>
  <si>
    <t xml:space="preserve">Ажиллаж байгаа байгууллага: </t>
  </si>
  <si>
    <t xml:space="preserve">Албан тушаалд томилогдсон он, сар, өдөр: </t>
  </si>
  <si>
    <t xml:space="preserve">Байгууллагын хаяг: </t>
  </si>
  <si>
    <t xml:space="preserve">Албан үүргийн төрөл:  </t>
  </si>
  <si>
    <t xml:space="preserve">Тайлбар: </t>
  </si>
  <si>
    <t>Санхүүгийн тайлангийн аудит</t>
  </si>
  <si>
    <t>Сонирхлын зөрчилтэй эсэх         Тийм           Үгүй</t>
  </si>
  <si>
    <t>Хоёр. Сонирхлын зөрчилгүйг илэрхийлсэн байдал</t>
  </si>
  <si>
    <t xml:space="preserve">Нийтийн албан тушаалтан </t>
  </si>
  <si>
    <t>овогтой</t>
  </si>
  <si>
    <t>би дээрх хүснэгтэд тодорхойлсон албан үүргээ гүйцэтгэхэд Нийтийн албанд нийтийн болон хувийн ашиг сонирхлыг зохицуулах, сонирхлын зөрчлөөс урьдчилан сэргийлэх тухай хуульд заасан сонирхлын зөрчилгүй болохыг үүгээр мэдэгдэж байна.</t>
  </si>
  <si>
    <t>Гурав.Сонирхлын зөрчил үүссэн тухай</t>
  </si>
  <si>
    <t>Нийтийн албан тушаалтан би дээрх хүснэгтэд тодорхойлсон албан үүргээ гүйцэтгэх хүрээнд:</t>
  </si>
  <si>
    <t>гаргах, гаргахад оролцох шийдвэр нь хамаарал бүхий этгээдтэй холбоотой гэх</t>
  </si>
  <si>
    <t>/хувь хүн, хуулийн этгээдийн нэр, үйл ажиллагааны чиглэл/:</t>
  </si>
  <si>
    <t>Бусад /сонирхлын зөрчилтэй бусад нөхцөл байдал/:</t>
  </si>
  <si>
    <t>нөхцөл  байдал  бий  болсон  гэж  үзэж  Нийтийн  албанд  нийтийн  болон  хувийн сонирхлыг зохицуулах, сонирхлын зөрчлөөс урьдчилан сэргийлэх тухай хуулийн 8 дугаар зүйлийн 8.2 дахь хэсэгт заасны дагуу сонирхлын зөрчил үүссэнийг мэдэгдэж, албан үүргээ гүйцэтгэхээс татгалзаж байна.</t>
  </si>
  <si>
    <t>Би нийтийн албан хаагчийн үүргээ чанд ухамсарлан энэхүү мэдэгдлийг үнэн зөв гаргасан болохоо үүгээр баталгаажуулж байна.</t>
  </si>
  <si>
    <t>2017 он 01 сар 15 өдөр</t>
  </si>
  <si>
    <t>Шийдвэрлэсэн байдал</t>
  </si>
  <si>
    <t>Ашиг  сонирхлын  зөрчил  үүссэн  тохиолдолд  албан  тушаалтныг  албан  үүргээ гүйцэтгэхийг зөвшөөрөх эсэх                      Тийм             Үгүй</t>
  </si>
  <si>
    <t>Хэрэв “Тийм” бол шалтгааныг тэмдэглэнэ үү.</t>
  </si>
  <si>
    <t>Тухайн албан үүргийг гүйцэтгэх өөр албан тушаалтан байхгүй</t>
  </si>
  <si>
    <t>Дээд шатны байгууллагаас өөр албан тушаалтан томилон ажиллуулах боломжгүй</t>
  </si>
  <si>
    <t>Мэргэжлийн өндөр мэдлэг, ур чадвар шаардагдсан албан тушаалтан байхгүй</t>
  </si>
  <si>
    <t>Баталгаажуулалт:</t>
  </si>
  <si>
    <t>... он … сар … өдөр</t>
  </si>
  <si>
    <t>ТАБ-СТА-А-2</t>
  </si>
  <si>
    <t xml:space="preserve">Хариуцлагын талаарх ойлголтыг бүрдүүлэх маягт </t>
  </si>
  <si>
    <t>Заавар: Хариуцлагын талаарх ойлголтыг байгууллагын удирдлагатай уулзахдаа танилцуулж уулзалтын тэмдэглэл хөтлөх, гэрээт ажлын захидал эсвэл албан тоотоор мэдэгдэж бүрдүүлнэ.</t>
  </si>
  <si>
    <t>Хариуцлагын талаарх ойлголтыг бүрдүүлэх баримтын утга</t>
  </si>
  <si>
    <t>Гэрээт ажлын захидал</t>
  </si>
  <si>
    <t>Байхгүй</t>
  </si>
  <si>
    <t xml:space="preserve">Албан тоот </t>
  </si>
  <si>
    <t>Уулзалтын тэмдэглэл</t>
  </si>
  <si>
    <t>ТАБ-СТА-А-3</t>
  </si>
  <si>
    <t>Тухайн аудитын явцад шалгахаар төлөвлөж буй асуудлын утга</t>
  </si>
  <si>
    <t>Иргэдээс тухай байгууллагатай холбогдуулан ТАБ-д ирүүлсэн өргөдөл гомдлын агуулга</t>
  </si>
  <si>
    <t>УИХ-аас болон МУЕА-аас аудитаар шалгахаар өгсөн үүргийн агуулга</t>
  </si>
  <si>
    <t>Тухайн Тэргүүлэх аудитороос аудитаар шалгуулахаар өгсөн үүрэг даалгаврын агуулга</t>
  </si>
  <si>
    <t>Олон нийтийн мэдээллийн хэрэгслээр шүүмжлэгдэж буй асуудлын агуулга</t>
  </si>
  <si>
    <t>Уламжлалт эрсдлүүд</t>
  </si>
  <si>
    <t>Мөнгөн хөрөнгө</t>
  </si>
  <si>
    <t>Санхүүгийн тайланд зөрүүтэй тусгагдсан байх</t>
  </si>
  <si>
    <t>Бэлэн мөнгө дутагдах</t>
  </si>
  <si>
    <t>Кассын тооцоог цаг хугацаанд нь хийгээгүй байх</t>
  </si>
  <si>
    <t>Бараа материал</t>
  </si>
  <si>
    <t>Хөрөнгө буруу ангилагдан бүртгэгдсэн байх</t>
  </si>
  <si>
    <t>Тооллого, тооцоог цаг хугацаанд нь хийгээгүй байх</t>
  </si>
  <si>
    <t>Дансны бичилт буруу хийсэн байх</t>
  </si>
  <si>
    <t>Худалдан авалт хийгдсэн боловч өөрийн эзэмшилд биетээр байхгүй байх</t>
  </si>
  <si>
    <t>Өмнөх аудитын дүнгээр өгөгдсөн зөвлөмжийг хэрэгжүүлээгүй байх</t>
  </si>
  <si>
    <t>Авлага, Өглөг</t>
  </si>
  <si>
    <t>Тооцооллыг буруу хийсэн байх</t>
  </si>
  <si>
    <t>Үндсэн хөрөнгө</t>
  </si>
  <si>
    <t>Хөрөнгө дутагдах</t>
  </si>
  <si>
    <t>Хөрөнгө, зардал буруу ангилагдан бүртгэгдсэн байх</t>
  </si>
  <si>
    <t>Хэрэгцээ шаардлага хангахгүй хөрөнгө бэлтгэсэн, бүртгэж тайлагнасан байх</t>
  </si>
  <si>
    <t>Хөрөнгө оруулалтын санхүүжилт</t>
  </si>
  <si>
    <t>Өөрийн орлого</t>
  </si>
  <si>
    <t>Цалингийн зардал</t>
  </si>
  <si>
    <t>Томилолтын зардал</t>
  </si>
  <si>
    <t>Тэтгэмж урамшууллын зардал</t>
  </si>
  <si>
    <t>Шуудан холбооны зардал</t>
  </si>
  <si>
    <t>Анхан шатны хяналт хийсэн:</t>
  </si>
  <si>
    <t>Хяналтын эрсдлүүд</t>
  </si>
  <si>
    <t xml:space="preserve">Төсвийн урсгал зардлын санхүүжилт </t>
  </si>
  <si>
    <t>Аудитын чиглэлийн эцсийн тоон дүн</t>
  </si>
  <si>
    <t xml:space="preserve">Өмнөх оны эцсийн үлдэгдэл </t>
  </si>
  <si>
    <t>Тайлант оны эцсийн үлдэгдэл</t>
  </si>
  <si>
    <t>Хувийн жин</t>
  </si>
  <si>
    <t xml:space="preserve">/+илүү,-дутуу/    </t>
  </si>
  <si>
    <t>Хувь</t>
  </si>
  <si>
    <t>Авлага</t>
  </si>
  <si>
    <t>Мөнгөн хөрөнгийн дансанд хэрэгжүүлэх үлгэрчилсэн горим, сорил</t>
  </si>
  <si>
    <t>ТАБ-СТА-А-7-1</t>
  </si>
  <si>
    <t>Заавар: Мөнгөн хөрөнгийн дансыг шалгахад шаардлагатай горим, сорилын үлгэрчилсэн загварыг АОУС 250, 500, 505, 510, 520, 530, 540-д нийцүүлэн доор харуулсан ба нэмэлт өөрчлөлт оруулах шаардлагатай байж болно.</t>
  </si>
  <si>
    <t>Хэрэгжүүлэх хяналтын горим болон нарийвчилсан сорил:</t>
  </si>
  <si>
    <t xml:space="preserve">Биет шалгалт: Касс, жижиг мөнгөн сангийн үлдэгдэлд тооллого хийхэд ажиглах </t>
  </si>
  <si>
    <t>Тулган баталгаажуулалт: Харилцахын гүйлгээ, үлдэгдлийг харилцагч банк руу захидал илгээх, байгууллагын дансны үлдэгдлийн баталгаа зэрэгтэй тулган баталгаажуулах</t>
  </si>
  <si>
    <t>Дүнгээс шалгах: Санхүүгийн тайлан болон ерөнхий дэвтэрт тусгагдсан дүнгээс холбогдох журнал, туслах, анхан шатны баримт руу хөөн шалгах</t>
  </si>
  <si>
    <t>Анхан шатны баримтаас шалгах: Анхан шатны баримтаас журнал, ерөнхий дэвтэр, санхүүгийн тайлан хүртэл шалгах</t>
  </si>
  <si>
    <t>Давтан шалгах: Нягтлан бодогчийн гүйцэтгэсэн тооцооллыг давтан гүйцэтгэж шалгах</t>
  </si>
  <si>
    <t>Жижиг мөнгөн сангийн сонгогдсон ажил гүйлгээний дансны харилцаа, журнал ерөнхий дансанд тусгасан байдал, анхан шатны баримтыг бүрэн бүрдүүлсэн эсэх, тайлант оны төсвийн тухай хууль, төрийн сангийн төлбөр тооцооны журам, мөнгөн кассын журам, бусад холбогдох хууль тогтоомжид нийцсэн эсэхийг түүвэрлэн шалгах.</t>
  </si>
  <si>
    <t>ТАБ-СТА-А-7-2</t>
  </si>
  <si>
    <t>Заавар: Бараа материалын дансыг сорилын аргаар шалгахад шаардлагатай горим, сорилуудыг АОҮС 250, 500, 505, 510, 520, 530, 540-д нийцүүлэн доор харуулсан ба нэмэлт өөрчлөлт оруулах шаардлагатай байж болно.</t>
  </si>
  <si>
    <t>ТАБ-СТА-А-7-3</t>
  </si>
  <si>
    <t>Заавар: Үндсэн хөрөнгийн дансыг сорилын аргаар шалгахад шаардлагатай горим, сорилуудыг АОУС 250, 500, 505, 510, 520, 530, 540-д нийцүүлэн доор тус тус харуулсан ба нэмэлт өөрчлөлт оруулах шаардлагатай байж болно.</t>
  </si>
  <si>
    <t>Бэлтгэсэн:</t>
  </si>
  <si>
    <t>Заавар: Орлогын дансыг сорилын аргаар шалгахад шаардлагатай горим, сорилуудыг АОУС 250, 500, 505, 510, 520, 530, 540-д тус тус нийцүүлэн доор харуулсан ба нэмэлт өөрчлөлт оруулах шаардлагатай байж болно.</t>
  </si>
  <si>
    <t>Заавар: Биет бус хөрөнгийн дансыг сорилын аргаар шалгахад шаардлагатай горим, сорилын үлгэрчилсэн бүртгэлийг АОУС 250, 500, 505, 510, 520, 530, 540-д нийцүүлж доор харуулсан ба горимуудад нэмэлт өөрчлөлт оруулах шаардлагатай байж болно.</t>
  </si>
  <si>
    <t>ТАБ-СТА-А-7-6</t>
  </si>
  <si>
    <t>Заавар: Зардлын дансыг сорилын аргаар шалгахад шаардлагатай горим, сорилуудыг АОУС 250, 500, 505, 510, 520, 530, 540-д нийцүүлэн доор тус тус харуулсан ба нэмэлт өөрчлөлт оруулах шаардлагатай байж болно.</t>
  </si>
  <si>
    <t>ТАБ-СТА-А-7-7</t>
  </si>
  <si>
    <t>Заавар: Авлага, өр төлбөр дансыг сорилын аргаар шалгахад шаардлагатай горим, сорилуудыг АОУС 250, 500, 505, 510, 520, 530, 540-д нийцүүлэн доор харуулсан ба нэмэлт өөрчлөлт оруулах шаардлагатай байж болно.</t>
  </si>
  <si>
    <t>ТАБ-СТА-А-7-8</t>
  </si>
  <si>
    <t>Заавар: Урьдчилж орсон орлогын дансыг сорилын аргаар шалгахад шаардлагатай горим, сорилын үлгэрчилсэн бүртгэлийг доор АОУС 250, 500, 505, 510, 520, 530, 540-д нийцүүлэн харуулсан ба нэмэлт өөрчлөлт оруулах шаардлагатай байж болно.</t>
  </si>
  <si>
    <t>Санхүүгийн аудитын нөөцийг тооцох хүснэгт</t>
  </si>
  <si>
    <t>Санхүүгийн аудитын нөөцийн утга</t>
  </si>
  <si>
    <t>Санхүүгийн аудитын нөөц</t>
  </si>
  <si>
    <t xml:space="preserve">Гүйцэтгэх ажилтны албан тушаал, овог, нэр </t>
  </si>
  <si>
    <t>Санхүүгийн аудитын ажлын мэргэжил, мэргэшил</t>
  </si>
  <si>
    <t>Ажиллах хүн өдөр</t>
  </si>
  <si>
    <t>Томилолтын хугацаа /хэрвээ томилолтоор ажиллах бол/</t>
  </si>
  <si>
    <t>Санхүүгийн аудитад ашиглах техник хэрэгсэл</t>
  </si>
  <si>
    <t>Санхүүгийн аудитад ашиглах программ хангамж</t>
  </si>
  <si>
    <t xml:space="preserve">Аудитын төсөв /мян.төгрөг/ </t>
  </si>
  <si>
    <t>Нарийн мэргэжлийн шинжээч татан оролцуулах шаардлагатай эсэх</t>
  </si>
  <si>
    <t>Өглөг</t>
  </si>
  <si>
    <t>ТАБ-СТА-А-10</t>
  </si>
  <si>
    <t xml:space="preserve">Санхүүгийн тайлангийн аудитын хөтөлбөр </t>
  </si>
  <si>
    <t>Маягтыг ашиглах заавар: Завсрын аудитын болон жилийн эцсийн санхүүгийн тайлангийн аудитын ажлыг хийж гүйцэтгэх хугацааг оруулж тооцно.</t>
  </si>
  <si>
    <t>Хийгдэх ажил</t>
  </si>
  <si>
    <t>Зарцуулах өдөр /тоогоор/</t>
  </si>
  <si>
    <t>Хариуцах ажилтаны албан тушаал, овог, нэр</t>
  </si>
  <si>
    <t>1.Аудитыг төлөвлөхийн өмнөх үе шатны ажлууд</t>
  </si>
  <si>
    <t>Аудитын ажлыг цахимаар гүйцэтгэх нөхцлийг бүрдүүлэх</t>
  </si>
  <si>
    <t>Хууль тогтоомжид гарсан өөрчлөлтийг олшруулж хангах</t>
  </si>
  <si>
    <t>АОУС, УСНББОУС, СТОУС, журам заавар, гарын авлагуудаар хангах</t>
  </si>
  <si>
    <t>Санхүүгийн баримтыг хүлээж авах нөхцлийг хангах</t>
  </si>
  <si>
    <t>Хэвлэл, мэдээллийн хэрэгслээр яригдаж буй анхаарал татсан асуудлуудыг судалж, мэдээллээр хангах</t>
  </si>
  <si>
    <t>Засгийн газар, Сангийн яам, салбарын яамд, орон нутгийн төрийн захиргааны байгууллагаас нягтлан бодох бүртгэл, тайлагналд баримталсан шинэ бодлого, горимын талаар холбогдох ажилтнуудтай уулзалтыг зохион байгуулах,</t>
  </si>
  <si>
    <t>Төрийн байгууллагын хооронд хандивласан, шилжүүлсэн, хөрөнгө оруулалтаар ашиглалтад орсон хөрөнгө, эрх шилжсэн шилжүүлэг, санхүүгийн эх үүсвэрээс үл хамаарах төсөл, хөтөлбөрүүдийн мэдээллүүдийг судлан аудитад ашиглахад бэлэн болгох,</t>
  </si>
  <si>
    <t>Аудитор, аудитын баг, аудитыг хянан удирдах ажилтнуудын хувийн бэлтгэлийг хангуулах, өмнөх аудитын үйл ажиллагаатай болон өөрийн ажилтнуудаас гаргасан алдаануудад дүгнэлт хийж, тэдгээрийг засах арга хэмжээ авсан байх,</t>
  </si>
  <si>
    <t>Аудитын тайлан, гэрчилгээ, санхүүгийн тайланд илэрсэн алдаа, зөрчлийн болон зөвлөмж, албан шаардлага, төлбөрийн актын мэдээллийн сантай болох,</t>
  </si>
  <si>
    <t>2.Аудитыг төлөвлөх үе шатны ажлууд</t>
  </si>
  <si>
    <t>Байгууллагын үйл ажиллагааг ойлгох, гадаад, дотоод орчны чухал асуудлуудыг тодорхойлох</t>
  </si>
  <si>
    <t>Хариуцлагын талаарх ойлголтыг бүрдүүлэх</t>
  </si>
  <si>
    <t>Аудитын төлөвлөгөөнд хэрэглэгчдийн санал, мэдээллийг харгалзан үзэх,</t>
  </si>
  <si>
    <t>Эрсдэлийг үнэлэх</t>
  </si>
  <si>
    <t>Урьдчилсан шинжилгээний горим гүйцэтгэх</t>
  </si>
  <si>
    <t>Аудитын горимуудыг бэлтгэж, аудитын зорилтууд ба тэдгээрийг хангахад шаардагдах сорилуудыг тодорхойлох</t>
  </si>
  <si>
    <t>Аудитын нөөцийг тооцох</t>
  </si>
  <si>
    <t>Аудитын төлөвлөгөө хийх</t>
  </si>
  <si>
    <t>Аудитын хөтөлбөр боловсруулах.</t>
  </si>
  <si>
    <t>3.Аудитыг гүйцэтгэх үе шатны ажлууд</t>
  </si>
  <si>
    <t>Материаллаг байдлыг дахин тогтоох</t>
  </si>
  <si>
    <t>Мэдээллийн технологийн эрсдэлийг үнэлэх</t>
  </si>
  <si>
    <t>Аудитын горим, сорилуудыг хэрэгжүүлэх</t>
  </si>
  <si>
    <t>Шинжилгээ хийх</t>
  </si>
  <si>
    <t>Хууль тогтоомжийн мөрдөлтийг шалгах</t>
  </si>
  <si>
    <t>Аудитын нотлох зүйлсийг бүрдүүлэх</t>
  </si>
  <si>
    <t>Аудитаар илрүүлсэн алдаа, зөрчил дутагдлыг үнэлэх, зохих баримтуудыг боловсруулах</t>
  </si>
  <si>
    <t>Дахин хяналтууд хийх</t>
  </si>
  <si>
    <t>Аудитын төлөвлөгөөг шинэчлэх</t>
  </si>
  <si>
    <t>Аудитаар хийсэн ажлуудыг баримтжуулах</t>
  </si>
  <si>
    <t>Аудитын ажлын баримт бүрдүүлэх</t>
  </si>
  <si>
    <t>Аудитыг дуусгавар болгох</t>
  </si>
  <si>
    <t>Хойшхи үйл явдлыг хянах</t>
  </si>
  <si>
    <t>Удирдлагын санал, тайлбар авах</t>
  </si>
  <si>
    <t>Залруулсан алдаа, зөрчил дутагдлыг үнэлэх</t>
  </si>
  <si>
    <t>4.Аудитыг тайлагнах үе шатны ажлууд</t>
  </si>
  <si>
    <t>Аудитын тайлан бичих</t>
  </si>
  <si>
    <t>Менежментийн захидал бичих</t>
  </si>
  <si>
    <t>Аудитын гэрчилгээ бэлтгэх</t>
  </si>
  <si>
    <t>Санхүүгийн аудиталсан тайлангууд бэлтгэх</t>
  </si>
  <si>
    <t>Батлагдсан аудитын тайлан, акт, албан шаардлага зэргийг байгууллагад хүргүүлэх</t>
  </si>
  <si>
    <t>Төлөвлөлтийн үе шатанд хийж гүйцэтгэсэн үе шатны ажлуудад ТАБ-СТА-А-11 маягтаар чанарын хяналтыг хэрэгжүүлнэ.</t>
  </si>
  <si>
    <t>ТАБ-СТА-А-11</t>
  </si>
  <si>
    <t>ТАБ-СТА-В-1</t>
  </si>
  <si>
    <t>Ажиллах нөхцлийг хангахтай холбоотой нотлох зүйлс</t>
  </si>
  <si>
    <t>Холбогдох асуудлууд</t>
  </si>
  <si>
    <t>Тийм/Үгүй</t>
  </si>
  <si>
    <t>Аудитын багийн ахлагч танилцуулга хийж, аудит хийгдэх байгууллагын удирдлагатай нэрийн хуудас солилцох</t>
  </si>
  <si>
    <t xml:space="preserve">Аудитын зорилго ба ажлын цар хүрээг товч танилцуулах </t>
  </si>
  <si>
    <t xml:space="preserve">Аудитын үйл явцын талаар товч танилцуулах </t>
  </si>
  <si>
    <t>Аудитын баг аудит хийгдэх байгууллагын удирдлага хооронд ямар харилцаа үүсэх талаар хэлэлцэх</t>
  </si>
  <si>
    <t>Төсвийн шууд захирагч санхүүгийн тайлангаа Төсвийн тухай хуулийн 8.9.1-д заасан хугацаанд Улсын Секторын Нягтлан Бодох Бүртгэлийн Олон Улсын Стандарт, түүнд нийцүүлэн гаргасан Сангийн сайдын холбогдох журмууд, төсвийн байгууллагын нягтлан бодох бүртгэлийн бодлого, програм хангамжийн дагуу үнэн зөв, бодитой гарган төрийн аудитын байгууллагад хүргүүлж аудит хийлгэх үүрэг, хариуцлагатай.</t>
  </si>
  <si>
    <t xml:space="preserve">Аудитад шаардлагатай мэдээллийн цар хэмжээг тодорхойлох </t>
  </si>
  <si>
    <t>Төрийн аудитын байгууллага нь аудит хийхдээ тухайн санхүүгийн тайланд Аудитын Олон Улсын Стандарт, Монгол Улсын Ерөнхий аудиторын баталсан Санхүүгийн тайлангийн аудитын журмын дагуу гүйцэтгэх үүрэг хариуцлага хүлээнэ. Эдгээр стандарт, журам нь санхүүгийн тайлан материаллаг буруу илэрхийллээс ангид эсэх талаар үндэслэлтэй баталгаа олж авах зорилгоор аудитыг төлөвлөж, гүйцэтгэхийг шаарддаг.</t>
  </si>
  <si>
    <t>Удирдлагаас авах асуулгын хуудсыг бөглүүлэхээр удирдлагад өгөх</t>
  </si>
  <si>
    <t>Байгууллагын үйл ажиллагааг ойлгох хүснэгт ТАБ-СТА-А-1 -ийн дагуу өөрчлөлт хийгдсэн бол хэрхэн шинэчилж ирүүлэх талаар зааварлаж өгөв.</t>
  </si>
  <si>
    <t>Дотоод хяналтын асуулгын хуудсыг бөглүүлэхээр удирдлагад өгөх</t>
  </si>
  <si>
    <t>Байгууллагын үйл ажиллагааг ойлгох хүснэгт ТАБ-СТА-А-1 -д байгаа дотоод хяналтын асуулгын хуудсыг бөглүүлэхээр удирдлагад өгөв.</t>
  </si>
  <si>
    <t>Аудитын эхлэх ба дуусах хугацааг танилцуулж хэлэлцэх</t>
  </si>
  <si>
    <t>Дараагийн уулзалтыг товлох</t>
  </si>
  <si>
    <t>Бусад зүйлс</t>
  </si>
  <si>
    <t>Төрийн аудитын хуулиа сурталчлан, санхүүгийн програмаас гарах эхсэл файлын талаар товч танилцуулав.</t>
  </si>
  <si>
    <t>B-1.1</t>
  </si>
  <si>
    <t>B-1</t>
  </si>
  <si>
    <t>В-АБ1</t>
  </si>
  <si>
    <t>В-АБ2</t>
  </si>
  <si>
    <t>В-АБ3</t>
  </si>
  <si>
    <t>В-АБ4</t>
  </si>
  <si>
    <t>В-3.1</t>
  </si>
  <si>
    <t>КАСС, ЖИЖИГ МӨНГӨН САНГИЙН ГҮЙЛГЭЭ, ҮЛДЭГДЭЛД ХИЙСЭН</t>
  </si>
  <si>
    <t>АБ-2</t>
  </si>
  <si>
    <t>АБ-4</t>
  </si>
  <si>
    <t>В-3.1Т</t>
  </si>
  <si>
    <t>АБ-3</t>
  </si>
  <si>
    <t>В-3.2</t>
  </si>
  <si>
    <t>АБ-8</t>
  </si>
  <si>
    <t>АБ-5</t>
  </si>
  <si>
    <t>В-3.2Т</t>
  </si>
  <si>
    <t>В-3.3</t>
  </si>
  <si>
    <t>АБ-9</t>
  </si>
  <si>
    <t>АБ-10</t>
  </si>
  <si>
    <t>АБ-7</t>
  </si>
  <si>
    <t>В-3.6Т</t>
  </si>
  <si>
    <t>В-3.3Т</t>
  </si>
  <si>
    <t>В-3.4</t>
  </si>
  <si>
    <t>АБ-12</t>
  </si>
  <si>
    <t>В-3.5</t>
  </si>
  <si>
    <t>В-3.6</t>
  </si>
  <si>
    <t>В-3.7</t>
  </si>
  <si>
    <t>АБ-13</t>
  </si>
  <si>
    <t>В-3.8</t>
  </si>
  <si>
    <t>В-3.9</t>
  </si>
  <si>
    <t>АБ-В2</t>
  </si>
  <si>
    <t>АБ-15</t>
  </si>
  <si>
    <t>АБ-14</t>
  </si>
  <si>
    <t>Дотоод хяналтын үнэлгээ</t>
  </si>
  <si>
    <t>АБ-20</t>
  </si>
  <si>
    <t>name1</t>
  </si>
  <si>
    <t>name2</t>
  </si>
  <si>
    <t>name4</t>
  </si>
  <si>
    <t>АТ2</t>
  </si>
  <si>
    <t>2017.01.02</t>
  </si>
  <si>
    <t>Чанарын баталгаажуулалт дууссан огноо</t>
  </si>
  <si>
    <t>2017.05.15</t>
  </si>
  <si>
    <t>2017.02.01</t>
  </si>
  <si>
    <t>Нотолгоо цуглуулах</t>
  </si>
  <si>
    <t>АБ-18</t>
  </si>
  <si>
    <t>АБ-19</t>
  </si>
  <si>
    <t>АБ-17</t>
  </si>
  <si>
    <t>АБ-16</t>
  </si>
  <si>
    <t>ТАБ-СТА-В-4</t>
  </si>
  <si>
    <t>ТАБ-СТА-В-2</t>
  </si>
  <si>
    <t>АВЛАГА, ӨР ТӨЛБӨР ДАНСАНД ХЭРЭГЖҮҮЛСЭН ГОРИМ, СОРИЛЫН БҮРТГЭЛ</t>
  </si>
  <si>
    <t xml:space="preserve">Хоёр дахь шатны хяналт хийсэн: </t>
  </si>
  <si>
    <t>НИЙТ ХӨРӨНГИЙН ДҮН III=I+II</t>
  </si>
  <si>
    <t>YЙЛ АЖИЛЛАГААНЫ БУС YР ДYН (4)=(145-225)</t>
  </si>
  <si>
    <t xml:space="preserve">         Бусад татвар (төлбөр, хураамж)</t>
  </si>
  <si>
    <t>Барилга байгууламж, орон сууц</t>
  </si>
  <si>
    <t>Тээврийн хэсэгсэл</t>
  </si>
  <si>
    <t>Машин тоног төхөөрөмж</t>
  </si>
  <si>
    <t>Тавилга эд хогшил</t>
  </si>
  <si>
    <t>Зам гүүрийн байгууламж</t>
  </si>
  <si>
    <t>Батлан хамгаалахын тоног төхөөрөмж</t>
  </si>
  <si>
    <t>Түүх соёлын дурсгалт зүйл</t>
  </si>
  <si>
    <t>Дуусаагүй барилга байгууламж</t>
  </si>
  <si>
    <t>210805</t>
  </si>
  <si>
    <t>210806</t>
  </si>
  <si>
    <t>210807</t>
  </si>
  <si>
    <t>1.    Авлага өр төлбөрийн тооцоог гэрээний дагуу хийгээгүй байх</t>
  </si>
  <si>
    <t>2.    Санхүүгийн тайланд зөрүүтэй тусгагдсан байх</t>
  </si>
  <si>
    <t>3.    Тооцооллыг буруу хийсэн байх</t>
  </si>
  <si>
    <t>4.    Авлага өр төлбөрийu харилцагч байгууллага бүртгээгүй байх</t>
  </si>
  <si>
    <t>5.    Гүйлгээний дүнгүүд ерөнхий дэвтэр, журналын дүнтэй тохирохгүй байх</t>
  </si>
  <si>
    <t xml:space="preserve">6.    Дансны бичилт буруу хийсэн байх </t>
  </si>
  <si>
    <t xml:space="preserve">-       Байхгүй </t>
  </si>
  <si>
    <t xml:space="preserve">-       Байхгүй  </t>
  </si>
  <si>
    <t>-       Байхгүй</t>
  </si>
  <si>
    <r>
      <t xml:space="preserve">7.    Холбогдох заавар журмыг зөрчсөн байх </t>
    </r>
    <r>
      <rPr>
        <i/>
        <sz val="10"/>
        <color theme="1"/>
        <rFont val="Arial"/>
        <family val="2"/>
      </rPr>
      <t>гэх мэт төлөвлөлтийн үед ТАБ-СТА-А-1,3,5,6 маягтуудаар тогтоосон эрсдэлүүд байна.</t>
    </r>
  </si>
  <si>
    <r>
      <t xml:space="preserve">-       </t>
    </r>
    <r>
      <rPr>
        <i/>
        <sz val="10"/>
        <color theme="1"/>
        <rFont val="Arial"/>
        <family val="2"/>
      </rPr>
      <t> </t>
    </r>
  </si>
  <si>
    <t>-        </t>
  </si>
  <si>
    <r>
      <t>Тийм</t>
    </r>
    <r>
      <rPr>
        <b/>
        <sz val="10"/>
        <rFont val="Arial"/>
        <family val="2"/>
      </rPr>
      <t xml:space="preserve"> [1 оноо]</t>
    </r>
  </si>
  <si>
    <r>
      <t xml:space="preserve">Үгүй  </t>
    </r>
    <r>
      <rPr>
        <b/>
        <sz val="10"/>
        <rFont val="Arial"/>
        <family val="2"/>
      </rPr>
      <t>[0 оноо]</t>
    </r>
  </si>
  <si>
    <r>
      <t>Ажил гүйлгээний алдааг хөөн шалгах болон засварлахад хэрэгжүүлэх зохистой дараалал</t>
    </r>
    <r>
      <rPr>
        <sz val="10"/>
        <color indexed="10"/>
        <rFont val="Arial"/>
        <family val="2"/>
      </rPr>
      <t xml:space="preserve"> </t>
    </r>
    <r>
      <rPr>
        <sz val="10"/>
        <rFont val="Arial"/>
        <family val="2"/>
      </rPr>
      <t xml:space="preserve"> байдаг уу?</t>
    </r>
  </si>
  <si>
    <t>1.    Урьдчилж төлөх төлбөрийн тооцоог гэрээний дагуу хийгээгүй байх</t>
  </si>
  <si>
    <t>4.    Урьдчилж орсон орлогыг харилцагч байгууллага бүртгээгүй байх</t>
  </si>
  <si>
    <t>1.   Дансны бичилтийг  буруу хийсэн байх,</t>
  </si>
  <si>
    <t>2.   Санхүүжилтийг төлөвлөгөөнөөс илүү эсвэл дутуу авсан байх,</t>
  </si>
  <si>
    <t>3.   Орлогын төлөвлөгөө тасарсан байх,</t>
  </si>
  <si>
    <t>4.   Орлого санхүүгийн тайланд зөрүүтэй тусгагдсан байх,</t>
  </si>
  <si>
    <t>5.   Орлогыг буруу ангилан бүртгэсэн байх,</t>
  </si>
  <si>
    <t>6.   Хүү торгууль, түрээсийн орлогыг төсөвт төвлөрүүлээгүй байх,</t>
  </si>
  <si>
    <t>7.   Хууль тогтоомж зөрчиж орлого олсон байх,</t>
  </si>
  <si>
    <r>
      <t xml:space="preserve">8.   </t>
    </r>
    <r>
      <rPr>
        <sz val="10"/>
        <color theme="1"/>
        <rFont val="Arial"/>
        <family val="2"/>
      </rPr>
      <t xml:space="preserve">Орлогын гүйцэтгэлийг буруу тооцоолсон байх </t>
    </r>
    <r>
      <rPr>
        <i/>
        <sz val="10"/>
        <color theme="1"/>
        <rFont val="Arial"/>
        <family val="2"/>
      </rPr>
      <t>гэх мэт төлөвлөлтийн үед ТАБ-СТА-А-1,3,5,6 маягтуудаар тогтоосон эрсдэлүүд байна.</t>
    </r>
  </si>
  <si>
    <r>
      <t>Илэрсэн алдаа, зөрчил</t>
    </r>
    <r>
      <rPr>
        <i/>
        <sz val="10"/>
        <color theme="1"/>
        <rFont val="Arial"/>
        <family val="2"/>
      </rPr>
      <t>:</t>
    </r>
    <r>
      <rPr>
        <sz val="10"/>
        <color rgb="FF000000"/>
        <rFont val="Arial"/>
        <family val="2"/>
      </rPr>
      <t xml:space="preserve"> </t>
    </r>
  </si>
  <si>
    <t>1.      Үндсэн хөрөнгийн бодит оршин байгаа байдал</t>
  </si>
  <si>
    <t>2.      Үндсэн хөрөнгийн өмчлөл</t>
  </si>
  <si>
    <t xml:space="preserve">3.      Үндсэн хөрөнгө ба холбогдох дансдыг санхүүгийн тайланд зөв тайлагнасан эсэх </t>
  </si>
  <si>
    <t>4.      Үндсэн хөрөнгийн элэгдлийн тооцооллыг зөв хийсэн эсэх</t>
  </si>
  <si>
    <t>1.     Үндсэн хөрөнгө санхүүгийн тайланд бүрэн тусгагдаагүй байх (эсвэл зөрүүтэй)</t>
  </si>
  <si>
    <t>2.     Үндсэн хөрөнгө өөрийн эзэмшилд байхгүй байх</t>
  </si>
  <si>
    <t xml:space="preserve">3.     Хөрөнгийн ангилал буруу хийгдсэн байх </t>
  </si>
  <si>
    <t xml:space="preserve">4.     Үндсэн хөрөнгийн элэгдлийг илүү, дутуу тооцсон </t>
  </si>
  <si>
    <t>5.     Үндсэн хөрөнгө, хуримтлагдсан элэгдэлтэй холбоотой дансны бичилт буруу хийсэн байх</t>
  </si>
  <si>
    <t>6.     Тооллого, тооцоог цаг хугацаанд нь хийгээгүй байх</t>
  </si>
  <si>
    <t>7.     Холбогдох хууль, тогтоол, журам, заавар зөрчсөн байх</t>
  </si>
  <si>
    <r>
      <t xml:space="preserve">8.     Хөрөнгө дутагдах </t>
    </r>
    <r>
      <rPr>
        <i/>
        <sz val="10"/>
        <color theme="1"/>
        <rFont val="Arial"/>
        <family val="2"/>
      </rPr>
      <t>гэх мэт төлөвлөлтийн үед ТАБ-СТА-А-1,3,5,6 маягтуудаар тогтоосон эрсдэлүүд байна.</t>
    </r>
  </si>
  <si>
    <t xml:space="preserve">-        </t>
  </si>
  <si>
    <t>1.     Бараа материал нь санхүүгийн тайлангийн дуусгавар болсон өдөр тухайн аж ахуйн нэгж, байгууллагад бодитой оршин байх;</t>
  </si>
  <si>
    <t>2.     Санхүүгийн тайлангийн дуусгавар болсон өдөр бараа материал нь  аж ахуйн нэгж, байгууллагад хамааралтай байх;</t>
  </si>
  <si>
    <t>3.      Аж ахуйн нэгж, байгууллагад бүртгэгдсэн бараа материалын ажил гүйлгээ буюу үйл явдал нь тухайн тайлант хугацаанд бодитой болж өнгөрсөн байх;</t>
  </si>
  <si>
    <t xml:space="preserve">4.     Аж ахуйн нэгж, байгууллага тайлант хугацаанд гарсан бүх ажил гүйлгээ, үлдэгдэл буюу үйл явдал, нөхцөл байдлуудаас бүртгээгүй, нэмж тодруулаагүй, орхигдуулсан зүйлсгүй байх; </t>
  </si>
  <si>
    <t>5.     Аж ахуйн нэгж, байгууллага бараа материалыг тайлант хугацаанд “Нягтлан бодох бүртгэлийн нийтээр хүлээн зөвшөөрсөн зарчимтай” нийцүүлэн зөв үнээр бүртгэсэн байх;</t>
  </si>
  <si>
    <t>6.     Аж ахуйн нэгж, байгууллага ажил гүйлгээ буюу үйл явдал тайлант хугацаанд зөв дүнгээр бүртгэгдсэн ба орлого, зардлыг зөв  хуваарилсан байх;</t>
  </si>
  <si>
    <t>7.     Аж ахуйн нэгж, байгууллага санхүүгийн тайлангийн үзүүлэлтүүдийг зөв ангилж, тодруулж, тайлагнасан байх.</t>
  </si>
  <si>
    <t>1.     Бараа материал санхүүгийн тайланд бүрэн тусгагдаагүй байх</t>
  </si>
  <si>
    <t>2.      Бараа материал өөрийн эзэмшилд байхгүй байх</t>
  </si>
  <si>
    <t xml:space="preserve">3.     Бараа материалын  ангилал буруу хийгдсэн байх </t>
  </si>
  <si>
    <t>4.     Бараа материалтай  холбоотой дансны бичилт буруу хийсэн байх</t>
  </si>
  <si>
    <t>5.     Тооллого, тооцоог цаг хугацаанд нь хийгээгүй байх</t>
  </si>
  <si>
    <t>6.     Холбогдох хууль, тогтоол, журам, заавар зөрчсөн байх</t>
  </si>
  <si>
    <r>
      <t xml:space="preserve">7.     Бараа материал  дутагдах </t>
    </r>
    <r>
      <rPr>
        <i/>
        <sz val="10"/>
        <color theme="1"/>
        <rFont val="Arial"/>
        <family val="2"/>
      </rPr>
      <t>гэх мэт төлөвлөлтийн үед ТАБ-СТА-А-1,3,5,6 маягтуудаар тогтоосон эрсдэлүүд байна.</t>
    </r>
  </si>
  <si>
    <r>
      <t xml:space="preserve">-       </t>
    </r>
    <r>
      <rPr>
        <b/>
        <sz val="10"/>
        <color theme="1"/>
        <rFont val="Arial"/>
        <family val="2"/>
      </rPr>
      <t> </t>
    </r>
  </si>
  <si>
    <t>1.     Мөнгөн хөрөнгө нь санхүүгийн тайлангийн дуусгавар болсон өдөр тухайн аж ахуйн нэгж, байгууллагад бодитой оршин байх;</t>
  </si>
  <si>
    <t xml:space="preserve">3.     Харилцах дансны үлдэгдлийг баталгаажуулах, </t>
  </si>
  <si>
    <t>4.     Мөнгөн хөрөнгийн ажил гүйлгээ буюу үйл явдал нь тухайн тайлант хугацаанд бодитой болж өнгөрсөн байх;</t>
  </si>
  <si>
    <t xml:space="preserve">5.     Мөнгөн хөрөнгийн бүх ажил гүйлгээ, үлдэгдэл буюу үйл явдал, нөхцөл байдлуудаас бүртгээгүй, нэмж тодруулаагүй, орхигдуулсан зүйлсгүй байх; </t>
  </si>
  <si>
    <t>6.     Бэлэн мөнгөний зарлагын гүйлгээ нь эрх бүхий албан тушаалтнаар зөвшөөрөл олгогдсон эсэх</t>
  </si>
  <si>
    <t>7.     Зарлагын гүйлгээг дэмжих анхан шатны баримтын бүрдэл хангалттай бөгөөд хүчин төгөлдөр эсэх</t>
  </si>
  <si>
    <t>8.     Дансны харилцаа үнэн зөв хийгдсэн эсэх</t>
  </si>
  <si>
    <t>9.     Хууль тогтоомжинд нийцсэн эсэх</t>
  </si>
  <si>
    <t>-       Мөнгөн хөрөнгө бодитоор оршин байхгүй байх</t>
  </si>
  <si>
    <t>-       Мөнгөн хөрөнгийн үлдэгдэл санхүүгийн тайлангийн үлдэгдэлтэй таарахгүй байх</t>
  </si>
  <si>
    <t>-       Мөнгөн хөрөнгийн ажил гүйлгээ тайлант хугацаанд болж өнгөрөөгүй байх</t>
  </si>
  <si>
    <t>-       Бэлэн мөнгөний зарлагын гүйлгээ нь эрх бүхий албан тушаалтнаар зөвшөөрөл олгогдоогүй байх</t>
  </si>
  <si>
    <t>-       Зарлагын гүйлгээг дэмжих анхан шатны баримтын бүрдэл хангалтгүй бөгөөд хүчин төгөлдөр бус байх</t>
  </si>
  <si>
    <t>-       Дансны харилцаа үнэн зөв хийгдээгүй</t>
  </si>
  <si>
    <t>-       Хууль тогтоомжинд нийцээгүй байх</t>
  </si>
  <si>
    <r>
      <t xml:space="preserve">ТШЗ-ын талаас: </t>
    </r>
    <r>
      <rPr>
        <sz val="10"/>
        <rFont val="Arial"/>
        <family val="2"/>
      </rPr>
      <t xml:space="preserve">  Нягтлан бодогч</t>
    </r>
  </si>
  <si>
    <t xml:space="preserve">ЗАРДЛЫН ДАНСАНД ХЭРЭГЖҮҮЛСЭН ГОРИМ, СОРИЛЫН БҮРТГЭЛ </t>
  </si>
  <si>
    <t>7.    Холбогдох заавар журмыг зөрчсөн байх гэх мэт төлөвлөлтийн үед ТАБ-СТА-А-1,3,5,6 маягтуудаар тогтоосон эрсдэлүүд байна.</t>
  </si>
  <si>
    <t>АБ-ын дугаар</t>
  </si>
  <si>
    <t>БАРАА МАТЕРИАЛЫН ДАНСАНД ХЭРЭГЖҮҮЛСЭН ГОРИМ, СОРИЛЫН БҮРТГЭЛ</t>
  </si>
  <si>
    <r>
      <t>8.    Аж ахуйн нэгж, байгууллагын санхүүгийн тайланд тусгасан бараа материалын үлдэгдэл нь тооцооллын алдаагүй, зөв хураангуйлж бүртгэсэн болон түүнийг зохицуулж буй хууль тогтоомжуудтай  нийцэж байх гэсэн</t>
    </r>
    <r>
      <rPr>
        <i/>
        <sz val="10"/>
        <rFont val="Arial"/>
        <family val="2"/>
      </rPr>
      <t xml:space="preserve"> </t>
    </r>
    <r>
      <rPr>
        <sz val="10"/>
        <rFont val="Arial"/>
        <family val="2"/>
      </rPr>
      <t>батламж мэдэгдлүүдийг авч үзнэ.</t>
    </r>
  </si>
  <si>
    <t xml:space="preserve">2.     Мөнгөн хөрөнгийн үлдэгдэл ба хөдөлгөөнийг харуулсан хүснэгтийг ерөнхий дэвтрийн үлдэгдэлтэй тулгах, </t>
  </si>
  <si>
    <t xml:space="preserve">ОРЛОГО ДАНСАНД ХЭРЭГЖҮҮЛСЭН ГОРИМ, СОРИЛЫН БҮРТГЭЛ </t>
  </si>
  <si>
    <t>1.      Биет бус хөрөнгийн өмчлөл</t>
  </si>
  <si>
    <t xml:space="preserve">2.      Биет бус хөрөнгө ба холбогдох дансдыг санхүүгийн тайланд зөв тайлагнасан эсэх </t>
  </si>
  <si>
    <t>3.      Биет бус хөрөнгийн элэгдлийн тооцооллыг зөв хийсэн эсэх</t>
  </si>
  <si>
    <t>1.     Биет бус хөрөнгө санхүүгийн тайланд бүрэн тусгагдаагүй байх (эсвэл зөрүүтэй)</t>
  </si>
  <si>
    <t>2.  Биет бус хөрөнгө өөрийн эзэмшилд байхгүй байх</t>
  </si>
  <si>
    <t xml:space="preserve">3.  Биет бус хөрөнгийн ангилал буруу хийгдсэн байх </t>
  </si>
  <si>
    <t xml:space="preserve">4.  Биет бус хөрөнгийн элэгдлийг илүү, дутуу тооцсон </t>
  </si>
  <si>
    <t>5.  Биет бус хөрөнгө, хуримтлагдсан элэгдэлтэй холбоотой дансны бичилт буруу хийсэн байх</t>
  </si>
  <si>
    <t>Эрсдэлүүд (ТАБ-СТА-А-5-3-д тооцсон эрсдлүүд байна)</t>
  </si>
  <si>
    <t>Хэрэгжүүлэх хяналтын сорил: (ТАБ-СТА-А-7-5-аас сонгосон горим, сорил)</t>
  </si>
  <si>
    <t>Хэрэгжүүлсэн горим сорил (ТАБ-СТА-А-7-7-оос сонгосон горим, сорил)</t>
  </si>
  <si>
    <t>6.  Холбогдох хууль, тогтоол, журам, заавар зөрчсөн байх гэх мэт төлөвлөлтийн үед ТАБ-СТА-А-1,3,5,6 маягтуудаар тогтоосон эрсдэлүүд байна.</t>
  </si>
  <si>
    <t>санхүүгийн тайлангийн дүнг оруул</t>
  </si>
  <si>
    <t>/сая төгрөгөөр/</t>
  </si>
  <si>
    <t>ТАБ-СТА-А-4</t>
  </si>
  <si>
    <t>санал: ............................................................................................................................</t>
  </si>
  <si>
    <t>ЭЗДИЙН ӨМЧ ДАНСАНД ХЭРЭГЖҮҮЛСЭН ГОРИМ, СОРИЛЫН БҮРТГЭЛ</t>
  </si>
  <si>
    <t xml:space="preserve">            гэрээ хэлцэл, хэлэлцээрийн оролцогч, эсхүл зээл, хандив, тусламж, үйлчилгээг хувь   
    хүн, хуулийн этгээдээс авч байсан /байгаа/-тай холбогдуулж үүрэг хүлээсэн гэх:</t>
  </si>
  <si>
    <t xml:space="preserve">байгууллага,   хуулийн   этгээдэд   ажиллаж   байсан,   гишүүнчлэлтэй,   </t>
  </si>
  <si>
    <t xml:space="preserve">                эсхүл төлөөлөл хэрэгжүүлж байсан /байгаа/ гэх:</t>
  </si>
  <si>
    <r>
      <t>Дөрөв. Баталгаажуулалт</t>
    </r>
    <r>
      <rPr>
        <sz val="10"/>
        <color theme="1"/>
        <rFont val="Arial"/>
        <family val="2"/>
      </rPr>
      <t>.</t>
    </r>
  </si>
  <si>
    <t>.............................</t>
  </si>
  <si>
    <t>/гарын үсэг/</t>
  </si>
  <si>
    <t>/Албан тушаал/</t>
  </si>
  <si>
    <t>/Гарын үсгийн тайлал/</t>
  </si>
  <si>
    <t xml:space="preserve">Аудитын төлөвлөгөөнд хэрэглэгчдийн санал, мэдээллийг тусгах маягт </t>
  </si>
  <si>
    <t xml:space="preserve"> Уламжлалт эрсдэлийг тодорхойлох хуудас</t>
  </si>
  <si>
    <t>Эрсдэлийн түвшин өндөр үү? Тийм/Үгүй</t>
  </si>
  <si>
    <t>Балансийн зүйл</t>
  </si>
  <si>
    <t>НББ хөтлөлт</t>
  </si>
  <si>
    <t>Стандарттай нийцсэн НББ-ийн бодлогын баримт бичигтэй санхүүгийн програм нь нийцээгүй байх</t>
  </si>
  <si>
    <t>Бүртгэлийн бодлоготой нийцсэн дансны төлөвлөгөөгүй байх</t>
  </si>
  <si>
    <t>Нягтлан бодох бүртгэлийг дэс дарааллын дагуу хэрэгжүүлдэгүй байх</t>
  </si>
  <si>
    <t>Анхан шатны баримтын бүрдүүлэлт, нягтлан бодох бүртгэлийн хөтлөлтөд шат шатны хяналтыг өдөр тутамд нь хэрэгжүүлдэггүй байх</t>
  </si>
  <si>
    <t>Заавар: Эздийн өмч АОУС 250, 500, 505, 510, 520, 530, 540-д нийцүүлэн харуулсан ба нэмэлт өөрчлөлт оруулах шаардлагатай байж болно.</t>
  </si>
  <si>
    <t>go to sheet name</t>
  </si>
  <si>
    <t xml:space="preserve">Сонгосон түвшин </t>
  </si>
  <si>
    <t xml:space="preserve">Доод түвшин </t>
  </si>
  <si>
    <t xml:space="preserve">Дээд түвшин </t>
  </si>
  <si>
    <t xml:space="preserve">Төлөвлөлтийн үе шатанд материаллаг байдлыг </t>
  </si>
  <si>
    <t xml:space="preserve">Хяналтын эрсдэл </t>
  </si>
  <si>
    <t xml:space="preserve">                                      </t>
  </si>
  <si>
    <t xml:space="preserve">    Хяналтын эрсдэлийг тодорхойлох хуудас</t>
  </si>
  <si>
    <t>Үнэлгээ
Үр нөлөөтэй/ үр нөлөөгүй</t>
  </si>
  <si>
    <t>Өөрийн үйл ажиллагаанаас бэлэн мөнгөөр орсон орлогыг санаатай болон санамсаргүйгээр бүртгэлд тусгахгүй орхигдуулах тохиолдол гарч байсан эсэх</t>
  </si>
  <si>
    <t>Бэлэн мөнгөний орлогыг Төрийн санд тушаахгүй удаан хугацаагаар касст үлдэгдлээр байлгаж байсан эсэх</t>
  </si>
  <si>
    <t>Үйл ажиллагааны орлогын бэлэн мөнгийг Төрийн санд тушаахгүй зарцуулж хууль бус зарлага хийсэн эсэх</t>
  </si>
  <si>
    <t>Данс нээх зөвшөөрөлгүй банкинд данс нээж мөнгө байршуулан зарцуулсан эсэх</t>
  </si>
  <si>
    <t>Нотлох баримтын нэр/тайлбар</t>
  </si>
  <si>
    <t>Анхан шатны баримтгүй буюу анхан шатны баримтын бүрдэлгүйгээр гүйлгээ хийж бүртгэл тайланд тусгаагүй, мөнгийг хууль бусаар ашиглаж байсан эсэх</t>
  </si>
  <si>
    <t>Тооллогоорх мөнгөн хөрөнгийн үлдэгдэл тайлангийн үлдэгдэлтэй зөрүүтэй байснаас тайланд буруу илэрхийлсэн эсэх</t>
  </si>
  <si>
    <t>Бараа материалын орлогыг  бүртгээгүй болон зөрүүтэй бүртгэснээс  буруу тайлагнагдсан байх</t>
  </si>
  <si>
    <t>Орлого, зарлагын падааныг урьдчилан дугаарлахгүйгээр гүйлгээ хийснээс хяналт алдагдаж гүйлгээ зөрүүтэй бүртгэгдэж тайлагнагдсан байх</t>
  </si>
  <si>
    <t>Дараа тайлан гаргаж өгөхөөр авсан бэлэн мөнгөний зарцуулалтыг анхан шатны баримт дутуу өөрөөр хэлбэл баримтаар нотлогдоогүй гүйлгээг тусган зардал худлаа бүртгэгдэх</t>
  </si>
  <si>
    <t xml:space="preserve">ТӨХ-ны зөвшөөрөлгүй, тендер зарлахгүйгээр үндсэн хөрөнгө бэлтгэсэн байх </t>
  </si>
  <si>
    <t>Бүртгэлд байгаа хөрөнгө байгууллагын эзэмшилд биетээр байхгүй байх</t>
  </si>
  <si>
    <t>Хөрөнгийг ТӨХ-ны шийдвэргүйгээр актлан данснаас хасаж зах зээлийн ханшаас хямд үнээр борлуулсан байх</t>
  </si>
  <si>
    <t>Хөрөнгө оруулалтын санхүүжилт өмнөх оноос өссөн байх.</t>
  </si>
  <si>
    <t>АВЛАГА</t>
  </si>
  <si>
    <t>БАРАА МАТЕРИАЛ</t>
  </si>
  <si>
    <t>ҮНДСЭН ХӨРӨНГӨ</t>
  </si>
  <si>
    <t>МӨНГӨН ХӨРӨНГӨ</t>
  </si>
  <si>
    <t>КВ87042312</t>
  </si>
  <si>
    <t>НАРАНХҮҮ</t>
  </si>
  <si>
    <t>ОДГЭРЭЛ</t>
  </si>
  <si>
    <t>техникч</t>
  </si>
  <si>
    <t>ЦЭВЭР ХӨРӨНГӨ ӨМЧ</t>
  </si>
  <si>
    <t>Уламжлалт эрсдэлийн үнэлгээ өндөр эсэх (Тийм/Үгүй)</t>
  </si>
  <si>
    <t>Хяналтын эрсдэлийн үнэлгээ (үр нөлөөтэй/ нөлөөгүй)</t>
  </si>
  <si>
    <t>Заавар: ТАБ-СТА-А-1, ТАБ-СТА-А-3 маягтуудыг харгалзан үзэж 1. Уламжлалт эрсдэлийг ТАБ-А-5-1-ээс, 2. Хяналтын эрсдэлийг ТАБ-СТА-5-2-оос, 4. Хэрэгжүүлэх горимыг ТАБ-СТА-А-7 маягтнаас тус тус нөхнө.</t>
  </si>
  <si>
    <t>Аудитын төлөвлөгөөнд хэрэглэгчдийн санал мэдээллийг тусгасан эсэх (Тийм/Үгүй)</t>
  </si>
  <si>
    <t>Аудитын чиглэл</t>
  </si>
  <si>
    <t>YЙЛ АЖИЛЛАГААНЫ ОРЛОГО</t>
  </si>
  <si>
    <t>ҮЙЛ АЖИЛЛАГААНЫ ЗАРДАЛ</t>
  </si>
  <si>
    <t>НББ</t>
  </si>
  <si>
    <t>Аудитын чиглэл/Дансны нэр</t>
  </si>
  <si>
    <t>Цэвэр хөрөнгө өмчийн дүн</t>
  </si>
  <si>
    <t>Өөрийн хөрөнгө дахин үнэлгээ буруу дутуу илэрхийлэх</t>
  </si>
  <si>
    <t>Дансны үлдэгдлийн хувьд материаллаг түвшнээс их бол эрсдэл агуулна</t>
  </si>
  <si>
    <t>Хяналтын эрсдлийн асуулга</t>
  </si>
  <si>
    <t>ОРЛОГО</t>
  </si>
  <si>
    <t>ЗАРДАЛ</t>
  </si>
  <si>
    <t>код</t>
  </si>
  <si>
    <t>Хэрэгжүүлэх гормын ажлын баримтын ишлэл</t>
  </si>
  <si>
    <t>Гүйцэтгэлийн үе шатанд хэрэгжүүлэх горим, сорил (Тэмдэглэгээ 1)</t>
  </si>
  <si>
    <t>А-5.2.1</t>
  </si>
  <si>
    <t xml:space="preserve">Эрсдэлүүдийн үнэлгээний хураангуй </t>
  </si>
  <si>
    <t>АБ-5-2.1</t>
  </si>
  <si>
    <t>Нягтлан бодох бүртгэлийн бодлогын баримт бичиггүй байх</t>
  </si>
  <si>
    <r>
      <t xml:space="preserve">Эрсдэлүүд: </t>
    </r>
    <r>
      <rPr>
        <sz val="10"/>
        <color theme="1"/>
        <rFont val="Arial"/>
        <family val="2"/>
      </rPr>
      <t>(ТАБ-СТА-5-3-д тооцсон эрсдлүүд байна)</t>
    </r>
  </si>
  <si>
    <r>
      <t xml:space="preserve">Хэрэгжүүлсэн горим, сорил: </t>
    </r>
    <r>
      <rPr>
        <sz val="10"/>
        <color theme="1"/>
        <rFont val="Arial"/>
        <family val="2"/>
      </rPr>
      <t>(ТАБ-СТА-7-1-ээс сонгосон горим, сорил)</t>
    </r>
  </si>
  <si>
    <t>Баримтын шалгалт хийх: Ажил гүйлгээ багатай нөхцөлд 100%, ажил гүйлгээ ихтэй цаг хугацааны хязгаардагдмал байвал харилцахын гүйлгээнүүдээс Ехсе1, IDEA программыг ашиглаж санамсаргүй болон санаатай түүвэрийн сонголт хийж сонгогдсон ажил гүйлгээний дансны харилцаа, журнал ерөнхий дансанд тусгасан байдал, анхан шатны баримтыг бүрэн бүрдүүлсэн эсэх, тайлант оны төсвийн тухай хууль, төрийн сангийн төлбөр тооцооны журам, мөнгөн кассын журам, бусад холбогдох хууль тогтоомжид нийцсэн эсэхийг шалгах</t>
  </si>
  <si>
    <t>тайлангийн жил:</t>
  </si>
  <si>
    <t>Данс:</t>
  </si>
  <si>
    <t>сорилийн дүн</t>
  </si>
  <si>
    <t>алдааны дүн</t>
  </si>
  <si>
    <t>тайлбар</t>
  </si>
  <si>
    <t>а</t>
  </si>
  <si>
    <t>б</t>
  </si>
  <si>
    <t>в</t>
  </si>
  <si>
    <t>г</t>
  </si>
  <si>
    <t>д</t>
  </si>
  <si>
    <t xml:space="preserve">       Төсөв байгууллагын өөрийн орлого</t>
  </si>
  <si>
    <t xml:space="preserve">     Дотоод эх үүсвэрээс олгосон зээлээс эргэж төлөгдөх</t>
  </si>
  <si>
    <t xml:space="preserve">     Дамжуулан зээлдүүлэх зээлээс эргэж төлөгдөх</t>
  </si>
  <si>
    <t xml:space="preserve">     Гадаадын санхүүгийн зах зээлээс санхүүжих</t>
  </si>
  <si>
    <t xml:space="preserve">        Эргэж төлөгдөх зээл</t>
  </si>
  <si>
    <t xml:space="preserve">               Хөрөнгө оруулалтын зориулалттай үл хөдлөх хөрөнгө /ТӨҮГ/ </t>
  </si>
  <si>
    <t>YЙЛ АЖИЛЛАГААНЫ МӨНГӨН ГҮЙЛГЭЭ</t>
  </si>
  <si>
    <t xml:space="preserve">   ТАТВАРЫН ОРЛОГО</t>
  </si>
  <si>
    <t xml:space="preserve">      Орлогын албан татвар</t>
  </si>
  <si>
    <t xml:space="preserve">         Хувь хүний орлогын албан татвар</t>
  </si>
  <si>
    <t xml:space="preserve">               Цалин, хөдөлмөрийн хөлс, шагнал, урамшуулал болон тэдгээртэй адилтгах хөдөлмөр эрх</t>
  </si>
  <si>
    <t xml:space="preserve">               Үйл ажиллагааны орлого</t>
  </si>
  <si>
    <t xml:space="preserve">               Хөрөнгийн орлого</t>
  </si>
  <si>
    <t xml:space="preserve">               Хөрөнгө борлуулсны орлого</t>
  </si>
  <si>
    <t xml:space="preserve">               Шинжлэх ухаан, утга зохиол, шинэ бүтээлийн ашигтай загвар, спортын тэмцээн, урлагийн тоглолт тэдгээртэй адилтгах бусад орлого</t>
  </si>
  <si>
    <t xml:space="preserve">               Урлагийн тоглолт, спортын тэмцээний шагнал, наадмын бай шагнал</t>
  </si>
  <si>
    <t xml:space="preserve">               Төлбөрт таавар, бооцоот тоглоом, эд мөнгөний хонжворт сугалааны орлого</t>
  </si>
  <si>
    <t xml:space="preserve">               Шууд бус орлого</t>
  </si>
  <si>
    <t xml:space="preserve">         Хувь хүний орлогын албан татварын буцаан олголт</t>
  </si>
  <si>
    <t xml:space="preserve">               Хувь хүний орлогын албан татварын буцаан олголт</t>
  </si>
  <si>
    <t xml:space="preserve">         Орлогыг нь тухай бүр тодорхойлох боломжгүй ажил, үйлчилгээ хувиараа эрхлэгч</t>
  </si>
  <si>
    <t xml:space="preserve">               Орлогыг нь тухай бүр тодорхойлох боломжгүй ажил, үйлчилгээ хувиараа эрхлэгч иргэний орлогын албан татвар</t>
  </si>
  <si>
    <t xml:space="preserve">         ААН-ын орлогын албан татвар</t>
  </si>
  <si>
    <t xml:space="preserve">               ААН-ын орлогын албан татвар</t>
  </si>
  <si>
    <t xml:space="preserve">         Зарим бүтээгдэхүүний үнийн өсөлтийн албан татвар</t>
  </si>
  <si>
    <t xml:space="preserve">      Нийгмийн даатгалын шимтгэлийн орлого</t>
  </si>
  <si>
    <t xml:space="preserve">               Тэтгэврийн даатгалын шимтгэл</t>
  </si>
  <si>
    <t xml:space="preserve">               Тэтгэмжийн даатгалын шимтгэл</t>
  </si>
  <si>
    <t xml:space="preserve">               ҮОМШ өвчний даатгалын шимтгэл</t>
  </si>
  <si>
    <t xml:space="preserve">               Ажилгүйдлийн даатгалын шимтгэл</t>
  </si>
  <si>
    <t xml:space="preserve">               Эрүүл мэндийн даатгалын шимтгэл</t>
  </si>
  <si>
    <t xml:space="preserve">      Хөрөнгийн албан татвар</t>
  </si>
  <si>
    <t xml:space="preserve">               Үл хөдлөх эд хөрөнгийн албан татвар</t>
  </si>
  <si>
    <t xml:space="preserve">               Бууны албан татвар</t>
  </si>
  <si>
    <t xml:space="preserve">               Автотээврийн болон өөрөө явагч хэрэгслийн албан татвар</t>
  </si>
  <si>
    <t xml:space="preserve">               Малд ногдуулах албан татвар</t>
  </si>
  <si>
    <t xml:space="preserve">      Нэмэгдсэн өртгийн албан татвар</t>
  </si>
  <si>
    <t xml:space="preserve">               Дотоодын барааны НӨАТ</t>
  </si>
  <si>
    <t xml:space="preserve">               Импортын барааны НӨАТ</t>
  </si>
  <si>
    <t xml:space="preserve">               НӨАТ-ын буцаан олголт</t>
  </si>
  <si>
    <t xml:space="preserve">      Онцгой албан татвар</t>
  </si>
  <si>
    <t xml:space="preserve">               Дотоодын архи, дарсны онцгой албан татвар</t>
  </si>
  <si>
    <t xml:space="preserve">               Дотоодын тамхины онцгой албан татвар</t>
  </si>
  <si>
    <t xml:space="preserve">               Дотоодын пивоны онцгой албан татвар</t>
  </si>
  <si>
    <t xml:space="preserve">               Имтортын архи, дарсны онцгой албан татвар</t>
  </si>
  <si>
    <t xml:space="preserve">               Имтортын тамхины онцгой албан татвар</t>
  </si>
  <si>
    <t xml:space="preserve">               Имтортын пивоны онцгой албан татвар</t>
  </si>
  <si>
    <t xml:space="preserve">               Суудлын автомашины онцгой албан татвар</t>
  </si>
  <si>
    <t xml:space="preserve">               Автобензин, дизелийн түлшний онцгой албан татвар</t>
  </si>
  <si>
    <t xml:space="preserve">      Тусгай зориулалтын орлого</t>
  </si>
  <si>
    <t xml:space="preserve">               Автобензин, дизелийн түлшний албан татвар</t>
  </si>
  <si>
    <t xml:space="preserve">      Гадаад үйл ажиллагааны орлого</t>
  </si>
  <si>
    <t xml:space="preserve">               Импортын гаалийн албан татвар</t>
  </si>
  <si>
    <t xml:space="preserve">               Экспортын гаалийн албан татвар</t>
  </si>
  <si>
    <t xml:space="preserve">      Бусад татвар, төлбөр, хураамж</t>
  </si>
  <si>
    <t xml:space="preserve">       Бусад нийтлэг төлбөр, хураамж</t>
  </si>
  <si>
    <t xml:space="preserve">         Улсын тэмдэгтийн хураамж</t>
  </si>
  <si>
    <t xml:space="preserve">         Ашигт малтмалын хайгуулын болон ашиглалтын тусгай зөвшөөрлийн төлбөр</t>
  </si>
  <si>
    <t xml:space="preserve">         Улсын төсвийн хөрөнгөөр хайгуул хийсэн ордын нөхөн төлбөр</t>
  </si>
  <si>
    <t xml:space="preserve">         Ашигт малтмалын нөөц ашигласны төлбөр</t>
  </si>
  <si>
    <t xml:space="preserve">         Агаарын бохирдлын төлбөр</t>
  </si>
  <si>
    <t xml:space="preserve">         Түгээмэл тархацтай ашигт малтмал ашигласны төлбөр</t>
  </si>
  <si>
    <t xml:space="preserve">         Ус бохирдлын төлбөр</t>
  </si>
  <si>
    <t xml:space="preserve">         Улсын төсвийн хөрөнгөөр тогтоосон усны нөөцийн зардлын нөхөн төлбөр</t>
  </si>
  <si>
    <t>YЙЛ АЖИЛЛАГААНЫ ЦЭВЭР МӨНГӨН ГYЙЛГЭЭ (3)=(1)-(2)</t>
  </si>
  <si>
    <t>ХӨРӨНГӨ ОРУУЛАЛТЫН МӨНГӨН ЗАРДЛЫН ДYН (5)</t>
  </si>
  <si>
    <t>ХӨРӨНГӨ ОРУУЛАЛТЫН ҮЙЛ АЖИЛЛАГААНЫ ЦЭВЭР МӨНГӨН ГYЙЛГЭЭ (6)=(4)-(5)</t>
  </si>
  <si>
    <t>САНХYYГИЙН YЙЛ АЖИЛЛАГААНЫ ЦЭВЭР МӨНГӨН ГYЙЛГЭЭ</t>
  </si>
  <si>
    <t>НИЙТ ЦЭВЭР МӨНГӨН ГYЙЛГЭЭ (8)=(3)+(6)+(7)</t>
  </si>
  <si>
    <t>АВЛАГЫН ДҮН</t>
  </si>
  <si>
    <t xml:space="preserve">       Татвар, НДШ-ын авлага /ТӨҮГ/</t>
  </si>
  <si>
    <t xml:space="preserve">       Бусад авлага</t>
  </si>
  <si>
    <t>Үндсэн хөрөнгийн дахин үнэлгээний өсөлт</t>
  </si>
  <si>
    <t>Үндсэн хөрөнгийн дахин үнэлгээний  бууралт</t>
  </si>
  <si>
    <t>Орлогын тайланд хүлээн зөвшөөрөөгүй олз, гарз</t>
  </si>
  <si>
    <t>Үндсэн хөрөнгийн дахин үнэлгээний өсөлт,  бууралт</t>
  </si>
  <si>
    <t>Үндсэн хөрөнгийн өсөлт, бууралт</t>
  </si>
  <si>
    <t>Гадаад валютын хөрвүүлэлтийн зөрүү</t>
  </si>
  <si>
    <t>Нэмэгдсэн</t>
  </si>
  <si>
    <t>Худалдан авсан</t>
  </si>
  <si>
    <t>Хандиваар</t>
  </si>
  <si>
    <t>Шилжүүлэн авсан бүтцийн өөрчлөлтөөр</t>
  </si>
  <si>
    <t>Хасагдсан</t>
  </si>
  <si>
    <t>Худалдсан, зарцуулсан</t>
  </si>
  <si>
    <t>Шилжүүлсэн бүтцийн өөрчлөлтөөр</t>
  </si>
  <si>
    <t>Тодруулга № 7</t>
  </si>
  <si>
    <t>БИЕТ ХӨРӨНГӨ</t>
  </si>
  <si>
    <t>БИЕТ БУС ХӨРӨНГӨ</t>
  </si>
  <si>
    <t>Үндсэн хөрөнгийн оны эхний үлдэгдэл</t>
  </si>
  <si>
    <t>Акталсан</t>
  </si>
  <si>
    <t>Үндсэн хөрөнгийн эцсийн үлдэгдэл</t>
  </si>
  <si>
    <t>Хуримтлагдсан элэгдлийн оны эхний үлдэгдэл</t>
  </si>
  <si>
    <t>Элэгдлийн зардал тайлант хугацааны</t>
  </si>
  <si>
    <t>Дахин үнэлгээний</t>
  </si>
  <si>
    <t xml:space="preserve">   БОГИНО ХУГАЦААТ ӨР ТӨЛБӨР ДҮН</t>
  </si>
  <si>
    <t>ҮЭ-н татвар</t>
  </si>
  <si>
    <t>Шийтгэл</t>
  </si>
  <si>
    <t>2101</t>
  </si>
  <si>
    <t>210101</t>
  </si>
  <si>
    <t>210102</t>
  </si>
  <si>
    <t>210103</t>
  </si>
  <si>
    <t>210104</t>
  </si>
  <si>
    <t>210105</t>
  </si>
  <si>
    <t>2102</t>
  </si>
  <si>
    <t>210201</t>
  </si>
  <si>
    <t>210202</t>
  </si>
  <si>
    <t>210203</t>
  </si>
  <si>
    <t>210204</t>
  </si>
  <si>
    <t>210205</t>
  </si>
  <si>
    <t>2103</t>
  </si>
  <si>
    <t>210301</t>
  </si>
  <si>
    <t>210302</t>
  </si>
  <si>
    <t>210303</t>
  </si>
  <si>
    <t>210304</t>
  </si>
  <si>
    <t>2104</t>
  </si>
  <si>
    <t>210401</t>
  </si>
  <si>
    <t>210402</t>
  </si>
  <si>
    <t>210403</t>
  </si>
  <si>
    <t>210404</t>
  </si>
  <si>
    <t>210405</t>
  </si>
  <si>
    <t>210406</t>
  </si>
  <si>
    <t>2105</t>
  </si>
  <si>
    <t>210501</t>
  </si>
  <si>
    <t>210502</t>
  </si>
  <si>
    <t>210503</t>
  </si>
  <si>
    <t>2106</t>
  </si>
  <si>
    <t>210601</t>
  </si>
  <si>
    <t>210602</t>
  </si>
  <si>
    <t>210603</t>
  </si>
  <si>
    <t>210604</t>
  </si>
  <si>
    <t>210701</t>
  </si>
  <si>
    <t>210702</t>
  </si>
  <si>
    <t>210703</t>
  </si>
  <si>
    <t>2108</t>
  </si>
  <si>
    <t>210801</t>
  </si>
  <si>
    <t>210802</t>
  </si>
  <si>
    <t>210803</t>
  </si>
  <si>
    <t>210804</t>
  </si>
  <si>
    <t xml:space="preserve">Ажлын байрны нөхцөл:                        </t>
  </si>
  <si>
    <t>утас:</t>
  </si>
  <si>
    <t>Ажиллаж буй хэлбэр</t>
  </si>
  <si>
    <t>Үндсэн</t>
  </si>
  <si>
    <t>Ажилтны овог нэр</t>
  </si>
  <si>
    <t>майл хаяг</t>
  </si>
  <si>
    <t>ажлын хөлс</t>
  </si>
  <si>
    <t>Өөрийн байранд</t>
  </si>
  <si>
    <t>Аудитын ажлын мэргэжил, мэргэшил</t>
  </si>
  <si>
    <t xml:space="preserve">Ажиллаж байгаа байгууллагын хаяг </t>
  </si>
  <si>
    <t>2014.02.10</t>
  </si>
  <si>
    <t>Хуваарилсан үйлчлүүлэгч байгууллагын нэр</t>
  </si>
  <si>
    <t>ашиглах техник хэрэгсэл</t>
  </si>
  <si>
    <t>ашиглах программ хангамж</t>
  </si>
  <si>
    <t>ТАБ-СТА-А6-3</t>
  </si>
  <si>
    <t>данс код</t>
  </si>
  <si>
    <t xml:space="preserve">/төгрөг/          </t>
  </si>
  <si>
    <t>Санхүүгийн тайлан үлдэгдэл тэнцлийн судалгаа</t>
  </si>
  <si>
    <t>Гүйцэтгэл/ ХБГ</t>
  </si>
  <si>
    <t>Өмнөх оноос</t>
  </si>
  <si>
    <t>Урьдчилсан шинжилгээний горим орлогын судалгаа</t>
  </si>
  <si>
    <t>ТАБ-СТА-А-6-1</t>
  </si>
  <si>
    <t>Урьдчилсан шинжилгээний горим зардлын судалгаа</t>
  </si>
  <si>
    <t>Зөрүү/+,-/</t>
  </si>
  <si>
    <t>ТАБ-СТА-А-6-2</t>
  </si>
  <si>
    <t>Үндсэн хөрөнгө дансанд хэрэгжүүлэх горим, сорилын бүртгэл</t>
  </si>
  <si>
    <t>Бараа материалын дансанд хэрэгжүүл горим, сорилын бүртгэл</t>
  </si>
  <si>
    <t>ТАБ-СТА-А-7-4</t>
  </si>
  <si>
    <t>Орлого дансанд хэрэгжүүлэх горим, сорилын бүртгэл</t>
  </si>
  <si>
    <t>ТАБ-СТА-А-7-5</t>
  </si>
  <si>
    <t>Биет бус хөрөнгийн дансанд хэрэгжүүлэх горим, сорилын бүртгэл</t>
  </si>
  <si>
    <t>Зардлын дансанд хэрэгжүүлэх горим, сорилын бүртгэл</t>
  </si>
  <si>
    <t>Авлага, өр төлбөр дансанд хэрэгжүүлэх горим, сорилын бүртгэл</t>
  </si>
  <si>
    <t>Урьдчилж орсон орлого дансанд хэрэгжүүлэх горим, сорилын бүртгэл</t>
  </si>
  <si>
    <t xml:space="preserve"> Эздийн өмч дансанд хэрэгжүүлэх горим, сорилын бүртгэл</t>
  </si>
  <si>
    <t>ТАБ-СТА-А-7-9</t>
  </si>
  <si>
    <t>ТАБ-СТА-А-8</t>
  </si>
  <si>
    <t>Аудитын төсөв</t>
  </si>
  <si>
    <t>Тухайн байгууллагын харилцах ажилтан</t>
  </si>
  <si>
    <t>Аудитын байгууллагын хариуцсан ажилтан</t>
  </si>
  <si>
    <t>ТАБ-СТА-B-1а</t>
  </si>
  <si>
    <t>Анхан шатны хяналт хийсэн ажилтны санал:</t>
  </si>
  <si>
    <t>Хоёр дахь шатны хяналт хийсэн ажилтны санал:</t>
  </si>
  <si>
    <t>ТЗ-ын талаас: Төсвийн ерөнхий менежер, нягтлан бодогч, 
/доогуур зур/</t>
  </si>
  <si>
    <t>20... оны ... сарын ..-ны өдрийн ... цагт, ......................... байр, … тоот өрөөнд ярилцлагыг хийв.</t>
  </si>
  <si>
    <t>2017-...-...-ний .... тоот</t>
  </si>
  <si>
    <t xml:space="preserve">Тооллого хийсэн: </t>
  </si>
  <si>
    <t>Заавар: Урьдчилж төлсөн төлбөр, урьдчилж орсон орлого дансыг сорилын аргаар шалгахад төлөвлөлтийн үе шатны төлөвлөлтийн баримтад тулгуурлана. Аудитын зорилтуудад хүрэхийн тулд АОУС 250, 500, 505, 510, 520, 530, 540 стандартуудыг мөрдөх ба доор жагсаан харуулсан горимуудад нэмэлт өөрчлөлт оруулах шаардлагатай байж болно. Аудитын бүх ажлыг хавсралт баримтаар хавсаргаж,  харгалзах дугаарыг  доорх хүснэгтийн баруун талын баганад тэмдэглэнэ.</t>
  </si>
  <si>
    <t>Аудитын зорилтууд: Аудитын 8 батламж мэдэгдлийг хангаж байгаа эсэхийг баталгаажуулахад аудитын зорилт оршино.</t>
  </si>
  <si>
    <t>Заавар: Бараа материалын байршил,тооллого хийсэн он ,сар, өдөр, тооллого хийсэн ажилтны нэр болон тухайн байршилд байгаа бараа материалын нийт бараа материалд эзлэх хувь хэмжээг доорх хүснэгтэнд тоймлон харуулна.</t>
  </si>
  <si>
    <t>Бараа материалын нэр төрөл</t>
  </si>
  <si>
    <t>х.н</t>
  </si>
  <si>
    <t>Дүн /мян.төг/</t>
  </si>
  <si>
    <t>/%/</t>
  </si>
  <si>
    <t>Бараа материалын биет тооллогыг ажиглах маягт</t>
  </si>
  <si>
    <t xml:space="preserve">ХҮЛЭЭН ЗӨВШӨӨРСӨН:                              </t>
  </si>
  <si>
    <t xml:space="preserve">АЖИГЛАСАН:     </t>
  </si>
  <si>
    <t>Бараа материалын нярав:</t>
  </si>
  <si>
    <t xml:space="preserve">Нягтлан бодогч:        </t>
  </si>
  <si>
    <t xml:space="preserve">                                               </t>
  </si>
  <si>
    <t xml:space="preserve">ТООЛЛОГЫГ </t>
  </si>
  <si>
    <r>
      <rPr>
        <b/>
        <u/>
        <sz val="10"/>
        <color theme="1"/>
        <rFont val="Arial"/>
        <family val="2"/>
      </rPr>
      <t>Ажлын баримт В-3.2Т</t>
    </r>
    <r>
      <rPr>
        <sz val="10"/>
        <color theme="1"/>
        <rFont val="Arial"/>
        <family val="2"/>
      </rPr>
      <t xml:space="preserve"> харуулсан түүврийн сорил  маягтыг ашиглан түүврийн </t>
    </r>
  </si>
  <si>
    <t>ҮНДСЭН ХӨРӨНГИЙН ТООЛЛОГЫГ АЖИГЛАХ, ТҮҮВЭРЛЭН ТООЛЛОГО ХИЙХ МАЯГТ</t>
  </si>
  <si>
    <t>Заавар: Үндсэн хөрөнгийн байршил,тооллого хийсэн он ,сар, өдөр, тооллого хийсэн ажилтны нэр болон тухайн байршилд байгаа бараа материалын нийт бараа материалд эзлэх хувь хэмжээг доорх хүснэгтэнд тоймлон харуулна.</t>
  </si>
  <si>
    <r>
      <rPr>
        <b/>
        <u/>
        <sz val="10"/>
        <color theme="1"/>
        <rFont val="Arial"/>
        <family val="2"/>
      </rPr>
      <t>Ажлын баримт В-3.3Т</t>
    </r>
    <r>
      <rPr>
        <sz val="10"/>
        <color theme="1"/>
        <rFont val="Arial"/>
        <family val="2"/>
      </rPr>
      <t xml:space="preserve"> харуулсан түүврийн сорил  маягтыг ашиглан түүврийн </t>
    </r>
  </si>
  <si>
    <t>Үндсэн хөрөнгийн нэр төрөл</t>
  </si>
  <si>
    <t>Үлдэх өртөг</t>
  </si>
  <si>
    <t>данс</t>
  </si>
  <si>
    <t>Байгууллагын санхүүгийн программын  бодлого ба горимуудын талаар ойлголт олж авах</t>
  </si>
  <si>
    <t>/төгрөг/</t>
  </si>
  <si>
    <t>Аудитаар илэрсэн асуудлын бүртгэл хөтөлсөн</t>
  </si>
  <si>
    <t xml:space="preserve">Бэлтгэсэн: </t>
  </si>
  <si>
    <t xml:space="preserve">Огноо: </t>
  </si>
  <si>
    <t>байхгүй</t>
  </si>
  <si>
    <t>Санхүүгийн тайланд хийсэн баримтыг</t>
  </si>
  <si>
    <t>Анхан шатны хяналт</t>
  </si>
  <si>
    <t>Аудитаар илэрсэн зөрчлийн нэгтгэл бэлтгэсэн:</t>
  </si>
  <si>
    <t>Хоёрдах шатны хяналт</t>
  </si>
  <si>
    <t>Гүйцэтгэлийн үе шатны ажлуудыг үнэлэх хяналтын хуудас</t>
  </si>
  <si>
    <t>Санхүүгийн тайланд аудит хийхэд шаардлагатай мэдээлэл, баримт материалын жагсаалт</t>
  </si>
  <si>
    <t>............................... Аудитын менежер, аудитор, ...............................
/доогуур зур/ нар оролцов.</t>
  </si>
  <si>
    <t xml:space="preserve">ҮЙЛЧЛҮҮЛЭГЧ БАЙГУУЛЛАГЫН НЯГТЛАН БОДОГЧ, НЯРАВТАЙ </t>
  </si>
  <si>
    <t>тохирсон эсэх</t>
  </si>
  <si>
    <t>Тусгай зориулалттай материал</t>
  </si>
  <si>
    <t>Ажиллагчидтай холбогдсон авлага</t>
  </si>
  <si>
    <t>Төлбөртэй үйлчилгээний авлага</t>
  </si>
  <si>
    <t>Татаас, санхүүжилтийн авлага</t>
  </si>
  <si>
    <t>Зээлийн хүүгийн авлага</t>
  </si>
  <si>
    <t>Дансны авлага /ТӨҮГ/</t>
  </si>
  <si>
    <t>Татвар, НДШ – ийн авлага /ТӨҮГ/</t>
  </si>
  <si>
    <t>Байгууллагаас авах авлага</t>
  </si>
  <si>
    <t>Хувь хүмүүсээс авах авлага</t>
  </si>
  <si>
    <t>Зээлийн авлага</t>
  </si>
  <si>
    <t>Урьдчилгаа</t>
  </si>
  <si>
    <t>Урьдчилж орсон орлого</t>
  </si>
  <si>
    <t>Улсын төсвөөс санхүүжих</t>
  </si>
  <si>
    <t xml:space="preserve"> УЛСЫН ТӨСВӨӨС САНХҮҮЖИХ</t>
  </si>
  <si>
    <t xml:space="preserve"> Засгийн газрын тусгай сангаас санхүүжих</t>
  </si>
  <si>
    <t xml:space="preserve"> Тусгай зориулалтын шилжүүлгээс санхүүжих</t>
  </si>
  <si>
    <t xml:space="preserve"> Орон нутгийн хөгжлийн нэгдсэн сангаас санхүүжих</t>
  </si>
  <si>
    <t xml:space="preserve"> ОРОН НУТГИЙН ТӨСВӨӨС САНХҮҮЖИХ</t>
  </si>
  <si>
    <t xml:space="preserve"> Орон нутгийн төсвөөс</t>
  </si>
  <si>
    <t xml:space="preserve"> Орон нутгийн хөгжлийн сангаас санхүүжих</t>
  </si>
  <si>
    <t xml:space="preserve"> НИЙГМИЙН ДААТГАЛЫН САНГИЙН ТӨСВӨӨС САНХҮҮЖИХ</t>
  </si>
  <si>
    <t xml:space="preserve"> Нийгмийн даатгалын сангаас санхүүжих</t>
  </si>
  <si>
    <t xml:space="preserve"> Эрүүл мэндийн даатгалын сангаас санхүүжих</t>
  </si>
  <si>
    <t xml:space="preserve"> Нийгмийн даатгалын сангаас эмнэлгүүдэд олгох санхүүжилт</t>
  </si>
  <si>
    <t xml:space="preserve"> ТӨСӨВТ БАЙГУУЛЛАГЫН ҮЙЛ АЖИЛЛАГААНААС</t>
  </si>
  <si>
    <t xml:space="preserve"> Үндсэн үйл ажиллагааны орлогоос санхүүжих</t>
  </si>
  <si>
    <t xml:space="preserve"> Туслах үйл ажиллагааны орлогоос санхүүжих</t>
  </si>
  <si>
    <t xml:space="preserve"> Урьд оны үлдэгдлээс санхүүжих</t>
  </si>
  <si>
    <t xml:space="preserve"> Гадаадын эх үүсвэрээс санхүүжих</t>
  </si>
  <si>
    <t xml:space="preserve"> ТУСЛАМЖИЙН ЭХ ҮҮСВЭРЭЭС САНХҮҮЖИХ</t>
  </si>
  <si>
    <t>Хандив тусламж /дотоод/</t>
  </si>
  <si>
    <t>Хандив тусламж /гадаад/</t>
  </si>
  <si>
    <t xml:space="preserve"> БУСАД ЭХ ҮҮСВЭР</t>
  </si>
  <si>
    <t xml:space="preserve"> Төсөв болон дамжуулан зээлдүүлсэн зээлээс эргэж төлөгдөх	</t>
  </si>
  <si>
    <t>ҮР ДҮНГИЙН ТАЙЛАН ТАЙЛАНТ ОНЫ ГҮЙЦЭТГЭЛ</t>
  </si>
  <si>
    <t>МӨНГӨН ГҮЙЛГЭЭНИЙ ТАЙЛАН ТАЙЛАНТ ОНЫ ГҮЙЦЭТГЭЛ</t>
  </si>
  <si>
    <t>ХЭЛБЭЛЗЭЛ</t>
  </si>
  <si>
    <t xml:space="preserve">Хоёр дахь шатны хяналт хийсэн санал: </t>
  </si>
  <si>
    <t>Анхан шатны хяналт хийсэн санал:</t>
  </si>
  <si>
    <t>В-3.4Т</t>
  </si>
  <si>
    <t>В-3.5Т</t>
  </si>
  <si>
    <t>В-3.7Т</t>
  </si>
  <si>
    <t>АБ-21</t>
  </si>
  <si>
    <t>АБ-22</t>
  </si>
  <si>
    <t>Материаллаг байдлын төлөвлөлттэй харьцуулсан тодорхойлох маягт</t>
  </si>
  <si>
    <t>Ажиллах нөхцлийг хангалт</t>
  </si>
  <si>
    <t>Үйлчлүүлэгч байгууллагын удирдлагатай хийсэн уулзалтын тэмдэглэл хөтлөлт</t>
  </si>
  <si>
    <t>Үйлчлүүлэгч байгууллагын санхүүгийн ажилтануудтай хийсэн уулзалтын тэмдэглэл хөтлөлт</t>
  </si>
  <si>
    <t>Гүйцэтгэлийн шатанд материаллаг байдлын түвшинг тоон болон чанарын хүчин зүйлсээр, холбогдох маягтаар дахин тодорхойлолт</t>
  </si>
  <si>
    <t>Төлөвлөлт, гүйцэтгэлийн үеийн материаллаг байдлын түвшинг харьцуулалт</t>
  </si>
  <si>
    <t>Санхүүгийн тайлангийн бүрэлдэхүүн, иж бүрдлийг шалгалт баталгаажуулалт</t>
  </si>
  <si>
    <t>Санхүүгийн тайлангийн уялдаа шалгалт, баталгаажуулалт</t>
  </si>
  <si>
    <t>Нягтлан бодох бүртгэлийн цахим програмын талаар  олж авсан ойлголт</t>
  </si>
  <si>
    <t xml:space="preserve">Нягтлан бодох бүртгэлийн цахим програмын үнэлгээ </t>
  </si>
  <si>
    <t>Мөнгөн хөрөнгийн дансад хэрэгжүүлсэн горим, сорил</t>
  </si>
  <si>
    <t>Касс, жижиг мөнгөн сангийн гүйлгээ, үлдэгдэлд хийсэн тооллогыг ажиглалт</t>
  </si>
  <si>
    <t>Мөнгөн хөрөнгийн дансны үлдэгдлийн тулгалт</t>
  </si>
  <si>
    <t>Ерөнхий дэвтрээс мөнгөн хөрөнгийг тулгалт</t>
  </si>
  <si>
    <t>Мөнгөн хөрөнгийн түүвэрлэлт</t>
  </si>
  <si>
    <t>Бараа материалын дансад хэрэгжүүлсэн горим, сорил</t>
  </si>
  <si>
    <t xml:space="preserve">Бараа материалын дансны үлдэгдлийн тулгалт </t>
  </si>
  <si>
    <t>Бараа материалын  тооллогыг ажиглах түүвэрлэн тооллого</t>
  </si>
  <si>
    <t>Бараа материалын түүврийн сорил</t>
  </si>
  <si>
    <t>Үндсэн хөрөнгийн дансад хэрэгжүүлсэн горим, сорилын бүртгэл</t>
  </si>
  <si>
    <t>Үндсэн хөрөнгийн дансны үлдэгдлийн тулгалт</t>
  </si>
  <si>
    <t>Үндсэн хөрөнгийн тооллогыг ажиглалт</t>
  </si>
  <si>
    <t>Үндсэн хөрөнгийн түүврийн сорил</t>
  </si>
  <si>
    <t xml:space="preserve">Орлого үр дүнгийн тайлангийн орлогын тулгалт </t>
  </si>
  <si>
    <t xml:space="preserve">Мөнгөн гүйлгээний тайлангийн орлогын тулгалт </t>
  </si>
  <si>
    <t>Төсвийн гүйцэтгэлийн тайлангийн орлогын тулгалт</t>
  </si>
  <si>
    <t>Орлогын дансны түүврийн сорил</t>
  </si>
  <si>
    <t>Зардлын дансад хэрэгжүүлсэн горим, сорил</t>
  </si>
  <si>
    <t>Зардлын дансад хэрэгжүүлсэн түүврийн сорил</t>
  </si>
  <si>
    <t>Авлага, өр төлбөр дансад хэрэгжүүлсэн горим, сорил</t>
  </si>
  <si>
    <t>Авлага, өр төлбөр дансад хэрэгжүүлсэн түүврийн сорил</t>
  </si>
  <si>
    <t>Авлагын дансны үлдэгдэл гүйлгээний тулгалт</t>
  </si>
  <si>
    <t xml:space="preserve">Өр төлбөр дансны үлдэгдэл, гүйлгээний тулгалт </t>
  </si>
  <si>
    <t>Урьдчилж төлсөн төлбөр дансад хэрэгжүүлсэн горим, сорилын бүртгэл</t>
  </si>
  <si>
    <t>B-1.2</t>
  </si>
  <si>
    <t>B-1.3</t>
  </si>
  <si>
    <t>В-2.1</t>
  </si>
  <si>
    <t>Дотоод аудитын газрын үйл ажиллагааны талаар</t>
  </si>
  <si>
    <t>Баримтын шалгалтыг хийх маягт хөтлөлт</t>
  </si>
  <si>
    <t>Давтан гүйцэтгэж шалгалт</t>
  </si>
  <si>
    <t>Аудитаар илэрсэн асуудлын бүртгэл хөтөлт, баталгаажуулалт</t>
  </si>
  <si>
    <t>Санхүүгийн тайланд хийсэн аудитын залруулгын бүртгэл хөтлөлт баталгаажуулалт</t>
  </si>
  <si>
    <t>Аудитаар илэрсэн алдаа, зөрчлийн нэгтгэлийн байдал</t>
  </si>
  <si>
    <t>Санхүүгийн тайланд хийсэн баримтыг архивлалт</t>
  </si>
  <si>
    <t xml:space="preserve">Төлөвлөлтийн үе шатны ажлуудын хяналтын хуудас </t>
  </si>
  <si>
    <t>ажилтан 1</t>
  </si>
  <si>
    <t>Үнэлгээчин</t>
  </si>
  <si>
    <t>Данс код</t>
  </si>
  <si>
    <t>3</t>
  </si>
  <si>
    <t>1212</t>
  </si>
  <si>
    <t>ТӨСВИЙН 2016 ОНЫ САНХҮҮГИЙН ТАЙЛАН</t>
  </si>
  <si>
    <t>Тэргүүлэх ач холбогдол №1 зүйлс:</t>
  </si>
  <si>
    <t>Асуудал 1</t>
  </si>
  <si>
    <t xml:space="preserve"> ................................... 1</t>
  </si>
  <si>
    <t xml:space="preserve">Бараа материал </t>
  </si>
  <si>
    <t>................................... 2</t>
  </si>
  <si>
    <t xml:space="preserve">
Асуудал 1</t>
  </si>
  <si>
    <t xml:space="preserve">Авлага  </t>
  </si>
  <si>
    <t xml:space="preserve">Үндсэн хөрөнгө </t>
  </si>
  <si>
    <t>.................................. 2</t>
  </si>
  <si>
    <t xml:space="preserve">Өр төлбөр </t>
  </si>
  <si>
    <t xml:space="preserve">Эздийн өмч  </t>
  </si>
  <si>
    <t xml:space="preserve">Орлого </t>
  </si>
  <si>
    <t xml:space="preserve">Зардал </t>
  </si>
  <si>
    <t>Аудитын явцад илрүүлсэн зүйлсийг нэгтгэсэн менежментийн захидлыг тус байгуулагын удирдлагад зориулж бэлтгэсэн бөгөөд түүнд хяналтын сул тал, горимыг өөрчлөх замаар хяналтыг сайжруулах зөвлөмжийг өглөө.</t>
  </si>
  <si>
    <t>Энэхүү менежментийн захидлын агуулга АОУС-ын дагуу хийгддэг аудитын горимоос урган гарсан болно. Бидний хэрэгжүүлсэн горим, сорил нь санхүүгийн тайлангийн санал дүгнэлт гаргахад зориулагдсан. Тиймээс аудитын зөвлөмж нь дахин хяналт хийх үеийн нөхцөл байдлын талаархи бидний үнэлэлт, дүгнэлтийг тусгаж байгаа болно.</t>
  </si>
  <si>
    <t xml:space="preserve">төрийн аудитын байгууллага энэхүү зөвлөмжийг та бүхний бүртгэл, тайлагнал, хяналтын үйл ажиллагааг сайжруулах зорилготой бөгөөд харин зөвлөмжийг хүлээн авч, хэрэгжүүлэх нь танай үүрэг хариуцлага юм.
Аудигын явцад бидэнтэй хамтран ажилласан ххх байгууллагын санхүүгийн холбогдох ажилтнуудад талархал илэрхийлье. </t>
  </si>
  <si>
    <t>Ажиглалт</t>
  </si>
  <si>
    <t>Төсвийн захирагчийн хариу</t>
  </si>
  <si>
    <t>Менежментийн захидлыг</t>
  </si>
  <si>
    <t xml:space="preserve">Хянасан: </t>
  </si>
  <si>
    <t>2017 оны 2 дугаар сар</t>
  </si>
  <si>
    <t>Аудитын гэрчилгээ</t>
  </si>
  <si>
    <t>Аудитын байгууллага нь Тус газрын 2016 оны жилийн эцсийн санхүүгийн тайланд Аудитын Олон Улсын Стандартын дагуу аудит хийж, санал дүгнэлт өгөх үүрэг, хариуцлага хүлээнэ.</t>
  </si>
  <si>
    <t>Санал дүгнэлтийн үндэслэл</t>
  </si>
  <si>
    <t>Төрийн аудитын байгууллага аудит хийхдээ Аудитын олон улсын стандарт, түүнд нийцүүлэн Монгол Улсын Ерөнхий аудиторын баталсан Санхүүгийн тайлангийн аудитын журмын дагуу гүйцэтгэсэн. Эдгээр стандарт, журам нь санхүүгийн тайлан материаллаг буруу илэрхийллээс ангид эсэх талаар үндэслэлтэй баталгаа олж авах зорилгоор аудитыг төлөвлөж, гүйцэтгэхийг шаарддаг.</t>
  </si>
  <si>
    <t>Аудитаар Төсвийн захирагчийн 2016 оны жилийн эцсийн санхүүгийн тайлан дах үлдэгдэл, ажил гүйлгээний дүн хэмжээ болон илчлэл тодруулга, тус байгууллагад мөрдөж байгаа нягтлан бодох бүртгэлийн бодлого, бүртгэлийн хөтлөлт, програм хангамж, дотоод хяналтын систем, гол хууль тогтоомжуудын мөрдөлтийг болон удирдлагын хийсэн томоохон тооцооллыг шалгаж, аудитын санал дүгнэлтийг дэмжих нотлох зүйлсийг хангалттай цуглуулсан.</t>
  </si>
  <si>
    <t>Зөрчилгүй санал дүгнэлт</t>
  </si>
  <si>
    <t>Төсвийн захирагчийн төсвийн 2016 оны 12 дугаар сарын 31-ний өдрөөрх санхүүгийн байдал, санхүүгийн үр дүн, мөнгөн гүйлгээ, өмчийн өөрчлөлтийн болон төсвийн гүйцэтгэлийн тайлан, илчлэл тодруулгад тайлагнасан үлдэгдэл, ажил гүйлгээнүүд холбогдох хууль, УСНББОУС, түүнд нийцүүлэн Сангийн сайдын баталсан заавар, журмуудын дагуу материаллаг алдаагүй, үнэн зөв, шударга илэрхийлэгдсэн байна.</t>
  </si>
  <si>
    <t>ЛОГО</t>
  </si>
  <si>
    <t>ХХХ БАЙГУУЛЛАГЫН ТӨСВИЙН 2016 ОНЫ САНХҮҮГИЙН ТАЙЛАН</t>
  </si>
  <si>
    <t>Нэмэлт мэдээлэл авахыг хүсвэл 
дараах хаягаар харилцана уу:</t>
  </si>
  <si>
    <t>Хавсралт 1:</t>
  </si>
  <si>
    <t>Агуулга</t>
  </si>
  <si>
    <t>Хавсралт 2:</t>
  </si>
  <si>
    <t>Хавсралт 3:</t>
  </si>
  <si>
    <t>Хавсралт 4:</t>
  </si>
  <si>
    <t>Аудит хийсэн санхүүгийн тайлан</t>
  </si>
  <si>
    <t>Утас:</t>
  </si>
  <si>
    <t>Хавсралт 5:</t>
  </si>
  <si>
    <t>Цахим хаяг:</t>
  </si>
  <si>
    <t>Үндэсний аудитын газар</t>
  </si>
  <si>
    <t xml:space="preserve"> Чингэлтэй дүүрэг </t>
  </si>
  <si>
    <t>Цахим хуудас:</t>
  </si>
  <si>
    <t xml:space="preserve">ТАБ-ын хаяг: </t>
  </si>
  <si>
    <t>Байршил:</t>
  </si>
  <si>
    <t>АГУУЛГА</t>
  </si>
  <si>
    <r>
      <t>1.</t>
    </r>
    <r>
      <rPr>
        <sz val="7"/>
        <color rgb="FF000000"/>
        <rFont val="Times New Roman"/>
        <family val="1"/>
      </rPr>
      <t xml:space="preserve">      </t>
    </r>
    <r>
      <rPr>
        <sz val="11"/>
        <color rgb="FF000000"/>
        <rFont val="Times New Roman"/>
        <family val="1"/>
      </rPr>
      <t>Аудит хийх хууль эрх зүйн үндэслэл</t>
    </r>
  </si>
  <si>
    <r>
      <t>2.</t>
    </r>
    <r>
      <rPr>
        <sz val="7"/>
        <color rgb="FF000000"/>
        <rFont val="Times New Roman"/>
        <family val="1"/>
      </rPr>
      <t xml:space="preserve">      </t>
    </r>
    <r>
      <rPr>
        <sz val="11"/>
        <color rgb="FF000000"/>
        <rFont val="Times New Roman"/>
        <family val="1"/>
      </rPr>
      <t>Байгууллагын хууль, эрх зүйн орчин</t>
    </r>
  </si>
  <si>
    <r>
      <t>3.</t>
    </r>
    <r>
      <rPr>
        <sz val="7"/>
        <color rgb="FF000000"/>
        <rFont val="Times New Roman"/>
        <family val="1"/>
      </rPr>
      <t xml:space="preserve">      </t>
    </r>
    <r>
      <rPr>
        <sz val="11"/>
        <color rgb="FF000000"/>
        <rFont val="Times New Roman"/>
        <family val="1"/>
      </rPr>
      <t>Байгууллагын зорилго, үйл ажиллагаа</t>
    </r>
  </si>
  <si>
    <r>
      <t>4.</t>
    </r>
    <r>
      <rPr>
        <sz val="7"/>
        <color rgb="FF000000"/>
        <rFont val="Times New Roman"/>
        <family val="1"/>
      </rPr>
      <t xml:space="preserve">      </t>
    </r>
    <r>
      <rPr>
        <sz val="11"/>
        <color rgb="FF000000"/>
        <rFont val="Times New Roman"/>
        <family val="1"/>
      </rPr>
      <t>Аудитын шалгуур үзүүлэлт, аудитын арга зүй, хэрэгжүүлсэн горим, хяналтын сорил болон нарийвчилсан горим, түүний үр дүн</t>
    </r>
  </si>
  <si>
    <r>
      <t>5.</t>
    </r>
    <r>
      <rPr>
        <sz val="7"/>
        <color rgb="FF000000"/>
        <rFont val="Times New Roman"/>
        <family val="1"/>
      </rPr>
      <t xml:space="preserve">      </t>
    </r>
    <r>
      <rPr>
        <sz val="11"/>
        <color rgb="FF000000"/>
        <rFont val="Times New Roman"/>
        <family val="1"/>
      </rPr>
      <t>Дотоод хяналт</t>
    </r>
  </si>
  <si>
    <r>
      <t>6.</t>
    </r>
    <r>
      <rPr>
        <sz val="7"/>
        <color rgb="FF000000"/>
        <rFont val="Times New Roman"/>
        <family val="1"/>
      </rPr>
      <t xml:space="preserve">      </t>
    </r>
    <r>
      <rPr>
        <sz val="11"/>
        <color rgb="FF000000"/>
        <rFont val="Times New Roman"/>
        <family val="1"/>
      </rPr>
      <t>төсвийн орлого, зардлын гүйцэтгэл, түүний талаарх тайлбар</t>
    </r>
  </si>
  <si>
    <r>
      <t>7.</t>
    </r>
    <r>
      <rPr>
        <sz val="7"/>
        <color rgb="FF000000"/>
        <rFont val="Times New Roman"/>
        <family val="1"/>
      </rPr>
      <t xml:space="preserve">      </t>
    </r>
    <r>
      <rPr>
        <sz val="11"/>
        <color rgb="FF000000"/>
        <rFont val="Times New Roman"/>
        <family val="1"/>
      </rPr>
      <t>Шилэн дансны мэдээлэл</t>
    </r>
  </si>
  <si>
    <r>
      <t>8.</t>
    </r>
    <r>
      <rPr>
        <sz val="7"/>
        <color rgb="FF000000"/>
        <rFont val="Times New Roman"/>
        <family val="1"/>
      </rPr>
      <t xml:space="preserve">      </t>
    </r>
    <r>
      <rPr>
        <sz val="11"/>
        <color rgb="FF000000"/>
        <rFont val="Times New Roman"/>
        <family val="1"/>
      </rPr>
      <t>Олж тогтоосон гол эрсдэлүүд, түүний үр дагавар</t>
    </r>
  </si>
  <si>
    <r>
      <t>9.</t>
    </r>
    <r>
      <rPr>
        <sz val="7"/>
        <color rgb="FF000000"/>
        <rFont val="Times New Roman"/>
        <family val="1"/>
      </rPr>
      <t xml:space="preserve">      </t>
    </r>
    <r>
      <rPr>
        <sz val="11"/>
        <color rgb="FF000000"/>
        <rFont val="Times New Roman"/>
        <family val="1"/>
      </rPr>
      <t>Гол, онцлог гүйлгээний талаарх (тохиромжтой бол) тайлбар</t>
    </r>
  </si>
  <si>
    <r>
      <t>10.</t>
    </r>
    <r>
      <rPr>
        <sz val="7"/>
        <color rgb="FF000000"/>
        <rFont val="Times New Roman"/>
        <family val="1"/>
      </rPr>
      <t xml:space="preserve">  </t>
    </r>
    <r>
      <rPr>
        <sz val="11"/>
        <color rgb="FF000000"/>
        <rFont val="Times New Roman"/>
        <family val="1"/>
      </rPr>
      <t>Аудитаар илрүүлсэн гол зөрчлүүд, тэдгээрийг шийдвэрлэсэн талаар:</t>
    </r>
  </si>
  <si>
    <r>
      <t>11.</t>
    </r>
    <r>
      <rPr>
        <sz val="7"/>
        <color rgb="FF000000"/>
        <rFont val="Times New Roman"/>
        <family val="1"/>
      </rPr>
      <t xml:space="preserve">  </t>
    </r>
    <r>
      <rPr>
        <sz val="11"/>
        <color rgb="FF000000"/>
        <rFont val="Times New Roman"/>
        <family val="1"/>
      </rPr>
      <t>Материаллаг бус залруулагдаагүй алдаануудын талаарх тайлбар:</t>
    </r>
  </si>
  <si>
    <r>
      <t>12.</t>
    </r>
    <r>
      <rPr>
        <sz val="7"/>
        <color rgb="FF000000"/>
        <rFont val="Times New Roman"/>
        <family val="1"/>
      </rPr>
      <t xml:space="preserve">  </t>
    </r>
    <r>
      <rPr>
        <sz val="11"/>
        <color rgb="FF000000"/>
        <rFont val="Times New Roman"/>
        <family val="1"/>
      </rPr>
      <t>Анхаарал татахуйц бусад чухал асуудал</t>
    </r>
  </si>
  <si>
    <r>
      <t>13.</t>
    </r>
    <r>
      <rPr>
        <sz val="7"/>
        <color rgb="FF000000"/>
        <rFont val="Times New Roman"/>
        <family val="1"/>
      </rPr>
      <t xml:space="preserve">  </t>
    </r>
    <r>
      <rPr>
        <sz val="11"/>
        <color rgb="FF000000"/>
        <rFont val="Times New Roman"/>
        <family val="1"/>
      </rPr>
      <t>Дараагийн аудитаар авч үзэх асуудлууд</t>
    </r>
  </si>
  <si>
    <r>
      <t>14.</t>
    </r>
    <r>
      <rPr>
        <sz val="7"/>
        <color rgb="FF000000"/>
        <rFont val="Times New Roman"/>
        <family val="1"/>
      </rPr>
      <t xml:space="preserve">  </t>
    </r>
    <r>
      <rPr>
        <sz val="11"/>
        <color rgb="FF000000"/>
        <rFont val="Times New Roman"/>
        <family val="1"/>
      </rPr>
      <t>Санхүүгийн тайланд хийсэн аудитаар илэрсэн зөрчлийн нэгтгэл</t>
    </r>
  </si>
  <si>
    <r>
      <t>15.</t>
    </r>
    <r>
      <rPr>
        <sz val="7"/>
        <color rgb="FF000000"/>
        <rFont val="Times New Roman"/>
        <family val="1"/>
      </rPr>
      <t xml:space="preserve">  </t>
    </r>
    <r>
      <rPr>
        <sz val="11"/>
        <color rgb="FF000000"/>
        <rFont val="Times New Roman"/>
        <family val="1"/>
      </rPr>
      <t>Өмнөх зөвлөмжийн хэрэгжилт</t>
    </r>
  </si>
  <si>
    <r>
      <t>16.</t>
    </r>
    <r>
      <rPr>
        <sz val="7"/>
        <color rgb="FF000000"/>
        <rFont val="Times New Roman"/>
        <family val="1"/>
      </rPr>
      <t xml:space="preserve">  </t>
    </r>
    <r>
      <rPr>
        <sz val="11"/>
        <color rgb="FF000000"/>
        <rFont val="Times New Roman"/>
        <family val="1"/>
      </rPr>
      <t>Зөвлөмж</t>
    </r>
  </si>
  <si>
    <r>
      <t>17.</t>
    </r>
    <r>
      <rPr>
        <sz val="7"/>
        <color rgb="FF000000"/>
        <rFont val="Times New Roman"/>
        <family val="1"/>
      </rPr>
      <t xml:space="preserve">  </t>
    </r>
    <r>
      <rPr>
        <sz val="11"/>
        <color rgb="FF000000"/>
        <rFont val="Times New Roman"/>
        <family val="1"/>
      </rPr>
      <t>Аудитын гэрчилгээний тохирох загварын талаарх дүгнэлт</t>
    </r>
  </si>
  <si>
    <t>Аудит хийх хууль эрх зүйн үндэслэл:</t>
  </si>
  <si>
    <t>Аудитыг төсвийн тухай, төрийн аудитын тухай, Нягтлан бодох бүртгэлийн тухай хуулиуд болон холбогдох бусад хууль, тогтоомжийн хүрээнд Аудитын олон улсын стандартын зарчмуудад нийцүүлэн төлөвлөлтийн шатанд боловсруулсан төлөвлөгөө, хөтөлбөрийн дагуу явуулав.</t>
  </si>
  <si>
    <t>ххх байгууллагын төсвийн 2013 оны санхүүгийн тайлан Нягтлан бодох бүртгэлийн тухай хууль болон Улсын секторын нягтлан бодох бүртгэлийн Олон улсын стандарт /УСНББОУС/, түүнд нийцүүлэн гаргасан улсын төсвийн байгууллагын нягтлан бодох бүртгэлийн бодлого, заавар, журмын дагуу үнэн зөв, шударга илэрхийлэгдсэн эсэхэд дүгнэлт өгөх нь энэхүү аудитын зорилт байв.</t>
  </si>
  <si>
    <t>төсвийн захирагч санхүүгийн тайлангаа УСНББОУС, түүнд нийцүүлсэн Сангийн сайдын холбогдох журмууд, төсвийн байгууллагын нягтлан бодох бүртгэлийн бодлого, програм хангамжийн дагуу үнэн зөв, бодитой бэлтгэх үүрэгтэй.</t>
  </si>
  <si>
    <t>тухайн санхүүгийн тайлан Нягтлан бодох бүртгэлийн тухай хууль, нягтлан бодох бүртгэлийн нийтээр хүлээн зөвшөөрсөн зарчмууд, УСНББОУС-тай нийцүүлж материаллаг алдаагүй, үнэн зөв, шударга илэрхийлэгдсэн эсэхэд дүгнэлт өгөх нь төрийн аудитын байгууллагын үүрэг юм.</t>
  </si>
  <si>
    <t>ххх байгууллагын 2013 оны төсвийн санхүүгийн тайлангийн аудитыг 2014 оны 1 дүгээр сарын 25- наас 2014 оны 2 дугаар сарын 15-ны хооронд хийхээр төлөвлөн Ундэсний аудитын газрын САГ-ын 1 дүгээр багийн аудитор ... хэрэгжүүлэв. /ТАБ-СТА-А-9/</t>
  </si>
  <si>
    <t>ххх байгууллагын төсвийн 2013 оны санхүүгийн тайланг 2014 оны 1 дүгээр сарын 25-нд Ундэсний аудитын газарт ирүүлсэн байна.</t>
  </si>
  <si>
    <t>Ундэсний аудитын газар аудитыг 2014 оны 1 дүгээр сарын 25-наас 2014 оны 2 дугаар сарын 15- ны хооронд гүйцэтгэж, аудитын тайланг 2014 оны 2 дугаар сарын 16-нд ххх байгууллагын удирдлагад гардуулна.</t>
  </si>
  <si>
    <t>Байгууллагын хууль, эрх зүйн орчин:</t>
  </si>
  <si>
    <t>ххх байгууллагын төсвийн захирагч нь Монгол улсын ‘Төсвийн тухай”, ‘Төрийн болон орон нутгийн өмчийн тухай”, “Компанийн тухай” хуулиудын хүрээнд үйл ажиллагаа явуулж байна. тайлант онд тухайн байгууллагын санхүүгийн үйл ажиллагаанд мөрддөг гол хууль, тогтоомж, түүнд нийцүүлэн гарсан журам, зааварт өөрчлөлт ороогүй байна.</t>
  </si>
  <si>
    <t>Байгууллагын зорилго, үйл ажиллагаа:</t>
  </si>
  <si>
    <t>Монгол Улсын төрийн болон орон нутгийн өмчийн тухай хуулийн 1 дүгээр зүйлд “ төрийн болон орон нутгийн өмчийн эрх, төрийн эд хөрөнгийн талаар хууль тогтоох, гүйцэтгэх байгууллагын бүрэн эрх, төрийн өмчтэй хуулийн этгээд, түүний албан тушаалтны эрх, хэмжээ, төрийн өмчийн талаарх бодлогыг хэрэгжүүлэх байгууллагын үйл ажиллагааны зарчим, журмыг тодорхойлохтой холбогдсон харилцааг зохицуулахад оршино” гэж энэ байгууллагын үйл ажиллагааны зорилтыг тодорхойлсон байна.</t>
  </si>
  <si>
    <t>Дээрх зорилтыг хэрэгжүүлэхийн тулд Монгол Улсын төсвийн тухай хуулийн 16 дугаар зүйлийн 16.1-д ‘Төсвийн байгууллага нь түүний үйл ажиллагааг үр ашигтай удирдлагаар хангаж, ажлын үр дүнг хариуцах үүрэг бүхий төсвийн шууд захирагчтай байна” гэж заасан байна.</t>
  </si>
  <si>
    <t>төсвийн тухай хуулийн 16 дугаар зүйлийн 16.5-д “агентлагын дарга тус агентлагын төсвийн шууд захирагч байна” гэж заасны дагуу ххх байгууллагын дарга төсвийн захирагчийн үүргийг гүйцэтгэж байна. ххх байгууллагын төсвийн 2013 оны төсвийг Сангийн яамны төрийн сангаас олгож байна.</t>
  </si>
  <si>
    <t xml:space="preserve">төсвийн шууд захирагчтай холбоотой хууль эрх зүйн баримт бичгийг судалсан бөгөөд байгууллагатай холбоотой төсвийн тухай хууль, төрийн болон орон нутгийн өмчийн тухай хуулиудыг хэрэгжүүлэн ажиллаж байна.
ххх байгууллагын үйл ажиллагааны талаар төлөвлөлтийн шатанд ТАБ-СТА-А-1 маягтад тодорхой тусгасан. 
</t>
  </si>
  <si>
    <t>Аудитын шалгуур үзүүлэлт, аудитын арга зүй, хэрэгжүүлсэн горим, хяналтын сорил болон нарийвчилсан горим, түүний үр дүн:</t>
  </si>
  <si>
    <t>Аудит хийхэд Нягтлан бодох бүртгэлийн нийтээр хүлээн зөвшөөрсөн зарчмууд, УСНББОУС, Нягтлан бодох бүртгэлийн тухай хуулийг шалгуур болгон ашиглав.
Аудитаар ххх байгууллагын төсвийн 2013 оны санхүүгийн тайланд дүгнэлт өгөх үүднээс төсвийн захирагчийн удирдлагын бэлтгэсэн санхүүгийн тайлан нь материаллаг хэмжээний алдаатай илэрхийлэгдээгүй гэсэн үндэслэлтэй нотолгоо олж авахын тулд төсвийн дансдын уламжлалт эрсдэл болон хяналтын эрсдэлийг тогтоон тухайн байгууллагын зүгээс тавьж буй дотоод хяналтыг үнэлж баримтжууллаа. /ТАБ-СТА-А-5/</t>
  </si>
  <si>
    <t xml:space="preserve">Санхүүгийн тайланг бэлтгэн гаргахад баримталсан бодлого, зарчмуудыг үнэлж, зарим гүйлгээ ихтэй томоохон дансдад түүвэрчилсэн байдлаар аудитын нарийвчилсан горим, сорил 17-г гүйцэтгэв. /ТАБ-СТА-В-3/
тухайн байгууллагын нягтлан бодох бүртгэлийн бодлого, системтэй танилцахад ххх байгууллагын санхүүгийн үйл ажиллагаанд хэрэглэгдэх нягтлан бодох бүртгэлийн бодлогын баримт бичгийг боловсруулан салбарын сайдын А/02 тушаалаар батлуулан 2013 оны 1 дүгээр сарын 1-нээс эхлэн мөрдөн ажиллаж байна. Энэхүү бүртгэлийн бодлогын баримт бичиг нь УСНББОУС-тай нийцсэн байна.ОУ-ын стандарттай нийцсэн бүртгэлийн бодлоготой, нягтлан бодох бүртгэлийн програм нийцсэн байна. </t>
  </si>
  <si>
    <t>ххх байгууллагын санхүүгийн үйл ажиллагаанд ашиглагдаж байгаа компьютерийн сисгемийн үйл ажиллагаатай асуулга явуулах аргаар танилцан түүний нарийн төвөгтэй байдлын үнэлгээг хийхэд бага буюу мэдээллийн технологийн мэргэжилтэнг оролцуулах шаардлагагүй гэсэн үнэлгээ авсан тул аудитыг шууд гүйцэтгэлээ. /ТАБ-СТА-В-2/
ххх байгууллагын санхүүгийн үйл ажиллагааг бүртгэх, хянах, боловсруулах үйл ажиллагааг санхүүгийн програмаар боловсруулан санхүүгийн тайлан бэлтгэх аргачлалын дагуу санхүүгийн тайланг гаргасан байна.</t>
  </si>
  <si>
    <t>Дотоод хяналт:</t>
  </si>
  <si>
    <t>Бид санхүүгийн тайланд материаллаг алдаа байхгүй гэдгийг нягглах үүднээс дотоод хяналтыг шаардлагатай гэж үзсэн хэмжээгээр дахин хийсэн. Энэ нь материаллаг алдаа гарахаас хамгаалахын тулд жилийн турш үр нөлөөтэй ажиллах ёстой гол хяналтуудыг тодруулах, судлах зорилготой юм. ххх байгууллагын дотоод хяналт эрсдэлийг төлөвлөлтийн үед бага гэж тооцсон ба дахин хянахад дотоод хяналт хэвийн байна.</t>
  </si>
  <si>
    <t>Төсвийн орлого, зардлын гүйцэтгэл, түүний талаарх тайлбар:</t>
  </si>
  <si>
    <t>оны батлагдсан төсвийг сар, улирлын хуваарийн дагуу салбарын яамны төрийн сангийн харилцах дансаар дамжуулан санхүүжүүлснээс гадна төсвийн хүрээний мэдэгдлийг боловсруулах, төсвийн санхүүжилтийн гүйцэтгэлийг хангах, төсвийг зардлын төрөл зүйлээр хуваарилан гүйцэтгэлд хяналт тавин ажилласан байна.</t>
  </si>
  <si>
    <t>ххх байгууллагын төсвийн захирагч нь 2013 онд улсын төсвөөс урсгал зардалд 719.32 сая төгрөгийн санхүүжилт авч, бараа үйлчилгээний орлогоор 9075.6 сая төгрөгийн орлого олжээ. Уүнээс урсгал зардалд 774.3 сая төгрөг батлагдсанаас 656.7 сая төгрөгийг зарцуулж, батлагдсан төсвийг 117.6 сая төгрөгөөр хэмнэсэн байна.</t>
  </si>
  <si>
    <t>Шилэн дансны мэдээлэл</t>
  </si>
  <si>
    <t>Шилэн дансны тухай хуулийн дагуу төсвийн болон улс, орон нутгийн өмчийн хөрөнгийг үр ашиггай захиран зарцуулах зорилгоор төсвийн удирдлагын шийдвэр, үйл ажиллагаа ил тод, нээлггэй, ойлгомжтой байх, түүнд олон нийт хяналт тавих мэдээллийн тогтолцоог хуулийн дагуу хангасан талаар тодорхой тусгана.</t>
  </si>
  <si>
    <t>Олж тогтоосон гол эрсдэлүүд, түүний үр дагавар:</t>
  </si>
  <si>
    <t xml:space="preserve">Аудитын төлөвлөгөөний дагуу аудитын 17 эрсдэлийг тогтоож, батламж мэдэгдлүүдийн хүрээнд данс бүрээр нийг 17 нарийвчилсан горим, сорил гүйцэтгэв.
Ур дагаварыг тодорхойлж чадвал: Улсын төсөвт төвлөрүүлэх орлогын төлөвлөгөөг 25.6 тэрбум төгрөгөөр тасалсан, хүчин төгөлдөр бус баримтаар ажил гүйлгээг бүртгэсэн, орон нутгийн өмчийг төрийн өмчид бүртгэсэн зэрэг зөрчлүүд нь санхүүгийн тайлангийн оршин байх, хамааралтай байх, иж бүрэн байх, хэмжилт, үнэн зөв байдал гэсэн батламж мэдэгдлийг хангахгүй байна. 
</t>
  </si>
  <si>
    <t>Гол, онцлог гүйлгээний талаарх (тохиромжтой бол) тайлбар:</t>
  </si>
  <si>
    <t>ххх байгууллагын төсвийн 2013 оны санхүүгийн тайлан материаллаг хэмжээний алдаатай илэрхийлэгдээгүй гэдгийг, түүнийг бэлтгэн гаргахад баримталсан бодлого, зарчмуудыг үнэлж, аудитын явцад санхүүгийн тайланд нөлөөлөхүйц хэмжээний мөнгөн хөрөнгө, үндсэн хөрөнгө, бусад орлого, бичиг хэрэг, тээвэр шатахуун, шуудан холбоо, төлбөр хураамж, сургалт семинар зэрэг дансанд ажил гүйлгээ, үлдэгдэл, тооцооллуудыг түүвэрчлэн нарийвчилсан горим, сорилын аргаар шалгалаа. /ТАБ-СТА-В-3/</t>
  </si>
  <si>
    <t xml:space="preserve">Эдгээр шалгасан нарийвчилсан сорил нь тус байгууллагын нийг орлогын 29.4 хувь, мөнгөн хөрөнгийн
1.1 хувь, нийт зардлын 6.3 хувь, нийг хөрөнгийн 43 хувийг тус тус эзэлж байна.
</t>
  </si>
  <si>
    <t>Аудитаар илрүүлсэн гол зөрчлүүд, тэдгээрийг шийдвэрлэсэн талаар:</t>
  </si>
  <si>
    <t>Санхүүгийн тайлангийн аудитаар хөндөгдсөн гол асуудлуудыг дараах заалтад хураангуйлан тэмдэглэв. Аудитын явцад материаллаг хэмжээний дараах алдаа илэрсэн байна. Уүнд</t>
  </si>
  <si>
    <r>
      <t>1.</t>
    </r>
    <r>
      <rPr>
        <sz val="7"/>
        <color rgb="FF000000"/>
        <rFont val="Times New Roman"/>
        <family val="1"/>
      </rPr>
      <t xml:space="preserve">          </t>
    </r>
    <r>
      <rPr>
        <sz val="9"/>
        <color rgb="FF000000"/>
        <rFont val="Times New Roman"/>
        <family val="1"/>
      </rPr>
      <t>Улсын төсвийн орлогын төлөвлөгөөг 25.6 тэрбум төгрөгөөр дутуу биелүүлсэн нь төсвийн тухай хуулийн 41 дүгээр зүйлийн 41.2.1-д “хуулийн дагуу улс, орон нутгийн төсөвт оруулах болон тухайн байгууллагын өөрийн үйл ажиллагааны орлогыг бүрэн төвлөрүүлэх” гэж заасныг хэрэгжүүлж ажиллаагүй байна.</t>
    </r>
  </si>
  <si>
    <t xml:space="preserve">Шийдвэрлэсэн: </t>
  </si>
  <si>
    <t>төсвийн тухай хуулийг мөрдөж, төсвийн орлогын төлөвлөгөөг биелүүлж ажиллах талаар аудитын зөвлөмж өгөх,</t>
  </si>
  <si>
    <t>Материаллаг бус дараах зөрчил илэрсэн байна. Уүнд:</t>
  </si>
  <si>
    <t>1. Ундсэн бус үйл ажиллагааны 1.56 сая төгрөг, бусад орлогын 16.5 сая төгрөгөөр тус тус орлогыг бууруулах бичилт хийсэн нь Нягтлан бодох бүртгэлийн тухай хуулийн 5 дугаар зүйлийн 5.1-д “аж ахуйн нэгж, байгууллага нягглан бодох бүртгэлээ аккруэл сууриар хөтөлнө” гэж заасантай нийцэхгүй байна.</t>
  </si>
  <si>
    <t>Шийдвэрлэсэн:</t>
  </si>
  <si>
    <t>Орлогын дүнг 18.06 сая төгрөг, төсвийн зарлагыг 18.06 сая төгрөгөөр тус тус нэмэгдүүлэхээр залруулах бичилт хийх, НББ-ээ аккруэл сууриар хөтлөх талаар зөвлөмж өгөх,</t>
  </si>
  <si>
    <t>Залруулагдаагүй алдаануудын талаарх тайлбар:</t>
  </si>
  <si>
    <t>Аудитын явцад орон нутгийн өмчийг төрийн өмчөөр бүртгэсэн 5009.14 сая төгрөг, орлого бууруулах бичилт хийсэн 18.06 сая төгрөг алдааг тус тус залруулсан болно. Материаллаг бус 8.4 сая төгрөгийн алдааг залруулах боломжгүй байна.</t>
  </si>
  <si>
    <t>Анхаарал татахуйц бусад чухал асуудал:</t>
  </si>
  <si>
    <t>Анхаарал татахуйц чухал асуудал үгүй байна.</t>
  </si>
  <si>
    <t>Дараагийн аудитаар авч үзэх асуудлууд:</t>
  </si>
  <si>
    <t>ххх байгууллагын 2013 оны санхүүгийн тайлангийн аудитын явцад гүйцээж мөшгин шалгаж амжаагүй эрсдэлтэй асуудал гараагүй болно.</t>
  </si>
  <si>
    <t>Санхүүгийн тайланд хийсэн аудитаар илэрсэн зөрчлийн нэгтгэл:</t>
  </si>
  <si>
    <t>ххх байгууллагын төсвийн 2013 оны санхүүгийн тайланд хийсэн аудигаар нийт 35481.7 сая төгрөгийн алдаа, зөрчил илэрсэн ба үүнээс 34237.4 сая төгрөгийн зөрчилд зөвлөмж өгч, 4.5 сая төгрөгийн зөрчлийг арилгах албан шаардлага, 1.4 сая төгрөгийн төлбөрийг барагдуулах акт тоггоов.</t>
  </si>
  <si>
    <t>Өмнөх зөвлөмжийн хэрэгжилт:</t>
  </si>
  <si>
    <t>төсвийн захирагчийн төсвийн 2012 оны санхүүгийн тайланд Ундэсний аудитын газраас хийсэн аудитаар 4 зөвлөмж өгсөн бөгөөд эдгээр зөвлөмжийн 50 хувийг хэрэгжүүлж, 50 хувийг бүрэн хэрэгжүүлээгүй байна.</t>
  </si>
  <si>
    <t>Дээрх алдаа, зөрчлийг эс тооцвол ххх байгууллагын төсвийн 2013 оны 12 дугаар сарын 31-ний өдрөөрх санхүүгийн байдал, санхүүгийн үр дүн, мөнгөн гүйлгээ, өмчийн өөрчлөлтийн болон илчлэл тодруулгад тайлагнасан үлдэгдэл, ажил гүйлгээнүүд холбогдох хууль, УСНББОУС, түүнд нийцүүлэн Сангийн сайдын баталсан заавар, журмуудын дагуу материаллаг алдаагүй, үнэн зөв, шударга илэрхийлэгдсэн байна.</t>
  </si>
  <si>
    <t>Аудитлагдсан санхүүгийн тайлан 8 хуудас, хавсралтууд хуудас, байгууллагын санал .. хуудсыг тус тус хавсаргав.</t>
  </si>
  <si>
    <t>2017.02.15</t>
  </si>
  <si>
    <t>САНХҮҮГИЙН ТАЙЛАНГИЙН АУДИТЫН ТАЙЛАГНАЛЫН
 ҮЕ ШАТНЫ АЖЛЫН ХЯНАЛТЫН ХУУДАС</t>
  </si>
  <si>
    <t>ID</t>
  </si>
  <si>
    <t>Ц</t>
  </si>
  <si>
    <t>Х</t>
  </si>
  <si>
    <t>Їндсэн цалин</t>
  </si>
  <si>
    <t>Илїї цаг</t>
  </si>
  <si>
    <t>Бодогдсон цалин</t>
  </si>
  <si>
    <t>лист</t>
  </si>
  <si>
    <t>Амралт</t>
  </si>
  <si>
    <t>Нярай</t>
  </si>
  <si>
    <t>Илїї цагийн зєрїї</t>
  </si>
  <si>
    <t>Цалингийн зєрїї</t>
  </si>
  <si>
    <t>Тэтгэмж</t>
  </si>
  <si>
    <t>Цолны нэмэгдэл</t>
  </si>
  <si>
    <t>Профессорын нэмэгдэл</t>
  </si>
  <si>
    <t>Зэргийн нэмэгдэл</t>
  </si>
  <si>
    <t>Багшийн нэмэгдэл</t>
  </si>
  <si>
    <t>Эх барих, нярай, хортойн нэмэгдэл</t>
  </si>
  <si>
    <t>Спорт зэрэг</t>
  </si>
  <si>
    <t>Сахилгын арга хэмжээ</t>
  </si>
  <si>
    <t>Дуудлагын нэмэгдэл</t>
  </si>
  <si>
    <t>Їр дїнгийн шагнал</t>
  </si>
  <si>
    <t>Хоол 2</t>
  </si>
  <si>
    <t>Бїгд дїн</t>
  </si>
  <si>
    <t>Шїїхийн шийдвэр гїйцэтгэл</t>
  </si>
  <si>
    <t>ЇЭ-н татвар</t>
  </si>
  <si>
    <t>Хоолны талон</t>
  </si>
  <si>
    <t>Хоол унаа зєрїї</t>
  </si>
  <si>
    <t>Утасны тєлбєр</t>
  </si>
  <si>
    <t>Суут дїн</t>
  </si>
  <si>
    <t>Б/Ц.Гарт олгох</t>
  </si>
  <si>
    <t>Аудитаар НДШ</t>
  </si>
  <si>
    <t>Аудитаар ХХОАТ</t>
  </si>
  <si>
    <t>ЦАЛИНГИЙН ХҮСНЭГТЭЭР</t>
  </si>
  <si>
    <t>АУДИТААР</t>
  </si>
  <si>
    <t>ЗӨРҮҮ</t>
  </si>
  <si>
    <t>нярай</t>
  </si>
  <si>
    <t>ХХОАТ</t>
  </si>
  <si>
    <t xml:space="preserve">Нийт </t>
  </si>
  <si>
    <t>хоол</t>
  </si>
  <si>
    <t>унаа</t>
  </si>
  <si>
    <t>бүгд дүн</t>
  </si>
  <si>
    <t>ХЧТА</t>
  </si>
  <si>
    <t>Ээлжийн амралт</t>
  </si>
  <si>
    <t>Хүүхэд асрах</t>
  </si>
  <si>
    <t>хоол унаа</t>
  </si>
  <si>
    <t>Тээврийн хєлс</t>
  </si>
  <si>
    <t>олгосон</t>
  </si>
  <si>
    <t>лист3</t>
  </si>
  <si>
    <t>амралт3</t>
  </si>
  <si>
    <t>хүүхэд асрах3</t>
  </si>
  <si>
    <t>хоол 1</t>
  </si>
  <si>
    <t>тээвэр</t>
  </si>
  <si>
    <t>НДШ2</t>
  </si>
  <si>
    <t>ХАОАТ</t>
  </si>
  <si>
    <t xml:space="preserve">лист4 </t>
  </si>
  <si>
    <t>амралт4</t>
  </si>
  <si>
    <t>хүүхэд асрах4</t>
  </si>
  <si>
    <t>хоолны талон</t>
  </si>
  <si>
    <t>унааны хөнгөлөлт</t>
  </si>
  <si>
    <t>Нийт олгох</t>
  </si>
  <si>
    <t>НДШ4</t>
  </si>
  <si>
    <t>ХОАТ</t>
  </si>
  <si>
    <t>лист5</t>
  </si>
  <si>
    <t>амралт5</t>
  </si>
  <si>
    <t>хүүхэд асрах5</t>
  </si>
  <si>
    <t>хоол5</t>
  </si>
  <si>
    <t>унаа5</t>
  </si>
  <si>
    <t>НДШ5</t>
  </si>
  <si>
    <t>ХХОАТ5</t>
  </si>
  <si>
    <t>Хоол</t>
  </si>
  <si>
    <t>Унаа</t>
  </si>
  <si>
    <t>НДШ цэвэр</t>
  </si>
  <si>
    <t>ХХОАТ цэвэр</t>
  </si>
  <si>
    <t>Цалингийн зардал ХХДХ их</t>
  </si>
  <si>
    <t>Цалингийн зардал ХХДХ их хувь</t>
  </si>
  <si>
    <t>7.8 хувь</t>
  </si>
  <si>
    <t>НДШ тооцсон хувь</t>
  </si>
  <si>
    <t>RD</t>
  </si>
  <si>
    <t>Шагналт нэмэгдэл</t>
  </si>
  <si>
    <t xml:space="preserve">Гарын їсэг </t>
  </si>
  <si>
    <t>санхүүгийн тайлангаар</t>
  </si>
  <si>
    <t>Цалин</t>
  </si>
  <si>
    <t>АО төлөх НДШ</t>
  </si>
  <si>
    <t>Тэргүүлэх аудитор</t>
  </si>
  <si>
    <t>2017 он</t>
  </si>
  <si>
    <t>Байгууллагын удирдлагатай уулзсан уулзалтын тэмдэглэл.
Аудит хийх багийн бүрэлдэхүүн, тус байгууллагын удирдлагатай уулзалт хийж дараах зүйлийг харилцан тохиролцов:
-    Байгууллага нь 2017 оны жилийн эцсийн санхүүгийн тайлангаа Төсвийн тухай хуульд заасан   хугацаанд зохих стандартай нийцүүлэн гаргаж төрийн аудитын байгууллагад хүргүүлж аудит хийлгэх үүрэг, хариуцлагатай.
-    Төрийн аудитын байгууллага байгууллагаас хүлээн авсан санхүүгийн тайланд хуулийн   хугацаанд зохих стандарттай нийцүүлэн аудит хийж дүгнэлт гаргах, баталгаажуулах үүрэг хариуцлага хүлээнэ.</t>
  </si>
  <si>
    <t>Үзүүлэлт 1</t>
  </si>
  <si>
    <t>Үлдэгдэл</t>
  </si>
  <si>
    <t>Дансны код 1</t>
  </si>
  <si>
    <t>Үзүүлэлт 2</t>
  </si>
  <si>
    <t>Дансны код 2</t>
  </si>
  <si>
    <t>Тулгалт: Санхүүгийн байдлын тайлан дахь үзүүлэлтийн тулгалт буюу уялдаа</t>
  </si>
  <si>
    <t>Өр төлбөр, цэвэр хөрөнгө өмчийн дүн</t>
  </si>
  <si>
    <t>6</t>
  </si>
  <si>
    <t>Эргэлтийн хөрөнгийн дүн</t>
  </si>
  <si>
    <t>Мөнгөн хөрөнгө, Богино хугацаат хөрөнгө оруулалт, Авлага, Урьдчилгаа, Бараа материал, Нөөцийн барааны нийлбэр дүн</t>
  </si>
  <si>
    <t>31+32+33+34++35+36</t>
  </si>
  <si>
    <t>Эргэлтийн бус хөрөнгийн дүн</t>
  </si>
  <si>
    <t>2</t>
  </si>
  <si>
    <t>Урт хугацаат хөрөнгө оруулалт, үндсэн хөрөнгийн нийлбэр дүн</t>
  </si>
  <si>
    <t>37+39</t>
  </si>
  <si>
    <t>Мөнгөн хөрөнгийн дүн</t>
  </si>
  <si>
    <t>Кассад байгаа бэлэн мөнгө, Банкинд байгаа бэлэн мөнгө, Замд яваа мөнгөн хөрөнгө, Хадгаламжийн нийлбэр дүн</t>
  </si>
  <si>
    <t>311+312+31400+31500</t>
  </si>
  <si>
    <t>Авлагын дүн</t>
  </si>
  <si>
    <t>Ажиллагсадтай холбогдсон авлага, Төлбөртэй үйлчилгээний авлага,  Татаас, санхүүжилтийн авлага, Зээлийн хүүгийн авлага, Дансны авлага /ТӨҮГ/,  Татвар, НДШ – ийн авлага /ТӨҮГ/,   Бусад авлага, Зээлийн авлагын нийлбэр дүн</t>
  </si>
  <si>
    <t>33100+33200+33300+33400+33401+33402+335+336</t>
  </si>
  <si>
    <t>Урьдчилгааны дүн</t>
  </si>
  <si>
    <t>Засгийн газрын байгууллага, бусад шатны төсөвт олгосон,  Төсөв байгууллага, Тусгай зориулалтын сан, ТӨҮААГ, ХХҮААГ, Урьдчилж гарсан зардал, урьдчилгаа тооцооны нийлбэр дүн</t>
  </si>
  <si>
    <t>34100+34200+34300+34400+34500+34600+3471</t>
  </si>
  <si>
    <t>Бараа материалын дүн</t>
  </si>
  <si>
    <t>түүхий эд материал, дуусаагүй үйлдвэрлэл, Бэлэн Бүтээгдэхүүн, Хангамжийн материал, Биологийн хөрөнгө, Мал амьтад</t>
  </si>
  <si>
    <t>351+35200+35300+354+35500+35600</t>
  </si>
  <si>
    <t>Нөөцийн барааны дүн</t>
  </si>
  <si>
    <t>Бараа нөөц, Үрийн нөөц, Тэжээлийн нөөц, Шатахууны нөөц, Будайн нөөц, Бусад, Бусад санхүү хөрөнгө, Бусад эргэлтийн хөрөнгө, БЗЭБуй эргэлтийн бус хөрөнгө</t>
  </si>
  <si>
    <t>36100+36200+36300+36400+36500+36600+36700+36800+36900</t>
  </si>
  <si>
    <t>Урт хугацаат хөрөнгө оруулалтын дүн</t>
  </si>
  <si>
    <t>Урт хугацаат хадгаламж, Үнэт цаас, Урт хугацаат зээл</t>
  </si>
  <si>
    <t>371+372+373</t>
  </si>
  <si>
    <t>Үндсэн хөрөнгийн дүн</t>
  </si>
  <si>
    <t>39</t>
  </si>
  <si>
    <t>Газар, Биет хөрөнгө, Биет бус хөрөнгө, Бусад хөрөнгө</t>
  </si>
  <si>
    <t>391+392+393+394</t>
  </si>
  <si>
    <t>4</t>
  </si>
  <si>
    <t>БОГИНО ХУГАЦААТ ӨР ТӨЛБӨР,   УРТ ХУГАЦААТ ӨР ТӨЛБӨР</t>
  </si>
  <si>
    <t>41+42</t>
  </si>
  <si>
    <t>БОГИНО ХУГАЦААТ ӨР ТӨЛБӨР</t>
  </si>
  <si>
    <t>41</t>
  </si>
  <si>
    <t>Богино хугацаат үнэт цаас, Богино хугацаат зээлийн өглөг, Өглөг, Урьдчилж орсон орлого</t>
  </si>
  <si>
    <t>411+412+413+414</t>
  </si>
  <si>
    <t>411</t>
  </si>
  <si>
    <t>Төгрөг, Гадаад валют</t>
  </si>
  <si>
    <t>4111+4112</t>
  </si>
  <si>
    <t>412</t>
  </si>
  <si>
    <t>4121+4122</t>
  </si>
  <si>
    <t>УРТ ХУГАЦААТ ӨР ТӨЛБӨР</t>
  </si>
  <si>
    <t>42</t>
  </si>
  <si>
    <t>Урт хугацаат үнэт цаас,   Урт хугацаат зээл</t>
  </si>
  <si>
    <t>421+422</t>
  </si>
  <si>
    <t>421</t>
  </si>
  <si>
    <t>4211+4212</t>
  </si>
  <si>
    <t>422</t>
  </si>
  <si>
    <t>4221+4222</t>
  </si>
  <si>
    <t>5</t>
  </si>
  <si>
    <t>Засгийн газрын хувь оролцоо</t>
  </si>
  <si>
    <t>51</t>
  </si>
  <si>
    <t>Засгийн газрын оруулсан капитал /Засгийн газрын сан/ орон нутгийн сан,  Хуримтлагдсан үр дүн,  Хөрөнгийн дахин үнэлгээний зөрүү, Бодлогын өөрчлөлт алдааны залруулга, Нөөцийн сан, Гадаад валютын хөрвүүлэлтийн зөрүү</t>
  </si>
  <si>
    <t>511+512+51300+51400+51500+51600</t>
  </si>
  <si>
    <t>Хуримтлагдсан үр дүн</t>
  </si>
  <si>
    <t>512</t>
  </si>
  <si>
    <t>Өмнөх үеийн үр дүн, Тайлант үеийн үр дүн, Давхардсан гүйлгээг цэвэрлэх данс</t>
  </si>
  <si>
    <t>51210+51220+51230</t>
  </si>
  <si>
    <t>Тулгалт: Санхүүгийн үр дүнгийн тайлан дахь үзүүлэлтийн тулгалт буюу уялдаа</t>
  </si>
  <si>
    <t>Үйл ажиллагааны зардлын дүн</t>
  </si>
  <si>
    <t>Урсгал зардал, хөрөнгийн зардлын нийлбэр дүн</t>
  </si>
  <si>
    <t>21+22</t>
  </si>
  <si>
    <t>Үйл ажиллагааны үр дүн</t>
  </si>
  <si>
    <t>Үйл ажиллагааны орлогоос үйл ажиллагааны  зардлыг хассан дүн</t>
  </si>
  <si>
    <t>1-2</t>
  </si>
  <si>
    <t>Үйл ажиллагааны бус үр дүн</t>
  </si>
  <si>
    <t>Үйл ажиллагааны бус орлогоос үйл ажиллагааны  бус зардлыг хассан дүн</t>
  </si>
  <si>
    <t>145-225</t>
  </si>
  <si>
    <t>Нийт үр дүн</t>
  </si>
  <si>
    <t>Үйл ажиллагааны үр дүн, үйл ажиллагааны бус үр дүнгийн нийлбэр дүн</t>
  </si>
  <si>
    <t>3+4</t>
  </si>
  <si>
    <t>Татварын бус орлого</t>
  </si>
  <si>
    <t>12</t>
  </si>
  <si>
    <t>Нийтлэг татварын бус орлого, Төсөв байгууллагын өөрийн орлого, Хөрөнгийн орлого, Тусламжийн орлого, Улсын төсөв орон нутгийн төсөв хоорондын шилжүүлэг, зээлийн орлогын нийлбэр дүн</t>
  </si>
  <si>
    <t>120+121+122+123+124</t>
  </si>
  <si>
    <t>Төсөв байгууллагын өөрийн орлого</t>
  </si>
  <si>
    <t>120004</t>
  </si>
  <si>
    <t>Үндсэн үйл ажиллагааны орлого,  туслах үйл ажиллагааны орлогоос санхүүжих,   Урьд оны үлдэгдэлээс санхүүжих,  Гадаадын эх үүсвэрээс санхүүжих, Үнэ төлбөргүй хүлээн авсан орлогын нийлбэр дүн</t>
  </si>
  <si>
    <t>1200041+1200042+1200043+1200044+1200045</t>
  </si>
  <si>
    <t>Тусламж, санхүүжилтийн орлого</t>
  </si>
  <si>
    <t>13</t>
  </si>
  <si>
    <t>Улсын төвлөрсөн төсвөөс,  Нэмэлт санхүүжилтийн орлого, Орон нутгийн төсвөөс санхүүжих, Төсвийн захирагчдаас, Нийгмийн даатгалын сангийн төсвөөс санхүүжих дүнгийн нийлбэр</t>
  </si>
  <si>
    <t>1310+1311+1320+1330+1340</t>
  </si>
  <si>
    <t>Бараа, ажил үйлчилгээний зардал, хүү, татаас, урсгал шилжүүлгийн нийлбэр дүн</t>
  </si>
  <si>
    <t>210+211+212+213</t>
  </si>
  <si>
    <t>Бараа, ажил үйлчилгээний зардал</t>
  </si>
  <si>
    <t>Цалин хөлс болон нэмэгдэл урамшил,Ажил олгогчоос нийгмийн даатгалд төлөх шимтгэл, Байр ашиглалттай холбоотой тогтмол зардал,Хангамж, бараа материалын зардал,   Нормативт зардал, Эд хогшил, урсгал засварын зардал,Томилолт, зочны зардал,Бусдаар гүйцэтгүүлсэн ажил, үйлчилгээний төлбөр, хураамж, Бараа үйлчилгээний бусад зардал</t>
  </si>
  <si>
    <t>2101+2102+2103+2104+2105+2106+2107+2108+2109</t>
  </si>
  <si>
    <t>Дотоод эх үүсвэрээс, Гадаад эх үүсвэрээс хийгдсэн хөрөнгийн зардлын нийлбэр дүн</t>
  </si>
  <si>
    <t>2200+2260</t>
  </si>
  <si>
    <t>Хүү</t>
  </si>
  <si>
    <t>Гадаад зээлийн үйлчилгээний төлбөр, дотоод зээлийн үйлчилгээний төлбөр</t>
  </si>
  <si>
    <t>2111+2112</t>
  </si>
  <si>
    <t>Татаас</t>
  </si>
  <si>
    <t>Төрийн өмчит байгууллагад олгох татаас, Хувийн хэвшлийн байгууллагад олгох татаас</t>
  </si>
  <si>
    <t>2121+2122</t>
  </si>
  <si>
    <t>Урсгал шилжүүлэг</t>
  </si>
  <si>
    <t>Засгийн газрын урсгал шилжүүлэг, бусад урсгал шилжүүлэг, Улсын төсвөөс олгосон санхүүжилт, шилжүүлэг, Орон нутгийн төсвийн ерөнхийлөн захирагчдад олгох татаас, санхүүжилт,  Төсвийн захирагчдаас олгосон санхүүжилт, шилжүүлэг</t>
  </si>
  <si>
    <t>2131+2132+2133+2134+2135</t>
  </si>
  <si>
    <t>Тулгалт: Мөнгөн гүйлгээний тайлан дахь үзүүлэлтийн тулгалт буюу уялдаа</t>
  </si>
  <si>
    <t>Улсын төвлөрсөн төсвөөс, Нэмэлт санхүүжилтийн орлого, Орон нутгийн төсвөөс санхүүжих, Төсвийн захирагчдаас , Нийгмийн даатгалын сангийн төсвөөс санхүүжих</t>
  </si>
  <si>
    <t>Yйл ажиллагааны мөнгөн орлогоос үйл ажиллагааны мөнгөн зарлагыг хассан дүн</t>
  </si>
  <si>
    <t>Үйл ажиллагааны цэвэр мөнгөн гүйлгээ</t>
  </si>
  <si>
    <t>ҮАЦМГ+ХОЦМГ+СҮАЦМГ</t>
  </si>
  <si>
    <t>3+6+7</t>
  </si>
  <si>
    <t>Мөнгөн гүйлгээний тайлан дахь Нийт цэвэр мөнгөн гүйлгээ</t>
  </si>
  <si>
    <t>8</t>
  </si>
  <si>
    <t>Мөнгө, түүнтэй адилтгах хөрөнгийн эцсийн үлдэгдлээс Мөнгө, түүнтэй адилтгах хөрөнгийн эхний үлдэгдлийг хассан дүн</t>
  </si>
  <si>
    <t>10-9</t>
  </si>
  <si>
    <t>Санхүүгийн үйл ажиллагааны орлогоос Санхүүгийн үйл ажиллагааны мөнгөн зарлагыг хассан дүн</t>
  </si>
  <si>
    <t>14-23-24-25</t>
  </si>
  <si>
    <t>Санхүүгийн үйл ажиллагааны цэвэр мөнгөн гүйлгээ</t>
  </si>
  <si>
    <t>7</t>
  </si>
  <si>
    <t>Хөрөнгө оруулалтын мөнгөн орлогоос хөрөнгө оруулалтын мөнгөн зарлагыг хассан дүн</t>
  </si>
  <si>
    <t>4-5</t>
  </si>
  <si>
    <t>Хөрөнгө оруулалтын цэвэр мөнгөн гүйлгээ</t>
  </si>
  <si>
    <t>Дотоод эх үүсвэрээс, Гадаад эх үүсвэрээс</t>
  </si>
  <si>
    <t>Засгийн газрын урсгал шилжүүлэг, Бусад урсгал шилжүүлэг,  Улсын төсвөөс олгосон санхүүжилт, шилжүүлэг, Орон нутгийн төсвийн ерөнхийлөн захирагчдад олгох татаас, санхүүжилт, Төсвийн захирагчдаас олгосон санхүүжилт, шилжүүлэг</t>
  </si>
  <si>
    <t>Гадаад зээлийн үйлчилгээний төлбөр, Дотоод зээлийн үйлчилгээний төлбөр</t>
  </si>
  <si>
    <t>Цалин хөлс болон нэмэгдэл урамшил,   Ажил олгогчоос нийгмийн даатгалд төлөх шимтгэл, Байр ашиглалттай холбоотой тогтмол зардал,  Хангамж, бараа материалын зардал,  Нормативт зардал, Эд хогшил, урсгал засварын зардал, Томилолт, зочны зардал, Бусдаар гүйцэтгүүлсэн ажил, үйлчилгээний төлбөр, хураамж,   Бараа үйлчилгээний бусад зардал</t>
  </si>
  <si>
    <t>Бараа, ажил үйлчилгээний зардал, Хүү, Татаас, Урсгал шилжүүлэг</t>
  </si>
  <si>
    <t>Үйл ажиллагааны мөнгөн орлогын дүн</t>
  </si>
  <si>
    <t>Татварын орлого, татварын бус орлого, тусламж санхүүжилтийн орлого</t>
  </si>
  <si>
    <t>11+12+13</t>
  </si>
  <si>
    <t>Татварын орлого</t>
  </si>
  <si>
    <t>11</t>
  </si>
  <si>
    <t>Орлогын албан татвар, Нийгмийн даатгалын шимтгэлийн орлого, Хөрөнгийн албан татвар, Нэмэгдсэн өртгийн албан татвар, Онцгой албан татвар, Тусгай зориулалтын орлого, Гадаад үйл ажиллагааны орлого, Бусад татвар, төлбөр, хураамж</t>
  </si>
  <si>
    <t>110+112+113+114+115+116+117+118</t>
  </si>
  <si>
    <t>Нийтлэг татварын бус орлого,  Хөрөнгийн орлого, Тусламжийн орлого, Улсын төсөв орон нутгийн төсөв хоорондын шилжүүлэг,  Зээлийн орлого</t>
  </si>
  <si>
    <t>Тулгалт: Санхүүгийн тайлан хоорондын тулгалт буюу уялдаа</t>
  </si>
  <si>
    <t>Санхүүгийн байдлын тайлан дахь Засгийн газрын оруулсан капиталын дүн</t>
  </si>
  <si>
    <t>511</t>
  </si>
  <si>
    <t>Цэвэр хөрөнгө өмчийн өөрчлөлтийн тайлан дахь Засгийн газрын оруулсан капиталын дүн</t>
  </si>
  <si>
    <t>Санхүүгийн байдлын тайлан дахь Мөнгөн хөрөнгийн эхний үлдэгдэл</t>
  </si>
  <si>
    <t>Мөнгөн гүйлгээний тайлан дахь Мөнгөн хөрөнгийн эхний үлдэгдэл</t>
  </si>
  <si>
    <t>9</t>
  </si>
  <si>
    <t>Санхүүгийн байдлын тайлан дахь Мөнгөн хөрөнгийн эцсийн үлдэгдэл</t>
  </si>
  <si>
    <t>Мөнгөн гүйлгээний тайлан дахь Мөнгөн хөрөнгийн эцсийн үлдэгдэл</t>
  </si>
  <si>
    <t>10</t>
  </si>
  <si>
    <t>Санхүүгийн байдлын тайлан дахь Засгийн газрын хувь оролцоо буюу цэвэр хөрөнгө өмчийн дүн</t>
  </si>
  <si>
    <t>Цэвэр хөрөнгө өмчийн өөрчлөлтийн тайлан дахь Засгийн газрын хувь оролцооны нийт дүн</t>
  </si>
  <si>
    <t>Санхүүгийн байдлын тайлан дахь Хуримтлагдсан үр дүн</t>
  </si>
  <si>
    <t>Цэвэр хөрөнгө өмчийн өөрчлөлтийн тайлан дахь Хуримтлагдсан үр дүн</t>
  </si>
  <si>
    <t>Санхүүгийн байдлын тайлан дахь Тайлант үеийн үр дүн</t>
  </si>
  <si>
    <t>51220</t>
  </si>
  <si>
    <t>Цэвэр хөрөнгө өмчийн өөрчлөлтийн тайлан дахь Тайлант үеийн үр дүн</t>
  </si>
  <si>
    <t>Санхүүгийн үр дүнгийн тайлан дахь Тайлант үеийн үр дүн</t>
  </si>
  <si>
    <t>Тулгалт: Санхүүгийн тайлан, тодруулга хоорондын тулгалт буюу уялдаа</t>
  </si>
  <si>
    <t>Санхүүгийн байдлын тайлан дахь  Мөнгөн хөрөнгийн үлдэгдэл</t>
  </si>
  <si>
    <t>Мөнгө, түүнтэй адилтгах хөрөнгийн тодруулга дах Мөнгөн хөрөнгийн дүн</t>
  </si>
  <si>
    <t>Санхүүгийн байдлын тайлан дахь  Кассанд байгаа бэлэн мөнгө</t>
  </si>
  <si>
    <t>311</t>
  </si>
  <si>
    <t>Мөнгө, түүнтэй адилтгах хөрөнгийн тодруулга дах Кассанд байгаа бэлэн мөнгө</t>
  </si>
  <si>
    <t>Санхүүгийн байдлын тайлан дахь   Банкинд байгаа бэлэн мөнгө</t>
  </si>
  <si>
    <t>312</t>
  </si>
  <si>
    <t>Мөнгө, түүнтэй адилтгах хөрөнгийн тодруулга дах Банкинд байгаа бэлэн мөнгө</t>
  </si>
  <si>
    <t>Санхүүгийн байдлын тайлан дахь  Замд яваа мөнгөн хөрөнгө</t>
  </si>
  <si>
    <t>314</t>
  </si>
  <si>
    <t>Мөнгө, түүнтэй адилтгах хөрөнгийн тодруулга дах Замд яваа мөнгөн хөрөнгө</t>
  </si>
  <si>
    <t>Санхүүгийн байдлын тайлан дахь  Хадгаламж</t>
  </si>
  <si>
    <t>315</t>
  </si>
  <si>
    <t>Мөнгө, түүнтэй адилтгах хөрөнгийн тодруулга дах Хадгаламж</t>
  </si>
  <si>
    <t>Санхүүгийн байдлын тайлан дахь авлага</t>
  </si>
  <si>
    <t>Авлагын тодруулга дахь авлагын дүн</t>
  </si>
  <si>
    <t>Санхүүгийн байдлын тайлан дахь бусад авлага</t>
  </si>
  <si>
    <t>335</t>
  </si>
  <si>
    <t>Авлагын тодруулга дахь бусад авлага</t>
  </si>
  <si>
    <t>Санхүүгийн байдлын тайлан дахь зээлийн авлага</t>
  </si>
  <si>
    <t>336</t>
  </si>
  <si>
    <t>Авлагын тодруулга дахь зээлийн авлага</t>
  </si>
  <si>
    <t>Санхүүгийн байдлын тайлан дахь урьдчилгаа</t>
  </si>
  <si>
    <t>Урьдчилгаа дансны тодруулга дахь урьдчилгаа</t>
  </si>
  <si>
    <t>Санхүүгийн байдлын тайлан дахь тусгай зориулалтын материал</t>
  </si>
  <si>
    <t>Бараа материалын тодруулга дахь тусгай зориулалтын материал</t>
  </si>
  <si>
    <t>Санхүүгийн байдлын тайлан дахь эм боох материал</t>
  </si>
  <si>
    <t>Бараа материалын тодруулга дахь эм боох материал</t>
  </si>
  <si>
    <t>Санхүүгийн байдлын тайлан дахь дуусаагүй үйлдвэрлэл</t>
  </si>
  <si>
    <t>Бараа материалын тодруулга дахь дуусаагүй үйлдвэрлэл</t>
  </si>
  <si>
    <t>Санхүүгийн байдлын тайлан дахь бэлэн бүтээгдэхүүн</t>
  </si>
  <si>
    <t>Бараа материалын тодруулга дахь бэлэн бүтээгдэхүүн</t>
  </si>
  <si>
    <t>Санхүүгийн байдлын тайлан дахь бичиг хэргийн материал</t>
  </si>
  <si>
    <t>Бараа материалын тодруулга дахь бичиг хэргийн материал</t>
  </si>
  <si>
    <t>Санхүүгийн байдлын тайлан дахь аж ахуйн материал</t>
  </si>
  <si>
    <t>Бараа материалын тодруулга дахь аж ахуйн материал</t>
  </si>
  <si>
    <t>Санхүүгийн байдлын тайлан дахь сэлбэг хэрэгсэл</t>
  </si>
  <si>
    <t>Бараа материалын тодруулга дахь сэлбэг хэрэгсэл</t>
  </si>
  <si>
    <t>Санхүүгийн байдлын тайлан дахь түлш, шатах тослох материал</t>
  </si>
  <si>
    <t>Бараа материалын тодруулга дахь түлш, шатах тослох материал</t>
  </si>
  <si>
    <t>Санхүүгийн байдлын тайлан дахь барилгын засварын материал</t>
  </si>
  <si>
    <t>Бараа материалын тодруулга дахь барилгын засварын материал</t>
  </si>
  <si>
    <t>Санхүүгийн байдлын тайлан дахь Хүнсний материал</t>
  </si>
  <si>
    <t>Бараа материалын тодруулга дахь Хүнсний материал</t>
  </si>
  <si>
    <t>Санхүүгийн байдлын тайлан дахь Бусад хангамжийн материал</t>
  </si>
  <si>
    <t>Бараа материалын тодруулга дахь Бусад хангамжийн материал</t>
  </si>
  <si>
    <t>Санхүүгийн байдлын тайлан дахь Биологийн хөрөнгө</t>
  </si>
  <si>
    <t>Бараа материалын тодруулга дахь Биологийн хөрөнгө</t>
  </si>
  <si>
    <t>Санхүүгийн байдлын тайлан дахь Мал амьтад</t>
  </si>
  <si>
    <t>Бараа материалын тодруулга дахь Мал амьтад</t>
  </si>
  <si>
    <t>Санхүүгийн байдлын тайлан дахь  Нөөцийн барааны үлдэгдэл</t>
  </si>
  <si>
    <t>Бараа материалын тодруулга дахь  Нөөцийн барааны үлдэгдэл</t>
  </si>
  <si>
    <t>Санхүүгийн байдлын тайлан дахь  Барилга байгууламж, орон сууц</t>
  </si>
  <si>
    <t>Үндсэн хөрөнгийн тодруулга дахь  Барилга байгууламж, орон сууц</t>
  </si>
  <si>
    <t>Санхүүгийн байдлын тайлан дахь  Тээврийн хэрэгсэл</t>
  </si>
  <si>
    <t>Үндсэн хөрөнгийн тодруулга дахь Тээврийн хэрэгсэл</t>
  </si>
  <si>
    <t>Санхүүгийн байдлын тайлан дахь Машин тоног төхөөрөмж</t>
  </si>
  <si>
    <t>Үндсэн хөрөнгийн тодруулга дахь Машин тоног төхөөрөмж</t>
  </si>
  <si>
    <t>Санхүүгийн байдлын тайлан дахь Тавилга эд хогшил</t>
  </si>
  <si>
    <t>Үндсэн хөрөнгийн тодруулга дахь Тавилга эд хогшил</t>
  </si>
  <si>
    <t>Санхүүгийн байдлын тайлан дахь Зам гүүрийн байгууламж</t>
  </si>
  <si>
    <t>Үндсэн хөрөнгийн тодруулга дахь Зам гүүрийн байгууламж</t>
  </si>
  <si>
    <t>Санхүүгийн байдлын тайлан дахь Батлан хамгаалахын тоног төхөөрөмж</t>
  </si>
  <si>
    <t>Үндсэн хөрөнгийн тодруулга дахь Батлан хамгаалахын тоног төхөөрөмж</t>
  </si>
  <si>
    <t>Санхүүгийн байдлын тайлан дахь Түүх соёлын дурсгалт зүйл</t>
  </si>
  <si>
    <t>Үндсэн хөрөнгийн тодруулга дахь Түүх соёлын дурсгалт зүйл</t>
  </si>
  <si>
    <t>Санхүүгийн байдлын тайлан дахь Дуусаагүй барилга байгууламж</t>
  </si>
  <si>
    <t>Үндсэн хөрөнгийн тодруулга дахь Дуусаагүй барилга байгууламж</t>
  </si>
  <si>
    <t>Санхүүгийн байдлын тайлан дахь Номын фонд</t>
  </si>
  <si>
    <t>Үндсэн хөрөнгийн тодруулга дахь Номын фонд</t>
  </si>
  <si>
    <t>Санхүүгийн байдлын тайлан дахь Бусад үндсэн хөрөнгө</t>
  </si>
  <si>
    <t>Үндсэн хөрөнгийн тодруулга дахь Бусад үндсэн хөрөнгө</t>
  </si>
  <si>
    <t>Санхүүгийн байдлын тайлан дахь Програм хангамж</t>
  </si>
  <si>
    <t>Үндсэн хөрөнгийн тодруулга дахь Програм хангамж</t>
  </si>
  <si>
    <t>Санхүүгийн байдлын тайлан дахь Бусад биет бус хөрөнгө</t>
  </si>
  <si>
    <t>Үндсэн хөрөнгийн тодруулга дахь Бусад биет бус хөрөнгө</t>
  </si>
  <si>
    <t>Санхүүгийн байдлын тайлан дахь Бусад хөрөнгө</t>
  </si>
  <si>
    <t>39400</t>
  </si>
  <si>
    <t>Үндсэн хөрөнгийн тодруулга дахь Бусад хөрөнгө</t>
  </si>
  <si>
    <t>Санхүүгийн байдлын тайлан дахь  Урт хугацаат өр төлбөрийн үлдэгдэл</t>
  </si>
  <si>
    <t>Урт хугацаат өр төлбөрийн тодруулга дахь  Урт хугацаат өр төлбөрийн үлдэгдэл</t>
  </si>
  <si>
    <t>Санхүүгийн байдлын тайлан дахь  Урт хугацаат үнэт цаасны үлдэгдэл</t>
  </si>
  <si>
    <t>Урт хугацаат өр төлбөрийн тодруулга дахь  Урт хугацаат үнэт цаасны  үлдэгдэл</t>
  </si>
  <si>
    <t>Санхүүгийн байдлын тайлан дахь  Урт хугацаат зээлийн үлдэгдэл</t>
  </si>
  <si>
    <t>Урт хугацаат өр төлбөрийн тодруулга дахь  Урт хугацаат зээлийн  үлдэгдэл</t>
  </si>
  <si>
    <t>Санхүүгийн байдлын тайлан дахь Богино хугацаат өр төлбөрийн үлдэгдэл</t>
  </si>
  <si>
    <t>Богино хугацаат өр төлбөрийн тодруулга дахь Богино хугацаат өр төлбөрийн үлдэгдэл</t>
  </si>
  <si>
    <t>Санхүүгийн байдлын тайлан дахь Богино хугацаат зээлийн өглөг</t>
  </si>
  <si>
    <t>Богино хугацаат өр төлбөрийн тодруулга дахь Богино хугацаат зээлийн өглөг</t>
  </si>
  <si>
    <t>Санхүүгийн байдлын тайлан дахь Өглөгийн үлдэгдэл</t>
  </si>
  <si>
    <t>413</t>
  </si>
  <si>
    <t>Богино хугацаат өр төлбөрийн тодруулга дахь  өглөгийн үлдэгдэл</t>
  </si>
  <si>
    <t>Санхүүгийн байдлын тайлан дахь Урьдчилж орсон орлого</t>
  </si>
  <si>
    <t>414</t>
  </si>
  <si>
    <t>Богино хугацаат өр төлбөрийн тодруулга дахь  Урьдчилж орсон орлого</t>
  </si>
  <si>
    <t>САНХҮҮГИЙН ТАЙЛАН ДАХЬ ҮР  ДҮНГИЙН БОЛОН МӨНГӨН ГҮЙЛГЭЭНИЙ ТАЙЛАНГААРХ  ОРЛОГО, ЗАРДЛЫГ ЗЭРЭГЦҮҮЛЭН ШАЛГАСАН АЖЛЫН ХҮСНЭГТ</t>
  </si>
  <si>
    <t>Үр дүнгийн тайлангийн нийт орлого</t>
  </si>
  <si>
    <t>Үр дүнгийн тайлангийн нийт зардал</t>
  </si>
  <si>
    <t>Мөнгөн гүйлгээний тайлангийн нийт орлого</t>
  </si>
  <si>
    <t>Мөнгөн гүйлгээний тайлангийн нийт зардал</t>
  </si>
  <si>
    <t>С.Э</t>
  </si>
  <si>
    <t>Д.О</t>
  </si>
  <si>
    <t>ШБ</t>
  </si>
  <si>
    <t>ЧБХАТ</t>
  </si>
  <si>
    <t>ЧБ ДО</t>
  </si>
  <si>
    <t>ЦБ</t>
  </si>
  <si>
    <t>B-3-2T</t>
  </si>
  <si>
    <t>B-3-3T</t>
  </si>
  <si>
    <t>B-3-4T</t>
  </si>
  <si>
    <t>B-3-5T</t>
  </si>
  <si>
    <t>B-3-6T</t>
  </si>
  <si>
    <t>B-3-7T</t>
  </si>
  <si>
    <t>2017 оны жилийн эцсийн санхүүгийн тайланд аудит хийх талаар</t>
  </si>
  <si>
    <t>B-3-1T</t>
  </si>
  <si>
    <t>Дотоод аудитын газар</t>
  </si>
  <si>
    <t>Үр дүнгийн тайлангийн нийт орлогын дүн нь нийт хөрөнгө, зардлын дүн тус бүрээс өндөр байгаа тул суурь үзүүлэлт болгон сонгох нь зохимжтой гэж үзэв.</t>
  </si>
  <si>
    <t>Үр дүнгийн тайлангийн нийт зардлын дүн нь нийт хөрөнгө, орлогын дүн тус бүрээс өндөр байгаа тул суурь үзүүлэлт болгон сонгох нь зохимжтой гэж үзэв.</t>
  </si>
  <si>
    <t>Мөнгөн гүйлгээний тайлангийн нийт орлогын дүн нь нийт хөрөнгө, зардлын дүн тус бүрээс өндөр байгаа тул суурь үзүүлэлт болгон сонгох нь зохимжтой гэж үзэв.</t>
  </si>
  <si>
    <t>Мөнгөн гүйлгээний тайлангийн нийт зардлын дүн нь нийт хөрөнгө, орлогын дүн тус бүрээс өндөр байгаа тул суурь үзүүлэлт болгон сонгох нь зохимжтой гэж үзэв.</t>
  </si>
  <si>
    <t>Нийт хөрөнгийн дүн нь нийт орлого, зардлын дүн тус бүрээс өндөр байгаа тул суурь үзүүлэлт болгон сонгох нь зохимжтой гэж үзэв.</t>
  </si>
  <si>
    <t>Тухайн байгууллага өр төлбөргүй бөгөөд цэвэр хөрөнгийн дүн нь орлого, зардлын дүн тус бүрээс өндөр байгаа тул суурь үзүүлэлт болгон сонгох нь зохимжтой гэж үзэв.</t>
  </si>
  <si>
    <t>Гүйцэтгэлийн үед орчин нөхцлийн хувьд материаллаг байдал илэрсэн бол бич.</t>
  </si>
  <si>
    <t>Гүйцэтгэлийн үе шатанд чанарын холбогдолтой асуудал илэрсэн бол бич</t>
  </si>
  <si>
    <t xml:space="preserve">Гүйцэтгэлийн үе шатанд  материаллаг байдлыг </t>
  </si>
  <si>
    <t>Аудитын байгууллагын нэр</t>
  </si>
  <si>
    <t>B-3-8T</t>
  </si>
  <si>
    <t>Эздийн өмч</t>
  </si>
  <si>
    <t>Өр төлбөр</t>
  </si>
  <si>
    <t>Байгууллага санхүүгийн тайлангаа бэлтгэхдээ компьютерийн цахим програм ашигладаг уу?</t>
  </si>
  <si>
    <t>11.CTT6</t>
  </si>
  <si>
    <t>12.CTT7</t>
  </si>
  <si>
    <t>13.CTT8</t>
  </si>
  <si>
    <t>14.CTT9</t>
  </si>
  <si>
    <t>15.Journal</t>
  </si>
  <si>
    <t>16.Assets</t>
  </si>
  <si>
    <t>17.Inventory</t>
  </si>
  <si>
    <t>18.Payroll</t>
  </si>
  <si>
    <t>20.TGT1</t>
  </si>
  <si>
    <t>21.TGT1A</t>
  </si>
  <si>
    <t>Гүйлгээний</t>
  </si>
  <si>
    <t>тоо</t>
  </si>
  <si>
    <t>Аудитаар илэрсэн асуудлын бүртгэл</t>
  </si>
  <si>
    <t>Аудиторын санал (бүртгэлийн бичилт, тооцоолол)</t>
  </si>
  <si>
    <t>Тухайн байгууллагын санал  (бүртгэлийн бичилт, тооцоолол)</t>
  </si>
  <si>
    <t>албан шаардлага</t>
  </si>
  <si>
    <t>Тодруулга эхний үлдэгдэл</t>
  </si>
  <si>
    <t>Асуудлын бүртгэл 1</t>
  </si>
  <si>
    <t>Тайлант оны үлдэгдэл</t>
  </si>
  <si>
    <t>Тодруулга Тайлант үеийн үлдэгдэл</t>
  </si>
  <si>
    <t>Асуудлын бүртгэл 2</t>
  </si>
  <si>
    <t>Залруулахыг 
санал болгосон</t>
  </si>
  <si>
    <t>Аудитлагдсан 
эцсийн үлдэгдэл</t>
  </si>
  <si>
    <t xml:space="preserve">Санхүүгийн байдлын тайлангийн </t>
  </si>
  <si>
    <t xml:space="preserve"> дансны эхний үлдэгдлийн дүн тодруулга тайлангаас зөрүүтэй</t>
  </si>
  <si>
    <t xml:space="preserve"> дансны эцсийн үлдэгдлийн дүн тодруулга тайлангаас зөрүүтэй</t>
  </si>
  <si>
    <t>Цэвэр хөрөнгө өмч</t>
  </si>
  <si>
    <t>эцсийн үлдэгдэл</t>
  </si>
  <si>
    <t>Нийт хөрөнгийн</t>
  </si>
  <si>
    <t>эхний үлдэгдэлийн дүн</t>
  </si>
  <si>
    <t xml:space="preserve">эцсийн үлдэгдэлийн дүн </t>
  </si>
  <si>
    <t>Цалин зөрүүтэй бодогдсон</t>
  </si>
  <si>
    <t xml:space="preserve">         Бусад урт хугацаат хөрөнгө борлуулсанаас үүссэн олз (гарз) /ТӨҮГ/</t>
  </si>
  <si>
    <t xml:space="preserve">         Хөрөнгө оруулалт борлуулснаас үүссэн олз (гарз) /ТӨҮГ/</t>
  </si>
  <si>
    <t xml:space="preserve">         Биет бус хөрөнгө данснаас хассаны олз (гарз) /ТӨҮГ/</t>
  </si>
  <si>
    <t xml:space="preserve">        Үндсэн хөрөнгө данснаас хассаны олз (гарз) /ТӨҮГ/</t>
  </si>
  <si>
    <t>Жич: Мөнгө, түүнтэй адилтгах хөрөнгийн үлдэгдэл, гүйлгээг дээрх дансны код, ангилалын дагуу нэгтгэн, дэд данс буюу харилцах данс тус бүрээр задлан дэлгэрэнгүйгээр илэрхийлнэ</t>
  </si>
  <si>
    <t>Ерөнхий журнал</t>
  </si>
  <si>
    <t>2017.01.01-2017.12.31</t>
  </si>
  <si>
    <r>
      <t>Заавар</t>
    </r>
    <r>
      <rPr>
        <sz val="10"/>
        <color theme="1"/>
        <rFont val="Arial"/>
        <family val="2"/>
      </rPr>
      <t>: Бараа материалын дансыг сорилын аргаар шалгахад төлөвлөлтийн үе шатны төлөвлөлтийн баримтад тулгуурлана. Аудитын зорилтуудад хүрэхийн тулд АОУС 250, 500, 505, 510, 520, 530, 540 стандартуудыг мөрдөх ба доор жагсаан харуулсан горимуудад нэмэлт өөрчлөлт оруулах шаардлагатай байж болно. Аудитын бүх ажлыг хавсралт баримтаар хавсаргаж,  харгалзах дугаарыг  доорх хүснэгтийн баруун талын баганад тэмдэглэнэ.</t>
    </r>
  </si>
  <si>
    <t xml:space="preserve">Байгууллагын 2017 оны санхүүгийн тайлан, тэмдэглэл, тодруулга, гүйлгээ баланс /цаасаар болон цахимаар/ </t>
  </si>
  <si>
    <r>
      <rPr>
        <sz val="10"/>
        <rFont val="Arial"/>
        <family val="2"/>
      </rPr>
      <t>Тус байгууллагын 2017 оны санхүүгийн тайлан, бусад илчлэл тодруулга бүх материаллаг зүйлсийн хувьд Төсвийн тухай хууль, Нягтлан бо</t>
    </r>
    <r>
      <rPr>
        <sz val="10"/>
        <color theme="1"/>
        <rFont val="Arial"/>
        <family val="2"/>
      </rPr>
      <t>дох бүртгэлийн тухай хууль болон Улсын секторын нягтлан бодох бүртгэлийн Олон улсын стандарт, түүнд нийцүүлэн гаргасан нягтлан бодох бүртгэлийн бодлого, заавар, журмын дагуу үнэн зөв, шударга илэрхийлэгдсэн эсэхэд санал дүгнэлт өгөхөд энэхүү аудитын зорилт чиглэгдэнэ.</t>
    </r>
  </si>
  <si>
    <t>МУЕА-ын 2014 оны 203 дугаар тушаалаар баталсан Санхүүгийн аудитын журмын дагуу аудитаар 
1. Хөрөнгийн үлдэгдэлд биет тест хэрэгжүүлэх, үндсэн хөрөнгө, бараа материалд хэсэгчилсэн тооллого хийх, хөрөнгийг данс бүртгэлд бүрэн, үнэн, зөв тусгасан эсэх тулган шалгах;
2. Санхүүжилт, орлого, зардлын гүйлгээг түүвэрлэн хууль, заавар журмын  дагуу хийгдсэн эсэхийг шалгах, ажил гүйлгээг тулган баталгаажуулах, дүнгээс хөөн шалгах, давтан тооцоолол хийх;
3. Өглөг, авлагын гүйлгээг дэлгэрэнгүй журнал, ерөнхий дэвтэртэй тулган шалгах;
4. 2017 оны санхүүгийн тайлан нь холбогдох хууль, журам зааврын  дагуу  үнэн зөв бэлтгэгдсэн  эсэх, өмнөх оны аудитаар өгсөн зөвлөмжийн хэрэгжилтийг шалгана.</t>
  </si>
  <si>
    <t xml:space="preserve">Төсвийн тухай хуулийн 8.9.1, Төрийн аудитын тухай хуулийн 15.1.2 дахь заалтыг үндэслэн Төрийн аудитын тухай хуулийн 18.2 дүгээр зүйлд заасан Үндэсний аудитын газрын бүрэн эрхийн хүрээнд  тус байгууллагын 2017 оны 12 дугаар сарын 31-ний өдрөөр дуусвар болсон жилийн эцсийн санхүүгийн тайланд аудит хийнэ. </t>
  </si>
  <si>
    <t>Эхлэх
сар өдөр он</t>
  </si>
  <si>
    <t>Дуусах
сар өдөр он</t>
  </si>
  <si>
    <t>ТАБ-СТА-А-5-1</t>
  </si>
  <si>
    <t>ТАБ-СТА-А-5-2</t>
  </si>
  <si>
    <t>Үр нөлөөтэй</t>
  </si>
  <si>
    <t>Үр нөлөөгүй</t>
  </si>
  <si>
    <t>Бараа материал дансанд тавих дотоод хяналт үр нөлөөтэй эсэхийг нэгтгэн дүгнэ.</t>
  </si>
  <si>
    <t>Авлага, өглөг</t>
  </si>
  <si>
    <t>Авлага, өглөг дансанд тавих дотоод хяналт үр нөлөөтэй эсэхийг нэгтгэн дүгнэ.</t>
  </si>
  <si>
    <t>Үндсэн хөрөнгө дансанд тавих дотоод хяналт үр нөлөөтэй эсэхийг нэгтгэн дүгнэ.</t>
  </si>
  <si>
    <t>Орлого дансанд тавих дотоод хяналт үр нөлөөтэй эсэхийг нэгтгэн дүгнэ.</t>
  </si>
  <si>
    <t>Өөрийн орлогыг төсөвт бүрэн төвлөрүүлээгүй байх</t>
  </si>
  <si>
    <t>Цэвэр хөрөнгө дансанд тавих дотоод хяналт үр нөлөөтэй эсэхийг нэгтгэн дүгнэ.</t>
  </si>
  <si>
    <t>Зардлын дансанд тавих дотоод хяналт үр нөлөөтэй эсэхийг нэгтгэн дүгнэ.</t>
  </si>
  <si>
    <t>ажилтан 2</t>
  </si>
  <si>
    <t>ажилтан 3</t>
  </si>
  <si>
    <t>ажилтан 4</t>
  </si>
  <si>
    <t>ажилтан 5</t>
  </si>
  <si>
    <t>2014.02.11</t>
  </si>
  <si>
    <t>2014.02.12</t>
  </si>
  <si>
    <t>2014.02.13</t>
  </si>
  <si>
    <t>2014.02.14</t>
  </si>
  <si>
    <t>НАГ2</t>
  </si>
  <si>
    <t>НАГ3</t>
  </si>
  <si>
    <t>НАГ4</t>
  </si>
  <si>
    <t>НАГ5</t>
  </si>
  <si>
    <t>СБД 2</t>
  </si>
  <si>
    <t>СБД 3</t>
  </si>
  <si>
    <t>СБД 4</t>
  </si>
  <si>
    <t>СБД 5</t>
  </si>
  <si>
    <t>Хандиваар ирсэн хөрөнгийг бүртгээгүйгээс тайланд дутуу илэрхийлэгдэж байсан</t>
  </si>
  <si>
    <t>Холбогдох дээд шатны байгууллагаас нэмэлт санхүүжилт хуваарилагдсныг тусгаагүй байх.</t>
  </si>
  <si>
    <t xml:space="preserve">Санхүүгийн тайлан, НББ-ын уламжлалт эрсдлийн  үнэлгээ </t>
  </si>
  <si>
    <t>Акт (албан шаардлага) тогтоох үеийн бүртгэл, хяналт</t>
  </si>
  <si>
    <t>1 .Үндсэн мэдээлэл</t>
  </si>
  <si>
    <t>Аудитын нэр</t>
  </si>
  <si>
    <r>
      <rPr>
        <sz val="10"/>
        <rFont val="Arial"/>
        <family val="2"/>
      </rPr>
      <t>Аудитын код</t>
    </r>
  </si>
  <si>
    <t>Акт /албан шаардлагын дугаар</t>
  </si>
  <si>
    <t>Тогтоосон огноо</t>
  </si>
  <si>
    <t>Мөнгөн дүн  /төгрөгөөр /</t>
  </si>
  <si>
    <t>Зөрчил дутагдлыг товч тодорхой бичих</t>
  </si>
  <si>
    <t>Зөрчсөн эрх зүйн заалт</t>
  </si>
  <si>
    <r>
      <rPr>
        <sz val="10"/>
        <rFont val="Arial"/>
        <family val="2"/>
      </rPr>
      <t>Нэр</t>
    </r>
  </si>
  <si>
    <r>
      <rPr>
        <sz val="10"/>
        <rFont val="Arial"/>
        <family val="2"/>
      </rPr>
      <t>Төрийн аудитын тухай хуулийн 15 дугаар зүйлийн 15.1.12</t>
    </r>
  </si>
  <si>
    <r>
      <rPr>
        <sz val="10"/>
        <rFont val="Arial"/>
        <family val="2"/>
      </rPr>
      <t>заалт</t>
    </r>
  </si>
  <si>
    <t>Аудитын явцад илэрсэн төлбөр, зөрчлийг барагдуулах акт тавих, албан шаардлага өгөх, хууль тоггоомж, эрх зүйн хэм хэмжээ тогтоосон бусад шийдвэрийг боловсронгуй болгох саналыг холбогдох байгууллагад тавих;</t>
  </si>
  <si>
    <r>
      <rPr>
        <sz val="10"/>
        <rFont val="Arial"/>
        <family val="2"/>
      </rPr>
      <t>Актын төлбөр барагдуулах дүн</t>
    </r>
  </si>
  <si>
    <r>
      <rPr>
        <sz val="10"/>
        <rFont val="Arial"/>
        <family val="2"/>
      </rPr>
      <t>Улсын төсвийн дансанд</t>
    </r>
  </si>
  <si>
    <r>
      <rPr>
        <sz val="10"/>
        <rFont val="Arial"/>
        <family val="2"/>
      </rPr>
      <t>Орон нутгийн төсвийн дансанд</t>
    </r>
  </si>
  <si>
    <r>
      <rPr>
        <sz val="10"/>
        <rFont val="Arial"/>
        <family val="2"/>
      </rPr>
      <t>Тухайн байгууллагын дансанд</t>
    </r>
  </si>
  <si>
    <t>2. Нотлох баримтын мэдээлэл</t>
  </si>
  <si>
    <t>Нотлох баримтын бүрдэл</t>
  </si>
  <si>
    <t>Нотлох баримтын төрөл</t>
  </si>
  <si>
    <t>баримтат</t>
  </si>
  <si>
    <t>тушаал</t>
  </si>
  <si>
    <t>гэрээ</t>
  </si>
  <si>
    <r>
      <t xml:space="preserve">3. </t>
    </r>
    <r>
      <rPr>
        <b/>
        <sz val="10"/>
        <color theme="1"/>
        <rFont val="Arial"/>
        <family val="2"/>
      </rPr>
      <t>Акт (албан шаардлага)тогтоосон Төрийн аудитын байгууллагын ажилтан болон хариуцагчийн мэдээлэл</t>
    </r>
  </si>
  <si>
    <t>Харилцагч</t>
  </si>
  <si>
    <t>Гарын үсэг</t>
  </si>
  <si>
    <t>Танилцаж зөвшөөрсөн гарын үсэг</t>
  </si>
  <si>
    <t>4.Акт /албан шаардлага/ тогтоох үеийн хяналт</t>
  </si>
  <si>
    <t xml:space="preserve"> 4.1. Эхний хяналтын бүртгэл</t>
  </si>
  <si>
    <t>Хяналт хийсэн албан тушаалтан</t>
  </si>
  <si>
    <t>Хянасан огноо</t>
  </si>
  <si>
    <t>Тэргүүлэх  аудитор</t>
  </si>
  <si>
    <t>Хуулийн ажилтан</t>
  </si>
  <si>
    <t>4.2.Хяналтын баталгаажуулалт- Хэвлэмэл хуудсанд хэвлэх эрх</t>
  </si>
  <si>
    <t>Баталгаажуулсан</t>
  </si>
  <si>
    <t>Зөвшөөрсөн огноо</t>
  </si>
  <si>
    <t>Баталгаажуулсан гарын үсэг ба хурлын шийдвэр</t>
  </si>
  <si>
    <t>Удирдлагын зөвлөлийн хурал</t>
  </si>
  <si>
    <t>1.Үндсэн мэдээлэл</t>
  </si>
  <si>
    <r>
      <rPr>
        <sz val="10"/>
        <rFont val="Arial"/>
        <family val="2"/>
      </rPr>
      <t>Аудитын нэр</t>
    </r>
  </si>
  <si>
    <t>Заалт</t>
  </si>
  <si>
    <r>
      <rPr>
        <sz val="10"/>
        <rFont val="Arial"/>
        <family val="2"/>
      </rPr>
      <t>Төлбөр барагдуулах огноо</t>
    </r>
  </si>
  <si>
    <t>Дарга</t>
  </si>
  <si>
    <t>Хяналтаар өгсөн зөвлөмж</t>
  </si>
  <si>
    <t>Хянасан ажилтны гарын үсэг</t>
  </si>
  <si>
    <t>Мөнгөн дүн  /төгрөгөөр/</t>
  </si>
  <si>
    <t>Монгол Улсын Ерөнхий аудиторын 
2016 оны 09 сарын 09 өдрийн А/95 
дугаар тушаалын 1 дүгээр хавсралт</t>
  </si>
  <si>
    <t>Төлбөрийн хүсэлт, гэрээ зэрэг баримтыг архивын нэгжид үдсэн.</t>
  </si>
  <si>
    <t>.......................... АУДИТЫН ГАЗРЫН АУДИТОР /ШИНЖЭЭЧ/ БОЛОН БАГИЙН ЗӨВЛӨМЖИЙН БҮРТГЭЛ</t>
  </si>
  <si>
    <t xml:space="preserve">Аудитын нэр </t>
  </si>
  <si>
    <t>Аудитын зөвлөмжийн мэдээлэл</t>
  </si>
  <si>
    <t>Зөвлөмжийн хэрэгжилтэд хяналт тавих аудитор, шинжээчийн овог нэр, албан тушаал</t>
  </si>
  <si>
    <t>Зөвлөмжийн биелэлтийг мэдээлсэн баримт бичгийн нэр, огноо, дугаар</t>
  </si>
  <si>
    <t>Зөвлөмжийн хэрэгжилт</t>
  </si>
  <si>
    <t>Зөвлөмжийн  хэрэгжээгүй шалтгааны тайлбар</t>
  </si>
  <si>
    <t xml:space="preserve">Хүлээн зөвшөөрүүлсэн үр өгөөж </t>
  </si>
  <si>
    <t>Ажилласан</t>
  </si>
  <si>
    <t>Зөвлөмжийн утга</t>
  </si>
  <si>
    <t>Нийт зөвлөмжийн тоо</t>
  </si>
  <si>
    <t>Үүнээс:</t>
  </si>
  <si>
    <t>Зөвлөмжийн хугацаа                                   (он, сар, өдөр)</t>
  </si>
  <si>
    <t>Зөвлөмжийн биелэлтийг хариуцах албан тушаалтан</t>
  </si>
  <si>
    <t xml:space="preserve">Санхүүгийн </t>
  </si>
  <si>
    <t>Санхүүгийн бус</t>
  </si>
  <si>
    <t>хүн</t>
  </si>
  <si>
    <t>Өдөр</t>
  </si>
  <si>
    <t>Арвилан хэмнэх, үр ашиг, үр нөлөөг сайжруулах</t>
  </si>
  <si>
    <t xml:space="preserve">Бүртгэл тайлагналтай холбоотой </t>
  </si>
  <si>
    <t xml:space="preserve">Хууль тогтоомжийн хэрэгжилттэй холбоотой </t>
  </si>
  <si>
    <t xml:space="preserve">Дотоод хяналтыг сайжуулах </t>
  </si>
  <si>
    <t>Хүргүүлсэн</t>
  </si>
  <si>
    <t>Биелэлтийг  тооцох</t>
  </si>
  <si>
    <t>Холбоо барих                       хаяг, утас</t>
  </si>
  <si>
    <t xml:space="preserve">Хэрэгжсэн </t>
  </si>
  <si>
    <t>Хэрэгжих шатандаа</t>
  </si>
  <si>
    <t>Хэрэгжээгүй</t>
  </si>
  <si>
    <t>Үнийн дүнгээр</t>
  </si>
  <si>
    <t>В</t>
  </si>
  <si>
    <t>Г</t>
  </si>
  <si>
    <t>Нэг. Өмнөх оноос шилжин ирсэн</t>
  </si>
  <si>
    <t xml:space="preserve">1.А. Санхүүгийн тайлангийн аудит </t>
  </si>
  <si>
    <t xml:space="preserve">Хоёр. Тайлант он </t>
  </si>
  <si>
    <t>2.А. Санхүүгийн тайлангийн аудит</t>
  </si>
  <si>
    <t xml:space="preserve">Санхүүгийн тайланд залруулж зохих заавар журмын дагуу бэлтгэх; </t>
  </si>
  <si>
    <t>3 сар 15</t>
  </si>
  <si>
    <t>6 сар 15</t>
  </si>
  <si>
    <t>2017.03.10</t>
  </si>
  <si>
    <t xml:space="preserve"> </t>
  </si>
  <si>
    <t>...............................АУДИТЫН ГАЗРЫН АУДИТОР /ШИНЖЭЭЧ/ БОЛОН БАГИЙН АЛБАН ШААРДЛАГЫН БҮРТГЭЛ</t>
  </si>
  <si>
    <t>Батлагдсан тушаалын</t>
  </si>
  <si>
    <t>Албан шаардлагын мэдээлэл</t>
  </si>
  <si>
    <t>Албан шаардлагын хэрэгжилтэд хяналт тавих баг, аудитор, шинжээчийн овог, нэр, албан тушаал</t>
  </si>
  <si>
    <t>Албан шаардлагын биелэлт /сая.төг/</t>
  </si>
  <si>
    <t>Дараа онд шилжих үлдэгдэл /сая.төг/</t>
  </si>
  <si>
    <t>Хүлээн зөвшөөрүүлсэн үр өгөөж</t>
  </si>
  <si>
    <t>Албан шаардлагын  огноо, дугаар</t>
  </si>
  <si>
    <t>Зөрчлийн товч утга</t>
  </si>
  <si>
    <t>Хугацаа                 (он, сар, өдөр)</t>
  </si>
  <si>
    <t>Зөрчлийн дүн /сая.төг/</t>
  </si>
  <si>
    <t>Албан шаардлагыг хүлээн авсан</t>
  </si>
  <si>
    <t>Бүртгэлээс хасагдсан</t>
  </si>
  <si>
    <t>Санхүүгийн</t>
  </si>
  <si>
    <t>Хүлээлгэн өгсөн</t>
  </si>
  <si>
    <t>Зөрчлийг барагдуулах</t>
  </si>
  <si>
    <t>Холбоо барих  хаяг, утас</t>
  </si>
  <si>
    <t>Бүгд</t>
  </si>
  <si>
    <t xml:space="preserve">Зөрчлийг арилгасан баримтын  огноо, дугаар  </t>
  </si>
  <si>
    <t xml:space="preserve">Хуулийн байгууллагад шилжүүлсэн </t>
  </si>
  <si>
    <t>Тушаалаар хүчингүй болгосон</t>
  </si>
  <si>
    <t>Үнийн дүн /сая.төг/</t>
  </si>
  <si>
    <t xml:space="preserve">Дүн </t>
  </si>
  <si>
    <t xml:space="preserve">Огноо </t>
  </si>
  <si>
    <t>Д</t>
  </si>
  <si>
    <t>2017.03.15</t>
  </si>
  <si>
    <t>А-7</t>
  </si>
  <si>
    <t xml:space="preserve"> Арилжааны банкны дансны  хуулга, журналын дүн  орлого үр дүнгийн тайланд тусгасан санхүүжилтийн дүн хоорондоо зөрүүтэй. </t>
  </si>
  <si>
    <t>2017.05.25</t>
  </si>
  <si>
    <t xml:space="preserve">............................ АУДИТЫН ГАЗРЫН АУДИТОР /ШИНЖЭЭЧ/ БОЛОН БАГИЙН ТӨЛБӨРИЙН АКТЫН БҮРТГЭЛ </t>
  </si>
  <si>
    <t>Төлбөрийн актын мэдээлэл</t>
  </si>
  <si>
    <t>Төлбөрийн актын хэрэгжилтэд хяналт тавих аудитор, шинжээчийн овог, нэр, албан тушаал</t>
  </si>
  <si>
    <t>Төлбөрийн актын биелэлт /сая.төг/</t>
  </si>
  <si>
    <t xml:space="preserve">Хүлээн зөвшөөрүүлсэн  санхүүгийн үр өгөөж </t>
  </si>
  <si>
    <t>Төлбөрийн актын дугаар, огноо</t>
  </si>
  <si>
    <t>Илрүүлсэн зөрчлийн товч утга</t>
  </si>
  <si>
    <t>Хугацаа (он, сар, өдөр)</t>
  </si>
  <si>
    <t>Төлбөрийн дүн /сая.төг/</t>
  </si>
  <si>
    <t>Төлбөрийн актыг хүлээн авсан</t>
  </si>
  <si>
    <t>Хэрэгжсэн</t>
  </si>
  <si>
    <t>Төлбөрийг барагдуулах</t>
  </si>
  <si>
    <t>Төлбөрийн баримтын нэр, огноо, дугаар</t>
  </si>
  <si>
    <t xml:space="preserve">Улсын төсөвт </t>
  </si>
  <si>
    <t>Орон нутгийн төсөвт</t>
  </si>
  <si>
    <t>Тухайн байгууллагад</t>
  </si>
  <si>
    <t>Улсын төсвт</t>
  </si>
  <si>
    <t>Үнийндүн /сая.төг/</t>
  </si>
  <si>
    <t>1.А.Санхүүгийн тайлангийн аудит</t>
  </si>
  <si>
    <t>2.А.  Санхүүгийн тайлангийн аудит</t>
  </si>
  <si>
    <t xml:space="preserve">              .......................АУДИТЫН ГАЗРЫН АУДИТОР /ШИНЖЭЭЧ/ БОЛОН БАГИЙН АУДИТААР ИЛРҮҮЛСЭН АЛДАА, ЗӨРЧЛИЙН БҮРТГЭЛ </t>
  </si>
  <si>
    <t>Илрүүлсэн алдаа, зөрчлийн утга</t>
  </si>
  <si>
    <t>Илрүүлсэн алдаа, зөрчлийн ангилал /тоо, сая.төг/</t>
  </si>
  <si>
    <t>Үүнээс: Залруулсан</t>
  </si>
  <si>
    <t>Орлого бүрдүүлэлттэй холбоотой</t>
  </si>
  <si>
    <t>Төсвийн төлөвлөлт, гүйцэтгэлтэй холбоотой</t>
  </si>
  <si>
    <t>НББ, тайлагналтай холбоотой</t>
  </si>
  <si>
    <t>Арвилан хэмнэлт, үр ашиг, үр нөлөөтэй холбоотой</t>
  </si>
  <si>
    <t>Хууль, тогтоомжийн хэрэгжилттэй холбоотой</t>
  </si>
  <si>
    <t>Дотоод хяналт, хариуцлагатай холбоотой</t>
  </si>
  <si>
    <t>Худалдан авалттай холбоотой</t>
  </si>
  <si>
    <t xml:space="preserve"> Бусад</t>
  </si>
  <si>
    <t xml:space="preserve">        А. Гүйцтгэлийн аудит </t>
  </si>
  <si>
    <t>А. Санхүүгийн тайлангийн аудит</t>
  </si>
  <si>
    <r>
      <t xml:space="preserve">                              </t>
    </r>
    <r>
      <rPr>
        <sz val="9"/>
        <color rgb="FF000000"/>
        <rFont val="Arial"/>
        <family val="2"/>
      </rPr>
      <t xml:space="preserve">Аудитор /Шинжээч/, Багийн ахлагч </t>
    </r>
  </si>
  <si>
    <r>
      <t xml:space="preserve"> Хянасан:          ........................................................           /                                            / </t>
    </r>
    <r>
      <rPr>
        <i/>
        <sz val="9"/>
        <color rgb="FF000000"/>
        <rFont val="Arial"/>
        <family val="2"/>
      </rPr>
      <t xml:space="preserve">      </t>
    </r>
  </si>
  <si>
    <t xml:space="preserve">              Менежер</t>
  </si>
  <si>
    <t>2017 он 06  сар  22  өдөр</t>
  </si>
  <si>
    <r>
      <t xml:space="preserve">Бүртгэсэн :       </t>
    </r>
    <r>
      <rPr>
        <u/>
        <sz val="9"/>
        <color rgb="FF000000"/>
        <rFont val="Arial"/>
        <family val="2"/>
      </rPr>
      <t xml:space="preserve">Санхүүгийн аудитын </t>
    </r>
    <r>
      <rPr>
        <u/>
        <sz val="11"/>
        <color rgb="FF000000"/>
        <rFont val="Calibri"/>
        <family val="2"/>
        <scheme val="minor"/>
      </rPr>
      <t xml:space="preserve"> баг </t>
    </r>
    <r>
      <rPr>
        <u/>
        <sz val="9"/>
        <color rgb="FF000000"/>
        <rFont val="Arial"/>
        <family val="2"/>
      </rPr>
      <t xml:space="preserve">Ахлах аудитор           </t>
    </r>
  </si>
  <si>
    <t>Акт /албан шаардлага/ тогтоох эрх зүйн үндэслэл</t>
  </si>
  <si>
    <t xml:space="preserve">Акт тогтоосон Төрийн аудитын байгууллагын ажилтан  </t>
  </si>
  <si>
    <t xml:space="preserve">Аалбан шаардлага өгсөн Төрийн байгууллагын ажилтан  </t>
  </si>
  <si>
    <r>
      <t xml:space="preserve">3. </t>
    </r>
    <r>
      <rPr>
        <b/>
        <sz val="9"/>
        <color theme="1"/>
        <rFont val="Arial"/>
        <family val="2"/>
      </rPr>
      <t>Албан шаардлага өгсөн Төрийн аудитын байгууллагын ажилтан болон хариуцагчийн мэдээлэл</t>
    </r>
  </si>
  <si>
    <t>Албан шаардлага өгөх үндэслэл</t>
  </si>
  <si>
    <t>Акт тогтоосон үндэслэл</t>
  </si>
  <si>
    <t xml:space="preserve">  БАРАА МАТЕРИАЛ</t>
  </si>
  <si>
    <t>Кассанд байгаа бэлэн мөнгө</t>
  </si>
  <si>
    <t>Төгрөг</t>
  </si>
  <si>
    <t>Гадаад валют</t>
  </si>
  <si>
    <t>Касс арилжааны банк</t>
  </si>
  <si>
    <t>Банкинд байгаа бэлэн мөнгө</t>
  </si>
  <si>
    <t>Үндсэн хөрөнгийн дахин үнэлгээний өсөлт,бууралт</t>
  </si>
  <si>
    <t>Үндсэн хөрөнгийн дахин үнэлгээнийбууралт</t>
  </si>
  <si>
    <t xml:space="preserve"> Төлсөн ногдол ашиг</t>
  </si>
  <si>
    <t xml:space="preserve"> Хувьцаа буцаан худалдаж авахад төлсөн</t>
  </si>
  <si>
    <t xml:space="preserve"> Санхүүгийн түрээсийн өглөгт төлсөн</t>
  </si>
  <si>
    <t xml:space="preserve"> Зээл, өрийн үнэт цаасны төлбөрт төлсөн мөнгө</t>
  </si>
  <si>
    <t xml:space="preserve"> Гадаад валютын ханшийн зөрүү</t>
  </si>
  <si>
    <t xml:space="preserve"> Санхүүгийн үйл ажиллагааны зардал</t>
  </si>
  <si>
    <t xml:space="preserve"> Засгийн газрын үнэт цаасны үндсэн төлбөр</t>
  </si>
  <si>
    <t xml:space="preserve"> Засгийн газрын бондын үндсэн төлбөр</t>
  </si>
  <si>
    <t xml:space="preserve"> Гадаад зээлийн үндсэн төлбөр</t>
  </si>
  <si>
    <t xml:space="preserve"> ГАДААД ЗЭЭЛИЙН ҮНДСЭН ТӨЛБӨР</t>
  </si>
  <si>
    <t xml:space="preserve"> Гадаадын төслийн зээлээс санхүүжих зээл</t>
  </si>
  <si>
    <t xml:space="preserve"> Гадаадын санхүүгийн зах зээлээс санхүүжих зээл</t>
  </si>
  <si>
    <t xml:space="preserve"> Эргэж төлөгдөх зээл</t>
  </si>
  <si>
    <t xml:space="preserve"> ЭPГЭЖ ТӨЛӨГДӨХ ТӨЛБӨРИЙГ ХАССАН ЦЭВЭР ЗЭЭЛ</t>
  </si>
  <si>
    <t>Төрөл бүрийн хандив</t>
  </si>
  <si>
    <t>Хувьцаа болон өмчийн бусад үнэт цаас гаргаснаас хүлээн авсан</t>
  </si>
  <si>
    <t>Зээл авсан, өрийн үнэт цаас гаргаснаас хүлээн авсан</t>
  </si>
  <si>
    <t>Гадаадын санхүүгийн зах зээлээс санхүүжих</t>
  </si>
  <si>
    <t>Дамжуулан зээлдүүлэх зээлээс эргэж төлөгдөх</t>
  </si>
  <si>
    <t>Дотоод эх үүсвэрээс олгосон зээлээс эргэж төлөгдөх</t>
  </si>
  <si>
    <t>Бусад эх үүсвэр</t>
  </si>
  <si>
    <t>Гадаад эх үүсвэрээр</t>
  </si>
  <si>
    <t xml:space="preserve"> Гадаад эх үүсвэрээр</t>
  </si>
  <si>
    <t xml:space="preserve"> Биет ба биет бус хөрөнгө худалдан авсан зардал</t>
  </si>
  <si>
    <t>Бусдад олгосон зээл болон урьдчилгаа /ТӨҮГ/</t>
  </si>
  <si>
    <t>Бусад урт хугацаат хөрөнгө олж эзэмшихэд төлсөн/ТӨҮГ/</t>
  </si>
  <si>
    <t>Хөрөнгө оруулалт олж эзэмшихэд төлсөн/ТӨҮГ/</t>
  </si>
  <si>
    <t>Биет бус хөрөнгө олж эзэмшихэд төлсөн/ТӨҮГ/</t>
  </si>
  <si>
    <t xml:space="preserve"> Үндсэн хөрөнгө олж эзэмшихэд төлсөн /ТӨҮГ/</t>
  </si>
  <si>
    <t xml:space="preserve"> Стратегийн нөөц хөрөнгө</t>
  </si>
  <si>
    <t xml:space="preserve"> Бусад хөрөнгө</t>
  </si>
  <si>
    <t xml:space="preserve"> Тоног төхөөрөмж</t>
  </si>
  <si>
    <t xml:space="preserve"> Их засвар</t>
  </si>
  <si>
    <t xml:space="preserve"> Барилга байгууламж</t>
  </si>
  <si>
    <t>Дотоод эх үүсвэрээр</t>
  </si>
  <si>
    <t xml:space="preserve"> ХӨРӨНГИЙН ЗАРДАЛ</t>
  </si>
  <si>
    <t xml:space="preserve"> Хүлээн авсан ногдол ашиг</t>
  </si>
  <si>
    <t xml:space="preserve"> Хүлээн авсан хүүний орлого</t>
  </si>
  <si>
    <t xml:space="preserve"> Бусад урт хугацаат хөрөнгө борлуулсны орлого</t>
  </si>
  <si>
    <t xml:space="preserve"> Биет бус хөрөнгө борлуулсны орлого</t>
  </si>
  <si>
    <t xml:space="preserve"> Хөрөнгө оруулалтын олз</t>
  </si>
  <si>
    <t xml:space="preserve"> Бусдад олгосон зээл болон урьдчилгааны эргэн төлөлт</t>
  </si>
  <si>
    <t xml:space="preserve"> Улсын төсвөөс олгосон зээл</t>
  </si>
  <si>
    <t xml:space="preserve"> Үндсэн хөрөнгө борлуулсны орлого</t>
  </si>
  <si>
    <t xml:space="preserve"> Төсвийн ерөнхийлөн захирагч хооронд хийсэн санхүүжилт</t>
  </si>
  <si>
    <t xml:space="preserve"> Хөрөнгийн</t>
  </si>
  <si>
    <t xml:space="preserve"> Төвлөрүүлэх шилжүүлэг</t>
  </si>
  <si>
    <t xml:space="preserve"> Засгийн газрын, Засаг даргын нөөц хөрөнгө</t>
  </si>
  <si>
    <t xml:space="preserve"> Урсгал үйл ажиллагааны санхүүжилт</t>
  </si>
  <si>
    <t xml:space="preserve"> Төсвийн захирагчдаас олгосон санхүүжилт, шилжүүлэг</t>
  </si>
  <si>
    <t xml:space="preserve"> Урсгал үйл ажиллагааны санхүүжилт сумдад</t>
  </si>
  <si>
    <t xml:space="preserve"> Урсгал үйл ажиллагааны санхүүжилт төсөвт байгууллага</t>
  </si>
  <si>
    <t xml:space="preserve"> Орон нутгийн төсвийн ерөнхийлөн захирагчдад олгох татаас, санхүүжилт</t>
  </si>
  <si>
    <t xml:space="preserve"> Улсын төсвөөс олгосон санхүүжилт, шилжүүлэг</t>
  </si>
  <si>
    <t xml:space="preserve"> Нэг удаагийн тэтгэмж, шагнал урамшуулал </t>
  </si>
  <si>
    <t xml:space="preserve"> Хөдөө орон нутагт тогтвор суурьшилтай ажилласан албан хаагчдад төрөөс үзүүлэх дэмжлэг </t>
  </si>
  <si>
    <t xml:space="preserve"> Тэтгэвэрт гарахад олгох нэг удаагийн мөнгөн тэтгэмж</t>
  </si>
  <si>
    <t xml:space="preserve"> Ээлжийн амралтаар нутаг явах унааны хөнгөлөлт</t>
  </si>
  <si>
    <t xml:space="preserve"> Төрөөс иргэдэд олгох тэтгэмж, урамшуулал</t>
  </si>
  <si>
    <t xml:space="preserve"> Ажил олгогчоос олгохбусад тэтгэмж, урамшуулал</t>
  </si>
  <si>
    <t xml:space="preserve"> Нийгмийн халамжийн тэтгэвэр, тэтгэмж</t>
  </si>
  <si>
    <t xml:space="preserve"> Нийгмийн даатгалын тэтгэвэр, тэтгэмж</t>
  </si>
  <si>
    <t xml:space="preserve"> Бусад урсгал шилжүүлэг</t>
  </si>
  <si>
    <t xml:space="preserve"> Засгийн газрын гадаад шилжүүлэг</t>
  </si>
  <si>
    <t xml:space="preserve"> Засгийн газрын дотоод шилжүүлэг</t>
  </si>
  <si>
    <t xml:space="preserve"> Засгийн газрын урсгал шилжүүлэг</t>
  </si>
  <si>
    <t>УРСГАЛ ШИЛЖҮҮЛЭГ</t>
  </si>
  <si>
    <t xml:space="preserve"> Хувийн хэвшлийн байгууллагад олгох татаас</t>
  </si>
  <si>
    <t xml:space="preserve"> Төрийн өмчит байгууллагад олгох татаас</t>
  </si>
  <si>
    <t>ТАТААС</t>
  </si>
  <si>
    <t xml:space="preserve"> Дотоод зээлийн үйлчилгээний төлбөр</t>
  </si>
  <si>
    <t xml:space="preserve"> Гадаад зээлийн үйлчилгээний төлбөр</t>
  </si>
  <si>
    <t>ХҮҮ</t>
  </si>
  <si>
    <t xml:space="preserve"> Хичээл үйлдвэрлэлийн дадлага хийх </t>
  </si>
  <si>
    <t xml:space="preserve"> Бараа үйлчилгээний бусад зардал</t>
  </si>
  <si>
    <t xml:space="preserve"> Бусад мөнгөн зарлага /ТӨҮГ/</t>
  </si>
  <si>
    <t xml:space="preserve"> Даатгалын төлбөрт төлсөн /ТӨҮГ/</t>
  </si>
  <si>
    <t xml:space="preserve"> Татварын байгууллагад төлсөн/ТӨҮГ/</t>
  </si>
  <si>
    <t xml:space="preserve"> Хүүний төлбөрт төлсөн/ТӨҮГ/</t>
  </si>
  <si>
    <t xml:space="preserve"> Улсын мэдээллийн маягт хэвлэх, бэлтгэх</t>
  </si>
  <si>
    <t xml:space="preserve"> Банк, санхүүгийн байгууллагын үйлчилгээний хураамж</t>
  </si>
  <si>
    <t xml:space="preserve"> Газрын төлбөр </t>
  </si>
  <si>
    <t xml:space="preserve"> Мэдээлэл, технологийн үйлчилгээ</t>
  </si>
  <si>
    <t xml:space="preserve"> Тээврийн хэрэгслийн оношлогоо</t>
  </si>
  <si>
    <t xml:space="preserve"> Тээврийн хэрэгслийн татвар</t>
  </si>
  <si>
    <t xml:space="preserve"> Даатгалын үйлчилгээ</t>
  </si>
  <si>
    <t xml:space="preserve"> Аудит, баталгаажуулалт, зэрэглэл тогтоох </t>
  </si>
  <si>
    <t xml:space="preserve"> Бусдаар гүйцэтгүүлсэн бусад нийтлэг ажил үйлчилгээний төлбөр хураамж</t>
  </si>
  <si>
    <t xml:space="preserve"> Бусдаар гүйцэтгүүлсэн ажил, үйлчилгээний төлбөр, хураамж</t>
  </si>
  <si>
    <t xml:space="preserve"> Зочин төлөөлөгч хүлээн авах</t>
  </si>
  <si>
    <t xml:space="preserve"> Дотоод албан томилолт</t>
  </si>
  <si>
    <t xml:space="preserve"> Гадаад албан томилолт</t>
  </si>
  <si>
    <t xml:space="preserve"> Томилолт, зочны зардал</t>
  </si>
  <si>
    <t xml:space="preserve"> Урсгал засвар</t>
  </si>
  <si>
    <t xml:space="preserve"> Хөдөлмөр хамгааллын хэрэглэл</t>
  </si>
  <si>
    <t xml:space="preserve"> Тавилга</t>
  </si>
  <si>
    <t xml:space="preserve"> Багаж, техник, хэрэгсэл</t>
  </si>
  <si>
    <t xml:space="preserve"> Эд хогшил, урсгал засварын зардал</t>
  </si>
  <si>
    <t xml:space="preserve"> Нормын хувцас, зөөлөн эдлэл</t>
  </si>
  <si>
    <t xml:space="preserve"> Хоол, хүнс</t>
  </si>
  <si>
    <t xml:space="preserve"> Эм, бэлдмэл, эмнэлгийн хэрэгсэл</t>
  </si>
  <si>
    <t xml:space="preserve"> Нормативт зардал</t>
  </si>
  <si>
    <t xml:space="preserve"> Бараа материал худалдан авахад төлсөн/ТӨҮГ/</t>
  </si>
  <si>
    <t xml:space="preserve"> Түлш шатахуун, тээврийн хөлс, сэлбэг хэрэгсэлд төлсөн/ТӨҮГ/</t>
  </si>
  <si>
    <t xml:space="preserve"> Бараа материал акталсны зардал</t>
  </si>
  <si>
    <t>Аж ахуйн материал худалдан авах зардал</t>
  </si>
  <si>
    <t>Бага үнэтэй, түргэн элэгдэх, ахуйн эд зүйлс</t>
  </si>
  <si>
    <t>Хог хаягдал зайлуулах, хортон мэрэгчдийн устгал, ариутгал</t>
  </si>
  <si>
    <t>Ном, хэвлэл</t>
  </si>
  <si>
    <t>Шуудан, холбоо, интернэтийн төлбөр</t>
  </si>
  <si>
    <t>Тээвэр, шатахуун</t>
  </si>
  <si>
    <t>Бичиг хэрэг</t>
  </si>
  <si>
    <t>Хангамж, бараа материалын зардал</t>
  </si>
  <si>
    <t xml:space="preserve"> Ашиглалтын зардалд төлсөн /ТӨҮГ/</t>
  </si>
  <si>
    <t xml:space="preserve"> Байрны түрээс</t>
  </si>
  <si>
    <t xml:space="preserve"> Цэвэр, бохир ус</t>
  </si>
  <si>
    <t xml:space="preserve"> Түлш, халаалт</t>
  </si>
  <si>
    <t xml:space="preserve"> Гэрэл, цахилгаан</t>
  </si>
  <si>
    <t>Байр ашиглалттай холбоотой тогтмол зардал</t>
  </si>
  <si>
    <t>Нийгмийн даатгалын байгууллагад төлсөн /ТӨҮГ/</t>
  </si>
  <si>
    <t>Эрүүл мэндийн даатгал</t>
  </si>
  <si>
    <t>Ажилгүйдлийн даатгал</t>
  </si>
  <si>
    <t>ҮОМШӨ-ний даатгал</t>
  </si>
  <si>
    <t>Тэтгэмжийн даатгал</t>
  </si>
  <si>
    <t>Тэтгэврийн даатгал</t>
  </si>
  <si>
    <t xml:space="preserve"> Ажил олгогчоос нийгмийн даатгалд төлөх шимтгэл</t>
  </si>
  <si>
    <t xml:space="preserve"> Ажиллагчдад төлсөн /ТӨҮГ/</t>
  </si>
  <si>
    <t xml:space="preserve"> Гэрээт ажлын хөлс</t>
  </si>
  <si>
    <t xml:space="preserve"> Урамшуулал </t>
  </si>
  <si>
    <t xml:space="preserve"> Унаа хоолны хөнгөлөлт </t>
  </si>
  <si>
    <t xml:space="preserve"> Нэмэгдэл</t>
  </si>
  <si>
    <t xml:space="preserve"> Үндсэн цалин </t>
  </si>
  <si>
    <t>Цалин хөлс болон нэмэгдэл урамшил</t>
  </si>
  <si>
    <t>БАРАА, АЖИЛ ҮЙЛЧИЛГЭЭНИЙ ЗАРДАЛ</t>
  </si>
  <si>
    <t xml:space="preserve"> УРСГАЛ ЗАРДАЛ </t>
  </si>
  <si>
    <t>Нийгмийн даатгалын сангаас эмнэлгүүдэд олгох санхүүжилт</t>
  </si>
  <si>
    <t>Эрүүл мэндийн даатгалын сангаас санхүүжих</t>
  </si>
  <si>
    <t>Нийгмийн даатгалын сангаас санхүүжих</t>
  </si>
  <si>
    <t>Нийгмийн даатгалын сангийн төсвөөс санхүүжих</t>
  </si>
  <si>
    <t>Төсвийн ерөнхийлөн захирагч хооронд хийсэн санхүүжилт</t>
  </si>
  <si>
    <t>Төсвийн ерөнхийлөн захирагчаас олгосон санхүүжилт</t>
  </si>
  <si>
    <t>Хөрөнгийн</t>
  </si>
  <si>
    <t>Төвлөрүүлэх шилжүүлэг</t>
  </si>
  <si>
    <t>Урсгал үйл ажиллагааны санхүүжилт</t>
  </si>
  <si>
    <t xml:space="preserve"> Төсвийн захирагчдаас </t>
  </si>
  <si>
    <t>Орон нутгийн хөгжлийн сангаас санхүүжих</t>
  </si>
  <si>
    <t>Урсгал үйл ажиллагааны санхүүжилт / аймгаас авсан санхүүгийн дэмжлэг/</t>
  </si>
  <si>
    <t>Хөрөнгийн санхүүжилт / орон нутгийн төсөвт байгууллага/</t>
  </si>
  <si>
    <t>Оны эхний үлдэгдлээс санхүүжих / орон нутгийн төсөв/</t>
  </si>
  <si>
    <t>Төвлөрүүлэх шилжүүлэг /орон нутгийн төсөвт байгууллага улсад төвлөрүүлэх орлого/</t>
  </si>
  <si>
    <t>Засгийн газрын, Засаг даргын нөөц хөрөнгийн санхүүжилт</t>
  </si>
  <si>
    <t>Урсгал үйл ажиллагааны санхүүжилт /орон нутгийн төсөвт байгууллага/</t>
  </si>
  <si>
    <t>Орон нутгийн төсвөөс санхүүжих</t>
  </si>
  <si>
    <t>Төсвийн урамшуулал</t>
  </si>
  <si>
    <t xml:space="preserve"> Төсвийн байгууллагын үндсэн үйл ажиллагааны хүрээнд бий болсон нэмэлт орлого</t>
  </si>
  <si>
    <t xml:space="preserve"> Дээд шатны төсвийн захирагчийн төсөвт тусгагдсан төсвөөс доод шатны төсвийн захирагчид хуваарилсан хөрөнгө</t>
  </si>
  <si>
    <t xml:space="preserve"> ЗГНХ,ЗДНХөрөнгө,түүнтэй адилтгах ангилагдаагүй нөөц хөрөнгөөс тухайн төсвийн захирагчид хуваарилсан хөрөнгө </t>
  </si>
  <si>
    <t>Төсвийн жилийн явцад УИХ-аас соёрхон баталсан, ЗГ хоорондын гэрээ болон ОУ байгууллагаас авах хөнгөлөлттэй зээл</t>
  </si>
  <si>
    <t>Төрийн болон орон нутгийн өмчит бус этгээдээс авсан хандив, тусламж</t>
  </si>
  <si>
    <t>Нэмэлт санхүүжилтийн орлого</t>
  </si>
  <si>
    <t>Оны эхний үлдэгдлээс санхүүжих</t>
  </si>
  <si>
    <t>Орон нутгийн хөгжлийн нэгдсэн сангаас санхүүжих</t>
  </si>
  <si>
    <t>Тусгай зориулалтын шилжүүлгээс санхүүжих</t>
  </si>
  <si>
    <t>Засгийн газрын тусгай сангаас санхүүжих</t>
  </si>
  <si>
    <t>Хөрөнгийн санхүүжилт</t>
  </si>
  <si>
    <t xml:space="preserve">Төсөв болон дамжуулан зээлдүүлсэн зээлээс эргэж төлөгдөх	</t>
  </si>
  <si>
    <t>Улсын төвлөрсөн төсвөөс</t>
  </si>
  <si>
    <t>Гадаадын санхүүгийн зээлийн эх үүсвэр</t>
  </si>
  <si>
    <t xml:space="preserve"> Зээлийн орлого</t>
  </si>
  <si>
    <t>Улсын төсвөөс орон нутгийн төсвөөс төвлөрүүлэх шилжүүлэг</t>
  </si>
  <si>
    <t xml:space="preserve">Улсын төсвөөс орон нутгийн төсөвт олгох санхүүгийн дэмжлэг </t>
  </si>
  <si>
    <t>Орон нутгийн хөгжлийн нэгдсэн сангаас шилжүүлсэн орлого</t>
  </si>
  <si>
    <t>Тусгай зориулалтын шилжүүлгийн орлого</t>
  </si>
  <si>
    <t>Улсын төсөв орон нутгийн төсөв хоорондын шилжүүлэг</t>
  </si>
  <si>
    <t xml:space="preserve"> Тусламжийн орлого</t>
  </si>
  <si>
    <t>Өмч хувьчлалын орлого</t>
  </si>
  <si>
    <t xml:space="preserve"> Төрийн болон орон нутгийн өмчид бүртгэлтэй хөрөнгө борлуулсны орлого</t>
  </si>
  <si>
    <t>Хөрөнгийн орлого</t>
  </si>
  <si>
    <t xml:space="preserve"> Буцаан авсан албан татвар/ТӨҮГ/</t>
  </si>
  <si>
    <t xml:space="preserve"> Даатгалын нөхвөрөөс хүлээн авсан мөнгө /ТӨҮГ/</t>
  </si>
  <si>
    <t xml:space="preserve"> Эрхийн шимтгэл, хураамж, төлбөрийн орлого/ТӨҮГ/</t>
  </si>
  <si>
    <t xml:space="preserve"> Бараа борлуулсан, үйлчилгээ үзүүлсний орлого /ТӨҮГ/</t>
  </si>
  <si>
    <t xml:space="preserve"> Бусад орлого</t>
  </si>
  <si>
    <t xml:space="preserve"> Монгол банкны ашиг</t>
  </si>
  <si>
    <t xml:space="preserve"> Навигацийн орлого</t>
  </si>
  <si>
    <t xml:space="preserve"> Газрын тосны орлого</t>
  </si>
  <si>
    <t xml:space="preserve"> Түрээсийн орлого</t>
  </si>
  <si>
    <t xml:space="preserve"> Урьд оны үлдэгдэлээс санхүүжих</t>
  </si>
  <si>
    <t>Торгуулийн орлого</t>
  </si>
  <si>
    <t xml:space="preserve"> Хүүгийн орлого</t>
  </si>
  <si>
    <t xml:space="preserve"> Хувьцааны ногдол ашиг</t>
  </si>
  <si>
    <t>Нийтлэг татварын бус орлого</t>
  </si>
  <si>
    <t xml:space="preserve"> Нохойны албан татвар</t>
  </si>
  <si>
    <t xml:space="preserve"> Өв, залгамжлал, бэлэглэлийн албан татвар</t>
  </si>
  <si>
    <t xml:space="preserve"> Нийслэл хотын албан татвар</t>
  </si>
  <si>
    <t xml:space="preserve"> Бусад татвар</t>
  </si>
  <si>
    <t>Бусад татвар</t>
  </si>
  <si>
    <t>Байгалийн ургамлын нөөц ашигласны төлбөр</t>
  </si>
  <si>
    <t>Ус, рашааны нөөц ашигласны төлбөр</t>
  </si>
  <si>
    <t>Ан амьтны нөөц ашигласны төлбөр</t>
  </si>
  <si>
    <t>Ойн нөөц ашигласны төлбөр</t>
  </si>
  <si>
    <t xml:space="preserve"> Байгалийн нөөц ашигласны төлбөр</t>
  </si>
  <si>
    <t xml:space="preserve"> Дуудлага худалдаа</t>
  </si>
  <si>
    <t xml:space="preserve"> Газрын төлбөр</t>
  </si>
  <si>
    <t>Газрын төлбөр</t>
  </si>
  <si>
    <t xml:space="preserve"> Бусад татвар (төлбөр, хураамж)</t>
  </si>
  <si>
    <t xml:space="preserve"> Ашигт малтмалаас бусад байгалийн баялаг ашиглахад олгох эрхийн зөвшөөрлийн хураамж</t>
  </si>
  <si>
    <t>Хог хаягдлын үйлчилгээний хураамж</t>
  </si>
  <si>
    <t xml:space="preserve"> Улсын төсвийн хөрөнгөөр тогтоосон усны нөөцийн зардлын нөхөн төлбөр</t>
  </si>
  <si>
    <t xml:space="preserve"> Ус бохирдлын төлбөр</t>
  </si>
  <si>
    <t xml:space="preserve"> Түгээмэл тархацтай ашигт малтмал ашигласны төлбөр</t>
  </si>
  <si>
    <t xml:space="preserve"> Агаарын бохирдлын төлбөр</t>
  </si>
  <si>
    <t xml:space="preserve"> Ашигт малтмалын нөөц ашигласны төлбөр</t>
  </si>
  <si>
    <t xml:space="preserve"> Улсын төсвийн хөрөнгөөр хайгуул хийсэн ордын нөхөн төлбөр</t>
  </si>
  <si>
    <t xml:space="preserve"> Ашигт малтмалын хайгуулын болон ашиглалтын тусгай зөвшөөрлийн төлбөр</t>
  </si>
  <si>
    <t xml:space="preserve"> Улсын тэмдэгтийн хураамж</t>
  </si>
  <si>
    <t xml:space="preserve"> Бусад нийтлэг төлбөр, хураамж</t>
  </si>
  <si>
    <t>Бусад татвар, төлбөр, хураамж</t>
  </si>
  <si>
    <t xml:space="preserve"> Экспортын гаалийн албан татвар</t>
  </si>
  <si>
    <t xml:space="preserve"> Импортын гаалийн албан татвар</t>
  </si>
  <si>
    <t>Гадаад үйл ажиллагааны орлого</t>
  </si>
  <si>
    <t xml:space="preserve"> Автобензин, дизелийн түлшний албан татвар</t>
  </si>
  <si>
    <t>Тусгай зориулалтын орлого</t>
  </si>
  <si>
    <t xml:space="preserve"> Автобензин, дизелийн түлшний онцгой албан татвар</t>
  </si>
  <si>
    <t xml:space="preserve"> Суудлын автомашины онцгой албан татвар</t>
  </si>
  <si>
    <t xml:space="preserve"> Имтортын пивоны онцгой албан татвар</t>
  </si>
  <si>
    <t xml:space="preserve"> Имтортын тамхины онцгой албан татвар</t>
  </si>
  <si>
    <t xml:space="preserve"> Имтортын архи, дарсны онцгой албан татвар</t>
  </si>
  <si>
    <t xml:space="preserve"> Дотоодын пивоны онцгой албан татвар</t>
  </si>
  <si>
    <t xml:space="preserve"> Дотоодын тамхины онцгой албан татвар</t>
  </si>
  <si>
    <t xml:space="preserve"> Дотоодын архи, дарсны онцгой албан татвар</t>
  </si>
  <si>
    <t>Онцгой албан татвар</t>
  </si>
  <si>
    <t xml:space="preserve"> НӨАТ-ын буцаан олголт</t>
  </si>
  <si>
    <t xml:space="preserve"> Импортын барааны НӨАТ</t>
  </si>
  <si>
    <t xml:space="preserve"> Дотоодын барааны НӨАТ</t>
  </si>
  <si>
    <t>Нэмэгдсэн өртгийн албан татвар</t>
  </si>
  <si>
    <t xml:space="preserve"> Малд ногдуулах албан татвар</t>
  </si>
  <si>
    <t xml:space="preserve"> Автотээврийн болон өөрөө явагч хэрэгслийн албан татвар</t>
  </si>
  <si>
    <t xml:space="preserve"> Бууны албан татвар</t>
  </si>
  <si>
    <t xml:space="preserve"> Үл хөдлөх эд хөрөнгийн албан татвар</t>
  </si>
  <si>
    <t>Хөрөнгийн албан татвар</t>
  </si>
  <si>
    <t xml:space="preserve"> Эрүүл мэндийн даатгалын шимтгэл</t>
  </si>
  <si>
    <t xml:space="preserve"> Ажилгүйдлийн даатгалын шимтгэл</t>
  </si>
  <si>
    <t xml:space="preserve"> ҮОМШ өвчний даатгалын шимтгэл</t>
  </si>
  <si>
    <t xml:space="preserve"> Тэтгэмжийн даатгалын шимтгэл</t>
  </si>
  <si>
    <t xml:space="preserve"> Тэтгэврийн даатгалын шимтгэл</t>
  </si>
  <si>
    <t>Нийгмийн даатгалын шимтгэлийн орлого</t>
  </si>
  <si>
    <t xml:space="preserve"> Зарим бүтээгдэхүүний үнийн өсөлтийн албан татвар</t>
  </si>
  <si>
    <t xml:space="preserve"> ААН-ын орлогын албан татвар</t>
  </si>
  <si>
    <t xml:space="preserve"> Орлогыг нь тухай бүр тодорхойлох боломжгүй ажил, үйлчилгээ хувиараа эрхлэгч иргэний орлогын албан татвар</t>
  </si>
  <si>
    <t xml:space="preserve"> Орлогыг нь тухай бүр тодорхойлох боломжгүй ажил, үйлчилгээ хувиараа эрхлэгч</t>
  </si>
  <si>
    <t xml:space="preserve"> Хувь хүний орлогын албан татварын буцаан олголт</t>
  </si>
  <si>
    <t xml:space="preserve"> Шууд бус орлого</t>
  </si>
  <si>
    <t xml:space="preserve"> Төлбөрт таавар, бооцоот тоглоом, эд мөнгөний хонжворт сугалааны орлого</t>
  </si>
  <si>
    <t xml:space="preserve"> Урлагийн тоглолт, спортын тэмцээний шагнал, наадмын бай шагнал</t>
  </si>
  <si>
    <t xml:space="preserve"> Шинжлэх ухаан, утга зохиол, шинэ бүтээлийн ашигтай загвар, спортын тэмцээн, урлагийн тоглолт тэдгээртэй адилтгах бусад орлого</t>
  </si>
  <si>
    <t xml:space="preserve"> Хөрөнгө борлуулсны орлого</t>
  </si>
  <si>
    <t xml:space="preserve"> Хөрөнгийн орлого</t>
  </si>
  <si>
    <t xml:space="preserve"> Үйл ажиллагааны орлого</t>
  </si>
  <si>
    <t xml:space="preserve"> Цалин, хөдөлмөрийн хөлс, шагнал, урамшуулал болон тэдгээртэй адилтгах хөдөлмөр эрх</t>
  </si>
  <si>
    <t xml:space="preserve"> Хувь хүний орлогын албан татвар</t>
  </si>
  <si>
    <t>Орлогын албан татвар</t>
  </si>
  <si>
    <t>Эргэж төлөгдөх зээл</t>
  </si>
  <si>
    <t>Дамжуулан зээлдүүлэх зээл</t>
  </si>
  <si>
    <t>Дотоод эх үүсвэрээс олгосон зээл</t>
  </si>
  <si>
    <t>Хөрөнгийн дахин үнэлгээний зардал</t>
  </si>
  <si>
    <t>Гадаадын төслийн зээлээс санхүүжих дамжуулан зээлдүүлэх</t>
  </si>
  <si>
    <t>Yнэ төлбөргүй гарсан зардал</t>
  </si>
  <si>
    <t>Гадаад валютын ханшийн зөрүүний гарз</t>
  </si>
  <si>
    <t xml:space="preserve"> Хөрөнгө оруулалтын гарз</t>
  </si>
  <si>
    <t xml:space="preserve"> Найдваргүй авлагын алдагдал</t>
  </si>
  <si>
    <t>Yндсэн хөрөнгө худалдсаны гарз</t>
  </si>
  <si>
    <t xml:space="preserve"> Гадаадын санхүүгийн зах зээлээс санхүүжих</t>
  </si>
  <si>
    <t xml:space="preserve"> Дамжуулан зээлдүүлэх зээлээс эргэж төлөгдөх</t>
  </si>
  <si>
    <t xml:space="preserve"> Дотоод эх үүсвэрээс олгосон зээлээс эргэж төлөгдөх</t>
  </si>
  <si>
    <t xml:space="preserve"> Yндсэн хөрөнгө, бараа материал худалдсаны олз</t>
  </si>
  <si>
    <t xml:space="preserve"> Гадаад валютын ханшийн зөрүүний олз</t>
  </si>
  <si>
    <t xml:space="preserve"> Бусад ашиг (алдагдал) /ТӨҮГ/</t>
  </si>
  <si>
    <t xml:space="preserve"> Бусад урт хугацаат хөрөнгө борлуулсанаас үүссэн олз (гарз) /ТӨҮГ/</t>
  </si>
  <si>
    <t xml:space="preserve"> Хөрөнгө оруулалт борлуулснаас үүссэн олз (гарз) /ТӨҮГ/</t>
  </si>
  <si>
    <t xml:space="preserve"> Биет бус хөрөнгө данснаас хассаны олз (гарз) /ТӨҮГ/</t>
  </si>
  <si>
    <t>Үндсэн хөрөнгө данснаас хассаны олз (гарз) /ТӨҮГ/</t>
  </si>
  <si>
    <t>Стратегийн нөөц хөрөнгө</t>
  </si>
  <si>
    <t>Тоног төхөөрөмж</t>
  </si>
  <si>
    <t>Их засвар</t>
  </si>
  <si>
    <t xml:space="preserve"> Дотоод эх үүсвэрээр</t>
  </si>
  <si>
    <t>ХӨРӨНГИЙН ЗАРДАЛ</t>
  </si>
  <si>
    <t>Засгийн газрын, Засаг даргын нөөц хөрөнгө</t>
  </si>
  <si>
    <t>Төсвийн захирагчдаас олгосон санхүүжилт, шилжүүлэг</t>
  </si>
  <si>
    <t>Орон нутгийн төсвийн ерөнхийлөн захирагчдад олгох татаас, санхүүжилт</t>
  </si>
  <si>
    <t xml:space="preserve"> Нэг удаагийн тэтгэмж, шагнал урамшуулал</t>
  </si>
  <si>
    <t xml:space="preserve"> Хөдөө орон нутагт тогтвор суурьшилтай ажилласан албан хаагчдад төрөөс үзүүлэх дэмжлэг</t>
  </si>
  <si>
    <t xml:space="preserve"> Ажил олгогчоос олгох бусад тэтгэмж, урамшуулал</t>
  </si>
  <si>
    <t>Дотоод зээлийн үйлчилгээний төлбөр</t>
  </si>
  <si>
    <t>Гадаад зээлийн үйлчилгээний төлбөр</t>
  </si>
  <si>
    <t xml:space="preserve"> ХҮҮ</t>
  </si>
  <si>
    <t xml:space="preserve"> Yндсэн хөрөнгийн элэгдэл, хорогдол</t>
  </si>
  <si>
    <t xml:space="preserve"> Хичээл үйлдвэрлэлийн дадлага хийх</t>
  </si>
  <si>
    <t xml:space="preserve"> Орлогын татварын зардал /ТӨҮГ/</t>
  </si>
  <si>
    <t xml:space="preserve"> Бусад зардал/ТӨҮГ/</t>
  </si>
  <si>
    <t xml:space="preserve"> Санхүүгийн зардал /ТӨҮГ/</t>
  </si>
  <si>
    <t xml:space="preserve"> Ерөнхий ба удирдлагын зардал /ТӨҮГ/</t>
  </si>
  <si>
    <t xml:space="preserve"> Борлуулалт, маркетингийн зардал /ТӨҮГ/</t>
  </si>
  <si>
    <t xml:space="preserve"> Аудит, баталгаажуулалт, зэрэглэл тогтоох</t>
  </si>
  <si>
    <t>Зочин төлөөлөгч хүлээн авах</t>
  </si>
  <si>
    <t xml:space="preserve"> Аж ахуйн материал худалдан авах зардал</t>
  </si>
  <si>
    <t xml:space="preserve"> Бага үнэтэй, түргэн элэгдэх, ахуйн эд зүйлс</t>
  </si>
  <si>
    <t>Ашиглалтын зардалд төлсөн /ТӨҮГ/</t>
  </si>
  <si>
    <t>Байрны түрээс</t>
  </si>
  <si>
    <t>Цэвэр, бохир ус</t>
  </si>
  <si>
    <t>Түлш, халаалт</t>
  </si>
  <si>
    <t>Гэрэл, цахилгаан</t>
  </si>
  <si>
    <t>Ажил олгогчоос нийгмийн даатгалд төлөх шимтгэл</t>
  </si>
  <si>
    <t>Гэрээт ажлын хөлс</t>
  </si>
  <si>
    <t>Урамшуулал</t>
  </si>
  <si>
    <t>Унаа хоолны хөнгөлөлт</t>
  </si>
  <si>
    <t>Нэмэгдэл</t>
  </si>
  <si>
    <t xml:space="preserve">УРСГАЛ ЗАРДАЛ </t>
  </si>
  <si>
    <t xml:space="preserve"> Нийгмийн даатгалын сангийн төсвөөс санхүүжих</t>
  </si>
  <si>
    <t xml:space="preserve"> Орон нутгийн төсвөөс санхүүжих</t>
  </si>
  <si>
    <t>Төсвийн байгууллагын үндсэн үйл ажиллагааны хүрээнд бий болсон нэмэлт орлого</t>
  </si>
  <si>
    <t>Дээд шатны төсвийн захирагчийн төсөвт тусгагдсан төсвөөс доод шатны төсвийн захирагчид хуваарилсан хөрөнгө</t>
  </si>
  <si>
    <t>ЗГНХ,ЗДНХөрөнгө,түүнтэй адилтгах ангилагдаагүй нөөц хөрөнгөөс тухайн төсвийн захирагчид хуваарилсан хөрөнгө</t>
  </si>
  <si>
    <t xml:space="preserve"> Нэмэлт санхүүжилтийн орлого</t>
  </si>
  <si>
    <t xml:space="preserve"> Оны эхний үлдэгдлээс санхүүжих</t>
  </si>
  <si>
    <t xml:space="preserve"> Гадаадын санхүүгийн зээлийн эх үүсвэр</t>
  </si>
  <si>
    <t xml:space="preserve"> Улсын төсвөөс орон нутгийн төсвөөс төвлөрүүлэх шилжүүлэг</t>
  </si>
  <si>
    <t xml:space="preserve"> Улсын төсвөөс орон нутгийн төсөвт олгох санхүүгийн дэмжлэг</t>
  </si>
  <si>
    <t xml:space="preserve"> Орон нутгийн хөгжлийн нэгдсэн сангаас шилжүүлсэн орлого</t>
  </si>
  <si>
    <t xml:space="preserve"> Тусгай зориулалтын шилжүүлгийн орлого</t>
  </si>
  <si>
    <t xml:space="preserve"> Хандив тусламж /гадаад/</t>
  </si>
  <si>
    <t xml:space="preserve"> Хандив тусламж /дотоод/</t>
  </si>
  <si>
    <t>Тусламжийн орлого</t>
  </si>
  <si>
    <t xml:space="preserve"> Өмч хувьчлалын орлого</t>
  </si>
  <si>
    <t xml:space="preserve"> Эрхийн шимтгэлийн орлого /ТӨҮГ/</t>
  </si>
  <si>
    <t xml:space="preserve"> Борлуулалтын өртөг /ТӨҮГ/</t>
  </si>
  <si>
    <t xml:space="preserve"> Борлуулалтын орлого (цэвэр)/ТӨҮГ/</t>
  </si>
  <si>
    <t xml:space="preserve"> Үнэ төлбөргүй хүлээн авсан орлого</t>
  </si>
  <si>
    <t>Урьд оны үлдэгдэлээс санхүүжих</t>
  </si>
  <si>
    <t>Туслах үйл ажиллагааны орлогоос санхүүжих</t>
  </si>
  <si>
    <t>Үндсэн үйл ажиллагааны орлогоос санхүүжих</t>
  </si>
  <si>
    <t xml:space="preserve"> Төсөвт байгууллагын өөрийн орлого</t>
  </si>
  <si>
    <t xml:space="preserve"> Торгуулийн орлого</t>
  </si>
  <si>
    <t>Нохойны албан татвар</t>
  </si>
  <si>
    <t>Өв, залгамжлал, бэлэглэлийн албан татвар</t>
  </si>
  <si>
    <t>Нийслэл хотын албан татвар</t>
  </si>
  <si>
    <t>Байгалийн нөөц ашигласны төлбөр</t>
  </si>
  <si>
    <t>Дуудлага худалдаа</t>
  </si>
  <si>
    <t>Ашигт малтмалаас бусад байгалийн баялаг ашиглахад олгох эрхийн зөвшөөрлийн хураамж</t>
  </si>
  <si>
    <t>Улсын төсвийн хөрөнгөөр тогтоосон усны нөөцийн зардлын нөхөн төлбөр</t>
  </si>
  <si>
    <t>Ус бохирдлын төлбөр</t>
  </si>
  <si>
    <t>Түгээмэл тархацтай ашигт малтмал ашигласны төлбөр</t>
  </si>
  <si>
    <t>Агаарын бохирдлын төлбөр</t>
  </si>
  <si>
    <t>Ашигт малтмалын нөөц ашигласны төлбөр</t>
  </si>
  <si>
    <t>Улсын төсвийн хөрөнгөөр хайгуул хийсэн ордын нөхөн төлбөр</t>
  </si>
  <si>
    <t>Ашигт малтмалын хайгуулын болон ашиглалтын тусгай зөвшөөрлийн төлбөр</t>
  </si>
  <si>
    <t>Улсын тэмдэгтийн хураамж</t>
  </si>
  <si>
    <t>Бусад нийтлэг төлбөр, хураамж</t>
  </si>
  <si>
    <t>Экспортын гаалийн албан татвар</t>
  </si>
  <si>
    <t>Импортын гаалийн албан татвар</t>
  </si>
  <si>
    <t>Автобензин, дизелийн түлшний албан татвар</t>
  </si>
  <si>
    <t>Автобензин, дизелийн түлшний онцгой албан татвар</t>
  </si>
  <si>
    <t>Суудлын автомашины онцгой албан татвар</t>
  </si>
  <si>
    <t>Имтортын пивоны онцгой албан татвар</t>
  </si>
  <si>
    <t>Имтортын тамхины онцгой албан татвар</t>
  </si>
  <si>
    <t>Имтортын архи, дарсны онцгой албан татвар</t>
  </si>
  <si>
    <t>Дотоодын пивоны онцгой албан татвар</t>
  </si>
  <si>
    <t>Дотоодын тамхины онцгой албан татвар</t>
  </si>
  <si>
    <t>Дотоодын архи, дарсны онцгой албан татвар</t>
  </si>
  <si>
    <t>НӨАТ-ын буцаан олголт</t>
  </si>
  <si>
    <t>Импортын барааны НӨАТ</t>
  </si>
  <si>
    <t>Дотоодын барааны НӨАТ</t>
  </si>
  <si>
    <t>Малд ногдуулах албан татвар</t>
  </si>
  <si>
    <t>Автотээврийн болон өөрөө явагч хэрэгслийн албан татвар</t>
  </si>
  <si>
    <t>Бууны албан татвар</t>
  </si>
  <si>
    <t>Үл хөдлөх эд хөрөнгийн албан татвар</t>
  </si>
  <si>
    <t>Эрүүл мэндийн даатгалын шимтгэл</t>
  </si>
  <si>
    <t>Ажилгүйдлийн даатгалын шимтгэл</t>
  </si>
  <si>
    <t>ҮОМШ өвчний даатгалын шимтгэл</t>
  </si>
  <si>
    <t>Тэтгэмжийн даатгалын шимтгэл</t>
  </si>
  <si>
    <t>Тэтгэврийн даатгалын шимтгэл</t>
  </si>
  <si>
    <t>ААН-ын орлогын албан татвар</t>
  </si>
  <si>
    <t>Хувь хүний орлогын албан татварын буцаан олголт</t>
  </si>
  <si>
    <t>Шууд бус орлого</t>
  </si>
  <si>
    <t>Төлбөрт таавар, бооцоот тоглоом, эд мөнгөний хонжворт сугалааны орлого</t>
  </si>
  <si>
    <t>Урлагийн тоглолт, спортын тэмцээний шагнал, наадмын бай шагнал</t>
  </si>
  <si>
    <t xml:space="preserve"> Орлогын албан татвар</t>
  </si>
  <si>
    <t>Нөөцийн сан</t>
  </si>
  <si>
    <t>Бодлогын өөрчлөлт алдааны залруулга</t>
  </si>
  <si>
    <t>Хөрөнгийн дахин үнэлгээний зөрүү</t>
  </si>
  <si>
    <t xml:space="preserve"> Давхардсан гүйлгээг цэвэрлэх данс</t>
  </si>
  <si>
    <t xml:space="preserve"> Тайлант үеийн үр дүн</t>
  </si>
  <si>
    <t xml:space="preserve"> Өмнөх үеийн үр дүн</t>
  </si>
  <si>
    <t>Эздийн өмчийн бусад хэсэг</t>
  </si>
  <si>
    <t xml:space="preserve">Нэмж төлөгдсөн капитал </t>
  </si>
  <si>
    <t xml:space="preserve">Халаасны хувьцаа </t>
  </si>
  <si>
    <t xml:space="preserve">- хувьцаат </t>
  </si>
  <si>
    <t xml:space="preserve">- хувийн </t>
  </si>
  <si>
    <t xml:space="preserve">Өмч:- төрийн </t>
  </si>
  <si>
    <t xml:space="preserve"> Засгийн газрын оруулсан капитал /Засгийн газрын сан/ орон нутгийн сан</t>
  </si>
  <si>
    <t xml:space="preserve"> Засгийн газрын хувь оролцоо</t>
  </si>
  <si>
    <t xml:space="preserve"> Бусад урт хугацаат өр төлбөр /ТӨҮГ/</t>
  </si>
  <si>
    <t xml:space="preserve"> Хойшлогдсон татварын өр/ТӨҮГ/</t>
  </si>
  <si>
    <t xml:space="preserve"> Нөөц /өр төлбөр//ТӨҮГ/</t>
  </si>
  <si>
    <t xml:space="preserve"> ОУВС-ийн зээл</t>
  </si>
  <si>
    <t xml:space="preserve"> Бусад гадаад эх үүсвэр</t>
  </si>
  <si>
    <t xml:space="preserve"> Гадаадын арилжааны банк</t>
  </si>
  <si>
    <t xml:space="preserve"> Төслийн зээл</t>
  </si>
  <si>
    <t xml:space="preserve"> Санхүүгийн зээл</t>
  </si>
  <si>
    <t xml:space="preserve"> Олон улсын санхүүгийн байгууллагаас</t>
  </si>
  <si>
    <t xml:space="preserve"> Гадаадын засгийн газраас</t>
  </si>
  <si>
    <t xml:space="preserve"> Гадаад валют</t>
  </si>
  <si>
    <t xml:space="preserve"> Санхүүгийн бусад байгууллага</t>
  </si>
  <si>
    <t xml:space="preserve"> Арилжааны банк</t>
  </si>
  <si>
    <t xml:space="preserve"> Монгол банк</t>
  </si>
  <si>
    <t xml:space="preserve"> Төрийн өмчит аж ахуйн нэгжүүдийн зээл</t>
  </si>
  <si>
    <t xml:space="preserve"> Сургалтын төрийн сангийн зээлийн өглөг</t>
  </si>
  <si>
    <t xml:space="preserve"> Хувь хүмүүсийн зээл</t>
  </si>
  <si>
    <t xml:space="preserve"> Засгийн газрын байгууллага, бусад шатны төсөв</t>
  </si>
  <si>
    <t xml:space="preserve"> Төгрөг</t>
  </si>
  <si>
    <t xml:space="preserve"> Бондын хөнгөлөлт</t>
  </si>
  <si>
    <t xml:space="preserve"> Бусад үнэт цаас</t>
  </si>
  <si>
    <t xml:space="preserve"> Бонд</t>
  </si>
  <si>
    <t xml:space="preserve"> УРТ ХУГАЦААТ ӨР ТӨЛБӨР</t>
  </si>
  <si>
    <t xml:space="preserve"> Төрийн өмчийн үйлдвэр, аж ахуйн газар</t>
  </si>
  <si>
    <t xml:space="preserve"> Бусад урьдчилж орсон орлого</t>
  </si>
  <si>
    <t xml:space="preserve"> Барьцаа, дэнчингийн урьдчилж орсон орлого</t>
  </si>
  <si>
    <t xml:space="preserve"> Төлбөртэй ажил үйлчилгээний урьдчилж орсон орлого</t>
  </si>
  <si>
    <t xml:space="preserve"> Дансны өглөг/ТӨҮГ/</t>
  </si>
  <si>
    <t xml:space="preserve"> Ноогдол ашгийн өглөг /ТӨҮГ/</t>
  </si>
  <si>
    <t xml:space="preserve"> НДШ - ийнөглөг /ТӨҮГ/</t>
  </si>
  <si>
    <t xml:space="preserve"> Татварын өглөг/ТӨҮГ/</t>
  </si>
  <si>
    <t xml:space="preserve"> Хувь хүмүүст төлөх өглөг</t>
  </si>
  <si>
    <t xml:space="preserve"> Байгууллагад төлөх өглөг</t>
  </si>
  <si>
    <t xml:space="preserve"> Бусад өглөг</t>
  </si>
  <si>
    <t xml:space="preserve"> Зээлийн хүүгийн өглөг</t>
  </si>
  <si>
    <t xml:space="preserve"> Хөрөнгө бэлтгэхтэй холбогдсон өглөг</t>
  </si>
  <si>
    <t xml:space="preserve"> Татаас, санхүүжилт, шилжүүлгийн өглөг</t>
  </si>
  <si>
    <t xml:space="preserve"> Бараа үйлчилгээний зардлын өглөг</t>
  </si>
  <si>
    <t xml:space="preserve"> Ажилчидтай холбогдсон өглөг</t>
  </si>
  <si>
    <t xml:space="preserve"> Бусад гадаад эх үүсвэрээс</t>
  </si>
  <si>
    <t xml:space="preserve"> Олон улсын байгууллага</t>
  </si>
  <si>
    <t xml:space="preserve"> Гадаадын Засгийн газар</t>
  </si>
  <si>
    <t xml:space="preserve"> Хувь хүмүүст олгосон зээл</t>
  </si>
  <si>
    <t xml:space="preserve"> БОГИНО ХУГАЦААТ ӨР ТӨЛБӨР</t>
  </si>
  <si>
    <t xml:space="preserve"> Бусад эргэлтийн бус хөрөнгө /ТӨҮГ/</t>
  </si>
  <si>
    <t xml:space="preserve"> Хөрөнгө оруулалтын зориулалттай үл хөдлөх хөрөнгө /ТӨҮГ/ </t>
  </si>
  <si>
    <t xml:space="preserve"> Хойшлогдсон татварын хөрөнгө/ТӨҮГ/</t>
  </si>
  <si>
    <t xml:space="preserve"> Хайгуул ба үнэлгээний хөрөнгө/ТӨҮГ/</t>
  </si>
  <si>
    <t xml:space="preserve"> Биологийн хөрөнгө/ТӨҮГ/</t>
  </si>
  <si>
    <t>Бусад хөрөнгө/ТӨҮГ/</t>
  </si>
  <si>
    <t xml:space="preserve"> Хуримтлагдсан элэгдэл</t>
  </si>
  <si>
    <t xml:space="preserve"> Бусад биет бус хөрөнгө</t>
  </si>
  <si>
    <t xml:space="preserve"> Програм хангамж</t>
  </si>
  <si>
    <t>Биет бус хөрөнгө</t>
  </si>
  <si>
    <t xml:space="preserve"> Ном</t>
  </si>
  <si>
    <t xml:space="preserve"> Дуусаагүй барилга, байгууламж</t>
  </si>
  <si>
    <t xml:space="preserve"> Бусад үндсэн хөрөнгө</t>
  </si>
  <si>
    <t xml:space="preserve"> Түүх соёл, музейндурсгалт зүйлс</t>
  </si>
  <si>
    <t xml:space="preserve"> Батлан хамгаалах, цэргийн зориулалттай тоног төхөөрөмж</t>
  </si>
  <si>
    <t xml:space="preserve"> Зам, гүүрийн байгууламж</t>
  </si>
  <si>
    <t xml:space="preserve"> Тавилга, аж ахуйн эд хогшил</t>
  </si>
  <si>
    <t xml:space="preserve"> Машин тоног төхөөрөмж (компьютер)</t>
  </si>
  <si>
    <t xml:space="preserve"> Авто-тээврийн хэрэгсэл</t>
  </si>
  <si>
    <t xml:space="preserve"> Барилга, байгууламж, орон сууц</t>
  </si>
  <si>
    <t>Биет хөрөнгө</t>
  </si>
  <si>
    <t>Газар</t>
  </si>
  <si>
    <t xml:space="preserve"> ҮНДСЭН ХӨРӨНГӨ</t>
  </si>
  <si>
    <t xml:space="preserve"> Урт хугацаат хөрөнгө оруулалт-зам, гүүр</t>
  </si>
  <si>
    <t xml:space="preserve"> Хувийн хэвшлийн аж ахуйн нэгжид олгосон зээл</t>
  </si>
  <si>
    <t xml:space="preserve"> Төрийн өмчит аж ахуйн нэгжүүдэд олгосон зээл</t>
  </si>
  <si>
    <t xml:space="preserve"> Засгийн газрын байгууллага, бусад шатны төсөвт олгосон</t>
  </si>
  <si>
    <t xml:space="preserve"> Сургалтын төрийн сангийн зээлийн авлага</t>
  </si>
  <si>
    <t xml:space="preserve"> Дотоод эх үүсвэрээс олгосон зээлийн авлага</t>
  </si>
  <si>
    <t>Yнэт цаас</t>
  </si>
  <si>
    <t>Урт хугацаат хадгаламж</t>
  </si>
  <si>
    <t xml:space="preserve"> УРТ ХУГАЦААТ ХӨРӨНГӨ ОРУУЛАЛТ</t>
  </si>
  <si>
    <t>Борлуулах зорилгоор эзэмшиж буй бусад эргэлтийн хөрөнгө /ТӨҮГ/</t>
  </si>
  <si>
    <t>Бусад эргэлтийн хөрөнгө /ТӨҮГ/</t>
  </si>
  <si>
    <t>Бусад санхүүгийн хөрөнгө /ТӨҮГ/</t>
  </si>
  <si>
    <t>Бусад нөөц</t>
  </si>
  <si>
    <t>Буудайн нөөц</t>
  </si>
  <si>
    <t>Шатахууны нөөц</t>
  </si>
  <si>
    <t>Тэжээлийн нөөц</t>
  </si>
  <si>
    <t>Yрийн нөөц</t>
  </si>
  <si>
    <t>Барааны нөөц</t>
  </si>
  <si>
    <t xml:space="preserve"> НӨӨЦИЙН БАРАА</t>
  </si>
  <si>
    <t xml:space="preserve"> Бусад хангамжийн материал</t>
  </si>
  <si>
    <t xml:space="preserve"> Хүнсний материал</t>
  </si>
  <si>
    <t xml:space="preserve"> Барилгын засварын материал</t>
  </si>
  <si>
    <t xml:space="preserve"> Түлш, шатах тослох материал</t>
  </si>
  <si>
    <t xml:space="preserve"> Сэлбэг хэрэгсэл</t>
  </si>
  <si>
    <t xml:space="preserve"> Аж ахуйн материал</t>
  </si>
  <si>
    <t xml:space="preserve"> Бичиг хэргийн материал</t>
  </si>
  <si>
    <t>Хангамжийн материал</t>
  </si>
  <si>
    <t xml:space="preserve"> Эм боох материал</t>
  </si>
  <si>
    <t xml:space="preserve"> Тусгай зориулалттай материал</t>
  </si>
  <si>
    <t>Түүхий эд материал</t>
  </si>
  <si>
    <t xml:space="preserve"> БАРАА МАТЕРИАЛ</t>
  </si>
  <si>
    <t xml:space="preserve"> Томилолтын урьдчилгаа</t>
  </si>
  <si>
    <t xml:space="preserve"> Цалингийн урьдчилгаа</t>
  </si>
  <si>
    <t xml:space="preserve"> Yндсэн хөрөнгө бэлтгэх урьдчилгаа</t>
  </si>
  <si>
    <t xml:space="preserve"> Бараа материал бэлтгэх урьдчилгаа</t>
  </si>
  <si>
    <t xml:space="preserve"> Урьдчилгаа тооцоо</t>
  </si>
  <si>
    <t xml:space="preserve"> Урьдчилж гарсан зардал</t>
  </si>
  <si>
    <t xml:space="preserve"> Хувийн хэвшлийн үйлдвэр, аж ахуйн газар</t>
  </si>
  <si>
    <t xml:space="preserve"> Тусгай зориулалтын сан</t>
  </si>
  <si>
    <t xml:space="preserve"> Төсөвт байгууллага</t>
  </si>
  <si>
    <t xml:space="preserve"> УРЬДЧИЛГАА</t>
  </si>
  <si>
    <t xml:space="preserve"> Гадаад зээлээс дамжуулан зээлдүүлсэн зээлийн авлага</t>
  </si>
  <si>
    <t xml:space="preserve"> Хувь хүмүүсээс авах авлага</t>
  </si>
  <si>
    <t xml:space="preserve"> Байгууллагаас авах авлага</t>
  </si>
  <si>
    <t>Бусад авлага</t>
  </si>
  <si>
    <t xml:space="preserve"> Татвар, НДШ – ийн авлага /ТӨҮГ/</t>
  </si>
  <si>
    <t xml:space="preserve"> Дансны авлага /ТӨҮГ/</t>
  </si>
  <si>
    <t xml:space="preserve"> Зээлийн хүүгийн авлага</t>
  </si>
  <si>
    <t xml:space="preserve"> Татаас, санхүүжилтийн авлага</t>
  </si>
  <si>
    <t xml:space="preserve"> Төлбөртэй үйлчилгээний авлага</t>
  </si>
  <si>
    <t xml:space="preserve"> Ажиллагчидтай холбогдсон авлага</t>
  </si>
  <si>
    <t xml:space="preserve"> АВЛАГА</t>
  </si>
  <si>
    <t xml:space="preserve"> БОГИНО ХУГАЦААТ ХӨРӨНГӨ ОРУУЛАЛТ</t>
  </si>
  <si>
    <t xml:space="preserve"> Хадгаламж</t>
  </si>
  <si>
    <t xml:space="preserve"> Замд яваа мөнгөн хөрөнгө</t>
  </si>
  <si>
    <t xml:space="preserve"> Бусад төсөл, нөөцийн харилцах</t>
  </si>
  <si>
    <t xml:space="preserve"> Арилжааны банк дахь харилцах</t>
  </si>
  <si>
    <t xml:space="preserve"> Төрийн сангийн харилцах</t>
  </si>
  <si>
    <t xml:space="preserve"> Монгол банкин дахь харилцах</t>
  </si>
  <si>
    <t xml:space="preserve"> Нэмэлт санхүүжилтийн харилцах</t>
  </si>
  <si>
    <t xml:space="preserve"> Нэмэлт санхүүжилтийн арилжааны банк</t>
  </si>
  <si>
    <t xml:space="preserve"> Монгол банк дахь харилцах</t>
  </si>
  <si>
    <t xml:space="preserve"> Санхүүгийн бусад байгууллага/ТӨҮГ/</t>
  </si>
  <si>
    <t>14</t>
  </si>
  <si>
    <t>24</t>
  </si>
  <si>
    <t>25</t>
  </si>
  <si>
    <t>Дэд данс</t>
  </si>
  <si>
    <t>товч утга</t>
  </si>
  <si>
    <t>Зөрчсөн эрхийн актын нэр</t>
  </si>
  <si>
    <t>Зөрчсөн эрхийн актын заалт</t>
  </si>
  <si>
    <t>НТАГ</t>
  </si>
  <si>
    <t>Мэргэшсэн нягтлан бодогч</t>
  </si>
  <si>
    <t>Аудитор</t>
  </si>
  <si>
    <t>Санхүүгийн тайлагналтай холбоотой шинж чанарын хувьд материаллаг зүйл байхгүй</t>
  </si>
  <si>
    <t>Дансны үлдэгдэлтэй холбоотой шинж чанарын хувьд материаллаг зүйл байхгүй</t>
  </si>
  <si>
    <t>Хийгдсэн гүйлгээ /орлого, зарлага/-тэй холбоотой шинж чанарын хувьд материаллаг зүйл байхгүй</t>
  </si>
  <si>
    <t>Төлөвлөгөөнд тусгахаар бол  бол шинж чанарын хувьд материаллаг зүйлсийг бич</t>
  </si>
  <si>
    <t>Албан шаардлага өгөх</t>
  </si>
  <si>
    <t>Акт тавих</t>
  </si>
  <si>
    <t>Сангийн сайдын тушаал</t>
  </si>
  <si>
    <t>Аудитын төлөвлөгөөнд хэрэглэгчдийн санал мэдээллийг тусгах эсэхийг нэгтгэн дүгнэ</t>
  </si>
  <si>
    <t>II. Байгууллагын хууль эрх зүйн орчин</t>
  </si>
  <si>
    <t>Байгууллагын үйл ажиллагааг зохицуулж буй хууль тогтоомж, эрх зүйн баримт бичгүүд</t>
  </si>
  <si>
    <t>Хамааралтай хууль эрх зүйн онцлог</t>
  </si>
  <si>
    <t>Монгол Улсын хууль</t>
  </si>
  <si>
    <t>1. Төрийн болон орон нутгийн өмчийн тухай хууль /1996.05.27/</t>
  </si>
  <si>
    <t>2. Монгол Улсын Засгийн газрын тухай хууль /1993.05.06/</t>
  </si>
  <si>
    <t>3. Иргэний хууль /2002.01.10/</t>
  </si>
  <si>
    <t>4.Засгийн газрын агентлагийн эрх зүйн байдлын тухай хууль /2004.04.15/</t>
  </si>
  <si>
    <t>5.  Нягтлан бодох бүртгэлийн тухай хууль /2001.12.13/</t>
  </si>
  <si>
    <t>6.  Аж ахуйн үйл ажиллагааны тусгай зөвшөөрлийн тухай хууль /2001.02.01/</t>
  </si>
  <si>
    <t>7. Архивын тухай хууль /1998.01.02/</t>
  </si>
  <si>
    <t>8. Иргэдээс төрийн байгууллага, албан тушаалтанд гаргасан өргөдөл, гомдлыг шийдвэрлэх тухай хууль /1995.04.17/</t>
  </si>
  <si>
    <t>9. Төрийн албаны тухай хууль /2002.06.28/</t>
  </si>
  <si>
    <t>10.  Үл хөдлөх эд хөрөнгийн бүртгэлийн тухай хууль</t>
  </si>
  <si>
    <t>11. Үнэт цаасны зах зээлийн тухай хууль /2002.12.12/</t>
  </si>
  <si>
    <t>12.  Харилцаа холбооны тухай хууль /2001.10.18/</t>
  </si>
  <si>
    <t>13.  Хөдөлмөрийн тухай хууль /1999.05.14/</t>
  </si>
  <si>
    <t>14. Хуулийн этгээдийн улсын бүртгэлийн тухай хууль /2003.05.23/ 15.Эрчим хүчний тухай хууль /2001.02.01/</t>
  </si>
  <si>
    <t>16. Төрийн аудитын тухай хууль /2003.01.03/</t>
  </si>
  <si>
    <t>17.  Шударга бус өрсөлдөөнийг хориглох тухай хууль</t>
  </si>
  <si>
    <t>18.  Концессын тухай хууль /2010.01.28/</t>
  </si>
  <si>
    <t>19.  Улсын төсвийн тухай хууль</t>
  </si>
  <si>
    <t>20. Авилгатай тэмцэх тухай хууль /2006.07.06/</t>
  </si>
  <si>
    <t>21. Нийтийн албанд нийтийн болон хувийн ашиг сонирхлыг зохицуулах, ашиг сонирхлын зөрчлөөс урьдчилан сэргийлэх тухай хууль /2012.01.19/</t>
  </si>
  <si>
    <t>22. Банкны тухай хууль /2010.01.28/</t>
  </si>
  <si>
    <t>УИХ-ын тогтоол</t>
  </si>
  <si>
    <t>1.  УИХ-ын 1996 оны “Төрийн болон орон нутгийн өмчийн тухай хуулийг дагаж мөрдөх журмын тухай” 40 дүгээр тогтоол</t>
  </si>
  <si>
    <t>2.  УИХ-ын 2008 оны “Монгол Улсын Мянганы хөгжлийн зорилтод суурилсан үндэсний хөгжлийн бодлого батлах тухай” журмын тухай 12 дугаар тогтоол</t>
  </si>
  <si>
    <t>3.  УИХ-ын 2009 оны 64 дүгээр тогтоолоор баталсан “Төр, хувийн хэвшлийн түншлэлийн талаар төрөөс баримтлах бодлого” 6.УИХ-ын 2010 оны “Шинэ бүтээн байгуулалт” 36 тогтоол</t>
  </si>
  <si>
    <t>9. УИХ-ын 2012 оны “Шинэ бүтээн байгуулалт дунд хугацааны зорилтот хөтөлбөр батлах тухай УИХ-ын 2010 оны 36 дугаар тогтоолын хавсралтад өөрчлөлт оруулах тухай” 04 тогтоол</t>
  </si>
  <si>
    <t>10. УИХ-ын 2016 оны “Төрийн захиргааны байгууллагын тогтолцоо, бүтцийн ерөнхий бүдүүвчийг батлах тухай” 14 дүгээр тогтоол</t>
  </si>
  <si>
    <t>11. УИХ-ын 2016 оны 45 дугаар тогтоолоор баталсан “Монгол Улсын Засгийн газрын үйл ажиллагааны 2016-2020 оны үйл ажиллагааны хөтөлбөрийг хэрэгжүүлэх арга хэмжээний төлөвлөгөө”</t>
  </si>
  <si>
    <t>12. УИХ-ын 2016 оны 70 дугаар тогтоолоор баталсан “Монгол Улсын эдийн засаг, нийгмийг 2017 онд хөгжүүлэх үндсэн чиглэл”</t>
  </si>
  <si>
    <t>1. Засгийн газрын 1997 оны 53 дугаар тогтоол “Яам, агентлагаас олгох шагналын тухай”</t>
  </si>
  <si>
    <t>2.Засгийн газрын 2001 оны 41 дүгээр тогтоолоор баталсан “Тамга, тэмдэг, баталгааны тэмдэг, хэвлэмэл хуудас хийлгэх, хэрэглэх заавар”</t>
  </si>
  <si>
    <t>3.  Засгийн газрын 2001 оны 134 дүгээр тогтоолоор баталсан “Төрийн өөрийн өмчийн эд хөрөнгийг түрээслүүлэх журам”</t>
  </si>
  <si>
    <t>4.  Засгийн газрын 2005 оны 233 дугаар тогтоолоор баталсан “Үндсэн хөрөнгийн элэгдэл тооцох журам”</t>
  </si>
  <si>
    <t>5.  Засгийн газрын 2006 оны 160 дугаар тогтоолоор баталсан “Хууль тогтоомж, Ерөнхийлөгчийн зарлиг, Засгийн газрын шийдвэрийн хэрэгжилтийг зохион байгуулах, үр дүн, биелэлтийг дүгнэх, мэдээлэх журам”</t>
  </si>
  <si>
    <t>6.  Засгийн газрын 2008 оны 50 дугаар тогтоол “Төрийн болон орон нутгийн өмчийн талаар авч хэрэгжүүлэх зарим арга хэмжээний тухай”</t>
  </si>
  <si>
    <t>7.  Засгийн газрын 2009 оны 234 дүгээр тогтоол “Төрийн болон орон нутгийн өмчит хуулийн этгээдийн хөрөнгө бэлтгэх ажлыг журамлах тухай”</t>
  </si>
  <si>
    <t>8.  Засгийн газрын 2010 оны 11 дүгээр тогтоолоор баталсан “Яам болон аймаг, нийслэлийн Засаг дарга, Засаг даргын Тамгын газрын үйл ажиллагаанд хяналт-шинжилгээ хийх, үр дүнг үнэлэх журам”</t>
  </si>
  <si>
    <t>9.  Засгийн газрын 2010 оны 115 дугаар тогтоол “Хөрөнгийн зах зээлийг хөгжүүлэх зарим арга хэмжээний тухай”</t>
  </si>
  <si>
    <t>10.Засгийн газрын 2010 оны 119 дүгээр тогтоолоор баталсан “Захиргааны хэм хэмжээ тогтоосон шийдвэр гаргах журам”</t>
  </si>
  <si>
    <t>11. Засгийн газрын 2010 оны 177 дугаар тогтоолоор баталсан “Концесс олгох уралдаант шалгаруулалтын журам</t>
  </si>
  <si>
    <t>12.  Засгийн газрын 2010 оны ... дугаар тогтоолоор баталсан “Төрийн өмчийн концессын зүйлийн жагсаалт”</t>
  </si>
  <si>
    <t>13.  Засгийн газрын 2011 оны 69 дүгээр тогтоолоор баталсан “Компанийн засаглалыг хөгжүүлэх үндэсний хөтөлбөр”</t>
  </si>
  <si>
    <t>14.  Засгийн газрын 2011 оны 62 дугаар тогтоолоор баталсан “Төрийн жинхэнэ албан хаагчийн албан үүргийг түр орлон гүйцэтгэх журам”</t>
  </si>
  <si>
    <t>15.  Засгийн газрын 2010.08.27-ны өдрийн “Засгийн газрын агентлагийн талаар авах зарим арга хэмжээний тухай” 6 дугаар тогтоол</t>
  </si>
  <si>
    <t>16.  Засгийн газрын 2012.11.03-ны өдрийн 120 дугаар тогтоолоор баталсан “Засгийн газрын 2012-2016 оны үйл ажиллагааны Мөрийн хөтөлбөрийг хэрэгжүүлэх арга хэмжээний төлөвлөгөө”</t>
  </si>
  <si>
    <t>17.  Засгийн газрын 2013 оны Төрийн болон орон нутгийн өмчийн талаар авах зарим арга хэмжээний тухай” 38 дугаар тогтоол Засгийн газрын 2013 оны “Төрийн болон орон нутгийн өмчийн хөрөнгөөр бараа, ажил, үйлчилгээ худалдан авах ажиллагаанд мөрдөх журмыг сонгоход баримтлах босго үнэ”-ийг батлах тухай 68 дугаар тогтоол</t>
  </si>
  <si>
    <t>Сангийн сайдын 2006 оны 388, 2014 оны 9 дүгээр сарын 04-ны өдрийн 191, 2014 оны 06 дугаар сарын 03-ны өдрийн 122, 2014 оны 01 дүгээр сарын 10-ны өдрийн 5 тоот тушаал гэх мэт хүчин төгөлдөр мөрдөгдөж байгаа бүхий л тушаал шийдвэрийг үйл ажиллагаандаа мөрдөж ажиллаж байна.</t>
  </si>
  <si>
    <t>Салбарын сайдын тушаал</t>
  </si>
  <si>
    <t>Байгууллагын бүтцийг баталсан Үйлдвэр хөдөө аж ахуйн сайдын 2012 оны 9 дүгээр сарын 23-ны өдрийн А/05 тоот тушаал болон бусад тушаал шийдвэрүүд</t>
  </si>
  <si>
    <t>Байгууллагын даргын тушаал, шийдвэр</t>
  </si>
  <si>
    <t>Олон улсын гэрээ, хэлэлцээр (шалгагдагч байгууллагад үүрэг хариуцлага хүлээлгэж буй гэрээ хэлэлцээрийн холбогдох заалт)</t>
  </si>
  <si>
    <t>11.А. Хууль эрх зүйн талаар үүсэх эрсдэлийг тодорхойлох асуултын товчоо /дэлгэрүүлж болно/</t>
  </si>
  <si>
    <t>Байгууллагын үйл ажиллагаанд мөрдөгддөг хууль тогтоомж, журмуудыг хэрэгжүүлэхэд гарч буй хүндрэл байна уу?</t>
  </si>
  <si>
    <t>- Байгууллагын статус /эрх зүйн байдал/, харьяаллын болон эрх зүйн харилцааг зохицуулсан хууль тогтоомжийг боловсронгуй болгох</t>
  </si>
  <si>
    <t>-Төрийн болон орон нутгийн өмчийн тухай хууль болон бусад холбогдох хууль тогтоомжийг зөрчиж гаргасан гүйцэтгэх засаглалын байгууллагын зарим шийдвэрийг хүчингүй болгох шаардлагатай байна.</t>
  </si>
  <si>
    <t>Хууль, журмын ямар заалтыг өөрчлүүлэх саналтай байна вэ?</t>
  </si>
  <si>
    <t>-  Төрийн болон орон нутгийн өмчийн тухай хуульд нэмэлт өөрчлөлт оруулах саналын талаар дэлгэрэнгүй танилцуулга, хуулийн нэмэлт өөрчлөлтийн томоохон төсөл бэлтгэж Засгийн газарт хүргүүлсэн байна.</t>
  </si>
  <si>
    <t>-  Компаний тухай хуульд нэмэлт өөрчлөлт оруулах тухай хуулийн төслийн талаарх саналыг УИХ-ын ЭЗБХ-нд танилцуулсан.</t>
  </si>
  <si>
    <t>Байгууллагын талаар хэвлэл мэдээллийн хэрэгслээр гарсан ололттой болон шүүмжлэлтэй асуудал байна уу?</t>
  </si>
  <si>
    <t>Дунд</t>
  </si>
  <si>
    <t>Байгууллагын үйл ажиллагаанд нөлөөлдөг гадаад хүчин зүйл юу вэ?</t>
  </si>
  <si>
    <t>Санхүүгийн тайланг бэлтгэхэд удирдлагад нөлөөлдөг дотоод болон гадаад ямар хүчин зүйл байдаг вэ?</t>
  </si>
  <si>
    <t>Санхүүгийн тайланг бэлтгэхэд удирдлагад нөлөөлдөг хүчин зүйл байхгүй.</t>
  </si>
  <si>
    <t>III. Байгууллагын үйл ажиллагааны мэдээллүүд</t>
  </si>
  <si>
    <t>Байгууллагын үйл ажиллагаа</t>
  </si>
  <si>
    <t>Аудитад хамааралтай мэдээлэл</t>
  </si>
  <si>
    <t>Эрсдэлийн нөлөөллийг тодорхойлох /бага, дунд, их/</t>
  </si>
  <si>
    <t>Байгууллагын зорилго, зорилт, чиг үүрэг, тэдгээрийн хэрэгжилтийн явц</t>
  </si>
  <si>
    <t>Төсвийн санхүүжилт урд оноос өссөн эсэх</t>
  </si>
  <si>
    <t>Татаас санхүүжилтийн орлого 225.0 сая төгрөгөөр өмнөх оноос буурсан байна.</t>
  </si>
  <si>
    <t>Төсвийн зарцуулалт урд оноос буурсан эсэх</t>
  </si>
  <si>
    <t>Нийт 492.4 сая төгрөгөөр төсвийн зардал өмнөх оноос буурсан байна.</t>
  </si>
  <si>
    <t>Үйл ажиллагааны статистик мэдээлэл ямар хэмжээнд байгаа вэ?</t>
  </si>
  <si>
    <t>- үндсэн үйл ажиллагаа /гол үзүүлэлтийг авч үзэх\</t>
  </si>
  <si>
    <t>Тус байгууллагын үндсэн үйл ажиллагааг авч үздэг 4 гол үзүүлэлт, түүний гүйцэтгэлтэй танилцав. 153 иргэнд төрийн үйлчилгээг үзүүлсэн байна.</t>
  </si>
  <si>
    <t>- төсөв, хөрөнгө, санхүүгийн мэдээлэл</t>
  </si>
  <si>
    <t>2013 онд ХХХ байгууллагын батлагдсан төсөв 774.3 сая төгрөг, нийт хөрөнгө 18,193.3 сая төгрөг, төсвийн зарлага (нийт зарцуулалт нь) хүлээгдэж буй гүйцэтгэлээр 656.7 сая төгрөг байна.</t>
  </si>
  <si>
    <t>Байгуулллагын онцлог шинжүүд, тухайн тайлант оны гол үйл явдлуудын талаар тодорхой бичих</t>
  </si>
  <si>
    <t>ХХХ байгууллагын 2013 оны онцлог нь орлогын төлөвлөгөөг биелүүлэхэд бэрхшээл учрах, үүнийг дагаад төсвийн санхүүжилт, зардал буурах хандлагатай байна. ХХХ байгууллагын дарга Япон улсын Хоккаидо мужийн Тамгын газрын дарга нар хамтран ажиллах санамж бичигт 2013 онд гарын үсэг зурсан байна.</t>
  </si>
  <si>
    <t>Төсвийн хөрөнгийн арвилан хэмнэлт, үр ашгийг дээшлүүлэх талаар байгууллагаас хэрэгжүүлж буй бодлого үзэл баримтлал</t>
  </si>
  <si>
    <t>ХХХ байгууллага нь төсвийн хөрөнгийг арвилан хэмнэлт, үр ашгийг дээшлүүлэх талаар бодлого, журам баталж ажиллаагүй байна.</t>
  </si>
  <si>
    <t>Байгууллагын гадаад, дотоод нэр хүнд ба туршлага</t>
  </si>
  <si>
    <t>Байгууллагын гадаад, дотоод нэр хүнд сайн.</t>
  </si>
  <si>
    <t>Өмнөх аудитаас хойш байгууллагын үйл ажиллагаанд гарсан өөрчлөлтүүд</t>
  </si>
  <si>
    <t>Өмнөх аудитын зөвлөмжийн 50 хувийг хэрэгжүүлсэн байна. Ингэснээр санхүүгийн үйл ажиллагаанд гардаг зарим хүндрэл арилсан байна. Тухайлбал: Бараа материалын шаардах хуудас, бэлэн мөнгөний зарлагын баримт, нэхэмжлэх зэргийг урьдчилан дугаарлаж хэвшсэнээр зарцуулалтад тавих хяналт илүү сайжирсан байна.</t>
  </si>
  <si>
    <t>Санхүүгийн удирдах ажилтнуудын туршлага, нэр хүнд ямар байна вэ?</t>
  </si>
  <si>
    <t>Арилжааны банкинд харилцах данс байдаг уу? Банк, дансны нэр, дугаарыг тодорхой бичих</t>
  </si>
  <si>
    <t>Зохих зөвшөөрлийн дагуу Төрийн банкин дах жижиг мөнгөн сангийн 10210017096 тоот данстай, түүний гүйлгээнд тухай бүрд нь хяналт тавьдаг.</t>
  </si>
  <si>
    <t>Үйл ажиллагаа явуулж байгаа ажлын байр нь өөрийн эзэмшлийнх үү эсвэл түрээсийнх үү?</t>
  </si>
  <si>
    <t>Засгийн газрын байр ашиглалтын нэгдсэн захиргааны байранд байрладаг бөгөөд түрээс төлдөггүй.</t>
  </si>
  <si>
    <t>Хадгаламж банктай холбоотой 3,5 тэр бум төгрөгийн өр авлага үүссэн байна. Тус авлага үүссэн 3 жилийн түүхэн материалыг гаргуулж танилцав.</t>
  </si>
  <si>
    <t>Байгууллагын удирдах албан тушаалтнууд буюу дарга, нягтлан бодогч нарыг томилсон талаарх мэдээлэл, тэдний эрх үүргийн хязгаарлалтын талаарх мэдээлэл</t>
  </si>
  <si>
    <t>Байгууллагын даргыг Засгийн газрын 2013 оны 02 дугаар сарын 02-ны өдрийн 45 тоот тогтоолоор томилсон. Ерөнхий нягтлан бодогчийг байгууллагын даргын 2013 оны 05 дугаар сарын 24-ны өдрийн Б/139 тоот тушаалаар томилсон байна.</t>
  </si>
  <si>
    <t>IV. Байгууллагын нягтлан бодох бүртгэлийн үйл ажиллагааг ойлгох мэдээллүүд</t>
  </si>
  <si>
    <t>Байгууллагын нягтлан бодох бүртгэлийн үйл ажиллагаа</t>
  </si>
  <si>
    <t>Нягтлан бодох бүртгэлийн алба, хэлтэс, тасгийн талаарх мэдээлэл</t>
  </si>
  <si>
    <t>ХХХ байгууллагад НББ-ийн хэлтэс байхгүй бөгөөд ҮХАА-н сайдын 2012 оны А/05 тоот бүтэц орон тоо баталсан тушаалын дагуу Ерөнхий нягтлан бодогч, тооцооны нягтлан бодогч, аж ахуйн нярав тамгын газарт харьяалагдаж байна.</t>
  </si>
  <si>
    <t>Бүртгэлийн ажилтны тооны мэдээлэл</t>
  </si>
  <si>
    <t>Бүртгэлийн ажилтнуудын гүйцэтгэх үүргийг нь ажлын байрны тодорхойлолтод бүрэн тусгасан эсэх</t>
  </si>
  <si>
    <t>Бүртгэлийн ажилтнуудын гүйцэтгэх ажил үүргийн хуваарийг ажлын байрны тодорхойлолтод бүрэн тусгасан ба жил бүрийн эцэст гүйцэтгэлийг тооцож ажилласан байна.</t>
  </si>
  <si>
    <t>Бүртгэлийн ажилтнуудын мэргэжлийн ур чадвар, ажлын дадлага туршлагын талаарх мэдээлэл</t>
  </si>
  <si>
    <t>Бүртгэлийн ажилтнуудын тогтвор суурьшилтай ажиллаж байгаа эсэх мэдээлэл</t>
  </si>
  <si>
    <t>2013 онд Ерөнхий нягтлан бодогч, 2011 онд тооцооны нягтлан бодогч, аж ахуйн нярав тус тус томилогдон тогтвортой ажиллаж байна.</t>
  </si>
  <si>
    <t>Нягтлан бодох бүртгэлийн стандартыг мөрдсөн талаарх мэдээлэл</t>
  </si>
  <si>
    <t>Нягтлан бодох бүртгэлийн стандартыг бүртгэлийн бодлогодоо бүрэн тусгаж, түүнийг мөрдөж улирлын болон жилийн эцсийн санхүүгийн тайланг бэлтгэж хэвшсэн байна.</t>
  </si>
  <si>
    <t>Нягтлан бодох бүртгэлийн үйл ажиллагаанд хүндрэлтэй байгаа асуудлуудын мэдээлэл</t>
  </si>
  <si>
    <t>Нягтлан бодох бүртгэлийн үйл ажиллагаанд хүндрэлтэй асуудал байхгүй байна.</t>
  </si>
  <si>
    <t>Нягтлан бодох бүртгэлийн программ хангамжийн талаар зохих ойлголт авах /програмын нэр, хийсэн компанийн нэр гэх мэт/</t>
  </si>
  <si>
    <t>Санхүүгийн тооцоолох ХХК-ний ”Асо1оиз 3.0 програмыг хэрэглэж байна. Уг програм нь Санхүүгийн тайлагналын Олон Улсын стандарт болон Монгол улсын НББ-ийн стандартад нийцсэн тул Сангийн яамнаас ашиглах зөвшөөрөл авсан байна. Тус хувилбар нь төсөвт байгууллагын нягтлан бодогчид өдөр тутмын үйл ажиллагааны анхан шатны мэдээллийг бүртгэх, санхүүгийн мэдээ, тайлан гаргахад зориулагдсан байна. Нэвтрэх эрх, хандах эрхийн нууцлалтай, мэдээллийг нөхөн засварлах боломжгүй байна.</t>
  </si>
  <si>
    <t>Санхүүгийн тайланг төрийн сангаар хянуулж, нэгтгүүлж байна уу?</t>
  </si>
  <si>
    <t>ХХХ байгууллагын санхүүгийн тайланг хуулийн хугацаанд Үйлдвэр хөдөө аж ахуйн яаманд хүргүүлж, хариуцсан мэргэжилтэн нь салбарын тайланг нэгтгэн Сангийн яаманд тайлагнаж байна.</t>
  </si>
  <si>
    <t>Урьд нь санхүүгийн тайландаа аудит хийлгэж байсан эсэх, өмнөх аудит хийсэн байгууллагын нэр, аудиторын нэрийг тодорхой бичих.</t>
  </si>
  <si>
    <t>Жил бүр Үндэсний аудитын газраас санхүүгийн тайлангийн аудит хийж ирсэн байна. Өмнөх санхүүгийн тайлангийн аудитыг Үндэсний аудитын газрын аудитор....хийж гүйцэтгэсэн байна.</t>
  </si>
  <si>
    <t>Өмнөх аудиторын дүгнэлт, өгсөн зөвлөмжийг хэрхэн хэрэгжүүлсэн талаарх мэдээллэл</t>
  </si>
  <si>
    <t>Үндэсний аудитын газраас ХХХ байгууллагын өмнөх оны санхүүгийн тайланд “Зөрчилгүй” санал дүгнэлт өгсөн ба 4 зөвлөмж өгсний 2-ыг бүрэн хэрэгжүүлж ажилласан байна.</t>
  </si>
  <si>
    <t>Өмнөх аудитаас хойш, нягтлан бодох бүртгэлийн бодлого, програмд орсон өөрчлөлтүүд, үйл ажиллагаанд, төсөв, өмч хөрөнгийг зарцуулах болон санхүүгийн тайлагналтай холбоотой гарсан өөрчлөлтүүд</t>
  </si>
  <si>
    <t>Холбогдох хууль тогтоомжийн дагуу эд хөрөнгийн тооллого хийсэн талаарх мэдээлэл</t>
  </si>
  <si>
    <t>Монгол Улсын Нягтлан бодох бүртгэлийн тухай хуулийн дагуу эд хөрөнгийн тооллогыг хагас болон жилийн эцэст хийж гүйцэтгэсэн байна. Үүнд мөнгөн хөрөнгө, бараа материал, үндсэн хөрөнгө, биет бус хөрөнгийг байгууллагын даргын тушаалаар томилогдсон комисс тоолж, нягтлан бодогч тооцоог бодож, тохиргоо хийсэн байна.</t>
  </si>
  <si>
    <t>Үндсэн санхүүжилт ба орлогоос гадуур /хандив тусламж/-аар бэлтгэсэн хөрөнгийн талаарх мэдээлэл</t>
  </si>
  <si>
    <t>2013 онд төсвийн санхүүжилтээс гадуур хандив тусламжаар үндсэн хөрөнгө бэлтгээгүй байна.</t>
  </si>
  <si>
    <t>V. Санхүүжүүлэгч байгууллагатай харилцах харилцааг ойлгох мэдээллүүд</t>
  </si>
  <si>
    <t>Байгууллагын санхүүжүүлэгч байгууллагатай харилцах харилцаа</t>
  </si>
  <si>
    <t>Байгууллагын батлагдсан төсвийн хуваарийг болон санхүүжилтийг цаг хугацаанд нь бүрэн ирүүлдэг эсэх талаарх мэдээлэл</t>
  </si>
  <si>
    <t>Байгууллагын батлагдсан төсвийн зардлын зүйл ангийг болон төсвийн мэдээг хянаж, зохицуулалт хийж байгаа болон баримтын бүрдүүлэлтийг хангуулж байгаа талаарх мэдээлэл</t>
  </si>
  <si>
    <t>Байгууллага батлагдсан төсвийн зардлын зүйл ангийн дагуу хөрөнгийг зарцуулж ирсэн байна. Байгууллагын төсвийн зарцуулалтын мэдээг сар бүрийн 5-ны дотор гаргаж ҮХААЯ- нд мэдээлж хэвшсэн. Төсвийн зарцуулалтын мэдээг сар бүр байгууллагын даргад танилцуулж хянуулж гарын үсэг зуруулдаг. Анхан шатны баримтын бүрдлийг тухай бүр бүрэн гүйцэд хангаж гүйлгээг хийж ирсэн байна.</t>
  </si>
  <si>
    <t>Санхүүжүүлэгч байгууллагатай төсөв, санхүүжилт, нягтлан бодох бүртгэл, дотоод аудит, төсвийн төсөл, хэтийн зорилтын талаар харилцсан мэдээлэл</t>
  </si>
  <si>
    <t>VI. Байгууллагын хүний нөөцийн бодлогыг ойлгох мэдээллүүд</t>
  </si>
  <si>
    <t>Байгууллагын хүний нөөцийн бодлого</t>
  </si>
  <si>
    <t>Ажилтнуудыг ажилд авах, ажлыг нь танилцуулах, сургах, идэвхжүүлэх, ажлын үр дүнг нь үнэлэх, зааж зөвлөх, тушаал дэвшүүлэх, шагнаж урамшуулах бодлого, журам батлан мөрдөж ажиллаж байгаа талаарх мэдээлэл</t>
  </si>
  <si>
    <t>Төрийн албаны тухай хууль, Засгийн газрын агентлагийн эрх зүйн байдлын тухай хууль, байгууллагын “Хөдөлмөрийн дотоод журам”, ХХХ байгууллагын даргын 2013 оны Б/90 дугаар тушаалаар баталсан “Албан хаагчдын ажиллах нөхцөл, нийгмийн баталгааг хангах хөтөлбөр”, “Албан хаагчдын сургалт ба мэдлэг чадвар бий болгох хөтөлбөр”-ийн хүрэээнд тус тус ажилд авах, ажлыг нь танилцуулах, сургах, идэвхжүүлэх, ажлын үр дүнг нь үнэлэх, зааж зөвлөх, тушаал дэвшүүлэх, шагнаж урамшуулах арга хэмжээ авч ажилласан байна.</t>
  </si>
  <si>
    <t>Удирдлагын зүгээс шинээр ажилтан авахад оролцох гол оролцооны болон ажилтныг сонгож, шалгаруулж ажилд авдаг талаарх мэдээлэл</t>
  </si>
  <si>
    <t>Удирдлагын зүгээс шинээр ажилтан ажилд авахад ажилд орох хүсэлтээ гаргасан иргэний өргөдөл, анкеттай танилцан, ярилцлага хийж шаардлага хангасан хүнийг албан тушаалд томилон ажиллуулж ирсэн байна. Төрийн захиргааны албан тушаалтныг Төрийн албаны зөвлөл, төрийн үйлчилгээний албан хаагчийг ур чадварын түвшин, мэргэжил, мэргэшлийг харгалзан сонгон шалгаруулж ажилд авах бодлого баримталж ажилласан байна.</t>
  </si>
  <si>
    <t>Ажилтны үйл ажиллагааг үнэлэх шалгуур үзүүлэлт бий эсэх?</t>
  </si>
  <si>
    <t>Ажилтны үйл ажиллагааг үнэлэхдээ Төрийн албаны зөвлөлийн 2012 оны 134 дугаар тогтоолоор баталсан “Үр дүнгийн гэрээ байгуулах, үнэлэх дүгнэх журам”-ыг баримталж, бүх ажилтныхаа ажлыг дүгнэж байна.</t>
  </si>
  <si>
    <t>Ажилтны ажлын үр дүнг харгалзан урамшуулдаг болон хариуцлага тооцох механизмын үйлчлэлийн талаарх мэдээлэл</t>
  </si>
  <si>
    <t>Төрийн албаны зөвлөлийн 2012 оны 134 дугаар тогтоолоор баталсан “Үр дүнгийн гэрээ байгуулах, үнэлэх дүгнэх журам”- ыг хагас бүтэн жилээр үнэлж үр дүнг харгалзан урамшуулал олгох эсэхийг шийдвэрлэж ирсэн байна. 2013 оны эхний хагас жилийн үр дүнгийн гэрээг дүгнэсэн байдлаар 10 ажилтан А буюу “Маш сайн”, 15 ажилтан В буюу “Сайн”, 15 ажилтан С буюу “Хангалттай”, 10 ажилтан “Э” буюу “Дутагдалтай”, 9 ажилтан “Р” буюу “Хангалтгүй” үнэлгээтэй дүгнэгдсэн байна.</t>
  </si>
  <si>
    <t>Ажилтнуудын хувийн хэргийн бүрдэлт, баяжуулалтын мэдээллийн сангийн талаар</t>
  </si>
  <si>
    <t>Ажилтнуудын хувийн хэргийн бүрдэлт, баяжуулалтыг хагас жил бүр хийдэг бөгөөд хамгийн сүүлд 2013 оны 06 сард шинэчилсэн байна.</t>
  </si>
  <si>
    <t>Байгууллагын газар хэлтсийн ажил үүргийн хуваарьтай, ажилтнуудын ажлын байрны тодорхойлолт тохирч байгаа эсэх талаарх мэдээлэл</t>
  </si>
  <si>
    <t>ХХХ байгууллагын даргын 2012 оны 203 дугаар тушаалаар газруудын ажил үүргийн хуваарийг баталсан байна. Энэхүү ажлын хуваарьтай хэлтэс тасгийн ажилтнуудын ажлын байрны тодорхойлолт нь уялдаатай боловсруулагдсан байна.</t>
  </si>
  <si>
    <t>Байгууллагын хэрэгцээ шаардлагад үндэслэсэн мэргэжлийн сургалтын хөтөлбөр болон түүний хэрэгжилтийн талаарх мэдээлэл</t>
  </si>
  <si>
    <t>Байгууллагын даргын 2012 оны ... тоот тушаалаар 2013 оны мэргэжлийн сургалтын хөтөлбөрийг баталсан байна. Энэ хөтөлбөрийг хэрэгжүүлэх хүрээнд Байгууллагын даргын 2013 оны Б/14 дугаар тушаалаар Тамгын газрын мэргэжилтэн ....-нд Франц хэлний 90 цагийн сургалтын төлбөрт 532.0 мянган төгрөг, Б/30 дугаар ажилтан ...-нд Их сургуулийн сургалтын төлбөрт 900.0 мянган төгрөгийн дэмжлэгийг тус тус үзүүлээд байна.</t>
  </si>
  <si>
    <t>ХХХ байгууллагыг төлөөлж... ажилтан тайлант онд мэргэжил дээшлүүлэх сургалт, семинарт оролцсон байна.</t>
  </si>
  <si>
    <t>Байгууллагын ажилтнуудын тогтвор суурьшилтай ажиллаж байгаа талаарх мэдээлэл</t>
  </si>
  <si>
    <t>2013 онд холбогдох хуулийн дагуу 10 ажилтныг ажлаас чөлөөлж, сул ажлын байранд 10 ажилтныг томилсон байна.</t>
  </si>
  <si>
    <t>Ажилтнуудын тогтвор суурьшил ямар байна. Тухайн жилд шинээр нэмэгдсэн, хорогдсон орон тооны талаар тодорхой бичих</t>
  </si>
  <si>
    <t>2013 онд холбогдох хуулийн дагуу 10 ажилтныг ажлаас чөлөөлж, хавсралтын дагуу 10 ажилтныг ажлын байранд томилсон байна. 6 ажилтан тутмын нэг нь тайлант онд солигдсон байдлаас дүгнэхэд ажилтнуудын тогтвор суурьшил сайн биш байна.</t>
  </si>
  <si>
    <t>Тухайн жилд байгууллагын удирдах ажилтнууд дарга, нягтлан бодогч нар солигдсон эсэх?</t>
  </si>
  <si>
    <t>2013 онд байгууллагын удирдлага болон нягтлан бодогч нар солигдоогүй.</t>
  </si>
  <si>
    <t>VII. Байгууллагын удирдлагаас хэрэгжүүлж буй дотоод хяналт</t>
  </si>
  <si>
    <t>Байгууллагын удирдлагаас хэрэгжүүлж буй дотоод хяналт</t>
  </si>
  <si>
    <t>Дотоод хяналтын талаарх бодлого, дотоод хяналтын журам, түүний хэрэгжилт, нэгж бүтцийн талаарх мэдээлэл</t>
  </si>
  <si>
    <t>ХХХ байгууллага нь дотоод хяналтын систем тогтоогоогүй байна. Дотоод хяналтыг хэлтэс тасгууд өөр өөрсдийн чиг үүргийн хүрээнд зохион байгуулж иржээ. ХХХ байгууллага нь дотоод хяналтын нэгжгүй бөгөөд дотоод хяналтын нэгж, орон тооны асуудлыг, төсөвт тусгуулах талаар СЯ-нд санал хүргүүлсэн боловч шийдвэрлэгдээгүй байна.</t>
  </si>
  <si>
    <t>Дотоод хяналтын өдөр тутмын болон нэгж бүтцийн үйл ажиллагааг байгууллагын удирдлага зохион байгуулж, хянаж байгаа болон дотоод хяналтын үр дүнг хангуулах талаар хэрэгжүүлж байгаа ажлын талаарх мэдээлэл</t>
  </si>
  <si>
    <t>Дотоод хяналтын нэгжгүй, орон тоогүй боловч дотоод хяналтын ажлыг Тамгын газрын хуулийн ахлах мэргэжилтэнд хариуцуулан дотоод хяналтын ажил үүргийг гүйцэтгүүлж ажилласан байна. Тухайлбал: Байгууллагаас гарч байгаа тушаал шийдвэрийн болон байгууллагын даргын тушаалын хэрэгжилт, хуулийн үндэслэл, бусад байгууллага, иргэдээс ирүүлсэн албан бичиг, өргөдөл гомдлын шийдвэрлэлтийн байдал, байгууллагын дотоод ажлын зохион байгуулалт, хөдөлмөрийн сахилга, ажлын цаг ашиглалт, байгууллагын болон нэгжийн /газрын/ ажлын төлөвлөгөөний биелэлт, дээд байгууллагын тогтоол шийдвэрийн биелэлт, байгууллагын удирдлагаас өгсөн үүрэг даалгаврын хэрэгжилт зэрэг ажил хамрагдаж байна.</t>
  </si>
  <si>
    <t>Байгууллагын удирдлага байгууллагын үйл ажиллагаа, төсөв, хөрөнгө, ажилтнуудын үйл ажиллагааны талаар байнгын мэдээлэл гаргуулж, хянаж, эрсдэлтэй асуудлын мөрөөр тодорхой арга хэмжээ авдаг талаарх мэдээлэл</t>
  </si>
  <si>
    <t>Байгууллагын удирдлага байгууллагын үйл ажиллагаа, төсөв, хөрөнгө, ажилтнуудын үйл ажиллагаатай тухай бүр танилцаж, байгууллагын нэр хүндэд хамааралтай хэвлэл мэдээллээр нэвтрүүлж буй нэвтрүүлэг, байгууллагын төсөв хөрөнгөтэй холбоотой эрсдэлтэй асуудлуудыг шийдвэрлэж ажилласан байна.</t>
  </si>
  <si>
    <t>Ажилтнуудын өдөр тутмын дотоод хяналт хийх чиг үүргийг ажлын байрны тодорхойлолтод тусгаж, гүйцэтгэлийг хангуулж байгаа талаарх мэдээлэл</t>
  </si>
  <si>
    <t>Ажилтнуудын өдөр тутмын дотоод хяналт хийх чиг үүргийг ажлын байрны тодорхойлолтод тусгаагүй байна.</t>
  </si>
  <si>
    <t>Дотоод хяналт болон аудит үр нөлөөтэй хэрэгжиж байгаа талаарх мэдээлэл</t>
  </si>
  <si>
    <t>Дотоод хяналтын нэгжгүй, Тамгын газрын хуулийн ахлах мэргэжилтэн дотоод хяналтын ажлыг ерөнхийд нь хэрэгжүүлж байгаа ба дотоод хяналтын нэгжийг албан ёсоор үүсгэн байгуулах, холбогдох журмыг батлах, мөрдөн ажиллах зайлшгүй шаардлагатай байна.</t>
  </si>
  <si>
    <t>Дотоод хяналтын тогтолцооны мэдээллийн сангийн талаарх мэдээлэл</t>
  </si>
  <si>
    <t>Дотоод хяналтын тогтолцооны мэдээллийн сан байхгүй байна.</t>
  </si>
  <si>
    <t>VIII. Дотоод аудитын албаны үйл ажиллагааг ойлгох мэдээллүүд</t>
  </si>
  <si>
    <t>Байгууллагын дотоод аудитын албаны үйл ажиллагаа</t>
  </si>
  <si>
    <t>Дотоод аудитын нэгж бүтцийг байгуулж, түүний ажиллах журам, стандартыг баталж, мөрдүүлж байгаа талаарх мэдээлэл</t>
  </si>
  <si>
    <t>Байгууллагын даргын 2014 оны 01 сарын 01-ний өдрийн тоот</t>
  </si>
  <si>
    <t>тушаалаар дотоод аудитын албыг байгуулсан байна.</t>
  </si>
  <si>
    <t>Дотоод аудитын албаны ажилтнуудын мэргэжлийн ур чадвар, ажлын дадлага туршлагын талаарх мэдээлэл</t>
  </si>
  <si>
    <t>Дотоод аудитын албаны дарга овогтой нь 1984 онд</t>
  </si>
  <si>
    <t>МУИС-ийн эдийн засгийн ангийг төгссөн, 2000 онд ИЗИС-д магистрын зэрэг хамгаалсан. Монгол Улсын Мэргэшсэн нягтлан бодогч. Тасралтгүй 20 жил нягтлан бодогч, ахлах нягтлан бодогч, Ерөнхий нягтлан бодогч зэрэг ажлуудыг хийсэн.</t>
  </si>
  <si>
    <t>Монгол Улсын Мэргэшсэн нягтлан бодогчид. Ажлын туршлага 7-12 жил байна.</t>
  </si>
  <si>
    <t>Дотоод аудитын албаны ажлын байрны орчин нөхцөлийн талаарх мэдээлэл</t>
  </si>
  <si>
    <t>Дотоод аудитын алба нь ажлын байрны ая тухтай орчин нөхцөл болон компьютер техникээр бүрэн хангагдсан.</t>
  </si>
  <si>
    <t>Дотоод аудитын зорилт, хамрах хүрээ болон аудитын төлөвлөгөө, түүний гүйцэтгэлийн талаарх мэдээлэл</t>
  </si>
  <si>
    <t>-Дотоод аудитын ажлын гол зорилго нь эрсдэлийг тодорхойлж, үнэлэхэд удирдлагад туслахад хувь нэмэр оруулахад оршино. -Монгол Улсын Засгийн газрын 2012 оны 11 дүгээр сарын 17-ны өдрийн 129 дүгээр тогтоолоор Дотоод аудитын дүрмийг баталсан ба энэ дүрэм нь ТЕЗ-ийн дотоод аудитын үйл ажиллагааны зорилго, хамрах хүрээ, зарчим, зохион байгуулалт болон дотоод аудиторын эрх, үүргийг тодорхойлж, дотоод аудитын үйл ажиллагааг явуулах, хөндлөнгийн аудитын байгууллагатай хамтран ажиллах харилцааг зохицуулсан байна.</t>
  </si>
  <si>
    <t>2013 оны эхний хагас жилийн байдлаар 2 аудит хийх төлөвлөгөөтэйгөөс 1 аудит хийж төлөвлөгөөний гүйцэтгэл 50 хувьтай байна.</t>
  </si>
  <si>
    <t>Дотоод аудитын албаны аудитаар илрүүлсэн зүйлс, тэднээс өгсөн зөвлөмжийг хэрэгжүүлэх арга хэмжээг зохион байгуулж,ур дүнг хангуулж байгаа талаарх мэдээлэл</t>
  </si>
  <si>
    <t>Дотоод аудитын албаны хийж гүйцэтгэсэн аудитын тайлан, дүнгээр илэрсэн 27,8 сая төгрөгийн зөрчлийг бүрэн арилгуулж, 3 зөвлөмжийг үе шаттайгаар хэрэгжүүлж байна.</t>
  </si>
  <si>
    <t>Дотоод аудитын алба, түүний ажилтнууд хараат бусаар үйл ажиллагаагаа гүйцэтгэх нөхцөл хангагдсан талаарх мэдээлэл</t>
  </si>
  <si>
    <t>Дотоод аудитын алба нь дотоод аудит хийхэд шаардлагатай мэдээлэл,илэррэн зөрчилтэй холбоотой тайлбарыг гаргуулж авах эр^х бол^н түүнийг хэрэгжилтийн талаарх мэдээлэл</t>
  </si>
  <si>
    <t>Дотоод аудитын алба нь байгууллагын бүх үйл ажиллагаа, мэдээлэл, бүртгэл, өмч хөрөнгө зэрэгтэй танилцах эрхтэй байна. Мөн дотоод аудитын үйл ажиллагаанд хэрэгцээтэй бүх төрлийн мэдээллийг холбогдох эрх сурвалжаас иж бүрэн байдлаар олж авахыг зөвшөөрсөн байна.</t>
  </si>
  <si>
    <t>Дотоод аудиторуудыг ажил үүргээ гүйцэтгэхтэй холбоотой шаардагдах сургалтуудад хамруулдаг талаарх мэдээлэл</t>
  </si>
  <si>
    <t>2014 оны төлөвлөгөөнд Үндэсний аудитын газраас сургалт авахаар тусгасан байна.</t>
  </si>
  <si>
    <t>Тухайн онд дотоод аудитаар гүйцэтгэсэн ажилбарууд, илрүүлсэн зөрчлийн мэдээлэл, түүнийг баримтжуулсан талаарх мэдээлэл</t>
  </si>
  <si>
    <t>Дотоод аудитын алба нь нийт 27,8 сая төгрөгийн зөрчил илрүүлж, бүрэн баримтжуулж ажилласан байна.</t>
  </si>
  <si>
    <t>Дотоод аудитын журам, стандарт, арга зүйг мөрдөж ажилладаг талаарх мэдээлэл</t>
  </si>
  <si>
    <t>Монгол Улсын Засгийн газрын 2012 оны 11 дүгээр сарын 17-ны өдрийн 129 дүгээр тогтоолоор Дотоод аудитын дүрэм болон Олон Улсын Мэргэжлийн Практикийн Хүрээ, Дэлхийн Банкны Олон салбарыг хамарсан техник туслалцааны төслөөс эрхлэн хэвлүүлсэн Улсын салбарын дотоод аудитын гарын авлага зэрэг бичиг баримтуудыг дотоод аудитын үйл ажиллагаанд мөрдөн ажиллаж байна.</t>
  </si>
  <si>
    <t>Дотоод аудитын тайлангийн төсөлтэй дотоод аудитын албаны дарга танилцаж, засварлан ХХХ байгууллагын даргаас санал авахаар шилжүүлж байна. Дотоод аудиторуудын хэрэгжүүлсэн горим, сорил, нотлох баримт, илрүүлэлт зэргийг дотоод аудитын албаны дарга тухай бүрд нь танилцан хянан удирдаж, арга зүйгээр хангаж ажилласан байна. Дотоод аудитын албанд байгууллагын удирдлагын зүгээс ажлын байрны ая тухай байдал, сургалт сурталчилгаа, компьютер техник хэрэгсэл зэрэг болон албан ажлын дэмжлэгийг байнга үзүүлэн ажиллаж ирсэн байна.</t>
  </si>
  <si>
    <t>Дотоод аудитын үйл ажиллагаа ур нөлөөтэй хэрэгжиж байгаа талаарх мэдээлэл</t>
  </si>
  <si>
    <t>Дотоод аудитын албаны ажил дөнгөж эхлэлтийн шатандаа явж байгаа ба цаашид үйл ажиллагааг нь сайжруулах, үр нөлөөг нь дээшлүүлэх шаардлагатай байна.</t>
  </si>
  <si>
    <t>Ажлын стандарт ба зохистой байдлыг дахин хянах боломжийг дотоод аудитын албаны даргад олгодог уу?</t>
  </si>
  <si>
    <t>Дотоод аудитын тайлантай байгууллагын удирдлага танилцаж саналаа өгсөнөөс хойш Дотоод а^дитын албаны дарга дахин хянаж засварлах бүрэн боломжтой байна.</t>
  </si>
  <si>
    <t>Харилцагч байгууллагуудын нэр, хаяг, өглөг, авлагын талаар дэлгэрэнгүй мэдээлэл авах</t>
  </si>
  <si>
    <t>... сайтаар 2013 оны сарын өдөр ХХХ байгууллагын удирдлагыг төсвийн хөрөнгийг үр ашиггүй зарцуулсан гэсэн шүүмжлэл нийтлэгдсэн байна.</t>
  </si>
  <si>
    <t>УИХ-ын тогтоолоор Засгийн газрын бүтэц бүрэлдэхүүнийг батлахдаа ХХХ байгууллагыг Монгол Улсын Ерөнхий сайдын эрхлэх асуудлын хүрээнд хамааруулсан байна. 2013 оны Монгол Улсын төсөв хүндрэлтэй байгаагаас шалтгаалан ХХХ байгууллагын 2013 төсвийг танах эрсдэл байна.</t>
  </si>
  <si>
    <t>Монгол улс. Улаанбаатар хот Сүхбаатар дүүрэг. Лхагвасүрэнгийн гудамж
Нийслэлийн засаг захиргааны V байр</t>
  </si>
  <si>
    <t>Батламж мэдэгдлийн утга</t>
  </si>
  <si>
    <t>Товчлол</t>
  </si>
  <si>
    <t>Оршин байгаа</t>
  </si>
  <si>
    <t>ОБ</t>
  </si>
  <si>
    <t>ЭҮ</t>
  </si>
  <si>
    <t>ТБ</t>
  </si>
  <si>
    <t>Иж бүрэн байх</t>
  </si>
  <si>
    <t>ИБ</t>
  </si>
  <si>
    <t>Үнэлгээ</t>
  </si>
  <si>
    <t>Хэмжилт</t>
  </si>
  <si>
    <t>Толилуулга ба илчлэл тодруулга</t>
  </si>
  <si>
    <t>Үнэн зөв байдал</t>
  </si>
  <si>
    <t>Ү</t>
  </si>
  <si>
    <t>ТИ</t>
  </si>
  <si>
    <t>Аудит хийгдсэн эцсийн үлдэгдэл дт/кт</t>
  </si>
  <si>
    <t>Аудит хийгдээгүй эцсийн үлдэгдэл дт/кт</t>
  </si>
  <si>
    <t>Залруулагдаагүй алдаа</t>
  </si>
  <si>
    <t>Залруулах</t>
  </si>
  <si>
    <t>хэрэгжүүлэх гормын түвшин 
/журмын 2.10.1/</t>
  </si>
  <si>
    <t>Дотоод хяналтын системийн эрсдлийн үнэлгээний асуулга</t>
  </si>
  <si>
    <t>Хариулт
1-тийм,
0-үгүй</t>
  </si>
  <si>
    <t>Албан шаардлага тавих үеийн бүртгэл хяналт</t>
  </si>
  <si>
    <t>Акт тавих бүртгэл, хяналтын хуудас</t>
  </si>
  <si>
    <t>Анхан шатны баримтын бүрдэл дутуу</t>
  </si>
  <si>
    <t>Зөв бүртгэх</t>
  </si>
  <si>
    <t>зөвшөөрсөн</t>
  </si>
  <si>
    <t>сонгуулах</t>
  </si>
  <si>
    <t>Төсвийн тухай хуулийн 8.9.1, төрийн аудитын тухай хуулийн 15.1.2 дах заалтыг үндэслэн төрийн аудитын тухай хуулийн 18.2 дүгээр зүйлд заасан Ундэсний аудитын газрын бүрэн эрхийн хүрээнд ххх байгууллагын төсвийн 2013 оны 12 дугаар сарын 31-ний өдрөөр дуусвар болсон жилийн эцсийн санхүүгийн тайланд /ҮАГ-САГ/2014/10-СТА-ТШЗ / аудит хийлээ.</t>
  </si>
  <si>
    <t>Мэдээллийн технологийн болон програмын эрсдэл өндөр</t>
  </si>
  <si>
    <t>Урьдчилан шинжилгээний хүснэгтээр тооцсон эрсдэл өндөр</t>
  </si>
  <si>
    <t>Байгууллагыг ойлгох мэдээллүүд /Их, Дунд, Бага/</t>
  </si>
  <si>
    <t>Төсвийн байгууллагын бүртгэлийн бодлогын баримт бичиг УСННБОУС- тай нийцээгүй байх</t>
  </si>
  <si>
    <t>Мөнгө ба түүнтэй адилтгах хөрөнгө</t>
  </si>
  <si>
    <t>Кассыг харуултай хүлээлцдэггүй байх</t>
  </si>
  <si>
    <t>Кассаас холбогдох албан тушаалтнуудын зөвшөөрөлгүй мөнгө гаргах</t>
  </si>
  <si>
    <t>Орлогын мөнгийг касст өдөр бүр тушаадаггүй байх</t>
  </si>
  <si>
    <t>Кассын мөнгөн сан, баримтын аюулгүй байдал хангагдаагүй байх</t>
  </si>
  <si>
    <t>Дансны үлдэгдэл, гүйлгээний дүнгүүд ерөнхий дэвтэр, журналын дүнтэй тохирохгүй байх, тооллогын бүртгэлээс зөрүүтэй байх</t>
  </si>
  <si>
    <t>Мөнгөн хөрөнгийн үлдэгдэл банкны үлдэгдэлтэй тохирохгүй байх</t>
  </si>
  <si>
    <t>Баримтгүй болон баримтын бүрдэлгүй орлого, зарлагын гүйлгээг хүлээн зөвшөөрч данс бүртгэлд тусгасан байх</t>
  </si>
  <si>
    <t>Авлагын насжилт их байх</t>
  </si>
  <si>
    <t>Авлагын хүү урамшуулал эсвэл алданги тооцоогүй байх</t>
  </si>
  <si>
    <t>Авлагыг барагдуулах арга хэмжээ аваагүй, үлдэгдлийг баталгаажуулаагүй, зөрүүтэй баталгаажуулсан байх</t>
  </si>
  <si>
    <t>Үлдэгдэл, гүйлгээний дүнгүүд ерөнхий дэвтэр, журналын дүнтэй тохирохгүй байх</t>
  </si>
  <si>
    <t>Авлагыг насжилтаар нь ангилж бүртгээгүй байх, авлага үүсэн тухайн үеийн баримт материалгүй байх</t>
  </si>
  <si>
    <t>Авлагыг бүртгэсэн ч холбогдох байгууллага өглөгөөр бүртгээгүй байх</t>
  </si>
  <si>
    <t>Санхүүгийн тайланд үндэслэлгүй авлага бүртгэсэн байх</t>
  </si>
  <si>
    <t>Санхүүгийн тайланд авлага, өглөг дутуу бүртгэгдсэн байх</t>
  </si>
  <si>
    <t>Авлага, өглөгийг буруу ангилж бүртгэсэн байх</t>
  </si>
  <si>
    <t>Авлага, өглөгийн тооцоог нийлж баталгаажуулаагүй байх</t>
  </si>
  <si>
    <t>Урьдчилж төлсөн төлбөр</t>
  </si>
  <si>
    <t>Урьдчилж гарсан зардал тооцоог гэрээний дагуу тооцоо хийгээгүй байх</t>
  </si>
  <si>
    <t>Урьдчилж гарсан зардал, тооцоог харилцагч байгууллага бүртгээгүй байх</t>
  </si>
  <si>
    <t>Хэрэгцээ шаардлага хангахгүй бараа материал байх /эвдэрсэн, моралийн элэгдэлд орсон, чанаргүй, хоцрогдсон, хугацаа хэтэрсэн гэх мэт/</t>
  </si>
  <si>
    <t>Орлого, зардалд зөв бүртгээгүй байх</t>
  </si>
  <si>
    <t>Бараа материалыг байнгын /цаг үеийн/ системээр бүртгээгүй байх</t>
  </si>
  <si>
    <t>Бараа материалыг зарлагадах аргыг зөв хэрэглээгүй байх /эхэлж авсныг эхэлж, дундаж өртгийн гэх мэт/</t>
  </si>
  <si>
    <t>Бараа материалын өртөг бүрдэлийг зөв хийгээгүй, цаг хугацааг зөв тасалбар болгоогүй байх</t>
  </si>
  <si>
    <t>Бараа материал санхүүгийн тайланд бүрэн тусгагдаагүй байх</t>
  </si>
  <si>
    <t>Холбогдох хууль, тогтоол, журам, заавар зөрчсөн байх</t>
  </si>
  <si>
    <t>Дансны үлдэгдэл, гүйлгээний дүнгүүд ба Ерөнхий дэвтэр, журналын дүнтэй тохирохгүй байх, үлдэгдэл нь тооллогын бүртгэлтэй зөрүүтэй байх</t>
  </si>
  <si>
    <t>ХО-р захиалсан хөрөнгө орж ирэхгүй байх</t>
  </si>
  <si>
    <t>Элэгдэл нь дууссан үндсэн хөрөнгийн их хэмжээний үлдэгдлийг актлахгүй байх</t>
  </si>
  <si>
    <t>Үндсэн хөрөнгө өөрийн эзэмшилд байхгүй байх</t>
  </si>
  <si>
    <t>Үндсэн хөрөнгийн анхны өртгийг зөв тооцоогүй, дахин үнэлгээг буруу хийсэн байх</t>
  </si>
  <si>
    <t>Үндсэн хөрөнгийн хөдөлгөөний болон ашиглалтын бүртгэлийг хөтлөөгүй, хагас хөтөлсөн байх</t>
  </si>
  <si>
    <t>Ашиглалтаас хассан үндсэн хөрөнгийг зөв бүртгээгүй, элэгдлийг буруу тооцсон, дахин ашиглахаар шийдсэн хэсгийг бүртгээгүй байх</t>
  </si>
  <si>
    <t>Биет бус хөрөнгө дутагдах</t>
  </si>
  <si>
    <t>Биет бус хөрөнгө буруу ангилагдан бүртгэгдсэн байх</t>
  </si>
  <si>
    <t>Элэгдэл нь дууссан биет бус хөрөнгийн их хэмжээний үлдэгдлийг актлахгүй байх</t>
  </si>
  <si>
    <t>Биет бус хөрөнгө өөрийн эзэмшилд байхгүй байх</t>
  </si>
  <si>
    <t>Хэрэгцээ шаардлага хангахгүй биет бус хөрөнгө бэлтгэсэн, бүртгэж тайлагнасан байх</t>
  </si>
  <si>
    <t>Биет бус хөрөнгийн анхны өртгийг зөв тооцоогүй, дахин үнэлгээг буруу хийсэн байх</t>
  </si>
  <si>
    <t>Биет бус хөрөнгийн хөдөлгөөний болон ашиглалтын бүртгэлийг хөтлөөгүй, хагас хөтөлсөн байх</t>
  </si>
  <si>
    <t>Ашиглалтаас хассан биет бус хөрөнгийг зөв бүртгээгүй, элэгдлийг буруу тооцсон</t>
  </si>
  <si>
    <t>Биет бус хөрөнгийн элэгдлийг илүү, дутуу тооцсон байх</t>
  </si>
  <si>
    <t>Биет бус хөрөнгө, хуримтлагдсан элэгдэлтэй холбоотой дансны бичилт буруу хийсэн байх</t>
  </si>
  <si>
    <t>Өглөгийн хүү урамшуулал эсвэл алданги тооцоогүй байх</t>
  </si>
  <si>
    <t>Өглөгийг барагдуулах арга хэмжээ аваагүй, үлдэгдлийг баталгаажуулаагүй, зөрүүтэй баталгаажуулсан байх</t>
  </si>
  <si>
    <t>Өглөгийг насжилтаар нь ангилж бүртгээгүй байх, авлага үүсэн тухайн үеийн баримт материалгүй байх</t>
  </si>
  <si>
    <t>Өглөгийг бүртгэсэн ч холбогдох байгууллага авлагаар бүртгээгүй байх</t>
  </si>
  <si>
    <t>Санхүүгийн тайланд үндэслэлгүй өглөг бүртгэсэн байх</t>
  </si>
  <si>
    <t>Урьдчилж төлөх орлогын тооцоог гэрээний дагуу хийгээгүй байх</t>
  </si>
  <si>
    <t>Урьдчилж орсон орлогыг харилцагч байгууллага бүртгээгүй байх</t>
  </si>
  <si>
    <t>Хууль тогтоомж зөрчиж орлого олсон байх</t>
  </si>
  <si>
    <t>Урт хугацаат өр төлбөр</t>
  </si>
  <si>
    <t>Хүүг хугацаанд нь төлөөгүй байх</t>
  </si>
  <si>
    <t>Урт хугацаат өглөгийг гэрээний хугацаа хэтрүүлж төлсөн байх</t>
  </si>
  <si>
    <t>Урт хугацаат өглөгийн валютын ханшны зөрүү мэдэгдэхүйц нэмэгдсэн байх</t>
  </si>
  <si>
    <t>Урт хугацаат өр төлбөрийг насжилтаар нь ангилж бүртгээгүй байх</t>
  </si>
  <si>
    <t>Урт хугацаат өр төлбөрийг бүртгэсэн ч холбогдох байгууллага авлагаар бүртгээгүй байх</t>
  </si>
  <si>
    <t>Өмнөх болон тайлант үеийн үр дүнг буруу ангилж тайлагнасан байх</t>
  </si>
  <si>
    <t>Өөрийн орлогыг өдөр тутам бүртгээгүй байх, дутуу бүртгэсэн байх</t>
  </si>
  <si>
    <t>Санхүүжилт болон бусад орлогыг тулган шалгаагүй байх</t>
  </si>
  <si>
    <t>Байнгын бус орлогыг /хандив, тусламж , үнэ төлбөргүй хэрэгжиж буй төсөл хөтөлбөр гэх мэт/ баримтаар тулган тохируулаагүй байх</t>
  </si>
  <si>
    <t>Торгууль төлбөрийн орлогыг тогтоосон акттай тулган тохируулаагүй байх</t>
  </si>
  <si>
    <t>Дуудлага худалдааны орлогыг ТӨХ-той тооцоо нийлж баталгаажуулаагүй байх</t>
  </si>
  <si>
    <t>Санхүүжилтийг төлөвлөгөөнөөс илүү эсвэл дутуу авсан байх,</t>
  </si>
  <si>
    <t>Орлогын төлөвлөгөө тасарсан байх,</t>
  </si>
  <si>
    <t>Орлогыг буруу ангилан бүртгэсэн байх,</t>
  </si>
  <si>
    <t>Хүү торгууль, түрээсийн орлогыг төсөвт төвлөрүүлээгүй байх,</t>
  </si>
  <si>
    <t>Хууль тогтоомж зөрчиж орлого олсон байх,</t>
  </si>
  <si>
    <t>Нормативт болон лимиттэй зардлуудыг хэтрүүлэн зарцуулсан байх</t>
  </si>
  <si>
    <t>Зардлын зүйл ангиудыг батлагдсанаас зөрүүтэй зарцуулсан байх</t>
  </si>
  <si>
    <t>Материалын зардлыг тухай бүр хэрэглэсэн хэмжээгээр биш бөөн дүнгээр зарлагадсан байх</t>
  </si>
  <si>
    <t>Цалин хөлс болон нэмэгдэл урамшууллын зардал:</t>
  </si>
  <si>
    <t>Тушаал буруу гарсан байх</t>
  </si>
  <si>
    <t>Хийсэн ажлын хэмжээ, цаг, өдрийг буруу бүртгэсэнээс цалин буруу бүртгэгдэж олгогдсон байх</t>
  </si>
  <si>
    <t>НДШ, ХХОАТ-ыг буруу бодсон байх</t>
  </si>
  <si>
    <t>Тогтмол зардал:</t>
  </si>
  <si>
    <t>Төлсөн зардлын дүн Тоолуурын заалттай тохирохгүй байх</t>
  </si>
  <si>
    <t>Аккруэль сууриар бүртгээгүй байх</t>
  </si>
  <si>
    <t>Байгуулсан гэрээнээс зөрүүтэй төлсөн байх</t>
  </si>
  <si>
    <t>Хугацаанд нь төлөөгүйгээс хүү алданги төлсөн байх</t>
  </si>
  <si>
    <t>Үр ашиггүй зардлууд төлсөн байх</t>
  </si>
  <si>
    <t>Бусад бараа үйлчилгээний зардал:</t>
  </si>
  <si>
    <t>Төсвийн тодотголыг хууль тогтоол, шийдвэрт нийцүүлэн хийгээгүй байх</t>
  </si>
  <si>
    <t>Баримтыг бүрдүүлэлгүй зардлыг хүлээн зөвшөөрсөн байх</t>
  </si>
  <si>
    <t>Зардал буруу ангилан бүртгэсэн байх</t>
  </si>
  <si>
    <t>Зардлыг санхүүгийн тайланд бүрэн тусгаагүй байх</t>
  </si>
  <si>
    <t>Батлагдсан төсвөөс гадуур зардал гаргасан, зориулалт бусаар зарцуулсан байх</t>
  </si>
  <si>
    <t>Төсвийн хөрөнгийн үлдэгдлийг улсын төсөвт төвлөрүүлэлгүй зарцуулснаар тайлагнасан</t>
  </si>
  <si>
    <t>Батлагдсан төсөвт зардлыг хэтрүүлэн зарцуулсан</t>
  </si>
  <si>
    <t>Санхүүгийн тайлангийн нэмэлт тодруулгууд</t>
  </si>
  <si>
    <t>Нэмэлт тодруулгын маягтыг нөхөөгүй, хагас дутуу нөхсөн байх</t>
  </si>
  <si>
    <t>Санхүүгийн тайлантай тоо зөрөх, уялдаа холбоогүй байх</t>
  </si>
  <si>
    <t>Тооцооллуудыг буруу хийсэн байх</t>
  </si>
  <si>
    <t>Үндсэн буюу туслах үйл ажиллагааны тайлагнал нь дүрмээр хүлээсэн чиг үүрэг болон бүртгэлээр хүлээсэн үүргээс зөрүүтэй байх</t>
  </si>
  <si>
    <t>НББ-ийн бодлогын өөрчлөлтийг тусгаагүй байх</t>
  </si>
  <si>
    <t>Найдваргүй авлагын нөөц бүрдүүлээгүй байх</t>
  </si>
  <si>
    <t>Татвар, шимтгэлийн үлдэгдлүүдийн тодруулга татвар, шимтгэлийн тайлантай тохирохгүй байх</t>
  </si>
  <si>
    <t>Авлага, өр төлбөрийг төлөгдөх хугацаагаар нь ангилж бүртгээгүй байх</t>
  </si>
  <si>
    <t>Санхүүгийн хөрөнгийг ангиллаар нь бүртгээгүй байх</t>
  </si>
  <si>
    <t>Борлуулах зорилгоор эзэмшиж байгаа эргэлтийн бус хөрөнгийг ангилж бүртгээгүй байх</t>
  </si>
  <si>
    <t>Урьчилж төлсөн зардал, тооцоог холбогдох гэрээтэй нь тулган тайлагнаагүй байх</t>
  </si>
  <si>
    <t>Дуусаагүй барилга, батлагдсан зураг, төсвөөс зөрсөн байх</t>
  </si>
  <si>
    <t>Хөрөнгө оруулалтын санхүүжилт, үе шатны хяналт, гэрээний хугацааны мөрдөлт зөрчигдсөн байх</t>
  </si>
  <si>
    <t>Биологийн хөрөнгийг зөв тайлагнаагүй байх</t>
  </si>
  <si>
    <t>Урт хугацаат өр төлбөрийг бүртгэх аргыг зөрчсөн байх</t>
  </si>
  <si>
    <t>Гадаад валютын хөрвүүлэлтийг буруу хийсэн байх</t>
  </si>
  <si>
    <t>Борлуулалтын өртгийг буруу тооцсон байх</t>
  </si>
  <si>
    <t>Санхүүгийн тайлангийн тодруулгын ажил гүйлгээ гарсан, үлдэгдэл бүхий данс тус бүрээр авч үзэж гэх мэтээр эрсдэлийг нэмж бичих</t>
  </si>
  <si>
    <t>Дансны бичилт буруу хийсэн байх гэх мэт</t>
  </si>
  <si>
    <t>Мөнгөн хөрөнгийн анхан шатны /орлого, зарлагын ордер гэх мэт/ баримтыг урьдчилан дугаарлаагүй, дугаар зөрүүтэй баримт ашиглаж байх /ЭҮ, ИБ, Х, ТИ, ОБ, ҮЗ/</t>
  </si>
  <si>
    <t>Мөнгөн хөрөнгийг захиран зарцуулах, гүйцэтгэх, хянах тогтолцоо алдагдсан байх /ЭҮ, ИБ, Х, ТИ, ОБ, ҮЗ/</t>
  </si>
  <si>
    <t>Мөнгөн хөрөнгийн өдөр тутмын гүйлгээг хэд хоногоор нэгтгэн хянадаг байх/ЭҮ, ИБ, Х, ТИ, ОБ, ҮЗ/</t>
  </si>
  <si>
    <t>Дотоод хяналтаар мөнгөн хөрөнгийг тоолох, тооцоо бодох, гүйлгээг өдөр тутамд нь бүртгэдэг эсэхийг хянадаггүй байх/ЭҮ, ИБ, Х, ТИ, ОБ, ҮЗ/</t>
  </si>
  <si>
    <t>Удирдах байгууллага болон мэргэжлийн байгууллагуудаас ирсэн хяналт шалгалтаар мөнгөн хөрөнгийг шалгаагүй байх/ЭҮ, ИБ, Х, ТИ, ОБ, ҮЗ/</t>
  </si>
  <si>
    <t>Кассад мөнгөн хөрөнгийн үлдэгдэл байнга их байдаг, түүнийг хянадаггүй, харилцахад тухай бүрд нь тушаалгадаггүй байх/ЭҮ, ИБ, Х, ТИ, ОБ, ҮЗ/</t>
  </si>
  <si>
    <t>Төлбөр хураамж бусад зардал</t>
  </si>
  <si>
    <t>Дараа тайлан гаргахаар авсан бэлэн мөнгөний зарцуулалтын анхан шатны баримтыг дутуу бүрдүүлсэн, баримтаар нотлоогүй гүйлгээг тусган зардлыг буруу бүртгэсэн байх</t>
  </si>
  <si>
    <t>Зардлын ангилал хооронд гүйлгэн зарцуулсан байх</t>
  </si>
  <si>
    <t xml:space="preserve">Цалингийн нэмэгдлүүдийг буруу тооцоолох </t>
  </si>
  <si>
    <t>Орон тооноос илүү хүн ажиллуулсан байх</t>
  </si>
  <si>
    <t xml:space="preserve">Цалингийн зардлыг өөр зардалд гүйлгэн зарцуулсан байх </t>
  </si>
  <si>
    <t xml:space="preserve">Дотоод болон гадаад томилолтын зардлын олголтын лимитийг буруу тооцоолох </t>
  </si>
  <si>
    <t>Тэтгэмж урамшууллын зардыг өөр зардалд гүйлгэн зарцуулсан байх</t>
  </si>
  <si>
    <t>Шуудан холбооны зардлыг тогтоосон норм, нормативаас хэтрүүлэн зарцуулсан байх.</t>
  </si>
  <si>
    <t xml:space="preserve">Төлбөр хураамжийн зардлыг хэтрүүлэн зарцуулсан байх. </t>
  </si>
  <si>
    <t>Мөнгөн хөр.өнгө дансанд тавих дотоод хяналт үр нөлөөтэй эсэхийг нэгтгэн дүгнэ.</t>
  </si>
  <si>
    <t>N/A</t>
  </si>
  <si>
    <t>Товчилсон нэр</t>
  </si>
  <si>
    <t>Багц</t>
  </si>
  <si>
    <t>УБ-н дугаар</t>
  </si>
  <si>
    <t>Хаяг</t>
  </si>
  <si>
    <t>Цахим шуудан</t>
  </si>
  <si>
    <t>Веб хуудас</t>
  </si>
  <si>
    <t>Сүхбаатар дүүрэг, Ж.Лхагвасүрэнгийн гудамж, Нийслэлийн засаг захиргааны V байр</t>
  </si>
  <si>
    <t>ub@audit.mn</t>
  </si>
  <si>
    <t>www.city.audit.mn</t>
  </si>
  <si>
    <t>Нийслэл дэх Төрийн аудитын газар</t>
  </si>
  <si>
    <t>ТШЗ 2018 оны 2 дугаар сар ТБОНӨ 3 дугаар сар ТТЗ бол 3 дугаар сар ТЕЗ бол 4 дүгээр сар ЗГ 5 дугаар сар</t>
  </si>
  <si>
    <t>тайлан ирүүлсэн хугацаа</t>
  </si>
  <si>
    <t>Нэгтгэсэн эсэх</t>
  </si>
  <si>
    <t>санхүүгийн нэгдсэн тайланд</t>
  </si>
  <si>
    <t>нарийн төвөгтэй байдлын үнэлгээ</t>
  </si>
  <si>
    <t>мэдээллийн технологийн мэргэжилтэнг оролцуулах</t>
  </si>
  <si>
    <t>B-3-9T</t>
  </si>
  <si>
    <t>B-3-10T</t>
  </si>
  <si>
    <t>сар</t>
  </si>
  <si>
    <t>Цалин зардал</t>
  </si>
  <si>
    <t>Орон тоо</t>
  </si>
  <si>
    <t>20.TGT2</t>
  </si>
  <si>
    <t>Байгууллагын нэр: ШБ</t>
  </si>
  <si>
    <t>Тайлант он: 2017</t>
  </si>
  <si>
    <t>ТАБ-СТА-А-1</t>
  </si>
  <si>
    <t>Байгууллагын үйл ажиллагааг ойлгох хүснэгт</t>
  </si>
  <si>
    <t>Өмнөх аудитын зөвлөмжийг 60 хувьтай хэрэгжүүлж ажилласан бөгөөд 2 зөвлөмжийг хэрэгжүүлсэнээр санхүүгийн үйл ажиллагаанд гардаг зарим хүндрэл байхгүй болсон.</t>
  </si>
  <si>
    <t>Асуулга авах: Үйлчлүүлэгч байгууллагын ажиллагсдаас асуулгыг амаар болон бичгээр авах</t>
  </si>
  <si>
    <t>Нягтлан бодох бүртгэлийн бодлогын баримт бичигтээ бараа материалын дансны талаар ямар бодлого баримталж байгааг үзэх</t>
  </si>
  <si>
    <t>Бараа материалын балансын үлдэгдлийг тодруулга тайлан, журнал, тооллогын бүртгэлтэй тулган шалгах</t>
  </si>
  <si>
    <t>Бараа материалыг зөв ангилан бүртгэсэн, холбогдох дансны бичилт зөв хийгдсэн, худалдан авалт, орлогод авах, зарлага гаргах ажил гүйлгээ нь холбогдох хууль, журмын дагуу явагдсан эсэхийг шалгах</t>
  </si>
  <si>
    <t>Бараа материалын дансдын эхний үлдэгдлийг урьд оны үлдэгдэл рүү хөөн шалгах</t>
  </si>
  <si>
    <t>Үндсэн хөрөнгийн балансын үлдэгдлийг тодруулга тайлан, журнал, тооллогын бүртгэлтэй тулган шалгах</t>
  </si>
  <si>
    <t>Нэмэгдсэн болон данснаас хасагдсан үндсэн хөрөнгөнд зохих журам, зааврын дагуу зөвшөөрөл авсан эсэхийг шалгах</t>
  </si>
  <si>
    <t>Үндсэн хөрөнгийг зөв ангилан бүртгэсэн эсэхийг шалгах, ҮХ-ийн анхны өртгийг болон дахин үнэлгээний тооцооллыг шалгах</t>
  </si>
  <si>
    <t>Үндсэн хөрөнгийн тайлант хугацааны элэгдлийн тооцоолол зөв эсэхийг шалгах</t>
  </si>
  <si>
    <t>Нэмэгдсэн болон данснаас хасагдсан үндсэн хөрөнгийн холбогдох дансны бичилт зөв хийгдсэн эсэхийг шалгах</t>
  </si>
  <si>
    <t>Ерөнхий журналаас зардлын дансанд бичсэн гүйлгээг шалгах /хөрөнгийг зардалд бичсэн бичилт бий эсэхийг шалгах/ гэх мэт горимыг аудитор сонгох</t>
  </si>
  <si>
    <t>Үндсэн хөрөнгийн балансын болон тодруулга тайлан, журналын үлдэгдлийг тооллогын бүртгэлтэй тулган шалгах</t>
  </si>
  <si>
    <t>Тооллогын бүртгэл тооцоо бодсон актын үр дүнг бүртгэлд тусгасан эсэхийг үзэх, тооллогыг ажиглах, түүвэрлэн хяналтын тооллого хийх</t>
  </si>
  <si>
    <t>НББ, санхүүгийн тайлан дах дүнг гэрээ, хэлцэл, гэрээний заалтын дагуу тооцох,</t>
  </si>
  <si>
    <t>Орлогын дүнг хүлээн зөвшөөрсөн үндсэн баримт, нягтлан бодох бүртгэлийн дансны бичилт үнэн зөв, тооцоолол нь арифметик алдаагүй эсэхийг давтан тоцоолж шалгах.</t>
  </si>
  <si>
    <t>Төрийн сангаас шилжүүлсэн дүнг хүсэлт нэхэмжлэлийн дүнтэй тулган шалгах,</t>
  </si>
  <si>
    <t>Орлогын дансны харьцаа зөв хийлгэсэн эсэх, хууль тогтоомжид нийцсэн эсэх, журнал, ерөнхий дэвтэрт үнэн зөв тусгагдсан эсэхийг түүврийн аргаар шалгах.</t>
  </si>
  <si>
    <t>Санхүүжүүлэгч байгууллагаас олгосон санхүүжилтийн дүнтэй тайлангийн дүнтэй тулган баталгаажуулах</t>
  </si>
  <si>
    <t>Биет бус хөрөнгийн балансын үлдэгдлийг тодруулга тайлан, журналтай бүртгэлтэй тулган шалгах</t>
  </si>
  <si>
    <t>Нэмэгдсэн болон данснаас хасагдсан биет бус хөрөнгөнд зохих журам, зааврын дагуу зөвшөөрөл авсан эсэхийг шалгах</t>
  </si>
  <si>
    <t>Биет бус хөрөнгийг зөв ангилан бүртгэсэн эсэхийг шалгах, биет бус хөрөнгийн анхны өртгийг болон дахин үнэлгээний тооцооллыг шалгах</t>
  </si>
  <si>
    <t>Биет бус хөрөнгийн тайлант хугацааны элэгдлийн тооцоолол зөв эсэхийг шалгах</t>
  </si>
  <si>
    <t>Нэмэгдсэн болон данснаас хасагдсан биет бус хөрөнгийн холбогдох дансны бичилт зөв хийгдсэн эсэхийг шалгах</t>
  </si>
  <si>
    <t>Биет бус хөрөнгийн ангилал зөв хийгдсэн эсэхийг шалгах</t>
  </si>
  <si>
    <t>Ерөнхий журналаас зардлын дансанд бичсэн гүйлгээг шалгах / биет бус хөрөнгийг зардалд бичсэн бичилт бий эсэхийг шалгах/</t>
  </si>
  <si>
    <t>Төсвийн хэтрэлт, хэмнэлтийг тооцох, шалтгааныг тодорхойлох, албан ёсны тайлбар авах</t>
  </si>
  <si>
    <t>Холбогдох хууль тогтоомж, заавар, журмыг мөрдөж ажилласныг шалгах</t>
  </si>
  <si>
    <t>Зардлын дүнгээс шалгах</t>
  </si>
  <si>
    <t>Анхан шатны баримтаас шалгах</t>
  </si>
  <si>
    <t>Асуулга авах</t>
  </si>
  <si>
    <t>Батлагдсан төсөвт зардлын төлөвлөгөөг, тайлант жилийн гүйцэтгэлтэй харьцуулж шалгах</t>
  </si>
  <si>
    <t>Батлагдсан төсөвт зардлын хэтрэлт, хэмнэлтийн шалтгааныг судлах</t>
  </si>
  <si>
    <t>Төсвийн зардлыг зориулалтын дагуу үнэн зөв ангилсан эсэхийг шалгах</t>
  </si>
  <si>
    <t>Анхан шатны баримтгүй зардлын гүйлгээ хийгдсэн эсэхийг шалгах</t>
  </si>
  <si>
    <t>Авлага, өр төлбөрийн дансны эхний үлдэгдлийг өмнөх оны тайлангийн дүнтэй тулгах</t>
  </si>
  <si>
    <t>Авлага, өглөгийн үлдэгдлийг тооцоо нийлсэн акт болон тулган баталгаажуулах захидлын дүнтэй тулгах</t>
  </si>
  <si>
    <t>Тухайн авлага, өр төлбөр үүсэх болсон шалтгааныг гэрээ, анхан шатны баримт руу хөөн шалгах</t>
  </si>
  <si>
    <t>Цалинтай холбоотой авлагын дүнг тулгах</t>
  </si>
  <si>
    <t>Нэхэмжлэхийн дүнг шилжүүлсэн мөнгөн хөрөнгийн дүнтэй тулгах</t>
  </si>
  <si>
    <t>Авлага, өглөгийг насжилтаар нь ангилж, судалгаа хийх</t>
  </si>
  <si>
    <t>Олон жил болсон авлага, өр төлбөрөөс найдваргүй болсон авлага, өр төлбөр байгаа эсэхэд асуулга авах</t>
  </si>
  <si>
    <t>Гадаад валютаар илэрхийлэгдсэн авлага, өглөгийн үлдэгдлийн ханшийн тэгшитгэл хийх</t>
  </si>
  <si>
    <t>Ерөнхий журнал, Авлага, өглөгийн журналаас авлага, өглөгийн нэр төрлөөр нь сортлож шалгах</t>
  </si>
  <si>
    <t>Урьдчилж орсон орлогыг холбогдох заавар журамд нийцүүлэн үнэн зөв эсэхийг шалгах</t>
  </si>
  <si>
    <t>Урьдчилж орсон орлогын тооцоог гэрээний дагуу хийсэн эсэхийг шалгах</t>
  </si>
  <si>
    <t>Урьдчилж орсон орлогын тооцооллыг үнэн зөв хийсэн эсэх</t>
  </si>
  <si>
    <t>Харилцагч байгууллага бүрээр урьдчилж орсон орлогыг бүртгээгүй байх</t>
  </si>
  <si>
    <t>Урьдчилж орсон орлогыг НББ-ийн бодлогын баримт бичиг, ерөнхий дэвтэр, журналын ангилал, дүнгүүдтэй тулган шалгах,</t>
  </si>
  <si>
    <t>Орлогын дүнг хүлээн зөвшөөрсөн үндсэн баримт, нягтлан бодох бүртгэлийн дансны бичилт үнэн зөв, тооцоолол нь арифметик алдаагүй эсэхийг давтан тооцоолж шалгах</t>
  </si>
  <si>
    <t>Эздийн өмчийг холбогдох заавар журамд нийцүүлэн үнэн зөв бүртгэсэн эсэхийг шалгах</t>
  </si>
  <si>
    <t>Эздийн өмчийн тооцооллыг үнэн зөв хийсэн эсэх</t>
  </si>
  <si>
    <t>Эздийн өмчийг НББ-ийн бодлогын баримт бичиг, ерөнхий дэвтэр, журналын ангилал, дүнгүүдтэй тулган шалгах,</t>
  </si>
  <si>
    <t>НББ, санхүүгийн тайлан дах дүнг гэрээ, хэлцэл, гэрээний заалтын дагуу тооцох</t>
  </si>
  <si>
    <t>Эздийн өмчийн дүнг хүлээн зөвшөөрсөн үндсэн баримт, нягтлан бодох бүртгэлийн дансны бичилт үнэн зөв, тооцоолол нь арифметик алдаагүй эсэхийг давтан тооцоолж шалгах</t>
  </si>
  <si>
    <t>Тогтоосон уламжлалт эрсдлийн тоо</t>
  </si>
  <si>
    <t>Тогтоосон хяналтын эрсдлийн тоо</t>
  </si>
  <si>
    <t>Хэрэгжүүлэх горимын тоо</t>
  </si>
  <si>
    <t>Хэрэгжүүлсэн нарийвчилсан сорилын тоо</t>
  </si>
  <si>
    <t>Нийт хөрөнгийн хувь</t>
  </si>
  <si>
    <t>Байна</t>
  </si>
  <si>
    <t>Үйл ажиллагааны статистик мэдээлэл</t>
  </si>
  <si>
    <t>Байгууллагын даргын тушаал, шийдвэрийг тухай бүрд нь ... сайт дээр байршуулж байна.</t>
  </si>
  <si>
    <t>Дотоод аудитын албаны дарга болон шат, шатны удирдлагын хянан удирдах үйл ажиллагааны хэрэгжилт, баримтжуулалт, дотоод аудиторуудад тусалж, арга зүйгээр хангадаг талаарх мэдээлэл</t>
  </si>
  <si>
    <t>Байгууллагын даргын 2014 оны 01 сарын 01-ний өдрийн  тоот тушаалаар дотоод аудитын албаны хараат бус байдлыг баталгаажуулсан байна.</t>
  </si>
  <si>
    <t>Дотоод аудит нь байгууллагын үйл ажиллагааг сайруулах, үнэ цэнийг нэмэгдүүлэхэд чиглэсэн хараат бус, бодитой баталгаа өгөх ба зөвлөх үйл ажиллагаа юм.</t>
  </si>
  <si>
    <t>Тооцооны нягтлан бодогч овогтой нь 2010 онд МУИС-ийн ЭЗС-ийг нягтлан бодогч мэргэжлээр төгссөн. Мэргэшсэн нягтлан бодогчдын институтын Мэргэшсэн нягтлан бодогчийн эрх олгох сургалтанд хамрагдан ... эрхийг авсан байна.</t>
  </si>
  <si>
    <t>Ерөнхий нягтлан бодогч ....овогтой нь 1981 оноос ажлын гараагаа эхлэн ерөнхий нягтлан бодогч болон санхүүгийн албаны даргаар 33 жил тасралтгүй ажилласан, байгууллагадаа нэр хүнд сайтай байна.</t>
  </si>
  <si>
    <t xml:space="preserve"> “Төрийн өмчит болон төрийн өмчийн оролцоотой компанид төрийн өмчийн төлөөлөл хэрэгжүүлэх журам”-ын төслийг эцэслэн боловсруулж, журмын төслийг ХХХ байгууллагын 2014.03.06-ны өдрийн хуралдаанд оруулан хэлэлцүүлж, ХХХ байгууллагын хуралдааны тэмдэглэл гаргуулсан. “Төрийн өмчит болон төрийн өмчийн оролцоотой компанид төрийн өмчийн төлөөлөл хэрэгжүүлэх журам”-ын төслийг танилцуулгын хамт Засгийн газарт өргөн барьж батлуулахаар ҮХААЯ-нд 2014.04.15-ны өдрийн 16/1001 тоот албан бичгээр хүргүүлсэн байна.</t>
  </si>
  <si>
    <t>…</t>
  </si>
  <si>
    <t>нийт олонлог</t>
  </si>
  <si>
    <t>Ерөнхий түүвэр</t>
  </si>
  <si>
    <t>Нийд зардлын хувь</t>
  </si>
  <si>
    <t>Нийт орлогын хувь</t>
  </si>
  <si>
    <t>эхний үлдэгдэл дүн</t>
  </si>
  <si>
    <t xml:space="preserve">эцсийн үлдэгдэл дүн </t>
  </si>
  <si>
    <t>Үйл ажиллагааны зардлын</t>
  </si>
  <si>
    <t>Үйл ажиллагааны үр дүнгийн</t>
  </si>
  <si>
    <t>Үйл ажиллагааны бус үр дүнгийн</t>
  </si>
  <si>
    <t>Нийт үр дүнгийн</t>
  </si>
  <si>
    <t>Санхүүгийн байдлын тайлан дахь Засгийн газрын оруулсан капиталын дүнгийн</t>
  </si>
  <si>
    <t>Санхүүгийн байдлын тайлан дахь Мөнгөн хөрөнгийн</t>
  </si>
  <si>
    <t>Санхүүгийн байдлын тайлан дахь Засгийн газрын хувь оролцоо буюу цэвэр хөрөнгө өмчийн</t>
  </si>
  <si>
    <t>Санхүүгийн байдлын тайлан дахь Засгийн газрын хувь оролцоо буюу цэвэр хөрөнгө өмчийн д</t>
  </si>
  <si>
    <t>Санхүүгийн байдлын тайлан дахь Хуримтлагдсан үр дүнгийн</t>
  </si>
  <si>
    <t>Санхүүгийн байдлын тайлан дахь Тайлант үеийн үр дүнгийн</t>
  </si>
  <si>
    <t>Санхүүгийн үр дүнгийн тайлан дахь Тайлант үеийн үр дүнгийн</t>
  </si>
  <si>
    <t>Тусламж, санхүүжилтийн орлогын</t>
  </si>
  <si>
    <t>Yйл ажиллагааны мөнгөн орлогоос үйл ажиллагааны мөнгөн зарлагыг хассан дүнгийн</t>
  </si>
  <si>
    <t xml:space="preserve">Мөнгө, түүнтэй адилтгах хөрөнгийн эцсийн үлдэгдлээс Мөнгө, түүнтэй адилтгах хөрөнгийн эхний үлдэгдлийг хассан </t>
  </si>
  <si>
    <t>Мөнгө, түүнтэй адилтгах хөрөнгийн эцсийн үлдэгдлээс Мөнгө, түүнтэй адилтгах хөрөнгийн эхний үлдэгдлийг хассан</t>
  </si>
  <si>
    <t>ҮАГ-аас залруулахаар тохиролцсон алдаа, зөрчил дутагдлын биелэлт 50 хувьтай байна.</t>
  </si>
  <si>
    <t>4. Өмнөх оны аудитаар тогтоосон акт, албан шаардлага, өгсөн зөвлөмжийн биелэлтийн судалгааны дүн:</t>
  </si>
  <si>
    <t>өмнөх оны аудитаар төлбөрийн акт тогтоогдоогүй бөгөөд 89,1 сая төгрөгийн албан шаардлага, санхүүгийн үйл ажиллагаанд 4 зөвлөмж өгсөнийг 50 хувийг биелүүлж ажилласан байна.</t>
  </si>
  <si>
    <t>3. Өмнөх онуудын санхүүгийн тайлан, бүртгэлд давтан гаргасан алдаа,
 зөрчил дутагдлын судалгаа</t>
  </si>
  <si>
    <t>Өмнөх онуудад санхүүгийн тайлан, бүртгэлд давтагдаж ирсэн алдаа, зөрчлийн судалгааг аудитын багийн зүгээс хийж, аудитын явцад анхаарч ажиллахаар болсон байна.</t>
  </si>
  <si>
    <t>2. Өмнөх санхүүгийн тайлангийн аудитаар залруулахаар тохиролцсон алдаа, зөрчил дутагдлыг шийдвэрлэсэн гүйцэтгэлийн судалгааны дүн:</t>
  </si>
  <si>
    <t>Материаллаг байдлын хувь</t>
  </si>
  <si>
    <t>Шинж чанарын болон бусад материаллаг байдал</t>
  </si>
  <si>
    <t>5. Тухайн оны аудитад ашиглах компьютер, техник хэрэгслийн хангалтын судалгаа:</t>
  </si>
  <si>
    <t xml:space="preserve">Суурин компьютер 1 ш, сканнер, принтер, зургийн аппарат, хувилагчаар хангагдсан. </t>
  </si>
  <si>
    <t xml:space="preserve">00 хүн өдөр </t>
  </si>
  <si>
    <t>мянган төгрөгөөр тооцлоо.</t>
  </si>
  <si>
    <t xml:space="preserve">санхүүгийн тайланд хийх аудитын хуваарь  </t>
  </si>
  <si>
    <t xml:space="preserve">C34, C45 </t>
  </si>
  <si>
    <t>Байгууллагын ерөнхий нягтлан бодогч нь Үйлдвэр хөдөө аж ахуйн яамны төрийн сангийн болон төсвийн мэргэжилтэнтэй тухай бүр харилцаж төсөв, төсвийн төсөл, санхүүжилт зэрэг бусад мэдээллийг дэлгэрэнгүй авч ажилласан байна. Төрийн сангаас орлого, зарлагын гүйлгээ бүрт хяналт тавьж, зөвшөөрөл олгодог, бүртгэлийн улсын байцаагчаас нэг удаа ирж бүртгэл хөтлөлтийг шалгаж, зөвлөгөө өгсөн байна.</t>
  </si>
  <si>
    <t>Тус байгууллагын 2017 оны үйл ажиллагааны санхүүжилтийн эрхийг нээн  төсвийн хуваарийн дагуу Төв төрийн сангаас олгож байна</t>
  </si>
  <si>
    <t>Аудиторууд овогтой, овогтой нар нь</t>
  </si>
  <si>
    <t>Засгийн Газрын тогтоол</t>
  </si>
  <si>
    <t>2017 оны 12 дугаар сарын 18-ны өдөр Монгол Улсын Ерөнхий аудиторын дугаар тушаалаар батлагдсан байна.</t>
  </si>
  <si>
    <t xml:space="preserve"> Шинжлэх ухаан, утга зохиол, урлагын бүтээл тууривах, шинэ бүтээл, 
бүтээгдэхүүний болон ашигтай загвар зохион бүтээх,
спортын тэмцээн, урлагийн тоглолт зохион байгуулах,
тэдгээрт оролцож олсон орлого, тэргээртэй адилтгах бусад орлого</t>
  </si>
  <si>
    <t>тодруулгаар эхний үлдэгдэл</t>
  </si>
  <si>
    <t>тодруулгаар эцсийн үлдэгдэл</t>
  </si>
  <si>
    <t>Мөнгөн гүйлгээний тайлан дахь Нийт цэвэр мөнгөн гүйлгээ тайлант оны үлдэгдэл дүн Дансны код /8/</t>
  </si>
  <si>
    <t>тайлант оны гүйцэтгэл</t>
  </si>
  <si>
    <t>Мөнгөн гүйлгээний тайлан дахь Нийт цэвэр мөнгөн гүйлгээ өмнөх оны үлдэгдэл дүн Дансны код /8/</t>
  </si>
  <si>
    <t>өмнөх оны гүйцэтгэл</t>
  </si>
  <si>
    <t>Мөнгөн гүйлгээний тайлан дахь Нийт цэвэр мөнгөн гүйлгээ эцсийн үлдэгдэл дүн Дансны код /8/</t>
  </si>
  <si>
    <t>Мөнгөн гүйлгээний тайлан дахь Нийт цэвэр мөнгөн гүйлгээ эхний үлдэгдэл дүн Дансны код /8/</t>
  </si>
  <si>
    <t>Үйл ажиллагааны цэвэр мөнгөн гүйлгээ эцсийн үлдэгдэл дүн Дансны код /3/</t>
  </si>
  <si>
    <t>Үйл ажиллагааны цэвэр мөнгөн гүйлгээ эхний үлдэгдэл дүн Дансны код /3/</t>
  </si>
  <si>
    <t>Улсын төвлөрсөн төсвөөс, Нэмэлт санхүүжилтийн орлого, Орон нутгийн төсвөөс санхүүжих, Төсвийн захирагчдаас , Нийгмийн даатгалын сангийн төсвөөс санхүүжих эцсийн үлдэгдэл дүн Дансны код /1310+1311+1320+1330+1340/</t>
  </si>
  <si>
    <t>Улсын төвлөрсөн төсвөөс, Нэмэлт санхүүжилтийн орлого, Орон нутгийн төсвөөс санхүүжих, Төсвийн захирагчдаас , Нийгмийн даатгалын сангийн төсвөөс санхүүжих эхний үлдэгдэл дүн Дансны код /1310+1311+1320+1330+1340/</t>
  </si>
  <si>
    <t>Үйл ажиллагааны үр дүн, үйл ажиллагааны бус үр дүнгийн нийлбэр дүн тайлант оны үлдэгдэл дүн  Дансны код /3+4/</t>
  </si>
  <si>
    <t>Үйл ажиллагааны үр дүн, үйл ажиллагааны бус үр дүнгийн нийлбэр дүн өмнөх оны үлдэгдэл дүн Дансны код /3+4/</t>
  </si>
  <si>
    <t>Үйл ажиллагааны бус орлогоос үйл ажиллагааны  бус зардлыг хассан дүн тайлант оны үлдэгдэл дүн  Дансны код /145-225/</t>
  </si>
  <si>
    <t>Үйл ажиллагааны бус орлогоос үйл ажиллагааны  бус зардлыг хассан дүн өмнөх оны үлдэгдэл дүн Дансны код /145-225/</t>
  </si>
  <si>
    <t>Үйл ажиллагааны орлогоос үйл ажиллагааны  зардлыг хассан дүн тайлант оны үлдэгдэл дүн  Дансны код /1-2/</t>
  </si>
  <si>
    <t>Үйл ажиллагааны орлогоос үйл ажиллагааны  зардлыг хассан дүн өмнөх оны үлдэгдэл дүн Дансны код /1-2/</t>
  </si>
  <si>
    <t>Урсгал зардал, хөрөнгийн зардлын нийлбэр өмнөх оны үлдэгдэл дүн Дансны код /21+22/</t>
  </si>
  <si>
    <t>Цэвэр хөрөнгө өмчийн өөрчлөлтийн тайлан дахь Засгийн газрын оруулсан капиталын дүн эцсийн үлдэгдэл дүн Дансны код /D09/</t>
  </si>
  <si>
    <t>Цэвэр хөрөнгө өмчийн өөрчлөлтийн тайлан дахь Засгийн газрын оруулсан капиталын дүн эхний үлдэгдэл дүн Дансны код /D01/</t>
  </si>
  <si>
    <t>Цэвэр хөрөнгө өмчийн өөрчлөлтийн тайлан дахь Тайлант үеийн үр дүн эцсийн үлдэгдэл дүн Дансны код /D08/</t>
  </si>
  <si>
    <t>Цэвэр хөрөнгө өмчийн өөрчлөлтийн тайлан дахь Тайлант үеийн үр дүн эхний үлдэгдэл дүн Дансны код /C07/</t>
  </si>
  <si>
    <t>Цэвэр хөрөнгө өмчийн өөрчлөлтийн тайлан дахь Хуримтлагдсан үр дүн эцсийн үлдэгдэл дүн Дансны код /D09/</t>
  </si>
  <si>
    <t>Цэвэр хөрөнгө өмчийн өөрчлөлтийн тайлан дахь Хуримтлагдсан үр дүн эхний үлдэгдэл дүн Дансны код /D01/</t>
  </si>
  <si>
    <t>Цэвэр хөрөнгө өмчийн өөрчлөлтийн тайлан дахь Засгийн газрын хувь оролцооны нийт дүн эцсийн үлдэгдэл дүн Дансны код /D09/</t>
  </si>
  <si>
    <t>Цэвэр хөрөнгө өмчийн өөрчлөлтийн тайлан дахь Засгийн газрын хувь оролцооны нийт дүн эхний үлдэгдэл дүн Дансны код /D09/</t>
  </si>
  <si>
    <t>Мөнгөн гүйлгээний тайлан дахь Мөнгөн хөрөнгийн эцсийн үлдэгдэл эцсийн үлдэгдэл дүн Дансны код /10/</t>
  </si>
  <si>
    <t>Мөнгөн гүйлгээний тайлан дахь Мөнгөн хөрөнгийн эхний үлдэгдэл эхний үлдэгдэл дүн Дансны код /9/</t>
  </si>
  <si>
    <t>СБТ Өр төлбөр, цэвэр хөрөнгө өмчийн эцсийн үлдэгдэл дүн Дансны код /6/</t>
  </si>
  <si>
    <t>СБТ Нийт хөрөнгийн</t>
  </si>
  <si>
    <t>СБТ Өр төлбөр, цэвэр хөрөнгө өмчийн эхний үлдэгдэл дүн Дансны код /6/</t>
  </si>
  <si>
    <t>Тулгалт хийгдэж буй үзүүлэлт</t>
  </si>
  <si>
    <t xml:space="preserve">Үлдэгдэл </t>
  </si>
  <si>
    <t>2017 оны 12-р сарын 31-нээрх үлдэгдэл</t>
  </si>
  <si>
    <t>2016 оны 12-р сарын 31-нээрх үлдэгдэл</t>
  </si>
  <si>
    <t>Нийт эрсдэл /Их, Дунд, Бага/</t>
  </si>
  <si>
    <t xml:space="preserve">ЧХ төлөвлөгөө рүү буухгүй байна. C34, C45 </t>
  </si>
  <si>
    <t>C19, C20, C21, C29, C30, C31</t>
  </si>
  <si>
    <t>ХХХ байгууллагын эрхэм зорилго, 3 жилийн зорилт, дүрмээр хүлээсэн чиг үүргүүдтэй нэг бүрчлэн танилцав. Чиг үүрэгтэйгээ нийцсэн зорилго зорилт дэвшүүлж, хэрэгжүүлж байна. ХХХ байгууллагын зорилго нь иргэдэд төрийн үйлчилгээг чирэгдэлгүй, шуурхай хүргэх, энэхүү зорилгыг хангаж ажиллахын тулд жил бүрийн үйл ажиллагааны төлөвлөгөөний зорилтууд дэвшүүлж, чиг үүргээ хэрэгжүүлэн ажиллаж ирсэн байна. Байгууллагын 2013 оны эхний хагас жилийн үйл ажиллагааны тайлан, төсвийн орлого, зарлагын төлөвлөгөө, гүйцэтгэлтэй танилцав.</t>
  </si>
  <si>
    <t>16.4.5.агентлагийн дарга тус агентлагийн төсвийн;</t>
  </si>
  <si>
    <t>16.4.Дараах албан тушаалтан төсвийн шууд захирагч байна:</t>
  </si>
  <si>
    <t>2016 он</t>
  </si>
  <si>
    <t>2017 оны 1-р сарын 1-нээрх үлдэгдэл</t>
  </si>
  <si>
    <t>2016 оны 1-р сарын 1-нээрх үлдэгдэл</t>
  </si>
  <si>
    <t>ГАДААД ХАРИЛЦААНЫ ЯАМ</t>
  </si>
  <si>
    <t>Сүхбаатар дүүргийн татварын хэлтэс</t>
  </si>
  <si>
    <t>Сүхбаатар дүүргийн НД хэлтэс</t>
  </si>
  <si>
    <t>Төрийн нарийн бичгийн дарга</t>
  </si>
  <si>
    <t>Төрийн банк, 102100001715</t>
  </si>
  <si>
    <t>100900016001, 100900016006, 100900016020, 100900016040, 100900016401, 100900016407</t>
  </si>
  <si>
    <t>www.mfa.gov.mn</t>
  </si>
  <si>
    <t>info@mfa.gov.mn</t>
  </si>
  <si>
    <t>Улаанбаатар, СБДүүрэг, 1-р хороо, Энхтайвны өргөн чөлөө, 7А, Өөрийн байр</t>
  </si>
  <si>
    <t>Монгол улсын гадаад харилцаа, гадаад бодлогыг хэрэгжүүлэх</t>
  </si>
  <si>
    <t>Гадаад бодлогын нэгдсэн зохицуулалтыг хангах</t>
  </si>
  <si>
    <t>Дамдинсүрэн</t>
  </si>
  <si>
    <t>Даваасүрэн</t>
  </si>
  <si>
    <t>state.secretary@mfa.gov.mn</t>
  </si>
  <si>
    <t>Олон улсын эдийн засагч, дипломатч мэргэжилтэй</t>
  </si>
  <si>
    <t>Чүлтэм</t>
  </si>
  <si>
    <t>Ганбат</t>
  </si>
  <si>
    <t>СЭЗХ-ийн дарга</t>
  </si>
  <si>
    <t>dep08-19@mfa.gov.mn</t>
  </si>
  <si>
    <t>Нягтлан бодогч, эдийн засагч</t>
  </si>
  <si>
    <t>Кассын нярав овог нэр</t>
  </si>
  <si>
    <t>Төсвийн төвлөрүүлэн захирагч</t>
  </si>
  <si>
    <t>Гадаад харилцааны бодлого, удирдлага</t>
  </si>
  <si>
    <t>2013 оны 12-р сарын 31-нээрх үлдэгдэл</t>
  </si>
  <si>
    <t>2014 оны 12-р сарын 31-нээрх үлдэгдэл</t>
  </si>
  <si>
    <t>2015 оны 12-р сарын 31-нээрх үлдэгдэл</t>
  </si>
  <si>
    <t>70303</t>
  </si>
  <si>
    <t>82902</t>
  </si>
  <si>
    <t>УРСГАЛ ЗАРДАЛ</t>
  </si>
  <si>
    <t>Бараа үйлчилгээний бусад зардал</t>
  </si>
  <si>
    <t>70304</t>
  </si>
  <si>
    <t>80820</t>
  </si>
  <si>
    <t>Бусад урсгал шилжүүлэг</t>
  </si>
  <si>
    <t>Ажил олгогчоос олгох бусад тэтгэмж, урамшуулал</t>
  </si>
  <si>
    <t>70305</t>
  </si>
  <si>
    <t>80101</t>
  </si>
  <si>
    <t>Нийгмийн даатгалын шимтгэл</t>
  </si>
  <si>
    <t>Нормативт зардал</t>
  </si>
  <si>
    <t>Нормын хувцас, зөөлөн эдлэл</t>
  </si>
  <si>
    <t>Эд хогшил, урсгал засварын зардал</t>
  </si>
  <si>
    <t>Урсгал засвар</t>
  </si>
  <si>
    <t>2107</t>
  </si>
  <si>
    <t>Томилолт, зочны зардал</t>
  </si>
  <si>
    <t>Гадаад албан томилолт</t>
  </si>
  <si>
    <t>Дотоод албан томилолт</t>
  </si>
  <si>
    <t>Бусдаар гүйцэтгүүлсэн ажил үйлчилгээнийн төлбөр, хураамж</t>
  </si>
  <si>
    <t>Мэдээлэл, технологийн үйлчилгээ</t>
  </si>
  <si>
    <t>Хичээл үйлдвэрлэлийн дадлага хийх</t>
  </si>
  <si>
    <t>80103</t>
  </si>
  <si>
    <t>80218</t>
  </si>
  <si>
    <t>Бусдаар гүйцэтгүүлсэн бусад нийтлэг ажил үйлчилгээний төлбөр хураамж</t>
  </si>
  <si>
    <t>80305</t>
  </si>
  <si>
    <t>80509</t>
  </si>
  <si>
    <t>Засгийн газрын урсгал шилжүүлэг</t>
  </si>
  <si>
    <t>Засгийн газрын гадаад шилжүүлэг</t>
  </si>
  <si>
    <t>80802</t>
  </si>
  <si>
    <t>Тэтгэвэрт гарахад олгох нэг удаагийн мөнгөн тэтгэмж</t>
  </si>
  <si>
    <t>80835</t>
  </si>
  <si>
    <t>Нэг удаагийн тэтгэмж, шагнал урамшуулал</t>
  </si>
  <si>
    <t>82905</t>
  </si>
  <si>
    <t>00000</t>
  </si>
  <si>
    <t>000000</t>
  </si>
  <si>
    <t>Ажилчдын нэр</t>
  </si>
  <si>
    <t>Төрийн албаны нэмэгдэл</t>
  </si>
  <si>
    <t>Зэрэг дэв</t>
  </si>
  <si>
    <t>Ур чадвар</t>
  </si>
  <si>
    <t>Мэргэшсэн Ня-бо</t>
  </si>
  <si>
    <t>Давхар ажилласны нэмэгдэл</t>
  </si>
  <si>
    <t>Үр дүн</t>
  </si>
  <si>
    <t>Хоол, Унаа</t>
  </si>
  <si>
    <t>Шагнал цалин</t>
  </si>
  <si>
    <t>МТаслах</t>
  </si>
  <si>
    <t>Цалингийн зөрүү</t>
  </si>
  <si>
    <t>ХЧТА, ЖА</t>
  </si>
  <si>
    <t xml:space="preserve">Эрх бүхий </t>
  </si>
  <si>
    <t>Мэргэшлийн зэргийн</t>
  </si>
  <si>
    <t>Олговол зохих</t>
  </si>
  <si>
    <t>Тооцсон НДШ хувь 7.8 хувь</t>
  </si>
  <si>
    <t>001 Төрийн захиргааны хэлтэс</t>
  </si>
  <si>
    <t>Сүхбаатар</t>
  </si>
  <si>
    <t>Дэд дарга</t>
  </si>
  <si>
    <t>Тамир</t>
  </si>
  <si>
    <t>Хэлтсийн дарга</t>
  </si>
  <si>
    <t>Шижирбаяр.М</t>
  </si>
  <si>
    <t xml:space="preserve">ДҮН : </t>
  </si>
  <si>
    <t>002 Орлогын хэлтэс</t>
  </si>
  <si>
    <t>Бадамханд</t>
  </si>
  <si>
    <t>Туб</t>
  </si>
  <si>
    <t>Батзориг</t>
  </si>
  <si>
    <t>Хураагч</t>
  </si>
  <si>
    <t>Баттуул</t>
  </si>
  <si>
    <t>Баярмаа.Ж</t>
  </si>
  <si>
    <t>Дэмбэрэлсайхан.А</t>
  </si>
  <si>
    <t>Золжаргал.Ж</t>
  </si>
  <si>
    <t>Лхамжав</t>
  </si>
  <si>
    <t>Марал-эрдэнэ.Я</t>
  </si>
  <si>
    <t>Уранчимэг.Х</t>
  </si>
  <si>
    <t>Хүрэлмаа.А</t>
  </si>
  <si>
    <t>Цогтбаатар</t>
  </si>
  <si>
    <t>Э.Цэрэнням</t>
  </si>
  <si>
    <t>Энхцэцэг.Д</t>
  </si>
  <si>
    <t>005 Дүнжингарав</t>
  </si>
  <si>
    <t>Ариунжаргал.Банз</t>
  </si>
  <si>
    <t>Ариунжаргал.Баян</t>
  </si>
  <si>
    <t>Норжмаа</t>
  </si>
  <si>
    <t>Нямжаргал</t>
  </si>
  <si>
    <t>Отгончимэг</t>
  </si>
  <si>
    <t>Оюун</t>
  </si>
  <si>
    <t>Үнэнчимэг</t>
  </si>
  <si>
    <t>Энхтүвшин</t>
  </si>
  <si>
    <t>Эрдэнэсувд</t>
  </si>
  <si>
    <t>Эрдэнэтогтох.Н</t>
  </si>
  <si>
    <t>006 Статистик эрсдэлийн удирдлага хяналт шалгалтынхэлтэс</t>
  </si>
  <si>
    <t>Батбаяр</t>
  </si>
  <si>
    <t>Бямбасүрэн</t>
  </si>
  <si>
    <t>Гансүх</t>
  </si>
  <si>
    <t>Марина</t>
  </si>
  <si>
    <t>Туаб</t>
  </si>
  <si>
    <t>Мөнхжаргал</t>
  </si>
  <si>
    <t>Мөнхманлай</t>
  </si>
  <si>
    <t>Инженер</t>
  </si>
  <si>
    <t>Сугар</t>
  </si>
  <si>
    <t>007 Мишээл</t>
  </si>
  <si>
    <t>Бумдэлгэр</t>
  </si>
  <si>
    <t>Буяндэлгэр</t>
  </si>
  <si>
    <t>Гантулга.С</t>
  </si>
  <si>
    <t>Гэрэлтуяа</t>
  </si>
  <si>
    <t>Долгион</t>
  </si>
  <si>
    <t>Золбаяр</t>
  </si>
  <si>
    <t>Мядагмаа</t>
  </si>
  <si>
    <t>Отгонцэцэг</t>
  </si>
  <si>
    <t>Тэрбиш</t>
  </si>
  <si>
    <t>Уранзолбоо</t>
  </si>
  <si>
    <t>008 Татварын хяналт шалгалтын хэлтэс</t>
  </si>
  <si>
    <t>Алтанцэцэг.М</t>
  </si>
  <si>
    <t>Амарбаатар.Л</t>
  </si>
  <si>
    <t>Батболд</t>
  </si>
  <si>
    <t>Баярхүү.Ц</t>
  </si>
  <si>
    <t>Баясалмаа</t>
  </si>
  <si>
    <t>Должинсүрэн</t>
  </si>
  <si>
    <t>Өргөжих</t>
  </si>
  <si>
    <t>Эрдэнэтуул.Ж</t>
  </si>
  <si>
    <t>Эрдэнэцэцэг.Б</t>
  </si>
  <si>
    <t>Эрдэнэчимэг.Т</t>
  </si>
  <si>
    <t>010 Жирэмсэн чөлөө</t>
  </si>
  <si>
    <t>Алтанзул.Ц</t>
  </si>
  <si>
    <t>Баянжаргал</t>
  </si>
  <si>
    <t>Гантуяа</t>
  </si>
  <si>
    <t>БаярмааЛ</t>
  </si>
  <si>
    <t>Булгантуул</t>
  </si>
  <si>
    <t>Сүрэнтамжид</t>
  </si>
  <si>
    <t>Хандаа</t>
  </si>
  <si>
    <t>Хонгор</t>
  </si>
  <si>
    <t>Цэнд-Аюуш.О</t>
  </si>
  <si>
    <t>Энх-Очир</t>
  </si>
  <si>
    <t>009 Шилжин явсан ажилчид</t>
  </si>
  <si>
    <t>Агиймаа.Г</t>
  </si>
  <si>
    <t>Энхтөр.Б</t>
  </si>
  <si>
    <t>Эрдэнэбүрэн</t>
  </si>
  <si>
    <t>БаярмааБ</t>
  </si>
  <si>
    <t>Хүрэлхүү.Ц</t>
  </si>
  <si>
    <t>Төрмөнх</t>
  </si>
  <si>
    <t>Нярав</t>
  </si>
  <si>
    <t>Батдулам</t>
  </si>
  <si>
    <t>004 Татвар төлөгчдөд үйлчлэх хэлтэс</t>
  </si>
  <si>
    <t>Отгонсүрэн</t>
  </si>
  <si>
    <t>Ууганбаяр.Ү</t>
  </si>
  <si>
    <t>Халиунцэцэг.В</t>
  </si>
  <si>
    <t>Хашхүү.Ш</t>
  </si>
  <si>
    <t>Бүрэнжаргал</t>
  </si>
  <si>
    <t>Алтанзагас.С</t>
  </si>
  <si>
    <t>Алтантуяа.Г</t>
  </si>
  <si>
    <t>Альгирмаа.Ч</t>
  </si>
  <si>
    <t>Амартyвшин.Ү</t>
  </si>
  <si>
    <t>Сүхээ.Г</t>
  </si>
  <si>
    <t>Мандалбаатар.Б</t>
  </si>
  <si>
    <t>Амартайван</t>
  </si>
  <si>
    <t>Туул.Ө</t>
  </si>
  <si>
    <t>Энхтайван</t>
  </si>
  <si>
    <t>Тунгалагтуул.Б</t>
  </si>
  <si>
    <t xsi:nil="true"/>
  </si>
  <si>
    <t>Байгууллагын нэр: 22</t>
  </si>
  <si>
    <t>тайлант он: 22</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</si>
</sst>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3" formatCode="_(* #,##0.00_);_(* \(#,##0.00\);_(* &quot;-&quot;??_);_(@_)"/>
    <numFmt numFmtId="164" formatCode="#,##0.00_);[Blue]\(#,##0.00\)"/>
    <numFmt numFmtId="165" formatCode="0.0"/>
    <numFmt numFmtId="166" formatCode="_(* #,##0.0_);_(* \(#,##0.0\);_(* &quot;-&quot;??_);_(@_)"/>
    <numFmt numFmtId="167" formatCode="_(* #,##0.00_);[Red]_(* \(#,##0.00\);_(* &quot;-&quot;??_);_(@_)"/>
    <numFmt numFmtId="168" formatCode="0.0%"/>
    <numFmt numFmtId="169" formatCode="_(* #,##0_);_(* \(#,##0\);_(* &quot;-&quot;??_);_(@_)"/>
    <numFmt numFmtId="170" formatCode="_(* #,##0.0_);_(* \(#,##0.0\);_(* &quot;-&quot;?_);_(@_)"/>
    <numFmt numFmtId="171" formatCode="&quot;$&quot;#,##0.00"/>
    <numFmt numFmtId="172" formatCode="#,##0.0"/>
    <numFmt numFmtId="173" formatCode="_-* #,##0.0_₮_-;\-* #,##0.0_₮_-;_-* &quot;-&quot;??_₮_-;_-@_-"/>
    <numFmt numFmtId="174" formatCode="0.000"/>
    <numFmt numFmtId="175" formatCode="0.000000"/>
  </numFmts>
  <fonts count="103">
    <font>
      <sz val="11"/>
      <color theme="1"/>
      <name val="Calibri"/>
      <family val="2"/>
      <scheme val="minor"/>
    </font>
    <font>
      <sz val="11"/>
      <color theme="1"/>
      <name val="Calibri"/>
      <family val="2"/>
      <scheme val="minor"/>
    </font>
    <font>
      <sz val="10"/>
      <name val="Arial"/>
      <family val="2"/>
    </font>
    <font>
      <b/>
      <sz val="10"/>
      <color theme="1"/>
      <name val="Arial"/>
      <family val="2"/>
    </font>
    <font>
      <sz val="10"/>
      <name val="Arial"/>
      <family val="2"/>
      <charset val="204"/>
    </font>
    <font>
      <sz val="10"/>
      <color theme="1"/>
      <name val="Arial"/>
      <family val="2"/>
    </font>
    <font>
      <b/>
      <u/>
      <sz val="10"/>
      <color theme="1"/>
      <name val="Arial"/>
      <family val="2"/>
    </font>
    <font>
      <b/>
      <sz val="10"/>
      <name val="Arial"/>
      <family val="2"/>
    </font>
    <font>
      <b/>
      <i/>
      <sz val="10"/>
      <color theme="1"/>
      <name val="Arial"/>
      <family val="2"/>
    </font>
    <font>
      <i/>
      <sz val="10"/>
      <color theme="1"/>
      <name val="Arial"/>
      <family val="2"/>
    </font>
    <font>
      <i/>
      <sz val="10"/>
      <name val="Arial"/>
      <family val="2"/>
    </font>
    <font>
      <sz val="10"/>
      <color rgb="FF000000"/>
      <name val="Arial"/>
      <family val="2"/>
    </font>
    <font>
      <i/>
      <sz val="10"/>
      <color rgb="FF000000"/>
      <name val="Arial"/>
      <family val="2"/>
    </font>
    <font>
      <sz val="10"/>
      <color indexed="8"/>
      <name val="Arial"/>
      <family val="2"/>
    </font>
    <font>
      <b/>
      <sz val="10"/>
      <color rgb="FF000000"/>
      <name val="Arial"/>
      <family val="2"/>
    </font>
    <font>
      <b/>
      <u/>
      <sz val="10"/>
      <name val="Arial"/>
      <family val="2"/>
    </font>
    <font>
      <b/>
      <sz val="10"/>
      <color theme="2" tint="-0.89999084444715716"/>
      <name val="Arial"/>
      <family val="2"/>
    </font>
    <font>
      <b/>
      <u/>
      <sz val="10"/>
      <color theme="2" tint="-0.89999084444715716"/>
      <name val="Arial"/>
      <family val="2"/>
    </font>
    <font>
      <sz val="10"/>
      <color theme="2" tint="-0.89999084444715716"/>
      <name val="Arial"/>
      <family val="2"/>
    </font>
    <font>
      <b/>
      <sz val="10"/>
      <color theme="4" tint="-0.499984740745262"/>
      <name val="Arial"/>
      <family val="2"/>
    </font>
    <font>
      <u/>
      <sz val="10"/>
      <color theme="2" tint="-0.89999084444715716"/>
      <name val="Arial"/>
      <family val="2"/>
    </font>
    <font>
      <sz val="10"/>
      <color rgb="FF080000"/>
      <name val="Arial"/>
      <family val="2"/>
    </font>
    <font>
      <sz val="10"/>
      <color theme="0" tint="-0.34998626667073579"/>
      <name val="Arial"/>
      <family val="2"/>
    </font>
    <font>
      <sz val="10"/>
      <color theme="0" tint="-0.249977111117893"/>
      <name val="Arial"/>
      <family val="2"/>
    </font>
    <font>
      <b/>
      <u val="double"/>
      <sz val="10"/>
      <color rgb="FF080000"/>
      <name val="Arial"/>
      <family val="2"/>
    </font>
    <font>
      <u/>
      <sz val="10"/>
      <name val="Arial"/>
      <family val="2"/>
    </font>
    <font>
      <sz val="10"/>
      <color indexed="10"/>
      <name val="Arial"/>
      <family val="2"/>
    </font>
    <font>
      <b/>
      <sz val="11"/>
      <color theme="2" tint="-0.89999084444715716"/>
      <name val="Times New Roman"/>
      <family val="1"/>
    </font>
    <font>
      <b/>
      <u/>
      <sz val="11"/>
      <color theme="2" tint="-0.89999084444715716"/>
      <name val="Times New Roman"/>
      <family val="1"/>
    </font>
    <font>
      <sz val="11"/>
      <color theme="2" tint="-0.89999084444715716"/>
      <name val="Times New Roman"/>
      <family val="1"/>
    </font>
    <font>
      <sz val="11"/>
      <name val="Times New Roman"/>
      <family val="1"/>
    </font>
    <font>
      <b/>
      <sz val="11"/>
      <name val="Times New Roman"/>
      <family val="1"/>
    </font>
    <font>
      <b/>
      <u val="double"/>
      <sz val="11"/>
      <color theme="2" tint="-0.89999084444715716"/>
      <name val="Times New Roman"/>
      <family val="1"/>
    </font>
    <font>
      <sz val="10"/>
      <name val="Times New Roman"/>
      <family val="1"/>
    </font>
    <font>
      <sz val="11"/>
      <color theme="1"/>
      <name val="Times New Roman"/>
      <family val="1"/>
    </font>
    <font>
      <b/>
      <u val="double"/>
      <sz val="11"/>
      <color rgb="FF080000"/>
      <name val="Times New Roman"/>
      <family val="1"/>
    </font>
    <font>
      <b/>
      <sz val="11"/>
      <color theme="1"/>
      <name val="Times New Roman"/>
      <family val="1"/>
    </font>
    <font>
      <sz val="11"/>
      <color rgb="FF080000"/>
      <name val="Times New Roman"/>
      <family val="1"/>
    </font>
    <font>
      <sz val="9.5"/>
      <color rgb="FF000000"/>
      <name val="Arial"/>
      <family val="2"/>
    </font>
    <font>
      <b/>
      <sz val="10"/>
      <name val="Times New Roman"/>
      <family val="1"/>
    </font>
    <font>
      <sz val="10"/>
      <name val="Arial Unicode MS"/>
      <family val="2"/>
      <charset val="204"/>
    </font>
    <font>
      <b/>
      <sz val="11"/>
      <color rgb="FFFF0000"/>
      <name val="Times New Roman"/>
      <family val="1"/>
    </font>
    <font>
      <sz val="11"/>
      <name val="Arial"/>
      <family val="2"/>
    </font>
    <font>
      <sz val="5"/>
      <color rgb="FF000000"/>
      <name val="Courier New"/>
      <family val="3"/>
    </font>
    <font>
      <sz val="8.5"/>
      <color rgb="FF000000"/>
      <name val="Times New Roman"/>
      <family val="1"/>
    </font>
    <font>
      <sz val="11"/>
      <color rgb="FF000000"/>
      <name val="Arial"/>
      <family val="2"/>
    </font>
    <font>
      <sz val="10"/>
      <color theme="0"/>
      <name val="Arial"/>
      <family val="2"/>
    </font>
    <font>
      <b/>
      <sz val="10"/>
      <color theme="0"/>
      <name val="Arial"/>
      <family val="2"/>
    </font>
    <font>
      <sz val="15"/>
      <color rgb="FF000000"/>
      <name val="Times New Roman"/>
      <family val="1"/>
    </font>
    <font>
      <sz val="11"/>
      <color rgb="FF000000"/>
      <name val="Times New Roman"/>
      <family val="1"/>
    </font>
    <font>
      <sz val="11"/>
      <color theme="1"/>
      <name val="Arial"/>
      <family val="2"/>
    </font>
    <font>
      <u/>
      <sz val="11"/>
      <color theme="1"/>
      <name val="Arial"/>
      <family val="2"/>
    </font>
    <font>
      <u/>
      <sz val="11"/>
      <color rgb="FF000000"/>
      <name val="Arial"/>
      <family val="2"/>
    </font>
    <font>
      <b/>
      <sz val="11"/>
      <color rgb="FF000000"/>
      <name val="Arial"/>
      <family val="2"/>
    </font>
    <font>
      <sz val="15"/>
      <color rgb="FF000000"/>
      <name val="Arial"/>
      <family val="2"/>
    </font>
    <font>
      <sz val="12"/>
      <color rgb="FF000000"/>
      <name val="Arial"/>
      <family val="2"/>
    </font>
    <font>
      <sz val="7"/>
      <color rgb="FF000000"/>
      <name val="Times New Roman"/>
      <family val="1"/>
    </font>
    <font>
      <b/>
      <u/>
      <sz val="9"/>
      <color rgb="FF000000"/>
      <name val="Times New Roman"/>
      <family val="1"/>
    </font>
    <font>
      <b/>
      <sz val="9"/>
      <color rgb="FF000000"/>
      <name val="Times New Roman"/>
      <family val="1"/>
    </font>
    <font>
      <sz val="9"/>
      <color rgb="FF000000"/>
      <name val="Times New Roman"/>
      <family val="1"/>
    </font>
    <font>
      <sz val="8"/>
      <name val="Sc-Tahoma"/>
      <charset val="204"/>
    </font>
    <font>
      <sz val="12"/>
      <name val="Arial"/>
      <family val="2"/>
    </font>
    <font>
      <sz val="11"/>
      <color rgb="FF333333"/>
      <name val="Times New Roman"/>
      <family val="1"/>
    </font>
    <font>
      <b/>
      <u val="singleAccounting"/>
      <sz val="11"/>
      <name val="Times New Roman"/>
      <family val="1"/>
    </font>
    <font>
      <b/>
      <u val="doubleAccounting"/>
      <sz val="11"/>
      <name val="Times New Roman"/>
      <family val="1"/>
    </font>
    <font>
      <sz val="11"/>
      <color rgb="FFFF0000"/>
      <name val="Times New Roman"/>
      <family val="1"/>
    </font>
    <font>
      <b/>
      <sz val="11"/>
      <color rgb="FF080000"/>
      <name val="Times New Roman"/>
      <family val="1"/>
    </font>
    <font>
      <b/>
      <sz val="11"/>
      <color theme="1"/>
      <name val="Arial"/>
      <family val="2"/>
    </font>
    <font>
      <b/>
      <i/>
      <sz val="10"/>
      <name val="Arial"/>
      <family val="2"/>
    </font>
    <font>
      <sz val="9"/>
      <color theme="1"/>
      <name val="Arial"/>
      <family val="2"/>
    </font>
    <font>
      <sz val="9"/>
      <name val="Arial"/>
      <family val="2"/>
    </font>
    <font>
      <b/>
      <sz val="9"/>
      <color rgb="FF000000"/>
      <name val="Arial"/>
      <family val="2"/>
    </font>
    <font>
      <b/>
      <sz val="9"/>
      <color theme="1"/>
      <name val="Arial"/>
      <family val="2"/>
    </font>
    <font>
      <sz val="9"/>
      <color rgb="FF000000"/>
      <name val="Arial"/>
      <family val="2"/>
    </font>
    <font>
      <sz val="8"/>
      <name val="Arial"/>
      <family val="2"/>
      <charset val="204"/>
    </font>
    <font>
      <b/>
      <sz val="10"/>
      <name val="Arial"/>
      <family val="2"/>
      <charset val="204"/>
    </font>
    <font>
      <sz val="9"/>
      <name val="Arial"/>
      <family val="2"/>
      <charset val="204"/>
    </font>
    <font>
      <b/>
      <sz val="8"/>
      <name val="Arial"/>
      <family val="2"/>
      <charset val="204"/>
    </font>
    <font>
      <b/>
      <sz val="9"/>
      <name val="Arial"/>
      <family val="2"/>
    </font>
    <font>
      <sz val="12"/>
      <name val="Arial"/>
      <family val="2"/>
      <charset val="204"/>
    </font>
    <font>
      <b/>
      <sz val="9"/>
      <color indexed="81"/>
      <name val="Tahoma"/>
      <family val="2"/>
    </font>
    <font>
      <sz val="9"/>
      <color indexed="81"/>
      <name val="Tahoma"/>
      <family val="2"/>
    </font>
    <font>
      <sz val="10"/>
      <color rgb="FFFF0000"/>
      <name val="Arial"/>
      <family val="2"/>
    </font>
    <font>
      <b/>
      <sz val="10"/>
      <color rgb="FFFF0000"/>
      <name val="Arial"/>
      <family val="2"/>
    </font>
    <font>
      <u/>
      <sz val="9"/>
      <color rgb="FF000000"/>
      <name val="Arial"/>
      <family val="2"/>
    </font>
    <font>
      <u/>
      <sz val="11"/>
      <color rgb="FF000000"/>
      <name val="Calibri"/>
      <family val="2"/>
      <scheme val="minor"/>
    </font>
    <font>
      <i/>
      <sz val="9"/>
      <color rgb="FF000000"/>
      <name val="Arial"/>
      <family val="2"/>
    </font>
    <font>
      <b/>
      <sz val="10"/>
      <color rgb="FF080000"/>
      <name val="Arial"/>
      <family val="2"/>
      <charset val="204"/>
    </font>
    <font>
      <sz val="8.5"/>
      <color rgb="FF000000"/>
      <name val="TextBook Mon"/>
    </font>
    <font>
      <sz val="10"/>
      <color theme="1"/>
      <name val="Arial"/>
      <family val="2"/>
      <charset val="204"/>
    </font>
    <font>
      <sz val="10"/>
      <color theme="2" tint="-0.89999084444715716"/>
      <name val="Times New Roman"/>
      <family val="1"/>
    </font>
    <font>
      <sz val="11"/>
      <color theme="2" tint="-0.89999084444715716"/>
      <name val="Times New Roman"/>
      <family val="1"/>
      <charset val="204"/>
    </font>
    <font>
      <u/>
      <sz val="11"/>
      <color theme="10"/>
      <name val="Calibri"/>
      <family val="2"/>
      <scheme val="minor"/>
    </font>
    <font>
      <sz val="10"/>
      <color theme="1"/>
      <name val="Arial Mon"/>
      <family val="2"/>
    </font>
    <font>
      <sz val="10"/>
      <color theme="1"/>
      <name val="Times New Roman"/>
      <family val="1"/>
    </font>
    <font>
      <b/>
      <u val="double"/>
      <sz val="10"/>
      <color theme="2" tint="-0.89999084444715716"/>
      <name val="Times New Roman"/>
      <family val="1"/>
    </font>
    <font>
      <b/>
      <u/>
      <sz val="10"/>
      <color theme="2" tint="-0.89999084444715716"/>
      <name val="Times New Roman"/>
      <family val="1"/>
    </font>
    <font>
      <b/>
      <u val="double"/>
      <sz val="10"/>
      <color rgb="FF080000"/>
      <name val="Times New Roman"/>
      <family val="1"/>
    </font>
    <font>
      <b/>
      <u val="double"/>
      <sz val="10"/>
      <color rgb="FF080000"/>
      <name val="Arial"/>
      <family val="2"/>
      <charset val="204"/>
    </font>
    <font>
      <sz val="10"/>
      <color theme="2" tint="-0.89999084444715716"/>
      <name val="Arial"/>
      <family val="2"/>
      <charset val="204"/>
    </font>
    <font>
      <b/>
      <u/>
      <sz val="10"/>
      <color theme="2" tint="-0.89999084444715716"/>
      <name val="Arial"/>
      <family val="2"/>
      <charset val="204"/>
    </font>
    <font>
      <b/>
      <u val="double"/>
      <sz val="10"/>
      <color theme="2" tint="-0.89999084444715716"/>
      <name val="Arial"/>
      <family val="2"/>
      <charset val="204"/>
    </font>
    <font>
      <sz val="9"/>
      <color rgb="FF1D2129"/>
      <name val="Inherit"/>
    </font>
  </fonts>
  <fills count="35">
    <fill>
      <patternFill patternType="none"/>
    </fill>
    <fill>
      <patternFill patternType="gray125"/>
    </fill>
    <fill>
      <patternFill patternType="solid">
        <fgColor theme="9" tint="0.59999389629810485"/>
        <bgColor indexed="64"/>
      </patternFill>
    </fill>
    <fill>
      <patternFill patternType="solid">
        <fgColor theme="7"/>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rgb="FF00B0F0"/>
        <bgColor indexed="64"/>
      </patternFill>
    </fill>
    <fill>
      <patternFill patternType="solid">
        <fgColor theme="4" tint="0.39997558519241921"/>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6" tint="0.59999389629810485"/>
        <bgColor indexed="64"/>
      </patternFill>
    </fill>
    <fill>
      <patternFill patternType="solid">
        <fgColor theme="8" tint="0.39997558519241921"/>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0"/>
        <bgColor indexed="64"/>
      </patternFill>
    </fill>
    <fill>
      <patternFill patternType="solid">
        <fgColor theme="2" tint="-9.9978637043366805E-2"/>
        <bgColor indexed="64"/>
      </patternFill>
    </fill>
    <fill>
      <patternFill patternType="solid">
        <fgColor rgb="FFFFFFFF"/>
        <bgColor indexed="64"/>
      </patternFill>
    </fill>
    <fill>
      <patternFill patternType="solid">
        <fgColor rgb="FFFFFF99"/>
        <bgColor indexed="64"/>
      </patternFill>
    </fill>
    <fill>
      <patternFill patternType="solid">
        <fgColor indexed="43"/>
        <bgColor indexed="64"/>
      </patternFill>
    </fill>
    <fill>
      <patternFill patternType="solid">
        <fgColor theme="2"/>
        <bgColor indexed="64"/>
      </patternFill>
    </fill>
    <fill>
      <patternFill patternType="solid">
        <fgColor rgb="FFFFC000"/>
        <bgColor indexed="64"/>
      </patternFill>
    </fill>
    <fill>
      <patternFill patternType="solid">
        <fgColor theme="3" tint="0.79998168889431442"/>
        <bgColor indexed="64"/>
      </patternFill>
    </fill>
    <fill>
      <patternFill patternType="solid">
        <fgColor indexed="48"/>
      </patternFill>
    </fill>
    <fill>
      <patternFill patternType="solid">
        <fgColor rgb="FFDFDFDF"/>
      </patternFill>
    </fill>
    <fill>
      <patternFill patternType="solid">
        <fgColor theme="5" tint="0.39997558519241921"/>
        <bgColor indexed="64"/>
      </patternFill>
    </fill>
    <fill>
      <patternFill patternType="solid">
        <fgColor theme="7" tint="0.79998168889431442"/>
        <bgColor indexed="64"/>
      </patternFill>
    </fill>
    <fill>
      <patternFill patternType="solid">
        <fgColor theme="4" tint="-0.249977111117893"/>
        <bgColor indexed="64"/>
      </patternFill>
    </fill>
    <fill>
      <patternFill patternType="none">
        <fgColor indexed="48"/>
      </patternFill>
    </fill>
    <fill>
      <patternFill patternType="solid">
        <fgColor indexed="48"/>
      </patternFill>
    </fill>
    <fill>
      <patternFill patternType="none">
        <fgColor indexed="48"/>
      </patternFill>
    </fill>
    <fill>
      <patternFill patternType="solid">
        <fgColor indexed="48"/>
      </patternFill>
    </fill>
  </fills>
  <borders count="59">
    <border>
      <left/>
      <right/>
      <top/>
      <bottom/>
      <diagonal/>
    </border>
    <border>
      <left/>
      <right/>
      <top/>
      <bottom style="dotted">
        <color indexed="64"/>
      </bottom>
      <diagonal/>
    </border>
    <border>
      <left style="dotted">
        <color indexed="64"/>
      </left>
      <right style="dotted">
        <color indexed="64"/>
      </right>
      <top style="dotted">
        <color indexed="64"/>
      </top>
      <bottom style="dotted">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dotted">
        <color indexed="64"/>
      </left>
      <right style="dotted">
        <color indexed="64"/>
      </right>
      <top/>
      <bottom style="dotted">
        <color indexed="64"/>
      </bottom>
      <diagonal/>
    </border>
    <border>
      <left/>
      <right style="dotted">
        <color indexed="64"/>
      </right>
      <top/>
      <bottom style="double">
        <color indexed="64"/>
      </bottom>
      <diagonal/>
    </border>
    <border>
      <left style="dotted">
        <color indexed="64"/>
      </left>
      <right/>
      <top/>
      <bottom style="double">
        <color indexed="64"/>
      </bottom>
      <diagonal/>
    </border>
    <border>
      <left style="dotted">
        <color indexed="64"/>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hair">
        <color indexed="64"/>
      </right>
      <top style="hair">
        <color indexed="64"/>
      </top>
      <bottom/>
      <diagonal/>
    </border>
    <border>
      <left/>
      <right style="hair">
        <color indexed="64"/>
      </right>
      <top/>
      <bottom style="hair">
        <color indexed="64"/>
      </bottom>
      <diagonal/>
    </border>
    <border>
      <left style="hair">
        <color indexed="64"/>
      </left>
      <right style="hair">
        <color indexed="64"/>
      </right>
      <top style="hair">
        <color indexed="64"/>
      </top>
      <bottom/>
      <diagonal/>
    </border>
    <border>
      <left style="thin">
        <color indexed="64"/>
      </left>
      <right/>
      <top/>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3"/>
      </left>
      <right style="thin">
        <color indexed="63"/>
      </right>
      <top style="thin">
        <color indexed="64"/>
      </top>
      <bottom style="thin">
        <color indexed="64"/>
      </bottom>
      <diagonal/>
    </border>
    <border>
      <left/>
      <right/>
      <top/>
      <bottom style="hair">
        <color indexed="64"/>
      </bottom>
      <diagonal/>
    </border>
    <border>
      <left style="hair">
        <color indexed="64"/>
      </left>
      <right/>
      <top/>
      <bottom style="hair">
        <color indexed="64"/>
      </bottom>
      <diagonal/>
    </border>
    <border>
      <left style="hair">
        <color indexed="64"/>
      </left>
      <right/>
      <top style="hair">
        <color indexed="64"/>
      </top>
      <bottom/>
      <diagonal/>
    </border>
    <border>
      <left style="thin">
        <color indexed="63"/>
      </left>
      <right style="thin">
        <color indexed="63"/>
      </right>
      <top style="thin">
        <color indexed="63"/>
      </top>
      <bottom style="thin">
        <color indexed="63"/>
      </bottom>
      <diagonal/>
    </border>
    <border>
      <left style="dashed">
        <color indexed="64"/>
      </left>
      <right style="dashed">
        <color indexed="64"/>
      </right>
      <top style="dashed">
        <color indexed="64"/>
      </top>
      <bottom style="dashed">
        <color indexed="64"/>
      </bottom>
      <diagonal/>
    </border>
    <border>
      <left style="thin">
        <color indexed="8"/>
      </left>
      <right style="thin">
        <color indexed="8"/>
      </right>
      <top style="thin">
        <color indexed="8"/>
      </top>
      <bottom style="thin">
        <color indexed="8"/>
      </bottom>
      <diagonal/>
    </border>
    <border>
      <left style="dashed">
        <color indexed="64"/>
      </left>
      <right/>
      <top style="dashed">
        <color indexed="64"/>
      </top>
      <bottom/>
      <diagonal/>
    </border>
    <border>
      <left style="dashed">
        <color indexed="64"/>
      </left>
      <right/>
      <top style="dashed">
        <color indexed="64"/>
      </top>
      <bottom style="dashed">
        <color indexed="64"/>
      </bottom>
      <diagonal/>
    </border>
    <border>
      <left/>
      <right style="dashed">
        <color indexed="64"/>
      </right>
      <top style="dashed">
        <color indexed="64"/>
      </top>
      <bottom style="dashed">
        <color indexed="64"/>
      </bottom>
      <diagonal/>
    </border>
    <border>
      <left style="dashed">
        <color indexed="64"/>
      </left>
      <right/>
      <top/>
      <bottom style="dashed">
        <color indexed="64"/>
      </bottom>
      <diagonal/>
    </border>
    <border>
      <left style="hair">
        <color indexed="64"/>
      </left>
      <right style="hair">
        <color indexed="64"/>
      </right>
      <top style="thin">
        <color indexed="64"/>
      </top>
      <bottom/>
      <diagonal/>
    </border>
    <border>
      <left style="hair">
        <color indexed="64"/>
      </left>
      <right style="hair">
        <color indexed="64"/>
      </right>
      <top/>
      <bottom/>
      <diagonal/>
    </border>
    <border>
      <bottom style="thin"/>
    </border>
    <border>
      <bottom style="thin">
        <color indexed="8"/>
      </bottom>
    </border>
    <border>
      <top style="thin"/>
      <bottom style="thin">
        <color indexed="8"/>
      </bottom>
    </border>
    <border>
      <top style="thin">
        <color indexed="8"/>
      </top>
      <bottom style="thin">
        <color indexed="8"/>
      </bottom>
    </border>
    <border>
      <left style="thin"/>
      <top style="thin">
        <color indexed="8"/>
      </top>
      <bottom style="thin">
        <color indexed="8"/>
      </bottom>
    </border>
    <border>
      <left style="thin">
        <color indexed="8"/>
      </left>
      <top style="thin">
        <color indexed="8"/>
      </top>
      <bottom style="thin">
        <color indexed="8"/>
      </bottom>
    </border>
    <border>
      <left style="thin">
        <color indexed="8"/>
      </left>
      <right style="thin"/>
      <top style="thin">
        <color indexed="8"/>
      </top>
      <bottom style="thin">
        <color indexed="8"/>
      </bottom>
    </border>
    <border>
      <left style="thin">
        <color indexed="8"/>
      </left>
      <right style="thin">
        <color indexed="8"/>
      </right>
      <top style="thin">
        <color indexed="8"/>
      </top>
      <bottom style="thin">
        <color indexed="8"/>
      </bottom>
    </border>
    <border>
      <bottom style="thin"/>
    </border>
    <border>
      <bottom style="thin">
        <color indexed="8"/>
      </bottom>
    </border>
    <border>
      <top style="thin"/>
      <bottom style="thin">
        <color indexed="8"/>
      </bottom>
    </border>
    <border>
      <top style="thin">
        <color indexed="8"/>
      </top>
      <bottom style="thin">
        <color indexed="8"/>
      </bottom>
    </border>
    <border>
      <left style="thin"/>
      <top style="thin">
        <color indexed="8"/>
      </top>
      <bottom style="thin">
        <color indexed="8"/>
      </bottom>
    </border>
    <border>
      <left style="thin">
        <color indexed="8"/>
      </left>
      <top style="thin">
        <color indexed="8"/>
      </top>
      <bottom style="thin">
        <color indexed="8"/>
      </bottom>
    </border>
    <border>
      <left style="thin">
        <color indexed="8"/>
      </left>
      <right style="thin"/>
      <top style="thin">
        <color indexed="8"/>
      </top>
      <bottom style="thin">
        <color indexed="8"/>
      </bottom>
    </border>
    <border>
      <left style="thin">
        <color indexed="8"/>
      </left>
      <right style="thin">
        <color indexed="8"/>
      </right>
      <top style="thin">
        <color indexed="8"/>
      </top>
      <bottom style="thin">
        <color indexed="8"/>
      </bottom>
    </border>
  </borders>
  <cellStyleXfs count="9">
    <xf borderId="0" fillId="0" fontId="0" numFmtId="0"/>
    <xf applyAlignment="0" applyBorder="0" applyFill="0" applyFont="0" applyProtection="0" borderId="0" fillId="0" fontId="1" numFmtId="43"/>
    <xf borderId="0" fillId="0" fontId="4" numFmtId="0"/>
    <xf borderId="0" fillId="0" fontId="1" numFmtId="0"/>
    <xf applyAlignment="0" applyBorder="0" applyFill="0" applyFont="0" applyProtection="0" borderId="0" fillId="0" fontId="1" numFmtId="9"/>
    <xf borderId="0" fillId="0" fontId="2" numFmtId="0"/>
    <xf applyAlignment="0" applyBorder="0" applyFill="0" applyFont="0" applyProtection="0" borderId="0" fillId="0" fontId="2" numFmtId="43"/>
    <xf borderId="0" fillId="0" fontId="2" numFmtId="0"/>
    <xf applyAlignment="0" applyBorder="0" applyFill="0" applyNumberFormat="0" applyProtection="0" borderId="0" fillId="0" fontId="92" numFmtId="0"/>
  </cellStyleXfs>
  <cellXfs count="2218">
    <xf borderId="0" fillId="0" fontId="0" numFmtId="0" xfId="0"/>
    <xf applyFont="1" borderId="0" fillId="0" fontId="2" numFmtId="0" xfId="0"/>
    <xf applyAlignment="1" applyFont="1" borderId="0" fillId="0" fontId="3" numFmtId="0" xfId="0">
      <alignment horizontal="left" vertical="center"/>
    </xf>
    <xf applyAlignment="1" applyBorder="1" applyFont="1" applyNumberFormat="1" borderId="11" fillId="0" fontId="5" numFmtId="43" xfId="1">
      <alignment horizontal="center" vertical="center" wrapText="1"/>
    </xf>
    <xf applyAlignment="1" applyBorder="1" applyFont="1" applyNumberFormat="1" borderId="11" fillId="0" fontId="5" numFmtId="43" xfId="1">
      <alignment vertical="center"/>
    </xf>
    <xf applyAlignment="1" applyBorder="1" applyFont="1" applyNumberFormat="1" borderId="11" fillId="0" fontId="3" numFmtId="43" xfId="1">
      <alignment horizontal="center" vertical="center" wrapText="1"/>
    </xf>
    <xf applyAlignment="1" applyFont="1" borderId="0" fillId="0" fontId="3" numFmtId="0" xfId="0">
      <alignment vertical="center"/>
    </xf>
    <xf applyAlignment="1" applyFont="1" borderId="0" fillId="0" fontId="6" numFmtId="0" xfId="0">
      <alignment vertical="center"/>
    </xf>
    <xf applyAlignment="1" applyBorder="1" applyFill="1" applyFont="1" applyNumberFormat="1" borderId="11" fillId="0" fontId="5" numFmtId="43" xfId="1">
      <alignment horizontal="center" vertical="center" wrapText="1"/>
    </xf>
    <xf applyAlignment="1" applyBorder="1" applyFill="1" applyFont="1" applyNumberFormat="1" borderId="11" fillId="0" fontId="3" numFmtId="43" xfId="1">
      <alignment horizontal="center" vertical="center" wrapText="1"/>
    </xf>
    <xf applyAlignment="1" applyBorder="1" applyFill="1" applyFont="1" applyProtection="1" borderId="11" fillId="0" fontId="2" numFmtId="43" xfId="1">
      <alignment horizontal="right" vertical="center" wrapText="1"/>
    </xf>
    <xf applyAlignment="1" applyFont="1" borderId="0" fillId="0" fontId="2" numFmtId="0" xfId="0">
      <alignment horizontal="center"/>
    </xf>
    <xf applyAlignment="1" applyFont="1" borderId="0" fillId="0" fontId="2" numFmtId="0" xfId="0">
      <alignment vertical="center" wrapText="1"/>
    </xf>
    <xf applyAlignment="1" applyFont="1" borderId="0" fillId="0" fontId="2" numFmtId="0" xfId="0">
      <alignment horizontal="right" vertical="center" wrapText="1"/>
    </xf>
    <xf applyAlignment="1" applyFont="1" borderId="0" fillId="0" fontId="2" numFmtId="0" xfId="0">
      <alignment horizontal="center" vertical="center" wrapText="1"/>
    </xf>
    <xf applyAlignment="1" applyBorder="1" applyFont="1" borderId="11" fillId="0" fontId="2" numFmtId="0" xfId="0">
      <alignment horizontal="center" vertical="center"/>
    </xf>
    <xf applyAlignment="1" applyBorder="1" applyFont="1" borderId="11" fillId="0" fontId="2" numFmtId="0" xfId="0">
      <alignment vertical="center" wrapText="1"/>
    </xf>
    <xf applyAlignment="1" applyBorder="1" applyFont="1" borderId="11" fillId="0" fontId="2" numFmtId="0" xfId="0">
      <alignment horizontal="justify" vertical="center" wrapText="1"/>
    </xf>
    <xf applyAlignment="1" applyBorder="1" applyFill="1" applyFont="1" applyNumberFormat="1" borderId="11" fillId="18" fontId="2" numFmtId="14" xfId="0">
      <alignment horizontal="center" vertical="center"/>
    </xf>
    <xf applyAlignment="1" applyBorder="1" applyFont="1" borderId="11" fillId="0" fontId="7" numFmtId="0" xfId="0">
      <alignment vertical="center" wrapText="1"/>
    </xf>
    <xf applyAlignment="1" applyBorder="1" applyFont="1" borderId="11" fillId="0" fontId="2" numFmtId="0" xfId="0">
      <alignment vertical="center"/>
    </xf>
    <xf applyAlignment="1" applyBorder="1" applyFont="1" borderId="15" fillId="0" fontId="2" numFmtId="0" xfId="0">
      <alignment vertical="center" wrapText="1"/>
    </xf>
    <xf applyAlignment="1" applyFont="1" borderId="0" fillId="0" fontId="2" numFmtId="0" xfId="0">
      <alignment vertical="center"/>
    </xf>
    <xf applyAlignment="1" applyFont="1" borderId="0" fillId="0" fontId="5" numFmtId="0" xfId="0">
      <alignment horizontal="center" vertical="center"/>
    </xf>
    <xf applyAlignment="1" applyFont="1" borderId="0" fillId="0" fontId="3" numFmtId="0" xfId="0">
      <alignment horizontal="center" vertical="center"/>
    </xf>
    <xf applyAlignment="1" applyFont="1" borderId="0" fillId="0" fontId="3" numFmtId="0" xfId="0">
      <alignment horizontal="right" vertical="center"/>
    </xf>
    <xf applyAlignment="1" applyFont="1" borderId="0" fillId="0" fontId="7" numFmtId="0" xfId="0">
      <alignment horizontal="center" vertical="top"/>
    </xf>
    <xf applyAlignment="1" applyFont="1" borderId="0" fillId="0" fontId="2" numFmtId="0" xfId="0">
      <alignment vertical="top"/>
    </xf>
    <xf applyAlignment="1" applyFont="1" borderId="0" fillId="0" fontId="2" numFmtId="0" xfId="0">
      <alignment horizontal="center" vertical="top"/>
    </xf>
    <xf applyAlignment="1" applyBorder="1" applyFill="1" applyFont="1" applyProtection="1" borderId="0" fillId="18" fontId="2" numFmtId="0" xfId="0">
      <alignment vertical="top"/>
      <protection locked="0"/>
    </xf>
    <xf applyAlignment="1" applyFont="1" borderId="0" fillId="0" fontId="11" numFmtId="0" xfId="0">
      <alignment horizontal="left" vertical="center"/>
    </xf>
    <xf applyAlignment="1" applyBorder="1" applyFont="1" borderId="20" fillId="0" fontId="5" numFmtId="0" xfId="0">
      <alignment vertical="center" wrapText="1"/>
    </xf>
    <xf applyFont="1" borderId="0" fillId="0" fontId="3" numFmtId="0" xfId="0"/>
    <xf applyAlignment="1" applyFont="1" borderId="0" fillId="0" fontId="7" numFmtId="0" xfId="0">
      <alignment horizontal="justify" vertical="center"/>
    </xf>
    <xf applyAlignment="1" applyFont="1" borderId="0" fillId="0" fontId="2" numFmtId="0" xfId="0">
      <alignment horizontal="left" vertical="center"/>
    </xf>
    <xf applyAlignment="1" applyBorder="1" applyFont="1" borderId="12" fillId="0" fontId="7" numFmtId="0" xfId="0">
      <alignment vertical="center" wrapText="1"/>
    </xf>
    <xf applyAlignment="1" applyBorder="1" applyFont="1" borderId="11" fillId="0" fontId="7" numFmtId="0" xfId="0">
      <alignment horizontal="justify" vertical="center" wrapText="1"/>
    </xf>
    <xf applyAlignment="1" applyBorder="1" applyFont="1" applyNumberFormat="1" borderId="11" fillId="0" fontId="2" numFmtId="49" xfId="0">
      <alignment horizontal="left" vertical="center" wrapText="1"/>
    </xf>
    <xf applyAlignment="1" applyBorder="1" applyFont="1" applyNumberFormat="1" borderId="11" fillId="0" fontId="2" numFmtId="0" xfId="0">
      <alignment horizontal="left" vertical="center" wrapText="1"/>
    </xf>
    <xf applyAlignment="1" applyFont="1" borderId="0" fillId="0" fontId="5" numFmtId="0" xfId="0"/>
    <xf applyAlignment="1" applyFill="1" applyFont="1" borderId="0" fillId="7" fontId="5" numFmtId="0" xfId="0">
      <alignment vertical="center"/>
    </xf>
    <xf applyAlignment="1" applyFill="1" applyFont="1" borderId="0" fillId="0" fontId="5" numFmtId="0" xfId="0">
      <alignment vertical="center"/>
    </xf>
    <xf applyAlignment="1" applyFill="1" applyFont="1" borderId="0" fillId="7" fontId="5" numFmtId="0" xfId="0">
      <alignment vertical="center" wrapText="1"/>
    </xf>
    <xf applyAlignment="1" applyFill="1" applyFont="1" borderId="0" fillId="0" fontId="5" numFmtId="0" xfId="0">
      <alignment vertical="center" wrapText="1"/>
    </xf>
    <xf applyAlignment="1" applyFont="1" borderId="0" fillId="0" fontId="5" numFmtId="0" xfId="0">
      <alignment horizontal="center"/>
    </xf>
    <xf applyAlignment="1" applyFont="1" borderId="0" fillId="0" fontId="11" numFmtId="0" xfId="0">
      <alignment vertical="center"/>
    </xf>
    <xf applyBorder="1" applyFont="1" borderId="11" fillId="0" fontId="5" numFmtId="0" xfId="0"/>
    <xf applyBorder="1" applyFont="1" borderId="0" fillId="0" fontId="2" numFmtId="0" xfId="0"/>
    <xf applyAlignment="1" applyBorder="1" applyFont="1" borderId="0" fillId="0" fontId="11" numFmtId="0" xfId="0">
      <alignment horizontal="left" vertical="center"/>
    </xf>
    <xf applyAlignment="1" applyBorder="1" applyFont="1" borderId="0" fillId="0" fontId="5" numFmtId="0" xfId="0">
      <alignment horizontal="center"/>
    </xf>
    <xf applyAlignment="1" applyFont="1" borderId="0" fillId="0" fontId="2" numFmtId="0" xfId="0">
      <alignment horizontal="center" vertical="center"/>
    </xf>
    <xf applyAlignment="1" applyFont="1" borderId="0" fillId="0" fontId="5" numFmtId="0" xfId="0">
      <alignment horizontal="left" vertical="center"/>
    </xf>
    <xf applyAlignment="1" applyFont="1" borderId="0" fillId="0" fontId="11" numFmtId="0" xfId="0">
      <alignment horizontal="right" vertical="center"/>
    </xf>
    <xf applyAlignment="1" applyFont="1" borderId="0" fillId="0" fontId="14" numFmtId="0" xfId="0">
      <alignment vertical="center"/>
    </xf>
    <xf applyAlignment="1" applyFont="1" borderId="0" fillId="0" fontId="13" numFmtId="0" xfId="0">
      <alignment horizontal="right" vertical="center"/>
    </xf>
    <xf applyAlignment="1" applyBorder="1" applyFill="1" applyFont="1" borderId="0" fillId="20" fontId="11" numFmtId="0" xfId="0">
      <alignment horizontal="center" vertical="center" wrapText="1"/>
    </xf>
    <xf applyAlignment="1" applyBorder="1" applyFill="1" applyFont="1" borderId="0" fillId="20" fontId="11" numFmtId="0" xfId="0">
      <alignment vertical="center" wrapText="1"/>
    </xf>
    <xf applyAlignment="1" applyFont="1" borderId="0" fillId="0" fontId="14" numFmtId="0" xfId="0">
      <alignment horizontal="center" vertical="center"/>
    </xf>
    <xf applyAlignment="1" applyFont="1" borderId="0" fillId="0" fontId="14" numFmtId="0" xfId="0"/>
    <xf applyAlignment="1" applyBorder="1" applyFont="1" borderId="0" fillId="0" fontId="5" numFmtId="0" xfId="0">
      <alignment horizontal="left" vertical="center" wrapText="1"/>
    </xf>
    <xf applyAlignment="1" applyFont="1" borderId="0" fillId="0" fontId="5" numFmtId="0" xfId="0">
      <alignment vertical="center" wrapText="1"/>
    </xf>
    <xf applyFill="1" applyFont="1" borderId="0" fillId="18" fontId="5" numFmtId="0" xfId="0"/>
    <xf applyAlignment="1" applyFill="1" applyFont="1" borderId="0" fillId="18" fontId="2" numFmtId="0" xfId="0">
      <alignment vertical="center" wrapText="1"/>
    </xf>
    <xf applyAlignment="1" applyFill="1" applyFont="1" borderId="0" fillId="18" fontId="2" numFmtId="0" xfId="0">
      <alignment vertical="center"/>
    </xf>
    <xf applyAlignment="1" applyBorder="1" applyFill="1" applyFont="1" borderId="23" fillId="18" fontId="2" numFmtId="0" xfId="0"/>
    <xf applyAlignment="1" applyBorder="1" applyFill="1" applyFont="1" applyNumberFormat="1" borderId="30" fillId="18" fontId="2" numFmtId="43" xfId="0">
      <alignment vertical="center"/>
    </xf>
    <xf applyAlignment="1" applyBorder="1" applyFill="1" applyFont="1" applyNumberFormat="1" borderId="11" fillId="18" fontId="2" numFmtId="43" xfId="0">
      <alignment horizontal="center" vertical="center" wrapText="1"/>
    </xf>
    <xf applyBorder="1" applyFill="1" applyFont="1" borderId="11" fillId="18" fontId="2" numFmtId="0" xfId="0"/>
    <xf applyFill="1" applyFont="1" borderId="0" fillId="18" fontId="2" numFmtId="0" xfId="0"/>
    <xf applyAlignment="1" applyFont="1" borderId="0" fillId="0" fontId="5" numFmtId="0" xfId="0">
      <alignment horizontal="right"/>
    </xf>
    <xf applyAlignment="1" applyFont="1" borderId="0" fillId="0" fontId="3" numFmtId="0" xfId="0">
      <alignment horizontal="left"/>
    </xf>
    <xf applyAlignment="1" applyBorder="1" applyFont="1" borderId="11" fillId="0" fontId="5" numFmtId="0" xfId="0">
      <alignment horizontal="center" vertical="top" wrapText="1"/>
    </xf>
    <xf applyAlignment="1" applyFont="1" borderId="0" fillId="0" fontId="2" numFmtId="0" xfId="0">
      <alignment horizontal="left"/>
    </xf>
    <xf applyAlignment="1" applyBorder="1" applyFont="1" borderId="11" fillId="0" fontId="5" numFmtId="0" xfId="0">
      <alignment horizontal="center"/>
    </xf>
    <xf applyAlignment="1" applyBorder="1" applyFont="1" borderId="0" fillId="0" fontId="2" numFmtId="0" xfId="0">
      <alignment horizontal="center"/>
    </xf>
    <xf applyAlignment="1" applyBorder="1" applyFont="1" borderId="0" fillId="0" fontId="5" numFmtId="0" xfId="0">
      <alignment horizontal="right"/>
    </xf>
    <xf applyAlignment="1" applyBorder="1" applyFont="1" borderId="11" fillId="0" fontId="5" numFmtId="0" xfId="0">
      <alignment horizontal="center" vertical="center"/>
    </xf>
    <xf applyAlignment="1" applyBorder="1" applyFont="1" borderId="11" fillId="0" fontId="5" numFmtId="0" xfId="0">
      <alignment wrapText="1"/>
    </xf>
    <xf applyAlignment="1" applyBorder="1" applyFill="1" applyFont="1" borderId="11" fillId="20" fontId="11" numFmtId="0" xfId="0">
      <alignment horizontal="left" vertical="center" wrapText="1"/>
    </xf>
    <xf applyAlignment="1" applyBorder="1" applyFill="1" applyFont="1" borderId="11" fillId="20" fontId="11" numFmtId="0" xfId="0">
      <alignment vertical="center" wrapText="1"/>
    </xf>
    <xf applyAlignment="1" applyBorder="1" applyFill="1" applyFont="1" borderId="11" fillId="20" fontId="11" numFmtId="0" xfId="0">
      <alignment horizontal="center" vertical="center" wrapText="1"/>
    </xf>
    <xf applyAlignment="1" applyBorder="1" applyFill="1" applyFont="1" borderId="11" fillId="20" fontId="11" numFmtId="0" xfId="0">
      <alignment horizontal="left" indent="2" vertical="center" wrapText="1"/>
    </xf>
    <xf applyAlignment="1" applyBorder="1" applyFill="1" applyFont="1" borderId="11" fillId="20" fontId="11" numFmtId="0" xfId="0">
      <alignment horizontal="justify" vertical="center" wrapText="1"/>
    </xf>
    <xf applyAlignment="1" applyFont="1" borderId="0" fillId="0" fontId="5" numFmtId="0" xfId="0">
      <alignment horizontal="right" vertical="center"/>
    </xf>
    <xf applyAlignment="1" applyFont="1" borderId="0" fillId="0" fontId="5" numFmtId="0" xfId="0">
      <alignment horizontal="left"/>
    </xf>
    <xf applyFont="1" borderId="0" fillId="0" fontId="5" numFmtId="0" xfId="0"/>
    <xf applyAlignment="1" applyFont="1" borderId="0" fillId="0" fontId="5" numFmtId="0" xfId="0">
      <alignment vertical="top" wrapText="1"/>
    </xf>
    <xf applyBorder="1" applyFont="1" borderId="0" fillId="0" fontId="5" numFmtId="0" xfId="0"/>
    <xf applyAlignment="1" applyBorder="1" applyFont="1" borderId="0" fillId="0" fontId="5" numFmtId="0" xfId="0">
      <alignment vertical="center" wrapText="1"/>
    </xf>
    <xf applyAlignment="1" applyFont="1" borderId="0" fillId="0" fontId="5" numFmtId="0" xfId="0">
      <alignment wrapText="1"/>
    </xf>
    <xf applyAlignment="1" applyBorder="1" applyFont="1" borderId="11" fillId="0" fontId="5" numFmtId="0" xfId="0">
      <alignment vertical="center"/>
    </xf>
    <xf applyAlignment="1" applyFont="1" borderId="0" fillId="0" fontId="5" numFmtId="0" xfId="0">
      <alignment vertical="center"/>
    </xf>
    <xf applyAlignment="1" applyBorder="1" applyFont="1" borderId="11" fillId="0" fontId="5" numFmtId="0" xfId="0">
      <alignment horizontal="center" vertical="center" wrapText="1"/>
    </xf>
    <xf applyAlignment="1" applyBorder="1" applyFill="1" applyFont="1" borderId="12" fillId="20" fontId="11" numFmtId="0" xfId="0">
      <alignment horizontal="center" vertical="center" wrapText="1"/>
    </xf>
    <xf applyAlignment="1" applyBorder="1" applyFont="1" borderId="0" fillId="0" fontId="7" numFmtId="0" xfId="0">
      <alignment horizontal="center" vertical="center"/>
    </xf>
    <xf applyAlignment="1" applyFont="1" borderId="0" fillId="0" fontId="5" numFmtId="0" xfId="0">
      <alignment horizontal="center" vertical="center" wrapText="1"/>
    </xf>
    <xf applyAlignment="1" applyBorder="1" applyFont="1" borderId="11" fillId="0" fontId="7" numFmtId="0" xfId="0">
      <alignment horizontal="center" vertical="center" wrapText="1"/>
    </xf>
    <xf applyAlignment="1" applyBorder="1" applyFont="1" borderId="11" fillId="0" fontId="2" numFmtId="0" xfId="0">
      <alignment horizontal="center" vertical="center" wrapText="1"/>
    </xf>
    <xf applyAlignment="1" applyBorder="1" applyFont="1" borderId="0" fillId="0" fontId="5" numFmtId="0" xfId="0">
      <alignment vertical="center"/>
    </xf>
    <xf applyAlignment="1" applyBorder="1" applyFont="1" borderId="11" fillId="0" fontId="5" numFmtId="0" xfId="0">
      <alignment vertical="center" wrapText="1"/>
    </xf>
    <xf applyFont="1" borderId="0" fillId="0" fontId="5" numFmtId="0" xfId="0"/>
    <xf applyAlignment="1" applyBorder="1" applyFill="1" applyFont="1" applyNumberFormat="1" borderId="3" fillId="4" fontId="2" numFmtId="165" xfId="0">
      <alignment vertical="center" wrapText="1"/>
    </xf>
    <xf applyAlignment="1" applyBorder="1" applyFill="1" applyFont="1" applyNumberFormat="1" borderId="3" fillId="4" fontId="2" numFmtId="165" xfId="0">
      <alignment horizontal="left" vertical="center" wrapText="1"/>
    </xf>
    <xf applyAlignment="1" applyBorder="1" applyFill="1" applyFont="1" borderId="3" fillId="2" fontId="2" numFmtId="0" xfId="0">
      <alignment horizontal="left" vertical="center" wrapText="1"/>
    </xf>
    <xf applyAlignment="1" applyBorder="1" applyFill="1" applyFont="1" applyNumberFormat="1" borderId="3" fillId="2" fontId="2" numFmtId="165" xfId="0">
      <alignment horizontal="left" vertical="center"/>
    </xf>
    <xf applyAlignment="1" applyBorder="1" applyFill="1" applyFont="1" applyNumberFormat="1" borderId="3" fillId="2" fontId="2" numFmtId="0" xfId="0">
      <alignment horizontal="left" vertical="center" wrapText="1"/>
    </xf>
    <xf applyAlignment="1" applyBorder="1" applyFont="1" borderId="3" fillId="0" fontId="18" numFmtId="0" xfId="0">
      <alignment horizontal="center" vertical="center"/>
    </xf>
    <xf applyAlignment="1" applyBorder="1" applyFill="1" applyFont="1" borderId="3" fillId="4" fontId="2" numFmtId="0" xfId="0">
      <alignment horizontal="left" vertical="center" wrapText="1"/>
    </xf>
    <xf applyAlignment="1" applyBorder="1" applyFill="1" applyFont="1" applyNumberFormat="1" borderId="3" fillId="4" fontId="2" numFmtId="0" xfId="0">
      <alignment horizontal="left" vertical="center" wrapText="1"/>
    </xf>
    <xf applyAlignment="1" applyBorder="1" applyFill="1" applyFont="1" borderId="3" fillId="4" fontId="18" numFmtId="0" xfId="0">
      <alignment horizontal="left" vertical="center" wrapText="1"/>
    </xf>
    <xf applyAlignment="1" applyBorder="1" applyFill="1" applyFont="1" applyNumberFormat="1" borderId="3" fillId="4" fontId="18" numFmtId="165" xfId="0">
      <alignment horizontal="left" vertical="center" wrapText="1"/>
    </xf>
    <xf applyAlignment="1" applyBorder="1" applyFont="1" borderId="0" fillId="0" fontId="19" numFmtId="0" xfId="0">
      <alignment vertical="center"/>
    </xf>
    <xf applyAlignment="1" applyBorder="1" applyFont="1" borderId="2" fillId="0" fontId="18" numFmtId="0" xfId="0">
      <alignment horizontal="center" vertical="center" wrapText="1"/>
    </xf>
    <xf applyAlignment="1" applyBorder="1" applyFont="1" borderId="2" fillId="0" fontId="18" numFmtId="0" xfId="0">
      <alignment horizontal="center" vertical="center"/>
    </xf>
    <xf applyAlignment="1" applyBorder="1" applyFont="1" borderId="2" fillId="0" fontId="18" numFmtId="0" xfId="0">
      <alignment vertical="top"/>
    </xf>
    <xf applyAlignment="1" applyBorder="1" applyFont="1" borderId="2" fillId="0" fontId="18" numFmtId="0" xfId="0">
      <alignment vertical="top" wrapText="1"/>
    </xf>
    <xf applyAlignment="1" applyBorder="1" applyFont="1" applyNumberFormat="1" borderId="2" fillId="0" fontId="18" numFmtId="0" xfId="1">
      <alignment horizontal="right" vertical="top"/>
    </xf>
    <xf applyAlignment="1" applyBorder="1" applyFont="1" borderId="1" fillId="0" fontId="20" numFmtId="0" xfId="0">
      <alignment vertical="center"/>
    </xf>
    <xf applyAlignment="1" applyBorder="1" applyFont="1" borderId="1" fillId="0" fontId="20" numFmtId="0" xfId="0">
      <alignment vertical="center" wrapText="1"/>
    </xf>
    <xf applyAlignment="1" applyBorder="1" applyFill="1" applyFont="1" borderId="2" fillId="0" fontId="18" numFmtId="0" xfId="0">
      <alignment horizontal="center" vertical="center" wrapText="1"/>
    </xf>
    <xf applyAlignment="1" applyBorder="1" applyFill="1" applyFont="1" borderId="2" fillId="0" fontId="18" numFmtId="0" xfId="0">
      <alignment horizontal="center" vertical="center"/>
    </xf>
    <xf applyAlignment="1" applyBorder="1" applyFont="1" applyNumberFormat="1" borderId="2" fillId="0" fontId="21" numFmtId="0" xfId="0">
      <alignment horizontal="left"/>
    </xf>
    <xf applyAlignment="1" applyBorder="1" applyFont="1" borderId="2" fillId="0" fontId="16" numFmtId="0" xfId="0">
      <alignment horizontal="left" vertical="center"/>
    </xf>
    <xf applyAlignment="1" applyBorder="1" applyFont="1" applyNumberFormat="1" borderId="2" fillId="0" fontId="16" numFmtId="165" xfId="0">
      <alignment horizontal="left" vertical="center" wrapText="1"/>
    </xf>
    <xf applyBorder="1" applyFont="1" borderId="2" fillId="0" fontId="18" numFmtId="0" xfId="0"/>
    <xf applyAlignment="1" applyBorder="1" applyFont="1" borderId="2" fillId="0" fontId="7" numFmtId="0" xfId="0">
      <alignment horizontal="left" vertical="center"/>
    </xf>
    <xf applyAlignment="1" applyBorder="1" applyFont="1" applyNumberFormat="1" borderId="2" fillId="0" fontId="7" numFmtId="165" xfId="0">
      <alignment horizontal="left" vertical="center" wrapText="1"/>
    </xf>
    <xf applyBorder="1" applyFont="1" borderId="2" fillId="0" fontId="5" numFmtId="0" xfId="0"/>
    <xf applyAlignment="1" applyBorder="1" applyFont="1" borderId="2" fillId="0" fontId="2" numFmtId="0" xfId="0">
      <alignment horizontal="left" vertical="center"/>
    </xf>
    <xf applyAlignment="1" applyBorder="1" applyFont="1" applyNumberFormat="1" borderId="2" fillId="0" fontId="2" numFmtId="165" xfId="0">
      <alignment horizontal="left" vertical="center" wrapText="1"/>
    </xf>
    <xf applyAlignment="1" applyBorder="1" applyFill="1" applyFont="1" borderId="2" fillId="0" fontId="2" numFmtId="0" xfId="0">
      <alignment horizontal="left" vertical="center"/>
    </xf>
    <xf applyAlignment="1" applyBorder="1" applyFill="1" applyFont="1" applyNumberFormat="1" borderId="2" fillId="0" fontId="2" numFmtId="165" xfId="0">
      <alignment horizontal="left" vertical="center" wrapText="1"/>
    </xf>
    <xf applyAlignment="1" applyBorder="1" applyFill="1" applyFont="1" borderId="3" fillId="7" fontId="7" numFmtId="0" xfId="0">
      <alignment horizontal="center" vertical="center" wrapText="1"/>
    </xf>
    <xf applyAlignment="1" applyBorder="1" applyFont="1" applyNumberFormat="1" borderId="3" fillId="0" fontId="7" numFmtId="0" xfId="0">
      <alignment horizontal="left" vertical="center" wrapText="1"/>
    </xf>
    <xf applyAlignment="1" applyBorder="1" applyFont="1" applyNumberFormat="1" borderId="3" fillId="0" fontId="7" numFmtId="165" xfId="0">
      <alignment horizontal="left" vertical="center" wrapText="1"/>
    </xf>
    <xf applyAlignment="1" applyBorder="1" applyFont="1" borderId="3" fillId="0" fontId="7" numFmtId="0" xfId="0">
      <alignment horizontal="left" vertical="center" wrapText="1"/>
    </xf>
    <xf applyAlignment="1" applyBorder="1" applyFont="1" borderId="0" fillId="0" fontId="5" numFmtId="0" xfId="0">
      <alignment readingOrder="1" vertical="center"/>
    </xf>
    <xf applyAlignment="1" applyBorder="1" applyFill="1" applyFont="1" borderId="11" fillId="13" fontId="2" numFmtId="0" xfId="0">
      <alignment horizontal="center" vertical="center"/>
    </xf>
    <xf applyAlignment="1" applyBorder="1" applyFill="1" applyFont="1" borderId="11" fillId="13" fontId="7" numFmtId="0" xfId="0">
      <alignment horizontal="center" vertical="center"/>
    </xf>
    <xf applyAlignment="1" applyBorder="1" applyFill="1" applyFont="1" borderId="12" fillId="13" fontId="7" numFmtId="0" xfId="0">
      <alignment horizontal="center" vertical="center"/>
    </xf>
    <xf applyAlignment="1" applyBorder="1" applyFill="1" applyFont="1" borderId="11" fillId="14" fontId="2" numFmtId="0" xfId="0">
      <alignment horizontal="center" vertical="center"/>
    </xf>
    <xf applyAlignment="1" applyBorder="1" applyFill="1" applyFont="1" borderId="11" fillId="0" fontId="2" numFmtId="0" xfId="0">
      <alignment vertical="center"/>
    </xf>
    <xf applyAlignment="1" applyBorder="1" applyFill="1" applyFont="1" borderId="11" fillId="2" fontId="2" numFmtId="0" xfId="0">
      <alignment horizontal="center" vertical="center"/>
    </xf>
    <xf applyAlignment="1" applyBorder="1" applyFill="1" applyFont="1" borderId="11" fillId="2" fontId="2" numFmtId="0" xfId="0">
      <alignment vertical="center"/>
    </xf>
    <xf applyAlignment="1" applyBorder="1" applyFill="1" applyFont="1" borderId="11" fillId="2" fontId="22" numFmtId="0" xfId="0">
      <alignment vertical="center"/>
    </xf>
    <xf applyAlignment="1" applyBorder="1" applyFill="1" applyFont="1" borderId="11" fillId="2" fontId="22" numFmtId="0" xfId="0">
      <alignment vertical="center" wrapText="1"/>
    </xf>
    <xf applyAlignment="1" applyBorder="1" applyFill="1" applyFont="1" borderId="11" fillId="12" fontId="2" numFmtId="0" xfId="0">
      <alignment horizontal="left" vertical="center" wrapText="1"/>
    </xf>
    <xf applyAlignment="1" applyBorder="1" applyFill="1" applyFont="1" borderId="11" fillId="12" fontId="2" numFmtId="0" xfId="0">
      <alignment horizontal="center" vertical="center"/>
    </xf>
    <xf applyAlignment="1" applyBorder="1" applyFill="1" applyFont="1" borderId="11" fillId="2" fontId="22" numFmtId="0" xfId="0">
      <alignment horizontal="center" vertical="center" wrapText="1"/>
    </xf>
    <xf applyAlignment="1" applyBorder="1" applyFill="1" applyFont="1" borderId="11" fillId="12" fontId="2" numFmtId="0" xfId="0">
      <alignment vertical="center"/>
    </xf>
    <xf applyAlignment="1" applyBorder="1" applyFill="1" applyFont="1" borderId="11" fillId="0" fontId="2" numFmtId="0" xfId="0">
      <alignment vertical="center" wrapText="1"/>
    </xf>
    <xf applyAlignment="1" applyBorder="1" applyFill="1" applyFont="1" borderId="11" fillId="12" fontId="2" numFmtId="0" xfId="0">
      <alignment vertical="center" wrapText="1"/>
    </xf>
    <xf applyAlignment="1" applyBorder="1" applyFill="1" applyFont="1" borderId="11" fillId="2" fontId="2" numFmtId="0" xfId="0">
      <alignment vertical="center" wrapText="1"/>
    </xf>
    <xf applyBorder="1" applyFont="1" borderId="23" fillId="0" fontId="5" numFmtId="0" xfId="0"/>
    <xf applyBorder="1" applyFont="1" applyNumberFormat="1" borderId="11" fillId="0" fontId="5" numFmtId="43" xfId="0"/>
    <xf applyAlignment="1" applyBorder="1" applyFill="1" applyFont="1" applyProtection="1" borderId="11" fillId="22" fontId="2" numFmtId="0" xfId="0">
      <alignment horizontal="center" vertical="top"/>
      <protection locked="0"/>
    </xf>
    <xf applyAlignment="1" applyBorder="1" applyFill="1" applyFont="1" applyProtection="1" borderId="0" fillId="18" fontId="2" numFmtId="0" xfId="0">
      <alignment horizontal="center" vertical="top"/>
      <protection locked="0"/>
    </xf>
    <xf applyAlignment="1" applyBorder="1" applyFill="1" applyFont="1" applyProtection="1" borderId="22" fillId="22" fontId="7" numFmtId="0" xfId="0">
      <alignment horizontal="center" vertical="top"/>
      <protection locked="0"/>
    </xf>
    <xf applyAlignment="1" applyBorder="1" applyFill="1" applyFont="1" applyNumberFormat="1" borderId="3" fillId="17" fontId="3" numFmtId="0" xfId="0">
      <alignment horizontal="left" vertical="center" wrapText="1"/>
    </xf>
    <xf applyAlignment="1" applyBorder="1" applyFill="1" applyFont="1" applyNumberFormat="1" borderId="3" fillId="2" fontId="5" numFmtId="0" xfId="0">
      <alignment horizontal="left" vertical="center" wrapText="1"/>
    </xf>
    <xf applyAlignment="1" applyBorder="1" applyFont="1" applyNumberFormat="1" borderId="3" fillId="0" fontId="3" numFmtId="0" xfId="0">
      <alignment horizontal="left" vertical="center" wrapText="1"/>
    </xf>
    <xf applyAlignment="1" applyBorder="1" applyFont="1" applyNumberFormat="1" borderId="2" fillId="0" fontId="5" numFmtId="0" xfId="0">
      <alignment horizontal="left"/>
    </xf>
    <xf applyAlignment="1" applyBorder="1" applyFill="1" applyFont="1" applyNumberFormat="1" borderId="3" fillId="4" fontId="5" numFmtId="0" xfId="0">
      <alignment horizontal="left"/>
    </xf>
    <xf applyAlignment="1" applyBorder="1" applyFill="1" applyFont="1" borderId="11" fillId="14" fontId="5" numFmtId="0" xfId="0">
      <alignment horizontal="center" vertical="center"/>
    </xf>
    <xf applyAlignment="1" applyFont="1" borderId="0" fillId="0" fontId="5" numFmtId="0" xfId="0">
      <alignment horizontal="center" vertical="top"/>
    </xf>
    <xf applyAlignment="1" applyFont="1" applyNumberFormat="1" borderId="0" fillId="0" fontId="18" numFmtId="49" xfId="0">
      <alignment horizontal="left"/>
    </xf>
    <xf applyAlignment="1" applyFont="1" borderId="0" fillId="0" fontId="18" numFmtId="0" xfId="0">
      <alignment wrapText="1"/>
    </xf>
    <xf applyFont="1" borderId="0" fillId="0" fontId="18" numFmtId="0" xfId="0"/>
    <xf applyAlignment="1" applyBorder="1" applyFont="1" applyNumberFormat="1" borderId="0" fillId="0" fontId="17" numFmtId="49" xfId="0">
      <alignment horizontal="left" vertical="center"/>
    </xf>
    <xf applyAlignment="1" applyBorder="1" applyFont="1" borderId="0" fillId="0" fontId="17" numFmtId="0" xfId="0">
      <alignment vertical="center" wrapText="1"/>
    </xf>
    <xf applyAlignment="1" applyBorder="1" applyFont="1" borderId="0" fillId="0" fontId="17" numFmtId="0" xfId="0">
      <alignment vertical="center"/>
    </xf>
    <xf applyAlignment="1" applyBorder="1" applyFill="1" applyFont="1" borderId="3" fillId="5" fontId="18" numFmtId="0" xfId="0">
      <alignment horizontal="center" vertical="center" wrapText="1"/>
    </xf>
    <xf applyAlignment="1" applyBorder="1" applyFill="1" applyFont="1" applyNumberFormat="1" borderId="3" fillId="17" fontId="7" numFmtId="0" xfId="0">
      <alignment horizontal="left" vertical="center" wrapText="1"/>
    </xf>
    <xf applyBorder="1" applyFont="1" borderId="3" fillId="0" fontId="5" numFmtId="0" xfId="0"/>
    <xf applyAlignment="1" applyBorder="1" applyFill="1" applyFont="1" applyNumberFormat="1" borderId="3" fillId="17" fontId="2" numFmtId="0" xfId="0">
      <alignment horizontal="left" vertical="center" wrapText="1"/>
    </xf>
    <xf applyAlignment="1" applyBorder="1" applyFill="1" applyFont="1" applyNumberFormat="1" borderId="3" fillId="2" fontId="2" numFmtId="165" xfId="0">
      <alignment horizontal="left" vertical="center" wrapText="1"/>
    </xf>
    <xf applyAlignment="1" applyBorder="1" applyFill="1" applyFont="1" borderId="3" fillId="2" fontId="5" numFmtId="0" xfId="0">
      <alignment wrapText="1"/>
    </xf>
    <xf applyAlignment="1" applyBorder="1" applyFill="1" applyFont="1" applyNumberFormat="1" borderId="3" fillId="17" fontId="2" numFmtId="0" xfId="0">
      <alignment horizontal="left" vertical="center"/>
    </xf>
    <xf applyAlignment="1" applyBorder="1" applyFill="1" applyFont="1" borderId="3" fillId="17" fontId="2" numFmtId="0" xfId="0">
      <alignment horizontal="left" vertical="center" wrapText="1"/>
    </xf>
    <xf applyAlignment="1" applyBorder="1" applyFill="1" applyFont="1" borderId="3" fillId="17" fontId="7" numFmtId="0" xfId="0">
      <alignment horizontal="left" vertical="center" wrapText="1"/>
    </xf>
    <xf applyAlignment="1" applyBorder="1" applyFill="1" applyFont="1" applyNumberFormat="1" borderId="3" fillId="17" fontId="5" numFmtId="0" xfId="0">
      <alignment horizontal="left"/>
    </xf>
    <xf applyAlignment="1" applyBorder="1" applyFill="1" applyFont="1" borderId="3" fillId="0" fontId="3" numFmtId="0" xfId="0">
      <alignment wrapText="1"/>
    </xf>
    <xf applyAlignment="1" applyBorder="1" applyFill="1" applyFont="1" applyNumberFormat="1" borderId="3" fillId="17" fontId="16" numFmtId="0" xfId="0">
      <alignment horizontal="left" vertical="center" wrapText="1"/>
    </xf>
    <xf applyAlignment="1" applyBorder="1" applyFont="1" applyNumberFormat="1" borderId="3" fillId="0" fontId="16" numFmtId="165" xfId="0">
      <alignment horizontal="left" vertical="center" wrapText="1"/>
    </xf>
    <xf applyAlignment="1" applyBorder="1" applyFill="1" applyFont="1" borderId="3" fillId="17" fontId="16" numFmtId="0" xfId="0">
      <alignment horizontal="left" vertical="center" wrapText="1"/>
    </xf>
    <xf applyAlignment="1" applyBorder="1" applyFill="1" applyFont="1" applyNumberFormat="1" borderId="3" fillId="17" fontId="18" numFmtId="0" xfId="0">
      <alignment horizontal="left" vertical="center" wrapText="1"/>
    </xf>
    <xf applyAlignment="1" applyBorder="1" applyFill="1" applyFont="1" borderId="3" fillId="17" fontId="18" numFmtId="0" xfId="0">
      <alignment horizontal="left" vertical="center" wrapText="1"/>
    </xf>
    <xf applyAlignment="1" applyBorder="1" applyFont="1" applyNumberFormat="1" borderId="3" fillId="0" fontId="16" numFmtId="165" xfId="0">
      <alignment horizontal="center" vertical="center" wrapText="1"/>
    </xf>
    <xf applyAlignment="1" applyBorder="1" applyFont="1" applyNumberFormat="1" borderId="3" fillId="0" fontId="18" numFmtId="165" xfId="0">
      <alignment horizontal="left" vertical="center" wrapText="1"/>
    </xf>
    <xf applyAlignment="1" applyBorder="1" applyFill="1" applyFont="1" applyNumberFormat="1" borderId="3" fillId="0" fontId="7" numFmtId="165" xfId="0">
      <alignment horizontal="left" vertical="center" wrapText="1"/>
    </xf>
    <xf applyAlignment="1" applyBorder="1" applyFill="1" applyFont="1" applyNumberFormat="1" borderId="3" fillId="17" fontId="2" numFmtId="0" xfId="0">
      <alignment horizontal="left" wrapText="1"/>
    </xf>
    <xf applyAlignment="1" applyBorder="1" applyFill="1" applyFont="1" borderId="3" fillId="4" fontId="2" numFmtId="0" xfId="0">
      <alignment horizontal="left" wrapText="1"/>
    </xf>
    <xf applyAlignment="1" applyBorder="1" applyFill="1" applyFont="1" applyNumberFormat="1" borderId="3" fillId="4" fontId="18" numFmtId="2" xfId="0">
      <alignment wrapText="1"/>
    </xf>
    <xf applyAlignment="1" applyBorder="1" applyFill="1" applyFont="1" borderId="3" fillId="17" fontId="5" numFmtId="0" xfId="0">
      <alignment horizontal="left"/>
    </xf>
    <xf applyAlignment="1" applyBorder="1" applyFill="1" applyFont="1" applyNumberFormat="1" borderId="3" fillId="4" fontId="2" numFmtId="2" xfId="0">
      <alignment wrapText="1"/>
    </xf>
    <xf applyAlignment="1" applyBorder="1" applyFill="1" applyFont="1" borderId="3" fillId="17" fontId="2" numFmtId="0" xfId="0">
      <alignment horizontal="left"/>
    </xf>
    <xf applyAlignment="1" applyBorder="1" applyFill="1" applyFont="1" applyNumberFormat="1" borderId="3" fillId="0" fontId="18" numFmtId="165" xfId="0">
      <alignment horizontal="left" vertical="center" wrapText="1"/>
    </xf>
    <xf applyAlignment="1" applyFont="1" applyNumberFormat="1" borderId="0" fillId="0" fontId="5" numFmtId="49" xfId="0">
      <alignment horizontal="left"/>
    </xf>
    <xf applyBorder="1" applyFont="1" borderId="0" fillId="0" fontId="18" numFmtId="0" xfId="0"/>
    <xf applyAlignment="1" applyBorder="1" applyFont="1" borderId="0" fillId="0" fontId="18" numFmtId="0" xfId="0">
      <alignment wrapText="1"/>
    </xf>
    <xf applyAlignment="1" applyBorder="1" applyFont="1" borderId="3" fillId="0" fontId="16" numFmtId="0" xfId="0">
      <alignment horizontal="left" vertical="center" wrapText="1"/>
    </xf>
    <xf applyAlignment="1" applyBorder="1" applyFill="1" applyFont="1" applyNumberFormat="1" borderId="3" fillId="2" fontId="18" numFmtId="0" xfId="0">
      <alignment horizontal="left" vertical="center" wrapText="1"/>
    </xf>
    <xf applyAlignment="1" applyBorder="1" applyFill="1" applyFont="1" applyNumberFormat="1" borderId="3" fillId="2" fontId="18" numFmtId="165" xfId="0">
      <alignment horizontal="left" vertical="center" wrapText="1"/>
    </xf>
    <xf applyAlignment="1" applyBorder="1" applyFont="1" applyNumberFormat="1" borderId="3" fillId="0" fontId="16" numFmtId="0" xfId="0">
      <alignment horizontal="left" vertical="center" wrapText="1"/>
    </xf>
    <xf applyAlignment="1" applyBorder="1" applyFont="1" applyNumberFormat="1" borderId="3" fillId="0" fontId="18" numFmtId="0" xfId="0">
      <alignment horizontal="left" vertical="center" wrapText="1"/>
    </xf>
    <xf applyAlignment="1" applyBorder="1" applyFill="1" applyFont="1" borderId="3" fillId="2" fontId="18" numFmtId="0" xfId="0">
      <alignment horizontal="left" vertical="center" wrapText="1"/>
    </xf>
    <xf applyAlignment="1" applyBorder="1" applyFill="1" applyFont="1" applyNumberFormat="1" borderId="3" fillId="2" fontId="5" numFmtId="0" xfId="0">
      <alignment horizontal="left"/>
    </xf>
    <xf applyAlignment="1" applyBorder="1" applyFont="1" borderId="3" fillId="0" fontId="5" numFmtId="0" xfId="0">
      <alignment horizontal="left"/>
    </xf>
    <xf applyAlignment="1" applyBorder="1" applyFont="1" borderId="3" fillId="0" fontId="5" numFmtId="0" xfId="0">
      <alignment wrapText="1"/>
    </xf>
    <xf applyBorder="1" applyFont="1" applyNumberFormat="1" borderId="3" fillId="0" fontId="2" numFmtId="2" xfId="1"/>
    <xf applyBorder="1" applyFill="1" applyFont="1" applyNumberFormat="1" borderId="3" fillId="2" fontId="2" numFmtId="2" xfId="1"/>
    <xf applyAlignment="1" applyBorder="1" applyFont="1" applyNumberFormat="1" borderId="3" fillId="0" fontId="5" numFmtId="0" xfId="0">
      <alignment horizontal="left"/>
    </xf>
    <xf applyAlignment="1" applyBorder="1" applyFill="1" applyFont="1" applyNumberFormat="1" borderId="3" fillId="4" fontId="18" numFmtId="0" xfId="0">
      <alignment horizontal="left" vertical="center" wrapText="1"/>
    </xf>
    <xf applyAlignment="1" applyBorder="1" applyFill="1" applyFont="1" applyNumberFormat="1" borderId="3" fillId="4" fontId="2" numFmtId="0" xfId="0">
      <alignment horizontal="left" vertical="center"/>
    </xf>
    <xf applyAlignment="1" applyBorder="1" applyFill="1" applyFont="1" borderId="3" fillId="0" fontId="16" numFmtId="0" xfId="0">
      <alignment horizontal="left" vertical="center" wrapText="1"/>
    </xf>
    <xf applyAlignment="1" applyBorder="1" applyFill="1" applyFont="1" applyNumberFormat="1" borderId="3" fillId="4" fontId="2" numFmtId="0" xfId="0">
      <alignment horizontal="left" wrapText="1"/>
    </xf>
    <xf applyAlignment="1" applyBorder="1" applyFill="1" applyFont="1" applyNumberFormat="1" borderId="3" fillId="0" fontId="16" numFmtId="0" xfId="0">
      <alignment horizontal="left" vertical="center" wrapText="1"/>
    </xf>
    <xf applyAlignment="1" applyBorder="1" applyFill="1" applyFont="1" borderId="3" fillId="4" fontId="5" numFmtId="0" xfId="0">
      <alignment horizontal="left"/>
    </xf>
    <xf applyAlignment="1" applyBorder="1" applyFill="1" applyFont="1" borderId="3" fillId="4" fontId="2" numFmtId="0" xfId="0">
      <alignment horizontal="left"/>
    </xf>
    <xf applyAlignment="1" applyBorder="1" applyFill="1" applyFont="1" applyNumberFormat="1" borderId="3" fillId="0" fontId="18" numFmtId="0" xfId="0">
      <alignment horizontal="left" vertical="center" wrapText="1"/>
    </xf>
    <xf applyAlignment="1" applyBorder="1" applyFont="1" borderId="3" fillId="0" fontId="5" numFmtId="43" xfId="1">
      <alignment horizontal="right" vertical="top"/>
    </xf>
    <xf applyAlignment="1" applyBorder="1" applyFont="1" applyNumberFormat="1" borderId="3" fillId="0" fontId="5" numFmtId="0" xfId="1">
      <alignment horizontal="right" vertical="top"/>
    </xf>
    <xf applyAlignment="1" applyBorder="1" applyFont="1" applyNumberFormat="1" borderId="3" fillId="0" fontId="2" numFmtId="0" xfId="1">
      <alignment horizontal="right" vertical="top"/>
    </xf>
    <xf applyBorder="1" applyFill="1" applyFont="1" borderId="3" fillId="4" fontId="5" numFmtId="0" xfId="0"/>
    <xf applyAlignment="1" applyBorder="1" applyFill="1" applyFont="1" borderId="3" fillId="4" fontId="5" numFmtId="0" xfId="0">
      <alignment wrapText="1"/>
    </xf>
    <xf applyAlignment="1" applyBorder="1" applyFont="1" applyNumberFormat="1" borderId="3" fillId="0" fontId="3" numFmtId="0" xfId="0">
      <alignment horizontal="left"/>
    </xf>
    <xf applyAlignment="1" applyFont="1" borderId="0" fillId="0" fontId="2" numFmtId="0" xfId="0">
      <alignment wrapText="1"/>
    </xf>
    <xf applyAlignment="1" applyFont="1" borderId="0" fillId="0" fontId="2" numFmtId="0" xfId="0"/>
    <xf applyAlignment="1" applyBorder="1" applyFont="1" borderId="0" fillId="0" fontId="16" numFmtId="0" xfId="0">
      <alignment horizontal="left" vertical="center"/>
    </xf>
    <xf applyAlignment="1" applyBorder="1" applyFont="1" borderId="0" fillId="0" fontId="16" numFmtId="0" xfId="0">
      <alignment vertical="center"/>
    </xf>
    <xf applyAlignment="1" applyFont="1" applyNumberFormat="1" borderId="0" fillId="0" fontId="21" numFmtId="0" xfId="0">
      <alignment horizontal="left"/>
    </xf>
    <xf applyAlignment="1" applyFont="1" applyNumberFormat="1" borderId="0" fillId="0" fontId="21" numFmtId="49" xfId="0"/>
    <xf applyAlignment="1" applyFont="1" applyNumberFormat="1" borderId="0" fillId="0" fontId="5" numFmtId="0" xfId="0">
      <alignment horizontal="left"/>
    </xf>
    <xf applyAlignment="1" applyBorder="1" applyFill="1" applyFont="1" applyNumberFormat="1" applyProtection="1" borderId="3" fillId="18" fontId="2" numFmtId="0" xfId="0">
      <alignment horizontal="center" vertical="center" wrapText="1"/>
    </xf>
    <xf applyAlignment="1" applyBorder="1" applyFont="1" borderId="3" fillId="0" fontId="2" numFmtId="0" xfId="0">
      <alignment horizontal="center" vertical="center" wrapText="1"/>
    </xf>
    <xf applyAlignment="1" applyBorder="1" applyFill="1" applyFont="1" applyNumberFormat="1" applyProtection="1" borderId="3" fillId="18" fontId="2" numFmtId="0" xfId="0">
      <alignment horizontal="center" vertical="top" wrapText="1"/>
    </xf>
    <xf applyAlignment="1" applyBorder="1" applyFill="1" applyFont="1" applyNumberFormat="1" applyProtection="1" borderId="3" fillId="18" fontId="2" numFmtId="0" xfId="0">
      <alignment vertical="top" wrapText="1"/>
    </xf>
    <xf applyAlignment="1" applyBorder="1" applyFill="1" applyFont="1" applyNumberFormat="1" applyProtection="1" borderId="3" fillId="18" fontId="2" numFmtId="0" xfId="0">
      <alignment horizontal="left" vertical="top" wrapText="1"/>
    </xf>
    <xf applyAlignment="1" applyBorder="1" applyFill="1" applyFont="1" applyNumberFormat="1" applyProtection="1" borderId="3" fillId="18" fontId="2" numFmtId="3" xfId="0">
      <alignment horizontal="center" vertical="center" wrapText="1"/>
    </xf>
    <xf applyAlignment="1" applyBorder="1" applyFill="1" applyFont="1" applyNumberFormat="1" applyProtection="1" borderId="3" fillId="18" fontId="2" numFmtId="3" xfId="0">
      <alignment horizontal="center" vertical="top" wrapText="1"/>
    </xf>
    <xf applyBorder="1" applyFont="1" borderId="3" fillId="0" fontId="2" numFmtId="0" xfId="0"/>
    <xf applyAlignment="1" applyBorder="1" applyFont="1" borderId="3" fillId="0" fontId="2" numFmtId="0" xfId="0">
      <alignment horizontal="center"/>
    </xf>
    <xf applyAlignment="1" applyBorder="1" applyFont="1" borderId="3" fillId="0" fontId="18" numFmtId="0" xfId="0">
      <alignment horizontal="center" vertical="center" wrapText="1"/>
    </xf>
    <xf applyBorder="1" applyFont="1" borderId="3" fillId="0" fontId="18" numFmtId="0" xfId="0"/>
    <xf applyAlignment="1" applyBorder="1" applyFont="1" borderId="3" fillId="0" fontId="18" numFmtId="0" xfId="0">
      <alignment horizontal="center"/>
    </xf>
    <xf applyAlignment="1" applyBorder="1" applyFill="1" applyFont="1" borderId="3" fillId="4" fontId="18" numFmtId="0" xfId="0">
      <alignment horizontal="center" vertical="center" wrapText="1"/>
    </xf>
    <xf applyAlignment="1" applyBorder="1" applyFill="1" applyFont="1" borderId="3" fillId="3" fontId="18" numFmtId="0" xfId="0">
      <alignment horizontal="center" vertical="center" wrapText="1"/>
    </xf>
    <xf applyAlignment="1" applyBorder="1" applyFill="1" applyFont="1" borderId="3" fillId="6" fontId="18" numFmtId="0" xfId="0">
      <alignment horizontal="center" vertical="center" wrapText="1"/>
    </xf>
    <xf applyAlignment="1" applyBorder="1" applyFill="1" applyFont="1" borderId="3" fillId="7" fontId="18" numFmtId="0" xfId="0">
      <alignment horizontal="center" vertical="center" wrapText="1"/>
    </xf>
    <xf applyAlignment="1" applyBorder="1" applyFont="1" borderId="3" fillId="0" fontId="3" numFmtId="0" xfId="0">
      <alignment horizontal="center"/>
    </xf>
    <xf applyAlignment="1" applyFont="1" borderId="0" fillId="0" fontId="2" numFmtId="0" xfId="0">
      <alignment horizontal="right"/>
    </xf>
    <xf applyAlignment="1" applyFont="1" borderId="0" fillId="0" fontId="7" numFmtId="0" xfId="0">
      <alignment horizontal="left"/>
    </xf>
    <xf applyAlignment="1" applyFont="1" borderId="0" fillId="0" fontId="7" numFmtId="0" xfId="0">
      <alignment horizontal="center"/>
    </xf>
    <xf applyAlignment="1" applyBorder="1" applyFill="1" applyFont="1" borderId="3" fillId="7" fontId="7" numFmtId="0" xfId="0">
      <alignment horizontal="left" vertical="center" wrapText="1"/>
    </xf>
    <xf applyAlignment="1" applyBorder="1" applyFont="1" applyNumberFormat="1" borderId="3" fillId="0" fontId="18" numFmtId="2" xfId="0"/>
    <xf applyAlignment="1" applyBorder="1" applyFill="1" applyFont="1" applyNumberFormat="1" borderId="3" fillId="4" fontId="18" numFmtId="2" xfId="0"/>
    <xf applyAlignment="1" applyBorder="1" applyFill="1" applyFont="1" applyNumberFormat="1" borderId="3" fillId="0" fontId="18" numFmtId="2" xfId="0"/>
    <xf applyAlignment="1" applyBorder="1" applyFill="1" applyFont="1" applyNumberFormat="1" borderId="3" fillId="4" fontId="2" numFmtId="2" xfId="0"/>
    <xf applyAlignment="1" applyBorder="1" applyFont="1" applyNumberFormat="1" borderId="3" fillId="0" fontId="16" numFmtId="165" xfId="0">
      <alignment horizontal="center" vertical="center"/>
    </xf>
    <xf applyAlignment="1" applyBorder="1" applyFill="1" applyFont="1" borderId="3" fillId="4" fontId="16" numFmtId="0" xfId="0">
      <alignment horizontal="left" vertical="center" wrapText="1"/>
    </xf>
    <xf applyAlignment="1" applyBorder="1" applyFill="1" applyFont="1" applyNumberFormat="1" borderId="3" fillId="4" fontId="16" numFmtId="165" xfId="0">
      <alignment horizontal="left" vertical="center" wrapText="1"/>
    </xf>
    <xf applyAlignment="1" applyBorder="1" applyFont="1" applyNumberFormat="1" borderId="3" fillId="0" fontId="7" numFmtId="4" xfId="0">
      <alignment horizontal="right" vertical="center"/>
    </xf>
    <xf applyAlignment="1" applyBorder="1" applyFill="1" applyFont="1" applyNumberFormat="1" borderId="3" fillId="4" fontId="2" numFmtId="4" xfId="0">
      <alignment horizontal="right" vertical="center"/>
    </xf>
    <xf applyAlignment="1" applyBorder="1" applyFont="1" applyNumberFormat="1" borderId="3" fillId="0" fontId="2" numFmtId="4" xfId="0">
      <alignment horizontal="right" vertical="center"/>
    </xf>
    <xf applyBorder="1" applyFill="1" applyFont="1" borderId="3" fillId="4" fontId="2" numFmtId="0" xfId="0"/>
    <xf applyAlignment="1" applyBorder="1" applyFont="1" borderId="11" fillId="0" fontId="5" numFmtId="0" xfId="0">
      <alignment vertical="top"/>
    </xf>
    <xf applyAlignment="1" applyFont="1" borderId="0" fillId="0" fontId="5" numFmtId="0" xfId="0">
      <alignment vertical="top"/>
    </xf>
    <xf applyAlignment="1" applyFont="1" borderId="0" fillId="0" fontId="2" numFmtId="0" xfId="0">
      <alignment horizontal="justify" vertical="center"/>
    </xf>
    <xf applyAlignment="1" applyFont="1" borderId="0" fillId="0" fontId="2" numFmtId="0" xfId="0">
      <alignment horizontal="right" vertical="center"/>
    </xf>
    <xf applyAlignment="1" applyBorder="1" applyFont="1" applyNumberFormat="1" borderId="11" fillId="0" fontId="2" numFmtId="2" xfId="0">
      <alignment horizontal="justify" vertical="center" wrapText="1"/>
    </xf>
    <xf applyFont="1" applyNumberFormat="1" borderId="0" fillId="0" fontId="2" numFmtId="49" xfId="0"/>
    <xf applyBorder="1" applyFont="1" borderId="11" fillId="0" fontId="3" numFmtId="0" xfId="0"/>
    <xf applyAlignment="1" applyFont="1" borderId="0" fillId="0" fontId="7" numFmtId="0" xfId="0">
      <alignment vertical="center"/>
    </xf>
    <xf applyAlignment="1" applyFont="1" applyNumberFormat="1" borderId="0" fillId="0" fontId="7" numFmtId="14" xfId="0">
      <alignment horizontal="right" indent="5" vertical="center"/>
    </xf>
    <xf applyAlignment="1" applyBorder="1" applyFont="1" borderId="11" fillId="0" fontId="2" numFmtId="43" xfId="1">
      <alignment horizontal="justify" vertical="center" wrapText="1"/>
    </xf>
    <xf applyAlignment="1" applyBorder="1" applyFont="1" applyNumberFormat="1" borderId="11" fillId="0" fontId="2" numFmtId="43" xfId="0">
      <alignment horizontal="justify" vertical="center" wrapText="1"/>
    </xf>
    <xf applyAlignment="1" applyBorder="1" applyFont="1" borderId="11" fillId="0" fontId="2" numFmtId="43" xfId="1">
      <alignment horizontal="center" vertical="center" wrapText="1"/>
    </xf>
    <xf applyBorder="1" applyFont="1" borderId="23" fillId="0" fontId="2" numFmtId="0" xfId="0"/>
    <xf applyFont="1" applyProtection="1" borderId="0" fillId="0" fontId="2" numFmtId="0" xfId="0">
      <protection locked="0"/>
    </xf>
    <xf applyFont="1" borderId="0" fillId="0" fontId="25" numFmtId="0" xfId="0"/>
    <xf applyAlignment="1" applyFont="1" borderId="0" fillId="0" fontId="2" numFmtId="0" xfId="0">
      <alignment vertical="top" wrapText="1"/>
    </xf>
    <xf applyAlignment="1" applyFont="1" borderId="0" fillId="0" fontId="2" numFmtId="0" xfId="0">
      <alignment horizontal="center" vertical="top" wrapText="1"/>
    </xf>
    <xf applyAlignment="1" applyBorder="1" applyFill="1" applyFont="1" borderId="11" fillId="17" fontId="7" numFmtId="0" xfId="0">
      <alignment horizontal="center" vertical="center"/>
    </xf>
    <xf applyFont="1" borderId="0" fillId="0" fontId="10" numFmtId="0" xfId="0"/>
    <xf applyAlignment="1" applyFont="1" borderId="0" fillId="0" fontId="2" numFmtId="0" xfId="0">
      <alignment horizontal="right" vertical="top"/>
    </xf>
    <xf applyAlignment="1" applyFont="1" applyProtection="1" borderId="0" fillId="0" fontId="2" numFmtId="0" xfId="0">
      <alignment vertical="top"/>
      <protection locked="0"/>
    </xf>
    <xf applyAlignment="1" applyFont="1" borderId="0" fillId="0" fontId="7" numFmtId="0" xfId="0">
      <alignment vertical="top"/>
    </xf>
    <xf applyAlignment="1" applyFont="1" borderId="0" fillId="0" fontId="7" numFmtId="0" xfId="0">
      <alignment horizontal="right" vertical="top"/>
    </xf>
    <xf applyAlignment="1" applyFill="1" applyFont="1" borderId="0" fillId="23" fontId="7" numFmtId="0" xfId="0">
      <alignment vertical="top"/>
    </xf>
    <xf applyAlignment="1" applyFont="1" borderId="0" fillId="0" fontId="2" numFmtId="0" xfId="0">
      <alignment horizontal="left" vertical="top"/>
    </xf>
    <xf applyAlignment="1" applyFill="1" applyFont="1" borderId="0" fillId="23" fontId="7" numFmtId="0" xfId="0">
      <alignment vertical="top" wrapText="1"/>
    </xf>
    <xf applyAlignment="1" applyFont="1" borderId="0" fillId="0" fontId="2" numFmtId="0" xfId="0">
      <alignment horizontal="left" vertical="top" wrapText="1"/>
    </xf>
    <xf applyAlignment="1" applyFont="1" applyNumberFormat="1" borderId="0" fillId="0" fontId="5" numFmtId="166" xfId="1">
      <alignment vertical="center"/>
    </xf>
    <xf applyAlignment="1" applyFont="1" applyNumberFormat="1" borderId="0" fillId="0" fontId="5" numFmtId="166" xfId="1">
      <alignment horizontal="right" vertical="center"/>
    </xf>
    <xf applyAlignment="1" applyFont="1" borderId="0" fillId="0" fontId="5" numFmtId="0" xfId="0">
      <alignment horizontal="center" textRotation="90" vertical="center" wrapText="1"/>
    </xf>
    <xf applyAlignment="1" applyFont="1" applyNumberFormat="1" borderId="0" fillId="0" fontId="5" numFmtId="166" xfId="1">
      <alignment vertical="center" wrapText="1"/>
    </xf>
    <xf applyAlignment="1" applyFont="1" borderId="0" fillId="0" fontId="5" numFmtId="0" xfId="0">
      <alignment textRotation="90" vertical="center" wrapText="1"/>
    </xf>
    <xf applyAlignment="1" applyBorder="1" applyFont="1" applyNumberFormat="1" borderId="11" fillId="0" fontId="5" numFmtId="166" xfId="1">
      <alignment horizontal="center" vertical="center" wrapText="1"/>
    </xf>
    <xf applyAlignment="1" applyFill="1" applyFont="1" borderId="0" fillId="18" fontId="5" numFmtId="0" xfId="0">
      <alignment vertical="center"/>
    </xf>
    <xf applyAlignment="1" applyFill="1" applyFont="1" borderId="0" fillId="18" fontId="5" numFmtId="0" xfId="0">
      <alignment vertical="center" wrapText="1"/>
    </xf>
    <xf applyAlignment="1" applyFill="1" applyFont="1" applyNumberFormat="1" borderId="0" fillId="18" fontId="2" numFmtId="166" xfId="1">
      <alignment horizontal="right" vertical="center"/>
    </xf>
    <xf applyAlignment="1" applyBorder="1" applyFill="1" applyFont="1" borderId="11" fillId="18" fontId="2" numFmtId="43" xfId="1">
      <alignment horizontal="right"/>
    </xf>
    <xf applyAlignment="1" applyBorder="1" applyFill="1" applyFont="1" applyNumberFormat="1" borderId="11" fillId="18" fontId="2" numFmtId="43" xfId="1">
      <alignment horizontal="right" vertical="center" wrapText="1"/>
    </xf>
    <xf applyAlignment="1" applyBorder="1" applyFont="1" applyNumberFormat="1" borderId="11" fillId="0" fontId="5" numFmtId="43" xfId="1">
      <alignment horizontal="right" vertical="center" wrapText="1"/>
    </xf>
    <xf applyAlignment="1" applyBorder="1" applyFont="1" borderId="11" fillId="0" fontId="26" numFmtId="43" xfId="1">
      <alignment horizontal="center" vertical="center" wrapText="1"/>
    </xf>
    <xf applyAlignment="1" applyBorder="1" applyFont="1" borderId="4" fillId="0" fontId="2" numFmtId="43" xfId="1">
      <alignment horizontal="center" vertical="center" wrapText="1"/>
    </xf>
    <xf applyAlignment="1" applyBorder="1" applyFont="1" applyNumberFormat="1" borderId="11" fillId="0" fontId="5" numFmtId="167" xfId="1">
      <alignment vertical="center"/>
    </xf>
    <xf applyAlignment="1" applyBorder="1" applyFont="1" applyNumberFormat="1" borderId="11" fillId="0" fontId="5" numFmtId="167" xfId="0">
      <alignment vertical="center"/>
    </xf>
    <xf applyAlignment="1" applyBorder="1" applyFont="1" applyNumberFormat="1" borderId="11" fillId="0" fontId="5" numFmtId="49" xfId="0">
      <alignment vertical="center"/>
    </xf>
    <xf applyAlignment="1" applyBorder="1" applyFont="1" applyNumberFormat="1" borderId="11" fillId="0" fontId="5" numFmtId="14" xfId="0">
      <alignment vertical="center"/>
    </xf>
    <xf applyAlignment="1" applyBorder="1" applyFont="1" applyNumberFormat="1" borderId="11" fillId="0" fontId="5" numFmtId="49" xfId="1">
      <alignment vertical="center"/>
    </xf>
    <xf applyAlignment="1" applyBorder="1" applyFont="1" borderId="11" fillId="0" fontId="3" numFmtId="0" xfId="0">
      <alignment horizontal="center" vertical="center"/>
    </xf>
    <xf applyAlignment="1" applyBorder="1" applyFont="1" borderId="0" fillId="0" fontId="7" numFmtId="0" xfId="0">
      <alignment horizontal="center" vertical="center" wrapText="1"/>
    </xf>
    <xf applyAlignment="1" applyBorder="1" applyFont="1" borderId="11" fillId="0" fontId="2" numFmtId="0" xfId="0">
      <alignment horizontal="justify" vertical="center"/>
    </xf>
    <xf applyAlignment="1" applyBorder="1" applyFont="1" borderId="16" fillId="0" fontId="2" numFmtId="0" xfId="0">
      <alignment horizontal="justify" vertical="center" wrapText="1"/>
    </xf>
    <xf applyAlignment="1" applyBorder="1" applyFont="1" applyNumberFormat="1" borderId="11" fillId="0" fontId="2" numFmtId="14" xfId="0">
      <alignment horizontal="center" vertical="center"/>
    </xf>
    <xf applyAlignment="1" applyBorder="1" applyFont="1" borderId="11" fillId="0" fontId="25" numFmtId="0" xfId="0">
      <alignment vertical="center" wrapText="1"/>
    </xf>
    <xf applyAlignment="1" applyBorder="1" applyFont="1" borderId="11" fillId="0" fontId="15" numFmtId="0" xfId="0">
      <alignment vertical="center" wrapText="1"/>
    </xf>
    <xf applyAlignment="1" applyFont="1" borderId="0" fillId="0" fontId="3" numFmtId="0" xfId="0">
      <alignment horizontal="left" indent="2" vertical="center"/>
    </xf>
    <xf applyAlignment="1" applyBorder="1" applyFont="1" borderId="13" fillId="0" fontId="5" numFmtId="0" xfId="0">
      <alignment vertical="center" wrapText="1"/>
    </xf>
    <xf applyAlignment="1" applyFont="1" borderId="0" fillId="0" fontId="5" numFmtId="0" xfId="0">
      <alignment horizontal="left" indent="2" vertical="center"/>
    </xf>
    <xf applyAlignment="1" applyFont="1" borderId="0" fillId="0" fontId="5" numFmtId="0" xfId="0">
      <alignment horizontal="left" indent="7" vertical="center"/>
    </xf>
    <xf applyAlignment="1" applyFont="1" borderId="0" fillId="0" fontId="5" numFmtId="0" xfId="0">
      <alignment horizontal="left" indent="6" vertical="center"/>
    </xf>
    <xf applyAlignment="1" applyFill="1" applyFont="1" borderId="0" fillId="19" fontId="5" numFmtId="0" xfId="0">
      <alignment horizontal="center" vertical="center"/>
    </xf>
    <xf applyAlignment="1" applyBorder="1" applyFill="1" applyFont="1" borderId="11" fillId="12" fontId="2" numFmtId="0" xfId="0">
      <alignment horizontal="left" vertical="center"/>
    </xf>
    <xf applyAlignment="1" applyBorder="1" applyFont="1" borderId="11" fillId="0" fontId="5" numFmtId="0" xfId="0">
      <alignment vertical="center" wrapText="1"/>
    </xf>
    <xf applyAlignment="1" applyBorder="1" applyFont="1" borderId="11" fillId="0" fontId="5" numFmtId="0" xfId="0">
      <alignment horizontal="center" vertical="center" wrapText="1"/>
    </xf>
    <xf applyAlignment="1" applyFont="1" borderId="0" fillId="0" fontId="5" numFmtId="0" xfId="0">
      <alignment horizontal="center" vertical="center" wrapText="1"/>
    </xf>
    <xf applyFont="1" borderId="0" fillId="0" fontId="5" numFmtId="0" xfId="0"/>
    <xf applyAlignment="1" applyFont="1" borderId="0" fillId="0" fontId="5" numFmtId="0" xfId="0">
      <alignment vertical="center" wrapText="1"/>
    </xf>
    <xf applyAlignment="1" applyFont="1" borderId="0" fillId="0" fontId="5" numFmtId="0" xfId="0">
      <alignment horizontal="left" vertical="center"/>
    </xf>
    <xf applyAlignment="1" applyFont="1" borderId="0" fillId="0" fontId="5" numFmtId="0" xfId="0">
      <alignment horizontal="center" vertical="center"/>
    </xf>
    <xf applyFont="1" borderId="0" fillId="0" fontId="5" numFmtId="0" xfId="0"/>
    <xf applyAlignment="1" applyFont="1" borderId="0" fillId="0" fontId="5" numFmtId="0" xfId="0">
      <alignment vertical="center"/>
    </xf>
    <xf applyBorder="1" applyFont="1" borderId="0" fillId="0" fontId="5" numFmtId="0" xfId="0"/>
    <xf applyAlignment="1" applyFont="1" borderId="0" fillId="0" fontId="5" numFmtId="0" xfId="0">
      <alignment horizontal="left" vertical="center"/>
    </xf>
    <xf applyAlignment="1" applyBorder="1" applyFont="1" borderId="11" fillId="0" fontId="5" numFmtId="0" xfId="0">
      <alignment horizontal="right" vertical="center" wrapText="1"/>
    </xf>
    <xf applyAlignment="1" applyBorder="1" applyFont="1" borderId="11" fillId="0" fontId="9" numFmtId="0" xfId="0">
      <alignment horizontal="right" indent="5" vertical="center" wrapText="1"/>
    </xf>
    <xf applyAlignment="1" applyBorder="1" applyFont="1" borderId="11" fillId="0" fontId="9" numFmtId="0" xfId="0">
      <alignment horizontal="right" vertical="center" wrapText="1"/>
    </xf>
    <xf applyAlignment="1" applyFont="1" borderId="0" fillId="0" fontId="3" numFmtId="0" xfId="0">
      <alignment vertical="center" wrapText="1"/>
    </xf>
    <xf applyAlignment="1" applyBorder="1" applyFont="1" borderId="11" fillId="0" fontId="9" numFmtId="0" xfId="0">
      <alignment horizontal="center" vertical="center" wrapText="1"/>
    </xf>
    <xf applyAlignment="1" applyFont="1" borderId="0" fillId="0" fontId="5" numFmtId="0" xfId="0">
      <alignment horizontal="center" vertical="center"/>
    </xf>
    <xf applyAlignment="1" applyFont="1" borderId="0" fillId="0" fontId="5" numFmtId="0" xfId="0">
      <alignment horizontal="center" vertical="center" wrapText="1"/>
    </xf>
    <xf applyAlignment="1" applyBorder="1" applyFill="1" applyFont="1" borderId="11" fillId="20" fontId="11" numFmtId="0" xfId="0">
      <alignment horizontal="center" vertical="center" wrapText="1"/>
    </xf>
    <xf applyFont="1" borderId="0" fillId="0" fontId="5" numFmtId="0" xfId="0"/>
    <xf applyAlignment="1" applyFont="1" borderId="0" fillId="0" fontId="5" numFmtId="0" xfId="0">
      <alignment vertical="top" wrapText="1"/>
    </xf>
    <xf applyAlignment="1" applyFont="1" borderId="0" fillId="0" fontId="5" numFmtId="0" xfId="0">
      <alignment vertical="center"/>
    </xf>
    <xf applyAlignment="1" applyFont="1" borderId="0" fillId="0" fontId="11" numFmtId="0" xfId="0">
      <alignment horizontal="center" vertical="center"/>
    </xf>
    <xf applyAlignment="1" applyFont="1" borderId="0" fillId="0" fontId="5" numFmtId="0" xfId="0">
      <alignment horizontal="left"/>
    </xf>
    <xf applyAlignment="1" applyFont="1" borderId="0" fillId="0" fontId="5" numFmtId="0" xfId="0">
      <alignment horizontal="left" vertical="center"/>
    </xf>
    <xf applyAlignment="1" applyBorder="1" applyFont="1" borderId="23" fillId="0" fontId="5" numFmtId="0" xfId="0">
      <alignment vertical="center"/>
    </xf>
    <xf applyAlignment="1" applyBorder="1" applyFont="1" borderId="0" fillId="0" fontId="5" numFmtId="0" xfId="0">
      <alignment horizontal="left" vertical="center"/>
    </xf>
    <xf applyAlignment="1" applyBorder="1" applyFont="1" borderId="23" fillId="0" fontId="5" numFmtId="0" xfId="0">
      <alignment horizontal="left" vertical="center"/>
    </xf>
    <xf applyAlignment="1" applyBorder="1" applyFill="1" applyFont="1" applyNumberFormat="1" borderId="3" fillId="9" fontId="27" numFmtId="0" xfId="0">
      <alignment horizontal="left" vertical="center" wrapText="1"/>
    </xf>
    <xf applyAlignment="1" applyBorder="1" applyFill="1" applyFont="1" borderId="3" fillId="9" fontId="27" numFmtId="0" xfId="0">
      <alignment horizontal="center" vertical="center" wrapText="1"/>
    </xf>
    <xf applyAlignment="1" applyBorder="1" applyFill="1" applyFont="1" applyNumberFormat="1" borderId="3" fillId="9" fontId="27" numFmtId="2" xfId="0">
      <alignment horizontal="center" vertical="center" wrapText="1"/>
    </xf>
    <xf applyAlignment="1" applyBorder="1" applyFont="1" applyNumberFormat="1" borderId="3" fillId="0" fontId="27" numFmtId="0" xfId="0">
      <alignment horizontal="left" vertical="center" wrapText="1"/>
    </xf>
    <xf applyAlignment="1" applyBorder="1" applyFont="1" applyNumberFormat="1" borderId="3" fillId="0" fontId="27" numFmtId="165" xfId="0">
      <alignment horizontal="left" vertical="center" wrapText="1"/>
    </xf>
    <xf applyAlignment="1" applyBorder="1" applyFont="1" applyNumberFormat="1" borderId="3" fillId="0" fontId="28" numFmtId="2" xfId="1">
      <alignment vertical="top"/>
    </xf>
    <xf applyAlignment="1" applyBorder="1" applyFont="1" applyNumberFormat="1" borderId="3" fillId="0" fontId="29" numFmtId="2" xfId="0"/>
    <xf applyAlignment="1" applyBorder="1" applyFill="1" applyFont="1" applyNumberFormat="1" borderId="3" fillId="4" fontId="29" numFmtId="0" xfId="0">
      <alignment horizontal="left" vertical="center" wrapText="1"/>
    </xf>
    <xf applyAlignment="1" applyBorder="1" applyFill="1" applyFont="1" applyNumberFormat="1" borderId="3" fillId="4" fontId="29" numFmtId="165" xfId="0">
      <alignment horizontal="left" vertical="center" wrapText="1"/>
    </xf>
    <xf applyAlignment="1" applyBorder="1" applyFill="1" applyFont="1" applyNumberFormat="1" borderId="3" fillId="4" fontId="29" numFmtId="2" xfId="0"/>
    <xf applyAlignment="1" applyBorder="1" applyFill="1" applyFont="1" applyNumberFormat="1" borderId="3" fillId="4" fontId="30" numFmtId="0" xfId="0">
      <alignment horizontal="left" vertical="center" wrapText="1"/>
    </xf>
    <xf applyAlignment="1" applyBorder="1" applyFill="1" applyFont="1" applyNumberFormat="1" borderId="3" fillId="4" fontId="30" numFmtId="165" xfId="0">
      <alignment horizontal="left" vertical="center" wrapText="1"/>
    </xf>
    <xf applyAlignment="1" applyBorder="1" applyFont="1" applyNumberFormat="1" borderId="3" fillId="0" fontId="27" numFmtId="165" xfId="0">
      <alignment horizontal="left" vertical="center"/>
    </xf>
    <xf applyAlignment="1" applyBorder="1" applyFill="1" applyFont="1" applyNumberFormat="1" borderId="3" fillId="4" fontId="29" numFmtId="165" xfId="0">
      <alignment horizontal="left" vertical="center"/>
    </xf>
    <xf applyAlignment="1" applyBorder="1" applyFont="1" applyNumberFormat="1" borderId="3" fillId="0" fontId="28" numFmtId="2" xfId="0"/>
    <xf applyAlignment="1" applyBorder="1" applyFont="1" applyNumberFormat="1" borderId="3" fillId="0" fontId="27" numFmtId="165" xfId="0">
      <alignment horizontal="center" vertical="center"/>
    </xf>
    <xf applyAlignment="1" applyBorder="1" applyFill="1" applyFont="1" applyNumberFormat="1" borderId="3" fillId="0" fontId="27" numFmtId="0" xfId="0">
      <alignment horizontal="left" vertical="center" wrapText="1"/>
    </xf>
    <xf applyAlignment="1" applyBorder="1" applyFill="1" applyFont="1" applyNumberFormat="1" borderId="3" fillId="0" fontId="31" numFmtId="165" xfId="0">
      <alignment horizontal="left" vertical="center" wrapText="1"/>
    </xf>
    <xf applyAlignment="1" applyBorder="1" applyFill="1" applyFont="1" applyNumberFormat="1" borderId="3" fillId="0" fontId="29" numFmtId="2" xfId="0"/>
    <xf applyAlignment="1" applyBorder="1" applyFont="1" applyNumberFormat="1" borderId="3" fillId="0" fontId="32" numFmtId="2" xfId="0"/>
    <xf applyAlignment="1" applyBorder="1" applyFill="1" applyFont="1" applyNumberFormat="1" borderId="3" fillId="4" fontId="33" numFmtId="165" xfId="0">
      <alignment vertical="center"/>
    </xf>
    <xf applyAlignment="1" applyBorder="1" applyFill="1" applyFont="1" applyNumberFormat="1" borderId="3" fillId="4" fontId="33" numFmtId="165" xfId="0">
      <alignment horizontal="left" vertical="center"/>
    </xf>
    <xf applyAlignment="1" applyBorder="1" applyFill="1" applyFont="1" applyNumberFormat="1" borderId="3" fillId="4" fontId="34" numFmtId="0" xfId="0">
      <alignment horizontal="left"/>
    </xf>
    <xf applyAlignment="1" applyBorder="1" applyFill="1" applyFont="1" applyNumberFormat="1" borderId="3" fillId="4" fontId="30" numFmtId="2" xfId="0"/>
    <xf applyAlignment="1" applyBorder="1" applyFill="1" applyFont="1" applyNumberFormat="1" borderId="3" fillId="0" fontId="29" numFmtId="0" xfId="0">
      <alignment horizontal="left" vertical="center" wrapText="1"/>
    </xf>
    <xf applyAlignment="1" applyBorder="1" applyFill="1" applyFont="1" applyNumberFormat="1" borderId="3" fillId="0" fontId="29" numFmtId="165" xfId="0">
      <alignment horizontal="left" vertical="center" wrapText="1"/>
    </xf>
    <xf applyAlignment="1" applyBorder="1" applyFill="1" applyFont="1" applyNumberFormat="1" borderId="3" fillId="4" fontId="30" numFmtId="165" xfId="0">
      <alignment horizontal="left" vertical="center"/>
    </xf>
    <xf applyAlignment="1" applyBorder="1" applyFont="1" applyNumberFormat="1" borderId="3" fillId="0" fontId="35" numFmtId="2" xfId="0"/>
    <xf applyAlignment="1" applyFont="1" applyNumberFormat="1" borderId="0" fillId="0" fontId="34" numFmtId="0" xfId="0">
      <alignment horizontal="left"/>
    </xf>
    <xf applyFont="1" borderId="0" fillId="0" fontId="34" numFmtId="0" xfId="0"/>
    <xf applyFont="1" applyNumberFormat="1" borderId="0" fillId="0" fontId="34" numFmtId="2" xfId="0"/>
    <xf applyAlignment="1" applyFont="1" applyNumberFormat="1" borderId="0" fillId="0" fontId="36" numFmtId="2" xfId="0">
      <alignment horizontal="right"/>
    </xf>
    <xf applyAlignment="1" applyBorder="1" applyFont="1" applyNumberFormat="1" borderId="0" fillId="0" fontId="27" numFmtId="0" xfId="0">
      <alignment horizontal="left" vertical="center"/>
    </xf>
    <xf applyAlignment="1" applyBorder="1" applyFont="1" borderId="0" fillId="0" fontId="27" numFmtId="0" xfId="0">
      <alignment horizontal="center" vertical="center"/>
    </xf>
    <xf applyAlignment="1" applyBorder="1" applyFont="1" borderId="0" fillId="0" fontId="27" numFmtId="0" xfId="0">
      <alignment vertical="center"/>
    </xf>
    <xf applyAlignment="1" applyBorder="1" applyFont="1" applyNumberFormat="1" borderId="0" fillId="0" fontId="27" numFmtId="2" xfId="0">
      <alignment vertical="center"/>
    </xf>
    <xf applyAlignment="1" applyBorder="1" applyFont="1" applyNumberFormat="1" borderId="0" fillId="0" fontId="29" numFmtId="2" xfId="0">
      <alignment horizontal="right" vertical="center"/>
    </xf>
    <xf applyAlignment="1" applyBorder="1" applyFont="1" applyNumberFormat="1" borderId="0" fillId="0" fontId="29" numFmtId="2" xfId="0">
      <alignment horizontal="center" vertical="center"/>
    </xf>
    <xf applyAlignment="1" applyFont="1" applyNumberFormat="1" borderId="0" fillId="0" fontId="37" numFmtId="0" xfId="0">
      <alignment horizontal="left"/>
    </xf>
    <xf applyAlignment="1" applyFont="1" applyNumberFormat="1" borderId="0" fillId="0" fontId="37" numFmtId="49" xfId="0"/>
    <xf applyAlignment="1" applyFont="1" applyNumberFormat="1" borderId="0" fillId="0" fontId="37" numFmtId="2" xfId="0"/>
    <xf applyAlignment="1" applyBorder="1" applyFill="1" applyFont="1" applyNumberFormat="1" borderId="11" fillId="9" fontId="16" numFmtId="0" xfId="0">
      <alignment horizontal="center" vertical="center" wrapText="1"/>
    </xf>
    <xf applyAlignment="1" applyBorder="1" applyFill="1" applyFont="1" borderId="11" fillId="9" fontId="16" numFmtId="0" xfId="0">
      <alignment horizontal="center" vertical="center" wrapText="1"/>
    </xf>
    <xf applyAlignment="1" applyBorder="1" applyFill="1" applyFont="1" applyNumberFormat="1" borderId="11" fillId="9" fontId="27" numFmtId="2" xfId="0">
      <alignment horizontal="center" vertical="center" wrapText="1"/>
    </xf>
    <xf applyAlignment="1" applyBorder="1" applyFont="1" applyNumberFormat="1" borderId="11" fillId="0" fontId="16" numFmtId="0" xfId="0">
      <alignment horizontal="left" vertical="center" wrapText="1"/>
    </xf>
    <xf applyAlignment="1" applyBorder="1" applyFont="1" applyNumberFormat="1" borderId="11" fillId="0" fontId="16" numFmtId="165" xfId="0">
      <alignment horizontal="left" vertical="center" wrapText="1"/>
    </xf>
    <xf applyAlignment="1" applyBorder="1" applyFont="1" applyNumberFormat="1" borderId="11" fillId="0" fontId="27" numFmtId="0" xfId="0">
      <alignment horizontal="left" vertical="center" wrapText="1"/>
    </xf>
    <xf applyAlignment="1" applyBorder="1" applyFont="1" borderId="11" fillId="0" fontId="16" numFmtId="0" xfId="0">
      <alignment horizontal="left" vertical="center" wrapText="1"/>
    </xf>
    <xf applyAlignment="1" applyBorder="1" applyFill="1" applyFont="1" borderId="11" fillId="0" fontId="7" numFmtId="0" xfId="0">
      <alignment horizontal="left" vertical="center" wrapText="1"/>
    </xf>
    <xf applyAlignment="1" applyBorder="1" applyFont="1" applyNumberFormat="1" borderId="11" fillId="0" fontId="16" numFmtId="165" xfId="0">
      <alignment horizontal="center" vertical="center" wrapText="1"/>
    </xf>
    <xf applyAlignment="1" applyBorder="1" applyFill="1" applyFont="1" applyNumberFormat="1" borderId="11" fillId="20" fontId="11" numFmtId="9" xfId="0">
      <alignment horizontal="center" vertical="center" wrapText="1"/>
    </xf>
    <xf applyAlignment="1" applyBorder="1" applyFill="1" applyFont="1" applyNumberFormat="1" borderId="11" fillId="20" fontId="11" numFmtId="168" xfId="0">
      <alignment horizontal="center" vertical="center" wrapText="1"/>
    </xf>
    <xf applyAlignment="1" applyFont="1" borderId="0" fillId="0" fontId="5" numFmtId="0" xfId="0">
      <alignment vertical="center"/>
    </xf>
    <xf applyAlignment="1" applyFont="1" borderId="0" fillId="0" fontId="5" numFmtId="0" xfId="0">
      <alignment horizontal="left"/>
    </xf>
    <xf applyFont="1" borderId="0" fillId="0" fontId="5" numFmtId="0" xfId="0"/>
    <xf applyAlignment="1" applyFont="1" borderId="0" fillId="0" fontId="5" numFmtId="0" xfId="0">
      <alignment vertical="center"/>
    </xf>
    <xf applyAlignment="1" applyBorder="1" applyFont="1" borderId="11" fillId="0" fontId="11" numFmtId="0" xfId="0">
      <alignment horizontal="left" vertical="center" wrapText="1"/>
    </xf>
    <xf applyAlignment="1" applyFont="1" borderId="0" fillId="0" fontId="5" numFmtId="0" xfId="0">
      <alignment horizontal="left" vertical="center"/>
    </xf>
    <xf applyFont="1" borderId="0" fillId="0" fontId="5" numFmtId="43" xfId="1"/>
    <xf applyAlignment="1" applyBorder="1" applyFill="1" applyFont="1" borderId="11" fillId="9" fontId="27" numFmtId="43" xfId="1">
      <alignment horizontal="center" vertical="center" wrapText="1"/>
    </xf>
    <xf applyAlignment="1" applyBorder="1" applyFill="1" applyFont="1" borderId="11" fillId="20" fontId="11" numFmtId="43" xfId="1">
      <alignment horizontal="center" vertical="center" wrapText="1"/>
    </xf>
    <xf applyAlignment="1" applyBorder="1" applyFill="1" applyFont="1" applyNumberFormat="1" borderId="11" fillId="7" fontId="16" numFmtId="0" xfId="0">
      <alignment horizontal="left" vertical="center" wrapText="1"/>
    </xf>
    <xf applyAlignment="1" applyBorder="1" applyFill="1" applyFont="1" applyNumberFormat="1" borderId="11" fillId="7" fontId="16" numFmtId="165" xfId="0">
      <alignment horizontal="left" vertical="center" wrapText="1"/>
    </xf>
    <xf applyFill="1" applyFont="1" borderId="0" fillId="0" fontId="5" numFmtId="0" xfId="0"/>
    <xf applyAlignment="1" applyBorder="1" applyFill="1" applyFont="1" applyNumberFormat="1" borderId="12" fillId="7" fontId="16" numFmtId="0" xfId="0">
      <alignment horizontal="left" vertical="center" wrapText="1"/>
    </xf>
    <xf applyAlignment="1" applyBorder="1" applyFill="1" applyFont="1" applyNumberFormat="1" borderId="12" fillId="7" fontId="16" numFmtId="165" xfId="0">
      <alignment horizontal="left" vertical="center" wrapText="1"/>
    </xf>
    <xf applyAlignment="1" applyBorder="1" applyFont="1" borderId="16" fillId="0" fontId="16" numFmtId="0" xfId="0">
      <alignment horizontal="left" vertical="center" wrapText="1"/>
    </xf>
    <xf applyAlignment="1" applyBorder="1" applyFont="1" applyNumberFormat="1" borderId="16" fillId="0" fontId="16" numFmtId="165" xfId="0">
      <alignment horizontal="left" vertical="center" wrapText="1"/>
    </xf>
    <xf applyAlignment="1" applyBorder="1" applyFont="1" borderId="23" fillId="0" fontId="16" numFmtId="0" xfId="0">
      <alignment horizontal="center" vertical="center"/>
    </xf>
    <xf applyAlignment="1" applyBorder="1" applyFont="1" borderId="23" fillId="0" fontId="16" numFmtId="0" xfId="0">
      <alignment horizontal="left" vertical="center"/>
    </xf>
    <xf applyAlignment="1" applyFont="1" applyNumberFormat="1" borderId="0" fillId="0" fontId="21" numFmtId="0" xfId="0">
      <alignment horizontal="center"/>
    </xf>
    <xf applyAlignment="1" applyFont="1" applyNumberFormat="1" borderId="0" fillId="0" fontId="21" numFmtId="49" xfId="0">
      <alignment horizontal="center"/>
    </xf>
    <xf applyAlignment="1" applyBorder="1" applyFont="1" borderId="0" fillId="0" fontId="5" numFmtId="0" xfId="0">
      <alignment horizontal="left"/>
    </xf>
    <xf applyAlignment="1" applyBorder="1" applyFont="1" borderId="0" fillId="0" fontId="11" numFmtId="0" xfId="0">
      <alignment horizontal="left"/>
    </xf>
    <xf applyAlignment="1" applyBorder="1" applyFont="1" borderId="11" fillId="0" fontId="11" numFmtId="0" xfId="0">
      <alignment horizontal="left" vertical="top" wrapText="1"/>
    </xf>
    <xf applyAlignment="1" applyFont="1" borderId="0" fillId="0" fontId="5" numFmtId="0" xfId="0">
      <alignment horizontal="center" vertical="center"/>
    </xf>
    <xf applyAlignment="1" applyFont="1" borderId="0" fillId="0" fontId="5" numFmtId="0" xfId="0">
      <alignment horizontal="center" vertical="center" wrapText="1"/>
    </xf>
    <xf applyAlignment="1" applyFont="1" borderId="0" fillId="0" fontId="5" numFmtId="0" xfId="0">
      <alignment horizontal="left"/>
    </xf>
    <xf applyAlignment="1" applyBorder="1" applyFill="1" applyFont="1" borderId="11" fillId="20" fontId="11" numFmtId="0" xfId="0">
      <alignment horizontal="left" vertical="center" wrapText="1"/>
    </xf>
    <xf applyAlignment="1" applyBorder="1" applyFont="1" borderId="11" fillId="0" fontId="11" numFmtId="0" xfId="0">
      <alignment horizontal="left" vertical="center" wrapText="1"/>
    </xf>
    <xf applyBorder="1" applyFont="1" borderId="0" fillId="0" fontId="5" numFmtId="0" xfId="0"/>
    <xf applyAlignment="1" applyBorder="1" applyFont="1" borderId="11" fillId="0" fontId="11" numFmtId="0" xfId="0">
      <alignment horizontal="center" vertical="center"/>
    </xf>
    <xf applyAlignment="1" applyFont="1" borderId="0" fillId="0" fontId="5" numFmtId="0" xfId="0">
      <alignment vertical="center"/>
    </xf>
    <xf applyAlignment="1" applyBorder="1" applyFill="1" applyFont="1" borderId="11" fillId="20" fontId="11" numFmtId="0" xfId="0">
      <alignment horizontal="center" vertical="center" wrapText="1"/>
    </xf>
    <xf applyAlignment="1" applyFont="1" borderId="0" fillId="0" fontId="5" numFmtId="0" xfId="0">
      <alignment horizontal="left" vertical="center"/>
    </xf>
    <xf applyAlignment="1" applyBorder="1" applyFont="1" borderId="11" fillId="0" fontId="5" numFmtId="0" xfId="0">
      <alignment horizontal="center" vertical="center" wrapText="1"/>
    </xf>
    <xf applyAlignment="1" applyFont="1" applyNumberFormat="1" borderId="0" fillId="0" fontId="5" numFmtId="166" xfId="1">
      <alignment vertical="center"/>
    </xf>
    <xf applyAlignment="1" applyFont="1" borderId="0" fillId="0" fontId="3" numFmtId="0" xfId="0">
      <alignment vertical="center"/>
    </xf>
    <xf applyAlignment="1" applyFont="1" borderId="0" fillId="0" fontId="5" numFmtId="0" xfId="0">
      <alignment vertical="center"/>
    </xf>
    <xf applyAlignment="1" applyBorder="1" applyFont="1" applyNumberFormat="1" borderId="11" fillId="0" fontId="18" numFmtId="165" xfId="0">
      <alignment horizontal="left" vertical="center" wrapText="1"/>
    </xf>
    <xf applyAlignment="1" applyBorder="1" applyFont="1" applyNumberFormat="1" borderId="11" fillId="0" fontId="16" numFmtId="0" xfId="0">
      <alignment horizontal="center" vertical="center" wrapText="1"/>
    </xf>
    <xf applyAlignment="1" applyBorder="1" applyFont="1" borderId="16" fillId="0" fontId="16" numFmtId="0" xfId="0">
      <alignment horizontal="center" vertical="center" wrapText="1"/>
    </xf>
    <xf applyAlignment="1" applyBorder="1" applyFont="1" borderId="11" fillId="0" fontId="16" numFmtId="0" xfId="0">
      <alignment horizontal="center" vertical="center" wrapText="1"/>
    </xf>
    <xf applyAlignment="1" applyBorder="1" applyFont="1" applyNumberFormat="1" borderId="11" fillId="0" fontId="18" numFmtId="0" xfId="0">
      <alignment horizontal="center" vertical="center" wrapText="1"/>
    </xf>
    <xf applyAlignment="1" applyBorder="1" applyFont="1" borderId="16" fillId="0" fontId="18" numFmtId="0" xfId="0">
      <alignment horizontal="center" vertical="center" wrapText="1"/>
    </xf>
    <xf applyAlignment="1" applyBorder="1" applyFont="1" borderId="11" fillId="0" fontId="18" numFmtId="0" xfId="0">
      <alignment horizontal="center" vertical="center" wrapText="1"/>
    </xf>
    <xf applyAlignment="1" applyBorder="1" applyFill="1" applyFont="1" borderId="0" fillId="0" fontId="5" numFmtId="0" xfId="0">
      <alignment horizontal="center" vertical="center" wrapText="1"/>
    </xf>
    <xf applyAlignment="1" applyBorder="1" applyFont="1" applyNumberFormat="1" borderId="11" fillId="0" fontId="18" numFmtId="165" xfId="0">
      <alignment horizontal="center" vertical="center" wrapText="1"/>
    </xf>
    <xf applyAlignment="1" applyBorder="1" applyFont="1" applyNumberFormat="1" borderId="16" fillId="0" fontId="18" numFmtId="0" xfId="0">
      <alignment horizontal="center" vertical="center" wrapText="1"/>
    </xf>
    <xf applyAlignment="1" applyBorder="1" applyFont="1" borderId="11" fillId="0" fontId="5" numFmtId="43" xfId="1">
      <alignment horizontal="center" vertical="center"/>
    </xf>
    <xf applyAlignment="1" applyBorder="1" applyFont="1" applyNumberFormat="1" borderId="11" fillId="0" fontId="18" numFmtId="1" xfId="0">
      <alignment horizontal="center" vertical="center" wrapText="1"/>
    </xf>
    <xf applyAlignment="1" applyBorder="1" applyFill="1" applyFont="1" borderId="0" fillId="0" fontId="5" numFmtId="0" xfId="0">
      <alignment vertical="center" wrapText="1"/>
    </xf>
    <xf applyAlignment="1" applyBorder="1" applyFill="1" applyFont="1" borderId="3" fillId="7" fontId="31" numFmtId="0" xfId="0">
      <alignment horizontal="center" vertical="center" wrapText="1"/>
    </xf>
    <xf applyAlignment="1" applyBorder="1" applyFill="1" applyFont="1" borderId="3" fillId="7" fontId="39" numFmtId="0" xfId="0">
      <alignment horizontal="center" vertical="center" wrapText="1"/>
    </xf>
    <xf applyAlignment="1" applyBorder="1" applyFont="1" borderId="3" fillId="0" fontId="31" numFmtId="0" xfId="0">
      <alignment horizontal="left"/>
    </xf>
    <xf applyBorder="1" applyFont="1" borderId="3" fillId="0" fontId="31" numFmtId="0" xfId="0"/>
    <xf applyAlignment="1" applyBorder="1" applyFont="1" applyNumberFormat="1" borderId="3" fillId="0" fontId="31" numFmtId="0" xfId="0">
      <alignment horizontal="left"/>
    </xf>
    <xf applyAlignment="1" applyBorder="1" applyFill="1" applyFont="1" applyNumberFormat="1" borderId="3" fillId="4" fontId="30" numFmtId="0" xfId="0">
      <alignment horizontal="left"/>
    </xf>
    <xf applyBorder="1" applyFill="1" applyFont="1" borderId="3" fillId="4" fontId="30" numFmtId="0" xfId="0"/>
    <xf applyAlignment="1" applyBorder="1" applyFill="1" applyFont="1" borderId="3" fillId="4" fontId="30" numFmtId="0" xfId="0">
      <alignment horizontal="left"/>
    </xf>
    <xf applyAlignment="1" applyBorder="1" applyFill="1" applyFont="1" applyNumberFormat="1" borderId="3" fillId="4" fontId="31" numFmtId="0" xfId="0">
      <alignment horizontal="left"/>
    </xf>
    <xf applyBorder="1" applyFill="1" applyFont="1" borderId="3" fillId="4" fontId="31" numFmtId="0" xfId="0"/>
    <xf applyAlignment="1" applyFont="1" borderId="0" fillId="0" fontId="30" numFmtId="0" xfId="0">
      <alignment horizontal="left"/>
    </xf>
    <xf applyFont="1" borderId="0" fillId="0" fontId="30" numFmtId="0" xfId="0"/>
    <xf applyAlignment="1" applyFont="1" borderId="0" fillId="0" fontId="21" numFmtId="43" xfId="1"/>
    <xf applyAlignment="1" applyBorder="1" applyFill="1" applyFont="1" borderId="5" fillId="0" fontId="18" numFmtId="0" xfId="0">
      <alignment vertical="center"/>
    </xf>
    <xf applyAlignment="1" applyBorder="1" applyFill="1" applyFont="1" borderId="32" fillId="0" fontId="18" numFmtId="0" xfId="0">
      <alignment horizontal="center" vertical="center"/>
    </xf>
    <xf applyAlignment="1" applyBorder="1" applyFont="1" borderId="12" fillId="0" fontId="2" numFmtId="0" xfId="0">
      <alignment horizontal="center" vertical="center" wrapText="1"/>
    </xf>
    <xf applyBorder="1" applyFill="1" applyFont="1" applyNumberFormat="1" borderId="11" fillId="7" fontId="5" numFmtId="2" xfId="1"/>
    <xf applyAlignment="1" applyBorder="1" applyFill="1" applyFont="1" applyNumberFormat="1" borderId="11" fillId="7" fontId="5" numFmtId="2" xfId="1">
      <alignment horizontal="center"/>
    </xf>
    <xf applyBorder="1" applyFill="1" applyFont="1" applyNumberFormat="1" borderId="12" fillId="7" fontId="5" numFmtId="2" xfId="1"/>
    <xf applyAlignment="1" applyBorder="1" applyFill="1" applyFont="1" applyNumberFormat="1" borderId="12" fillId="7" fontId="5" numFmtId="2" xfId="1">
      <alignment horizontal="center"/>
    </xf>
    <xf applyBorder="1" applyFont="1" applyNumberFormat="1" borderId="23" fillId="0" fontId="5" numFmtId="2" xfId="1"/>
    <xf applyAlignment="1" applyBorder="1" applyFont="1" applyNumberFormat="1" borderId="23" fillId="0" fontId="5" numFmtId="2" xfId="1">
      <alignment horizontal="center"/>
    </xf>
    <xf applyAlignment="1" applyFont="1" applyNumberFormat="1" borderId="0" fillId="0" fontId="5" numFmtId="2" xfId="1">
      <alignment horizontal="center"/>
    </xf>
    <xf applyAlignment="1" applyFont="1" applyNumberFormat="1" borderId="0" fillId="0" fontId="5" numFmtId="2" xfId="0">
      <alignment horizontal="center"/>
    </xf>
    <xf applyAlignment="1" applyBorder="1" applyFont="1" borderId="0" fillId="0" fontId="27" numFmtId="0" xfId="0">
      <alignment horizontal="center" vertical="center"/>
    </xf>
    <xf applyAlignment="1" applyFont="1" borderId="0" fillId="0" fontId="2" numFmtId="0" xfId="0">
      <alignment horizontal="center" wrapText="1"/>
    </xf>
    <xf applyAlignment="1" applyFont="1" borderId="0" fillId="0" fontId="34" numFmtId="0" xfId="0">
      <alignment horizontal="left"/>
    </xf>
    <xf applyAlignment="1" applyFont="1" borderId="0" fillId="0" fontId="34" numFmtId="0" xfId="0">
      <alignment wrapText="1"/>
    </xf>
    <xf applyAlignment="1" applyBorder="1" applyFont="1" borderId="0" fillId="0" fontId="27" numFmtId="0" xfId="0">
      <alignment horizontal="left" vertical="center"/>
    </xf>
    <xf applyAlignment="1" applyBorder="1" applyFont="1" borderId="0" fillId="0" fontId="27" numFmtId="0" xfId="0">
      <alignment vertical="center" wrapText="1"/>
    </xf>
    <xf applyAlignment="1" applyBorder="1" applyFill="1" applyFont="1" borderId="2" fillId="9" fontId="27" numFmtId="0" xfId="0">
      <alignment horizontal="center" vertical="center" wrapText="1"/>
    </xf>
    <xf applyAlignment="1" applyBorder="1" applyFont="1" borderId="2" fillId="0" fontId="27" numFmtId="0" xfId="0">
      <alignment horizontal="left" vertical="center" wrapText="1"/>
    </xf>
    <xf applyAlignment="1" applyBorder="1" applyFont="1" applyNumberFormat="1" borderId="2" fillId="0" fontId="27" numFmtId="165" xfId="0">
      <alignment horizontal="left" vertical="center" wrapText="1"/>
    </xf>
    <xf applyAlignment="1" applyBorder="1" applyFill="1" applyFont="1" applyNumberFormat="1" borderId="2" fillId="2" fontId="29" numFmtId="0" xfId="0">
      <alignment horizontal="left" vertical="center" wrapText="1"/>
    </xf>
    <xf applyAlignment="1" applyBorder="1" applyFill="1" applyFont="1" applyNumberFormat="1" borderId="2" fillId="2" fontId="29" numFmtId="165" xfId="0">
      <alignment horizontal="left" vertical="center" wrapText="1"/>
    </xf>
    <xf applyAlignment="1" applyBorder="1" applyFill="1" applyFont="1" borderId="2" fillId="2" fontId="34" numFmtId="0" xfId="0">
      <alignment wrapText="1"/>
    </xf>
    <xf applyAlignment="1" applyBorder="1" applyFont="1" applyNumberFormat="1" borderId="2" fillId="0" fontId="27" numFmtId="0" xfId="0">
      <alignment horizontal="left" vertical="center" wrapText="1"/>
    </xf>
    <xf applyAlignment="1" applyBorder="1" applyFont="1" applyNumberFormat="1" borderId="2" fillId="0" fontId="29" numFmtId="0" xfId="0">
      <alignment horizontal="left" vertical="center" wrapText="1"/>
    </xf>
    <xf applyAlignment="1" applyBorder="1" applyFont="1" applyNumberFormat="1" borderId="2" fillId="0" fontId="29" numFmtId="165" xfId="0">
      <alignment horizontal="left" vertical="center" wrapText="1"/>
    </xf>
    <xf applyAlignment="1" applyBorder="1" applyFill="1" applyFont="1" borderId="2" fillId="2" fontId="29" numFmtId="0" xfId="0">
      <alignment horizontal="left" vertical="center" wrapText="1"/>
    </xf>
    <xf applyAlignment="1" applyBorder="1" applyFill="1" applyFont="1" applyNumberFormat="1" borderId="2" fillId="2" fontId="34" numFmtId="0" xfId="0">
      <alignment horizontal="left"/>
    </xf>
    <xf applyAlignment="1" applyBorder="1" applyFill="1" applyFont="1" borderId="3" fillId="2" fontId="40" numFmtId="0" xfId="0">
      <alignment horizontal="left" vertical="center" wrapText="1"/>
    </xf>
    <xf applyAlignment="1" applyBorder="1" applyFill="1" applyFont="1" applyNumberFormat="1" borderId="3" fillId="2" fontId="40" numFmtId="165" xfId="0">
      <alignment horizontal="left" vertical="center"/>
    </xf>
    <xf applyAlignment="1" applyBorder="1" applyFill="1" applyFont="1" applyNumberFormat="1" borderId="3" fillId="2" fontId="40" numFmtId="0" xfId="0">
      <alignment horizontal="left" vertical="center" wrapText="1"/>
    </xf>
    <xf applyAlignment="1" applyBorder="1" applyFont="1" borderId="2" fillId="0" fontId="31" numFmtId="0" xfId="0">
      <alignment horizontal="left" vertical="center" wrapText="1"/>
    </xf>
    <xf applyAlignment="1" applyBorder="1" applyFont="1" applyNumberFormat="1" borderId="2" fillId="0" fontId="31" numFmtId="165" xfId="0">
      <alignment horizontal="left" vertical="center" wrapText="1"/>
    </xf>
    <xf applyAlignment="1" applyBorder="1" applyFill="1" applyFont="1" borderId="2" fillId="2" fontId="30" numFmtId="0" xfId="0">
      <alignment horizontal="left" vertical="center" wrapText="1"/>
    </xf>
    <xf applyAlignment="1" applyBorder="1" applyFill="1" applyFont="1" applyNumberFormat="1" borderId="2" fillId="2" fontId="30" numFmtId="165" xfId="0">
      <alignment horizontal="left" vertical="center" wrapText="1"/>
    </xf>
    <xf applyAlignment="1" applyBorder="1" applyFill="1" applyFont="1" applyNumberFormat="1" borderId="3" fillId="2" fontId="30" numFmtId="0" xfId="0">
      <alignment horizontal="left" vertical="center" wrapText="1"/>
    </xf>
    <xf applyAlignment="1" applyBorder="1" applyFill="1" applyFont="1" applyNumberFormat="1" borderId="3" fillId="2" fontId="30" numFmtId="165" xfId="0">
      <alignment horizontal="left" vertical="center" wrapText="1"/>
    </xf>
    <xf applyAlignment="1" applyBorder="1" applyFill="1" applyFont="1" borderId="3" fillId="2" fontId="30" numFmtId="0" xfId="0">
      <alignment horizontal="left" vertical="center" wrapText="1"/>
    </xf>
    <xf applyAlignment="1" applyBorder="1" applyFill="1" applyFont="1" borderId="2" fillId="0" fontId="31" numFmtId="0" xfId="0">
      <alignment horizontal="left" vertical="center" wrapText="1"/>
    </xf>
    <xf applyAlignment="1" applyBorder="1" applyFont="1" applyNumberFormat="1" borderId="2" fillId="0" fontId="27" numFmtId="165" xfId="0">
      <alignment horizontal="center" vertical="center" wrapText="1"/>
    </xf>
    <xf applyAlignment="1" applyFont="1" applyNumberFormat="1" borderId="0" fillId="0" fontId="37" numFmtId="49" xfId="0">
      <alignment horizontal="left"/>
    </xf>
    <xf applyAlignment="1" applyFont="1" applyNumberFormat="1" borderId="0" fillId="0" fontId="37" numFmtId="49" xfId="0">
      <alignment wrapText="1"/>
    </xf>
    <xf applyAlignment="1" applyBorder="1" applyFont="1" applyNumberFormat="1" borderId="3" fillId="0" fontId="31" numFmtId="0" xfId="0">
      <alignment horizontal="left" vertical="center" wrapText="1"/>
    </xf>
    <xf applyAlignment="1" applyBorder="1" applyFont="1" borderId="3" fillId="0" fontId="27" numFmtId="0" xfId="0">
      <alignment horizontal="center" vertical="center" wrapText="1"/>
    </xf>
    <xf applyAlignment="1" applyBorder="1" applyFill="1" applyFont="1" borderId="3" fillId="6" fontId="27" numFmtId="0" xfId="0">
      <alignment horizontal="center" vertical="center" wrapText="1"/>
    </xf>
    <xf applyAlignment="1" applyBorder="1" applyFill="1" applyFont="1" borderId="3" fillId="6" fontId="27" numFmtId="0" xfId="0">
      <alignment horizontal="left" vertical="center" wrapText="1"/>
    </xf>
    <xf applyAlignment="1" applyBorder="1" applyFont="1" borderId="3" fillId="0" fontId="31" numFmtId="0" xfId="0">
      <alignment horizontal="left" vertical="center" wrapText="1"/>
    </xf>
    <xf applyAlignment="1" applyBorder="1" applyFont="1" applyNumberFormat="1" borderId="3" fillId="0" fontId="31" numFmtId="165" xfId="0">
      <alignment horizontal="left" vertical="center" wrapText="1"/>
    </xf>
    <xf applyAlignment="1" applyBorder="1" applyFill="1" applyFont="1" borderId="3" fillId="2" fontId="34" numFmtId="0" xfId="0">
      <alignment wrapText="1"/>
    </xf>
    <xf applyAlignment="1" applyBorder="1" applyFill="1" applyFont="1" applyNumberFormat="1" borderId="3" fillId="2" fontId="30" numFmtId="0" xfId="0">
      <alignment horizontal="left" vertical="center"/>
    </xf>
    <xf applyAlignment="1" applyBorder="1" applyFont="1" applyNumberFormat="1" borderId="3" fillId="0" fontId="30" numFmtId="0" xfId="0">
      <alignment horizontal="left" vertical="center" wrapText="1"/>
    </xf>
    <xf applyAlignment="1" applyBorder="1" applyFill="1" applyFont="1" borderId="3" fillId="6" fontId="41" numFmtId="0" xfId="0">
      <alignment horizontal="center" vertical="center" wrapText="1"/>
    </xf>
    <xf applyAlignment="1" applyBorder="1" applyFill="1" applyFont="1" applyNumberFormat="1" borderId="3" fillId="6" fontId="31" numFmtId="165" xfId="0">
      <alignment horizontal="left" vertical="center" wrapText="1"/>
    </xf>
    <xf applyBorder="1" applyFill="1" applyFont="1" applyNumberFormat="1" borderId="3" fillId="2" fontId="34" numFmtId="0" xfId="0"/>
    <xf applyAlignment="1" applyBorder="1" applyFill="1" applyFont="1" borderId="3" fillId="6" fontId="31" numFmtId="0" xfId="0">
      <alignment horizontal="center" vertical="center" wrapText="1"/>
    </xf>
    <xf applyAlignment="1" applyBorder="1" applyFill="1" applyFont="1" applyNumberFormat="1" borderId="3" fillId="6" fontId="31" numFmtId="165" xfId="0">
      <alignment horizontal="center" vertical="center" wrapText="1"/>
    </xf>
    <xf applyBorder="1" applyFont="1" applyNumberFormat="1" borderId="3" fillId="0" fontId="34" numFmtId="0" xfId="0"/>
    <xf applyAlignment="1" applyBorder="1" applyFill="1" applyFont="1" borderId="3" fillId="0" fontId="36" numFmtId="0" xfId="0">
      <alignment wrapText="1"/>
    </xf>
    <xf applyAlignment="1" applyBorder="1" applyFont="1" borderId="3" fillId="0" fontId="41" numFmtId="0" xfId="0">
      <alignment horizontal="left" vertical="center" wrapText="1"/>
    </xf>
    <xf applyAlignment="1" applyBorder="1" applyFont="1" applyNumberFormat="1" borderId="3" fillId="0" fontId="41" numFmtId="165" xfId="0">
      <alignment horizontal="left" vertical="center" wrapText="1"/>
    </xf>
    <xf applyAlignment="1" applyBorder="1" applyFont="1" applyNumberFormat="1" borderId="3" fillId="0" fontId="31" numFmtId="3" xfId="0">
      <alignment horizontal="left" vertical="center" wrapText="1"/>
    </xf>
    <xf applyAlignment="1" applyBorder="1" applyFont="1" applyNumberFormat="1" borderId="3" fillId="0" fontId="31" numFmtId="4" xfId="0">
      <alignment horizontal="left" vertical="center" wrapText="1"/>
    </xf>
    <xf applyAlignment="1" applyBorder="1" applyFont="1" applyNumberFormat="1" borderId="3" fillId="0" fontId="31" numFmtId="0" xfId="0">
      <alignment horizontal="left" vertical="center"/>
    </xf>
    <xf applyAlignment="1" applyBorder="1" applyFont="1" applyNumberFormat="1" borderId="3" fillId="0" fontId="31" numFmtId="165" xfId="0">
      <alignment horizontal="left" vertical="center"/>
    </xf>
    <xf applyAlignment="1" applyBorder="1" applyFill="1" applyFont="1" applyNumberFormat="1" borderId="3" fillId="4" fontId="30" numFmtId="0" xfId="0">
      <alignment horizontal="left" vertical="center"/>
    </xf>
    <xf applyAlignment="1" applyBorder="1" applyFill="1" applyFont="1" borderId="3" fillId="4" fontId="30" numFmtId="0" xfId="0">
      <alignment horizontal="left" vertical="center"/>
    </xf>
    <xf applyAlignment="1" applyBorder="1" applyFill="1" applyFont="1" applyNumberFormat="1" borderId="3" fillId="4" fontId="30" numFmtId="165" xfId="0">
      <alignment horizontal="left" indent="8" vertical="center"/>
    </xf>
    <xf applyAlignment="1" applyBorder="1" applyFill="1" applyFont="1" applyNumberFormat="1" borderId="3" fillId="4" fontId="31" numFmtId="0" xfId="0">
      <alignment horizontal="left" vertical="center"/>
    </xf>
    <xf applyAlignment="1" applyBorder="1" applyFill="1" applyFont="1" applyNumberFormat="1" borderId="3" fillId="4" fontId="31" numFmtId="165" xfId="0">
      <alignment horizontal="left" vertical="center"/>
    </xf>
    <xf applyAlignment="1" applyBorder="1" applyFill="1" applyFont="1" borderId="2" fillId="2" fontId="18" numFmtId="43" xfId="1"/>
    <xf applyAlignment="1" applyBorder="1" applyFont="1" borderId="11" fillId="0" fontId="5" numFmtId="0" xfId="0">
      <alignment vertical="center" wrapText="1"/>
    </xf>
    <xf applyAlignment="1" applyBorder="1" applyFont="1" borderId="11" fillId="0" fontId="5" numFmtId="0" xfId="0">
      <alignment horizontal="center" vertical="center" wrapText="1"/>
    </xf>
    <xf applyAlignment="1" applyFont="1" borderId="0" fillId="0" fontId="5" numFmtId="0" xfId="0">
      <alignment horizontal="left"/>
    </xf>
    <xf applyAlignment="1" applyFont="1" borderId="0" fillId="0" fontId="5" numFmtId="0" xfId="0"/>
    <xf applyAlignment="1" applyBorder="1" applyFill="1" applyFont="1" borderId="11" fillId="20" fontId="11" numFmtId="0" xfId="0">
      <alignment vertical="center" wrapText="1"/>
    </xf>
    <xf applyAlignment="1" applyBorder="1" applyFont="1" borderId="11" fillId="0" fontId="5" numFmtId="0" xfId="0">
      <alignment horizontal="left" vertical="center" wrapText="1"/>
    </xf>
    <xf applyAlignment="1" applyBorder="1" applyFill="1" applyFont="1" borderId="11" fillId="18" fontId="7" numFmtId="0" xfId="0">
      <alignment horizontal="center" vertical="center" wrapText="1"/>
    </xf>
    <xf applyAlignment="1" applyFill="1" applyFont="1" borderId="0" fillId="18" fontId="2" numFmtId="0" xfId="0">
      <alignment horizontal="right" vertical="center"/>
    </xf>
    <xf applyAlignment="1" applyBorder="1" applyFill="1" applyFont="1" borderId="11" fillId="20" fontId="11" numFmtId="0" xfId="0">
      <alignment horizontal="center" vertical="center" wrapText="1"/>
    </xf>
    <xf applyAlignment="1" applyBorder="1" applyFill="1" applyFont="1" borderId="11" fillId="20" fontId="11" numFmtId="0" xfId="0">
      <alignment horizontal="justify" vertical="center" wrapText="1"/>
    </xf>
    <xf applyAlignment="1" applyBorder="1" applyFill="1" applyFont="1" borderId="11" fillId="20" fontId="5" numFmtId="0" xfId="0">
      <alignment horizontal="center" vertical="center" wrapText="1"/>
    </xf>
    <xf applyAlignment="1" applyFont="1" borderId="0" fillId="0" fontId="5" numFmtId="0" xfId="0">
      <alignment vertical="center" wrapText="1"/>
    </xf>
    <xf applyAlignment="1" applyFont="1" borderId="0" fillId="0" fontId="2" numFmtId="0" xfId="0">
      <alignment vertical="center"/>
    </xf>
    <xf applyAlignment="1" applyFont="1" borderId="0" fillId="0" fontId="5" numFmtId="0" xfId="0">
      <alignment horizontal="right" vertical="center"/>
    </xf>
    <xf applyAlignment="1" applyFont="1" borderId="0" fillId="0" fontId="5" numFmtId="0" xfId="0">
      <alignment vertical="center"/>
    </xf>
    <xf applyAlignment="1" applyFont="1" borderId="0" fillId="0" fontId="5" numFmtId="0" xfId="0">
      <alignment horizontal="left" vertical="center"/>
    </xf>
    <xf applyAlignment="1" applyFont="1" borderId="0" fillId="0" fontId="5" numFmtId="0" xfId="0">
      <alignment horizontal="left" vertical="center" wrapText="1"/>
    </xf>
    <xf applyAlignment="1" applyFont="1" borderId="0" fillId="0" fontId="5" numFmtId="0" xfId="0">
      <alignment horizontal="left"/>
    </xf>
    <xf applyAlignment="1" applyFont="1" borderId="0" fillId="0" fontId="5" numFmtId="0" xfId="0"/>
    <xf applyAlignment="1" applyFont="1" borderId="0" fillId="0" fontId="14" numFmtId="0" xfId="0">
      <alignment horizontal="center" vertical="center"/>
    </xf>
    <xf applyAlignment="1" applyFont="1" borderId="0" fillId="0" fontId="5" numFmtId="0" xfId="0">
      <alignment vertical="center" wrapText="1"/>
    </xf>
    <xf applyAlignment="1" applyFont="1" borderId="0" fillId="0" fontId="5" numFmtId="0" xfId="0">
      <alignment horizontal="left" vertical="center"/>
    </xf>
    <xf applyAlignment="1" applyBorder="1" applyFont="1" borderId="11" fillId="0" fontId="2" numFmtId="0" xfId="0">
      <alignment horizontal="left" vertical="center"/>
    </xf>
    <xf applyAlignment="1" applyBorder="1" applyFill="1" applyFont="1" borderId="0" fillId="0" fontId="5" numFmtId="0" xfId="0">
      <alignment horizontal="right" vertical="center" wrapText="1"/>
    </xf>
    <xf applyAlignment="1" applyFont="1" borderId="0" fillId="0" fontId="5" numFmtId="0" xfId="0">
      <alignment horizontal="right" vertical="center" wrapText="1"/>
    </xf>
    <xf applyFill="1" applyFont="1" applyNumberFormat="1" borderId="0" fillId="18" fontId="5" numFmtId="165" xfId="0"/>
    <xf applyAlignment="1" applyFill="1" applyFont="1" borderId="0" fillId="18" fontId="2" numFmtId="0" xfId="0">
      <alignment horizontal="center" vertical="center"/>
    </xf>
    <xf applyAlignment="1" applyFill="1" applyFont="1" borderId="0" fillId="18" fontId="2" numFmtId="0" xfId="0">
      <alignment horizontal="right"/>
    </xf>
    <xf applyAlignment="1" applyFill="1" applyFont="1" borderId="0" fillId="18" fontId="5" numFmtId="0" xfId="0">
      <alignment horizontal="right"/>
    </xf>
    <xf applyAlignment="1" applyFill="1" applyFont="1" borderId="0" fillId="18" fontId="2" numFmtId="0" xfId="0">
      <alignment horizontal="left" vertical="center"/>
    </xf>
    <xf applyAlignment="1" applyFill="1" applyFont="1" borderId="0" fillId="18" fontId="5" numFmtId="0" xfId="0">
      <alignment horizontal="left" vertical="center"/>
    </xf>
    <xf applyAlignment="1" applyFont="1" borderId="0" fillId="0" fontId="11" numFmtId="0" xfId="0">
      <alignment horizontal="center"/>
    </xf>
    <xf applyAlignment="1" applyFont="1" borderId="0" fillId="0" fontId="11" numFmtId="0" xfId="0"/>
    <xf applyAlignment="1" applyFont="1" borderId="0" fillId="0" fontId="11" numFmtId="0" xfId="0">
      <alignment horizontal="left" indent="3" vertical="center"/>
    </xf>
    <xf applyAlignment="1" applyBorder="1" applyFont="1" borderId="11" fillId="0" fontId="5" numFmtId="0" xfId="0">
      <alignment horizontal="left" vertical="top" wrapText="1"/>
    </xf>
    <xf applyAlignment="1" applyBorder="1" applyFill="1" applyFont="1" borderId="21" fillId="20" fontId="11" numFmtId="0" xfId="0">
      <alignment horizontal="justify" vertical="center" wrapText="1"/>
    </xf>
    <xf applyAlignment="1" applyBorder="1" applyFill="1" applyFont="1" borderId="23" fillId="20" fontId="11" numFmtId="0" xfId="0">
      <alignment horizontal="center" vertical="center" wrapText="1"/>
    </xf>
    <xf applyAlignment="1" applyFont="1" borderId="0" fillId="0" fontId="5" numFmtId="0" xfId="0">
      <alignment horizontal="left"/>
    </xf>
    <xf applyAlignment="1" applyFont="1" borderId="0" fillId="0" fontId="5" numFmtId="0" xfId="0"/>
    <xf applyAlignment="1" applyFont="1" borderId="0" fillId="0" fontId="3" numFmtId="0" xfId="0">
      <alignment horizontal="left" vertical="center"/>
    </xf>
    <xf applyAlignment="1" applyFont="1" borderId="0" fillId="0" fontId="5" numFmtId="0" xfId="0">
      <alignment horizontal="center" vertical="center"/>
    </xf>
    <xf applyAlignment="1" applyBorder="1" applyFont="1" borderId="11" fillId="0" fontId="5" numFmtId="0" xfId="0">
      <alignment vertical="center" wrapText="1"/>
    </xf>
    <xf applyAlignment="1" applyBorder="1" applyFill="1" applyFont="1" borderId="11" fillId="0" fontId="5" numFmtId="0" xfId="0">
      <alignment horizontal="center" vertical="center" wrapText="1"/>
    </xf>
    <xf applyAlignment="1" applyBorder="1" applyFont="1" borderId="11" fillId="0" fontId="5" numFmtId="0" xfId="0">
      <alignment horizontal="center" vertical="center" wrapText="1"/>
    </xf>
    <xf applyAlignment="1" applyBorder="1" applyFill="1" applyFont="1" borderId="0" fillId="0" fontId="5" numFmtId="0" xfId="0">
      <alignment horizontal="left" vertical="center" wrapText="1"/>
    </xf>
    <xf applyAlignment="1" applyFont="1" borderId="0" fillId="0" fontId="5" numFmtId="0" xfId="0">
      <alignment horizontal="center"/>
    </xf>
    <xf applyAlignment="1" applyBorder="1" applyFill="1" applyFont="1" borderId="11" fillId="20" fontId="11" numFmtId="0" xfId="0">
      <alignment horizontal="center" vertical="center" wrapText="1"/>
    </xf>
    <xf applyAlignment="1" applyFont="1" borderId="0" fillId="0" fontId="5" numFmtId="0" xfId="0">
      <alignment horizontal="left" vertical="center"/>
    </xf>
    <xf applyAlignment="1" applyBorder="1" applyFont="1" borderId="0" fillId="0" fontId="7" numFmtId="0" xfId="0">
      <alignment horizontal="center" vertical="center"/>
    </xf>
    <xf applyAlignment="1" applyBorder="1" applyFont="1" borderId="0" fillId="0" fontId="7" numFmtId="0" xfId="0">
      <alignment horizontal="center" vertical="center" wrapText="1"/>
    </xf>
    <xf applyAlignment="1" applyFont="1" applyNumberFormat="1" borderId="0" fillId="0" fontId="5" numFmtId="166" xfId="1">
      <alignment vertical="center"/>
    </xf>
    <xf applyAlignment="1" applyFont="1" borderId="0" fillId="0" fontId="3" numFmtId="0" xfId="0">
      <alignment horizontal="right" vertical="center"/>
    </xf>
    <xf applyAlignment="1" applyBorder="1" applyFont="1" borderId="11" fillId="0" fontId="2" numFmtId="0" xfId="0">
      <alignment horizontal="justify" vertical="center" wrapText="1"/>
    </xf>
    <xf applyAlignment="1" applyBorder="1" applyFill="1" applyFont="1" borderId="32" fillId="0" fontId="18" numFmtId="0" xfId="0">
      <alignment horizontal="center" vertical="center"/>
    </xf>
    <xf applyAlignment="1" applyFont="1" borderId="0" fillId="0" fontId="5" numFmtId="0" xfId="0">
      <alignment vertical="center"/>
    </xf>
    <xf applyAlignment="1" applyFont="1" applyNumberFormat="1" borderId="0" fillId="0" fontId="5" numFmtId="166" xfId="1">
      <alignment horizontal="right" vertical="center"/>
    </xf>
    <xf applyAlignment="1" applyFont="1" borderId="0" fillId="0" fontId="3" numFmtId="0" xfId="0">
      <alignment vertical="center"/>
    </xf>
    <xf applyAlignment="1" applyBorder="1" applyFont="1" borderId="11" fillId="0" fontId="5" numFmtId="0" xfId="0">
      <alignment horizontal="center" vertical="center"/>
    </xf>
    <xf applyAlignment="1" applyBorder="1" applyFont="1" borderId="24" fillId="0" fontId="2" numFmtId="0" xfId="0">
      <alignment horizontal="left" vertical="top" wrapText="1"/>
    </xf>
    <xf applyAlignment="1" applyBorder="1" applyFont="1" borderId="11" fillId="0" fontId="2" numFmtId="0" xfId="0">
      <alignment horizontal="center" vertical="center" wrapText="1"/>
    </xf>
    <xf applyAlignment="1" applyFont="1" borderId="0" fillId="0" fontId="3" numFmtId="0" xfId="0">
      <alignment horizontal="center"/>
    </xf>
    <xf applyAlignment="1" applyBorder="1" applyFont="1" borderId="11" fillId="0" fontId="7" numFmtId="0" xfId="0">
      <alignment horizontal="center" vertical="center" wrapText="1"/>
    </xf>
    <xf applyAlignment="1" applyBorder="1" applyFont="1" borderId="0" fillId="0" fontId="3" numFmtId="0" xfId="0">
      <alignment vertical="center"/>
    </xf>
    <xf applyAlignment="1" applyBorder="1" applyFill="1" applyFont="1" borderId="11" fillId="12" fontId="2" numFmtId="0" xfId="0">
      <alignment horizontal="center" vertical="center" wrapText="1"/>
    </xf>
    <xf applyAlignment="1" applyBorder="1" applyFont="1" borderId="0" fillId="0" fontId="2" numFmtId="0" xfId="0">
      <alignment vertical="center" wrapText="1"/>
    </xf>
    <xf applyAlignment="1" applyBorder="1" applyFont="1" borderId="11" fillId="0" fontId="2" numFmtId="0" xfId="0">
      <alignment horizontal="center"/>
    </xf>
    <xf applyAlignment="1" applyFont="1" borderId="0" fillId="0" fontId="5" numFmtId="0" xfId="0">
      <alignment horizontal="left"/>
    </xf>
    <xf applyAlignment="1" applyFont="1" borderId="0" fillId="0" fontId="5" numFmtId="0" xfId="0"/>
    <xf applyAlignment="1" applyBorder="1" applyFont="1" borderId="11" fillId="0" fontId="5" numFmtId="0" xfId="0">
      <alignment vertical="center" wrapText="1"/>
    </xf>
    <xf applyAlignment="1" applyFont="1" borderId="0" fillId="0" fontId="5" numFmtId="0" xfId="0">
      <alignment horizontal="center" vertical="center"/>
    </xf>
    <xf applyAlignment="1" applyFont="1" borderId="0" fillId="0" fontId="5" numFmtId="0" xfId="0">
      <alignment horizontal="center"/>
    </xf>
    <xf applyAlignment="1" applyFont="1" borderId="0" fillId="0" fontId="5" numFmtId="0" xfId="0">
      <alignment horizontal="left" vertical="center"/>
    </xf>
    <xf applyAlignment="1" applyFont="1" applyNumberFormat="1" borderId="0" fillId="0" fontId="5" numFmtId="166" xfId="1">
      <alignment vertical="center"/>
    </xf>
    <xf applyAlignment="1" applyFont="1" borderId="0" fillId="0" fontId="5" numFmtId="0" xfId="0">
      <alignment vertical="center"/>
    </xf>
    <xf applyAlignment="1" applyFont="1" applyNumberFormat="1" borderId="0" fillId="0" fontId="5" numFmtId="166" xfId="1">
      <alignment horizontal="right" vertical="center"/>
    </xf>
    <xf applyAlignment="1" applyFont="1" borderId="0" fillId="0" fontId="3" numFmtId="0" xfId="0">
      <alignment vertical="center"/>
    </xf>
    <xf applyAlignment="1" applyBorder="1" applyFont="1" borderId="0" fillId="0" fontId="2" numFmtId="0" xfId="0">
      <alignment horizontal="center" vertical="center" wrapText="1"/>
    </xf>
    <xf applyAlignment="1" applyFont="1" borderId="0" fillId="0" fontId="5" numFmtId="0" xfId="0">
      <alignment horizontal="left" indent="15" vertical="center"/>
    </xf>
    <xf applyAlignment="1" applyBorder="1" applyFill="1" applyFont="1" borderId="11" fillId="20" fontId="44" numFmtId="0" xfId="0">
      <alignment horizontal="left" indent="2" vertical="center" wrapText="1"/>
    </xf>
    <xf applyAlignment="1" applyBorder="1" applyFill="1" applyFont="1" borderId="11" fillId="20" fontId="44" numFmtId="0" xfId="0">
      <alignment horizontal="center" vertical="center" wrapText="1"/>
    </xf>
    <xf applyAlignment="1" applyBorder="1" applyFill="1" applyFont="1" borderId="11" fillId="20" fontId="43" numFmtId="0" xfId="0">
      <alignment vertical="center" wrapText="1"/>
    </xf>
    <xf applyAlignment="1" applyBorder="1" applyFill="1" applyFont="1" applyNumberFormat="1" borderId="11" fillId="20" fontId="44" numFmtId="165" xfId="0">
      <alignment horizontal="center" vertical="center" wrapText="1"/>
    </xf>
    <xf applyAlignment="1" applyFont="1" borderId="0" fillId="0" fontId="7" numFmtId="0" xfId="0">
      <alignment horizontal="center" vertical="top" wrapText="1"/>
    </xf>
    <xf applyAlignment="1" applyBorder="1" applyFont="1" borderId="0" fillId="0" fontId="2" numFmtId="0" xfId="0">
      <alignment horizontal="justify" vertical="center" wrapText="1"/>
    </xf>
    <xf applyAlignment="1" applyBorder="1" applyFill="1" applyFont="1" borderId="11" fillId="18" fontId="2" numFmtId="0" xfId="0">
      <alignment horizontal="center" vertical="center" wrapText="1"/>
    </xf>
    <xf applyAlignment="1" applyFont="1" borderId="0" fillId="0" fontId="5" numFmtId="0" xfId="0">
      <alignment horizontal="left" vertical="center" wrapText="1"/>
    </xf>
    <xf applyAlignment="1" applyFont="1" borderId="0" fillId="0" fontId="5" numFmtId="0" xfId="0">
      <alignment horizontal="left"/>
    </xf>
    <xf applyAlignment="1" applyBorder="1" applyFont="1" borderId="11" fillId="0" fontId="5" numFmtId="0" xfId="0">
      <alignment vertical="center"/>
    </xf>
    <xf applyAlignment="1" applyFont="1" borderId="0" fillId="0" fontId="3" numFmtId="0" xfId="0">
      <alignment horizontal="left" vertical="center"/>
    </xf>
    <xf applyAlignment="1" applyFont="1" borderId="0" fillId="0" fontId="5" numFmtId="0" xfId="0">
      <alignment horizontal="center" vertical="center"/>
    </xf>
    <xf applyAlignment="1" applyFont="1" borderId="0" fillId="0" fontId="3" numFmtId="0" xfId="0">
      <alignment horizontal="center" vertical="center"/>
    </xf>
    <xf applyAlignment="1" applyBorder="1" applyFont="1" borderId="11" fillId="0" fontId="5" numFmtId="0" xfId="0">
      <alignment vertical="center" wrapText="1"/>
    </xf>
    <xf applyAlignment="1" applyBorder="1" applyFont="1" borderId="11" fillId="0" fontId="5" numFmtId="0" xfId="0">
      <alignment horizontal="center" vertical="center" wrapText="1"/>
    </xf>
    <xf applyAlignment="1" applyBorder="1" applyFill="1" applyFont="1" borderId="0" fillId="0" fontId="5" numFmtId="0" xfId="0">
      <alignment horizontal="left" vertical="center" wrapText="1"/>
    </xf>
    <xf applyAlignment="1" applyFont="1" borderId="0" fillId="0" fontId="5" numFmtId="0" xfId="0">
      <alignment horizontal="left" vertical="center"/>
    </xf>
    <xf applyAlignment="1" applyFont="1" borderId="0" fillId="0" fontId="5" numFmtId="0" xfId="0">
      <alignment horizontal="center"/>
    </xf>
    <xf applyAlignment="1" applyBorder="1" applyFill="1" applyFont="1" borderId="11" fillId="20" fontId="11" numFmtId="0" xfId="0">
      <alignment horizontal="center" vertical="center" wrapText="1"/>
    </xf>
    <xf applyAlignment="1" applyFont="1" borderId="0" fillId="0" fontId="2" numFmtId="0" xfId="0">
      <alignment horizontal="center" vertical="center"/>
    </xf>
    <xf applyAlignment="1" applyFont="1" applyNumberFormat="1" borderId="0" fillId="0" fontId="5" numFmtId="166" xfId="1">
      <alignment vertical="center"/>
    </xf>
    <xf applyAlignment="1" applyBorder="1" applyFill="1" applyFont="1" borderId="32" fillId="0" fontId="18" numFmtId="0" xfId="0">
      <alignment horizontal="center" vertical="center"/>
    </xf>
    <xf applyAlignment="1" applyBorder="1" applyFont="1" borderId="11" fillId="0" fontId="5" numFmtId="43" xfId="1">
      <alignment horizontal="center" vertical="center" wrapText="1"/>
    </xf>
    <xf applyAlignment="1" applyBorder="1" applyFont="1" borderId="11" fillId="0" fontId="5" numFmtId="0" xfId="0">
      <alignment horizontal="center" vertical="center"/>
    </xf>
    <xf applyAlignment="1" applyFont="1" borderId="0" fillId="0" fontId="5" numFmtId="0" xfId="0">
      <alignment vertical="center"/>
    </xf>
    <xf applyAlignment="1" applyBorder="1" applyFont="1" borderId="11" fillId="0" fontId="5" numFmtId="0" xfId="0">
      <alignment horizontal="left" vertical="center"/>
    </xf>
    <xf applyAlignment="1" applyFill="1" applyFont="1" borderId="0" fillId="18" fontId="5" numFmtId="0" xfId="0">
      <alignment horizontal="center" textRotation="90" vertical="center" wrapText="1"/>
    </xf>
    <xf applyAlignment="1" applyFill="1" applyFont="1" borderId="0" fillId="18" fontId="5" numFmtId="0" xfId="0">
      <alignment horizontal="center" vertical="center"/>
    </xf>
    <xf applyAlignment="1" applyBorder="1" applyFill="1" applyFont="1" applyNumberFormat="1" borderId="11" fillId="18" fontId="2" numFmtId="43" xfId="2">
      <alignment horizontal="right"/>
    </xf>
    <xf applyAlignment="1" applyBorder="1" applyFill="1" applyFont="1" applyNumberFormat="1" borderId="11" fillId="18" fontId="46" numFmtId="4" xfId="2">
      <alignment horizontal="right"/>
    </xf>
    <xf applyAlignment="1" applyFill="1" applyFont="1" applyNumberFormat="1" borderId="0" fillId="18" fontId="46" numFmtId="166" xfId="1">
      <alignment horizontal="right" vertical="center"/>
    </xf>
    <xf applyAlignment="1" applyBorder="1" applyFill="1" applyFont="1" applyNumberFormat="1" borderId="11" fillId="18" fontId="46" numFmtId="43" xfId="1">
      <alignment horizontal="right" vertical="center" wrapText="1"/>
    </xf>
    <xf applyAlignment="1" applyBorder="1" applyFill="1" applyFont="1" borderId="11" fillId="18" fontId="46" numFmtId="43" xfId="1">
      <alignment horizontal="right"/>
    </xf>
    <xf applyAlignment="1" applyBorder="1" applyFill="1" applyFont="1" borderId="11" fillId="18" fontId="46" numFmtId="43" xfId="1">
      <alignment horizontal="right" vertical="center" wrapText="1"/>
    </xf>
    <xf applyAlignment="1" applyFill="1" applyFont="1" applyNumberFormat="1" borderId="0" fillId="0" fontId="5" numFmtId="166" xfId="1">
      <alignment vertical="center"/>
    </xf>
    <xf applyAlignment="1" applyFill="1" applyFont="1" applyNumberFormat="1" borderId="0" fillId="0" fontId="5" numFmtId="166" xfId="1">
      <alignment vertical="center" wrapText="1"/>
    </xf>
    <xf applyAlignment="1" applyFill="1" applyFont="1" borderId="0" fillId="0" fontId="5" numFmtId="0" xfId="0">
      <alignment horizontal="left" vertical="center"/>
    </xf>
    <xf applyAlignment="1" applyBorder="1" applyFill="1" applyFont="1" borderId="11" fillId="0" fontId="0" numFmtId="43" xfId="1">
      <alignment vertical="center"/>
    </xf>
    <xf applyAlignment="1" applyBorder="1" applyFill="1" applyFont="1" borderId="11" fillId="0" fontId="5" numFmtId="43" xfId="1">
      <alignment vertical="center"/>
    </xf>
    <xf applyBorder="1" applyFont="1" borderId="11" fillId="0" fontId="0" numFmtId="43" xfId="1"/>
    <xf applyAlignment="1" applyBorder="1" applyFill="1" applyFont="1" applyNumberFormat="1" borderId="4" fillId="0" fontId="29" numFmtId="2" xfId="0"/>
    <xf applyAlignment="1" applyBorder="1" applyFill="1" applyFont="1" applyNumberFormat="1" borderId="11" fillId="0" fontId="29" numFmtId="2" xfId="0"/>
    <xf applyAlignment="1" applyBorder="1" applyFill="1" applyFont="1" applyNumberFormat="1" borderId="19" fillId="0" fontId="29" numFmtId="2" xfId="0"/>
    <xf applyAlignment="1" applyBorder="1" applyFill="1" applyFont="1" applyNumberFormat="1" borderId="11" fillId="0" fontId="5" numFmtId="166" xfId="1">
      <alignment vertical="center"/>
    </xf>
    <xf applyAlignment="1" applyBorder="1" applyFont="1" borderId="11" fillId="0" fontId="46" numFmtId="0" xfId="0">
      <alignment vertical="center"/>
    </xf>
    <xf applyAlignment="1" applyBorder="1" applyFill="1" applyFont="1" borderId="11" fillId="0" fontId="46" numFmtId="0" xfId="0">
      <alignment vertical="center"/>
    </xf>
    <xf applyAlignment="1" applyBorder="1" applyFont="1" applyNumberFormat="1" borderId="11" fillId="0" fontId="46" numFmtId="43" xfId="1">
      <alignment horizontal="center" vertical="center" wrapText="1"/>
    </xf>
    <xf applyAlignment="1" applyBorder="1" applyFill="1" applyFont="1" borderId="11" fillId="0" fontId="46" numFmtId="43" xfId="1">
      <alignment vertical="center"/>
    </xf>
    <xf applyAlignment="1" applyBorder="1" applyFont="1" borderId="11" fillId="0" fontId="46" numFmtId="43" xfId="1">
      <alignment horizontal="center" vertical="center" wrapText="1"/>
    </xf>
    <xf applyBorder="1" applyFill="1" applyFont="1" borderId="11" fillId="0" fontId="46" numFmtId="43" xfId="1"/>
    <xf applyAlignment="1" applyBorder="1" applyFill="1" applyFont="1" applyNumberFormat="1" borderId="11" fillId="0" fontId="46" numFmtId="43" xfId="1">
      <alignment horizontal="center" vertical="center" wrapText="1"/>
    </xf>
    <xf applyAlignment="1" applyBorder="1" applyFont="1" borderId="4" fillId="0" fontId="46" numFmtId="43" xfId="1">
      <alignment horizontal="center" vertical="center" wrapText="1"/>
    </xf>
    <xf applyAlignment="1" applyBorder="1" applyFont="1" applyNumberFormat="1" borderId="11" fillId="0" fontId="47" numFmtId="43" xfId="1">
      <alignment horizontal="center" vertical="center" wrapText="1"/>
    </xf>
    <xf applyAlignment="1" applyFont="1" borderId="0" fillId="0" fontId="5" numFmtId="43" xfId="1">
      <alignment vertical="center"/>
    </xf>
    <xf applyAlignment="1" applyFont="1" borderId="0" fillId="0" fontId="5" numFmtId="43" xfId="1">
      <alignment horizontal="left" vertical="center"/>
    </xf>
    <xf applyAlignment="1" applyBorder="1" applyFont="1" borderId="11" fillId="0" fontId="5" numFmtId="43" xfId="1">
      <alignment vertical="center"/>
    </xf>
    <xf applyAlignment="1" applyBorder="1" applyFont="1" applyNumberFormat="1" borderId="11" fillId="0" fontId="5" numFmtId="166" xfId="1">
      <alignment vertical="center"/>
    </xf>
    <xf applyBorder="1" applyFont="1" borderId="11" fillId="0" fontId="5" numFmtId="43" xfId="1"/>
    <xf applyAlignment="1" applyFont="1" borderId="0" fillId="0" fontId="5" numFmtId="0" xfId="0">
      <alignment horizontal="left" vertical="top"/>
    </xf>
    <xf applyAlignment="1" applyFont="1" borderId="0" fillId="0" fontId="5" numFmtId="43" xfId="1">
      <alignment horizontal="center"/>
    </xf>
    <xf applyBorder="1" applyFill="1" applyFont="1" borderId="11" fillId="7" fontId="5" numFmtId="43" xfId="1"/>
    <xf applyBorder="1" applyFill="1" applyFont="1" borderId="12" fillId="7" fontId="5" numFmtId="43" xfId="1"/>
    <xf applyBorder="1" applyFont="1" borderId="23" fillId="0" fontId="5" numFmtId="43" xfId="1"/>
    <xf applyBorder="1" applyFont="1" borderId="16" fillId="0" fontId="5" numFmtId="43" xfId="1"/>
    <xf applyAlignment="1" applyBorder="1" applyFont="1" borderId="11" fillId="0" fontId="5" numFmtId="0" xfId="0">
      <alignment horizontal="center" vertical="center" wrapText="1"/>
    </xf>
    <xf applyAlignment="1" applyFont="1" borderId="0" fillId="0" fontId="11" numFmtId="0" xfId="0">
      <alignment horizontal="left" vertical="center"/>
    </xf>
    <xf applyAlignment="1" applyFont="1" borderId="0" fillId="0" fontId="5" numFmtId="0" xfId="0"/>
    <xf applyAlignment="1" applyBorder="1" applyFont="1" applyNumberFormat="1" borderId="16" fillId="0" fontId="18" numFmtId="165" xfId="0">
      <alignment horizontal="left" vertical="center" wrapText="1"/>
    </xf>
    <xf applyAlignment="1" applyBorder="1" applyFill="1" applyFont="1" borderId="11" fillId="20" fontId="11" numFmtId="0" xfId="0">
      <alignment horizontal="left" indent="1" vertical="center" wrapText="1"/>
    </xf>
    <xf applyAlignment="1" applyFont="1" borderId="0" fillId="0" fontId="5" numFmtId="0" xfId="0">
      <alignment horizontal="left" vertical="center"/>
    </xf>
    <xf applyAlignment="1" applyFont="1" borderId="0" fillId="0" fontId="5" numFmtId="0" xfId="0">
      <alignment horizontal="center"/>
    </xf>
    <xf applyAlignment="1" applyBorder="1" applyFill="1" applyFont="1" borderId="11" fillId="20" fontId="11" numFmtId="0" xfId="0">
      <alignment horizontal="center" vertical="center" wrapText="1"/>
    </xf>
    <xf applyAlignment="1" applyBorder="1" applyFont="1" borderId="11" fillId="0" fontId="2" numFmtId="0" xfId="0">
      <alignment horizontal="left"/>
    </xf>
    <xf applyAlignment="1" applyBorder="1" applyFill="1" applyFont="1" borderId="11" fillId="24" fontId="2" numFmtId="0" xfId="0">
      <alignment horizontal="center" vertical="center"/>
    </xf>
    <xf applyAlignment="1" applyBorder="1" applyFill="1" applyFont="1" borderId="11" fillId="24" fontId="2" numFmtId="0" xfId="0">
      <alignment horizontal="center" vertical="center" wrapText="1"/>
    </xf>
    <xf applyAlignment="1" applyBorder="1" applyFill="1" applyFont="1" applyNumberFormat="1" borderId="0" fillId="0" fontId="16" numFmtId="0" xfId="0">
      <alignment horizontal="left" vertical="center" wrapText="1"/>
    </xf>
    <xf applyAlignment="1" applyBorder="1" applyFill="1" applyFont="1" applyNumberFormat="1" borderId="0" fillId="0" fontId="16" numFmtId="165" xfId="0">
      <alignment horizontal="left" vertical="center" wrapText="1"/>
    </xf>
    <xf applyBorder="1" applyFill="1" applyFont="1" borderId="0" fillId="0" fontId="5" numFmtId="43" xfId="1"/>
    <xf applyAlignment="1" applyFont="1" borderId="0" fillId="0" fontId="5" numFmtId="43" xfId="1">
      <alignment horizontal="right"/>
    </xf>
    <xf applyAlignment="1" applyBorder="1" applyFill="1" applyFont="1" borderId="11" fillId="7" fontId="5" numFmtId="43" xfId="1">
      <alignment vertical="center"/>
    </xf>
    <xf applyAlignment="1" applyBorder="1" applyFont="1" applyNumberFormat="1" borderId="11" fillId="0" fontId="21" numFmtId="0" xfId="0">
      <alignment horizontal="left"/>
    </xf>
    <xf applyAlignment="1" applyBorder="1" applyFont="1" borderId="16" fillId="0" fontId="18" numFmtId="0" xfId="0">
      <alignment horizontal="left" vertical="center" wrapText="1"/>
    </xf>
    <xf applyAlignment="1" applyBorder="1" applyFont="1" borderId="11" fillId="0" fontId="18" numFmtId="0" xfId="0">
      <alignment horizontal="left" vertical="center" wrapText="1"/>
    </xf>
    <xf applyAlignment="1" applyBorder="1" applyFont="1" applyNumberFormat="1" borderId="11" fillId="0" fontId="18" numFmtId="0" xfId="0">
      <alignment horizontal="left" vertical="center" wrapText="1"/>
    </xf>
    <xf applyAlignment="1" applyBorder="1" applyFill="1" applyFont="1" borderId="11" fillId="0" fontId="2" numFmtId="0" xfId="0">
      <alignment horizontal="left" vertical="center" wrapText="1"/>
    </xf>
    <xf applyAlignment="1" applyBorder="1" applyFont="1" applyNumberFormat="1" borderId="11" fillId="0" fontId="29" numFmtId="0" xfId="0">
      <alignment horizontal="left" vertical="center" wrapText="1"/>
    </xf>
    <xf applyAlignment="1" applyBorder="1" applyFill="1" applyFont="1" applyNumberFormat="1" borderId="11" fillId="7" fontId="18" numFmtId="0" xfId="0">
      <alignment horizontal="left" vertical="center" wrapText="1"/>
    </xf>
    <xf applyAlignment="1" applyBorder="1" applyFill="1" applyFont="1" applyNumberFormat="1" borderId="11" fillId="7" fontId="18" numFmtId="165" xfId="0">
      <alignment horizontal="left" vertical="center" wrapText="1"/>
    </xf>
    <xf applyAlignment="1" applyBorder="1" applyFill="1" applyFont="1" borderId="11" fillId="7" fontId="18" numFmtId="43" xfId="1">
      <alignment horizontal="right" vertical="center" wrapText="1"/>
    </xf>
    <xf applyAlignment="1" applyBorder="1" applyFill="1" applyFont="1" borderId="11" fillId="20" fontId="11" numFmtId="0" xfId="0">
      <alignment horizontal="left" vertical="center" wrapText="1"/>
    </xf>
    <xf applyAlignment="1" applyFont="1" borderId="0" fillId="0" fontId="11" numFmtId="0" xfId="0">
      <alignment horizontal="left" vertical="center"/>
    </xf>
    <xf applyAlignment="1" applyBorder="1" applyFill="1" applyFont="1" borderId="11" fillId="20" fontId="11" numFmtId="0" xfId="0">
      <alignment vertical="center" wrapText="1"/>
    </xf>
    <xf applyAlignment="1" applyBorder="1" applyFill="1" applyFont="1" borderId="13" fillId="20" fontId="11" numFmtId="0" xfId="0">
      <alignment vertical="center" wrapText="1"/>
    </xf>
    <xf applyAlignment="1" applyBorder="1" applyFill="1" applyFont="1" borderId="11" fillId="20" fontId="11" numFmtId="0" xfId="0">
      <alignment horizontal="center" vertical="center" wrapText="1"/>
    </xf>
    <xf applyAlignment="1" applyBorder="1" applyFill="1" applyFont="1" applyNumberFormat="1" borderId="21" fillId="20" fontId="11" numFmtId="43" xfId="0">
      <alignment vertical="center" wrapText="1"/>
    </xf>
    <xf applyAlignment="1" applyBorder="1" applyFont="1" applyNumberFormat="1" borderId="11" fillId="0" fontId="2" numFmtId="43" xfId="0">
      <alignment horizontal="center" vertical="center" wrapText="1"/>
    </xf>
    <xf applyAlignment="1" applyFont="1" borderId="0" fillId="0" fontId="5" numFmtId="0" xfId="0">
      <alignment horizontal="left"/>
    </xf>
    <xf applyAlignment="1" applyBorder="1" applyFont="1" borderId="0" fillId="0" fontId="5" numFmtId="0" xfId="0">
      <alignment horizontal="center" vertical="center" wrapText="1"/>
    </xf>
    <xf applyAlignment="1" applyBorder="1" applyFont="1" borderId="0" fillId="0" fontId="2" numFmtId="0" xfId="0">
      <alignment horizontal="center" vertical="center"/>
    </xf>
    <xf applyAlignment="1" applyFont="1" borderId="0" fillId="0" fontId="5" numFmtId="0" xfId="0">
      <alignment vertical="center"/>
    </xf>
    <xf applyAlignment="1" applyFont="1" borderId="0" fillId="0" fontId="5" numFmtId="0" xfId="0">
      <alignment horizontal="left" vertical="center" wrapText="1"/>
    </xf>
    <xf applyAlignment="1" applyFont="1" borderId="0" fillId="0" fontId="5" numFmtId="0" xfId="0">
      <alignment horizontal="left"/>
    </xf>
    <xf applyAlignment="1" applyFont="1" borderId="0" fillId="0" fontId="5" numFmtId="0" xfId="0"/>
    <xf applyAlignment="1" applyBorder="1" applyFont="1" borderId="0" fillId="0" fontId="2" numFmtId="0" xfId="0">
      <alignment horizontal="right"/>
    </xf>
    <xf applyAlignment="1" applyBorder="1" applyFont="1" borderId="0" fillId="0" fontId="45" numFmtId="0" xfId="0">
      <alignment horizontal="left" vertical="center" wrapText="1"/>
    </xf>
    <xf applyAlignment="1" applyBorder="1" applyFont="1" borderId="0" fillId="0" fontId="45" numFmtId="0" xfId="0">
      <alignment horizontal="left" vertical="center"/>
    </xf>
    <xf applyAlignment="1" applyBorder="1" applyFont="1" borderId="0" fillId="0" fontId="45" numFmtId="0" xfId="0">
      <alignment vertical="center"/>
    </xf>
    <xf applyAlignment="1" applyFont="1" borderId="0" fillId="0" fontId="50" numFmtId="0" xfId="0">
      <alignment vertical="top"/>
    </xf>
    <xf applyAlignment="1" applyFont="1" borderId="0" fillId="0" fontId="52" numFmtId="0" xfId="0">
      <alignment horizontal="left" vertical="top"/>
    </xf>
    <xf applyAlignment="1" applyFont="1" borderId="0" fillId="0" fontId="50" numFmtId="0" xfId="0">
      <alignment horizontal="left" vertical="top"/>
    </xf>
    <xf applyAlignment="1" applyFont="1" borderId="0" fillId="0" fontId="51" numFmtId="0" xfId="0">
      <alignment horizontal="left" vertical="top"/>
    </xf>
    <xf applyAlignment="1" applyFont="1" borderId="0" fillId="0" fontId="50" numFmtId="0" xfId="0">
      <alignment horizontal="center" vertical="top"/>
    </xf>
    <xf applyAlignment="1" applyFont="1" borderId="0" fillId="0" fontId="50" numFmtId="0" xfId="0">
      <alignment horizontal="left" vertical="center"/>
    </xf>
    <xf applyFont="1" borderId="0" fillId="0" fontId="50" numFmtId="0" xfId="0"/>
    <xf applyAlignment="1" applyFont="1" borderId="0" fillId="0" fontId="42" numFmtId="0" xfId="0">
      <alignment vertical="top"/>
    </xf>
    <xf applyAlignment="1" applyFont="1" borderId="0" fillId="0" fontId="50" numFmtId="0" xfId="0">
      <alignment horizontal="left"/>
    </xf>
    <xf applyAlignment="1" applyFont="1" borderId="0" fillId="0" fontId="50" numFmtId="0" xfId="0">
      <alignment vertical="center"/>
    </xf>
    <xf applyFont="1" borderId="0" fillId="0" fontId="42" numFmtId="0" xfId="0"/>
    <xf applyAlignment="1" applyBorder="1" applyFont="1" borderId="0" fillId="0" fontId="45" numFmtId="0" xfId="0">
      <alignment vertical="center" wrapText="1"/>
    </xf>
    <xf applyAlignment="1" applyFont="1" borderId="0" fillId="0" fontId="10" numFmtId="0" xfId="0">
      <alignment vertical="top"/>
    </xf>
    <xf applyAlignment="1" applyFill="1" applyFont="1" borderId="0" fillId="24" fontId="50" numFmtId="0" xfId="0">
      <alignment horizontal="center" vertical="center"/>
    </xf>
    <xf applyFill="1" applyFont="1" borderId="0" fillId="16" fontId="50" numFmtId="0" xfId="0"/>
    <xf applyAlignment="1" applyFill="1" applyFont="1" borderId="0" fillId="11" fontId="50" numFmtId="0" xfId="0">
      <alignment vertical="center" wrapText="1"/>
    </xf>
    <xf applyAlignment="1" applyFont="1" borderId="0" fillId="0" fontId="38" numFmtId="0" xfId="0">
      <alignment vertical="center"/>
    </xf>
    <xf applyAlignment="1" applyFont="1" borderId="0" fillId="0" fontId="45" numFmtId="0" xfId="0">
      <alignment vertical="center"/>
    </xf>
    <xf applyAlignment="1" applyFont="1" borderId="0" fillId="0" fontId="45" numFmtId="0" xfId="0">
      <alignment vertical="center" wrapText="1"/>
    </xf>
    <xf applyAlignment="1" applyFont="1" borderId="0" fillId="0" fontId="50" numFmtId="0" xfId="0">
      <alignment wrapText="1"/>
    </xf>
    <xf applyAlignment="1" applyFont="1" borderId="0" fillId="0" fontId="45" numFmtId="0" xfId="0">
      <alignment vertical="top" wrapText="1"/>
    </xf>
    <xf applyAlignment="1" applyFont="1" borderId="0" fillId="0" fontId="49" numFmtId="0" xfId="0">
      <alignment vertical="center"/>
    </xf>
    <xf applyAlignment="1" applyFont="1" borderId="0" fillId="0" fontId="57" numFmtId="0" xfId="0">
      <alignment horizontal="left" vertical="center"/>
    </xf>
    <xf applyFont="1" borderId="0" fillId="0" fontId="6" numFmtId="0" xfId="0"/>
    <xf applyAlignment="1" applyFont="1" borderId="0" fillId="0" fontId="5" numFmtId="0" xfId="0">
      <alignment horizontal="left" wrapText="1"/>
    </xf>
    <xf applyAlignment="1" applyFont="1" borderId="0" fillId="0" fontId="57" numFmtId="0" xfId="0">
      <alignment horizontal="justify" vertical="center"/>
    </xf>
    <xf applyAlignment="1" applyFont="1" borderId="0" fillId="0" fontId="59" numFmtId="0" xfId="0">
      <alignment horizontal="left" vertical="top" wrapText="1"/>
    </xf>
    <xf applyAlignment="1" applyFont="1" borderId="0" fillId="0" fontId="59" numFmtId="0" xfId="0">
      <alignment vertical="center" wrapText="1"/>
    </xf>
    <xf applyAlignment="1" applyFont="1" borderId="0" fillId="0" fontId="59" numFmtId="0" xfId="0">
      <alignment horizontal="left" vertical="center"/>
    </xf>
    <xf applyFont="1" borderId="0" fillId="0" fontId="59" numFmtId="0" xfId="0"/>
    <xf applyAlignment="1" applyFont="1" borderId="0" fillId="0" fontId="57" numFmtId="0" xfId="0">
      <alignment vertical="center"/>
    </xf>
    <xf applyAlignment="1" applyFont="1" borderId="0" fillId="0" fontId="50" numFmtId="0" xfId="0">
      <alignment vertical="top" wrapText="1"/>
    </xf>
    <xf applyAlignment="1" applyBorder="1" applyFont="1" borderId="11" fillId="0" fontId="2" numFmtId="43" xfId="1">
      <alignment vertical="top" wrapText="1"/>
    </xf>
    <xf applyBorder="1" applyFont="1" borderId="0" fillId="0" fontId="50" numFmtId="0" xfId="0"/>
    <xf applyBorder="1" applyFont="1" applyNumberFormat="1" borderId="11" fillId="0" fontId="50" numFmtId="1" xfId="0"/>
    <xf applyAlignment="1" applyFont="1" applyNumberFormat="1" borderId="0" fillId="0" fontId="50" numFmtId="169" xfId="1">
      <alignment horizontal="right"/>
    </xf>
    <xf applyFont="1" applyNumberFormat="1" borderId="0" fillId="0" fontId="50" numFmtId="166" xfId="1"/>
    <xf applyFont="1" applyNumberFormat="1" borderId="0" fillId="0" fontId="50" numFmtId="43" xfId="0"/>
    <xf applyAlignment="1" applyBorder="1" applyFont="1" borderId="11" fillId="0" fontId="5" numFmtId="43" xfId="1">
      <alignment horizontal="center" vertical="center" wrapText="1"/>
    </xf>
    <xf applyAlignment="1" applyBorder="1" applyFont="1" borderId="11" fillId="0" fontId="5" numFmtId="0" xfId="0">
      <alignment vertical="center" wrapText="1"/>
    </xf>
    <xf applyFont="1" borderId="0" fillId="0" fontId="61" numFmtId="0" xfId="0"/>
    <xf applyAlignment="1" applyBorder="1" applyFill="1" applyFont="1" applyNumberFormat="1" applyProtection="1" borderId="34" fillId="25" fontId="60" numFmtId="0" xfId="0">
      <alignment horizontal="right" vertical="center" wrapText="1"/>
    </xf>
    <xf applyAlignment="1" applyFont="1" borderId="0" fillId="0" fontId="50" numFmtId="0" xfId="0">
      <alignment horizontal="right" vertical="center"/>
    </xf>
    <xf applyAlignment="1" applyBorder="1" applyFont="1" applyNumberFormat="1" borderId="0" fillId="0" fontId="50" numFmtId="166" xfId="0">
      <alignment horizontal="right" vertical="center"/>
    </xf>
    <xf applyAlignment="1" applyFont="1" applyNumberFormat="1" borderId="0" fillId="0" fontId="50" numFmtId="166" xfId="1">
      <alignment horizontal="right" vertical="center"/>
    </xf>
    <xf applyAlignment="1" applyFont="1" applyNumberFormat="1" borderId="0" fillId="0" fontId="50" numFmtId="166" xfId="0">
      <alignment horizontal="right" vertical="center"/>
    </xf>
    <xf applyAlignment="1" applyBorder="1" applyFont="1" borderId="0" fillId="0" fontId="50" numFmtId="0" xfId="0">
      <alignment horizontal="right" vertical="center"/>
    </xf>
    <xf applyAlignment="1" applyBorder="1" borderId="36" fillId="0" fontId="0" numFmtId="0" xfId="0">
      <alignment horizontal="right" vertical="center" wrapText="1"/>
    </xf>
    <xf applyAlignment="1" applyBorder="1" applyFont="1" applyNumberFormat="1" borderId="0" fillId="0" fontId="50" numFmtId="170" xfId="0">
      <alignment horizontal="right" vertical="center"/>
    </xf>
    <xf applyAlignment="1" applyFont="1" applyNumberFormat="1" borderId="0" fillId="0" fontId="50" numFmtId="169" xfId="1">
      <alignment horizontal="left" vertical="center"/>
    </xf>
    <xf applyAlignment="1" applyBorder="1" applyFont="1" borderId="0" fillId="0" fontId="50" numFmtId="0" xfId="0">
      <alignment horizontal="left" vertical="center"/>
    </xf>
    <xf applyAlignment="1" applyFont="1" applyNumberFormat="1" borderId="0" fillId="0" fontId="50" numFmtId="166" xfId="1">
      <alignment horizontal="left" vertical="center"/>
    </xf>
    <xf applyAlignment="1" applyFont="1" applyNumberFormat="1" borderId="0" fillId="0" fontId="50" numFmtId="166" xfId="1">
      <alignment vertical="center"/>
    </xf>
    <xf applyAlignment="1" applyBorder="1" applyFill="1" borderId="36" fillId="26" fontId="0" numFmtId="0" xfId="0">
      <alignment horizontal="center" vertical="center" wrapText="1"/>
    </xf>
    <xf applyAlignment="1" applyBorder="1" applyFill="1" applyFont="1" applyNumberFormat="1" borderId="36" fillId="26" fontId="0" numFmtId="166" xfId="1">
      <alignment horizontal="center" vertical="center" wrapText="1"/>
    </xf>
    <xf applyAlignment="1" applyBorder="1" borderId="36" fillId="0" fontId="0" numFmtId="0" xfId="0">
      <alignment horizontal="center" vertical="center" wrapText="1"/>
    </xf>
    <xf applyNumberFormat="1" borderId="0" fillId="0" fontId="0" numFmtId="0" xfId="0"/>
    <xf applyAlignment="1" applyFont="1" applyNumberFormat="1" borderId="0" fillId="0" fontId="0" numFmtId="166" xfId="1">
      <alignment vertical="center"/>
    </xf>
    <xf applyFont="1" borderId="0" fillId="0" fontId="0" numFmtId="43" xfId="1"/>
    <xf applyFont="1" applyNumberFormat="1" borderId="0" fillId="0" fontId="0" numFmtId="166" xfId="1"/>
    <xf applyBorder="1" applyFont="1" applyNumberFormat="1" borderId="11" fillId="0" fontId="50" numFmtId="0" xfId="0"/>
    <xf applyAlignment="1" borderId="0" fillId="0" fontId="0" numFmtId="0" xfId="0">
      <alignment horizontal="center" vertical="center"/>
    </xf>
    <xf applyAlignment="1" applyBorder="1" applyFont="1" borderId="11" fillId="0" fontId="5" numFmtId="0" xfId="0">
      <alignment horizontal="center" vertical="center" wrapText="1"/>
    </xf>
    <xf applyAlignment="1" applyFill="1" applyFont="1" borderId="0" fillId="18" fontId="2" numFmtId="0" xfId="0">
      <alignment horizontal="center" vertical="center"/>
    </xf>
    <xf applyAlignment="1" applyBorder="1" applyFill="1" applyFont="1" borderId="11" fillId="20" fontId="11" numFmtId="0" xfId="0">
      <alignment horizontal="left" vertical="center" wrapText="1"/>
    </xf>
    <xf applyAlignment="1" applyFont="1" borderId="0" fillId="0" fontId="46" numFmtId="0" xfId="0">
      <alignment vertical="center"/>
    </xf>
    <xf applyFont="1" borderId="0" fillId="0" fontId="46" numFmtId="0" xfId="0"/>
    <xf applyAlignment="1" applyFont="1" borderId="0" fillId="0" fontId="46" numFmtId="0" xfId="0">
      <alignment vertical="center" wrapText="1"/>
    </xf>
    <xf applyAlignment="1" applyBorder="1" applyFill="1" applyFont="1" borderId="0" fillId="0" fontId="30" numFmtId="0" xfId="0">
      <alignment horizontal="center" vertical="center" wrapText="1"/>
    </xf>
    <xf applyAlignment="1" applyBorder="1" applyFill="1" applyFont="1" borderId="0" fillId="0" fontId="30" numFmtId="0" xfId="0">
      <alignment horizontal="center" vertical="center"/>
    </xf>
    <xf applyFill="1" applyFont="1" borderId="0" fillId="0" fontId="30" numFmtId="0" xfId="0"/>
    <xf applyAlignment="1" applyBorder="1" applyFill="1" applyFont="1" borderId="0" fillId="0" fontId="62" numFmtId="0" xfId="0">
      <alignment vertical="center"/>
    </xf>
    <xf applyAlignment="1" applyBorder="1" applyFill="1" applyFont="1" borderId="0" fillId="0" fontId="34" numFmtId="0" xfId="0">
      <alignment vertical="center"/>
    </xf>
    <xf applyAlignment="1" applyBorder="1" applyFill="1" applyFont="1" borderId="0" fillId="0" fontId="34" numFmtId="0" xfId="0">
      <alignment horizontal="center" vertical="center"/>
    </xf>
    <xf applyAlignment="1" applyFill="1" applyFont="1" borderId="0" fillId="0" fontId="34" numFmtId="0" xfId="0">
      <alignment vertical="center"/>
    </xf>
    <xf applyBorder="1" applyFill="1" applyFont="1" borderId="0" fillId="27" fontId="62" numFmtId="0" xfId="0"/>
    <xf applyAlignment="1" applyBorder="1" applyFont="1" borderId="0" fillId="0" fontId="34" numFmtId="0" xfId="0">
      <alignment vertical="center"/>
    </xf>
    <xf applyAlignment="1" applyBorder="1" applyFont="1" applyNumberFormat="1" borderId="0" fillId="0" fontId="34" numFmtId="2" xfId="0">
      <alignment horizontal="center" vertical="center" wrapText="1"/>
    </xf>
    <xf applyAlignment="1" applyBorder="1" applyNumberFormat="1" borderId="0" fillId="0" fontId="0" numFmtId="2" xfId="0">
      <alignment horizontal="center" vertical="center"/>
    </xf>
    <xf applyAlignment="1" applyFont="1" applyNumberFormat="1" borderId="0" fillId="0" fontId="34" numFmtId="2" xfId="0">
      <alignment horizontal="center" vertical="center"/>
    </xf>
    <xf applyAlignment="1" applyFont="1" borderId="0" fillId="0" fontId="34" numFmtId="0" xfId="0">
      <alignment horizontal="center" vertical="center"/>
    </xf>
    <xf applyAlignment="1" applyFont="1" borderId="0" fillId="0" fontId="34" numFmtId="0" xfId="0">
      <alignment vertical="center"/>
    </xf>
    <xf applyAlignment="1" applyBorder="1" applyFill="1" applyFont="1" borderId="0" fillId="2" fontId="62" numFmtId="0" xfId="0"/>
    <xf applyAlignment="1" applyBorder="1" applyFill="1" applyFont="1" borderId="0" fillId="2" fontId="34" numFmtId="0" xfId="0"/>
    <xf applyAlignment="1" applyBorder="1" applyFill="1" applyFont="1" borderId="0" fillId="2" fontId="34" numFmtId="0" xfId="0">
      <alignment horizontal="center" vertical="center"/>
    </xf>
    <xf applyFill="1" applyFont="1" borderId="0" fillId="27" fontId="62" numFmtId="0" xfId="0"/>
    <xf applyAlignment="1" applyFont="1" borderId="0" fillId="0" fontId="34" numFmtId="0" xfId="0">
      <alignment horizontal="center" vertical="center" wrapText="1"/>
    </xf>
    <xf applyAlignment="1" applyFont="1" applyNumberFormat="1" borderId="0" fillId="0" fontId="34" numFmtId="2" xfId="0">
      <alignment horizontal="center" vertical="center" wrapText="1"/>
    </xf>
    <xf applyAlignment="1" applyNumberFormat="1" borderId="0" fillId="0" fontId="0" numFmtId="2" xfId="0">
      <alignment horizontal="center" vertical="center"/>
    </xf>
    <xf applyAlignment="1" applyFill="1" applyFont="1" borderId="0" fillId="2" fontId="62" numFmtId="0" xfId="0"/>
    <xf applyAlignment="1" applyFill="1" applyFont="1" borderId="0" fillId="2" fontId="34" numFmtId="0" xfId="0"/>
    <xf applyAlignment="1" applyFill="1" borderId="0" fillId="2" fontId="0" numFmtId="0" xfId="0">
      <alignment horizontal="center" vertical="center"/>
    </xf>
    <xf applyAlignment="1" applyFill="1" applyFont="1" applyNumberFormat="1" borderId="0" fillId="2" fontId="34" numFmtId="2" xfId="0">
      <alignment horizontal="center" vertical="center"/>
    </xf>
    <xf applyFill="1" applyFont="1" borderId="0" fillId="2" fontId="62" numFmtId="0" xfId="0"/>
    <xf applyAlignment="1" applyFill="1" applyFont="1" borderId="0" fillId="2" fontId="62" numFmtId="0" xfId="0">
      <alignment horizontal="center" vertical="center"/>
    </xf>
    <xf applyAlignment="1" applyFont="1" borderId="0" fillId="0" fontId="34" numFmtId="0" xfId="0">
      <alignment vertical="center" wrapText="1"/>
    </xf>
    <xf applyAlignment="1" applyFont="1" applyNumberFormat="1" borderId="0" fillId="0" fontId="34" numFmtId="2" xfId="0">
      <alignment vertical="center" wrapText="1"/>
    </xf>
    <xf applyAlignment="1" applyNumberFormat="1" borderId="0" fillId="0" fontId="0" numFmtId="4" xfId="0">
      <alignment horizontal="center" vertical="center"/>
    </xf>
    <xf applyAlignment="1" applyFill="1" applyNumberFormat="1" borderId="0" fillId="17" fontId="0" numFmtId="4" xfId="0">
      <alignment horizontal="center" vertical="center"/>
    </xf>
    <xf applyAlignment="1" applyNumberFormat="1" borderId="0" fillId="0" fontId="0" numFmtId="43" xfId="0">
      <alignment horizontal="center" vertical="center"/>
    </xf>
    <xf applyAlignment="1" applyFill="1" applyFont="1" borderId="0" fillId="17" fontId="34" numFmtId="0" xfId="0">
      <alignment horizontal="center" vertical="center" wrapText="1"/>
    </xf>
    <xf applyAlignment="1" applyFont="1" applyNumberFormat="1" borderId="0" fillId="0" fontId="34" numFmtId="0" xfId="0">
      <alignment horizontal="center" vertical="center"/>
    </xf>
    <xf applyAlignment="1" applyBorder="1" applyFill="1" applyFont="1" borderId="0" fillId="0" fontId="27" numFmtId="0" xfId="0">
      <alignment horizontal="left" vertical="center"/>
    </xf>
    <xf applyFill="1" applyFont="1" borderId="0" fillId="0" fontId="34" numFmtId="0" xfId="0"/>
    <xf applyAlignment="1" applyBorder="1" applyFill="1" applyFont="1" borderId="0" fillId="0" fontId="27" numFmtId="0" xfId="0">
      <alignment vertical="center" wrapText="1"/>
    </xf>
    <xf applyAlignment="1" applyBorder="1" applyFill="1" applyFont="1" borderId="0" fillId="0" fontId="29" numFmtId="0" xfId="0">
      <alignment horizontal="center" vertical="center"/>
    </xf>
    <xf applyAlignment="1" applyBorder="1" applyFill="1" applyFont="1" borderId="2" fillId="0" fontId="27" numFmtId="0" xfId="0">
      <alignment horizontal="left" vertical="center" wrapText="1"/>
    </xf>
    <xf applyAlignment="1" applyBorder="1" applyFill="1" applyFont="1" borderId="2" fillId="0" fontId="27" numFmtId="0" xfId="0">
      <alignment horizontal="center" vertical="center" wrapText="1"/>
    </xf>
    <xf applyAlignment="1" applyBorder="1" applyFill="1" applyFont="1" applyNumberFormat="1" borderId="2" fillId="0" fontId="27" numFmtId="165" xfId="0">
      <alignment horizontal="left" vertical="center" wrapText="1"/>
    </xf>
    <xf applyAlignment="1" applyBorder="1" applyFill="1" applyFont="1" applyNumberFormat="1" borderId="2" fillId="0" fontId="27" numFmtId="2" xfId="1">
      <alignment vertical="top"/>
    </xf>
    <xf applyAlignment="1" applyBorder="1" applyFill="1" applyFont="1" applyNumberFormat="1" borderId="2" fillId="0" fontId="27" numFmtId="2" xfId="1"/>
    <xf applyAlignment="1" applyBorder="1" applyFill="1" applyFont="1" applyNumberFormat="1" borderId="2" fillId="0" fontId="29" numFmtId="2" xfId="1"/>
    <xf applyAlignment="1" applyBorder="1" applyFill="1" applyFont="1" applyNumberFormat="1" borderId="2" fillId="0" fontId="29" numFmtId="0" xfId="0">
      <alignment horizontal="left" vertical="center" wrapText="1"/>
    </xf>
    <xf applyAlignment="1" applyBorder="1" applyFill="1" applyFont="1" applyNumberFormat="1" borderId="2" fillId="0" fontId="29" numFmtId="165" xfId="0">
      <alignment horizontal="left" vertical="center" wrapText="1"/>
    </xf>
    <xf applyAlignment="1" applyBorder="1" applyFill="1" applyFont="1" borderId="2" fillId="0" fontId="34" numFmtId="0" xfId="0">
      <alignment wrapText="1"/>
    </xf>
    <xf applyAlignment="1" applyBorder="1" applyFill="1" applyFont="1" applyNumberFormat="1" borderId="2" fillId="0" fontId="27" numFmtId="0" xfId="0">
      <alignment horizontal="left" vertical="center" wrapText="1"/>
    </xf>
    <xf applyAlignment="1" applyBorder="1" applyFill="1" applyFont="1" borderId="2" fillId="0" fontId="29" numFmtId="0" xfId="0">
      <alignment horizontal="left" vertical="center" wrapText="1"/>
    </xf>
    <xf applyAlignment="1" applyBorder="1" applyFill="1" applyFont="1" applyNumberFormat="1" borderId="2" fillId="0" fontId="34" numFmtId="0" xfId="0">
      <alignment horizontal="left"/>
    </xf>
    <xf applyAlignment="1" applyBorder="1" applyFill="1" applyFont="1" borderId="3" fillId="0" fontId="40" numFmtId="0" xfId="0">
      <alignment horizontal="left" vertical="center" wrapText="1"/>
    </xf>
    <xf applyAlignment="1" applyBorder="1" applyFill="1" applyFont="1" applyNumberFormat="1" borderId="3" fillId="0" fontId="40" numFmtId="165" xfId="0">
      <alignment horizontal="left" vertical="center"/>
    </xf>
    <xf applyAlignment="1" applyBorder="1" applyFill="1" applyFont="1" applyNumberFormat="1" borderId="3" fillId="0" fontId="40" numFmtId="0" xfId="0">
      <alignment horizontal="left" vertical="center" wrapText="1"/>
    </xf>
    <xf applyAlignment="1" applyBorder="1" applyFill="1" applyFont="1" applyNumberFormat="1" borderId="2" fillId="0" fontId="31" numFmtId="165" xfId="0">
      <alignment horizontal="left" vertical="center" wrapText="1"/>
    </xf>
    <xf applyAlignment="1" applyBorder="1" applyFill="1" applyFont="1" applyNumberFormat="1" borderId="2" fillId="0" fontId="30" numFmtId="2" xfId="1"/>
    <xf applyAlignment="1" applyBorder="1" applyFill="1" applyFont="1" borderId="2" fillId="0" fontId="30" numFmtId="0" xfId="0">
      <alignment horizontal="left" vertical="center" wrapText="1"/>
    </xf>
    <xf applyAlignment="1" applyBorder="1" applyFill="1" applyFont="1" applyNumberFormat="1" borderId="2" fillId="0" fontId="30" numFmtId="165" xfId="0">
      <alignment horizontal="left" vertical="center" wrapText="1"/>
    </xf>
    <xf applyAlignment="1" applyBorder="1" applyFill="1" applyFont="1" applyNumberFormat="1" borderId="3" fillId="0" fontId="30" numFmtId="0" xfId="0">
      <alignment horizontal="left" vertical="center" wrapText="1"/>
    </xf>
    <xf applyAlignment="1" applyBorder="1" applyFill="1" applyFont="1" applyNumberFormat="1" borderId="3" fillId="0" fontId="30" numFmtId="165" xfId="0">
      <alignment horizontal="left" vertical="center" wrapText="1"/>
    </xf>
    <xf applyAlignment="1" applyBorder="1" applyFill="1" applyFont="1" borderId="3" fillId="0" fontId="30" numFmtId="0" xfId="0">
      <alignment horizontal="left" vertical="center" wrapText="1"/>
    </xf>
    <xf applyAlignment="1" applyBorder="1" applyFill="1" applyFont="1" applyNumberFormat="1" borderId="2" fillId="0" fontId="28" numFmtId="2" xfId="1"/>
    <xf applyAlignment="1" applyFill="1" applyFont="1" applyNumberFormat="1" borderId="0" fillId="0" fontId="37" numFmtId="49" xfId="0">
      <alignment horizontal="left"/>
    </xf>
    <xf applyAlignment="1" applyFill="1" applyFont="1" applyNumberFormat="1" borderId="0" fillId="0" fontId="37" numFmtId="49" xfId="0">
      <alignment wrapText="1"/>
    </xf>
    <xf applyFont="1" borderId="0" fillId="0" fontId="5" numFmtId="0" quotePrefix="1" xfId="0"/>
    <xf applyAlignment="1" applyFill="1" applyFont="1" borderId="0" fillId="7" fontId="5" numFmtId="0" xfId="0">
      <alignment vertical="top" wrapText="1"/>
    </xf>
    <xf applyAlignment="1" applyBorder="1" applyFill="1" applyFont="1" borderId="11" fillId="20" fontId="11" numFmtId="0" xfId="0">
      <alignment horizontal="left" vertical="center" wrapText="1"/>
    </xf>
    <xf applyAlignment="1" applyBorder="1" applyFont="1" borderId="11" fillId="0" fontId="5" numFmtId="0" xfId="0">
      <alignment horizontal="left" vertical="center" wrapText="1"/>
    </xf>
    <xf applyAlignment="1" applyFont="1" borderId="0" fillId="0" fontId="11" numFmtId="0" xfId="0">
      <alignment horizontal="left" vertical="center"/>
    </xf>
    <xf applyAlignment="1" applyFont="1" borderId="0" fillId="0" fontId="5" numFmtId="0" xfId="0">
      <alignment horizontal="left"/>
    </xf>
    <xf applyAlignment="1" applyBorder="1" applyFill="1" applyFont="1" borderId="11" fillId="20" fontId="11" numFmtId="0" xfId="0">
      <alignment vertical="center" wrapText="1"/>
    </xf>
    <xf applyAlignment="1" applyBorder="1" applyFill="1" applyFont="1" borderId="13" fillId="20" fontId="11" numFmtId="0" xfId="0">
      <alignment vertical="center" wrapText="1"/>
    </xf>
    <xf applyAlignment="1" applyFont="1" borderId="0" fillId="0" fontId="5" numFmtId="0" xfId="0">
      <alignment horizontal="left" vertical="center"/>
    </xf>
    <xf applyAlignment="1" applyBorder="1" applyFill="1" applyFont="1" borderId="11" fillId="20" fontId="11" numFmtId="0" xfId="0">
      <alignment horizontal="center" vertical="center" wrapText="1"/>
    </xf>
    <xf applyAlignment="1" applyFont="1" borderId="0" fillId="0" fontId="5" numFmtId="0" xfId="0">
      <alignment horizontal="right" vertical="center" wrapText="1"/>
    </xf>
    <xf applyAlignment="1" applyBorder="1" applyFont="1" borderId="11" fillId="0" fontId="2" numFmtId="0" xfId="0">
      <alignment horizontal="justify" vertical="center" wrapText="1"/>
    </xf>
    <xf applyAlignment="1" applyBorder="1" applyFont="1" borderId="11" fillId="0" fontId="5" numFmtId="0" xfId="0">
      <alignment horizontal="left" vertical="center"/>
    </xf>
    <xf applyAlignment="1" applyBorder="1" applyFont="1" borderId="11" fillId="0" fontId="2" numFmtId="0" xfId="0">
      <alignment horizontal="center" vertical="center" wrapText="1"/>
    </xf>
    <xf applyAlignment="1" applyBorder="1" applyFont="1" borderId="11" fillId="0" fontId="5" numFmtId="0" xfId="0">
      <alignment vertical="center"/>
    </xf>
    <xf applyAlignment="1" applyBorder="1" applyFont="1" borderId="11" fillId="0" fontId="5" numFmtId="0" xfId="0">
      <alignment vertical="center" wrapText="1"/>
    </xf>
    <xf applyAlignment="1" applyFont="1" borderId="0" fillId="0" fontId="5" numFmtId="0" xfId="0">
      <alignment horizontal="center"/>
    </xf>
    <xf applyAlignment="1" applyBorder="1" applyFill="1" applyFont="1" borderId="32" fillId="0" fontId="18" numFmtId="0" xfId="0">
      <alignment horizontal="center" vertical="center"/>
    </xf>
    <xf applyAlignment="1" applyBorder="1" applyFont="1" borderId="11" fillId="0" fontId="5" numFmtId="0" xfId="0">
      <alignment horizontal="left" vertical="center"/>
    </xf>
    <xf applyAlignment="1" applyBorder="1" applyFont="1" borderId="20" fillId="0" fontId="5" numFmtId="0" xfId="0">
      <alignment horizontal="left" vertical="center" wrapText="1"/>
    </xf>
    <xf applyAlignment="1" applyBorder="1" applyFont="1" borderId="12" fillId="0" fontId="5" numFmtId="0" xfId="0">
      <alignment horizontal="center" vertical="center"/>
    </xf>
    <xf applyAlignment="1" applyBorder="1" applyFont="1" borderId="11" fillId="0" fontId="5" numFmtId="0" xfId="0">
      <alignment horizontal="left" vertical="center" wrapText="1"/>
    </xf>
    <xf applyAlignment="1" applyFont="1" borderId="0" fillId="0" fontId="5" numFmtId="0" xfId="0">
      <alignment horizontal="left"/>
    </xf>
    <xf applyAlignment="1" applyBorder="1" applyFont="1" borderId="12" fillId="0" fontId="5" numFmtId="0" xfId="0">
      <alignment horizontal="center" vertical="center" wrapText="1"/>
    </xf>
    <xf applyAlignment="1" applyBorder="1" applyFont="1" borderId="11" fillId="0" fontId="5" numFmtId="0" xfId="0">
      <alignment vertical="center" wrapText="1"/>
    </xf>
    <xf applyAlignment="1" applyBorder="1" applyFont="1" borderId="11" fillId="0" fontId="5" numFmtId="0" xfId="0">
      <alignment horizontal="center" vertical="center" wrapText="1"/>
    </xf>
    <xf applyAlignment="1" applyFont="1" borderId="0" fillId="0" fontId="5" numFmtId="0" xfId="0">
      <alignment horizontal="center" vertical="center"/>
    </xf>
    <xf applyAlignment="1" applyFont="1" borderId="0" fillId="0" fontId="5" numFmtId="0" xfId="0">
      <alignment horizontal="center" vertical="center" wrapText="1"/>
    </xf>
    <xf applyAlignment="1" applyBorder="1" applyFont="1" borderId="0" fillId="0" fontId="5" numFmtId="0" xfId="0">
      <alignment horizontal="center" vertical="center" wrapText="1"/>
    </xf>
    <xf applyAlignment="1" applyFont="1" borderId="0" fillId="0" fontId="5" numFmtId="0" xfId="0">
      <alignment horizontal="left" vertical="center"/>
    </xf>
    <xf applyAlignment="1" applyFont="1" borderId="0" fillId="0" fontId="5" numFmtId="0" xfId="0">
      <alignment horizontal="center"/>
    </xf>
    <xf applyAlignment="1" applyFont="1" borderId="0" fillId="0" fontId="2" numFmtId="0" xfId="0">
      <alignment horizontal="center" vertical="center" wrapText="1"/>
    </xf>
    <xf applyAlignment="1" applyFont="1" borderId="0" fillId="0" fontId="2" numFmtId="0" xfId="0">
      <alignment horizontal="center" vertical="center"/>
    </xf>
    <xf applyAlignment="1" applyBorder="1" applyFont="1" borderId="11" fillId="0" fontId="5" numFmtId="0" xfId="0">
      <alignment horizontal="center" vertical="center"/>
    </xf>
    <xf applyAlignment="1" applyFont="1" borderId="0" fillId="0" fontId="5" numFmtId="0" xfId="0">
      <alignment horizontal="right" vertical="center"/>
    </xf>
    <xf applyAlignment="1" applyFont="1" borderId="0" fillId="0" fontId="5" numFmtId="0" xfId="0">
      <alignment vertical="center"/>
    </xf>
    <xf applyAlignment="1" applyBorder="1" applyFont="1" borderId="11" fillId="0" fontId="2" numFmtId="0" xfId="0">
      <alignment horizontal="center" vertical="center" wrapText="1"/>
    </xf>
    <xf applyAlignment="1" applyFont="1" borderId="0" fillId="0" fontId="5" numFmtId="0" xfId="0">
      <alignment horizontal="center" wrapText="1"/>
    </xf>
    <xf applyAlignment="1" applyBorder="1" applyFont="1" borderId="11" fillId="0" fontId="2" numFmtId="43" xfId="1">
      <alignment horizontal="center" vertical="center"/>
    </xf>
    <xf applyAlignment="1" applyBorder="1" applyFill="1" applyFont="1" borderId="11" fillId="18" fontId="2" numFmtId="43" xfId="1">
      <alignment horizontal="center" vertical="center" wrapText="1"/>
    </xf>
    <xf applyAlignment="1" applyBorder="1" applyFill="1" applyFont="1" borderId="30" fillId="18" fontId="2" numFmtId="43" xfId="1">
      <alignment vertical="center"/>
    </xf>
    <xf applyAlignment="1" applyBorder="1" applyFill="1" applyFont="1" borderId="11" fillId="7" fontId="16" numFmtId="43" xfId="1">
      <alignment horizontal="right" vertical="center" wrapText="1"/>
    </xf>
    <xf applyAlignment="1" applyBorder="1" applyFill="1" applyFont="1" borderId="12" fillId="7" fontId="16" numFmtId="43" xfId="1">
      <alignment horizontal="left" vertical="center" wrapText="1"/>
    </xf>
    <xf applyAlignment="1" applyBorder="1" applyFill="1" applyFont="1" borderId="12" fillId="7" fontId="3" numFmtId="43" xfId="1">
      <alignment horizontal="center" vertical="center"/>
    </xf>
    <xf applyAlignment="1" applyFill="1" applyFont="1" applyNumberFormat="1" borderId="0" fillId="18" fontId="2" numFmtId="166" xfId="1">
      <alignment vertical="center"/>
    </xf>
    <xf applyAlignment="1" applyFill="1" applyFont="1" applyNumberFormat="1" borderId="0" fillId="18" fontId="2" numFmtId="166" xfId="1">
      <alignment vertical="center" wrapText="1"/>
    </xf>
    <xf applyAlignment="1" applyFill="1" applyFont="1" applyNumberFormat="1" borderId="0" fillId="18" fontId="2" numFmtId="166" xfId="1">
      <alignment horizontal="center" vertical="center"/>
    </xf>
    <xf applyFill="1" applyFont="1" applyNumberFormat="1" borderId="0" fillId="18" fontId="5" numFmtId="166" xfId="1"/>
    <xf applyAlignment="1" applyFont="1" applyNumberFormat="1" borderId="0" fillId="0" fontId="5" numFmtId="166" xfId="1">
      <alignment horizontal="left" vertical="center"/>
    </xf>
    <xf applyFont="1" applyNumberFormat="1" borderId="0" fillId="0" fontId="5" numFmtId="166" xfId="1"/>
    <xf applyAlignment="1" applyFont="1" applyNumberFormat="1" borderId="0" fillId="0" fontId="5" numFmtId="166" xfId="1">
      <alignment horizontal="left"/>
    </xf>
    <xf applyBorder="1" applyFill="1" applyFont="1" borderId="0" fillId="18" fontId="5" numFmtId="0" xfId="0"/>
    <xf applyAlignment="1" applyBorder="1" applyFill="1" applyFont="1" borderId="0" fillId="18" fontId="2" numFmtId="0" xfId="0"/>
    <xf applyAlignment="1" applyBorder="1" applyFill="1" applyFont="1" applyNumberFormat="1" borderId="0" fillId="18" fontId="2" numFmtId="166" xfId="1"/>
    <xf applyBorder="1" applyFill="1" applyFont="1" applyNumberFormat="1" borderId="0" fillId="18" fontId="5" numFmtId="166" xfId="1"/>
    <xf applyAlignment="1" applyBorder="1" applyFill="1" applyFont="1" applyNumberFormat="1" borderId="0" fillId="18" fontId="5" numFmtId="166" xfId="1">
      <alignment horizontal="right"/>
    </xf>
    <xf applyAlignment="1" applyBorder="1" applyFill="1" applyFont="1" borderId="0" fillId="18" fontId="5" numFmtId="0" xfId="0">
      <alignment vertical="center" wrapText="1"/>
    </xf>
    <xf applyAlignment="1" applyBorder="1" applyFont="1" borderId="14" fillId="0" fontId="5" numFmtId="0" xfId="0">
      <alignment horizontal="center" vertical="top" wrapText="1"/>
    </xf>
    <xf applyAlignment="1" applyFont="1" borderId="0" fillId="0" fontId="2" numFmtId="0" xfId="0">
      <alignment horizontal="left" vertical="center" wrapText="1"/>
    </xf>
    <xf applyAlignment="1" applyBorder="1" applyFill="1" applyFont="1" borderId="11" fillId="21" fontId="7" numFmtId="0" xfId="0">
      <alignment horizontal="center" vertical="center"/>
    </xf>
    <xf applyAlignment="1" applyBorder="1" applyFill="1" applyFont="1" borderId="12" fillId="7" fontId="5" numFmtId="43" xfId="1">
      <alignment vertical="center"/>
    </xf>
    <xf applyAlignment="1" applyBorder="1" applyFill="1" applyFont="1" borderId="0" fillId="7" fontId="5" numFmtId="43" xfId="1">
      <alignment vertical="center"/>
    </xf>
    <xf applyAlignment="1" applyBorder="1" applyFill="1" applyFont="1" borderId="0" fillId="0" fontId="34" numFmtId="0" xfId="0">
      <alignment horizontal="left" vertical="center"/>
    </xf>
    <xf applyAlignment="1" applyBorder="1" applyFill="1" applyFont="1" borderId="0" fillId="2" fontId="34" numFmtId="0" xfId="0">
      <alignment horizontal="left"/>
    </xf>
    <xf applyAlignment="1" applyFont="1" borderId="0" fillId="0" fontId="34" numFmtId="0" xfId="0">
      <alignment horizontal="left" vertical="center" wrapText="1"/>
    </xf>
    <xf applyAlignment="1" applyFill="1" applyFont="1" borderId="0" fillId="2" fontId="34" numFmtId="0" xfId="0">
      <alignment horizontal="left"/>
    </xf>
    <xf applyAlignment="1" applyFill="1" applyFont="1" borderId="0" fillId="2" fontId="62" numFmtId="0" xfId="0">
      <alignment horizontal="left"/>
    </xf>
    <xf applyFont="1" applyNumberFormat="1" borderId="0" fillId="0" fontId="5" numFmtId="2" xfId="0"/>
    <xf applyFont="1" applyNumberFormat="1" borderId="0" fillId="0" fontId="5" numFmtId="4" xfId="0"/>
    <xf applyFill="1" applyFont="1" borderId="0" fillId="17" fontId="5" numFmtId="0" xfId="0"/>
    <xf applyFont="1" applyNumberFormat="1" borderId="0" fillId="0" fontId="5" numFmtId="3" xfId="0"/>
    <xf applyAlignment="1" applyBorder="1" applyFont="1" borderId="0" fillId="0" fontId="34" numFmtId="0" xfId="0">
      <alignment vertical="center" wrapText="1"/>
    </xf>
    <xf applyAlignment="1" applyFont="1" borderId="0" fillId="0" fontId="3" numFmtId="43" xfId="1">
      <alignment horizontal="right"/>
    </xf>
    <xf applyAlignment="1" applyBorder="1" applyFont="1" borderId="0" fillId="0" fontId="16" numFmtId="43" xfId="1">
      <alignment horizontal="center" vertical="center"/>
    </xf>
    <xf applyAlignment="1" applyBorder="1" applyFont="1" borderId="0" fillId="0" fontId="16" numFmtId="43" xfId="1">
      <alignment vertical="center"/>
    </xf>
    <xf applyAlignment="1" applyBorder="1" applyFont="1" borderId="0" fillId="0" fontId="18" numFmtId="43" xfId="1">
      <alignment horizontal="center" vertical="center"/>
    </xf>
    <xf applyAlignment="1" applyBorder="1" applyFill="1" applyFont="1" borderId="2" fillId="9" fontId="16" numFmtId="43" xfId="1">
      <alignment horizontal="center" vertical="center" wrapText="1"/>
    </xf>
    <xf applyAlignment="1" applyBorder="1" applyFont="1" borderId="2" fillId="0" fontId="16" numFmtId="43" xfId="1">
      <alignment vertical="top"/>
    </xf>
    <xf applyAlignment="1" applyBorder="1" applyFont="1" borderId="2" fillId="0" fontId="16" numFmtId="43" xfId="1"/>
    <xf applyAlignment="1" applyBorder="1" applyFont="1" borderId="2" fillId="0" fontId="18" numFmtId="43" xfId="1"/>
    <xf applyAlignment="1" applyBorder="1" applyFill="1" applyFont="1" borderId="2" fillId="0" fontId="18" numFmtId="43" xfId="1"/>
    <xf applyAlignment="1" applyBorder="1" applyFont="1" borderId="2" fillId="0" fontId="2" numFmtId="43" xfId="1"/>
    <xf applyAlignment="1" applyBorder="1" applyFont="1" borderId="2" fillId="0" fontId="17" numFmtId="43" xfId="1"/>
    <xf applyAlignment="1" applyBorder="1" applyFont="1" borderId="2" fillId="0" fontId="24" numFmtId="43" xfId="1"/>
    <xf applyAlignment="1" applyBorder="1" applyFill="1" applyFont="1" borderId="11" fillId="0" fontId="5" numFmtId="0" xfId="0">
      <alignment vertical="center" wrapText="1"/>
    </xf>
    <xf applyAlignment="1" applyBorder="1" applyFont="1" borderId="11" fillId="0" fontId="5" numFmtId="0" xfId="0">
      <alignment horizontal="center" vertical="center" wrapText="1"/>
    </xf>
    <xf applyAlignment="1" applyFont="1" borderId="0" fillId="0" fontId="3" numFmtId="0" xfId="0">
      <alignment horizontal="left" vertical="center"/>
    </xf>
    <xf applyAlignment="1" applyFont="1" borderId="0" fillId="0" fontId="5" numFmtId="0" xfId="0">
      <alignment horizontal="center" vertical="center"/>
    </xf>
    <xf applyAlignment="1" applyBorder="1" applyFill="1" applyFont="1" borderId="11" fillId="0" fontId="5" numFmtId="0" xfId="0">
      <alignment horizontal="left" vertical="center" wrapText="1"/>
    </xf>
    <xf applyAlignment="1" applyBorder="1" applyFont="1" borderId="11" fillId="0" fontId="5" numFmtId="0" xfId="0">
      <alignment horizontal="center" vertical="center"/>
    </xf>
    <xf applyAlignment="1" applyFont="1" borderId="0" fillId="0" fontId="5" numFmtId="0" xfId="0">
      <alignment horizontal="left" vertical="center"/>
    </xf>
    <xf applyAlignment="1" applyFont="1" borderId="0" fillId="0" fontId="5" numFmtId="0" xfId="0">
      <alignment horizontal="right" vertical="center"/>
    </xf>
    <xf applyAlignment="1" applyBorder="1" applyFont="1" borderId="0" fillId="0" fontId="27" numFmtId="0" xfId="0">
      <alignment horizontal="center" vertical="center"/>
    </xf>
    <xf applyAlignment="1" applyBorder="1" applyFill="1" applyFont="1" borderId="12" fillId="0" fontId="5" numFmtId="0" xfId="0">
      <alignment horizontal="center" vertical="center" wrapText="1"/>
    </xf>
    <xf applyAlignment="1" applyBorder="1" applyFill="1" applyFont="1" borderId="11" fillId="0" fontId="5" numFmtId="43" xfId="1">
      <alignment vertical="center" wrapText="1"/>
    </xf>
    <xf applyAlignment="1" applyBorder="1" applyFill="1" applyFont="1" borderId="0" fillId="0" fontId="5" numFmtId="43" xfId="1">
      <alignment vertical="center" wrapText="1"/>
    </xf>
    <xf applyAlignment="1" applyFill="1" applyFont="1" borderId="0" fillId="0" fontId="5" numFmtId="0" xfId="0">
      <alignment horizontal="center" vertical="center" wrapText="1"/>
    </xf>
    <xf applyAlignment="1" applyFill="1" applyFont="1" borderId="0" fillId="0" fontId="2" numFmtId="0" xfId="0">
      <alignment vertical="top"/>
    </xf>
    <xf applyAlignment="1" applyFill="1" applyFont="1" borderId="0" fillId="0" fontId="5" numFmtId="0" xfId="0">
      <alignment horizontal="left"/>
    </xf>
    <xf applyAlignment="1" applyBorder="1" applyFont="1" borderId="11" fillId="0" fontId="2" numFmtId="43" xfId="1">
      <alignment vertical="center" wrapText="1"/>
    </xf>
    <xf applyFont="1" applyNumberFormat="1" borderId="0" fillId="0" fontId="30" numFmtId="2" xfId="1"/>
    <xf applyAlignment="1" applyFont="1" applyNumberFormat="1" borderId="0" fillId="0" fontId="31" numFmtId="2" xfId="1">
      <alignment horizontal="right"/>
    </xf>
    <xf applyAlignment="1" applyBorder="1" applyFont="1" borderId="0" fillId="0" fontId="31" numFmtId="0" xfId="0">
      <alignment horizontal="center" vertical="center"/>
    </xf>
    <xf applyAlignment="1" applyBorder="1" applyFont="1" applyNumberFormat="1" borderId="0" fillId="0" fontId="30" numFmtId="2" xfId="1">
      <alignment horizontal="right" vertical="center"/>
    </xf>
    <xf applyAlignment="1" applyBorder="1" applyFont="1" applyNumberFormat="1" borderId="0" fillId="0" fontId="30" numFmtId="2" xfId="1">
      <alignment horizontal="center" vertical="center"/>
    </xf>
    <xf applyAlignment="1" applyBorder="1" applyFont="1" applyNumberFormat="1" borderId="3" fillId="0" fontId="31" numFmtId="2" xfId="1">
      <alignment horizontal="center" vertical="center" wrapText="1"/>
    </xf>
    <xf applyAlignment="1" applyBorder="1" applyFill="1" applyFont="1" applyNumberFormat="1" borderId="3" fillId="6" fontId="31" numFmtId="2" xfId="1">
      <alignment horizontal="center" vertical="center" wrapText="1"/>
    </xf>
    <xf applyBorder="1" applyFont="1" applyNumberFormat="1" borderId="3" fillId="0" fontId="63" numFmtId="2" xfId="1"/>
    <xf applyBorder="1" applyFont="1" applyNumberFormat="1" borderId="3" fillId="0" fontId="31" numFmtId="2" xfId="1"/>
    <xf applyBorder="1" applyFont="1" applyNumberFormat="1" borderId="3" fillId="0" fontId="30" numFmtId="2" xfId="1"/>
    <xf applyAlignment="1" applyBorder="1" applyFill="1" applyFont="1" applyNumberFormat="1" applyProtection="1" borderId="3" fillId="2" fontId="30" numFmtId="2" xfId="1">
      <alignment horizontal="right" vertical="center" wrapText="1"/>
    </xf>
    <xf applyBorder="1" applyFill="1" applyFont="1" applyNumberFormat="1" borderId="3" fillId="0" fontId="30" numFmtId="2" xfId="1"/>
    <xf applyBorder="1" applyFill="1" applyFont="1" applyNumberFormat="1" borderId="3" fillId="2" fontId="30" numFmtId="2" xfId="1"/>
    <xf applyAlignment="1" applyBorder="1" applyFont="1" applyNumberFormat="1" borderId="2" fillId="0" fontId="30" numFmtId="2" xfId="1"/>
    <xf applyAlignment="1" applyBorder="1" applyFill="1" applyFont="1" applyNumberFormat="1" borderId="2" fillId="2" fontId="30" numFmtId="2" xfId="1"/>
    <xf applyBorder="1" applyFont="1" applyNumberFormat="1" borderId="3" fillId="0" fontId="64" numFmtId="2" xfId="1"/>
    <xf applyAlignment="1" applyBorder="1" applyFill="1" applyFont="1" applyNumberFormat="1" borderId="3" fillId="6" fontId="64" numFmtId="2" xfId="1">
      <alignment horizontal="center"/>
    </xf>
    <xf applyAlignment="1" applyBorder="1" applyFill="1" applyFont="1" applyNumberFormat="1" borderId="3" fillId="0" fontId="64" numFmtId="2" xfId="1">
      <alignment horizontal="center"/>
    </xf>
    <xf applyFont="1" borderId="0" fillId="0" fontId="31" numFmtId="0" xfId="0"/>
    <xf applyAlignment="1" applyFont="1" borderId="0" fillId="0" fontId="36" numFmtId="0" xfId="0">
      <alignment horizontal="center"/>
    </xf>
    <xf applyAlignment="1" applyFont="1" borderId="0" fillId="0" fontId="31" numFmtId="0" xfId="0">
      <alignment horizontal="center"/>
    </xf>
    <xf applyAlignment="1" applyFont="1" borderId="0" fillId="0" fontId="30" numFmtId="0" xfId="0">
      <alignment horizontal="center" vertical="center" wrapText="1"/>
    </xf>
    <xf applyAlignment="1" applyBorder="1" applyFill="1" applyFont="1" borderId="5" fillId="10" fontId="31" numFmtId="0" xfId="0">
      <alignment horizontal="center" vertical="center" wrapText="1"/>
    </xf>
    <xf applyAlignment="1" applyBorder="1" applyFill="1" applyFont="1" borderId="3" fillId="10" fontId="31" numFmtId="0" xfId="0">
      <alignment horizontal="center" vertical="center" wrapText="1"/>
    </xf>
    <xf applyAlignment="1" applyBorder="1" applyFill="1" applyFont="1" borderId="6" fillId="10" fontId="31" numFmtId="0" xfId="0">
      <alignment horizontal="center" vertical="center" wrapText="1"/>
    </xf>
    <xf applyAlignment="1" applyBorder="1" applyFill="1" applyFont="1" borderId="3" fillId="2" fontId="30" numFmtId="0" xfId="0">
      <alignment horizontal="center" vertical="center" wrapText="1"/>
    </xf>
    <xf applyAlignment="1" applyBorder="1" applyFill="1" applyFont="1" applyNumberFormat="1" borderId="4" fillId="2" fontId="31" numFmtId="165" xfId="0">
      <alignment horizontal="left" vertical="center" wrapText="1"/>
    </xf>
    <xf applyAlignment="1" applyBorder="1" applyFill="1" applyFont="1" applyNumberFormat="1" borderId="3" fillId="2" fontId="30" numFmtId="4" xfId="0">
      <alignment horizontal="right" vertical="center" wrapText="1"/>
    </xf>
    <xf applyAlignment="1" applyBorder="1" applyFont="1" applyNumberFormat="1" borderId="3" fillId="0" fontId="30" numFmtId="4" xfId="0">
      <alignment horizontal="right" vertical="center" wrapText="1"/>
    </xf>
    <xf applyAlignment="1" applyBorder="1" applyFont="1" borderId="3" fillId="0" fontId="30" numFmtId="0" xfId="0">
      <alignment horizontal="center" vertical="center" wrapText="1"/>
    </xf>
    <xf applyAlignment="1" applyBorder="1" applyFont="1" applyNumberFormat="1" borderId="3" fillId="0" fontId="31" numFmtId="4" xfId="0">
      <alignment horizontal="right" vertical="center" wrapText="1"/>
    </xf>
    <xf applyAlignment="1" applyBorder="1" applyFill="1" applyFont="1" applyNumberFormat="1" borderId="3" fillId="2" fontId="65" numFmtId="4" xfId="0">
      <alignment horizontal="right" vertical="center" wrapText="1"/>
    </xf>
    <xf applyAlignment="1" applyBorder="1" applyFont="1" applyNumberFormat="1" borderId="3" fillId="0" fontId="65" numFmtId="4" xfId="0">
      <alignment horizontal="right" vertical="center" wrapText="1"/>
    </xf>
    <xf applyAlignment="1" applyFont="1" borderId="0" fillId="0" fontId="30" numFmtId="0" xfId="0">
      <alignment horizontal="right"/>
    </xf>
    <xf applyAlignment="1" applyFont="1" borderId="0" fillId="0" fontId="30" numFmtId="0" xfId="0">
      <alignment horizontal="right" vertical="center" wrapText="1"/>
    </xf>
    <xf applyBorder="1" applyFont="1" borderId="3" fillId="0" fontId="31" numFmtId="43" xfId="1"/>
    <xf applyBorder="1" applyFill="1" applyFont="1" borderId="3" fillId="4" fontId="30" numFmtId="43" xfId="1"/>
    <xf applyBorder="1" applyFill="1" applyFont="1" borderId="3" fillId="4" fontId="31" numFmtId="43" xfId="1"/>
    <xf applyBorder="1" applyFont="1" borderId="0" fillId="0" fontId="34" numFmtId="0" xfId="0"/>
    <xf applyAlignment="1" applyFont="1" borderId="0" fillId="0" fontId="34" numFmtId="0" xfId="0">
      <alignment horizontal="right"/>
    </xf>
    <xf applyAlignment="1" applyFont="1" borderId="0" fillId="0" fontId="33" numFmtId="0" xfId="0">
      <alignment horizontal="right" vertical="center" wrapText="1"/>
    </xf>
    <xf applyAlignment="1" applyBorder="1" applyFill="1" applyFont="1" borderId="5" fillId="5" fontId="39" numFmtId="0" xfId="0">
      <alignment horizontal="center" vertical="center" wrapText="1"/>
    </xf>
    <xf applyAlignment="1" applyFill="1" applyFont="1" borderId="0" fillId="5" fontId="34" numFmtId="0" xfId="0">
      <alignment horizontal="center" vertical="center"/>
    </xf>
    <xf applyAlignment="1" applyBorder="1" applyFill="1" applyFont="1" borderId="3" fillId="5" fontId="39" numFmtId="0" xfId="0">
      <alignment horizontal="center" vertical="center" wrapText="1"/>
    </xf>
    <xf applyAlignment="1" applyFill="1" applyFont="1" borderId="0" fillId="0" fontId="34" numFmtId="0" xfId="0">
      <alignment horizontal="center" vertical="center"/>
    </xf>
    <xf applyAlignment="1" applyBorder="1" applyFont="1" applyNumberFormat="1" borderId="3" fillId="0" fontId="39" numFmtId="0" xfId="0">
      <alignment horizontal="left" vertical="center" wrapText="1"/>
    </xf>
    <xf applyAlignment="1" applyBorder="1" applyFont="1" applyNumberFormat="1" borderId="3" fillId="0" fontId="39" numFmtId="165" xfId="0">
      <alignment horizontal="left" vertical="center" wrapText="1"/>
    </xf>
    <xf applyAlignment="1" applyBorder="1" applyFont="1" applyNumberFormat="1" borderId="3" fillId="0" fontId="39" numFmtId="4" xfId="0">
      <alignment horizontal="right" vertical="center" wrapText="1"/>
    </xf>
    <xf applyAlignment="1" applyBorder="1" applyFill="1" applyFont="1" applyNumberFormat="1" borderId="3" fillId="2" fontId="39" numFmtId="4" xfId="0">
      <alignment horizontal="right" vertical="center" wrapText="1"/>
    </xf>
    <xf applyAlignment="1" applyBorder="1" applyFill="1" applyFont="1" borderId="3" fillId="4" fontId="33" numFmtId="0" xfId="0">
      <alignment horizontal="left" vertical="center" wrapText="1"/>
    </xf>
    <xf applyAlignment="1" applyBorder="1" applyFill="1" applyFont="1" applyNumberFormat="1" borderId="3" fillId="4" fontId="33" numFmtId="165" xfId="0">
      <alignment horizontal="left" vertical="center" wrapText="1"/>
    </xf>
    <xf applyAlignment="1" applyBorder="1" applyFill="1" applyFont="1" applyNumberFormat="1" borderId="3" fillId="4" fontId="33" numFmtId="4" xfId="0">
      <alignment horizontal="right" vertical="center" wrapText="1"/>
    </xf>
    <xf applyAlignment="1" applyBorder="1" applyFont="1" borderId="3" fillId="0" fontId="39" numFmtId="0" xfId="0">
      <alignment horizontal="left" vertical="center" wrapText="1"/>
    </xf>
    <xf applyAlignment="1" applyFont="1" borderId="0" fillId="0" fontId="37" numFmtId="0" xfId="0">
      <alignment horizontal="center"/>
    </xf>
    <xf applyAlignment="1" applyFont="1" borderId="0" fillId="0" fontId="37" numFmtId="0" xfId="0"/>
    <xf applyFont="1" borderId="0" fillId="0" fontId="29" numFmtId="0" xfId="0"/>
    <xf applyAlignment="1" applyFont="1" borderId="0" fillId="0" fontId="29" numFmtId="0" xfId="0">
      <alignment wrapText="1"/>
    </xf>
    <xf applyAlignment="1" applyBorder="1" applyFill="1" applyFont="1" borderId="3" fillId="15" fontId="31" numFmtId="0" xfId="0">
      <alignment horizontal="center" vertical="center" wrapText="1"/>
    </xf>
    <xf applyAlignment="1" applyBorder="1" applyFill="1" applyFont="1" borderId="3" fillId="15" fontId="29" numFmtId="0" xfId="0">
      <alignment horizontal="center" vertical="center"/>
    </xf>
    <xf applyAlignment="1" applyBorder="1" applyFill="1" applyFont="1" applyNumberFormat="1" borderId="3" fillId="16" fontId="31" numFmtId="165" xfId="0">
      <alignment horizontal="left" vertical="center" wrapText="1"/>
    </xf>
    <xf applyAlignment="1" applyBorder="1" applyFill="1" applyFont="1" applyNumberFormat="1" borderId="3" fillId="16" fontId="31" numFmtId="4" xfId="0">
      <alignment horizontal="right" vertical="center" wrapText="1"/>
    </xf>
    <xf applyAlignment="1" applyBorder="1" applyFill="1" applyFont="1" applyNumberFormat="1" borderId="3" fillId="2" fontId="31" numFmtId="4" xfId="0">
      <alignment horizontal="right" vertical="center" wrapText="1"/>
    </xf>
    <xf applyAlignment="1" applyBorder="1" applyFill="1" applyFont="1" applyNumberFormat="1" borderId="3" fillId="4" fontId="30" numFmtId="4" xfId="0">
      <alignment horizontal="right" vertical="center" wrapText="1"/>
    </xf>
    <xf applyAlignment="1" applyFont="1" borderId="0" fillId="0" fontId="31" numFmtId="0" xfId="0">
      <alignment horizontal="left"/>
    </xf>
    <xf applyAlignment="1" applyBorder="1" applyFill="1" applyFont="1" borderId="3" fillId="7" fontId="31" numFmtId="0" xfId="0">
      <alignment horizontal="left" vertical="center" wrapText="1"/>
    </xf>
    <xf applyAlignment="1" applyBorder="1" applyFill="1" applyFont="1" borderId="3" fillId="4" fontId="30" numFmtId="0" xfId="0">
      <alignment horizontal="left" vertical="center" wrapText="1"/>
    </xf>
    <xf applyAlignment="1" applyBorder="1" applyFill="1" applyFont="1" applyNumberFormat="1" borderId="3" fillId="4" fontId="30" numFmtId="0" xfId="0">
      <alignment horizontal="left" wrapText="1"/>
    </xf>
    <xf applyAlignment="1" applyBorder="1" applyFill="1" applyFont="1" borderId="3" fillId="4" fontId="30" numFmtId="0" xfId="0">
      <alignment horizontal="left" indent="8" wrapText="1"/>
    </xf>
    <xf applyAlignment="1" applyBorder="1" applyFill="1" applyFont="1" applyNumberFormat="1" borderId="3" fillId="4" fontId="30" numFmtId="165" xfId="0">
      <alignment horizontal="left" indent="8" vertical="center" wrapText="1"/>
    </xf>
    <xf applyAlignment="1" applyFont="1" applyNumberFormat="1" borderId="0" fillId="0" fontId="30" numFmtId="49" xfId="0"/>
    <xf applyAlignment="1" applyFont="1" borderId="0" fillId="0" fontId="30" numFmtId="0" xfId="0"/>
    <xf applyAlignment="1" applyBorder="1" applyFont="1" borderId="0" fillId="0" fontId="28" numFmtId="0" xfId="0">
      <alignment vertical="center"/>
    </xf>
    <xf applyAlignment="1" applyBorder="1" applyFill="1" applyFont="1" borderId="3" fillId="0" fontId="29" numFmtId="0" xfId="0">
      <alignment horizontal="center" vertical="center" wrapText="1"/>
    </xf>
    <xf applyAlignment="1" applyBorder="1" applyFont="1" borderId="3" fillId="0" fontId="29" numFmtId="0" xfId="0">
      <alignment horizontal="center" vertical="center" wrapText="1"/>
    </xf>
    <xf applyAlignment="1" applyBorder="1" applyFont="1" borderId="3" fillId="0" fontId="29" numFmtId="0" xfId="0">
      <alignment vertical="center"/>
    </xf>
    <xf applyAlignment="1" applyBorder="1" applyFont="1" applyNumberFormat="1" borderId="3" fillId="0" fontId="29" numFmtId="14" xfId="0">
      <alignment vertical="top"/>
    </xf>
    <xf applyAlignment="1" applyBorder="1" applyFont="1" applyNumberFormat="1" borderId="3" fillId="0" fontId="29" numFmtId="49" xfId="0">
      <alignment vertical="top"/>
    </xf>
    <xf applyAlignment="1" applyBorder="1" applyFont="1" applyNumberFormat="1" borderId="3" fillId="0" fontId="29" numFmtId="164" xfId="1">
      <alignment vertical="top"/>
    </xf>
    <xf applyAlignment="1" applyBorder="1" applyFont="1" borderId="3" fillId="0" fontId="29" numFmtId="0" xfId="0">
      <alignment vertical="top"/>
    </xf>
    <xf applyAlignment="1" applyBorder="1" applyFont="1" applyNumberFormat="1" borderId="3" fillId="0" fontId="29" numFmtId="49" xfId="1">
      <alignment vertical="top"/>
    </xf>
    <xf applyBorder="1" applyFont="1" borderId="3" fillId="0" fontId="34" numFmtId="0" xfId="0"/>
    <xf applyAlignment="1" applyBorder="1" applyFont="1" borderId="3" fillId="0" fontId="37" numFmtId="0" xfId="0"/>
    <xf applyAlignment="1" applyBorder="1" applyFont="1" applyNumberFormat="1" borderId="3" fillId="0" fontId="37" numFmtId="14" xfId="0"/>
    <xf applyAlignment="1" applyBorder="1" applyFont="1" applyNumberFormat="1" borderId="3" fillId="0" fontId="37" numFmtId="49" xfId="0"/>
    <xf applyAlignment="1" applyBorder="1" applyFont="1" applyNumberFormat="1" borderId="3" fillId="0" fontId="66" numFmtId="164" xfId="0">
      <alignment horizontal="center" vertical="center"/>
    </xf>
    <xf applyAlignment="1" applyFont="1" applyNumberFormat="1" borderId="0" fillId="0" fontId="37" numFmtId="14" xfId="0"/>
    <xf applyAlignment="1" applyFont="1" applyNumberFormat="1" borderId="0" fillId="0" fontId="37" numFmtId="164" xfId="0"/>
    <xf applyAlignment="1" applyFont="1" borderId="0" fillId="0" fontId="34" numFmtId="0" xfId="0"/>
    <xf applyBorder="1" applyFont="1" borderId="7" fillId="0" fontId="34" numFmtId="0" xfId="0"/>
    <xf applyBorder="1" applyFont="1" borderId="2" fillId="0" fontId="34" numFmtId="0" xfId="0"/>
    <xf applyFont="1" applyNumberFormat="1" borderId="0" fillId="0" fontId="34" numFmtId="2" xfId="1"/>
    <xf applyAlignment="1" applyFont="1" borderId="0" fillId="0" fontId="29" numFmtId="0" xfId="0">
      <alignment horizontal="left"/>
    </xf>
    <xf applyFont="1" applyNumberFormat="1" borderId="0" fillId="0" fontId="29" numFmtId="2" xfId="1"/>
    <xf applyAlignment="1" applyBorder="1" applyFont="1" applyNumberFormat="1" borderId="0" fillId="0" fontId="27" numFmtId="2" xfId="1">
      <alignment horizontal="center" vertical="center"/>
    </xf>
    <xf applyAlignment="1" applyBorder="1" applyFont="1" borderId="2" fillId="0" fontId="27" numFmtId="0" xfId="0">
      <alignment horizontal="center" vertical="center" wrapText="1"/>
    </xf>
    <xf applyAlignment="1" applyBorder="1" applyFont="1" borderId="10" fillId="0" fontId="27" numFmtId="0" xfId="0">
      <alignment horizontal="center" vertical="center" wrapText="1"/>
    </xf>
    <xf applyAlignment="1" applyBorder="1" applyFill="1" applyFont="1" applyNumberFormat="1" borderId="3" fillId="5" fontId="31" numFmtId="2" xfId="1">
      <alignment horizontal="center" vertical="center" wrapText="1"/>
    </xf>
    <xf applyAlignment="1" applyBorder="1" applyFont="1" applyNumberFormat="1" borderId="2" fillId="0" fontId="29" numFmtId="0" xfId="0">
      <alignment vertical="top"/>
    </xf>
    <xf applyAlignment="1" applyBorder="1" applyFont="1" applyNumberFormat="1" borderId="10" fillId="0" fontId="29" numFmtId="0" xfId="0">
      <alignment vertical="top"/>
    </xf>
    <xf applyAlignment="1" applyBorder="1" applyFont="1" borderId="3" fillId="0" fontId="31" numFmtId="0" xfId="0">
      <alignment horizontal="left" vertical="center"/>
    </xf>
    <xf applyAlignment="1" applyBorder="1" applyFont="1" applyNumberFormat="1" borderId="3" fillId="0" fontId="30" numFmtId="2" xfId="1">
      <alignment vertical="top"/>
    </xf>
    <xf applyAlignment="1" applyBorder="1" applyFill="1" applyFont="1" applyNumberFormat="1" borderId="3" fillId="0" fontId="30" numFmtId="2" xfId="1">
      <alignment vertical="top"/>
    </xf>
    <xf applyAlignment="1" applyBorder="1" applyFont="1" applyNumberFormat="1" borderId="2" fillId="0" fontId="37" numFmtId="0" xfId="0">
      <alignment horizontal="left"/>
    </xf>
    <xf applyAlignment="1" applyBorder="1" applyFont="1" applyNumberFormat="1" borderId="10" fillId="0" fontId="37" numFmtId="0" xfId="0">
      <alignment horizontal="left"/>
    </xf>
    <xf applyAlignment="1" applyBorder="1" applyFont="1" applyNumberFormat="1" borderId="3" fillId="0" fontId="30" numFmtId="2" xfId="1"/>
    <xf applyAlignment="1" applyBorder="1" applyFill="1" applyFont="1" applyNumberFormat="1" borderId="3" fillId="2" fontId="30" numFmtId="165" xfId="0">
      <alignment horizontal="left" vertical="center"/>
    </xf>
    <xf applyAlignment="1" applyBorder="1" applyFill="1" applyFont="1" applyNumberFormat="1" borderId="3" fillId="2" fontId="30" numFmtId="2" xfId="1"/>
    <xf applyAlignment="1" applyBorder="1" applyFont="1" applyNumberFormat="1" borderId="3" fillId="0" fontId="31" numFmtId="165" xfId="0">
      <alignment horizontal="right" vertical="center"/>
    </xf>
    <xf applyFont="1" applyNumberFormat="1" borderId="0" fillId="0" fontId="34" numFmtId="165" xfId="0"/>
    <xf applyAlignment="1" applyBorder="1" applyFill="1" applyFont="1" applyNumberFormat="1" borderId="3" fillId="0" fontId="30" numFmtId="165" xfId="0">
      <alignment horizontal="left" vertical="center"/>
    </xf>
    <xf applyAlignment="1" applyBorder="1" applyFill="1" applyFont="1" applyNumberFormat="1" borderId="3" fillId="2" fontId="34" numFmtId="0" xfId="0">
      <alignment horizontal="left"/>
    </xf>
    <xf applyAlignment="1" applyBorder="1" applyFont="1" applyNumberFormat="1" borderId="2" fillId="0" fontId="37" numFmtId="0" xfId="0"/>
    <xf applyAlignment="1" applyBorder="1" applyFont="1" applyNumberFormat="1" borderId="10" fillId="0" fontId="37" numFmtId="0" xfId="0"/>
    <xf applyAlignment="1" applyBorder="1" applyFill="1" applyFont="1" borderId="3" fillId="11" fontId="31" numFmtId="0" xfId="0">
      <alignment horizontal="left" vertical="center" wrapText="1"/>
    </xf>
    <xf applyAlignment="1" applyBorder="1" applyFill="1" applyFont="1" applyNumberFormat="1" borderId="3" fillId="11" fontId="31" numFmtId="165" xfId="0">
      <alignment horizontal="left" vertical="center"/>
    </xf>
    <xf applyAlignment="1" applyBorder="1" applyFill="1" applyFont="1" applyNumberFormat="1" borderId="3" fillId="11" fontId="30" numFmtId="2" xfId="1"/>
    <xf applyAlignment="1" applyBorder="1" applyFill="1" applyFont="1" applyNumberFormat="1" borderId="3" fillId="0" fontId="31" numFmtId="0" xfId="0">
      <alignment horizontal="left" vertical="center"/>
    </xf>
    <xf applyAlignment="1" applyBorder="1" applyFill="1" applyFont="1" applyNumberFormat="1" borderId="3" fillId="0" fontId="31" numFmtId="165" xfId="0">
      <alignment horizontal="left" vertical="center"/>
    </xf>
    <xf applyAlignment="1" applyFont="1" applyNumberFormat="1" borderId="0" fillId="0" fontId="37" numFmtId="0" xfId="0"/>
    <xf applyAlignment="1" applyBorder="1" applyFill="1" applyFont="1" applyNumberFormat="1" borderId="3" fillId="2" fontId="31" numFmtId="0" xfId="0">
      <alignment horizontal="left" vertical="center"/>
    </xf>
    <xf applyAlignment="1" applyBorder="1" applyFill="1" applyFont="1" applyNumberFormat="1" borderId="3" fillId="2" fontId="31" numFmtId="165" xfId="0">
      <alignment horizontal="left" vertical="center"/>
    </xf>
    <xf applyAlignment="1" applyBorder="1" applyFill="1" applyFont="1" applyNumberFormat="1" borderId="3" fillId="2" fontId="31" numFmtId="165" xfId="0">
      <alignment horizontal="right" vertical="center"/>
    </xf>
    <xf applyAlignment="1" applyFont="1" applyNumberFormat="1" borderId="0" fillId="0" fontId="37" numFmtId="2" xfId="1"/>
    <xf applyFont="1" applyNumberFormat="1" borderId="0" fillId="0" fontId="34" numFmtId="0" xfId="0"/>
    <xf applyAlignment="1" applyFont="1" borderId="0" fillId="0" fontId="31" numFmtId="0" xfId="0"/>
    <xf applyAlignment="1" applyFont="1" borderId="0" fillId="0" fontId="30" numFmtId="0" xfId="0">
      <alignment wrapText="1"/>
    </xf>
    <xf applyAlignment="1" applyFont="1" applyNumberFormat="1" borderId="0" fillId="0" fontId="30" numFmtId="2" xfId="1"/>
    <xf applyAlignment="1" applyBorder="1" applyFont="1" borderId="0" fillId="0" fontId="31" numFmtId="0" xfId="0">
      <alignment vertical="center"/>
    </xf>
    <xf applyAlignment="1" applyFont="1" applyNumberFormat="1" borderId="0" fillId="0" fontId="30" numFmtId="2" xfId="1">
      <alignment horizontal="center" vertical="center"/>
    </xf>
    <xf applyAlignment="1" applyBorder="1" applyFill="1" applyFont="1" borderId="2" fillId="5" fontId="31" numFmtId="0" xfId="0">
      <alignment horizontal="center" vertical="center" wrapText="1"/>
    </xf>
    <xf applyAlignment="1" applyBorder="1" applyFill="1" applyFont="1" applyNumberFormat="1" borderId="2" fillId="5" fontId="31" numFmtId="2" xfId="1">
      <alignment horizontal="center" vertical="center" wrapText="1"/>
    </xf>
    <xf applyAlignment="1" applyBorder="1" applyFill="1" applyFont="1" applyNumberFormat="1" borderId="2" fillId="5" fontId="31" numFmtId="2" xfId="1">
      <alignment horizontal="center" vertical="center"/>
    </xf>
    <xf applyAlignment="1" applyBorder="1" applyFont="1" borderId="2" fillId="0" fontId="31" numFmtId="0" xfId="0">
      <alignment horizontal="left" vertical="center"/>
    </xf>
    <xf applyAlignment="1" applyBorder="1" applyFont="1" applyNumberFormat="1" borderId="2" fillId="0" fontId="30" numFmtId="2" xfId="1">
      <alignment horizontal="right" vertical="center"/>
    </xf>
    <xf applyAlignment="1" applyBorder="1" applyFont="1" applyNumberFormat="1" borderId="2" fillId="0" fontId="31" numFmtId="2" xfId="1"/>
    <xf applyAlignment="1" applyBorder="1" applyFont="1" applyNumberFormat="1" borderId="2" fillId="0" fontId="31" numFmtId="0" xfId="0">
      <alignment horizontal="left" vertical="center"/>
    </xf>
    <xf applyAlignment="1" applyBorder="1" applyFill="1" applyFont="1" applyNumberFormat="1" borderId="2" fillId="2" fontId="30" numFmtId="0" xfId="0">
      <alignment horizontal="left" vertical="center"/>
    </xf>
    <xf applyAlignment="1" applyBorder="1" applyFill="1" applyFont="1" borderId="2" fillId="2" fontId="30" numFmtId="0" xfId="0">
      <alignment horizontal="left" vertical="center"/>
    </xf>
    <xf applyAlignment="1" applyBorder="1" applyFill="1" applyFont="1" applyNumberFormat="1" borderId="2" fillId="2" fontId="31" numFmtId="0" xfId="0">
      <alignment horizontal="left" vertical="center"/>
    </xf>
    <xf applyAlignment="1" applyBorder="1" applyFill="1" applyFont="1" applyNumberFormat="1" borderId="2" fillId="2" fontId="31" numFmtId="165" xfId="0">
      <alignment horizontal="left" vertical="center" wrapText="1"/>
    </xf>
    <xf applyAlignment="1" applyBorder="1" applyFill="1" applyFont="1" applyNumberFormat="1" borderId="2" fillId="2" fontId="31" numFmtId="2" xfId="1"/>
    <xf applyAlignment="1" applyBorder="1" applyFont="1" applyNumberFormat="1" borderId="2" fillId="0" fontId="30" numFmtId="0" xfId="0">
      <alignment horizontal="left"/>
    </xf>
    <xf applyAlignment="1" applyBorder="1" applyFont="1" borderId="2" fillId="0" fontId="30" numFmtId="0" xfId="0">
      <alignment wrapText="1"/>
    </xf>
    <xf applyAlignment="1" applyBorder="1" applyFont="1" borderId="2" fillId="0" fontId="30" numFmtId="0" xfId="0">
      <alignment horizontal="left" vertical="center"/>
    </xf>
    <xf applyAlignment="1" applyBorder="1" applyFill="1" applyFont="1" applyNumberFormat="1" borderId="2" fillId="2" fontId="30" numFmtId="0" xfId="0">
      <alignment horizontal="left"/>
    </xf>
    <xf applyAlignment="1" applyBorder="1" applyFill="1" applyFont="1" borderId="2" fillId="2" fontId="30" numFmtId="0" xfId="0">
      <alignment wrapText="1"/>
    </xf>
    <xf applyAlignment="1" applyBorder="1" applyFill="1" applyFont="1" applyNumberFormat="1" borderId="2" fillId="0" fontId="30" numFmtId="0" xfId="0">
      <alignment horizontal="left"/>
    </xf>
    <xf applyAlignment="1" applyBorder="1" applyFill="1" applyFont="1" borderId="2" fillId="0" fontId="30" numFmtId="0" xfId="0">
      <alignment wrapText="1"/>
    </xf>
    <xf applyAlignment="1" applyBorder="1" applyFont="1" applyNumberFormat="1" borderId="2" fillId="0" fontId="31" numFmtId="0" xfId="0">
      <alignment horizontal="left" vertical="center" wrapText="1"/>
    </xf>
    <xf applyAlignment="1" applyBorder="1" applyFill="1" applyFont="1" applyNumberFormat="1" borderId="2" fillId="2" fontId="30" numFmtId="0" xfId="0">
      <alignment horizontal="left" vertical="center" wrapText="1"/>
    </xf>
    <xf applyAlignment="1" applyBorder="1" applyFill="1" applyFont="1" borderId="2" fillId="2" fontId="31" numFmtId="0" xfId="0">
      <alignment horizontal="left" vertical="center"/>
    </xf>
    <xf applyAlignment="1" applyBorder="1" applyFill="1" applyFont="1" borderId="2" fillId="2" fontId="31" numFmtId="0" xfId="0">
      <alignment horizontal="left" vertical="center" wrapText="1"/>
    </xf>
    <xf applyAlignment="1" applyBorder="1" applyFont="1" borderId="2" fillId="0" fontId="30" numFmtId="0" xfId="0">
      <alignment horizontal="left"/>
    </xf>
    <xf applyAlignment="1" applyBorder="1" applyFont="1" applyNumberFormat="1" borderId="2" fillId="0" fontId="30" numFmtId="165" xfId="0">
      <alignment horizontal="left" vertical="center" wrapText="1"/>
    </xf>
    <xf applyAlignment="1" applyFont="1" applyNumberFormat="1" borderId="0" fillId="0" fontId="30" numFmtId="49" xfId="0">
      <alignment wrapText="1"/>
    </xf>
    <xf applyAlignment="1" applyBorder="1" applyFont="1" applyNumberFormat="1" borderId="0" fillId="0" fontId="30" numFmtId="2" xfId="1"/>
    <xf applyAlignment="1" applyBorder="1" applyFont="1" borderId="0" fillId="0" fontId="30" numFmtId="0" xfId="0">
      <alignment horizontal="left" vertical="center"/>
    </xf>
    <xf applyAlignment="1" applyBorder="1" applyFont="1" borderId="0" fillId="0" fontId="31" numFmtId="0" xfId="0">
      <alignment horizontal="left" vertical="center"/>
    </xf>
    <xf applyAlignment="1" applyBorder="1" applyFont="1" borderId="0" fillId="0" fontId="31" numFmtId="0" xfId="0">
      <alignment horizontal="left" vertical="center" wrapText="1"/>
    </xf>
    <xf applyAlignment="1" applyBorder="1" applyFill="1" applyFont="1" borderId="0" fillId="0" fontId="31" numFmtId="0" xfId="0">
      <alignment horizontal="left" vertical="center"/>
    </xf>
    <xf applyAlignment="1" applyBorder="1" applyFill="1" applyFont="1" borderId="0" fillId="0" fontId="30" numFmtId="0" xfId="0">
      <alignment horizontal="left" vertical="center"/>
    </xf>
    <xf applyAlignment="1" applyFont="1" applyNumberFormat="1" borderId="0" fillId="0" fontId="30" numFmtId="0" xfId="0"/>
    <xf applyFont="1" applyNumberFormat="1" borderId="0" fillId="0" fontId="30" numFmtId="0" xfId="0"/>
    <xf applyAlignment="1" applyBorder="1" applyFill="1" applyFont="1" borderId="0" fillId="0" fontId="5" numFmtId="0" xfId="0">
      <alignment horizontal="left" vertical="center" wrapText="1"/>
    </xf>
    <xf applyAlignment="1" applyBorder="1" applyFont="1" applyNumberFormat="1" applyProtection="1" borderId="11" fillId="0" fontId="5" numFmtId="0" xfId="0">
      <alignment horizontal="center" vertical="center" wrapText="1"/>
    </xf>
    <xf applyAlignment="1" applyBorder="1" applyFill="1" applyFont="1" borderId="0" fillId="0" fontId="5" numFmtId="0" xfId="0">
      <alignment horizontal="left" vertical="center" wrapText="1"/>
    </xf>
    <xf applyAlignment="1" applyBorder="1" applyFont="1" borderId="11" fillId="0" fontId="5" numFmtId="0" xfId="0">
      <alignment horizontal="left" vertical="center" wrapText="1"/>
    </xf>
    <xf applyAlignment="1" applyBorder="1" applyFont="1" borderId="11" fillId="0" fontId="5" numFmtId="0" xfId="0">
      <alignment vertical="center" wrapText="1"/>
    </xf>
    <xf applyAlignment="1" applyBorder="1" applyFont="1" borderId="11" fillId="0" fontId="5" numFmtId="0" xfId="0">
      <alignment horizontal="center" vertical="center" wrapText="1"/>
    </xf>
    <xf applyAlignment="1" applyBorder="1" applyFont="1" borderId="0" fillId="0" fontId="5" numFmtId="0" xfId="0">
      <alignment horizontal="center" vertical="center" wrapText="1"/>
    </xf>
    <xf applyAlignment="1" applyFont="1" borderId="0" fillId="0" fontId="5" numFmtId="0" xfId="0">
      <alignment horizontal="center"/>
    </xf>
    <xf applyAlignment="1" applyFont="1" borderId="0" fillId="0" fontId="5" numFmtId="0" xfId="0">
      <alignment vertical="center"/>
    </xf>
    <xf applyAlignment="1" applyBorder="1" applyFill="1" applyFont="1" borderId="11" fillId="20" fontId="11" numFmtId="0" xfId="0">
      <alignment horizontal="left" vertical="center" wrapText="1"/>
    </xf>
    <xf applyAlignment="1" applyFont="1" borderId="0" fillId="0" fontId="5" numFmtId="0" xfId="0">
      <alignment horizontal="left"/>
    </xf>
    <xf applyAlignment="1" applyFont="1" borderId="0" fillId="0" fontId="5" numFmtId="0" xfId="0"/>
    <xf applyAlignment="1" applyFont="1" borderId="0" fillId="0" fontId="11" numFmtId="0" xfId="0">
      <alignment horizontal="center" vertical="center"/>
    </xf>
    <xf applyAlignment="1" applyFont="1" borderId="0" fillId="0" fontId="11" numFmtId="0" xfId="0">
      <alignment horizontal="left" vertical="center"/>
    </xf>
    <xf applyAlignment="1" applyFont="1" borderId="0" fillId="0" fontId="5" numFmtId="0" xfId="0">
      <alignment horizontal="center" vertical="center"/>
    </xf>
    <xf applyAlignment="1" applyBorder="1" applyFont="1" borderId="11" fillId="0" fontId="5" numFmtId="0" xfId="0">
      <alignment vertical="center" wrapText="1"/>
    </xf>
    <xf applyAlignment="1" applyBorder="1" applyFill="1" applyFont="1" borderId="0" fillId="20" fontId="11" numFmtId="0" xfId="0">
      <alignment horizontal="left" vertical="center" wrapText="1"/>
    </xf>
    <xf applyAlignment="1" applyBorder="1" applyFont="1" borderId="12" fillId="0" fontId="11" numFmtId="0" xfId="0">
      <alignment horizontal="center" vertical="center" wrapText="1"/>
    </xf>
    <xf applyAlignment="1" applyBorder="1" applyFill="1" applyFont="1" borderId="0" fillId="0" fontId="5" numFmtId="0" xfId="0">
      <alignment horizontal="left" vertical="center" wrapText="1"/>
    </xf>
    <xf applyAlignment="1" applyFont="1" borderId="0" fillId="0" fontId="11" numFmtId="0" xfId="0">
      <alignment horizontal="center"/>
    </xf>
    <xf applyAlignment="1" applyBorder="1" applyFill="1" applyFont="1" borderId="11" fillId="20" fontId="11" numFmtId="0" xfId="0">
      <alignment horizontal="justify" vertical="center" wrapText="1"/>
    </xf>
    <xf applyAlignment="1" applyFont="1" borderId="0" fillId="0" fontId="5" numFmtId="0" xfId="0">
      <alignment horizontal="left" vertical="center"/>
    </xf>
    <xf applyAlignment="1" applyFont="1" borderId="0" fillId="0" fontId="5" numFmtId="0" xfId="0">
      <alignment horizontal="center"/>
    </xf>
    <xf applyAlignment="1" applyBorder="1" applyFill="1" applyFont="1" borderId="11" fillId="20" fontId="11" numFmtId="0" xfId="0">
      <alignment horizontal="center" vertical="center" wrapText="1"/>
    </xf>
    <xf applyAlignment="1" applyBorder="1" applyFill="1" applyFont="1" borderId="13" fillId="20" fontId="11" numFmtId="0" xfId="0">
      <alignment horizontal="center" vertical="center" wrapText="1"/>
    </xf>
    <xf applyAlignment="1" applyBorder="1" applyFill="1" applyFont="1" borderId="21" fillId="20" fontId="11" numFmtId="0" xfId="0">
      <alignment horizontal="center" vertical="center" wrapText="1"/>
    </xf>
    <xf applyAlignment="1" applyBorder="1" applyFont="1" borderId="0" fillId="0" fontId="11" numFmtId="0" xfId="0">
      <alignment horizontal="center" vertical="center"/>
    </xf>
    <xf applyAlignment="1" applyBorder="1" applyFont="1" borderId="0" fillId="0" fontId="2" numFmtId="0" xfId="0">
      <alignment horizontal="center" vertical="center"/>
    </xf>
    <xf applyAlignment="1" applyFont="1" borderId="0" fillId="0" fontId="2" numFmtId="0" xfId="0">
      <alignment horizontal="center" vertical="center"/>
    </xf>
    <xf applyAlignment="1" applyFont="1" borderId="0" fillId="0" fontId="5" numFmtId="0" xfId="0">
      <alignment horizontal="right" vertical="center" wrapText="1"/>
    </xf>
    <xf applyAlignment="1" applyFont="1" borderId="0" fillId="0" fontId="5" numFmtId="0" xfId="0">
      <alignment horizontal="right" vertical="center"/>
    </xf>
    <xf applyAlignment="1" applyFont="1" borderId="0" fillId="0" fontId="5" numFmtId="0" xfId="0">
      <alignment vertical="center"/>
    </xf>
    <xf applyAlignment="1" applyBorder="1" applyFont="1" borderId="0" fillId="0" fontId="7" numFmtId="0" xfId="0">
      <alignment horizontal="center" vertical="center"/>
    </xf>
    <xf applyFill="1" applyFont="1" borderId="0" fillId="24" fontId="5" numFmtId="0" xfId="0"/>
    <xf applyAlignment="1" applyFill="1" applyFont="1" borderId="0" fillId="0" fontId="5" numFmtId="43" xfId="1">
      <alignment horizontal="center" vertical="center"/>
    </xf>
    <xf applyAlignment="1" applyBorder="1" applyFont="1" borderId="11" fillId="0" fontId="5" numFmtId="0" xfId="0">
      <alignment horizontal="left" vertical="center" wrapText="1"/>
    </xf>
    <xf applyAlignment="1" applyBorder="1" applyFill="1" applyFont="1" applyNumberFormat="1" borderId="21" fillId="20" fontId="11" numFmtId="168" xfId="1">
      <alignment horizontal="center" vertical="center" wrapText="1"/>
    </xf>
    <xf applyAlignment="1" applyBorder="1" applyFill="1" applyFont="1" applyNumberFormat="1" borderId="11" fillId="20" fontId="11" numFmtId="168" xfId="4">
      <alignment vertical="center" wrapText="1"/>
    </xf>
    <xf applyAlignment="1" applyBorder="1" applyFill="1" applyFont="1" applyNumberFormat="1" borderId="11" fillId="20" fontId="11" numFmtId="168" xfId="4">
      <alignment horizontal="center" vertical="center" wrapText="1"/>
    </xf>
    <xf applyAlignment="1" applyBorder="1" applyFill="1" applyFont="1" applyNumberFormat="1" borderId="11" fillId="20" fontId="11" numFmtId="14" xfId="0">
      <alignment horizontal="center" vertical="center" wrapText="1"/>
    </xf>
    <xf applyAlignment="1" applyFont="1" borderId="0" fillId="0" fontId="14" numFmtId="0" xfId="0">
      <alignment horizontal="left"/>
    </xf>
    <xf applyAlignment="1" applyFont="1" borderId="0" fillId="0" fontId="5" numFmtId="0" xfId="0">
      <alignment horizontal="center" vertical="center"/>
    </xf>
    <xf applyAlignment="1" applyFont="1" borderId="0" fillId="0" fontId="5" numFmtId="0" xfId="0">
      <alignment horizontal="center" vertical="center" wrapText="1"/>
    </xf>
    <xf applyAlignment="1" applyBorder="1" applyFill="1" applyFont="1" applyNumberFormat="1" borderId="11" fillId="25" fontId="2" numFmtId="171" xfId="0">
      <alignment horizontal="center" vertical="center"/>
    </xf>
    <xf applyAlignment="1" applyBorder="1" applyFill="1" applyFont="1" borderId="11" fillId="25" fontId="5" numFmtId="0" xfId="0">
      <alignment horizontal="center" vertical="center"/>
    </xf>
    <xf applyAlignment="1" applyBorder="1" applyFont="1" applyNumberFormat="1" borderId="11" fillId="0" fontId="5" numFmtId="2" xfId="1">
      <alignment vertical="center"/>
    </xf>
    <xf applyAlignment="1" applyBorder="1" applyFont="1" applyNumberFormat="1" borderId="11" fillId="0" fontId="5" numFmtId="2" xfId="0">
      <alignment vertical="center"/>
    </xf>
    <xf applyAlignment="1" applyBorder="1" applyFont="1" applyNumberFormat="1" borderId="11" fillId="0" fontId="5" numFmtId="2" xfId="1">
      <alignment horizontal="center" vertical="center"/>
    </xf>
    <xf applyAlignment="1" applyBorder="1" applyFont="1" borderId="16" fillId="0" fontId="5" numFmtId="43" xfId="1">
      <alignment vertical="center"/>
    </xf>
    <xf applyAlignment="1" applyBorder="1" applyFont="1" applyNumberFormat="1" borderId="16" fillId="0" fontId="5" numFmtId="2" xfId="1">
      <alignment vertical="center"/>
    </xf>
    <xf applyAlignment="1" applyBorder="1" applyFont="1" applyNumberFormat="1" borderId="16" fillId="0" fontId="5" numFmtId="2" xfId="0">
      <alignment vertical="center"/>
    </xf>
    <xf applyAlignment="1" applyBorder="1" applyFont="1" applyNumberFormat="1" borderId="16" fillId="0" fontId="5" numFmtId="2" xfId="0">
      <alignment horizontal="center" vertical="center"/>
    </xf>
    <xf applyAlignment="1" applyBorder="1" applyFont="1" applyNumberFormat="1" borderId="11" fillId="0" fontId="5" numFmtId="2" xfId="0">
      <alignment horizontal="center" vertical="center"/>
    </xf>
    <xf applyAlignment="1" applyBorder="1" applyFont="1" borderId="11" fillId="0" fontId="5" numFmtId="0" xfId="0">
      <alignment horizontal="center" vertical="center" wrapText="1"/>
    </xf>
    <xf applyAlignment="1" applyFont="1" borderId="0" fillId="0" fontId="5" numFmtId="0" xfId="0">
      <alignment horizontal="left"/>
    </xf>
    <xf applyAlignment="1" applyBorder="1" applyFont="1" borderId="11" fillId="0" fontId="5" numFmtId="0" xfId="0">
      <alignment vertical="center"/>
    </xf>
    <xf applyAlignment="1" applyFont="1" borderId="0" fillId="0" fontId="5" numFmtId="0" xfId="0">
      <alignment horizontal="center" vertical="center"/>
    </xf>
    <xf applyAlignment="1" applyBorder="1" applyFont="1" borderId="0" fillId="0" fontId="5" numFmtId="0" xfId="0">
      <alignment horizontal="center" vertical="center" wrapText="1"/>
    </xf>
    <xf applyAlignment="1" applyBorder="1" applyFont="1" borderId="11" fillId="0" fontId="5" numFmtId="0" xfId="0">
      <alignment vertical="center" wrapText="1"/>
    </xf>
    <xf applyAlignment="1" applyBorder="1" applyFont="1" borderId="11" fillId="0" fontId="5" numFmtId="0" xfId="0">
      <alignment horizontal="center" vertical="center" wrapText="1"/>
    </xf>
    <xf applyAlignment="1" applyBorder="1" applyFill="1" applyFont="1" borderId="16" fillId="20" fontId="11" numFmtId="0" xfId="0">
      <alignment horizontal="center" vertical="center" wrapText="1"/>
    </xf>
    <xf applyAlignment="1" applyBorder="1" applyFill="1" applyFont="1" borderId="11" fillId="20" fontId="11" numFmtId="0" xfId="0">
      <alignment horizontal="center" vertical="center" wrapText="1"/>
    </xf>
    <xf applyAlignment="1" applyFont="1" borderId="0" fillId="0" fontId="5" numFmtId="0" xfId="0">
      <alignment horizontal="right" vertical="center"/>
    </xf>
    <xf applyAlignment="1" applyBorder="1" applyFont="1" borderId="11" fillId="0" fontId="5" numFmtId="0" xfId="0">
      <alignment horizontal="left" vertical="center"/>
    </xf>
    <xf applyAlignment="1" applyFont="1" borderId="0" fillId="0" fontId="5" numFmtId="0" xfId="0">
      <alignment vertical="center"/>
    </xf>
    <xf applyAlignment="1" applyBorder="1" applyFont="1" borderId="11" fillId="0" fontId="2" numFmtId="0" xfId="0">
      <alignment horizontal="center" vertical="center" wrapText="1"/>
    </xf>
    <xf applyAlignment="1" applyFont="1" borderId="0" fillId="0" fontId="5" numFmtId="0" xfId="0">
      <alignment horizontal="center" wrapText="1"/>
    </xf>
    <xf applyAlignment="1" applyBorder="1" applyFill="1" applyFont="1" applyProtection="1" borderId="11" fillId="12" fontId="2" numFmtId="0" xfId="0">
      <alignment horizontal="center" vertical="center"/>
    </xf>
    <xf applyAlignment="1" applyBorder="1" applyFont="1" borderId="20" fillId="0" fontId="5" numFmtId="0" xfId="0">
      <alignment wrapText="1"/>
    </xf>
    <xf applyAlignment="1" applyBorder="1" applyFont="1" borderId="0" fillId="0" fontId="5" numFmtId="0" xfId="0">
      <alignment wrapText="1"/>
    </xf>
    <xf applyAlignment="1" applyBorder="1" applyFont="1" borderId="0" fillId="0" fontId="12" numFmtId="0" xfId="0">
      <alignment horizontal="left" vertical="center" wrapText="1"/>
    </xf>
    <xf applyFont="1" borderId="0" fillId="0" fontId="67" numFmtId="0" xfId="0"/>
    <xf applyAlignment="1" applyBorder="1" applyFont="1" borderId="11" fillId="0" fontId="68" numFmtId="0" xfId="0">
      <alignment horizontal="center" vertical="center" wrapText="1"/>
    </xf>
    <xf applyAlignment="1" applyBorder="1" applyFont="1" applyNumberFormat="1" borderId="11" fillId="0" fontId="8" numFmtId="14" xfId="0">
      <alignment horizontal="center" vertical="center" wrapText="1"/>
    </xf>
    <xf applyBorder="1" applyFont="1" borderId="20" fillId="0" fontId="5" numFmtId="0" xfId="0"/>
    <xf applyAlignment="1" applyBorder="1" applyFont="1" borderId="11" fillId="0" fontId="5" numFmtId="0" xfId="0"/>
    <xf applyAlignment="1" applyBorder="1" applyFont="1" borderId="0" fillId="0" fontId="69" numFmtId="0" xfId="0">
      <alignment horizontal="center" textRotation="90" vertical="center" wrapText="1"/>
    </xf>
    <xf applyAlignment="1" applyBorder="1" applyFont="1" borderId="0" fillId="0" fontId="70" numFmtId="0" xfId="0">
      <alignment horizontal="left" vertical="center" wrapText="1"/>
    </xf>
    <xf applyAlignment="1" applyBorder="1" applyFont="1" borderId="0" fillId="0" fontId="69" numFmtId="0" xfId="0">
      <alignment horizontal="center" vertical="center" wrapText="1"/>
    </xf>
    <xf applyAlignment="1" applyBorder="1" applyFont="1" borderId="0" fillId="0" fontId="69" numFmtId="0" xfId="0">
      <alignment horizontal="left" vertical="center" wrapText="1"/>
    </xf>
    <xf applyAlignment="1" applyBorder="1" applyFill="1" applyFont="1" borderId="16" fillId="7" fontId="11" numFmtId="0" xfId="0">
      <alignment horizontal="center" vertical="center" wrapText="1"/>
    </xf>
    <xf applyAlignment="1" applyBorder="1" applyFill="1" applyFont="1" borderId="11" fillId="7" fontId="11" numFmtId="0" xfId="0">
      <alignment horizontal="center" vertical="center" wrapText="1"/>
    </xf>
    <xf applyAlignment="1" applyBorder="1" applyFill="1" applyFont="1" borderId="12" fillId="20" fontId="11" numFmtId="0" xfId="0">
      <alignment vertical="center" wrapText="1"/>
    </xf>
    <xf applyAlignment="1" applyBorder="1" applyFill="1" applyFont="1" borderId="11" fillId="7" fontId="73" numFmtId="0" xfId="0">
      <alignment horizontal="center" vertical="center" wrapText="1"/>
    </xf>
    <xf applyAlignment="1" applyBorder="1" applyFill="1" applyFont="1" borderId="11" fillId="7" fontId="69" numFmtId="0" xfId="0">
      <alignment horizontal="center" vertical="center" wrapText="1"/>
    </xf>
    <xf applyAlignment="1" applyBorder="1" applyFont="1" borderId="0" fillId="0" fontId="69" numFmtId="0" xfId="0">
      <alignment wrapText="1"/>
    </xf>
    <xf applyAlignment="1" applyBorder="1" applyFill="1" applyFont="1" borderId="11" fillId="20" fontId="73" numFmtId="0" xfId="0">
      <alignment horizontal="center" vertical="center" wrapText="1"/>
    </xf>
    <xf applyAlignment="1" applyBorder="1" applyFill="1" applyFont="1" borderId="11" fillId="20" fontId="73" numFmtId="0" xfId="0">
      <alignment vertical="center" wrapText="1"/>
    </xf>
    <xf applyAlignment="1" applyBorder="1" applyFill="1" applyFont="1" borderId="21" fillId="20" fontId="73" numFmtId="0" xfId="0">
      <alignment horizontal="left" vertical="center" wrapText="1"/>
    </xf>
    <xf applyAlignment="1" applyBorder="1" applyFill="1" applyFont="1" borderId="11" fillId="7" fontId="2" numFmtId="0" xfId="0">
      <alignment horizontal="center" vertical="center" wrapText="1"/>
    </xf>
    <xf applyFont="1" borderId="0" fillId="0" fontId="74" numFmtId="0" xfId="5"/>
    <xf applyAlignment="1" applyFont="1" borderId="0" fillId="0" fontId="74" numFmtId="0" xfId="5">
      <alignment horizontal="center"/>
    </xf>
    <xf applyAlignment="1" applyFont="1" borderId="0" fillId="0" fontId="75" numFmtId="0" xfId="5"/>
    <xf applyAlignment="1" applyFont="1" borderId="0" fillId="0" fontId="4" numFmtId="0" xfId="5"/>
    <xf applyAlignment="1" applyFont="1" borderId="0" fillId="0" fontId="76" numFmtId="0" xfId="5">
      <alignment horizontal="right"/>
    </xf>
    <xf applyFont="1" borderId="0" fillId="0" fontId="4" numFmtId="0" xfId="5"/>
    <xf applyAlignment="1" applyFont="1" borderId="0" fillId="0" fontId="77" numFmtId="0" xfId="5">
      <alignment horizontal="right"/>
    </xf>
    <xf applyAlignment="1" applyBorder="1" applyFont="1" borderId="11" fillId="0" fontId="4" numFmtId="0" xfId="5">
      <alignment horizontal="center" textRotation="90" vertical="center" wrapText="1"/>
    </xf>
    <xf applyAlignment="1" applyBorder="1" applyFill="1" applyFont="1" borderId="11" fillId="0" fontId="4" numFmtId="0" xfId="5">
      <alignment horizontal="center" textRotation="90" vertical="center" wrapText="1"/>
    </xf>
    <xf applyAlignment="1" applyBorder="1" applyFont="1" borderId="12" fillId="0" fontId="4" numFmtId="0" xfId="5">
      <alignment textRotation="90" vertical="center" wrapText="1"/>
    </xf>
    <xf applyAlignment="1" applyBorder="1" applyFill="1" applyFont="1" borderId="12" fillId="0" fontId="2" numFmtId="0" xfId="5">
      <alignment textRotation="90" vertical="center" wrapText="1"/>
    </xf>
    <xf applyAlignment="1" applyBorder="1" applyFill="1" applyFont="1" borderId="12" fillId="0" fontId="2" numFmtId="0" xfId="5">
      <alignment horizontal="center" textRotation="90" vertical="center" wrapText="1"/>
    </xf>
    <xf applyAlignment="1" applyBorder="1" applyFill="1" applyFont="1" borderId="11" fillId="5" fontId="4" numFmtId="0" xfId="5">
      <alignment horizontal="center"/>
    </xf>
    <xf applyAlignment="1" applyBorder="1" applyFill="1" applyFont="1" borderId="16" fillId="5" fontId="4" numFmtId="0" xfId="5">
      <alignment horizontal="center"/>
    </xf>
    <xf applyAlignment="1" applyBorder="1" applyFont="1" borderId="11" fillId="0" fontId="4" numFmtId="0" xfId="5">
      <alignment horizontal="center"/>
    </xf>
    <xf applyAlignment="1" applyBorder="1" applyFill="1" applyFont="1" borderId="16" fillId="0" fontId="2" numFmtId="0" xfId="5">
      <alignment textRotation="90" vertical="center" wrapText="1"/>
    </xf>
    <xf applyAlignment="1" applyBorder="1" applyFill="1" applyFont="1" borderId="11" fillId="0" fontId="2" numFmtId="0" xfId="5">
      <alignment textRotation="90" vertical="center" wrapText="1"/>
    </xf>
    <xf applyBorder="1" applyFont="1" borderId="11" fillId="0" fontId="74" numFmtId="0" xfId="5"/>
    <xf applyBorder="1" applyFont="1" borderId="11" fillId="0" fontId="4" numFmtId="0" xfId="5"/>
    <xf applyAlignment="1" applyBorder="1" applyFont="1" borderId="12" fillId="0" fontId="4" numFmtId="0" xfId="5"/>
    <xf applyAlignment="1" applyBorder="1" applyFont="1" borderId="11" fillId="0" fontId="69" numFmtId="0" xfId="5">
      <alignment horizontal="left" vertical="center" wrapText="1"/>
    </xf>
    <xf applyAlignment="1" applyBorder="1" applyFont="1" borderId="3" fillId="0" fontId="5" numFmtId="0" xfId="5">
      <alignment vertical="center"/>
    </xf>
    <xf applyAlignment="1" applyBorder="1" applyFont="1" borderId="3" fillId="0" fontId="5" numFmtId="0" xfId="5">
      <alignment horizontal="center" vertical="center"/>
    </xf>
    <xf applyFont="1" borderId="0" fillId="0" fontId="76" numFmtId="0" xfId="5"/>
    <xf applyAlignment="1" applyBorder="1" applyFill="1" applyFont="1" applyNumberFormat="1" borderId="11" fillId="7" fontId="3" numFmtId="169" xfId="6">
      <alignment horizontal="center" vertical="center"/>
    </xf>
    <xf applyAlignment="1" applyBorder="1" applyFill="1" applyFont="1" applyNumberFormat="1" borderId="11" fillId="7" fontId="3" numFmtId="169" xfId="6">
      <alignment vertical="center"/>
    </xf>
    <xf applyFont="1" borderId="0" fillId="0" fontId="78" numFmtId="0" xfId="5"/>
    <xf applyAlignment="1" applyBorder="1" applyFont="1" applyNumberFormat="1" borderId="3" fillId="0" fontId="5" numFmtId="169" xfId="6">
      <alignment vertical="center"/>
    </xf>
    <xf applyFont="1" borderId="0" fillId="0" fontId="75" numFmtId="0" xfId="5"/>
    <xf applyAlignment="1" applyBorder="1" applyFont="1" borderId="0" fillId="0" fontId="4" numFmtId="0" xfId="5">
      <alignment horizontal="center"/>
    </xf>
    <xf applyAlignment="1" applyBorder="1" applyFont="1" borderId="0" fillId="0" fontId="4" numFmtId="0" xfId="5"/>
    <xf applyBorder="1" applyFont="1" borderId="0" fillId="0" fontId="4" numFmtId="0" xfId="5"/>
    <xf applyAlignment="1" applyFont="1" borderId="0" fillId="0" fontId="10" numFmtId="0" xfId="5"/>
    <xf applyAlignment="1" applyFont="1" borderId="0" fillId="0" fontId="10" numFmtId="0" xfId="5">
      <alignment horizontal="center"/>
    </xf>
    <xf applyAlignment="1" applyFont="1" borderId="0" fillId="0" fontId="4" numFmtId="0" xfId="5">
      <alignment horizontal="center"/>
    </xf>
    <xf applyAlignment="1" applyFont="1" borderId="0" fillId="0" fontId="74" numFmtId="0" xfId="5">
      <alignment horizontal="right"/>
    </xf>
    <xf applyFont="1" borderId="0" fillId="0" fontId="79" numFmtId="0" xfId="5"/>
    <xf applyAlignment="1" applyFont="1" borderId="0" fillId="0" fontId="79" numFmtId="0" xfId="5">
      <alignment horizontal="center"/>
    </xf>
    <xf applyAlignment="1" applyBorder="1" applyFont="1" borderId="11" fillId="0" fontId="5" numFmtId="0" xfId="5">
      <alignment horizontal="left" vertical="center" wrapText="1"/>
    </xf>
    <xf borderId="0" fillId="0" fontId="2" numFmtId="0" xfId="5"/>
    <xf applyFont="1" borderId="0" fillId="0" fontId="2" numFmtId="0" xfId="5"/>
    <xf applyAlignment="1" applyFont="1" borderId="0" fillId="0" fontId="4" numFmtId="0" xfId="5">
      <alignment horizontal="right"/>
    </xf>
    <xf applyAlignment="1" applyBorder="1" applyFont="1" borderId="15" fillId="0" fontId="4" numFmtId="0" xfId="5">
      <alignment horizontal="center" textRotation="90" vertical="center" wrapText="1"/>
    </xf>
    <xf applyAlignment="1" applyBorder="1" applyFill="1" applyFont="1" borderId="12" fillId="5" fontId="4" numFmtId="0" xfId="5">
      <alignment horizontal="center"/>
    </xf>
    <xf applyAlignment="1" applyBorder="1" applyFill="1" borderId="12" fillId="5" fontId="2" numFmtId="0" xfId="5">
      <alignment horizontal="center"/>
    </xf>
    <xf applyBorder="1" borderId="11" fillId="0" fontId="2" numFmtId="0" xfId="5"/>
    <xf applyAlignment="1" applyBorder="1" applyFont="1" borderId="11" fillId="0" fontId="4" numFmtId="0" xfId="5"/>
    <xf applyAlignment="1" applyBorder="1" applyFill="1" applyFont="1" borderId="11" fillId="0" fontId="2" numFmtId="0" xfId="7">
      <alignment vertical="center" wrapText="1"/>
    </xf>
    <xf applyAlignment="1" applyBorder="1" applyFont="1" applyNumberFormat="1" borderId="11" fillId="0" fontId="5" numFmtId="173" xfId="6">
      <alignment horizontal="right" vertical="center" wrapText="1"/>
    </xf>
    <xf applyAlignment="1" applyBorder="1" applyFont="1" applyNumberFormat="1" borderId="11" fillId="0" fontId="4" numFmtId="166" xfId="5">
      <alignment vertical="center"/>
    </xf>
    <xf applyBorder="1" applyFont="1" applyNumberFormat="1" borderId="11" fillId="0" fontId="0" numFmtId="166" xfId="6"/>
    <xf applyBorder="1" applyNumberFormat="1" borderId="11" fillId="0" fontId="2" numFmtId="166" xfId="5"/>
    <xf applyAlignment="1" applyBorder="1" applyFill="1" applyFont="1" borderId="11" fillId="29" fontId="4" numFmtId="0" xfId="5">
      <alignment horizontal="center" vertical="center"/>
    </xf>
    <xf applyAlignment="1" applyBorder="1" applyFill="1" applyFont="1" borderId="11" fillId="29" fontId="4" numFmtId="0" xfId="5">
      <alignment horizontal="center" textRotation="90" vertical="center"/>
    </xf>
    <xf applyAlignment="1" applyBorder="1" applyFill="1" applyFont="1" borderId="11" fillId="29" fontId="7" numFmtId="0" xfId="5">
      <alignment horizontal="center" textRotation="90" vertical="center"/>
    </xf>
    <xf applyAlignment="1" applyBorder="1" applyFill="1" applyFont="1" applyNumberFormat="1" borderId="11" fillId="29" fontId="3" numFmtId="166" xfId="6">
      <alignment vertical="center"/>
    </xf>
    <xf applyFont="1" borderId="0" fillId="0" fontId="61" numFmtId="0" xfId="5"/>
    <xf borderId="0" fillId="0" fontId="2" numFmtId="0" xfId="7"/>
    <xf applyFont="1" borderId="0" fillId="0" fontId="75" numFmtId="0" xfId="7"/>
    <xf applyAlignment="1" applyFont="1" borderId="0" fillId="0" fontId="75" numFmtId="0" xfId="7"/>
    <xf applyFont="1" borderId="0" fillId="0" fontId="2" numFmtId="0" xfId="7"/>
    <xf applyFont="1" borderId="0" fillId="0" fontId="74" numFmtId="0" xfId="7"/>
    <xf applyAlignment="1" applyFont="1" borderId="0" fillId="0" fontId="4" numFmtId="0" xfId="7">
      <alignment horizontal="left"/>
    </xf>
    <xf applyAlignment="1" applyFont="1" borderId="0" fillId="0" fontId="4" numFmtId="0" xfId="7">
      <alignment horizontal="right"/>
    </xf>
    <xf applyAlignment="1" applyFont="1" borderId="0" fillId="0" fontId="4" numFmtId="0" xfId="7"/>
    <xf applyAlignment="1" applyBorder="1" applyFont="1" borderId="12" fillId="0" fontId="4" numFmtId="0" xfId="7">
      <alignment textRotation="90" vertical="center" wrapText="1"/>
    </xf>
    <xf applyAlignment="1" applyBorder="1" applyFont="1" borderId="15" fillId="0" fontId="4" numFmtId="0" xfId="7">
      <alignment horizontal="center" textRotation="90" vertical="center" wrapText="1"/>
    </xf>
    <xf applyAlignment="1" applyBorder="1" applyFill="1" applyFont="1" borderId="11" fillId="0" fontId="2" numFmtId="0" xfId="7">
      <alignment textRotation="90" vertical="center" wrapText="1"/>
    </xf>
    <xf applyAlignment="1" applyBorder="1" applyFill="1" applyFont="1" borderId="11" fillId="0" fontId="2" numFmtId="0" xfId="7">
      <alignment horizontal="center" textRotation="90" vertical="center" wrapText="1"/>
    </xf>
    <xf applyAlignment="1" applyBorder="1" applyFill="1" applyFont="1" borderId="12" fillId="5" fontId="4" numFmtId="0" xfId="7">
      <alignment horizontal="center"/>
    </xf>
    <xf applyAlignment="1" applyBorder="1" applyFill="1" borderId="12" fillId="5" fontId="2" numFmtId="0" xfId="7">
      <alignment horizontal="center"/>
    </xf>
    <xf applyAlignment="1" applyBorder="1" applyFill="1" borderId="11" fillId="5" fontId="2" numFmtId="0" xfId="7">
      <alignment horizontal="center"/>
    </xf>
    <xf applyAlignment="1" applyBorder="1" applyFill="1" applyFont="1" borderId="11" fillId="5" fontId="4" numFmtId="0" xfId="7">
      <alignment horizontal="center" vertical="center" wrapText="1"/>
    </xf>
    <xf applyAlignment="1" applyBorder="1" borderId="11" fillId="0" fontId="2" numFmtId="0" xfId="7">
      <alignment horizontal="center"/>
    </xf>
    <xf applyAlignment="1" applyBorder="1" applyFont="1" borderId="11" fillId="0" fontId="4" numFmtId="0" xfId="7">
      <alignment vertical="center" wrapText="1"/>
    </xf>
    <xf applyAlignment="1" applyBorder="1" applyFont="1" borderId="11" fillId="0" fontId="4" numFmtId="0" xfId="7">
      <alignment textRotation="90" vertical="center" wrapText="1"/>
    </xf>
    <xf applyBorder="1" borderId="11" fillId="0" fontId="2" numFmtId="0" xfId="7"/>
    <xf applyFont="1" borderId="0" fillId="0" fontId="82" numFmtId="0" xfId="7"/>
    <xf applyBorder="1" applyFont="1" borderId="11" fillId="0" fontId="4" numFmtId="0" xfId="7"/>
    <xf applyAlignment="1" applyBorder="1" applyFont="1" borderId="11" fillId="0" fontId="4" numFmtId="0" xfId="7"/>
    <xf applyAlignment="1" applyBorder="1" applyFont="1" borderId="11" fillId="0" fontId="4" numFmtId="0" xfId="7">
      <alignment vertical="center"/>
    </xf>
    <xf applyAlignment="1" applyBorder="1" applyFont="1" applyNumberFormat="1" borderId="11" fillId="0" fontId="4" numFmtId="166" xfId="6">
      <alignment vertical="center"/>
    </xf>
    <xf applyBorder="1" applyNumberFormat="1" borderId="11" fillId="0" fontId="2" numFmtId="169" xfId="7"/>
    <xf applyBorder="1" applyNumberFormat="1" borderId="11" fillId="0" fontId="2" numFmtId="166" xfId="7"/>
    <xf applyFont="1" applyNumberFormat="1" borderId="0" fillId="0" fontId="82" numFmtId="170" xfId="7"/>
    <xf applyBorder="1" applyFill="1" applyFont="1" borderId="11" fillId="14" fontId="7" numFmtId="0" xfId="7"/>
    <xf applyAlignment="1" applyBorder="1" applyFill="1" applyFont="1" borderId="13" fillId="14" fontId="7" numFmtId="0" xfId="7"/>
    <xf applyAlignment="1" applyBorder="1" applyFill="1" applyFont="1" borderId="21" fillId="14" fontId="7" numFmtId="0" xfId="7"/>
    <xf applyAlignment="1" applyBorder="1" applyFill="1" applyFont="1" applyNumberFormat="1" borderId="11" fillId="14" fontId="7" numFmtId="166" xfId="6">
      <alignment vertical="center"/>
    </xf>
    <xf applyBorder="1" applyFill="1" applyFont="1" applyNumberFormat="1" borderId="11" fillId="14" fontId="7" numFmtId="166" xfId="6"/>
    <xf applyBorder="1" applyFill="1" applyFont="1" applyNumberFormat="1" borderId="11" fillId="14" fontId="83" numFmtId="166" xfId="6"/>
    <xf applyAlignment="1" applyBorder="1" applyFont="1" borderId="12" fillId="0" fontId="4" numFmtId="0" xfId="7">
      <alignment horizontal="right" vertical="center"/>
    </xf>
    <xf applyAlignment="1" applyBorder="1" applyFont="1" borderId="12" fillId="0" fontId="4" numFmtId="0" xfId="7">
      <alignment horizontal="center" vertical="center" wrapText="1"/>
    </xf>
    <xf applyAlignment="1" applyBorder="1" applyFont="1" borderId="12" fillId="0" fontId="4" numFmtId="0" xfId="7">
      <alignment horizontal="left" vertical="center" wrapText="1"/>
    </xf>
    <xf applyAlignment="1" applyBorder="1" applyFont="1" borderId="11" fillId="0" fontId="4" numFmtId="0" xfId="7">
      <alignment horizontal="left" vertical="center" wrapText="1"/>
    </xf>
    <xf applyAlignment="1" applyFont="1" applyNumberFormat="1" borderId="0" fillId="0" fontId="2" numFmtId="14" xfId="7">
      <alignment vertical="center" wrapText="1"/>
    </xf>
    <xf applyAlignment="1" applyBorder="1" applyFont="1" borderId="33" fillId="0" fontId="5" numFmtId="0" xfId="7">
      <alignment horizontal="left" vertical="center" wrapText="1"/>
    </xf>
    <xf applyAlignment="1" applyBorder="1" applyFont="1" borderId="12" fillId="0" fontId="2" numFmtId="0" xfId="7">
      <alignment horizontal="center" vertical="center"/>
    </xf>
    <xf applyAlignment="1" applyBorder="1" applyFont="1" applyNumberFormat="1" borderId="17" fillId="0" fontId="5" numFmtId="17" xfId="7">
      <alignment horizontal="center" vertical="center" wrapText="1"/>
    </xf>
    <xf applyAlignment="1" applyBorder="1" applyFont="1" applyNumberFormat="1" borderId="11" fillId="0" fontId="4" numFmtId="166" xfId="7">
      <alignment vertical="center"/>
    </xf>
    <xf applyNumberFormat="1" borderId="0" fillId="0" fontId="2" numFmtId="174" xfId="7"/>
    <xf applyNumberFormat="1" borderId="0" fillId="0" fontId="2" numFmtId="175" xfId="7"/>
    <xf applyFont="1" borderId="0" fillId="0" fontId="61" numFmtId="0" xfId="7"/>
    <xf applyFont="1" borderId="0" fillId="0" fontId="76" numFmtId="0" xfId="7"/>
    <xf applyBorder="1" applyFont="1" borderId="0" fillId="0" fontId="76" numFmtId="0" xfId="7"/>
    <xf applyAlignment="1" applyFont="1" borderId="0" fillId="0" fontId="7" numFmtId="0" xfId="7"/>
    <xf applyBorder="1" applyFont="1" borderId="0" fillId="0" fontId="7" numFmtId="0" xfId="7"/>
    <xf applyBorder="1" borderId="0" fillId="0" fontId="2" numFmtId="0" xfId="7"/>
    <xf applyAlignment="1" applyFill="1" applyFont="1" borderId="0" fillId="7" fontId="76" numFmtId="0" xfId="7">
      <alignment horizontal="center" vertical="center"/>
    </xf>
    <xf applyAlignment="1" applyBorder="1" applyFill="1" applyFont="1" borderId="11" fillId="5" fontId="75" numFmtId="0" xfId="7">
      <alignment horizontal="center" vertical="center"/>
    </xf>
    <xf applyAlignment="1" applyBorder="1" applyFont="1" borderId="3" fillId="0" fontId="5" numFmtId="0" xfId="7">
      <alignment vertical="center"/>
    </xf>
    <xf applyAlignment="1" applyBorder="1" applyFont="1" borderId="3" fillId="0" fontId="5" numFmtId="43" xfId="6">
      <alignment vertical="center"/>
    </xf>
    <xf applyAlignment="1" applyBorder="1" applyFont="1" applyNumberFormat="1" borderId="3" fillId="0" fontId="5" numFmtId="43" xfId="6">
      <alignment vertical="center"/>
    </xf>
    <xf applyAlignment="1" applyBorder="1" applyFont="1" borderId="3" fillId="0" fontId="5" numFmtId="0" xfId="7">
      <alignment horizontal="center" vertical="center"/>
    </xf>
    <xf applyFont="1" borderId="0" fillId="0" fontId="76" numFmtId="43" xfId="6"/>
    <xf applyFont="1" applyNumberFormat="1" borderId="0" fillId="0" fontId="76" numFmtId="43" xfId="7"/>
    <xf applyAlignment="1" applyBorder="1" applyFont="1" borderId="41" fillId="0" fontId="5" numFmtId="0" xfId="5">
      <alignment horizontal="center" vertical="center" wrapText="1"/>
    </xf>
    <xf applyAlignment="1" applyBorder="1" applyFont="1" borderId="12" fillId="0" fontId="4" numFmtId="0" xfId="5">
      <alignment horizontal="center" vertical="center"/>
    </xf>
    <xf applyAlignment="1" applyBorder="1" applyFont="1" borderId="12" fillId="0" fontId="76" numFmtId="0" xfId="5">
      <alignment horizontal="center" vertical="center" wrapText="1"/>
    </xf>
    <xf applyAlignment="1" applyBorder="1" applyFill="1" applyFont="1" borderId="12" fillId="0" fontId="5" numFmtId="0" xfId="5">
      <alignment horizontal="left" vertical="center" wrapText="1"/>
    </xf>
    <xf applyAlignment="1" applyBorder="1" applyFont="1" applyNumberFormat="1" borderId="41" fillId="0" fontId="5" numFmtId="165" xfId="5">
      <alignment horizontal="center" vertical="center"/>
    </xf>
    <xf applyAlignment="1" applyBorder="1" applyFont="1" applyNumberFormat="1" borderId="41" fillId="0" fontId="5" numFmtId="165" xfId="5">
      <alignment horizontal="center" vertical="center" wrapText="1"/>
    </xf>
    <xf applyAlignment="1" applyBorder="1" applyFill="1" applyFont="1" borderId="41" fillId="17" fontId="5" numFmtId="0" xfId="5">
      <alignment horizontal="center" vertical="center"/>
    </xf>
    <xf applyFont="1" borderId="0" fillId="0" fontId="73" numFmtId="0" xfId="0"/>
    <xf applyFont="1" borderId="0" fillId="0" fontId="86" numFmtId="0" xfId="0"/>
    <xf applyAlignment="1" applyBorder="1" applyFont="1" borderId="12" fillId="0" fontId="4" numFmtId="0" xfId="5">
      <alignment horizontal="center" textRotation="90" vertical="center" wrapText="1"/>
    </xf>
    <xf applyAlignment="1" applyBorder="1" applyFont="1" borderId="12" fillId="0" fontId="4" numFmtId="0" xfId="5">
      <alignment horizontal="center" vertical="center" wrapText="1"/>
    </xf>
    <xf applyAlignment="1" applyBorder="1" applyFont="1" borderId="12" fillId="0" fontId="4" numFmtId="0" xfId="5">
      <alignment horizontal="right" vertical="center"/>
    </xf>
    <xf applyAlignment="1" applyBorder="1" applyFont="1" applyNumberFormat="1" borderId="12" fillId="0" fontId="4" numFmtId="17" xfId="5">
      <alignment horizontal="center" vertical="center" wrapText="1"/>
    </xf>
    <xf applyAlignment="1" applyBorder="1" applyFont="1" applyNumberFormat="1" borderId="11" fillId="0" fontId="5" numFmtId="17" xfId="5">
      <alignment horizontal="right" vertical="center" wrapText="1"/>
    </xf>
    <xf applyAlignment="1" applyBorder="1" applyFont="1" borderId="12" fillId="0" fontId="2" numFmtId="0" xfId="5">
      <alignment horizontal="center" textRotation="90" vertical="center"/>
    </xf>
    <xf applyAlignment="1" applyBorder="1" applyFont="1" borderId="12" fillId="0" fontId="5" numFmtId="0" xfId="5">
      <alignment horizontal="left" vertical="center" wrapText="1"/>
    </xf>
    <xf applyAlignment="1" applyBorder="1" applyFont="1" borderId="12" fillId="0" fontId="5" numFmtId="0" xfId="5">
      <alignment horizontal="center" vertical="center" wrapText="1"/>
    </xf>
    <xf applyAlignment="1" applyBorder="1" applyFont="1" borderId="12" fillId="0" fontId="4" numFmtId="0" xfId="5">
      <alignment horizontal="center" textRotation="90" vertical="center"/>
    </xf>
    <xf applyAlignment="1" applyBorder="1" applyFont="1" borderId="42" fillId="0" fontId="5" numFmtId="0" xfId="7">
      <alignment horizontal="center" vertical="center" wrapText="1"/>
    </xf>
    <xf applyAlignment="1" applyBorder="1" applyFont="1" borderId="0" fillId="0" fontId="5" numFmtId="0" xfId="7">
      <alignment horizontal="left" vertical="center" wrapText="1"/>
    </xf>
    <xf applyAlignment="1" applyBorder="1" applyFont="1" applyNumberFormat="1" borderId="3" fillId="0" fontId="5" numFmtId="43" xfId="7">
      <alignment horizontal="left" vertical="center" wrapText="1"/>
    </xf>
    <xf applyAlignment="1" applyFont="1" borderId="0" fillId="0" fontId="5" numFmtId="0" xfId="7">
      <alignment vertical="center"/>
    </xf>
    <xf applyAlignment="1" applyBorder="1" applyFont="1" borderId="11" fillId="0" fontId="5" numFmtId="0" xfId="0">
      <alignment vertical="center"/>
    </xf>
    <xf applyAlignment="1" applyBorder="1" applyFont="1" borderId="11" fillId="0" fontId="5" numFmtId="0" xfId="0">
      <alignment vertical="center" wrapText="1"/>
    </xf>
    <xf applyAlignment="1" applyBorder="1" applyFont="1" borderId="11" fillId="0" fontId="5" numFmtId="0" xfId="0">
      <alignment horizontal="center" vertical="center" wrapText="1"/>
    </xf>
    <xf applyAlignment="1" applyBorder="1" applyFill="1" applyFont="1" borderId="11" fillId="20" fontId="11" numFmtId="0" xfId="0">
      <alignment vertical="center" wrapText="1"/>
    </xf>
    <xf applyAlignment="1" applyBorder="1" applyFill="1" applyFont="1" borderId="11" fillId="20" fontId="11" numFmtId="0" xfId="0">
      <alignment horizontal="center" vertical="center" wrapText="1"/>
    </xf>
    <xf applyAlignment="1" applyBorder="1" applyFont="1" borderId="11" fillId="0" fontId="5" numFmtId="0" xfId="0">
      <alignment vertical="top" wrapText="1"/>
    </xf>
    <xf applyAlignment="1" applyBorder="1" applyFill="1" applyFont="1" borderId="11" fillId="20" fontId="73" numFmtId="0" xfId="0">
      <alignment horizontal="left" vertical="center" wrapText="1"/>
    </xf>
    <xf applyAlignment="1" applyBorder="1" applyFill="1" applyFont="1" borderId="11" fillId="7" fontId="73" numFmtId="0" xfId="0">
      <alignment horizontal="center" vertical="center" wrapText="1"/>
    </xf>
    <xf applyAlignment="1" applyBorder="1" applyFill="1" applyFont="1" borderId="11" fillId="7" fontId="69" numFmtId="0" xfId="0">
      <alignment horizontal="center" vertical="center" wrapText="1"/>
    </xf>
    <xf applyAlignment="1" applyBorder="1" applyFill="1" applyFont="1" borderId="21" fillId="20" fontId="73" numFmtId="0" xfId="0">
      <alignment horizontal="center" vertical="center" wrapText="1"/>
    </xf>
    <xf applyBorder="1" applyFill="1" applyFont="1" applyNumberFormat="1" borderId="11" fillId="18" fontId="2" numFmtId="2" xfId="0"/>
    <xf applyAlignment="1" applyBorder="1" applyFont="1" borderId="11" fillId="0" fontId="5" numFmtId="0" xfId="0">
      <alignment vertical="center"/>
    </xf>
    <xf applyAlignment="1" applyBorder="1" applyFont="1" borderId="11" fillId="0" fontId="5" numFmtId="0" xfId="0">
      <alignment horizontal="center" vertical="center" wrapText="1"/>
    </xf>
    <xf applyAlignment="1" applyBorder="1" applyFont="1" borderId="11" fillId="0" fontId="5" numFmtId="0" xfId="0">
      <alignment horizontal="center" vertical="center"/>
    </xf>
    <xf applyAlignment="1" applyBorder="1" applyFont="1" borderId="11" fillId="0" fontId="2" numFmtId="0" xfId="0">
      <alignment horizontal="center" vertical="center" wrapText="1"/>
    </xf>
    <xf applyAlignment="1" applyBorder="1" applyFill="1" applyFont="1" borderId="32" fillId="0" fontId="18" numFmtId="0" xfId="0">
      <alignment horizontal="center" vertical="center" wrapText="1"/>
    </xf>
    <xf applyAlignment="1" applyFont="1" borderId="0" fillId="0" fontId="5" numFmtId="0" xfId="0">
      <alignment horizontal="left" vertical="center" wrapText="1"/>
    </xf>
    <xf applyAlignment="1" applyFont="1" borderId="0" fillId="0" fontId="5" numFmtId="0" xfId="0">
      <alignment horizontal="left"/>
    </xf>
    <xf applyAlignment="1" applyBorder="1" applyFill="1" applyFont="1" borderId="0" fillId="20" fontId="11" numFmtId="0" xfId="0">
      <alignment horizontal="left" vertical="center" wrapText="1"/>
    </xf>
    <xf applyAlignment="1" applyFont="1" borderId="0" fillId="0" fontId="5" numFmtId="0" xfId="0">
      <alignment horizontal="right" vertical="center" wrapText="1"/>
    </xf>
    <xf applyAlignment="1" applyBorder="1" applyFont="1" borderId="11" fillId="0" fontId="2" numFmtId="0" xfId="0">
      <alignment horizontal="left" vertical="center" wrapText="1"/>
    </xf>
    <xf applyAlignment="1" applyFont="1" borderId="0" fillId="0" fontId="5" numFmtId="0" xfId="0">
      <alignment horizontal="right" vertical="center"/>
    </xf>
    <xf applyAlignment="1" applyBorder="1" applyFill="1" applyFont="1" applyNumberFormat="1" borderId="0" fillId="20" fontId="11" numFmtId="9" xfId="0">
      <alignment horizontal="center" vertical="center" wrapText="1"/>
    </xf>
    <xf applyAlignment="1" applyBorder="1" applyFill="1" applyFont="1" borderId="0" fillId="20" fontId="11" numFmtId="43" xfId="1">
      <alignment horizontal="center" vertical="center" wrapText="1"/>
    </xf>
    <xf applyAlignment="1" applyBorder="1" applyFont="1" applyNumberFormat="1" applyProtection="1" borderId="0" fillId="0" fontId="46" numFmtId="0" xfId="0">
      <alignment horizontal="center" vertical="center" wrapText="1"/>
    </xf>
    <xf applyAlignment="1" applyBorder="1" applyFont="1" borderId="11" fillId="0" fontId="46" numFmtId="0" xfId="0">
      <alignment horizontal="center" vertical="center" wrapText="1"/>
    </xf>
    <xf applyFont="1" applyNumberFormat="1" borderId="0" fillId="0" fontId="46" numFmtId="43" xfId="0"/>
    <xf applyAlignment="1" applyBorder="1" applyFill="1" applyFont="1" borderId="11" fillId="0" fontId="5" numFmtId="0" xfId="0">
      <alignment horizontal="center" vertical="center" wrapText="1"/>
    </xf>
    <xf applyAlignment="1" applyBorder="1" applyFont="1" borderId="11" fillId="0" fontId="11" numFmtId="0" xfId="0">
      <alignment horizontal="center" vertical="center" wrapText="1"/>
    </xf>
    <xf applyAlignment="1" applyBorder="1" applyFont="1" borderId="11" fillId="0" fontId="11" numFmtId="0" xfId="0">
      <alignment horizontal="center" vertical="center"/>
    </xf>
    <xf applyAlignment="1" applyBorder="1" applyFont="1" borderId="11" fillId="0" fontId="5" numFmtId="0" xfId="0">
      <alignment horizontal="center" vertical="center" wrapText="1"/>
    </xf>
    <xf applyAlignment="1" applyBorder="1" applyFont="1" borderId="11" fillId="0" fontId="11" numFmtId="0" xfId="0">
      <alignment horizontal="center" vertical="center"/>
    </xf>
    <xf applyAlignment="1" applyFont="1" borderId="0" fillId="0" fontId="5" numFmtId="0" xfId="0">
      <alignment horizontal="left"/>
    </xf>
    <xf applyAlignment="1" applyFont="1" borderId="0" fillId="0" fontId="11" numFmtId="0" xfId="0">
      <alignment horizontal="center" vertical="center"/>
    </xf>
    <xf applyAlignment="1" applyBorder="1" applyFont="1" borderId="11" fillId="0" fontId="11" numFmtId="0" xfId="0">
      <alignment horizontal="center" vertical="center" wrapText="1"/>
    </xf>
    <xf applyAlignment="1" applyFont="1" borderId="0" fillId="0" fontId="11" numFmtId="0" xfId="0">
      <alignment horizontal="left" vertical="center"/>
    </xf>
    <xf applyAlignment="1" applyFont="1" borderId="0" fillId="0" fontId="5" numFmtId="0" xfId="0">
      <alignment horizontal="center" vertical="center"/>
    </xf>
    <xf applyAlignment="1" applyFont="1" borderId="0" fillId="0" fontId="5" numFmtId="0" xfId="0">
      <alignment horizontal="left" vertical="center"/>
    </xf>
    <xf applyAlignment="1" applyFont="1" borderId="0" fillId="0" fontId="5" numFmtId="0" xfId="0">
      <alignment horizontal="center"/>
    </xf>
    <xf applyAlignment="1" applyFont="1" borderId="0" fillId="0" fontId="5" numFmtId="0" xfId="0">
      <alignment vertical="center"/>
    </xf>
    <xf applyAlignment="1" applyBorder="1" applyFont="1" applyProtection="1" borderId="11" fillId="0" fontId="2" numFmtId="0" xfId="0">
      <alignment horizontal="center" vertical="center"/>
      <protection locked="0"/>
    </xf>
    <xf applyAlignment="1" applyBorder="1" applyFont="1" applyProtection="1" borderId="11" fillId="0" fontId="5" numFmtId="0" xfId="0">
      <alignment horizontal="center" vertical="center" wrapText="1"/>
      <protection locked="0"/>
    </xf>
    <xf applyBorder="1" applyFont="1" applyProtection="1" borderId="11" fillId="0" fontId="5" numFmtId="0" xfId="0">
      <protection locked="0"/>
    </xf>
    <xf applyAlignment="1" applyBorder="1" applyFill="1" applyFont="1" borderId="11" fillId="0" fontId="5" numFmtId="0" xfId="0">
      <alignment horizontal="left" vertical="center" wrapText="1"/>
    </xf>
    <xf applyAlignment="1" applyBorder="1" applyFont="1" borderId="11" fillId="0" fontId="5" numFmtId="0" xfId="0">
      <alignment horizontal="center" vertical="center" wrapText="1"/>
    </xf>
    <xf applyAlignment="1" applyBorder="1" applyFont="1" applyNumberFormat="1" borderId="16" fillId="0" fontId="18" numFmtId="165" xfId="0">
      <alignment horizontal="left" vertical="center" wrapText="1"/>
    </xf>
    <xf applyAlignment="1" applyBorder="1" applyFont="1" borderId="11" fillId="0" fontId="5" numFmtId="0" xfId="0">
      <alignment horizontal="center" vertical="center"/>
    </xf>
    <xf applyAlignment="1" applyFont="1" borderId="0" fillId="0" fontId="5" numFmtId="0" xfId="0">
      <alignment vertical="center"/>
    </xf>
    <xf applyAlignment="1" applyBorder="1" applyFill="1" applyFont="1" borderId="11" fillId="20" fontId="11" numFmtId="0" xfId="0">
      <alignment horizontal="center" vertical="center" wrapText="1"/>
    </xf>
    <xf applyAlignment="1" applyFont="1" borderId="0" fillId="0" fontId="5" numFmtId="0" xfId="0">
      <alignment horizontal="left"/>
    </xf>
    <xf applyAlignment="1" applyFont="1" borderId="0" fillId="0" fontId="5" numFmtId="0" xfId="0">
      <alignment horizontal="center"/>
    </xf>
    <xf applyAlignment="1" applyFont="1" borderId="0" fillId="0" fontId="5" numFmtId="0" xfId="0">
      <alignment vertical="center"/>
    </xf>
    <xf applyAlignment="1" applyFont="1" borderId="0" fillId="0" fontId="5" numFmtId="0" xfId="0">
      <alignment horizontal="left"/>
    </xf>
    <xf applyAlignment="1" applyBorder="1" applyFont="1" borderId="11" fillId="0" fontId="5" numFmtId="0" xfId="0">
      <alignment horizontal="center" vertical="center" wrapText="1"/>
    </xf>
    <xf applyAlignment="1" applyBorder="1" applyFont="1" applyNumberFormat="1" borderId="16" fillId="0" fontId="18" numFmtId="165" xfId="0">
      <alignment horizontal="left" vertical="center" wrapText="1"/>
    </xf>
    <xf applyAlignment="1" applyFont="1" borderId="0" fillId="0" fontId="5" numFmtId="0" xfId="0">
      <alignment horizontal="center"/>
    </xf>
    <xf applyAlignment="1" applyFont="1" borderId="0" fillId="0" fontId="5" numFmtId="0" xfId="0">
      <alignment horizontal="left" vertical="center"/>
    </xf>
    <xf applyAlignment="1" applyFont="1" borderId="0" fillId="0" fontId="5" numFmtId="0" xfId="0">
      <alignment vertical="center"/>
    </xf>
    <xf applyAlignment="1" applyBorder="1" applyFill="1" applyFont="1" borderId="11" fillId="20" fontId="88" numFmtId="0" xfId="0">
      <alignment horizontal="center" vertical="center" wrapText="1"/>
    </xf>
    <xf applyAlignment="1" applyBorder="1" applyFill="1" applyFont="1" borderId="11" fillId="20" fontId="88" numFmtId="0" xfId="0">
      <alignment vertical="center" wrapText="1"/>
    </xf>
    <xf applyAlignment="1" applyBorder="1" applyFont="1" borderId="11" fillId="0" fontId="5" numFmtId="43" xfId="1">
      <alignment horizontal="right" vertical="center"/>
    </xf>
    <xf applyAlignment="1" applyBorder="1" applyFont="1" applyNumberFormat="1" borderId="11" fillId="0" fontId="5" numFmtId="2" xfId="1">
      <alignment horizontal="right" vertical="center"/>
    </xf>
    <xf applyAlignment="1" applyBorder="1" applyFont="1" applyNumberFormat="1" borderId="11" fillId="0" fontId="5" numFmtId="2" xfId="0">
      <alignment horizontal="right" vertical="center"/>
    </xf>
    <xf applyAlignment="1" applyBorder="1" applyFill="1" applyFont="1" borderId="11" fillId="7" fontId="5" numFmtId="43" xfId="1">
      <alignment horizontal="right" vertical="center"/>
    </xf>
    <xf applyAlignment="1" applyBorder="1" applyFill="1" applyFont="1" applyNumberFormat="1" borderId="11" fillId="7" fontId="5" numFmtId="2" xfId="1">
      <alignment horizontal="right" vertical="center"/>
    </xf>
    <xf applyAlignment="1" applyBorder="1" applyFont="1" borderId="23" fillId="0" fontId="5" numFmtId="43" xfId="1">
      <alignment horizontal="right" vertical="center"/>
    </xf>
    <xf applyAlignment="1" applyBorder="1" applyFont="1" applyNumberFormat="1" borderId="23" fillId="0" fontId="5" numFmtId="2" xfId="1">
      <alignment horizontal="right" vertical="center"/>
    </xf>
    <xf applyAlignment="1" applyBorder="1" applyFont="1" borderId="16" fillId="0" fontId="5" numFmtId="43" xfId="1">
      <alignment horizontal="right" vertical="center"/>
    </xf>
    <xf applyAlignment="1" applyBorder="1" applyFont="1" applyNumberFormat="1" borderId="16" fillId="0" fontId="5" numFmtId="2" xfId="1">
      <alignment horizontal="right" vertical="center"/>
    </xf>
    <xf applyAlignment="1" applyBorder="1" applyFont="1" applyNumberFormat="1" borderId="16" fillId="0" fontId="5" numFmtId="2" xfId="0">
      <alignment horizontal="right" vertical="center"/>
    </xf>
    <xf applyAlignment="1" applyBorder="1" applyFill="1" applyFont="1" applyNumberFormat="1" borderId="12" fillId="7" fontId="18" numFmtId="0" xfId="0">
      <alignment horizontal="left" vertical="center" wrapText="1"/>
    </xf>
    <xf applyAlignment="1" applyBorder="1" applyFill="1" applyFont="1" applyNumberFormat="1" borderId="12" fillId="7" fontId="18" numFmtId="165" xfId="0">
      <alignment horizontal="left" vertical="center" wrapText="1"/>
    </xf>
    <xf applyAlignment="1" applyBorder="1" applyFont="1" borderId="23" fillId="0" fontId="18" numFmtId="0" xfId="0">
      <alignment horizontal="left" vertical="center"/>
    </xf>
    <xf applyAlignment="1" applyBorder="1" applyFont="1" borderId="23" fillId="0" fontId="18" numFmtId="0" xfId="0">
      <alignment horizontal="center" vertical="center"/>
    </xf>
    <xf applyAlignment="1" applyBorder="1" applyFont="1" applyNumberFormat="1" borderId="11" fillId="0" fontId="90" numFmtId="0" xfId="0">
      <alignment horizontal="left" vertical="center" wrapText="1"/>
    </xf>
    <xf applyAlignment="1" applyBorder="1" applyFont="1" applyNumberFormat="1" borderId="11" fillId="0" fontId="7" numFmtId="43" xfId="1">
      <alignment horizontal="center" vertical="center" wrapText="1"/>
    </xf>
    <xf applyAlignment="1" applyBorder="1" applyFont="1" borderId="11" fillId="0" fontId="5" numFmtId="0" xfId="0">
      <alignment horizontal="center" vertical="center" wrapText="1"/>
    </xf>
    <xf applyAlignment="1" applyBorder="1" applyFont="1" borderId="11" fillId="0" fontId="2" numFmtId="0" xfId="0">
      <alignment horizontal="center" vertical="center" wrapText="1"/>
    </xf>
    <xf applyAlignment="1" applyBorder="1" applyFill="1" applyFont="1" borderId="15" fillId="7" fontId="5" numFmtId="0" xfId="0">
      <alignment horizontal="center" textRotation="90" vertical="center" wrapText="1"/>
    </xf>
    <xf applyAlignment="1" applyBorder="1" applyFont="1" borderId="0" fillId="0" fontId="45" numFmtId="0" xfId="0">
      <alignment horizontal="left" vertical="center" wrapText="1"/>
    </xf>
    <xf applyAlignment="1" applyBorder="1" applyFont="1" borderId="20" fillId="0" fontId="5" numFmtId="0" xfId="0">
      <alignment horizontal="center" textRotation="90" vertical="center" wrapText="1"/>
    </xf>
    <xf applyAlignment="1" applyBorder="1" applyFont="1" borderId="0" fillId="0" fontId="45" numFmtId="0" xfId="0">
      <alignment horizontal="left" vertical="center" wrapText="1"/>
    </xf>
    <xf applyAlignment="1" applyFont="1" borderId="0" fillId="0" fontId="52" numFmtId="0" xfId="0">
      <alignment vertical="top"/>
    </xf>
    <xf applyAlignment="1" applyFont="1" borderId="0" fillId="0" fontId="51" numFmtId="0" xfId="0">
      <alignment vertical="top"/>
    </xf>
    <xf applyAlignment="1" applyFill="1" applyFont="1" borderId="0" fillId="8" fontId="51" numFmtId="0" xfId="0">
      <alignment vertical="top"/>
    </xf>
    <xf applyAlignment="1" applyFill="1" applyFont="1" borderId="0" fillId="8" fontId="52" numFmtId="0" xfId="0">
      <alignment horizontal="left" vertical="top"/>
    </xf>
    <xf applyAlignment="1" applyBorder="1" applyFill="1" applyFont="1" borderId="11" fillId="20" fontId="11" numFmtId="0" xfId="0">
      <alignment horizontal="center" vertical="center" wrapText="1"/>
    </xf>
    <xf applyAlignment="1" applyBorder="1" applyFont="1" borderId="11" fillId="0" fontId="5" numFmtId="0" xfId="0">
      <alignment horizontal="center" vertical="center" wrapText="1"/>
    </xf>
    <xf applyAlignment="1" applyFont="1" borderId="0" fillId="0" fontId="5" numFmtId="0" xfId="0">
      <alignment horizontal="center"/>
    </xf>
    <xf applyAlignment="1" applyFont="1" borderId="0" fillId="0" fontId="5" numFmtId="0" xfId="0">
      <alignment horizontal="left"/>
    </xf>
    <xf applyAlignment="1" applyBorder="1" applyFill="1" applyFont="1" borderId="11" fillId="0" fontId="5" numFmtId="0" xfId="0">
      <alignment horizontal="center" vertical="center" wrapText="1"/>
    </xf>
    <xf applyAlignment="1" applyBorder="1" applyFont="1" borderId="11" fillId="0" fontId="5" numFmtId="0" xfId="0">
      <alignment horizontal="center" vertical="center" wrapText="1"/>
    </xf>
    <xf applyAlignment="1" applyBorder="1" applyFont="1" borderId="11" fillId="0" fontId="5" numFmtId="0" xfId="0">
      <alignment horizontal="center" vertical="center"/>
    </xf>
    <xf applyAlignment="1" applyBorder="1" applyFill="1" applyFont="1" borderId="0" fillId="0" fontId="5" numFmtId="0" xfId="0">
      <alignment horizontal="left" vertical="center" wrapText="1"/>
    </xf>
    <xf applyAlignment="1" applyFont="1" borderId="0" fillId="0" fontId="5" numFmtId="0" xfId="0">
      <alignment horizontal="left" vertical="center"/>
    </xf>
    <xf applyAlignment="1" applyFill="1" applyFont="1" borderId="0" fillId="18" fontId="2" numFmtId="0" xfId="0">
      <alignment horizontal="left" vertical="center"/>
    </xf>
    <xf applyAlignment="1" applyBorder="1" applyFont="1" borderId="11" fillId="0" fontId="5" numFmtId="0" xfId="0">
      <alignment vertical="center"/>
    </xf>
    <xf applyAlignment="1" applyBorder="1" applyFont="1" borderId="11" fillId="0" fontId="5" numFmtId="0" xfId="0">
      <alignment horizontal="center" vertical="center" wrapText="1"/>
    </xf>
    <xf applyAlignment="1" applyBorder="1" applyFont="1" borderId="11" fillId="0" fontId="5" numFmtId="0" xfId="0">
      <alignment horizontal="center" vertical="center"/>
    </xf>
    <xf applyAlignment="1" applyFont="1" borderId="0" fillId="0" fontId="5" numFmtId="0" xfId="0">
      <alignment vertical="center"/>
    </xf>
    <xf applyAlignment="1" applyFont="1" borderId="0" fillId="0" fontId="5" numFmtId="0" xfId="0"/>
    <xf applyAlignment="1" applyBorder="1" applyFill="1" applyFont="1" borderId="13" fillId="25" fontId="11" numFmtId="0" xfId="0">
      <alignment vertical="center" wrapText="1"/>
    </xf>
    <xf applyAlignment="1" applyBorder="1" applyFont="1" borderId="13" fillId="0" fontId="11" numFmtId="0" xfId="0">
      <alignment vertical="center" wrapText="1"/>
    </xf>
    <xf applyAlignment="1" applyBorder="1" applyFill="1" applyFont="1" borderId="11" fillId="20" fontId="11" numFmtId="0" xfId="0">
      <alignment horizontal="center" vertical="center" wrapText="1"/>
    </xf>
    <xf applyAlignment="1" applyFont="1" borderId="0" fillId="0" fontId="5" numFmtId="0" xfId="0">
      <alignment horizontal="left"/>
    </xf>
    <xf applyAlignment="1" applyFont="1" borderId="0" fillId="0" fontId="5" numFmtId="0" xfId="0"/>
    <xf applyAlignment="1" applyFont="1" borderId="0" fillId="0" fontId="5" numFmtId="0" xfId="0">
      <alignment vertical="center"/>
    </xf>
    <xf applyAlignment="1" applyBorder="1" applyFont="1" borderId="13" fillId="0" fontId="5" numFmtId="0" xfId="0">
      <alignment vertical="center"/>
    </xf>
    <xf applyAlignment="1" applyBorder="1" applyFill="1" applyFont="1" borderId="11" fillId="20" fontId="11" numFmtId="0" xfId="0">
      <alignment horizontal="left" vertical="center" wrapText="1"/>
    </xf>
    <xf applyAlignment="1" applyFont="1" borderId="0" fillId="0" fontId="11" numFmtId="0" xfId="0">
      <alignment horizontal="center" vertical="center"/>
    </xf>
    <xf applyAlignment="1" applyBorder="1" applyFont="1" borderId="11" fillId="0" fontId="11" numFmtId="0" xfId="0">
      <alignment horizontal="center" vertical="center" wrapText="1"/>
    </xf>
    <xf applyAlignment="1" applyBorder="1" applyFont="1" borderId="11" fillId="0" fontId="11" numFmtId="0" xfId="0">
      <alignment horizontal="left" vertical="center" wrapText="1"/>
    </xf>
    <xf applyAlignment="1" applyBorder="1" applyFont="1" borderId="11" fillId="0" fontId="5" numFmtId="0" xfId="0">
      <alignment horizontal="center" vertical="center" wrapText="1"/>
    </xf>
    <xf applyAlignment="1" applyFont="1" borderId="0" fillId="0" fontId="5" numFmtId="0" xfId="0">
      <alignment horizontal="left" vertical="center"/>
    </xf>
    <xf applyAlignment="1" applyFont="1" borderId="0" fillId="0" fontId="5" numFmtId="0" xfId="0">
      <alignment vertical="center"/>
    </xf>
    <xf applyAlignment="1" applyBorder="1" applyFill="1" applyFont="1" borderId="0" fillId="20" fontId="88" numFmtId="0" xfId="0">
      <alignment horizontal="center" vertical="center" wrapText="1"/>
    </xf>
    <xf applyAlignment="1" applyBorder="1" applyFill="1" applyFont="1" borderId="0" fillId="20" fontId="88" numFmtId="0" xfId="0">
      <alignment vertical="center" wrapText="1"/>
    </xf>
    <xf applyAlignment="1" applyBorder="1" applyFont="1" borderId="11" fillId="0" fontId="11" numFmtId="0" xfId="0">
      <alignment horizontal="center" vertical="center"/>
    </xf>
    <xf applyAlignment="1" applyBorder="1" applyFont="1" borderId="12" fillId="0" fontId="11" numFmtId="0" xfId="0">
      <alignment horizontal="center" vertical="center"/>
    </xf>
    <xf applyAlignment="1" applyBorder="1" applyFont="1" borderId="16" fillId="0" fontId="11" numFmtId="0" xfId="0">
      <alignment horizontal="center" vertical="center"/>
    </xf>
    <xf applyAlignment="1" applyBorder="1" applyFont="1" borderId="15" fillId="0" fontId="11" numFmtId="0" xfId="0">
      <alignment horizontal="center" vertical="center"/>
    </xf>
    <xf applyAlignment="1" applyBorder="1" applyFont="1" borderId="11" fillId="0" fontId="11" numFmtId="0" xfId="0">
      <alignment vertical="center" wrapText="1"/>
    </xf>
    <xf applyAlignment="1" applyBorder="1" applyFont="1" borderId="11" fillId="0" fontId="11" numFmtId="0" xfId="0">
      <alignment horizontal="left" vertical="center" wrapText="1"/>
    </xf>
    <xf applyAlignment="1" applyBorder="1" applyFont="1" borderId="11" fillId="0" fontId="5" numFmtId="0" xfId="0">
      <alignment vertical="center"/>
    </xf>
    <xf applyAlignment="1" applyBorder="1" applyFont="1" borderId="11" fillId="0" fontId="5" numFmtId="0" xfId="0">
      <alignment vertical="center" wrapText="1"/>
    </xf>
    <xf applyAlignment="1" applyFont="1" borderId="0" fillId="0" fontId="5" numFmtId="0" xfId="0">
      <alignment vertical="center"/>
    </xf>
    <xf applyAlignment="1" applyBorder="1" applyFill="1" applyFont="1" applyNumberFormat="1" borderId="11" fillId="0" fontId="2" numFmtId="171" xfId="0">
      <alignment horizontal="center" vertical="center"/>
    </xf>
    <xf applyAlignment="1" applyBorder="1" applyFill="1" applyFont="1" borderId="11" fillId="20" fontId="45" numFmtId="0" xfId="0">
      <alignment horizontal="left" vertical="center" wrapText="1"/>
    </xf>
    <xf applyAlignment="1" applyBorder="1" applyFont="1" borderId="21" fillId="0" fontId="5" numFmtId="0" xfId="0">
      <alignment vertical="center"/>
    </xf>
    <xf applyAlignment="1" applyBorder="1" applyFont="1" borderId="14" fillId="0" fontId="5" numFmtId="0" xfId="0">
      <alignment vertical="center"/>
    </xf>
    <xf applyAlignment="1" applyBorder="1" applyFont="1" borderId="13" fillId="0" fontId="11" numFmtId="0" xfId="0">
      <alignment horizontal="center" vertical="center"/>
    </xf>
    <xf applyAlignment="1" applyBorder="1" applyFill="1" applyFont="1" borderId="11" fillId="12" fontId="11" numFmtId="0" xfId="0">
      <alignment vertical="center" wrapText="1"/>
    </xf>
    <xf applyAlignment="1" applyBorder="1" applyFont="1" applyNumberFormat="1" borderId="11" fillId="0" fontId="18" numFmtId="165" xfId="0">
      <alignment vertical="center" wrapText="1"/>
    </xf>
    <xf applyAlignment="1" applyFont="1" borderId="0" fillId="0" fontId="5" numFmtId="0" xfId="0">
      <alignment horizontal="center" vertical="center"/>
    </xf>
    <xf applyAlignment="1" applyFont="1" borderId="0" fillId="0" fontId="5" numFmtId="0" xfId="0">
      <alignment horizontal="left" vertical="center"/>
    </xf>
    <xf applyAlignment="1" applyFont="1" borderId="0" fillId="0" fontId="5" numFmtId="0" xfId="0">
      <alignment vertical="center"/>
    </xf>
    <xf applyAlignment="1" applyBorder="1" applyFont="1" borderId="0" fillId="0" fontId="5" numFmtId="0" xfId="0">
      <alignment horizontal="center" vertical="center"/>
    </xf>
    <xf applyAlignment="1" applyFill="1" applyFont="1" borderId="0" fillId="7" fontId="5" numFmtId="0" xfId="0"/>
    <xf applyAlignment="1" borderId="0" fillId="0" fontId="92" numFmtId="0" xfId="8">
      <alignment horizontal="right" vertical="center"/>
    </xf>
    <xf applyAlignment="1" borderId="0" fillId="0" fontId="92" numFmtId="0" xfId="8">
      <alignment vertical="center"/>
    </xf>
    <xf applyFont="1" applyNumberFormat="1" borderId="0" fillId="0" fontId="5" numFmtId="14" xfId="0"/>
    <xf applyAlignment="1" applyFont="1" applyNumberFormat="1" borderId="0" fillId="0" fontId="5" numFmtId="14" xfId="0">
      <alignment horizontal="left" vertical="center"/>
    </xf>
    <xf applyAlignment="1" applyBorder="1" applyFont="1" borderId="11" fillId="0" fontId="5" numFmtId="0" xfId="0">
      <alignment horizontal="left" vertical="center"/>
    </xf>
    <xf applyAlignment="1" applyBorder="1" applyFont="1" borderId="11" fillId="0" fontId="5" numFmtId="0" xfId="0">
      <alignment vertical="center" wrapText="1"/>
    </xf>
    <xf applyAlignment="1" applyFont="1" borderId="0" fillId="0" fontId="5" numFmtId="0" xfId="0">
      <alignment horizontal="center"/>
    </xf>
    <xf applyAlignment="1" applyBorder="1" applyFont="1" borderId="11" fillId="0" fontId="5" numFmtId="0" xfId="0">
      <alignment vertical="center"/>
    </xf>
    <xf applyAlignment="1" applyBorder="1" applyFill="1" applyFont="1" borderId="32" fillId="0" fontId="18" numFmtId="0" xfId="0">
      <alignment horizontal="center" vertical="center"/>
    </xf>
    <xf applyAlignment="1" applyFont="1" applyNumberFormat="1" borderId="0" fillId="0" fontId="5" numFmtId="1" xfId="0">
      <alignment horizontal="center"/>
    </xf>
    <xf applyFont="1" borderId="0" fillId="0" fontId="69" numFmtId="0" xfId="0"/>
    <xf applyAlignment="1" applyFont="1" borderId="0" fillId="0" fontId="69" numFmtId="0" xfId="0">
      <alignment horizontal="center"/>
    </xf>
    <xf applyAlignment="1" applyFont="1" borderId="0" fillId="0" fontId="73" numFmtId="0" xfId="0">
      <alignment horizontal="left" vertical="center"/>
    </xf>
    <xf applyAlignment="1" applyFont="1" borderId="0" fillId="0" fontId="69" numFmtId="0" xfId="0">
      <alignment horizontal="center" vertical="center"/>
    </xf>
    <xf applyAlignment="1" applyBorder="1" applyFill="1" applyFont="1" applyNumberFormat="1" applyProtection="1" borderId="34" fillId="25" fontId="70" numFmtId="0" xfId="0">
      <alignment horizontal="center" vertical="center" wrapText="1"/>
    </xf>
    <xf applyAlignment="1" applyBorder="1" applyFill="1" applyFont="1" borderId="35" fillId="0" fontId="69" numFmtId="0" xfId="0">
      <alignment horizontal="center"/>
    </xf>
    <xf applyAlignment="1" applyBorder="1" applyFill="1" applyFont="1" applyNumberFormat="1" borderId="35" fillId="0" fontId="69" numFmtId="166" xfId="1">
      <alignment horizontal="right"/>
    </xf>
    <xf applyAlignment="1" applyBorder="1" applyFill="1" applyFont="1" applyNumberFormat="1" borderId="35" fillId="0" fontId="69" numFmtId="166" xfId="1">
      <alignment horizontal="center" vertical="center" wrapText="1"/>
    </xf>
    <xf applyAlignment="1" applyBorder="1" applyFill="1" applyFont="1" applyNumberFormat="1" borderId="35" fillId="0" fontId="69" numFmtId="166" xfId="1">
      <alignment horizontal="right" vertical="center" wrapText="1"/>
    </xf>
    <xf applyAlignment="1" applyBorder="1" applyFill="1" applyFont="1" applyNumberFormat="1" borderId="35" fillId="0" fontId="69" numFmtId="166" xfId="1">
      <alignment horizontal="right" vertical="center"/>
    </xf>
    <xf applyAlignment="1" applyBorder="1" applyFill="1" applyFont="1" borderId="35" fillId="0" fontId="69" numFmtId="0" xfId="0">
      <alignment horizontal="center" vertical="center"/>
    </xf>
    <xf applyAlignment="1" applyBorder="1" applyFill="1" applyFont="1" applyNumberFormat="1" borderId="35" fillId="0" fontId="69" numFmtId="166" xfId="1">
      <alignment horizontal="center" vertical="center"/>
    </xf>
    <xf applyAlignment="1" applyFont="1" borderId="0" fillId="0" fontId="69" numFmtId="0" xfId="0">
      <alignment vertical="center"/>
    </xf>
    <xf applyFont="1" applyNumberFormat="1" borderId="0" fillId="0" fontId="69" numFmtId="166" xfId="1"/>
    <xf applyAlignment="1" applyFont="1" applyNumberFormat="1" borderId="0" fillId="0" fontId="69" numFmtId="166" xfId="1">
      <alignment horizontal="center"/>
    </xf>
    <xf applyAlignment="1" applyBorder="1" applyFill="1" applyFont="1" applyNumberFormat="1" borderId="35" fillId="0" fontId="69" numFmtId="169" xfId="1">
      <alignment horizontal="right" vertical="center"/>
    </xf>
    <xf applyAlignment="1" applyBorder="1" applyFont="1" applyNumberFormat="1" borderId="11" fillId="0" fontId="69" numFmtId="169" xfId="0">
      <alignment horizontal="left" vertical="center"/>
    </xf>
    <xf applyAlignment="1" applyBorder="1" applyFont="1" applyNumberFormat="1" borderId="11" fillId="0" fontId="69" numFmtId="169" xfId="0">
      <alignment horizontal="left"/>
    </xf>
    <xf applyAlignment="1" applyBorder="1" applyFill="1" applyFont="1" applyNumberFormat="1" borderId="11" fillId="0" fontId="69" numFmtId="169" xfId="1">
      <alignment horizontal="left"/>
    </xf>
    <xf applyAlignment="1" applyBorder="1" applyFill="1" applyFont="1" applyNumberFormat="1" borderId="11" fillId="0" fontId="69" numFmtId="169" xfId="1">
      <alignment horizontal="left" vertical="center"/>
    </xf>
    <xf applyAlignment="1" applyBorder="1" applyFont="1" borderId="11" fillId="0" fontId="69" numFmtId="0" xfId="0">
      <alignment horizontal="center"/>
    </xf>
    <xf applyAlignment="1" applyBorder="1" applyFont="1" borderId="11" fillId="0" fontId="69" numFmtId="0" xfId="0">
      <alignment horizontal="center" vertical="center"/>
    </xf>
    <xf applyFont="1" applyNumberFormat="1" borderId="0" fillId="0" fontId="0" numFmtId="43" xfId="1"/>
    <xf applyAlignment="1" applyBorder="1" applyFont="1" borderId="11" fillId="0" fontId="93" numFmtId="43" xfId="1">
      <alignment horizontal="center" vertical="top"/>
    </xf>
    <xf applyAlignment="1" applyBorder="1" applyFont="1" borderId="11" fillId="0" fontId="5" numFmtId="0" xfId="0">
      <alignment vertical="center"/>
    </xf>
    <xf applyAlignment="1" applyBorder="1" applyFont="1" borderId="11" fillId="0" fontId="2" numFmtId="0" xfId="0">
      <alignment horizontal="center" vertical="center"/>
    </xf>
    <xf applyAlignment="1" applyFont="1" borderId="0" fillId="0" fontId="11" numFmtId="0" xfId="0">
      <alignment horizontal="right" vertical="center"/>
    </xf>
    <xf applyAlignment="1" applyFont="1" borderId="0" fillId="0" fontId="5" numFmtId="0" xfId="0">
      <alignment horizontal="right"/>
    </xf>
    <xf applyAlignment="1" applyBorder="1" applyFill="1" applyFont="1" borderId="11" fillId="20" fontId="11" numFmtId="0" xfId="0">
      <alignment horizontal="center" vertical="center" wrapText="1"/>
    </xf>
    <xf applyFont="1" borderId="0" fillId="0" fontId="5" numFmtId="0" xfId="0"/>
    <xf applyAlignment="1" applyBorder="1" applyFill="1" applyFont="1" borderId="0" fillId="0" fontId="5" numFmtId="0" xfId="0">
      <alignment horizontal="right" vertical="center" wrapText="1"/>
    </xf>
    <xf applyAlignment="1" applyFont="1" borderId="0" fillId="0" fontId="11" numFmtId="0" xfId="0">
      <alignment horizontal="center"/>
    </xf>
    <xf applyAlignment="1" applyBorder="1" applyFill="1" applyFont="1" borderId="0" fillId="0" fontId="5" numFmtId="0" xfId="0">
      <alignment horizontal="left" vertical="center" wrapText="1"/>
    </xf>
    <xf applyAlignment="1" applyBorder="1" applyFill="1" applyFont="1" borderId="11" fillId="20" fontId="11" numFmtId="0" xfId="0">
      <alignment horizontal="left" vertical="center" wrapText="1"/>
    </xf>
    <xf applyAlignment="1" applyFont="1" borderId="0" fillId="0" fontId="5" numFmtId="0" xfId="0">
      <alignment horizontal="left"/>
    </xf>
    <xf applyAlignment="1" applyBorder="1" applyFill="1" applyFont="1" borderId="11" fillId="20" fontId="11" numFmtId="0" xfId="0">
      <alignment horizontal="center" vertical="center" wrapText="1"/>
    </xf>
    <xf applyAlignment="1" applyBorder="1" applyFont="1" borderId="11" fillId="0" fontId="5" numFmtId="0" xfId="0">
      <alignment vertical="center" wrapText="1"/>
    </xf>
    <xf applyAlignment="1" applyBorder="1" applyFont="1" borderId="11" fillId="0" fontId="5" numFmtId="0" xfId="0">
      <alignment horizontal="center" vertical="center" wrapText="1"/>
    </xf>
    <xf applyAlignment="1" applyBorder="1" applyFill="1" applyFont="1" borderId="11" fillId="20" fontId="11" numFmtId="0" xfId="0">
      <alignment vertical="center" wrapText="1"/>
    </xf>
    <xf applyAlignment="1" applyFont="1" borderId="0" fillId="0" fontId="2" numFmtId="0" xfId="0">
      <alignment horizontal="center" vertical="center"/>
    </xf>
    <xf applyAlignment="1" applyFont="1" borderId="0" fillId="0" fontId="5" numFmtId="0" xfId="0">
      <alignment horizontal="left" vertical="center"/>
    </xf>
    <xf applyAlignment="1" applyFont="1" borderId="0" fillId="0" fontId="5" numFmtId="0" xfId="0">
      <alignment vertical="center"/>
    </xf>
    <xf applyAlignment="1" applyBorder="1" applyFill="1" applyFont="1" borderId="11" fillId="12" fontId="2" numFmtId="0" xfId="0">
      <alignment horizontal="left" vertical="center" wrapText="1"/>
    </xf>
    <xf applyAlignment="1" applyBorder="1" applyFill="1" applyFont="1" borderId="11" fillId="2" fontId="22" numFmtId="0" xfId="0">
      <alignment horizontal="center" vertical="center" wrapText="1"/>
    </xf>
    <xf applyAlignment="1" applyBorder="1" applyFill="1" applyFont="1" borderId="11" fillId="13" fontId="2" numFmtId="0" xfId="0">
      <alignment horizontal="center" vertical="center"/>
    </xf>
    <xf applyAlignment="1" applyFont="1" borderId="0" fillId="0" fontId="34" numFmtId="0" xfId="0">
      <alignment horizontal="left" vertical="center" wrapText="1"/>
    </xf>
    <xf applyAlignment="1" applyBorder="1" applyFill="1" applyFont="1" borderId="0" fillId="0" fontId="34" numFmtId="0" xfId="0">
      <alignment horizontal="left" vertical="top"/>
    </xf>
    <xf applyAlignment="1" applyBorder="1" applyFont="1" borderId="0" fillId="0" fontId="34" numFmtId="0" xfId="0">
      <alignment horizontal="left" vertical="top" wrapText="1"/>
    </xf>
    <xf applyAlignment="1" applyBorder="1" applyFill="1" applyFont="1" borderId="0" fillId="2" fontId="34" numFmtId="0" xfId="0">
      <alignment horizontal="left" vertical="top"/>
    </xf>
    <xf applyAlignment="1" applyFont="1" borderId="0" fillId="0" fontId="34" numFmtId="0" xfId="0">
      <alignment horizontal="left" vertical="top" wrapText="1"/>
    </xf>
    <xf applyAlignment="1" applyFill="1" applyFont="1" borderId="0" fillId="2" fontId="34" numFmtId="0" xfId="0">
      <alignment horizontal="left" vertical="top"/>
    </xf>
    <xf applyAlignment="1" applyFill="1" applyFont="1" borderId="0" fillId="2" fontId="62" numFmtId="0" xfId="0">
      <alignment horizontal="left" vertical="top"/>
    </xf>
    <xf applyAlignment="1" applyBorder="1" applyFill="1" applyFont="1" borderId="0" fillId="0" fontId="30" numFmtId="0" xfId="0">
      <alignment horizontal="center" vertical="top" wrapText="1"/>
    </xf>
    <xf applyAlignment="1" applyBorder="1" applyFont="1" borderId="11" fillId="0" fontId="5" numFmtId="0" xfId="0">
      <alignment horizontal="center" vertical="center"/>
    </xf>
    <xf applyAlignment="1" applyFont="1" borderId="0" fillId="0" fontId="5" numFmtId="0" xfId="0">
      <alignment vertical="center"/>
    </xf>
    <xf applyAlignment="1" applyBorder="1" applyFont="1" borderId="13" fillId="0" fontId="5" numFmtId="43" xfId="1">
      <alignment vertical="center" wrapText="1"/>
    </xf>
    <xf applyAlignment="1" applyBorder="1" applyFont="1" borderId="21" fillId="0" fontId="5" numFmtId="43" xfId="1">
      <alignment vertical="center" wrapText="1"/>
    </xf>
    <xf applyAlignment="1" applyBorder="1" applyFont="1" borderId="14" fillId="0" fontId="5" numFmtId="43" xfId="1">
      <alignment vertical="center" wrapText="1"/>
    </xf>
    <xf applyAlignment="1" applyBorder="1" applyFont="1" applyNumberFormat="1" borderId="25" fillId="0" fontId="5" numFmtId="2" xfId="0">
      <alignment vertical="center" wrapText="1"/>
    </xf>
    <xf applyAlignment="1" applyBorder="1" applyFont="1" applyNumberFormat="1" borderId="26" fillId="0" fontId="5" numFmtId="2" xfId="0">
      <alignment vertical="center" wrapText="1"/>
    </xf>
    <xf applyAlignment="1" applyBorder="1" applyFont="1" applyNumberFormat="1" borderId="27" fillId="0" fontId="5" numFmtId="2" xfId="0">
      <alignment vertical="center" wrapText="1"/>
    </xf>
    <xf applyAlignment="1" applyBorder="1" applyFont="1" applyNumberFormat="1" borderId="28" fillId="0" fontId="5" numFmtId="2" xfId="0">
      <alignment vertical="center" wrapText="1"/>
    </xf>
    <xf applyAlignment="1" applyBorder="1" applyFont="1" applyNumberFormat="1" borderId="23" fillId="0" fontId="5" numFmtId="2" xfId="0">
      <alignment vertical="center" wrapText="1"/>
    </xf>
    <xf applyAlignment="1" applyBorder="1" applyFont="1" applyNumberFormat="1" borderId="29" fillId="0" fontId="5" numFmtId="2" xfId="0">
      <alignment vertical="center" wrapText="1"/>
    </xf>
    <xf applyAlignment="1" applyBorder="1" applyFill="1" applyFont="1" borderId="11" fillId="20" fontId="11" numFmtId="0" xfId="0">
      <alignment horizontal="left" vertical="center" wrapText="1"/>
    </xf>
    <xf applyAlignment="1" applyBorder="1" applyFill="1" applyFont="1" borderId="11" fillId="2" fontId="23" numFmtId="0" xfId="0">
      <alignment horizontal="center" vertical="center" wrapText="1"/>
    </xf>
    <xf applyAlignment="1" applyBorder="1" applyFill="1" applyFont="1" borderId="12" fillId="20" fontId="11" numFmtId="0" xfId="0">
      <alignment horizontal="left" vertical="center" wrapText="1"/>
    </xf>
    <xf applyAlignment="1" applyBorder="1" applyFont="1" borderId="15" fillId="0" fontId="11" numFmtId="0" xfId="0">
      <alignment horizontal="center" vertical="center"/>
    </xf>
    <xf applyAlignment="1" applyBorder="1" applyFont="1" borderId="11" fillId="0" fontId="11" numFmtId="0" xfId="0">
      <alignment horizontal="center" vertical="center" wrapText="1"/>
    </xf>
    <xf applyAlignment="1" applyBorder="1" applyFont="1" borderId="11" fillId="0" fontId="5" numFmtId="0" xfId="0">
      <alignment vertical="center" wrapText="1"/>
    </xf>
    <xf applyAlignment="1" applyFont="1" borderId="0" fillId="0" fontId="5" numFmtId="0" xfId="0">
      <alignment horizontal="center" vertical="center"/>
    </xf>
    <xf applyAlignment="1" applyFont="1" borderId="0" fillId="0" fontId="5" numFmtId="0" xfId="0">
      <alignment vertical="center"/>
    </xf>
    <xf applyAlignment="1" applyBorder="1" applyFont="1" borderId="11" fillId="0" fontId="5" numFmtId="0" xfId="0">
      <alignment vertical="center"/>
    </xf>
    <xf applyAlignment="1" applyBorder="1" applyFill="1" applyFont="1" applyProtection="1" borderId="11" fillId="0" fontId="2" numFmtId="0" xfId="0">
      <alignment horizontal="center" vertical="center"/>
    </xf>
    <xf applyAlignment="1" applyFill="1" applyFont="1" borderId="0" fillId="0" fontId="5" numFmtId="0" xfId="0">
      <alignment horizontal="center" vertical="center"/>
    </xf>
    <xf applyAlignment="1" applyBorder="1" applyFont="1" applyNumberFormat="1" borderId="11" fillId="0" fontId="5" numFmtId="166" xfId="1">
      <alignment horizontal="center" vertical="center" wrapText="1"/>
    </xf>
    <xf applyAlignment="1" applyBorder="1" applyFill="1" applyFont="1" borderId="11" fillId="17" fontId="11" numFmtId="0" xfId="0">
      <alignment horizontal="left" vertical="center" wrapText="1"/>
    </xf>
    <xf applyAlignment="1" applyBorder="1" applyFont="1" borderId="11" fillId="0" fontId="5" numFmtId="0" xfId="0">
      <alignment vertical="center" wrapText="1"/>
    </xf>
    <xf applyAlignment="1" applyFont="1" borderId="0" fillId="0" fontId="5" numFmtId="0" xfId="0">
      <alignment vertical="center"/>
    </xf>
    <xf applyAlignment="1" applyBorder="1" applyFont="1" borderId="11" fillId="0" fontId="5" numFmtId="0" xfId="0">
      <alignment vertical="center" wrapText="1"/>
    </xf>
    <xf applyAlignment="1" applyBorder="1" applyFill="1" applyFont="1" borderId="11" fillId="20" fontId="11" numFmtId="0" xfId="0">
      <alignment horizontal="left" vertical="center" wrapText="1"/>
    </xf>
    <xf applyAlignment="1" applyFont="1" borderId="0" fillId="0" fontId="5" numFmtId="0" xfId="0">
      <alignment horizontal="center"/>
    </xf>
    <xf applyAlignment="1" applyFont="1" borderId="0" fillId="0" fontId="5" numFmtId="0" xfId="0">
      <alignment vertical="center"/>
    </xf>
    <xf applyAlignment="1" applyFont="1" borderId="0" fillId="0" fontId="5" numFmtId="0" xfId="0">
      <alignment vertical="center"/>
    </xf>
    <xf applyAlignment="1" applyFill="1" applyFont="1" borderId="0" fillId="18" fontId="2" numFmtId="0" xfId="0">
      <alignment horizontal="center" vertical="center"/>
    </xf>
    <xf applyAlignment="1" applyBorder="1" applyFill="1" applyFont="1" applyNumberFormat="1" borderId="2" fillId="0" fontId="27" numFmtId="2" xfId="1">
      <alignment vertical="center"/>
    </xf>
    <xf applyAlignment="1" applyBorder="1" applyFill="1" applyFont="1" applyNumberFormat="1" borderId="2" fillId="0" fontId="29" numFmtId="2" xfId="1">
      <alignment vertical="center"/>
    </xf>
    <xf applyAlignment="1" applyBorder="1" applyFill="1" applyFont="1" applyNumberFormat="1" borderId="2" fillId="0" fontId="30" numFmtId="2" xfId="1">
      <alignment vertical="center"/>
    </xf>
    <xf applyAlignment="1" applyBorder="1" applyFill="1" applyFont="1" applyNumberFormat="1" borderId="2" fillId="0" fontId="28" numFmtId="2" xfId="1">
      <alignment vertical="center"/>
    </xf>
    <xf applyAlignment="1" applyFill="1" applyFont="1" borderId="0" fillId="0" fontId="37" numFmtId="0" xfId="0">
      <alignment vertical="center"/>
    </xf>
    <xf applyAlignment="1" applyFont="1" borderId="0" fillId="0" fontId="5" numFmtId="0" xfId="0">
      <alignment vertical="center"/>
    </xf>
    <xf applyAlignment="1" applyBorder="1" applyFont="1" borderId="11" fillId="0" fontId="5" numFmtId="0" xfId="0">
      <alignment vertical="center"/>
    </xf>
    <xf applyAlignment="1" applyBorder="1" applyFont="1" applyNumberFormat="1" borderId="11" fillId="0" fontId="5" numFmtId="169" xfId="1">
      <alignment vertical="center"/>
    </xf>
    <xf applyAlignment="1" applyBorder="1" applyFont="1" applyNumberFormat="1" borderId="11" fillId="0" fontId="5" numFmtId="49" xfId="1">
      <alignment vertical="center" wrapText="1"/>
    </xf>
    <xf applyAlignment="1" applyBorder="1" applyFont="1" applyNumberFormat="1" borderId="11" fillId="0" fontId="5" numFmtId="49" xfId="0">
      <alignment vertical="center" wrapText="1"/>
    </xf>
    <xf applyAlignment="1" applyFont="1" borderId="0" fillId="0" fontId="5" numFmtId="0" xfId="0">
      <alignment horizontal="center" vertical="center"/>
    </xf>
    <xf applyAlignment="1" applyBorder="1" applyFill="1" applyFont="1" borderId="11" fillId="20" fontId="11" numFmtId="0" xfId="0">
      <alignment horizontal="center" vertical="center" wrapText="1"/>
    </xf>
    <xf applyAlignment="1" applyBorder="1" applyFill="1" applyFont="1" borderId="12" fillId="20" fontId="11" numFmtId="0" xfId="0">
      <alignment horizontal="center" vertical="center" wrapText="1"/>
    </xf>
    <xf applyAlignment="1" applyBorder="1" applyFont="1" borderId="11" fillId="0" fontId="5" numFmtId="0" xfId="0">
      <alignment horizontal="center" vertical="center"/>
    </xf>
    <xf applyAlignment="1" applyFont="1" borderId="0" fillId="0" fontId="5" numFmtId="0" xfId="0">
      <alignment horizontal="center"/>
    </xf>
    <xf applyAlignment="1" applyFont="1" borderId="0" fillId="0" fontId="2" numFmtId="0" xfId="0">
      <alignment horizontal="center" vertical="center"/>
    </xf>
    <xf applyAlignment="1" applyBorder="1" applyFill="1" applyFont="1" borderId="11" fillId="17" fontId="11" numFmtId="0" xfId="0">
      <alignment vertical="center" wrapText="1"/>
    </xf>
    <xf applyAlignment="1" applyBorder="1" applyFill="1" applyFont="1" borderId="11" fillId="8" fontId="11" numFmtId="0" xfId="0">
      <alignment horizontal="left" vertical="center" wrapText="1"/>
    </xf>
    <xf applyAlignment="1" applyBorder="1" applyFill="1" applyFont="1" borderId="11" fillId="0" fontId="11" numFmtId="0" xfId="0">
      <alignment horizontal="left" vertical="center" wrapText="1"/>
    </xf>
    <xf applyAlignment="1" borderId="0" fillId="0" fontId="0" numFmtId="0" xfId="0">
      <alignment horizontal="center"/>
    </xf>
    <xf applyAlignment="1" applyFill="1" applyFont="1" borderId="0" fillId="24" fontId="5" numFmtId="0" xfId="0">
      <alignment vertical="center"/>
    </xf>
    <xf applyAlignment="1" applyFont="1" applyNumberFormat="1" borderId="0" fillId="0" fontId="5" numFmtId="2" xfId="0">
      <alignment vertical="center"/>
    </xf>
    <xf applyAlignment="1" applyFill="1" applyFont="1" borderId="0" fillId="17" fontId="5" numFmtId="0" xfId="0">
      <alignment vertical="center"/>
    </xf>
    <xf applyAlignment="1" applyFont="1" applyNumberFormat="1" borderId="0" fillId="0" fontId="5" numFmtId="4" xfId="0">
      <alignment vertical="center"/>
    </xf>
    <xf applyAlignment="1" applyBorder="1" applyFill="1" applyFont="1" borderId="11" fillId="24" fontId="5" numFmtId="0" xfId="0">
      <alignment vertical="center"/>
    </xf>
    <xf applyAlignment="1" applyFont="1" borderId="0" fillId="0" fontId="5" numFmtId="0" xfId="0">
      <alignment horizontal="center" vertical="center"/>
    </xf>
    <xf applyAlignment="1" applyBorder="1" applyFont="1" borderId="11" fillId="0" fontId="5" numFmtId="0" xfId="0">
      <alignment vertical="center" wrapText="1"/>
    </xf>
    <xf applyAlignment="1" applyBorder="1" applyFill="1" applyFont="1" borderId="11" fillId="20" fontId="11" numFmtId="0" xfId="0">
      <alignment horizontal="left" vertical="center" wrapText="1"/>
    </xf>
    <xf applyAlignment="1" applyFont="1" borderId="0" fillId="0" fontId="5" numFmtId="0" xfId="0">
      <alignment horizontal="center"/>
    </xf>
    <xf applyAlignment="1" applyFont="1" borderId="0" fillId="0" fontId="5" numFmtId="0" xfId="0">
      <alignment vertical="center"/>
    </xf>
    <xf applyAlignment="1" applyFont="1" borderId="0" fillId="0" fontId="94" numFmtId="0" xfId="0">
      <alignment vertical="center"/>
    </xf>
    <xf applyAlignment="1" applyBorder="1" applyFont="1" borderId="3" fillId="0" fontId="95" numFmtId="43" xfId="1">
      <alignment vertical="center"/>
    </xf>
    <xf applyAlignment="1" applyBorder="1" applyFont="1" borderId="3" fillId="0" fontId="96" numFmtId="43" xfId="1">
      <alignment vertical="center"/>
    </xf>
    <xf applyAlignment="1" applyBorder="1" applyFont="1" borderId="3" fillId="0" fontId="90" numFmtId="43" xfId="1">
      <alignment vertical="center"/>
    </xf>
    <xf applyAlignment="1" applyBorder="1" applyFont="1" borderId="3" fillId="0" fontId="97" numFmtId="43" xfId="1">
      <alignment vertical="center"/>
    </xf>
    <xf applyAlignment="1" applyFill="1" applyFont="1" borderId="0" fillId="24" fontId="5" numFmtId="43" xfId="1">
      <alignment vertical="center"/>
    </xf>
    <xf applyFill="1" applyFont="1" borderId="0" fillId="24" fontId="5" numFmtId="43" xfId="1"/>
    <xf applyAlignment="1" applyBorder="1" applyFill="1" applyFont="1" borderId="0" fillId="0" fontId="33" numFmtId="43" xfId="1">
      <alignment horizontal="center" vertical="center" wrapText="1"/>
    </xf>
    <xf applyAlignment="1" applyFont="1" borderId="0" fillId="0" fontId="5" numFmtId="43" xfId="1">
      <alignment horizontal="center" vertical="center"/>
    </xf>
    <xf applyAlignment="1" applyFill="1" applyFont="1" borderId="0" fillId="24" fontId="89" numFmtId="43" xfId="1">
      <alignment vertical="center"/>
    </xf>
    <xf applyAlignment="1" applyFont="1" borderId="0" fillId="0" fontId="89" numFmtId="43" xfId="1">
      <alignment vertical="center"/>
    </xf>
    <xf applyAlignment="1" applyFill="1" applyFont="1" borderId="0" fillId="0" fontId="89" numFmtId="43" xfId="1">
      <alignment vertical="center"/>
    </xf>
    <xf applyAlignment="1" applyFill="1" applyFont="1" borderId="0" fillId="0" fontId="89" numFmtId="0" xfId="0">
      <alignment horizontal="left" vertical="center"/>
    </xf>
    <xf applyAlignment="1" applyFont="1" borderId="0" fillId="0" fontId="89" numFmtId="0" xfId="0">
      <alignment vertical="center"/>
    </xf>
    <xf applyAlignment="1" applyFont="1" borderId="0" fillId="0" fontId="89" numFmtId="0" xfId="0">
      <alignment horizontal="left" vertical="center"/>
    </xf>
    <xf applyAlignment="1" applyFont="1" applyNumberFormat="1" borderId="0" fillId="0" fontId="89" numFmtId="4" xfId="0">
      <alignment vertical="center"/>
    </xf>
    <xf applyAlignment="1" applyFont="1" borderId="0" fillId="0" fontId="89" numFmtId="0" xfId="0">
      <alignment vertical="center" wrapText="1"/>
    </xf>
    <xf applyAlignment="1" applyBorder="1" applyFont="1" borderId="3" fillId="0" fontId="98" numFmtId="43" xfId="1">
      <alignment vertical="center"/>
    </xf>
    <xf applyAlignment="1" applyFont="1" applyNumberFormat="1" borderId="0" fillId="0" fontId="89" numFmtId="2" xfId="0">
      <alignment vertical="center"/>
    </xf>
    <xf applyAlignment="1" applyFill="1" applyFont="1" borderId="0" fillId="24" fontId="89" numFmtId="0" xfId="0">
      <alignment vertical="center"/>
    </xf>
    <xf applyAlignment="1" applyFill="1" applyFont="1" borderId="0" fillId="24" fontId="89" numFmtId="0" xfId="0">
      <alignment horizontal="left" vertical="center"/>
    </xf>
    <xf applyAlignment="1" applyBorder="1" applyFont="1" borderId="3" fillId="0" fontId="99" numFmtId="43" xfId="1">
      <alignment vertical="center"/>
    </xf>
    <xf applyAlignment="1" applyBorder="1" applyFont="1" borderId="3" fillId="0" fontId="100" numFmtId="43" xfId="1">
      <alignment vertical="center"/>
    </xf>
    <xf applyAlignment="1" applyBorder="1" applyFont="1" borderId="3" fillId="0" fontId="101" numFmtId="43" xfId="1">
      <alignment vertical="center"/>
    </xf>
    <xf applyAlignment="1" applyBorder="1" applyFill="1" applyFont="1" borderId="0" fillId="0" fontId="89" numFmtId="43" xfId="1">
      <alignment horizontal="right" vertical="center"/>
    </xf>
    <xf applyAlignment="1" applyBorder="1" applyFill="1" applyFont="1" applyNumberFormat="1" borderId="0" fillId="0" fontId="89" numFmtId="2" xfId="0">
      <alignment vertical="center" wrapText="1"/>
    </xf>
    <xf applyAlignment="1" applyBorder="1" applyFont="1" borderId="0" fillId="0" fontId="89" numFmtId="0" xfId="0">
      <alignment horizontal="left" vertical="center" wrapText="1"/>
    </xf>
    <xf applyAlignment="1" applyBorder="1" applyFont="1" borderId="0" fillId="0" fontId="89" numFmtId="0" xfId="0">
      <alignment vertical="center"/>
    </xf>
    <xf applyAlignment="1" applyBorder="1" applyFont="1" applyNumberFormat="1" borderId="0" fillId="0" fontId="89" numFmtId="16" xfId="0">
      <alignment horizontal="left" vertical="center" wrapText="1"/>
    </xf>
    <xf applyAlignment="1" applyBorder="1" applyFont="1" borderId="0" fillId="0" fontId="89" numFmtId="0" xfId="0">
      <alignment vertical="center" wrapText="1"/>
    </xf>
    <xf applyAlignment="1" applyBorder="1" applyFill="1" applyFont="1" borderId="0" fillId="7" fontId="4" numFmtId="43" xfId="1">
      <alignment horizontal="center" vertical="center" wrapText="1"/>
    </xf>
    <xf applyAlignment="1" applyBorder="1" applyFill="1" applyFont="1" borderId="0" fillId="7" fontId="4" numFmtId="43" xfId="1">
      <alignment vertical="center" wrapText="1"/>
    </xf>
    <xf applyAlignment="1" applyBorder="1" applyFill="1" applyFont="1" borderId="0" fillId="7" fontId="4" numFmtId="43" xfId="1">
      <alignment horizontal="left" vertical="center" wrapText="1"/>
    </xf>
    <xf applyAlignment="1" applyBorder="1" applyFill="1" applyFont="1" borderId="0" fillId="7" fontId="89" numFmtId="0" xfId="0">
      <alignment horizontal="center" vertical="center"/>
    </xf>
    <xf applyAlignment="1" applyFont="1" borderId="0" fillId="0" fontId="5" numFmtId="0" xfId="0">
      <alignment horizontal="left"/>
    </xf>
    <xf applyAlignment="1" applyBorder="1" applyFont="1" borderId="11" fillId="0" fontId="5" numFmtId="0" xfId="0">
      <alignment horizontal="left" vertical="center" wrapText="1"/>
    </xf>
    <xf applyAlignment="1" applyBorder="1" applyFont="1" borderId="11" fillId="0" fontId="5" numFmtId="0" xfId="0">
      <alignment vertical="center" wrapText="1"/>
    </xf>
    <xf applyAlignment="1" applyBorder="1" applyFill="1" applyFont="1" borderId="11" fillId="0" fontId="5" numFmtId="0" xfId="0">
      <alignment horizontal="center" vertical="center" wrapText="1"/>
    </xf>
    <xf applyAlignment="1" applyBorder="1" applyFill="1" applyFont="1" borderId="11" fillId="20" fontId="11" numFmtId="0" xfId="0">
      <alignment horizontal="center" vertical="center" wrapText="1"/>
    </xf>
    <xf applyAlignment="1" applyBorder="1" applyFill="1" applyFont="1" borderId="11" fillId="20" fontId="11" numFmtId="0" xfId="0">
      <alignment horizontal="left" vertical="center" wrapText="1"/>
    </xf>
    <xf applyAlignment="1" applyFont="1" borderId="0" fillId="0" fontId="5" numFmtId="0" xfId="0">
      <alignment vertical="center"/>
    </xf>
    <xf applyAlignment="1" applyBorder="1" applyFont="1" borderId="11" fillId="0" fontId="5" numFmtId="0" xfId="0">
      <alignment vertical="center"/>
    </xf>
    <xf applyAlignment="1" applyBorder="1" applyFill="1" applyFont="1" borderId="37" fillId="0" fontId="69" numFmtId="0" xfId="0">
      <alignment horizontal="center" textRotation="90" vertical="center"/>
    </xf>
    <xf applyAlignment="1" applyBorder="1" applyFill="1" applyFont="1" borderId="40" fillId="0" fontId="69" numFmtId="0" xfId="0">
      <alignment horizontal="center" textRotation="90" vertical="center"/>
    </xf>
    <xf applyAlignment="1" applyBorder="1" applyFill="1" applyFont="1" borderId="35" fillId="0" fontId="69" numFmtId="0" xfId="0">
      <alignment horizontal="center" vertical="center"/>
    </xf>
    <xf applyAlignment="1" applyBorder="1" applyFill="1" applyFont="1" borderId="38" fillId="0" fontId="69" numFmtId="0" xfId="0">
      <alignment horizontal="center" vertical="center"/>
    </xf>
    <xf applyAlignment="1" applyBorder="1" applyFill="1" applyFont="1" borderId="39" fillId="0" fontId="69" numFmtId="0" xfId="0">
      <alignment horizontal="center" vertical="center"/>
    </xf>
    <xf applyAlignment="1" applyFont="1" borderId="0" fillId="0" fontId="69" numFmtId="0" xfId="0">
      <alignment horizontal="left" vertical="top"/>
    </xf>
    <xf applyAlignment="1" applyBorder="1" applyFont="1" borderId="13" fillId="0" fontId="5" numFmtId="0" xfId="0">
      <alignment horizontal="left" vertical="center" wrapText="1"/>
    </xf>
    <xf applyAlignment="1" applyBorder="1" applyFont="1" borderId="21" fillId="0" fontId="5" numFmtId="0" xfId="0">
      <alignment horizontal="left" vertical="center" wrapText="1"/>
    </xf>
    <xf applyAlignment="1" applyBorder="1" applyFont="1" borderId="14" fillId="0" fontId="5" numFmtId="0" xfId="0">
      <alignment horizontal="left" vertical="center" wrapText="1"/>
    </xf>
    <xf applyAlignment="1" applyBorder="1" applyFont="1" borderId="11" fillId="0" fontId="11" numFmtId="0" xfId="0">
      <alignment horizontal="center" vertical="center" wrapText="1"/>
    </xf>
    <xf applyAlignment="1" applyBorder="1" applyFont="1" borderId="11" fillId="0" fontId="11" numFmtId="0" xfId="0">
      <alignment horizontal="left" vertical="center" wrapText="1"/>
    </xf>
    <xf applyAlignment="1" applyBorder="1" applyFont="1" borderId="12" fillId="0" fontId="11" numFmtId="0" xfId="0">
      <alignment horizontal="left" vertical="center" wrapText="1"/>
    </xf>
    <xf applyAlignment="1" applyBorder="1" applyFont="1" borderId="15" fillId="0" fontId="11" numFmtId="0" xfId="0">
      <alignment horizontal="left" vertical="center" wrapText="1"/>
    </xf>
    <xf applyAlignment="1" applyBorder="1" applyFont="1" borderId="16" fillId="0" fontId="11" numFmtId="0" xfId="0">
      <alignment horizontal="left" vertical="center" wrapText="1"/>
    </xf>
    <xf applyAlignment="1" applyBorder="1" applyFill="1" applyFont="1" borderId="13" fillId="20" fontId="11" numFmtId="0" xfId="0">
      <alignment horizontal="left" vertical="center" wrapText="1"/>
    </xf>
    <xf applyAlignment="1" applyBorder="1" applyFill="1" applyFont="1" borderId="21" fillId="20" fontId="11" numFmtId="0" xfId="0">
      <alignment horizontal="left" vertical="center" wrapText="1"/>
    </xf>
    <xf applyAlignment="1" applyBorder="1" applyFill="1" applyFont="1" borderId="14" fillId="20" fontId="11" numFmtId="0" xfId="0">
      <alignment horizontal="left" vertical="center" wrapText="1"/>
    </xf>
    <xf applyAlignment="1" applyBorder="1" applyFont="1" borderId="11" fillId="0" fontId="11" numFmtId="0" xfId="0">
      <alignment vertical="center" wrapText="1"/>
    </xf>
    <xf applyAlignment="1" applyFont="1" borderId="0" fillId="0" fontId="11" numFmtId="0" xfId="0">
      <alignment horizontal="left" vertical="center"/>
    </xf>
    <xf applyAlignment="1" applyBorder="1" applyFont="1" borderId="13" fillId="0" fontId="11" numFmtId="0" xfId="0">
      <alignment horizontal="left" vertical="center" wrapText="1"/>
    </xf>
    <xf applyAlignment="1" applyBorder="1" applyFont="1" borderId="21" fillId="0" fontId="11" numFmtId="0" xfId="0">
      <alignment horizontal="left" vertical="center" wrapText="1"/>
    </xf>
    <xf applyAlignment="1" applyBorder="1" applyFont="1" borderId="14" fillId="0" fontId="11" numFmtId="0" xfId="0">
      <alignment horizontal="left" vertical="center" wrapText="1"/>
    </xf>
    <xf applyAlignment="1" applyFont="1" borderId="0" fillId="0" fontId="11" numFmtId="0" xfId="0">
      <alignment horizontal="center" vertical="center"/>
    </xf>
    <xf applyAlignment="1" applyFont="1" borderId="0" fillId="0" fontId="5" numFmtId="0" xfId="0">
      <alignment horizontal="left"/>
    </xf>
    <xf applyAlignment="1" applyBorder="1" applyFont="1" borderId="11" fillId="0" fontId="11" numFmtId="0" xfId="0">
      <alignment horizontal="center" vertical="center"/>
    </xf>
    <xf applyAlignment="1" applyBorder="1" applyFont="1" borderId="11" fillId="0" fontId="11" numFmtId="0" xfId="0">
      <alignment horizontal="justify" vertical="center"/>
    </xf>
    <xf applyAlignment="1" applyBorder="1" applyFont="1" borderId="12" fillId="0" fontId="11" numFmtId="0" xfId="0">
      <alignment horizontal="center" vertical="center"/>
    </xf>
    <xf applyAlignment="1" applyBorder="1" applyFont="1" borderId="15" fillId="0" fontId="11" numFmtId="0" xfId="0">
      <alignment horizontal="center" vertical="center"/>
    </xf>
    <xf applyAlignment="1" applyBorder="1" applyFont="1" borderId="16" fillId="0" fontId="11" numFmtId="0" xfId="0">
      <alignment horizontal="center" vertical="center"/>
    </xf>
    <xf applyAlignment="1" applyBorder="1" applyFont="1" borderId="13" fillId="0" fontId="5" numFmtId="0" xfId="0">
      <alignment horizontal="left" vertical="center"/>
    </xf>
    <xf applyAlignment="1" applyBorder="1" applyFont="1" borderId="21" fillId="0" fontId="5" numFmtId="0" xfId="0">
      <alignment horizontal="left" vertical="center"/>
    </xf>
    <xf applyAlignment="1" applyBorder="1" applyFont="1" borderId="14" fillId="0" fontId="5" numFmtId="0" xfId="0">
      <alignment horizontal="left" vertical="center"/>
    </xf>
    <xf applyAlignment="1" applyBorder="1" applyFont="1" borderId="11" fillId="0" fontId="5" numFmtId="0" xfId="0">
      <alignment horizontal="left" vertical="center" wrapText="1"/>
    </xf>
    <xf applyAlignment="1" applyFont="1" borderId="0" fillId="0" fontId="5" numFmtId="0" xfId="0"/>
    <xf applyAlignment="1" applyBorder="1" applyFont="1" borderId="11" fillId="0" fontId="5" numFmtId="0" xfId="0">
      <alignment horizontal="left" vertical="center"/>
    </xf>
    <xf applyAlignment="1" applyBorder="1" applyFont="1" borderId="12" fillId="0" fontId="5" numFmtId="0" xfId="0">
      <alignment horizontal="left" vertical="center" wrapText="1"/>
    </xf>
    <xf applyAlignment="1" applyBorder="1" applyFont="1" borderId="15" fillId="0" fontId="5" numFmtId="0" xfId="0">
      <alignment horizontal="left" vertical="center" wrapText="1"/>
    </xf>
    <xf applyAlignment="1" applyBorder="1" applyFont="1" borderId="16" fillId="0" fontId="5" numFmtId="0" xfId="0">
      <alignment horizontal="left" vertical="center" wrapText="1"/>
    </xf>
    <xf applyAlignment="1" applyBorder="1" applyFill="1" applyFont="1" borderId="25" fillId="0" fontId="11" numFmtId="0" xfId="0">
      <alignment horizontal="left" vertical="center" wrapText="1"/>
    </xf>
    <xf applyAlignment="1" applyBorder="1" applyFill="1" applyFont="1" borderId="26" fillId="0" fontId="11" numFmtId="0" xfId="0">
      <alignment horizontal="left" vertical="center" wrapText="1"/>
    </xf>
    <xf applyAlignment="1" applyBorder="1" applyFill="1" applyFont="1" borderId="27" fillId="0" fontId="11" numFmtId="0" xfId="0">
      <alignment horizontal="left" vertical="center" wrapText="1"/>
    </xf>
    <xf applyAlignment="1" applyBorder="1" applyFont="1" borderId="11" fillId="0" fontId="11" numFmtId="0" xfId="0">
      <alignment horizontal="justify" vertical="center" wrapText="1"/>
    </xf>
    <xf applyAlignment="1" applyFont="1" borderId="0" fillId="0" fontId="3" numFmtId="0" xfId="0">
      <alignment horizontal="left" vertical="center"/>
    </xf>
    <xf applyAlignment="1" applyFont="1" borderId="0" fillId="0" fontId="5" numFmtId="0" xfId="0">
      <alignment horizontal="center" vertical="center"/>
    </xf>
    <xf applyAlignment="1" applyFont="1" borderId="0" fillId="0" fontId="5" numFmtId="0" xfId="0">
      <alignment horizontal="center" vertical="top" wrapText="1"/>
    </xf>
    <xf applyAlignment="1" applyFont="1" borderId="0" fillId="0" fontId="5" numFmtId="0" xfId="0">
      <alignment horizontal="center" vertical="center" wrapText="1"/>
    </xf>
    <xf applyAlignment="1" applyBorder="1" applyFont="1" borderId="0" fillId="0" fontId="5" numFmtId="0" xfId="0">
      <alignment horizontal="center" vertical="center" wrapText="1"/>
    </xf>
    <xf applyAlignment="1" applyFont="1" borderId="0" fillId="0" fontId="5" numFmtId="0" xfId="0">
      <alignment horizontal="left" vertical="center" wrapText="1"/>
    </xf>
    <xf applyAlignment="1" applyFont="1" borderId="0" fillId="0" fontId="3" numFmtId="0" xfId="0">
      <alignment horizontal="center" vertical="center"/>
    </xf>
    <xf applyAlignment="1" applyBorder="1" applyFont="1" borderId="28" fillId="0" fontId="5" numFmtId="0" xfId="0">
      <alignment horizontal="left" vertical="top" wrapText="1"/>
    </xf>
    <xf applyAlignment="1" applyBorder="1" applyFont="1" borderId="23" fillId="0" fontId="5" numFmtId="0" xfId="0">
      <alignment horizontal="left" vertical="top" wrapText="1"/>
    </xf>
    <xf applyAlignment="1" applyBorder="1" applyFont="1" borderId="29" fillId="0" fontId="5" numFmtId="0" xfId="0">
      <alignment horizontal="left" vertical="top" wrapText="1"/>
    </xf>
    <xf applyAlignment="1" applyFont="1" borderId="0" fillId="0" fontId="3" numFmtId="0" xfId="0">
      <alignment horizontal="center" vertical="center" wrapText="1"/>
    </xf>
    <xf applyAlignment="1" applyBorder="1" applyFont="1" borderId="11" fillId="0" fontId="5" numFmtId="0" xfId="0">
      <alignment vertical="center" wrapText="1"/>
    </xf>
    <xf applyAlignment="1" applyBorder="1" applyFill="1" applyFont="1" borderId="11" fillId="0" fontId="5" numFmtId="0" xfId="0">
      <alignment horizontal="left" vertical="center" wrapText="1"/>
    </xf>
    <xf applyAlignment="1" applyBorder="1" applyFill="1" applyFont="1" borderId="11" fillId="0" fontId="5" numFmtId="0" xfId="0">
      <alignment vertical="center" wrapText="1"/>
    </xf>
    <xf applyAlignment="1" applyBorder="1" applyFill="1" applyFont="1" borderId="11" fillId="0" fontId="5" numFmtId="0" xfId="0">
      <alignment horizontal="center" vertical="center" wrapText="1"/>
    </xf>
    <xf applyAlignment="1" applyBorder="1" applyFill="1" applyFont="1" borderId="13" fillId="0" fontId="5" numFmtId="0" xfId="0">
      <alignment horizontal="center" vertical="center" wrapText="1"/>
    </xf>
    <xf applyAlignment="1" applyBorder="1" applyFill="1" applyFont="1" borderId="14" fillId="0" fontId="5" numFmtId="0" xfId="0">
      <alignment horizontal="center" vertical="center" wrapText="1"/>
    </xf>
    <xf applyAlignment="1" applyBorder="1" applyFill="1" applyFont="1" borderId="11" fillId="0" fontId="5" numFmtId="0" xfId="0">
      <alignment horizontal="justify" vertical="center" wrapText="1"/>
    </xf>
    <xf applyAlignment="1" applyBorder="1" applyFill="1" applyFont="1" borderId="27" fillId="0" fontId="5" numFmtId="0" xfId="0">
      <alignment horizontal="center" vertical="center" wrapText="1"/>
    </xf>
    <xf applyAlignment="1" applyBorder="1" applyFill="1" applyFont="1" borderId="25" fillId="0" fontId="5" numFmtId="0" xfId="0">
      <alignment horizontal="left" vertical="center" wrapText="1"/>
    </xf>
    <xf applyAlignment="1" applyBorder="1" applyFill="1" applyFont="1" borderId="27" fillId="0" fontId="5" numFmtId="0" xfId="0">
      <alignment horizontal="left" vertical="center" wrapText="1"/>
    </xf>
    <xf applyAlignment="1" applyBorder="1" applyFont="1" borderId="11" fillId="0" fontId="5" numFmtId="0" xfId="0">
      <alignment horizontal="center" vertical="center" wrapText="1"/>
    </xf>
    <xf applyAlignment="1" applyFont="1" borderId="0" fillId="0" fontId="7" numFmtId="0" xfId="0">
      <alignment horizontal="center"/>
    </xf>
    <xf applyAlignment="1" applyBorder="1" applyFill="1" applyFont="1" borderId="11" fillId="12" fontId="5" numFmtId="0" xfId="0">
      <alignment horizontal="left" vertical="center"/>
    </xf>
    <xf applyAlignment="1" applyBorder="1" applyFill="1" applyFont="1" borderId="11" fillId="7" fontId="9" numFmtId="0" xfId="0">
      <alignment horizontal="center" vertical="center"/>
    </xf>
    <xf applyAlignment="1" applyBorder="1" applyFill="1" applyFont="1" borderId="11" fillId="13" fontId="2" numFmtId="0" xfId="0">
      <alignment horizontal="center" vertical="center"/>
    </xf>
    <xf applyAlignment="1" applyBorder="1" applyFill="1" applyFont="1" borderId="13" fillId="13" fontId="7" numFmtId="0" xfId="0">
      <alignment horizontal="center" vertical="center"/>
    </xf>
    <xf applyAlignment="1" applyBorder="1" applyFill="1" applyFont="1" borderId="14" fillId="13" fontId="7" numFmtId="0" xfId="0">
      <alignment horizontal="center" vertical="center"/>
    </xf>
    <xf applyAlignment="1" applyBorder="1" applyFill="1" applyFont="1" borderId="12" fillId="0" fontId="2" numFmtId="0" xfId="0">
      <alignment horizontal="center" textRotation="90" vertical="center"/>
    </xf>
    <xf applyAlignment="1" applyBorder="1" applyFill="1" applyFont="1" borderId="15" fillId="0" fontId="2" numFmtId="0" xfId="0">
      <alignment horizontal="center" textRotation="90" vertical="center"/>
    </xf>
    <xf applyAlignment="1" applyBorder="1" applyFill="1" applyFont="1" borderId="16" fillId="0" fontId="2" numFmtId="0" xfId="0">
      <alignment horizontal="center" textRotation="90" vertical="center"/>
    </xf>
    <xf applyAlignment="1" applyBorder="1" applyFill="1" applyFont="1" borderId="12" fillId="12" fontId="2" numFmtId="0" xfId="0">
      <alignment horizontal="center" vertical="center" wrapText="1"/>
    </xf>
    <xf applyAlignment="1" applyBorder="1" applyFill="1" applyFont="1" borderId="15" fillId="12" fontId="2" numFmtId="0" xfId="0">
      <alignment horizontal="center" vertical="center" wrapText="1"/>
    </xf>
    <xf applyAlignment="1" applyBorder="1" applyFill="1" applyFont="1" borderId="16" fillId="12" fontId="2" numFmtId="0" xfId="0">
      <alignment horizontal="center" vertical="center" wrapText="1"/>
    </xf>
    <xf applyAlignment="1" applyBorder="1" applyFill="1" applyFont="1" borderId="11" fillId="12" fontId="2" numFmtId="0" xfId="0">
      <alignment horizontal="left" vertical="center"/>
    </xf>
    <xf applyAlignment="1" applyBorder="1" applyFill="1" applyFont="1" borderId="11" fillId="2" fontId="22" numFmtId="0" xfId="0">
      <alignment horizontal="center" vertical="center"/>
    </xf>
    <xf applyAlignment="1" applyBorder="1" applyFill="1" applyFont="1" borderId="11" fillId="12" fontId="2" numFmtId="0" xfId="0">
      <alignment horizontal="left" vertical="center" wrapText="1"/>
    </xf>
    <xf applyAlignment="1" applyBorder="1" applyFill="1" applyFont="1" borderId="11" fillId="12" fontId="2" numFmtId="0" xfId="0">
      <alignment horizontal="center" vertical="center" wrapText="1"/>
    </xf>
    <xf applyAlignment="1" applyBorder="1" applyFill="1" applyFont="1" borderId="11" fillId="2" fontId="22" numFmtId="0" xfId="0">
      <alignment horizontal="center" vertical="center" wrapText="1"/>
    </xf>
    <xf applyAlignment="1" applyBorder="1" applyFill="1" applyFont="1" borderId="11" fillId="14" fontId="2" numFmtId="0" xfId="0">
      <alignment horizontal="center" vertical="center"/>
    </xf>
    <xf applyAlignment="1" applyBorder="1" applyFill="1" applyFont="1" borderId="11" fillId="0" fontId="2" numFmtId="0" xfId="0">
      <alignment horizontal="center" textRotation="90" vertical="center"/>
    </xf>
    <xf applyAlignment="1" applyBorder="1" applyFill="1" applyFont="1" borderId="11" fillId="12" fontId="2" numFmtId="0" xfId="0">
      <alignment horizontal="center" vertical="center"/>
    </xf>
    <xf applyAlignment="1" applyBorder="1" applyFill="1" applyFont="1" borderId="12" fillId="2" fontId="23" numFmtId="0" xfId="0">
      <alignment horizontal="center" vertical="center" wrapText="1"/>
    </xf>
    <xf applyAlignment="1" applyBorder="1" applyFill="1" applyFont="1" borderId="15" fillId="2" fontId="23" numFmtId="0" xfId="0">
      <alignment horizontal="center" vertical="center" wrapText="1"/>
    </xf>
    <xf applyAlignment="1" applyBorder="1" applyFill="1" applyFont="1" borderId="16" fillId="2" fontId="23" numFmtId="0" xfId="0">
      <alignment horizontal="center" vertical="center" wrapText="1"/>
    </xf>
    <xf applyAlignment="1" applyBorder="1" applyFill="1" applyFont="1" borderId="11" fillId="12" fontId="5" numFmtId="0" xfId="0">
      <alignment horizontal="left" vertical="center" wrapText="1"/>
    </xf>
    <xf applyAlignment="1" applyBorder="1" applyFill="1" applyFont="1" borderId="13" fillId="20" fontId="11" numFmtId="0" xfId="0">
      <alignment horizontal="center" vertical="center" wrapText="1"/>
    </xf>
    <xf applyAlignment="1" applyBorder="1" applyFill="1" applyFont="1" borderId="21" fillId="20" fontId="11" numFmtId="0" xfId="0">
      <alignment horizontal="center" vertical="center" wrapText="1"/>
    </xf>
    <xf applyAlignment="1" applyBorder="1" applyFill="1" applyFont="1" borderId="14" fillId="20" fontId="11" numFmtId="0" xfId="0">
      <alignment horizontal="center" vertical="center" wrapText="1"/>
    </xf>
    <xf applyAlignment="1" applyBorder="1" applyFill="1" applyFont="1" borderId="11" fillId="20" fontId="11" numFmtId="0" xfId="0">
      <alignment horizontal="center" vertical="center" wrapText="1"/>
    </xf>
    <xf applyAlignment="1" applyBorder="1" applyFill="1" applyFont="1" borderId="11" fillId="20" fontId="11" numFmtId="0" xfId="0">
      <alignment horizontal="left" vertical="center" wrapText="1"/>
    </xf>
    <xf applyAlignment="1" applyBorder="1" applyFont="1" borderId="12" fillId="0" fontId="2" numFmtId="0" xfId="0">
      <alignment horizontal="center" vertical="center"/>
    </xf>
    <xf applyAlignment="1" applyBorder="1" applyFont="1" borderId="15" fillId="0" fontId="2" numFmtId="0" xfId="0">
      <alignment horizontal="center" vertical="center"/>
    </xf>
    <xf applyAlignment="1" applyBorder="1" applyFont="1" borderId="16" fillId="0" fontId="2" numFmtId="0" xfId="0">
      <alignment horizontal="center" vertical="center"/>
    </xf>
    <xf applyAlignment="1" applyFont="1" borderId="0" fillId="0" fontId="5" numFmtId="0" xfId="0">
      <alignment horizontal="left" vertical="top" wrapText="1"/>
    </xf>
    <xf applyAlignment="1" applyBorder="1" applyFont="1" borderId="12" fillId="0" fontId="5" numFmtId="0" xfId="0">
      <alignment horizontal="center" vertical="top" wrapText="1"/>
    </xf>
    <xf applyAlignment="1" applyBorder="1" applyFont="1" borderId="15" fillId="0" fontId="5" numFmtId="0" xfId="0">
      <alignment horizontal="center" vertical="top" wrapText="1"/>
    </xf>
    <xf applyAlignment="1" applyBorder="1" applyFont="1" borderId="16" fillId="0" fontId="5" numFmtId="0" xfId="0">
      <alignment horizontal="center" vertical="top" wrapText="1"/>
    </xf>
    <xf applyAlignment="1" applyBorder="1" applyFont="1" borderId="12" fillId="0" fontId="5" numFmtId="0" xfId="0">
      <alignment horizontal="center" vertical="center" wrapText="1"/>
    </xf>
    <xf applyAlignment="1" applyBorder="1" applyFont="1" borderId="16" fillId="0" fontId="5" numFmtId="0" xfId="0">
      <alignment horizontal="center" vertical="center" wrapText="1"/>
    </xf>
    <xf applyAlignment="1" applyBorder="1" applyFill="1" applyFont="1" borderId="12" fillId="20" fontId="11" numFmtId="0" xfId="0">
      <alignment horizontal="center" vertical="center" wrapText="1"/>
    </xf>
    <xf applyAlignment="1" applyBorder="1" applyFill="1" applyFont="1" borderId="16" fillId="20" fontId="11" numFmtId="0" xfId="0">
      <alignment horizontal="center" vertical="center" wrapText="1"/>
    </xf>
    <xf applyAlignment="1" applyBorder="1" applyFill="1" applyFont="1" borderId="11" fillId="20" fontId="11" numFmtId="0" xfId="0">
      <alignment vertical="center" wrapText="1"/>
    </xf>
    <xf applyAlignment="1" applyBorder="1" applyFill="1" applyFont="1" borderId="25" fillId="20" fontId="11" numFmtId="0" xfId="0">
      <alignment horizontal="left" vertical="center" wrapText="1"/>
    </xf>
    <xf applyAlignment="1" applyBorder="1" applyFill="1" applyFont="1" borderId="26" fillId="20" fontId="11" numFmtId="0" xfId="0">
      <alignment horizontal="left" vertical="center" wrapText="1"/>
    </xf>
    <xf applyAlignment="1" applyBorder="1" applyFill="1" applyFont="1" borderId="27" fillId="20" fontId="11" numFmtId="0" xfId="0">
      <alignment horizontal="left" vertical="center" wrapText="1"/>
    </xf>
    <xf applyAlignment="1" applyBorder="1" applyFill="1" applyFont="1" borderId="20" fillId="20" fontId="11" numFmtId="0" xfId="0">
      <alignment horizontal="left" vertical="center" wrapText="1"/>
    </xf>
    <xf applyAlignment="1" applyBorder="1" applyFill="1" applyFont="1" borderId="0" fillId="20" fontId="11" numFmtId="0" xfId="0">
      <alignment horizontal="left" vertical="center" wrapText="1"/>
    </xf>
    <xf applyAlignment="1" applyBorder="1" applyFill="1" applyFont="1" borderId="24" fillId="20" fontId="11" numFmtId="0" xfId="0">
      <alignment horizontal="left" vertical="center" wrapText="1"/>
    </xf>
    <xf applyAlignment="1" applyBorder="1" applyFill="1" applyFont="1" borderId="28" fillId="20" fontId="11" numFmtId="0" xfId="0">
      <alignment vertical="center" wrapText="1"/>
    </xf>
    <xf applyAlignment="1" applyBorder="1" applyFill="1" applyFont="1" borderId="23" fillId="20" fontId="11" numFmtId="0" xfId="0">
      <alignment vertical="center" wrapText="1"/>
    </xf>
    <xf applyAlignment="1" applyBorder="1" applyFill="1" applyFont="1" borderId="29" fillId="20" fontId="11" numFmtId="0" xfId="0">
      <alignment vertical="center" wrapText="1"/>
    </xf>
    <xf applyAlignment="1" applyBorder="1" applyFill="1" applyFont="1" borderId="15" fillId="20" fontId="11" numFmtId="0" xfId="0">
      <alignment horizontal="center" vertical="center" wrapText="1"/>
    </xf>
    <xf applyAlignment="1" applyBorder="1" applyFont="1" borderId="12" fillId="0" fontId="11" numFmtId="0" xfId="0">
      <alignment horizontal="center" vertical="center" wrapText="1"/>
    </xf>
    <xf applyAlignment="1" applyBorder="1" applyFont="1" borderId="15" fillId="0" fontId="11" numFmtId="0" xfId="0">
      <alignment horizontal="center" vertical="center" wrapText="1"/>
    </xf>
    <xf applyAlignment="1" applyBorder="1" applyFont="1" borderId="16" fillId="0" fontId="11" numFmtId="0" xfId="0">
      <alignment horizontal="center" vertical="center" wrapText="1"/>
    </xf>
    <xf applyAlignment="1" applyBorder="1" applyFill="1" applyFont="1" borderId="11" fillId="20" fontId="11" numFmtId="0" xfId="0">
      <alignment horizontal="left" indent="1" vertical="center" wrapText="1"/>
    </xf>
    <xf applyAlignment="1" applyBorder="1" applyFont="1" applyNumberFormat="1" borderId="12" fillId="0" fontId="18" numFmtId="165" xfId="0">
      <alignment horizontal="center" vertical="center" wrapText="1"/>
    </xf>
    <xf applyAlignment="1" applyBorder="1" applyFont="1" applyNumberFormat="1" borderId="15" fillId="0" fontId="18" numFmtId="165" xfId="0">
      <alignment horizontal="center" vertical="center" wrapText="1"/>
    </xf>
    <xf applyAlignment="1" applyBorder="1" applyFont="1" applyNumberFormat="1" borderId="16" fillId="0" fontId="18" numFmtId="165" xfId="0">
      <alignment horizontal="center" vertical="center" wrapText="1"/>
    </xf>
    <xf applyAlignment="1" applyBorder="1" applyFont="1" borderId="15" fillId="0" fontId="5" numFmtId="0" xfId="0">
      <alignment horizontal="center" vertical="center" wrapText="1"/>
    </xf>
    <xf applyAlignment="1" applyBorder="1" applyFill="1" applyFont="1" borderId="0" fillId="0" fontId="5" numFmtId="0" xfId="0">
      <alignment horizontal="left" vertical="center" wrapText="1"/>
    </xf>
    <xf applyAlignment="1" applyBorder="1" applyFill="1" applyFont="1" borderId="21" fillId="0" fontId="5" numFmtId="0" xfId="0">
      <alignment horizontal="center" vertical="center" wrapText="1"/>
    </xf>
    <xf applyAlignment="1" applyBorder="1" applyFont="1" borderId="0" fillId="0" fontId="38" numFmtId="0" xfId="0">
      <alignment horizontal="center" vertical="center"/>
    </xf>
    <xf applyAlignment="1" applyBorder="1" applyFont="1" borderId="11" fillId="0" fontId="5" numFmtId="0" xfId="0">
      <alignment horizontal="center" vertical="center"/>
    </xf>
    <xf applyAlignment="1" applyBorder="1" applyFill="1" applyFont="1" borderId="29" fillId="0" fontId="5" numFmtId="0" xfId="0">
      <alignment horizontal="center" vertical="center" wrapText="1"/>
    </xf>
    <xf applyAlignment="1" applyFont="1" applyNumberFormat="1" borderId="0" fillId="0" fontId="87" numFmtId="0" xfId="0">
      <alignment horizontal="left"/>
    </xf>
    <xf applyAlignment="1" applyFill="1" applyFont="1" borderId="0" fillId="18" fontId="2" numFmtId="0" xfId="0">
      <alignment horizontal="center" vertical="center"/>
    </xf>
    <xf applyAlignment="1" applyBorder="1" applyFill="1" applyFont="1" borderId="11" fillId="18" fontId="3" numFmtId="0" xfId="0">
      <alignment horizontal="center" vertical="center" wrapText="1"/>
    </xf>
    <xf applyAlignment="1" applyBorder="1" applyFill="1" applyFont="1" borderId="11" fillId="18" fontId="7" numFmtId="0" xfId="0">
      <alignment horizontal="center" vertical="center" wrapText="1"/>
    </xf>
    <xf applyAlignment="1" applyBorder="1" applyFill="1" applyFont="1" borderId="13" fillId="18" fontId="7" numFmtId="0" xfId="0">
      <alignment horizontal="center" vertical="center" wrapText="1"/>
    </xf>
    <xf applyAlignment="1" applyBorder="1" applyFill="1" applyFont="1" borderId="21" fillId="18" fontId="7" numFmtId="0" xfId="0">
      <alignment horizontal="center" vertical="center" wrapText="1"/>
    </xf>
    <xf applyAlignment="1" applyBorder="1" applyFill="1" applyFont="1" borderId="14" fillId="18" fontId="7" numFmtId="0" xfId="0">
      <alignment horizontal="center" vertical="center" wrapText="1"/>
    </xf>
    <xf applyAlignment="1" applyBorder="1" applyFill="1" applyFont="1" borderId="25" fillId="18" fontId="7" numFmtId="0" xfId="0">
      <alignment horizontal="center" vertical="center" wrapText="1"/>
    </xf>
    <xf applyAlignment="1" applyBorder="1" applyFill="1" applyFont="1" borderId="27" fillId="18" fontId="7" numFmtId="0" xfId="0">
      <alignment horizontal="center" vertical="center" wrapText="1"/>
    </xf>
    <xf applyAlignment="1" applyBorder="1" applyFill="1" applyFont="1" borderId="28" fillId="18" fontId="7" numFmtId="0" xfId="0">
      <alignment horizontal="center" vertical="center" wrapText="1"/>
    </xf>
    <xf applyAlignment="1" applyBorder="1" applyFill="1" applyFont="1" borderId="29" fillId="18" fontId="7" numFmtId="0" xfId="0">
      <alignment horizontal="center" vertical="center" wrapText="1"/>
    </xf>
    <xf applyAlignment="1" applyFill="1" applyFont="1" borderId="0" fillId="18" fontId="2" numFmtId="0" xfId="0">
      <alignment horizontal="left"/>
    </xf>
    <xf applyAlignment="1" applyBorder="1" applyFill="1" applyFont="1" borderId="11" fillId="18" fontId="5" numFmtId="0" xfId="0">
      <alignment horizontal="center" vertical="center" wrapText="1"/>
    </xf>
    <xf applyAlignment="1" applyBorder="1" applyFill="1" applyFont="1" borderId="11" fillId="18" fontId="2" numFmtId="0" xfId="0">
      <alignment horizontal="center" vertical="center" wrapText="1"/>
    </xf>
    <xf applyAlignment="1" applyBorder="1" applyFill="1" applyFont="1" borderId="0" fillId="18" fontId="2" numFmtId="0" xfId="0">
      <alignment horizontal="right" vertical="center"/>
    </xf>
    <xf applyAlignment="1" applyFill="1" applyFont="1" borderId="0" fillId="18" fontId="2" numFmtId="0" xfId="0">
      <alignment horizontal="left" vertical="center"/>
    </xf>
    <xf applyAlignment="1" applyBorder="1" applyFill="1" applyFont="1" borderId="13" fillId="20" fontId="11" numFmtId="0" xfId="0">
      <alignment vertical="center" wrapText="1"/>
    </xf>
    <xf applyAlignment="1" applyBorder="1" applyFill="1" applyFont="1" borderId="14" fillId="20" fontId="11" numFmtId="0" xfId="0">
      <alignment vertical="center" wrapText="1"/>
    </xf>
    <xf applyAlignment="1" applyFont="1" borderId="0" fillId="0" fontId="11" numFmtId="0" xfId="0">
      <alignment horizontal="center"/>
    </xf>
    <xf applyAlignment="1" applyBorder="1" applyFill="1" applyFont="1" borderId="11" fillId="20" fontId="11" numFmtId="0" xfId="0">
      <alignment horizontal="justify" vertical="center" wrapText="1"/>
    </xf>
    <xf applyAlignment="1" applyBorder="1" applyFill="1" applyFont="1" borderId="13" fillId="20" fontId="11" numFmtId="0" xfId="0">
      <alignment horizontal="left" vertical="top" wrapText="1"/>
    </xf>
    <xf applyAlignment="1" applyBorder="1" applyFill="1" applyFont="1" borderId="14" fillId="20" fontId="11" numFmtId="0" xfId="0">
      <alignment horizontal="left" vertical="top" wrapText="1"/>
    </xf>
    <xf applyAlignment="1" applyFont="1" applyNumberFormat="1" borderId="0" fillId="0" fontId="5" numFmtId="166" xfId="1">
      <alignment horizontal="left"/>
    </xf>
    <xf applyAlignment="1" applyFont="1" applyNumberFormat="1" borderId="0" fillId="0" fontId="5" numFmtId="166" xfId="1"/>
    <xf applyAlignment="1" applyBorder="1" applyFill="1" applyFont="1" applyNumberFormat="1" borderId="0" fillId="0" fontId="5" numFmtId="166" xfId="1">
      <alignment horizontal="left" vertical="center" wrapText="1"/>
    </xf>
    <xf applyAlignment="1" applyBorder="1" applyFill="1" applyFont="1" applyNumberFormat="1" borderId="0" fillId="18" fontId="2" numFmtId="166" xfId="1">
      <alignment horizontal="right" vertical="center"/>
    </xf>
    <xf applyAlignment="1" applyFont="1" borderId="0" fillId="0" fontId="5" numFmtId="0" xfId="0">
      <alignment horizontal="center"/>
    </xf>
    <xf applyAlignment="1" applyFont="1" borderId="0" fillId="0" fontId="2" numFmtId="0" xfId="0">
      <alignment horizontal="left" wrapText="1"/>
    </xf>
    <xf applyAlignment="1" applyBorder="1" applyFill="1" applyFont="1" applyNumberFormat="1" borderId="12" fillId="20" fontId="11" numFmtId="14" xfId="0">
      <alignment horizontal="center" vertical="center" wrapText="1"/>
    </xf>
    <xf applyAlignment="1" applyBorder="1" applyFill="1" applyFont="1" applyNumberFormat="1" borderId="16" fillId="20" fontId="11" numFmtId="14" xfId="0">
      <alignment horizontal="center" vertical="center" wrapText="1"/>
    </xf>
    <xf applyAlignment="1" applyBorder="1" applyFont="1" borderId="0" fillId="0" fontId="34" numFmtId="0" xfId="0">
      <alignment horizontal="center" vertical="center" wrapText="1"/>
    </xf>
    <xf applyAlignment="1" applyBorder="1" applyFont="1" borderId="0" fillId="0" fontId="34" numFmtId="0" xfId="0">
      <alignment horizontal="left" vertical="center" wrapText="1"/>
    </xf>
    <xf applyAlignment="1" applyBorder="1" applyFont="1" borderId="0" fillId="0" fontId="34" numFmtId="0" xfId="0">
      <alignment horizontal="left" vertical="top" wrapText="1"/>
    </xf>
    <xf applyAlignment="1" applyFont="1" borderId="0" fillId="0" fontId="34" numFmtId="0" xfId="0">
      <alignment horizontal="left" vertical="center" wrapText="1"/>
    </xf>
    <xf applyAlignment="1" applyFont="1" borderId="0" fillId="0" fontId="34" numFmtId="0" xfId="0">
      <alignment horizontal="center" vertical="center" wrapText="1"/>
    </xf>
    <xf applyAlignment="1" applyFont="1" borderId="0" fillId="0" fontId="34" numFmtId="0" xfId="0">
      <alignment horizontal="left" vertical="top" wrapText="1"/>
    </xf>
    <xf applyAlignment="1" applyBorder="1" applyFill="1" applyFont="1" borderId="0" fillId="0" fontId="91" numFmtId="0" xfId="0">
      <alignment horizontal="center" vertical="center" wrapText="1"/>
    </xf>
    <xf applyAlignment="1" applyFill="1" applyFont="1" borderId="0" fillId="18" fontId="2" numFmtId="0" xfId="0">
      <alignment horizontal="left" vertical="top"/>
    </xf>
    <xf applyAlignment="1" applyBorder="1" applyFont="1" borderId="0" fillId="0" fontId="11" numFmtId="0" xfId="0">
      <alignment horizontal="center" vertical="center"/>
    </xf>
    <xf applyAlignment="1" applyFont="1" borderId="0" fillId="0" fontId="2" numFmtId="0" xfId="0">
      <alignment horizontal="center" vertical="center" wrapText="1"/>
    </xf>
    <xf applyAlignment="1" applyBorder="1" applyFont="1" borderId="0" fillId="0" fontId="2" numFmtId="0" xfId="0">
      <alignment horizontal="center" vertical="center"/>
    </xf>
    <xf applyAlignment="1" applyBorder="1" applyFont="1" borderId="12" fillId="0" fontId="2" numFmtId="0" xfId="0">
      <alignment horizontal="left" vertical="center" wrapText="1"/>
    </xf>
    <xf applyAlignment="1" applyBorder="1" applyFont="1" borderId="15" fillId="0" fontId="2" numFmtId="0" xfId="0">
      <alignment horizontal="left" vertical="center" wrapText="1"/>
    </xf>
    <xf applyAlignment="1" applyBorder="1" applyFont="1" borderId="16" fillId="0" fontId="2" numFmtId="0" xfId="0">
      <alignment horizontal="left" vertical="center" wrapText="1"/>
    </xf>
    <xf applyAlignment="1" applyFont="1" borderId="0" fillId="0" fontId="2" numFmtId="0" xfId="0">
      <alignment horizontal="center" vertical="center"/>
    </xf>
    <xf applyAlignment="1" applyBorder="1" applyFont="1" borderId="12" fillId="0" fontId="2" numFmtId="0" xfId="0">
      <alignment vertical="center"/>
    </xf>
    <xf applyAlignment="1" applyBorder="1" applyFont="1" borderId="15" fillId="0" fontId="2" numFmtId="0" xfId="0">
      <alignment vertical="center"/>
    </xf>
    <xf applyAlignment="1" applyBorder="1" applyFont="1" borderId="16" fillId="0" fontId="2" numFmtId="0" xfId="0">
      <alignment vertical="center"/>
    </xf>
    <xf applyAlignment="1" applyBorder="1" applyFont="1" borderId="0" fillId="0" fontId="2" numFmtId="0" xfId="0">
      <alignment horizontal="left" vertical="center"/>
    </xf>
    <xf applyAlignment="1" applyBorder="1" applyFill="1" applyFont="1" borderId="11" fillId="28" fontId="11" numFmtId="0" xfId="0">
      <alignment vertical="center" wrapText="1"/>
    </xf>
    <xf applyAlignment="1" applyBorder="1" applyFill="1" applyFont="1" borderId="25" fillId="28" fontId="11" numFmtId="0" xfId="0">
      <alignment horizontal="left" vertical="center" wrapText="1"/>
    </xf>
    <xf applyAlignment="1" applyBorder="1" applyFill="1" applyFont="1" borderId="26" fillId="28" fontId="11" numFmtId="0" xfId="0">
      <alignment horizontal="left" vertical="center" wrapText="1"/>
    </xf>
    <xf applyAlignment="1" applyBorder="1" applyFill="1" applyFont="1" borderId="27" fillId="28" fontId="11" numFmtId="0" xfId="0">
      <alignment horizontal="left" vertical="center" wrapText="1"/>
    </xf>
    <xf applyAlignment="1" applyFont="1" borderId="0" fillId="0" fontId="5" numFmtId="0" xfId="0">
      <alignment horizontal="right" vertical="center" wrapText="1"/>
    </xf>
    <xf applyAlignment="1" applyBorder="1" applyFont="1" borderId="0" fillId="0" fontId="42" numFmtId="0" xfId="0">
      <alignment horizontal="center" vertical="center" wrapText="1"/>
    </xf>
    <xf applyAlignment="1" applyFont="1" applyNumberFormat="1" borderId="0" fillId="0" fontId="5" numFmtId="166" xfId="1">
      <alignment vertical="center"/>
    </xf>
    <xf applyAlignment="1" applyBorder="1" applyFont="1" borderId="20" fillId="0" fontId="42" numFmtId="0" xfId="0">
      <alignment horizontal="center" vertical="center" wrapText="1"/>
    </xf>
    <xf applyAlignment="1" applyFont="1" borderId="0" fillId="0" fontId="15" numFmtId="0" xfId="0">
      <alignment horizontal="center" vertical="center" wrapText="1"/>
    </xf>
    <xf applyAlignment="1" applyBorder="1" applyFill="1" applyFont="1" applyProtection="1" borderId="0" fillId="0" fontId="2" numFmtId="0" xfId="0">
      <alignment horizontal="left" vertical="top" wrapText="1"/>
      <protection locked="0"/>
    </xf>
    <xf applyAlignment="1" applyBorder="1" applyFont="1" borderId="13" fillId="0" fontId="5" numFmtId="0" xfId="0">
      <alignment horizontal="center"/>
    </xf>
    <xf applyAlignment="1" applyBorder="1" applyFont="1" borderId="14" fillId="0" fontId="5" numFmtId="0" xfId="0">
      <alignment horizontal="center"/>
    </xf>
    <xf applyAlignment="1" applyBorder="1" applyFont="1" borderId="11" fillId="0" fontId="3" numFmtId="0" xfId="0">
      <alignment horizontal="center" vertical="center"/>
    </xf>
    <xf applyAlignment="1" applyBorder="1" applyFill="1" applyFont="1" borderId="13" fillId="20" fontId="44" numFmtId="0" xfId="0">
      <alignment horizontal="center" vertical="center" wrapText="1"/>
    </xf>
    <xf applyAlignment="1" applyBorder="1" applyFill="1" applyFont="1" borderId="21" fillId="20" fontId="44" numFmtId="0" xfId="0">
      <alignment horizontal="center" vertical="center" wrapText="1"/>
    </xf>
    <xf applyAlignment="1" applyFont="1" borderId="0" fillId="0" fontId="45" numFmtId="0" xfId="0">
      <alignment horizontal="center" vertical="center"/>
    </xf>
    <xf applyAlignment="1" applyFont="1" borderId="0" fillId="0" fontId="5" numFmtId="0" xfId="0">
      <alignment horizontal="left" vertical="center"/>
    </xf>
    <xf applyAlignment="1" applyBorder="1" applyFill="1" applyFont="1" borderId="11" fillId="20" fontId="44" numFmtId="0" xfId="0">
      <alignment horizontal="center" vertical="center" wrapText="1"/>
    </xf>
    <xf applyAlignment="1" applyBorder="1" applyFill="1" applyFont="1" borderId="11" fillId="20" fontId="44" numFmtId="0" xfId="0">
      <alignment horizontal="left" vertical="center" wrapText="1"/>
    </xf>
    <xf applyAlignment="1" applyBorder="1" applyFont="1" borderId="11" fillId="0" fontId="5" numFmtId="0" xfId="0">
      <alignment horizontal="center" textRotation="90" vertical="center" wrapText="1"/>
    </xf>
    <xf applyAlignment="1" applyBorder="1" applyFont="1" applyNumberFormat="1" borderId="12" fillId="0" fontId="5" numFmtId="166" xfId="1">
      <alignment horizontal="center" vertical="center" wrapText="1"/>
    </xf>
    <xf applyAlignment="1" applyBorder="1" applyFont="1" applyNumberFormat="1" borderId="16" fillId="0" fontId="5" numFmtId="166" xfId="1">
      <alignment horizontal="center" vertical="center" wrapText="1"/>
    </xf>
    <xf applyAlignment="1" applyBorder="1" applyFont="1" applyNumberFormat="1" borderId="11" fillId="0" fontId="5" numFmtId="166" xfId="1">
      <alignment horizontal="center" vertical="center"/>
    </xf>
    <xf applyAlignment="1" applyBorder="1" applyFont="1" applyNumberFormat="1" borderId="11" fillId="0" fontId="5" numFmtId="166" xfId="1">
      <alignment horizontal="center" textRotation="90" vertical="center" wrapText="1"/>
    </xf>
    <xf applyAlignment="1" applyBorder="1" applyFont="1" borderId="12" fillId="0" fontId="5" numFmtId="0" xfId="0">
      <alignment horizontal="center" textRotation="90" vertical="center" wrapText="1"/>
    </xf>
    <xf applyAlignment="1" applyBorder="1" applyFont="1" borderId="15" fillId="0" fontId="5" numFmtId="0" xfId="0">
      <alignment horizontal="center" textRotation="90" vertical="center" wrapText="1"/>
    </xf>
    <xf applyAlignment="1" applyBorder="1" applyFont="1" borderId="16" fillId="0" fontId="5" numFmtId="0" xfId="0">
      <alignment horizontal="center" textRotation="90" vertical="center" wrapText="1"/>
    </xf>
    <xf applyAlignment="1" applyBorder="1" applyFill="1" applyFont="1" borderId="11" fillId="18" fontId="5" numFmtId="0" xfId="0">
      <alignment horizontal="center" textRotation="90" vertical="center" wrapText="1"/>
    </xf>
    <xf applyAlignment="1" applyBorder="1" applyFill="1" applyFont="1" applyNumberFormat="1" borderId="12" fillId="18" fontId="2" numFmtId="166" xfId="1">
      <alignment horizontal="center" vertical="center" wrapText="1"/>
    </xf>
    <xf applyAlignment="1" applyBorder="1" applyFill="1" applyFont="1" applyNumberFormat="1" borderId="16" fillId="18" fontId="2" numFmtId="166" xfId="1">
      <alignment horizontal="center" vertical="center" wrapText="1"/>
    </xf>
    <xf applyAlignment="1" applyBorder="1" applyFill="1" applyFont="1" borderId="12" fillId="18" fontId="5" numFmtId="0" xfId="0">
      <alignment horizontal="left" vertical="top" wrapText="1"/>
    </xf>
    <xf applyAlignment="1" applyBorder="1" applyFill="1" applyFont="1" borderId="15" fillId="18" fontId="5" numFmtId="0" xfId="0">
      <alignment horizontal="left" vertical="top" wrapText="1"/>
    </xf>
    <xf applyAlignment="1" applyBorder="1" applyFill="1" applyFont="1" borderId="16" fillId="18" fontId="5" numFmtId="0" xfId="0">
      <alignment horizontal="left" vertical="top" wrapText="1"/>
    </xf>
    <xf applyAlignment="1" applyBorder="1" applyFill="1" applyFont="1" borderId="11" fillId="18" fontId="5" numFmtId="0" xfId="0">
      <alignment horizontal="left" vertical="top" wrapText="1"/>
    </xf>
    <xf applyAlignment="1" applyBorder="1" applyFont="1" borderId="25" fillId="0" fontId="5" numFmtId="0" xfId="0">
      <alignment horizontal="center" vertical="center" wrapText="1"/>
    </xf>
    <xf applyAlignment="1" applyBorder="1" applyFont="1" borderId="27" fillId="0" fontId="5" numFmtId="0" xfId="0">
      <alignment horizontal="center" vertical="center" wrapText="1"/>
    </xf>
    <xf applyAlignment="1" applyBorder="1" applyFont="1" borderId="20" fillId="0" fontId="5" numFmtId="0" xfId="0">
      <alignment horizontal="center" vertical="center" wrapText="1"/>
    </xf>
    <xf applyAlignment="1" applyBorder="1" applyFont="1" borderId="24" fillId="0" fontId="5" numFmtId="0" xfId="0">
      <alignment horizontal="center" vertical="center" wrapText="1"/>
    </xf>
    <xf applyAlignment="1" applyBorder="1" applyFont="1" borderId="28" fillId="0" fontId="5" numFmtId="0" xfId="0">
      <alignment horizontal="center" vertical="center" wrapText="1"/>
    </xf>
    <xf applyAlignment="1" applyBorder="1" applyFont="1" borderId="29" fillId="0" fontId="5" numFmtId="0" xfId="0">
      <alignment horizontal="center" vertical="center" wrapText="1"/>
    </xf>
    <xf applyAlignment="1" applyFont="1" applyNumberFormat="1" borderId="0" fillId="0" fontId="5" numFmtId="166" xfId="1">
      <alignment horizontal="right" vertical="center"/>
    </xf>
    <xf applyAlignment="1" applyBorder="1" applyFill="1" applyFont="1" applyNumberFormat="1" borderId="11" fillId="0" fontId="5" numFmtId="166" xfId="1">
      <alignment horizontal="center" textRotation="90" vertical="center" wrapText="1"/>
    </xf>
    <xf applyAlignment="1" applyBorder="1" applyFill="1" applyFont="1" applyNumberFormat="1" borderId="11" fillId="0" fontId="5" numFmtId="2" xfId="0">
      <alignment horizontal="left" vertical="center" wrapText="1"/>
    </xf>
    <xf applyAlignment="1" applyBorder="1" applyFont="1" applyNumberFormat="1" borderId="13" fillId="0" fontId="5" numFmtId="166" xfId="1">
      <alignment horizontal="center" vertical="center" wrapText="1"/>
    </xf>
    <xf applyAlignment="1" applyBorder="1" applyFont="1" applyNumberFormat="1" borderId="14" fillId="0" fontId="5" numFmtId="166" xfId="1">
      <alignment horizontal="center" vertical="center" wrapText="1"/>
    </xf>
    <xf applyAlignment="1" applyBorder="1" applyFont="1" applyNumberFormat="1" borderId="11" fillId="0" fontId="5" numFmtId="166" xfId="1">
      <alignment horizontal="center" vertical="center" wrapText="1"/>
    </xf>
    <xf applyAlignment="1" applyFont="1" borderId="0" fillId="0" fontId="5" numFmtId="0" xfId="0">
      <alignment vertical="center"/>
    </xf>
    <xf applyAlignment="1" applyBorder="1" applyFont="1" applyNumberFormat="1" borderId="12" fillId="0" fontId="5" numFmtId="166" xfId="1">
      <alignment horizontal="center" textRotation="90" vertical="center" wrapText="1"/>
    </xf>
    <xf applyAlignment="1" applyBorder="1" applyFont="1" applyNumberFormat="1" borderId="16" fillId="0" fontId="5" numFmtId="166" xfId="1">
      <alignment horizontal="center" textRotation="90" vertical="center" wrapText="1"/>
    </xf>
    <xf applyAlignment="1" applyBorder="1" applyFill="1" applyFont="1" borderId="19" fillId="0" fontId="18" numFmtId="0" xfId="0">
      <alignment horizontal="center" vertical="center"/>
    </xf>
    <xf applyAlignment="1" applyBorder="1" applyFill="1" applyFont="1" borderId="4" fillId="0" fontId="18" numFmtId="0" xfId="0">
      <alignment horizontal="center" vertical="center"/>
    </xf>
    <xf applyAlignment="1" applyBorder="1" applyFill="1" applyFont="1" borderId="33" fillId="0" fontId="18" numFmtId="0" xfId="0">
      <alignment horizontal="center" vertical="center"/>
    </xf>
    <xf applyAlignment="1" applyBorder="1" applyFill="1" applyFont="1" borderId="32" fillId="0" fontId="18" numFmtId="0" xfId="0">
      <alignment horizontal="center" vertical="center"/>
    </xf>
    <xf applyAlignment="1" applyBorder="1" applyFill="1" applyFont="1" borderId="19" fillId="0" fontId="18" numFmtId="0" xfId="0">
      <alignment horizontal="center" vertical="center" wrapText="1"/>
    </xf>
    <xf applyAlignment="1" applyBorder="1" applyFill="1" applyFont="1" borderId="4" fillId="0" fontId="18" numFmtId="0" xfId="0">
      <alignment horizontal="center" vertical="center" wrapText="1"/>
    </xf>
    <xf applyAlignment="1" applyBorder="1" applyFill="1" applyFont="1" borderId="31" fillId="0" fontId="18" numFmtId="0" xfId="0">
      <alignment horizontal="center" vertical="center"/>
    </xf>
    <xf applyAlignment="1" applyBorder="1" applyFill="1" applyFont="1" borderId="18" fillId="0" fontId="18" numFmtId="0" xfId="0">
      <alignment horizontal="center" vertical="center"/>
    </xf>
    <xf applyAlignment="1" applyBorder="1" applyFont="1" borderId="11" fillId="0" fontId="5" numFmtId="0" xfId="0">
      <alignment vertical="center"/>
    </xf>
    <xf applyAlignment="1" applyBorder="1" applyFont="1" borderId="25" fillId="0" fontId="5" numFmtId="0" xfId="0">
      <alignment horizontal="left" vertical="center"/>
    </xf>
    <xf applyAlignment="1" applyBorder="1" applyFont="1" borderId="26" fillId="0" fontId="5" numFmtId="0" xfId="0">
      <alignment horizontal="left" vertical="center"/>
    </xf>
    <xf applyAlignment="1" applyBorder="1" applyFont="1" borderId="27" fillId="0" fontId="5" numFmtId="0" xfId="0">
      <alignment horizontal="left" vertical="center"/>
    </xf>
    <xf applyAlignment="1" applyBorder="1" applyFont="1" borderId="28" fillId="0" fontId="5" numFmtId="0" xfId="0">
      <alignment horizontal="left" vertical="center"/>
    </xf>
    <xf applyAlignment="1" applyBorder="1" applyFont="1" borderId="23" fillId="0" fontId="5" numFmtId="0" xfId="0">
      <alignment horizontal="left" vertical="center"/>
    </xf>
    <xf applyAlignment="1" applyBorder="1" applyFont="1" borderId="29" fillId="0" fontId="5" numFmtId="0" xfId="0">
      <alignment horizontal="left" vertical="center"/>
    </xf>
    <xf applyAlignment="1" applyBorder="1" applyFont="1" applyNumberFormat="1" borderId="11" fillId="0" fontId="5" numFmtId="2" xfId="0">
      <alignment vertical="center" wrapText="1"/>
    </xf>
    <xf applyAlignment="1" applyBorder="1" applyFont="1" borderId="11" fillId="0" fontId="5" numFmtId="43" xfId="1">
      <alignment vertical="center" wrapText="1"/>
    </xf>
    <xf applyAlignment="1" applyBorder="1" applyFont="1" applyNumberFormat="1" borderId="11" fillId="0" fontId="5" numFmtId="2" xfId="0">
      <alignment horizontal="right" vertical="center" wrapText="1"/>
    </xf>
    <xf applyAlignment="1" applyBorder="1" applyFont="1" borderId="11" fillId="0" fontId="5" numFmtId="43" xfId="1">
      <alignment horizontal="right" vertical="center" wrapText="1"/>
    </xf>
    <xf applyAlignment="1" applyBorder="1" applyFont="1" borderId="11" fillId="0" fontId="5" numFmtId="43" xfId="1">
      <alignment horizontal="center" vertical="center" wrapText="1"/>
    </xf>
    <xf applyAlignment="1" applyBorder="1" applyFont="1" applyNumberFormat="1" borderId="25" fillId="0" fontId="5" numFmtId="2" xfId="0">
      <alignment horizontal="right" vertical="center" wrapText="1"/>
    </xf>
    <xf applyAlignment="1" applyBorder="1" applyFont="1" applyNumberFormat="1" borderId="26" fillId="0" fontId="5" numFmtId="2" xfId="0">
      <alignment horizontal="right" vertical="center" wrapText="1"/>
    </xf>
    <xf applyAlignment="1" applyBorder="1" applyFont="1" applyNumberFormat="1" borderId="27" fillId="0" fontId="5" numFmtId="2" xfId="0">
      <alignment horizontal="right" vertical="center" wrapText="1"/>
    </xf>
    <xf applyAlignment="1" applyBorder="1" applyFont="1" applyNumberFormat="1" borderId="28" fillId="0" fontId="5" numFmtId="2" xfId="0">
      <alignment horizontal="right" vertical="center" wrapText="1"/>
    </xf>
    <xf applyAlignment="1" applyBorder="1" applyFont="1" applyNumberFormat="1" borderId="23" fillId="0" fontId="5" numFmtId="2" xfId="0">
      <alignment horizontal="right" vertical="center" wrapText="1"/>
    </xf>
    <xf applyAlignment="1" applyBorder="1" applyFont="1" applyNumberFormat="1" borderId="29" fillId="0" fontId="5" numFmtId="2" xfId="0">
      <alignment horizontal="right" vertical="center" wrapText="1"/>
    </xf>
    <xf applyAlignment="1" applyBorder="1" applyFont="1" borderId="11" fillId="0" fontId="3" numFmtId="0" xfId="0">
      <alignment vertical="center" wrapText="1"/>
    </xf>
    <xf applyAlignment="1" applyBorder="1" applyFont="1" borderId="11" fillId="0" fontId="5" numFmtId="0" xfId="0">
      <alignment horizontal="left" indent="5" vertical="center" wrapText="1"/>
    </xf>
    <xf applyAlignment="1" applyBorder="1" applyFont="1" borderId="11" fillId="0" fontId="8" numFmtId="0" xfId="0">
      <alignment vertical="center" wrapText="1"/>
    </xf>
    <xf applyAlignment="1" applyBorder="1" applyFont="1" borderId="11" fillId="0" fontId="3" numFmtId="0" xfId="0">
      <alignment horizontal="justify" vertical="center" wrapText="1"/>
    </xf>
    <xf applyAlignment="1" applyBorder="1" applyFont="1" borderId="11" fillId="0" fontId="5" numFmtId="0" xfId="0">
      <alignment vertical="top" wrapText="1"/>
    </xf>
    <xf applyAlignment="1" applyBorder="1" applyFont="1" borderId="11" fillId="0" fontId="3" numFmtId="0" xfId="0">
      <alignment horizontal="left" vertical="center" wrapText="1"/>
    </xf>
    <xf applyAlignment="1" applyBorder="1" applyFont="1" borderId="13" fillId="0" fontId="5" numFmtId="0" xfId="0">
      <alignment horizontal="justify" vertical="center"/>
    </xf>
    <xf applyAlignment="1" applyBorder="1" applyFont="1" borderId="21" fillId="0" fontId="5" numFmtId="0" xfId="0">
      <alignment horizontal="justify" vertical="center"/>
    </xf>
    <xf applyAlignment="1" applyBorder="1" applyFont="1" borderId="14" fillId="0" fontId="5" numFmtId="0" xfId="0">
      <alignment horizontal="justify" vertical="center"/>
    </xf>
    <xf applyAlignment="1" applyBorder="1" applyFont="1" borderId="11" fillId="0" fontId="8" numFmtId="0" xfId="0">
      <alignment horizontal="justify" vertical="center" wrapText="1"/>
    </xf>
    <xf applyAlignment="1" applyBorder="1" applyFont="1" borderId="11" fillId="0" fontId="5" numFmtId="0" xfId="0">
      <alignment horizontal="justify" vertical="center" wrapText="1"/>
    </xf>
    <xf applyAlignment="1" applyBorder="1" applyFill="1" applyFont="1" borderId="13" fillId="0" fontId="5" numFmtId="0" xfId="0">
      <alignment horizontal="left" vertical="center" wrapText="1"/>
    </xf>
    <xf applyAlignment="1" applyBorder="1" applyFill="1" applyFont="1" borderId="21" fillId="0" fontId="5" numFmtId="0" xfId="0">
      <alignment horizontal="left" vertical="center" wrapText="1"/>
    </xf>
    <xf applyAlignment="1" applyBorder="1" applyFill="1" applyFont="1" borderId="14" fillId="0" fontId="5" numFmtId="0" xfId="0">
      <alignment horizontal="left" vertical="center" wrapText="1"/>
    </xf>
    <xf applyAlignment="1" applyBorder="1" applyFont="1" borderId="11" fillId="0" fontId="2" numFmtId="0" xfId="0">
      <alignment horizontal="left" vertical="center" wrapText="1"/>
    </xf>
    <xf applyAlignment="1" applyBorder="1" applyFont="1" borderId="11" fillId="0" fontId="3" numFmtId="0" xfId="0">
      <alignment horizontal="center" vertical="center" wrapText="1"/>
    </xf>
    <xf applyAlignment="1" applyFont="1" borderId="0" fillId="0" fontId="3" numFmtId="0" xfId="0">
      <alignment horizontal="right" vertical="center"/>
    </xf>
    <xf applyAlignment="1" applyBorder="1" applyFont="1" borderId="11" fillId="0" fontId="2" numFmtId="0" xfId="0">
      <alignment horizontal="justify" vertical="center" wrapText="1"/>
    </xf>
    <xf applyAlignment="1" applyBorder="1" applyFont="1" borderId="12" fillId="0" fontId="3" numFmtId="0" xfId="0">
      <alignment horizontal="center" vertical="center" wrapText="1"/>
    </xf>
    <xf applyAlignment="1" applyBorder="1" applyFont="1" borderId="16" fillId="0" fontId="3" numFmtId="0" xfId="0">
      <alignment horizontal="center" vertical="center" wrapText="1"/>
    </xf>
    <xf applyAlignment="1" applyBorder="1" applyFont="1" borderId="25" fillId="0" fontId="3" numFmtId="0" xfId="0">
      <alignment horizontal="left" vertical="center" wrapText="1"/>
    </xf>
    <xf applyAlignment="1" applyBorder="1" applyFont="1" borderId="26" fillId="0" fontId="3" numFmtId="0" xfId="0">
      <alignment horizontal="left" vertical="center" wrapText="1"/>
    </xf>
    <xf applyAlignment="1" applyBorder="1" applyFont="1" borderId="27" fillId="0" fontId="3" numFmtId="0" xfId="0">
      <alignment horizontal="left" vertical="center" wrapText="1"/>
    </xf>
    <xf applyAlignment="1" applyBorder="1" applyFont="1" borderId="28" fillId="0" fontId="3" numFmtId="0" xfId="0">
      <alignment horizontal="left" vertical="center" wrapText="1"/>
    </xf>
    <xf applyAlignment="1" applyBorder="1" applyFont="1" borderId="23" fillId="0" fontId="3" numFmtId="0" xfId="0">
      <alignment horizontal="left" vertical="center" wrapText="1"/>
    </xf>
    <xf applyAlignment="1" applyBorder="1" applyFont="1" borderId="29" fillId="0" fontId="3" numFmtId="0" xfId="0">
      <alignment horizontal="left" vertical="center" wrapText="1"/>
    </xf>
    <xf applyAlignment="1" applyFont="1" borderId="0" fillId="0" fontId="5" numFmtId="0" xfId="0">
      <alignment horizontal="right" vertical="center"/>
    </xf>
    <xf applyAlignment="1" applyBorder="1" applyFont="1" borderId="11" fillId="0" fontId="5" numFmtId="0" xfId="0">
      <alignment horizontal="left" indent="6" vertical="center" wrapText="1"/>
    </xf>
    <xf applyAlignment="1" applyBorder="1" applyFont="1" borderId="11" fillId="0" fontId="5" numFmtId="0" xfId="0">
      <alignment horizontal="left" indent="1" vertical="center" wrapText="1"/>
    </xf>
    <xf applyAlignment="1" applyBorder="1" applyFont="1" borderId="11" fillId="0" fontId="9" numFmtId="0" xfId="0">
      <alignment horizontal="left" indent="5" vertical="center" wrapText="1"/>
    </xf>
    <xf applyAlignment="1" applyBorder="1" applyFont="1" borderId="13" fillId="0" fontId="3" numFmtId="0" xfId="0">
      <alignment horizontal="center" vertical="center" wrapText="1"/>
    </xf>
    <xf applyAlignment="1" applyBorder="1" applyFont="1" borderId="21" fillId="0" fontId="3" numFmtId="0" xfId="0">
      <alignment horizontal="center" vertical="center" wrapText="1"/>
    </xf>
    <xf applyAlignment="1" applyBorder="1" applyFont="1" borderId="14" fillId="0" fontId="3" numFmtId="0" xfId="0">
      <alignment horizontal="center" vertical="center" wrapText="1"/>
    </xf>
    <xf applyAlignment="1" applyBorder="1" applyFont="1" borderId="13" fillId="0" fontId="5" numFmtId="0" xfId="0">
      <alignment horizontal="center" vertical="center" wrapText="1"/>
    </xf>
    <xf applyAlignment="1" applyBorder="1" applyFont="1" borderId="21" fillId="0" fontId="5" numFmtId="0" xfId="0">
      <alignment horizontal="center" vertical="center" wrapText="1"/>
    </xf>
    <xf applyAlignment="1" applyBorder="1" applyFont="1" borderId="14" fillId="0" fontId="5" numFmtId="0" xfId="0">
      <alignment horizontal="center" vertical="center" wrapText="1"/>
    </xf>
    <xf applyAlignment="1" applyBorder="1" applyFont="1" borderId="28" fillId="0" fontId="5" numFmtId="0" xfId="0">
      <alignment horizontal="left" vertical="center" wrapText="1"/>
    </xf>
    <xf applyAlignment="1" applyBorder="1" applyFont="1" borderId="29" fillId="0" fontId="5" numFmtId="0" xfId="0">
      <alignment horizontal="left" vertical="center" wrapText="1"/>
    </xf>
    <xf applyAlignment="1" applyBorder="1" applyFont="1" borderId="0" fillId="0" fontId="5" numFmtId="0" xfId="0">
      <alignment horizontal="center" vertical="center"/>
    </xf>
    <xf applyAlignment="1" applyBorder="1" applyFill="1" applyFont="1" borderId="12" fillId="20" fontId="11" numFmtId="0" xfId="0">
      <alignment horizontal="left" vertical="center" wrapText="1"/>
    </xf>
    <xf applyAlignment="1" applyBorder="1" applyFill="1" applyFont="1" borderId="15" fillId="20" fontId="11" numFmtId="0" xfId="0">
      <alignment horizontal="left" vertical="center" wrapText="1"/>
    </xf>
    <xf applyAlignment="1" applyBorder="1" applyFill="1" applyFont="1" borderId="16" fillId="20" fontId="11" numFmtId="0" xfId="0">
      <alignment horizontal="left" vertical="center" wrapText="1"/>
    </xf>
    <xf applyAlignment="1" applyBorder="1" applyFont="1" borderId="11" fillId="0" fontId="2" numFmtId="0" xfId="0">
      <alignment horizontal="center" vertical="center" wrapText="1"/>
    </xf>
    <xf applyAlignment="1" applyBorder="1" applyFont="1" borderId="25" fillId="0" fontId="2" numFmtId="0" xfId="0">
      <alignment horizontal="center" vertical="center" wrapText="1"/>
    </xf>
    <xf applyAlignment="1" applyBorder="1" applyFont="1" borderId="27" fillId="0" fontId="2" numFmtId="0" xfId="0">
      <alignment horizontal="center" vertical="center" wrapText="1"/>
    </xf>
    <xf applyAlignment="1" applyBorder="1" applyFont="1" borderId="12" fillId="0" fontId="89" numFmtId="0" xfId="0">
      <alignment horizontal="center" vertical="center" wrapText="1"/>
    </xf>
    <xf applyAlignment="1" applyBorder="1" applyFont="1" borderId="16" fillId="0" fontId="89" numFmtId="0" xfId="0">
      <alignment horizontal="center" vertical="center" wrapText="1"/>
    </xf>
    <xf applyAlignment="1" applyBorder="1" applyFill="1" applyFont="1" applyNumberFormat="1" borderId="12" fillId="0" fontId="18" numFmtId="0" xfId="0">
      <alignment horizontal="center" vertical="center" wrapText="1"/>
    </xf>
    <xf applyAlignment="1" applyBorder="1" applyFill="1" applyFont="1" applyNumberFormat="1" borderId="16" fillId="0" fontId="18" numFmtId="0" xfId="0">
      <alignment horizontal="center" vertical="center" wrapText="1"/>
    </xf>
    <xf applyAlignment="1" applyBorder="1" applyFont="1" borderId="28" fillId="0" fontId="2" numFmtId="0" xfId="0">
      <alignment horizontal="center" vertical="center" wrapText="1"/>
    </xf>
    <xf applyAlignment="1" applyBorder="1" applyFont="1" borderId="29" fillId="0" fontId="2" numFmtId="0" xfId="0">
      <alignment horizontal="center" vertical="center" wrapText="1"/>
    </xf>
    <xf applyAlignment="1" applyBorder="1" applyFont="1" borderId="13" fillId="0" fontId="11" numFmtId="0" xfId="0">
      <alignment horizontal="center" vertical="center" wrapText="1"/>
    </xf>
    <xf applyAlignment="1" applyBorder="1" applyFont="1" borderId="14" fillId="0" fontId="11" numFmtId="0" xfId="0">
      <alignment horizontal="center" vertical="center" wrapText="1"/>
    </xf>
    <xf applyAlignment="1" applyBorder="1" applyFont="1" borderId="21" fillId="0" fontId="14" numFmtId="0" xfId="0">
      <alignment horizontal="left" vertical="center" wrapText="1"/>
    </xf>
    <xf applyAlignment="1" applyBorder="1" applyFill="1" applyFont="1" borderId="13" fillId="7" fontId="73" numFmtId="0" xfId="0">
      <alignment horizontal="center" vertical="center" wrapText="1"/>
    </xf>
    <xf applyAlignment="1" applyBorder="1" applyFill="1" applyFont="1" borderId="14" fillId="7" fontId="73" numFmtId="0" xfId="0">
      <alignment horizontal="center" vertical="center" wrapText="1"/>
    </xf>
    <xf applyAlignment="1" applyFont="1" borderId="0" fillId="0" fontId="70" numFmtId="0" xfId="0">
      <alignment horizontal="right" vertical="center" wrapText="1"/>
    </xf>
    <xf applyAlignment="1" applyBorder="1" applyFont="1" borderId="13" fillId="0" fontId="5" numFmtId="0" xfId="0">
      <alignment horizontal="center" wrapText="1"/>
    </xf>
    <xf applyAlignment="1" applyBorder="1" applyFont="1" borderId="14" fillId="0" fontId="5" numFmtId="0" xfId="0">
      <alignment horizontal="center" wrapText="1"/>
    </xf>
    <xf applyAlignment="1" applyBorder="1" applyFont="1" borderId="0" fillId="0" fontId="11" numFmtId="0" xfId="0">
      <alignment horizontal="left" vertical="center" wrapText="1"/>
    </xf>
    <xf applyAlignment="1" applyBorder="1" applyFont="1" borderId="0" fillId="0" fontId="7" numFmtId="0" xfId="0">
      <alignment horizontal="center" vertical="center" wrapText="1"/>
    </xf>
    <xf applyAlignment="1" applyBorder="1" applyFont="1" borderId="0" fillId="0" fontId="7" numFmtId="0" xfId="0">
      <alignment horizontal="left" vertical="top" wrapText="1"/>
    </xf>
    <xf applyAlignment="1" applyBorder="1" applyFont="1" borderId="0" fillId="0" fontId="3" numFmtId="0" xfId="0">
      <alignment horizontal="left" vertical="top" wrapText="1"/>
    </xf>
    <xf applyAlignment="1" applyBorder="1" applyFont="1" borderId="13" fillId="0" fontId="2" numFmtId="0" xfId="0">
      <alignment horizontal="center" vertical="center" wrapText="1"/>
    </xf>
    <xf applyAlignment="1" applyBorder="1" applyFont="1" borderId="14" fillId="0" fontId="2" numFmtId="0" xfId="0">
      <alignment horizontal="center" vertical="center" wrapText="1"/>
    </xf>
    <xf applyAlignment="1" applyBorder="1" applyFont="1" borderId="21" fillId="0" fontId="5" numFmtId="0" xfId="0">
      <alignment horizontal="left" wrapText="1"/>
    </xf>
    <xf applyAlignment="1" applyBorder="1" applyFont="1" applyNumberFormat="1" borderId="11" fillId="0" fontId="5" numFmtId="172" xfId="0">
      <alignment horizontal="center" vertical="center" wrapText="1"/>
    </xf>
    <xf applyAlignment="1" applyBorder="1" applyFont="1" borderId="0" fillId="0" fontId="14" numFmtId="0" xfId="0">
      <alignment horizontal="left" vertical="center" wrapText="1"/>
    </xf>
    <xf applyAlignment="1" applyBorder="1" applyFill="1" applyFont="1" borderId="11" fillId="7" fontId="5" numFmtId="0" xfId="0">
      <alignment horizontal="center" vertical="center" wrapText="1"/>
    </xf>
    <xf applyAlignment="1" applyBorder="1" applyFont="1" borderId="11" fillId="0" fontId="5" numFmtId="0" xfId="0">
      <alignment horizontal="left" vertical="top" wrapText="1"/>
    </xf>
    <xf applyAlignment="1" applyBorder="1" applyFont="1" applyNumberFormat="1" borderId="13" fillId="0" fontId="5" numFmtId="172" xfId="0">
      <alignment horizontal="center" vertical="center" wrapText="1"/>
    </xf>
    <xf applyAlignment="1" applyBorder="1" applyFont="1" borderId="21" fillId="0" fontId="73" numFmtId="0" xfId="0">
      <alignment horizontal="left" vertical="center" wrapText="1"/>
    </xf>
    <xf applyAlignment="1" applyBorder="1" applyFill="1" applyFont="1" borderId="11" fillId="7" fontId="73" numFmtId="0" xfId="0">
      <alignment horizontal="center" vertical="center" wrapText="1"/>
    </xf>
    <xf applyAlignment="1" applyBorder="1" applyFill="1" applyFont="1" borderId="11" fillId="7" fontId="69" numFmtId="0" xfId="0">
      <alignment horizontal="center" vertical="center" wrapText="1"/>
    </xf>
    <xf applyAlignment="1" applyBorder="1" applyFill="1" applyFont="1" borderId="11" fillId="20" fontId="73" numFmtId="0" xfId="0">
      <alignment horizontal="left" vertical="center" wrapText="1"/>
    </xf>
    <xf applyAlignment="1" applyBorder="1" applyFont="1" borderId="11" fillId="0" fontId="69" numFmtId="0" xfId="0">
      <alignment horizontal="center" wrapText="1"/>
    </xf>
    <xf applyAlignment="1" applyBorder="1" applyFont="1" borderId="0" fillId="0" fontId="71" numFmtId="0" xfId="0">
      <alignment horizontal="left" vertical="center" wrapText="1"/>
    </xf>
    <xf applyAlignment="1" applyBorder="1" applyFont="1" borderId="0" fillId="0" fontId="73" numFmtId="0" xfId="0">
      <alignment horizontal="left" vertical="center" wrapText="1"/>
    </xf>
    <xf applyAlignment="1" applyBorder="1" applyFont="1" borderId="12" fillId="0" fontId="5" numFmtId="0" xfId="0">
      <alignment horizontal="left" vertical="top" wrapText="1"/>
    </xf>
    <xf applyAlignment="1" applyBorder="1" applyFont="1" borderId="16" fillId="0" fontId="5" numFmtId="0" xfId="0">
      <alignment horizontal="left" vertical="top" wrapText="1"/>
    </xf>
    <xf applyAlignment="1" applyBorder="1" applyFont="1" borderId="11" fillId="0" fontId="5" numFmtId="0" xfId="0">
      <alignment horizontal="center" wrapText="1"/>
    </xf>
    <xf applyAlignment="1" applyBorder="1" applyFont="1" borderId="11" fillId="0" fontId="14" numFmtId="0" xfId="0">
      <alignment horizontal="left" vertical="center" wrapText="1"/>
    </xf>
    <xf applyAlignment="1" applyBorder="1" applyFill="1" applyFont="1" borderId="11" fillId="7" fontId="11" numFmtId="0" xfId="0">
      <alignment horizontal="center" vertical="center" wrapText="1"/>
    </xf>
    <xf applyAlignment="1" applyBorder="1" applyFill="1" applyFont="1" borderId="16" fillId="7" fontId="11" numFmtId="0" xfId="0">
      <alignment horizontal="center" vertical="center" wrapText="1"/>
    </xf>
    <xf applyAlignment="1" applyBorder="1" applyFont="1" borderId="21" fillId="0" fontId="71" numFmtId="0" xfId="0">
      <alignment horizontal="left" vertical="center" wrapText="1"/>
    </xf>
    <xf applyAlignment="1" applyBorder="1" applyFill="1" applyFont="1" borderId="21" fillId="7" fontId="73" numFmtId="0" xfId="0">
      <alignment horizontal="center" vertical="center" wrapText="1"/>
    </xf>
    <xf applyAlignment="1" applyBorder="1" applyFill="1" applyFont="1" borderId="13" fillId="7" fontId="69" numFmtId="0" xfId="0">
      <alignment horizontal="center" vertical="center" wrapText="1"/>
    </xf>
    <xf applyAlignment="1" applyBorder="1" applyFill="1" applyFont="1" borderId="21" fillId="7" fontId="69" numFmtId="0" xfId="0">
      <alignment horizontal="center" vertical="center" wrapText="1"/>
    </xf>
    <xf applyAlignment="1" applyBorder="1" applyFill="1" applyFont="1" borderId="14" fillId="7" fontId="69" numFmtId="0" xfId="0">
      <alignment horizontal="center" vertical="center" wrapText="1"/>
    </xf>
    <xf applyAlignment="1" applyFont="1" borderId="0" fillId="0" fontId="67" numFmtId="0" xfId="0">
      <alignment horizontal="center" vertical="center"/>
    </xf>
    <xf applyAlignment="1" applyBorder="1" applyFill="1" applyFont="1" borderId="13" fillId="7" fontId="5" numFmtId="0" xfId="0">
      <alignment horizontal="center" vertical="center"/>
    </xf>
    <xf applyAlignment="1" applyBorder="1" applyFill="1" applyFont="1" borderId="14" fillId="7" fontId="5" numFmtId="0" xfId="0">
      <alignment horizontal="center" vertical="center"/>
    </xf>
    <xf applyAlignment="1" applyBorder="1" applyFont="1" borderId="11" fillId="0" fontId="8" numFmtId="0" xfId="0">
      <alignment horizontal="center" vertical="center"/>
    </xf>
    <xf applyAlignment="1" applyBorder="1" applyFill="1" applyFont="1" borderId="13" fillId="7" fontId="2" numFmtId="0" xfId="0">
      <alignment horizontal="center" vertical="center" wrapText="1"/>
    </xf>
    <xf applyAlignment="1" applyBorder="1" applyFill="1" applyFont="1" borderId="21" fillId="7" fontId="2" numFmtId="0" xfId="0">
      <alignment horizontal="center" vertical="center" wrapText="1"/>
    </xf>
    <xf applyAlignment="1" applyBorder="1" applyFill="1" applyFont="1" borderId="14" fillId="7" fontId="2" numFmtId="0" xfId="0">
      <alignment horizontal="center" vertical="center" wrapText="1"/>
    </xf>
    <xf applyAlignment="1" applyBorder="1" applyFill="1" applyFont="1" borderId="13" fillId="7" fontId="5" numFmtId="0" xfId="0">
      <alignment horizontal="center" vertical="center" wrapText="1"/>
    </xf>
    <xf applyAlignment="1" applyBorder="1" applyFill="1" applyFont="1" borderId="14" fillId="7" fontId="5" numFmtId="0" xfId="0">
      <alignment horizontal="center" vertical="center" wrapText="1"/>
    </xf>
    <xf applyAlignment="1" applyBorder="1" applyFill="1" applyFont="1" borderId="11" fillId="7" fontId="5" numFmtId="0" xfId="0">
      <alignment horizontal="left" vertical="center" wrapText="1"/>
    </xf>
    <xf applyAlignment="1" applyBorder="1" applyFont="1" applyNumberFormat="1" borderId="11" fillId="0" fontId="5" numFmtId="14" xfId="0">
      <alignment horizontal="center" vertical="center"/>
    </xf>
    <xf applyAlignment="1" applyBorder="1" applyFill="1" applyFont="1" borderId="12" fillId="7" fontId="5" numFmtId="0" xfId="0">
      <alignment horizontal="center" textRotation="90" vertical="center" wrapText="1"/>
    </xf>
    <xf applyAlignment="1" applyBorder="1" applyFill="1" applyFont="1" borderId="15" fillId="7" fontId="5" numFmtId="0" xfId="0">
      <alignment horizontal="center" textRotation="90" vertical="center" wrapText="1"/>
    </xf>
    <xf applyAlignment="1" applyBorder="1" applyFont="1" borderId="0" fillId="0" fontId="45" numFmtId="0" xfId="0">
      <alignment horizontal="left" wrapText="1"/>
    </xf>
    <xf applyAlignment="1" applyBorder="1" applyFont="1" borderId="0" fillId="0" fontId="45" numFmtId="0" xfId="0">
      <alignment horizontal="left" vertical="center" wrapText="1"/>
    </xf>
    <xf applyAlignment="1" applyBorder="1" applyFont="1" borderId="0" fillId="0" fontId="49" numFmtId="0" xfId="0">
      <alignment horizontal="center" vertical="center"/>
    </xf>
    <xf applyAlignment="1" applyFont="1" borderId="0" fillId="0" fontId="50" numFmtId="0" xfId="0">
      <alignment horizontal="left" vertical="top"/>
    </xf>
    <xf applyAlignment="1" applyFill="1" applyFont="1" borderId="0" fillId="30" fontId="50" numFmtId="0" xfId="0">
      <alignment horizontal="left" vertical="top"/>
    </xf>
    <xf applyAlignment="1" applyBorder="1" applyFont="1" borderId="0" fillId="0" fontId="45" numFmtId="0" xfId="0">
      <alignment horizontal="center" vertical="center"/>
    </xf>
    <xf applyAlignment="1" applyFont="1" borderId="0" fillId="0" fontId="5" numFmtId="0" xfId="0">
      <alignment horizontal="left" wrapText="1"/>
    </xf>
    <xf applyAlignment="1" applyFont="1" borderId="0" fillId="0" fontId="5" numFmtId="0" xfId="0">
      <alignment horizontal="center" wrapText="1"/>
    </xf>
    <xf applyAlignment="1" applyFont="1" borderId="0" fillId="0" fontId="52" numFmtId="0" xfId="0">
      <alignment horizontal="left" vertical="top"/>
    </xf>
    <xf applyAlignment="1" applyFont="1" borderId="0" fillId="0" fontId="51" numFmtId="0" xfId="0">
      <alignment horizontal="left" vertical="top"/>
    </xf>
    <xf applyAlignment="1" applyFont="1" borderId="0" fillId="0" fontId="50" numFmtId="0" xfId="0">
      <alignment horizontal="center" vertical="top"/>
    </xf>
    <xf applyAlignment="1" applyBorder="1" applyFont="1" borderId="0" fillId="0" fontId="48" numFmtId="0" xfId="0">
      <alignment horizontal="center" vertical="center"/>
    </xf>
    <xf applyAlignment="1" applyFont="1" borderId="0" fillId="0" fontId="50" numFmtId="0" xfId="0">
      <alignment horizontal="left" vertical="center" wrapText="1"/>
    </xf>
    <xf applyAlignment="1" applyBorder="1" applyFont="1" borderId="21" fillId="0" fontId="2" numFmtId="0" xfId="0">
      <alignment horizontal="center" vertical="center" wrapText="1"/>
    </xf>
    <xf applyAlignment="1" applyFont="1" borderId="0" fillId="0" fontId="59" numFmtId="0" xfId="0">
      <alignment horizontal="left" vertical="top" wrapText="1"/>
    </xf>
    <xf applyAlignment="1" applyFont="1" borderId="0" fillId="0" fontId="59" numFmtId="0" xfId="0">
      <alignment horizontal="left" vertical="center" wrapText="1"/>
    </xf>
    <xf applyAlignment="1" applyFont="1" borderId="0" fillId="0" fontId="59" numFmtId="0" xfId="0">
      <alignment horizontal="center" vertical="top" wrapText="1"/>
    </xf>
    <xf applyAlignment="1" applyFont="1" borderId="0" fillId="0" fontId="45" numFmtId="0" xfId="0">
      <alignment horizontal="left" vertical="center" wrapText="1"/>
    </xf>
    <xf applyAlignment="1" applyFont="1" borderId="0" fillId="0" fontId="57" numFmtId="0" xfId="0">
      <alignment horizontal="left" vertical="center"/>
    </xf>
    <xf applyAlignment="1" applyFont="1" borderId="0" fillId="0" fontId="59" numFmtId="0" xfId="0">
      <alignment horizontal="left" vertical="center"/>
    </xf>
    <xf applyAlignment="1" applyFont="1" borderId="0" fillId="0" fontId="58" numFmtId="0" xfId="0">
      <alignment horizontal="left" vertical="center"/>
    </xf>
    <xf applyAlignment="1" applyFont="1" borderId="0" fillId="0" fontId="57" numFmtId="0" xfId="0">
      <alignment horizontal="left" vertical="top" wrapText="1"/>
    </xf>
    <xf applyAlignment="1" applyFont="1" borderId="0" fillId="0" fontId="6" numFmtId="0" xfId="0">
      <alignment horizontal="left" vertical="center" wrapText="1"/>
    </xf>
    <xf applyAlignment="1" applyFont="1" borderId="0" fillId="0" fontId="49" numFmtId="0" xfId="0">
      <alignment horizontal="left" vertical="center" wrapText="1"/>
    </xf>
    <xf applyAlignment="1" applyFont="1" borderId="0" fillId="0" fontId="54" numFmtId="0" xfId="0">
      <alignment horizontal="center" vertical="top" wrapText="1"/>
    </xf>
    <xf applyAlignment="1" applyFont="1" borderId="0" fillId="0" fontId="55" numFmtId="0" xfId="0">
      <alignment horizontal="center" vertical="center"/>
    </xf>
    <xf applyAlignment="1" applyFont="1" borderId="0" fillId="0" fontId="49" numFmtId="0" xfId="0">
      <alignment horizontal="left" vertical="center"/>
    </xf>
    <xf applyAlignment="1" applyBorder="1" applyFont="1" borderId="0" fillId="0" fontId="45" numFmtId="0" xfId="0">
      <alignment horizontal="left" vertical="top" wrapText="1"/>
    </xf>
    <xf applyAlignment="1" applyBorder="1" applyFont="1" borderId="0" fillId="0" fontId="53" numFmtId="0" xfId="0">
      <alignment horizontal="left" vertical="center" wrapText="1"/>
    </xf>
    <xf applyAlignment="1" applyBorder="1" applyFont="1" borderId="0" fillId="0" fontId="16" numFmtId="0" xfId="0">
      <alignment horizontal="center" vertical="center"/>
    </xf>
    <xf applyAlignment="1" applyBorder="1" applyFont="1" borderId="0" fillId="0" fontId="4" numFmtId="0" xfId="5">
      <alignment horizontal="center"/>
    </xf>
    <xf applyAlignment="1" applyBorder="1" applyFont="1" borderId="13" fillId="0" fontId="4" numFmtId="0" xfId="5">
      <alignment horizontal="left"/>
    </xf>
    <xf applyAlignment="1" applyBorder="1" applyFont="1" borderId="21" fillId="0" fontId="4" numFmtId="0" xfId="5">
      <alignment horizontal="left"/>
    </xf>
    <xf applyAlignment="1" applyBorder="1" applyFont="1" borderId="14" fillId="0" fontId="4" numFmtId="0" xfId="5">
      <alignment horizontal="left"/>
    </xf>
    <xf applyAlignment="1" applyBorder="1" applyFont="1" borderId="11" fillId="0" fontId="4" numFmtId="0" xfId="5">
      <alignment horizontal="center" vertical="center"/>
    </xf>
    <xf applyAlignment="1" applyBorder="1" applyFont="1" borderId="11" fillId="0" fontId="4" numFmtId="0" xfId="5">
      <alignment horizontal="center" vertical="center" wrapText="1"/>
    </xf>
    <xf applyAlignment="1" applyBorder="1" applyFont="1" borderId="13" fillId="0" fontId="68" numFmtId="0" xfId="5">
      <alignment horizontal="left"/>
    </xf>
    <xf applyAlignment="1" applyBorder="1" applyFont="1" borderId="21" fillId="0" fontId="68" numFmtId="0" xfId="5">
      <alignment horizontal="left"/>
    </xf>
    <xf applyAlignment="1" applyBorder="1" applyFont="1" borderId="14" fillId="0" fontId="68" numFmtId="0" xfId="5">
      <alignment horizontal="left"/>
    </xf>
    <xf applyAlignment="1" applyBorder="1" applyFont="1" borderId="13" fillId="0" fontId="7" numFmtId="0" xfId="5">
      <alignment horizontal="center"/>
    </xf>
    <xf applyAlignment="1" applyBorder="1" applyFont="1" borderId="21" fillId="0" fontId="7" numFmtId="0" xfId="5">
      <alignment horizontal="center"/>
    </xf>
    <xf applyAlignment="1" applyBorder="1" applyFont="1" borderId="14" fillId="0" fontId="7" numFmtId="0" xfId="5">
      <alignment horizontal="center"/>
    </xf>
    <xf applyAlignment="1" applyBorder="1" applyFill="1" applyFont="1" borderId="11" fillId="0" fontId="2" numFmtId="0" xfId="5">
      <alignment horizontal="center" vertical="center" wrapText="1"/>
    </xf>
    <xf applyAlignment="1" applyBorder="1" applyFont="1" borderId="13" fillId="0" fontId="4" numFmtId="0" xfId="5">
      <alignment horizontal="center" vertical="center"/>
    </xf>
    <xf applyAlignment="1" applyBorder="1" applyFont="1" borderId="21" fillId="0" fontId="4" numFmtId="0" xfId="5">
      <alignment horizontal="center" vertical="center"/>
    </xf>
    <xf applyAlignment="1" applyBorder="1" applyFont="1" borderId="14" fillId="0" fontId="4" numFmtId="0" xfId="5">
      <alignment horizontal="center" vertical="center"/>
    </xf>
    <xf applyAlignment="1" applyBorder="1" applyFont="1" borderId="27" fillId="0" fontId="4" numFmtId="0" xfId="5">
      <alignment horizontal="center" vertical="center" wrapText="1"/>
    </xf>
    <xf applyAlignment="1" applyBorder="1" applyFont="1" borderId="29" fillId="0" fontId="4" numFmtId="0" xfId="5">
      <alignment horizontal="center" vertical="center" wrapText="1"/>
    </xf>
    <xf applyAlignment="1" applyBorder="1" applyFont="1" borderId="12" fillId="0" fontId="4" numFmtId="0" xfId="5">
      <alignment horizontal="center" textRotation="90" vertical="center" wrapText="1"/>
    </xf>
    <xf applyAlignment="1" applyBorder="1" applyFont="1" borderId="16" fillId="0" fontId="4" numFmtId="0" xfId="5">
      <alignment horizontal="center" textRotation="90" vertical="center" wrapText="1"/>
    </xf>
    <xf applyAlignment="1" applyBorder="1" applyFill="1" applyFont="1" borderId="12" fillId="0" fontId="2" numFmtId="0" xfId="5">
      <alignment horizontal="center" textRotation="90" vertical="center" wrapText="1"/>
    </xf>
    <xf applyAlignment="1" applyBorder="1" applyFill="1" applyFont="1" borderId="16" fillId="0" fontId="2" numFmtId="0" xfId="5">
      <alignment horizontal="center" textRotation="90" vertical="center" wrapText="1"/>
    </xf>
    <xf applyAlignment="1" applyBorder="1" applyFont="1" borderId="0" fillId="0" fontId="7" numFmtId="0" xfId="5">
      <alignment horizontal="right"/>
    </xf>
    <xf applyAlignment="1" applyFont="1" borderId="0" fillId="0" fontId="75" numFmtId="0" xfId="5">
      <alignment horizontal="center"/>
    </xf>
    <xf applyAlignment="1" applyBorder="1" applyFont="1" borderId="13" fillId="0" fontId="4" numFmtId="0" xfId="5">
      <alignment horizontal="center" vertical="center" wrapText="1"/>
    </xf>
    <xf applyAlignment="1" applyBorder="1" applyFont="1" borderId="12" fillId="0" fontId="4" numFmtId="0" xfId="5">
      <alignment horizontal="center" vertical="center" wrapText="1"/>
    </xf>
    <xf applyAlignment="1" applyBorder="1" applyFont="1" borderId="15" fillId="0" fontId="4" numFmtId="0" xfId="5">
      <alignment horizontal="center" vertical="center" wrapText="1"/>
    </xf>
    <xf applyAlignment="1" applyBorder="1" applyFont="1" borderId="16" fillId="0" fontId="4" numFmtId="0" xfId="5">
      <alignment horizontal="center" vertical="center" wrapText="1"/>
    </xf>
    <xf applyAlignment="1" applyBorder="1" applyFont="1" borderId="21" fillId="0" fontId="4" numFmtId="0" xfId="5">
      <alignment horizontal="center" vertical="center" wrapText="1"/>
    </xf>
    <xf applyAlignment="1" applyBorder="1" applyFont="1" borderId="14" fillId="0" fontId="4" numFmtId="0" xfId="5">
      <alignment horizontal="center" vertical="center" wrapText="1"/>
    </xf>
    <xf applyAlignment="1" applyBorder="1" applyFont="1" borderId="15" fillId="0" fontId="4" numFmtId="0" xfId="5">
      <alignment horizontal="center" textRotation="90" vertical="center" wrapText="1"/>
    </xf>
    <xf applyAlignment="1" applyBorder="1" applyFill="1" applyFont="1" borderId="25" fillId="0" fontId="4" numFmtId="0" xfId="5">
      <alignment horizontal="center" vertical="center" wrapText="1"/>
    </xf>
    <xf applyAlignment="1" applyBorder="1" applyFill="1" applyFont="1" borderId="26" fillId="0" fontId="4" numFmtId="0" xfId="5">
      <alignment horizontal="center" vertical="center" wrapText="1"/>
    </xf>
    <xf applyAlignment="1" applyBorder="1" applyFill="1" applyFont="1" borderId="27" fillId="0" fontId="4" numFmtId="0" xfId="5">
      <alignment horizontal="center" vertical="center" wrapText="1"/>
    </xf>
    <xf applyAlignment="1" applyBorder="1" applyFill="1" applyFont="1" borderId="20" fillId="0" fontId="4" numFmtId="0" xfId="5">
      <alignment horizontal="center" vertical="center" wrapText="1"/>
    </xf>
    <xf applyAlignment="1" applyBorder="1" applyFill="1" applyFont="1" borderId="0" fillId="0" fontId="4" numFmtId="0" xfId="5">
      <alignment horizontal="center" vertical="center" wrapText="1"/>
    </xf>
    <xf applyAlignment="1" applyBorder="1" applyFill="1" applyFont="1" borderId="24" fillId="0" fontId="4" numFmtId="0" xfId="5">
      <alignment horizontal="center" vertical="center" wrapText="1"/>
    </xf>
    <xf applyAlignment="1" applyBorder="1" applyFont="1" borderId="27" fillId="0" fontId="4" numFmtId="0" xfId="5">
      <alignment horizontal="center" textRotation="90" vertical="center" wrapText="1"/>
    </xf>
    <xf applyAlignment="1" applyBorder="1" applyFont="1" borderId="24" fillId="0" fontId="4" numFmtId="0" xfId="5">
      <alignment horizontal="center" textRotation="90" vertical="center" wrapText="1"/>
    </xf>
    <xf applyAlignment="1" applyBorder="1" applyFont="1" borderId="29" fillId="0" fontId="4" numFmtId="0" xfId="5">
      <alignment horizontal="center" textRotation="90" vertical="center" wrapText="1"/>
    </xf>
    <xf applyAlignment="1" applyBorder="1" applyFill="1" applyFont="1" borderId="11" fillId="29" fontId="7" numFmtId="0" xfId="5">
      <alignment horizontal="center"/>
    </xf>
    <xf applyAlignment="1" applyBorder="1" applyFont="1" borderId="25" fillId="0" fontId="4" numFmtId="0" xfId="5">
      <alignment horizontal="center" vertical="center" wrapText="1"/>
    </xf>
    <xf applyAlignment="1" applyBorder="1" applyFont="1" borderId="20" fillId="0" fontId="4" numFmtId="0" xfId="5">
      <alignment horizontal="center" vertical="center" wrapText="1"/>
    </xf>
    <xf applyAlignment="1" applyBorder="1" applyFont="1" borderId="28" fillId="0" fontId="4" numFmtId="0" xfId="5">
      <alignment horizontal="center" vertical="center" wrapText="1"/>
    </xf>
    <xf applyAlignment="1" applyBorder="1" applyFill="1" applyFont="1" borderId="13" fillId="18" fontId="4" numFmtId="0" xfId="5">
      <alignment horizontal="center" vertical="center" wrapText="1"/>
    </xf>
    <xf applyAlignment="1" applyBorder="1" applyFill="1" applyFont="1" borderId="14" fillId="18" fontId="4" numFmtId="0" xfId="5">
      <alignment horizontal="center" vertical="center" wrapText="1"/>
    </xf>
    <xf applyAlignment="1" applyBorder="1" applyFont="1" borderId="13" fillId="0" fontId="2" numFmtId="0" xfId="5">
      <alignment horizontal="left"/>
    </xf>
    <xf applyAlignment="1" applyBorder="1" applyFont="1" borderId="21" fillId="0" fontId="2" numFmtId="0" xfId="5">
      <alignment horizontal="left"/>
    </xf>
    <xf applyAlignment="1" applyBorder="1" applyFont="1" borderId="14" fillId="0" fontId="2" numFmtId="0" xfId="5">
      <alignment horizontal="left"/>
    </xf>
    <xf applyAlignment="1" applyBorder="1" borderId="11" fillId="0" fontId="2" numFmtId="0" xfId="5">
      <alignment horizontal="center" vertical="center"/>
    </xf>
    <xf applyAlignment="1" applyBorder="1" applyFill="1" applyFont="1" borderId="13" fillId="0" fontId="4" numFmtId="0" xfId="5">
      <alignment horizontal="center" vertical="center" wrapText="1"/>
    </xf>
    <xf applyAlignment="1" applyBorder="1" applyFill="1" applyFont="1" borderId="21" fillId="0" fontId="4" numFmtId="0" xfId="5">
      <alignment horizontal="center" vertical="center" wrapText="1"/>
    </xf>
    <xf applyAlignment="1" applyBorder="1" applyFill="1" applyFont="1" borderId="14" fillId="0" fontId="4" numFmtId="0" xfId="5">
      <alignment horizontal="center" vertical="center" wrapText="1"/>
    </xf>
    <xf applyAlignment="1" applyBorder="1" applyFont="1" borderId="11" fillId="0" fontId="4" numFmtId="0" xfId="5">
      <alignment horizontal="center" textRotation="90" vertical="center" wrapText="1"/>
    </xf>
    <xf applyAlignment="1" applyBorder="1" applyFill="1" applyFont="1" borderId="11" fillId="0" fontId="4" numFmtId="0" xfId="5">
      <alignment horizontal="center" vertical="center" wrapText="1"/>
    </xf>
    <xf applyAlignment="1" applyBorder="1" applyFont="1" borderId="15" fillId="0" fontId="2" numFmtId="0" xfId="5">
      <alignment horizontal="center" vertical="center"/>
    </xf>
    <xf applyAlignment="1" applyBorder="1" applyFont="1" borderId="16" fillId="0" fontId="2" numFmtId="0" xfId="5">
      <alignment horizontal="center" vertical="center"/>
    </xf>
    <xf applyAlignment="1" applyFont="1" borderId="0" fillId="0" fontId="7" numFmtId="0" xfId="5">
      <alignment horizontal="center"/>
    </xf>
    <xf applyAlignment="1" applyBorder="1" applyFont="1" borderId="12" fillId="0" fontId="4" numFmtId="0" xfId="5">
      <alignment horizontal="center" vertical="center"/>
    </xf>
    <xf applyAlignment="1" applyBorder="1" applyFont="1" borderId="15" fillId="0" fontId="4" numFmtId="0" xfId="5">
      <alignment horizontal="center" vertical="center"/>
    </xf>
    <xf applyAlignment="1" applyBorder="1" applyFont="1" borderId="16" fillId="0" fontId="4" numFmtId="0" xfId="5">
      <alignment horizontal="center" vertical="center"/>
    </xf>
    <xf applyAlignment="1" applyBorder="1" applyFill="1" applyFont="1" borderId="12" fillId="18" fontId="4" numFmtId="0" xfId="5">
      <alignment horizontal="center" textRotation="90" vertical="center" wrapText="1"/>
    </xf>
    <xf applyAlignment="1" applyBorder="1" applyFill="1" applyFont="1" borderId="16" fillId="18" fontId="4" numFmtId="0" xfId="5">
      <alignment horizontal="center" textRotation="90" vertical="center" wrapText="1"/>
    </xf>
    <xf applyAlignment="1" applyBorder="1" applyFont="1" borderId="13" fillId="0" fontId="68" numFmtId="0" xfId="7">
      <alignment horizontal="left"/>
    </xf>
    <xf applyAlignment="1" applyBorder="1" applyFont="1" borderId="21" fillId="0" fontId="68" numFmtId="0" xfId="7">
      <alignment horizontal="left"/>
    </xf>
    <xf applyAlignment="1" applyBorder="1" applyFont="1" borderId="14" fillId="0" fontId="68" numFmtId="0" xfId="7">
      <alignment horizontal="left"/>
    </xf>
    <xf applyAlignment="1" applyBorder="1" applyFont="1" borderId="13" fillId="0" fontId="4" numFmtId="0" xfId="7">
      <alignment horizontal="left"/>
    </xf>
    <xf applyAlignment="1" applyBorder="1" applyFont="1" borderId="21" fillId="0" fontId="4" numFmtId="0" xfId="7">
      <alignment horizontal="left"/>
    </xf>
    <xf applyAlignment="1" applyBorder="1" applyFont="1" borderId="14" fillId="0" fontId="4" numFmtId="0" xfId="7">
      <alignment horizontal="left"/>
    </xf>
    <xf applyAlignment="1" applyBorder="1" applyFont="1" borderId="12" fillId="0" fontId="4" numFmtId="0" xfId="7">
      <alignment horizontal="center" textRotation="90" vertical="center" wrapText="1"/>
    </xf>
    <xf applyAlignment="1" applyBorder="1" applyFont="1" borderId="16" fillId="0" fontId="4" numFmtId="0" xfId="7">
      <alignment horizontal="center" textRotation="90" vertical="center" wrapText="1"/>
    </xf>
    <xf applyAlignment="1" applyBorder="1" applyFont="1" borderId="11" fillId="0" fontId="4" numFmtId="0" xfId="7">
      <alignment horizontal="center" vertical="center" wrapText="1"/>
    </xf>
    <xf applyAlignment="1" applyBorder="1" applyFont="1" borderId="13" fillId="0" fontId="4" numFmtId="0" xfId="7">
      <alignment horizontal="center" vertical="center" wrapText="1"/>
    </xf>
    <xf applyAlignment="1" applyBorder="1" applyFont="1" borderId="13" fillId="0" fontId="68" numFmtId="0" xfId="7">
      <alignment horizontal="left" wrapText="1"/>
    </xf>
    <xf applyAlignment="1" applyBorder="1" applyFont="1" borderId="21" fillId="0" fontId="68" numFmtId="0" xfId="7">
      <alignment horizontal="left" wrapText="1"/>
    </xf>
    <xf applyAlignment="1" applyBorder="1" applyFont="1" borderId="11" fillId="0" fontId="4" numFmtId="0" xfId="7">
      <alignment horizontal="left"/>
    </xf>
    <xf applyAlignment="1" applyBorder="1" applyFont="1" borderId="13" fillId="0" fontId="4" numFmtId="0" xfId="7">
      <alignment horizontal="center"/>
    </xf>
    <xf applyAlignment="1" applyBorder="1" applyFont="1" borderId="21" fillId="0" fontId="4" numFmtId="0" xfId="7">
      <alignment horizontal="center"/>
    </xf>
    <xf applyAlignment="1" applyBorder="1" applyFont="1" borderId="14" fillId="0" fontId="4" numFmtId="0" xfId="7">
      <alignment horizontal="center"/>
    </xf>
    <xf applyAlignment="1" applyBorder="1" applyFont="1" borderId="12" fillId="0" fontId="4" numFmtId="0" xfId="7">
      <alignment horizontal="center" vertical="center" wrapText="1"/>
    </xf>
    <xf applyAlignment="1" applyBorder="1" applyFont="1" borderId="15" fillId="0" fontId="4" numFmtId="0" xfId="7">
      <alignment horizontal="center" vertical="center" wrapText="1"/>
    </xf>
    <xf applyAlignment="1" applyBorder="1" applyFont="1" borderId="16" fillId="0" fontId="4" numFmtId="0" xfId="7">
      <alignment horizontal="center" vertical="center" wrapText="1"/>
    </xf>
    <xf applyAlignment="1" applyBorder="1" applyFill="1" applyFont="1" borderId="13" fillId="18" fontId="4" numFmtId="0" xfId="7">
      <alignment horizontal="center" vertical="center" wrapText="1"/>
    </xf>
    <xf applyAlignment="1" applyBorder="1" applyFill="1" applyFont="1" borderId="14" fillId="18" fontId="4" numFmtId="0" xfId="7">
      <alignment horizontal="center" vertical="center" wrapText="1"/>
    </xf>
    <xf applyAlignment="1" applyBorder="1" applyFont="1" borderId="21" fillId="0" fontId="4" numFmtId="0" xfId="7">
      <alignment horizontal="center" vertical="center" wrapText="1"/>
    </xf>
    <xf applyAlignment="1" applyBorder="1" applyFont="1" borderId="14" fillId="0" fontId="4" numFmtId="0" xfId="7">
      <alignment horizontal="center" vertical="center" wrapText="1"/>
    </xf>
    <xf applyAlignment="1" applyBorder="1" applyFont="1" borderId="11" fillId="0" fontId="2" numFmtId="0" xfId="7">
      <alignment horizontal="center" vertical="center"/>
    </xf>
    <xf applyAlignment="1" applyBorder="1" borderId="11" fillId="0" fontId="2" numFmtId="0" xfId="7">
      <alignment horizontal="center" vertical="center"/>
    </xf>
    <xf applyAlignment="1" applyBorder="1" borderId="13" fillId="0" fontId="2" numFmtId="0" xfId="7">
      <alignment horizontal="center" vertical="center"/>
    </xf>
    <xf applyAlignment="1" applyBorder="1" applyFill="1" applyFont="1" borderId="12" fillId="0" fontId="2" numFmtId="0" xfId="7">
      <alignment horizontal="center" textRotation="90" vertical="center" wrapText="1"/>
    </xf>
    <xf applyAlignment="1" applyBorder="1" applyFill="1" applyFont="1" borderId="16" fillId="0" fontId="2" numFmtId="0" xfId="7">
      <alignment horizontal="center" textRotation="90" vertical="center" wrapText="1"/>
    </xf>
    <xf applyAlignment="1" applyBorder="1" applyFill="1" applyFont="1" borderId="12" fillId="18" fontId="4" numFmtId="0" xfId="7">
      <alignment horizontal="center" textRotation="90" vertical="center" wrapText="1"/>
    </xf>
    <xf applyAlignment="1" applyBorder="1" applyFill="1" applyFont="1" borderId="16" fillId="18" fontId="4" numFmtId="0" xfId="7">
      <alignment horizontal="center" textRotation="90" vertical="center" wrapText="1"/>
    </xf>
    <xf applyAlignment="1" applyFont="1" borderId="0" fillId="0" fontId="7" numFmtId="0" xfId="7">
      <alignment horizontal="center"/>
    </xf>
    <xf applyAlignment="1" applyBorder="1" applyFont="1" borderId="12" fillId="0" fontId="4" numFmtId="0" xfId="7">
      <alignment horizontal="center" vertical="center"/>
    </xf>
    <xf applyAlignment="1" applyBorder="1" applyFont="1" borderId="15" fillId="0" fontId="4" numFmtId="0" xfId="7">
      <alignment horizontal="center" vertical="center"/>
    </xf>
    <xf applyAlignment="1" applyBorder="1" applyFont="1" borderId="16" fillId="0" fontId="4" numFmtId="0" xfId="7">
      <alignment horizontal="center" vertical="center"/>
    </xf>
    <xf applyAlignment="1" applyBorder="1" applyFont="1" borderId="15" fillId="0" fontId="4" numFmtId="0" xfId="7">
      <alignment horizontal="center" textRotation="90" vertical="center" wrapText="1"/>
    </xf>
    <xf applyAlignment="1" applyBorder="1" applyFont="1" borderId="11" fillId="0" fontId="4" numFmtId="0" xfId="7">
      <alignment horizontal="center" textRotation="90" vertical="center" wrapText="1"/>
    </xf>
    <xf applyAlignment="1" applyBorder="1" applyFill="1" applyFont="1" borderId="25" fillId="0" fontId="2" numFmtId="0" xfId="7">
      <alignment horizontal="center" textRotation="90" vertical="center" wrapText="1"/>
    </xf>
    <xf applyAlignment="1" applyBorder="1" applyFill="1" applyFont="1" borderId="27" fillId="0" fontId="2" numFmtId="0" xfId="7">
      <alignment horizontal="center" textRotation="90" vertical="center" wrapText="1"/>
    </xf>
    <xf applyAlignment="1" applyBorder="1" applyFill="1" applyFont="1" borderId="20" fillId="0" fontId="2" numFmtId="0" xfId="7">
      <alignment horizontal="center" textRotation="90" vertical="center" wrapText="1"/>
    </xf>
    <xf applyAlignment="1" applyBorder="1" applyFill="1" applyFont="1" borderId="24" fillId="0" fontId="2" numFmtId="0" xfId="7">
      <alignment horizontal="center" textRotation="90" vertical="center" wrapText="1"/>
    </xf>
    <xf applyAlignment="1" applyBorder="1" applyFill="1" applyFont="1" borderId="28" fillId="0" fontId="2" numFmtId="0" xfId="7">
      <alignment horizontal="center" textRotation="90" vertical="center" wrapText="1"/>
    </xf>
    <xf applyAlignment="1" applyBorder="1" applyFill="1" applyFont="1" borderId="29" fillId="0" fontId="2" numFmtId="0" xfId="7">
      <alignment horizontal="center" textRotation="90" vertical="center" wrapText="1"/>
    </xf>
    <xf applyAlignment="1" applyBorder="1" applyFont="1" borderId="13" fillId="0" fontId="2" numFmtId="0" xfId="7">
      <alignment horizontal="center" vertical="center"/>
    </xf>
    <xf applyAlignment="1" applyBorder="1" applyFont="1" borderId="21" fillId="0" fontId="2" numFmtId="0" xfId="7">
      <alignment horizontal="center" vertical="center"/>
    </xf>
    <xf applyAlignment="1" applyBorder="1" applyFont="1" borderId="14" fillId="0" fontId="2" numFmtId="0" xfId="7">
      <alignment horizontal="center" vertical="center"/>
    </xf>
    <xf applyAlignment="1" applyBorder="1" applyFill="1" applyFont="1" borderId="12" fillId="0" fontId="4" numFmtId="0" xfId="7">
      <alignment horizontal="center" vertical="center" wrapText="1"/>
    </xf>
    <xf applyAlignment="1" applyBorder="1" applyFill="1" applyFont="1" borderId="16" fillId="0" fontId="4" numFmtId="0" xfId="7">
      <alignment horizontal="center" vertical="center" wrapText="1"/>
    </xf>
    <xf applyAlignment="1" applyBorder="1" applyFont="1" borderId="11" fillId="0" fontId="4" numFmtId="0" xfId="7"/>
    <xf applyAlignment="1" applyBorder="1" applyFont="1" borderId="25" fillId="0" fontId="4" numFmtId="0" xfId="7">
      <alignment horizontal="center" vertical="center" wrapText="1"/>
    </xf>
    <xf applyAlignment="1" applyBorder="1" applyFont="1" borderId="27" fillId="0" fontId="4" numFmtId="0" xfId="7">
      <alignment horizontal="center" vertical="center" wrapText="1"/>
    </xf>
    <xf applyAlignment="1" applyBorder="1" applyFont="1" borderId="20" fillId="0" fontId="4" numFmtId="0" xfId="7">
      <alignment horizontal="center" vertical="center" wrapText="1"/>
    </xf>
    <xf applyAlignment="1" applyBorder="1" applyFont="1" borderId="24" fillId="0" fontId="4" numFmtId="0" xfId="7">
      <alignment horizontal="center" vertical="center" wrapText="1"/>
    </xf>
    <xf applyAlignment="1" applyBorder="1" applyFont="1" borderId="28" fillId="0" fontId="4" numFmtId="0" xfId="7">
      <alignment horizontal="center" vertical="center" wrapText="1"/>
    </xf>
    <xf applyAlignment="1" applyBorder="1" applyFont="1" borderId="29" fillId="0" fontId="4" numFmtId="0" xfId="7">
      <alignment horizontal="center" vertical="center" wrapText="1"/>
    </xf>
    <xf applyAlignment="1" applyFont="1" borderId="0" fillId="0" fontId="4" numFmtId="0" xfId="7">
      <alignment horizontal="center"/>
    </xf>
    <xf applyAlignment="1" applyBorder="1" applyFill="1" applyFont="1" borderId="11" fillId="2" fontId="23" numFmtId="0" xfId="0">
      <alignment horizontal="center" vertical="center" wrapText="1"/>
    </xf>
    <xf applyAlignment="1" applyBorder="1" applyFont="1" borderId="0" fillId="0" fontId="27" numFmtId="0" xfId="0">
      <alignment horizontal="center" vertical="center"/>
    </xf>
    <xf applyAlignment="1" applyFont="1" borderId="0" fillId="0" fontId="31" numFmtId="0" xfId="0">
      <alignment horizontal="center"/>
    </xf>
    <xf applyAlignment="1" applyFont="1" borderId="0" fillId="0" fontId="30" numFmtId="0" xfId="0">
      <alignment horizontal="center" wrapText="1"/>
    </xf>
    <xf applyAlignment="1" applyFont="1" borderId="0" fillId="0" fontId="2" numFmtId="0" xfId="0">
      <alignment horizontal="center" wrapText="1"/>
    </xf>
    <xf applyAlignment="1" applyBorder="1" applyFill="1" applyFont="1" borderId="17" fillId="7" fontId="39" numFmtId="0" xfId="0">
      <alignment horizontal="center" vertical="center" wrapText="1"/>
    </xf>
    <xf applyAlignment="1" applyBorder="1" applyFill="1" applyFont="1" borderId="18" fillId="7" fontId="39" numFmtId="0" xfId="0">
      <alignment horizontal="center" vertical="center" wrapText="1"/>
    </xf>
    <xf applyAlignment="1" applyFont="1" borderId="0" fillId="0" fontId="36" numFmtId="0" xfId="0">
      <alignment horizontal="center" wrapText="1"/>
    </xf>
    <xf applyAlignment="1" applyBorder="1" applyFill="1" applyFont="1" borderId="3" fillId="7" fontId="31" numFmtId="0" xfId="0">
      <alignment horizontal="center" vertical="center" wrapText="1"/>
    </xf>
    <xf applyAlignment="1" applyBorder="1" applyFill="1" applyFont="1" borderId="3" fillId="7" fontId="31" numFmtId="0" xfId="0">
      <alignment horizontal="center" vertical="center"/>
    </xf>
    <xf applyAlignment="1" applyBorder="1" applyFill="1" applyFont="1" borderId="19" fillId="7" fontId="31" numFmtId="0" xfId="0">
      <alignment horizontal="center" vertical="center" wrapText="1"/>
    </xf>
    <xf applyAlignment="1" applyBorder="1" applyFill="1" applyFont="1" borderId="4" fillId="7" fontId="31" numFmtId="0" xfId="0">
      <alignment horizontal="center" vertical="center" wrapText="1"/>
    </xf>
    <xf applyAlignment="1" applyBorder="1" applyFill="1" applyFont="1" borderId="9" fillId="2" fontId="36" numFmtId="0" xfId="0">
      <alignment horizontal="center"/>
    </xf>
    <xf applyAlignment="1" applyBorder="1" applyFill="1" applyFont="1" borderId="8" fillId="2" fontId="36" numFmtId="0" xfId="0">
      <alignment horizontal="center"/>
    </xf>
    <xf applyAlignment="1" applyBorder="1" applyFont="1" borderId="3" fillId="0" fontId="16" numFmtId="0" xfId="0">
      <alignment horizontal="center" vertical="center"/>
    </xf>
    <xf applyAlignment="1" applyBorder="1" applyFill="1" applyFont="1" borderId="3" fillId="4" fontId="16" numFmtId="0" xfId="0">
      <alignment horizontal="center" vertical="center"/>
    </xf>
    <xf applyAlignment="1" applyBorder="1" applyFill="1" applyFont="1" borderId="3" fillId="6" fontId="16" numFmtId="0" xfId="0">
      <alignment horizontal="center" vertical="center"/>
    </xf>
    <xf applyAlignment="1" applyBorder="1" applyFill="1" applyFont="1" borderId="3" fillId="7" fontId="16" numFmtId="0" xfId="0">
      <alignment horizontal="center" vertical="center"/>
    </xf>
    <xf applyAlignment="1" applyBorder="1" applyFill="1" applyFont="1" borderId="3" fillId="3" fontId="16" numFmtId="0" xfId="0">
      <alignment horizontal="center" vertical="center"/>
    </xf>
    <xf applyAlignment="1" applyBorder="1" applyFill="1" applyFont="1" borderId="3" fillId="5" fontId="16" numFmtId="0" xfId="0">
      <alignment horizontal="center" vertical="center"/>
    </xf>
    <xf applyAlignment="1" applyBorder="1" applyFill="1" applyFont="1" borderId="3" fillId="8" fontId="16" numFmtId="0" xfId="0">
      <alignment horizontal="center" vertical="center" wrapText="1"/>
    </xf>
    <xf applyAlignment="1" applyBorder="1" applyFont="1" borderId="3" fillId="0" fontId="16" numFmtId="0" xfId="0">
      <alignment horizontal="center" vertical="center" wrapText="1"/>
    </xf>
    <xf applyAlignment="1" applyBorder="1" applyFill="1" applyFont="1" applyNumberFormat="1" applyProtection="1" borderId="3" fillId="18" fontId="2" numFmtId="0" xfId="0">
      <alignment horizontal="center" vertical="center" wrapText="1"/>
    </xf>
    <xf applyAlignment="1" applyBorder="1" applyFont="1" borderId="0" fillId="0" fontId="7" numFmtId="0" xfId="0">
      <alignment horizontal="center" vertical="center"/>
    </xf>
    <xf applyAlignment="1" applyBorder="1" applyFont="1" borderId="0" fillId="0" fontId="16" numFmtId="0" xfId="0">
      <alignment horizontal="left" vertical="center"/>
    </xf>
    <xf applyAlignment="1" applyBorder="1" applyFont="1" borderId="1" fillId="0" fontId="20" numFmtId="0" xfId="0">
      <alignment horizontal="left" vertical="center"/>
    </xf>
    <xf applyAlignment="1" applyBorder="1" applyFill="1" applyFont="1" borderId="3" fillId="5" fontId="27" numFmtId="0" xfId="0">
      <alignment horizontal="center" vertical="center"/>
    </xf>
    <xf applyAlignment="1" applyBorder="1" applyFill="1" applyFont="1" borderId="3" fillId="5" fontId="31" numFmtId="0" xfId="0">
      <alignment horizontal="center" vertical="center"/>
    </xf>
    <xf applyAlignment="1" applyBorder="1" applyFill="1" applyFont="1" borderId="3" fillId="5" fontId="31" numFmtId="0" xfId="0">
      <alignment horizontal="left" vertical="center" wrapText="1"/>
    </xf>
    <xf applyAlignment="1" applyFont="1" borderId="0" fillId="0" fontId="31" numFmtId="0" xfId="0">
      <alignment horizontal="center" vertical="center"/>
    </xf>
    <xf applyAlignment="1" applyBorder="1" applyFont="1" borderId="0" fillId="0" fontId="17" numFmtId="0" xfId="0">
      <alignment horizontal="center" vertical="center"/>
    </xf>
    <xf applyAlignment="1" applyBorder="1" applyFill="1" applyFont="1" borderId="3" fillId="5" fontId="18" numFmtId="0" xfId="0">
      <alignment horizontal="center" vertical="center"/>
    </xf>
    <xf applyAlignment="1" applyBorder="1" applyFill="1" applyFont="1" borderId="3" fillId="5" fontId="18" numFmtId="0" xfId="0">
      <alignment horizontal="center"/>
    </xf>
    <xf applyAlignment="1" applyBorder="1" applyFill="1" applyFont="1" borderId="3" fillId="5" fontId="18" numFmtId="0" xfId="0">
      <alignment horizontal="center" vertical="center" wrapText="1"/>
    </xf>
    <xf applyAlignment="1" applyBorder="1" applyFill="1" applyFont="1" borderId="3" fillId="5" fontId="16" numFmtId="0" xfId="0">
      <alignment horizontal="center"/>
    </xf>
    <xf applyAlignment="1" applyBorder="1" applyFill="1" applyFont="1" borderId="3" fillId="5" fontId="16" numFmtId="0" xfId="0">
      <alignment horizontal="center" vertical="center" wrapText="1"/>
    </xf>
    <xf applyAlignment="1" applyBorder="1" applyFill="1" applyFont="1" applyNumberFormat="1" borderId="3" fillId="5" fontId="16" numFmtId="49" xfId="0">
      <alignment horizontal="left" vertical="center" wrapText="1"/>
    </xf>
    <xf applyAlignment="1" applyFont="1" borderId="0" fillId="0" fontId="102" numFmtId="0" xfId="0">
      <alignment horizontal="left" readingOrder="1" vertical="center"/>
    </xf>
    <xf applyAlignment="1" applyBorder="1" applyFill="1" applyFont="1" applyNumberFormat="1" borderId="13" fillId="0" fontId="2" numFmtId="171" xfId="0">
      <alignment horizontal="left" vertical="top"/>
    </xf>
    <xf applyAlignment="1" applyBorder="1" applyFill="1" applyFont="1" applyNumberFormat="1" borderId="21" fillId="0" fontId="2" numFmtId="171" xfId="0">
      <alignment horizontal="left" vertical="top"/>
    </xf>
    <xf applyAlignment="1" applyBorder="1" applyFill="1" applyFont="1" applyNumberFormat="1" borderId="14" fillId="0" fontId="2" numFmtId="171" xfId="0">
      <alignment horizontal="left" vertical="top"/>
    </xf>
    <xf applyBorder="1" applyFont="1" applyNumberFormat="1" borderId="11" fillId="0" fontId="5" numFmtId="1" xfId="0"/>
    <xf applyAlignment="1" applyFill="1" applyFont="1" borderId="0" fillId="17" fontId="2" numFmtId="0" xfId="0">
      <alignment vertical="center" wrapText="1"/>
    </xf>
    <xf applyAlignment="1" applyBorder="1" applyFill="1" applyFont="1" borderId="11" fillId="12" fontId="2" numFmtId="0" xfId="0">
      <alignment horizontal="right" vertical="center"/>
    </xf>
    <xf applyAlignment="1" applyBorder="1" applyFill="1" applyFont="1" borderId="11" fillId="12" fontId="33" numFmtId="0" xfId="0">
      <alignment horizontal="center" vertical="center" wrapText="1"/>
    </xf>
    <xf applyAlignment="1" applyBorder="1" applyFill="1" applyFont="1" borderId="11" fillId="12" fontId="33" numFmtId="0" xfId="0">
      <alignment horizontal="left" vertical="center"/>
    </xf>
    <xf applyAlignment="1" applyBorder="1" applyFill="1" applyFont="1" borderId="11" fillId="12" fontId="33" numFmtId="0" xfId="0">
      <alignment horizontal="center" vertical="center"/>
    </xf>
    <xf applyAlignment="1" applyBorder="1" applyFill="1" applyFont="1" borderId="13" fillId="12" fontId="2" numFmtId="0" xfId="0">
      <alignment horizontal="left" vertical="center" wrapText="1"/>
    </xf>
    <xf applyAlignment="1" applyBorder="1" applyFill="1" applyFont="1" borderId="14" fillId="12" fontId="2" numFmtId="0" xfId="0">
      <alignment horizontal="left" vertical="center" wrapText="1"/>
    </xf>
    <xf applyAlignment="1" applyBorder="1" applyFill="1" applyFont="1" borderId="11" fillId="12" fontId="33" numFmtId="0" xfId="0">
      <alignment horizontal="center" vertical="center"/>
    </xf>
    <xf applyAlignment="1" applyBorder="1" applyFill="1" applyFont="1" borderId="11" fillId="12" fontId="33" numFmtId="0" xfId="0">
      <alignment vertical="center"/>
    </xf>
    <xf applyAlignment="1" applyBorder="1" applyFill="1" applyFont="1" borderId="11" fillId="12" fontId="33" numFmtId="0" xfId="0">
      <alignment vertical="center" wrapText="1"/>
    </xf>
    <xf applyAlignment="1" applyBorder="1" applyFill="1" applyFont="1" borderId="11" fillId="12" fontId="94" numFmtId="0" xfId="0">
      <alignment horizontal="left" vertical="center" wrapText="1"/>
    </xf>
    <xf applyAlignment="1" applyBorder="1" applyFill="1" applyFont="1" borderId="11" fillId="12" fontId="94" numFmtId="0" xfId="0">
      <alignment horizontal="left" vertical="center"/>
    </xf>
    <xf applyAlignment="1" applyBorder="1" applyFill="1" applyFont="1" borderId="11" fillId="12" fontId="33" numFmtId="0" xfId="0">
      <alignment horizontal="left" vertical="center" wrapText="1"/>
    </xf>
    <xf applyAlignment="1" applyBorder="1" applyFill="1" applyFont="1" borderId="11" fillId="14" fontId="33" numFmtId="0" xfId="0">
      <alignment horizontal="center" vertical="center"/>
    </xf>
    <xf applyAlignment="1" applyBorder="1" applyFill="1" applyFont="1" borderId="11" fillId="14" fontId="33" numFmtId="0" xfId="0">
      <alignment horizontal="center" vertical="center"/>
    </xf>
    <xf applyAlignment="1" applyBorder="1" applyFill="1" applyFont="1" borderId="12" fillId="14" fontId="33" numFmtId="0" xfId="0">
      <alignment horizontal="center" vertical="center"/>
    </xf>
    <xf applyAlignment="1" applyBorder="1" applyFill="1" applyFont="1" borderId="6" fillId="10" fontId="30" numFmtId="0" xfId="0">
      <alignment horizontal="center" vertical="center" wrapText="1"/>
    </xf>
    <xf applyAlignment="1" applyBorder="1" applyFill="1" applyFont="1" borderId="3" fillId="10" fontId="30" numFmtId="0" xfId="0">
      <alignment horizontal="center" vertical="center" wrapText="1"/>
    </xf>
    <xf applyAlignment="1" applyBorder="1" applyFont="1" borderId="2" fillId="0" fontId="16" numFmtId="43" xfId="1">
      <alignment vertical="center"/>
    </xf>
    <xf applyAlignment="1" applyBorder="1" applyFill="1" applyFont="1" applyNumberFormat="1" borderId="3" fillId="5" fontId="30" numFmtId="2" xfId="1">
      <alignment horizontal="center" vertical="center" wrapText="1"/>
    </xf>
    <xf applyBorder="true" borderId="50" fillId="0" fontId="0" numFmtId="0" xfId="0">
      <alignment horizontal="center" vertical="center" wrapText="true"/>
    </xf>
    <xf applyBorder="true" applyFill="true" borderId="50" fillId="32" fontId="0" numFmtId="0" xfId="0">
      <alignment horizontal="center" vertical="center" wrapText="true"/>
    </xf>
    <xf applyBorder="true" borderId="58" fillId="0" fontId="0" numFmtId="0" xfId="0">
      <alignment horizontal="center" vertical="center" wrapText="true"/>
    </xf>
    <xf applyBorder="true" applyFill="true" borderId="58" fillId="34" fontId="0" numFmtId="0" xfId="0">
      <alignment horizontal="center" vertical="center" wrapText="true"/>
    </xf>
  </cellXfs>
  <cellStyles count="9">
    <cellStyle builtinId="3" name="Comma" xfId="1"/>
    <cellStyle name="Comma 2" xfId="6"/>
    <cellStyle builtinId="8" name="Hyperlink" xfId="8"/>
    <cellStyle builtinId="0" name="Normal" xfId="0"/>
    <cellStyle name="Normal 2" xfId="2"/>
    <cellStyle name="Normal 2 2 2" xfId="7"/>
    <cellStyle name="Normal 3" xfId="5"/>
    <cellStyle name="Normal 4" xfId="3"/>
    <cellStyle builtinId="5" name="Percent" xfId="4"/>
  </cellStyles>
  <dxfs count="3">
    <dxf>
      <fill>
        <patternFill>
          <bgColor indexed="10"/>
        </patternFill>
      </fill>
    </dxf>
    <dxf>
      <fill>
        <patternFill>
          <bgColor indexed="47"/>
        </patternFill>
      </fill>
    </dxf>
    <dxf>
      <fill>
        <patternFill>
          <bgColor indexed="50"/>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33" Target="theme/theme1.xml" Type="http://schemas.openxmlformats.org/officeDocument/2006/relationships/theme"/>
<Relationship Id="rId134" Target="styles.xml" Type="http://schemas.openxmlformats.org/officeDocument/2006/relationships/styles"/>
<Relationship Id="rId135" Target="sharedStrings.xml" Type="http://schemas.openxmlformats.org/officeDocument/2006/relationships/sharedStrings"/>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s>

</file>

<file path=xl/charts/chart1.xml><?xml version="1.0" encoding="utf-8"?>
<c:chartSpace xmlns:a="http://schemas.openxmlformats.org/drawingml/2006/main" xmlns:c="http://schemas.openxmlformats.org/drawingml/2006/chart"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ctr" anchorCtr="1" rot="0" spcFirstLastPara="1" vert="horz" vertOverflow="ellipsis" wrap="square"/>
          <a:lstStyle/>
          <a:p>
            <a:pPr>
              <a:defRPr b="1" baseline="0" i="0" kern="1200" strike="noStrike" sz="1600" u="none">
                <a:solidFill>
                  <a:schemeClr val="tx2"/>
                </a:solidFill>
                <a:latin typeface="+mn-lt"/>
                <a:ea typeface="+mn-ea"/>
                <a:cs typeface="+mn-cs"/>
              </a:defRPr>
            </a:pPr>
            <a:r>
              <a:rPr b="0" lang="mn-MN" sz="1200">
                <a:latin charset="0" panose="020B0604020202020204" pitchFamily="34" typeface="Arial"/>
                <a:cs charset="0" panose="020B0604020202020204" pitchFamily="34" typeface="Arial"/>
              </a:rPr>
              <a:t>Орон</a:t>
            </a:r>
            <a:r>
              <a:rPr b="0" baseline="0" lang="mn-MN" sz="1200">
                <a:latin charset="0" panose="020B0604020202020204" pitchFamily="34" typeface="Arial"/>
                <a:cs charset="0" panose="020B0604020202020204" pitchFamily="34" typeface="Arial"/>
              </a:rPr>
              <a:t> тоо</a:t>
            </a:r>
            <a:r>
              <a:rPr b="0" baseline="0" lang="en-US" sz="1200">
                <a:latin charset="0" panose="020B0604020202020204" pitchFamily="34" typeface="Arial"/>
                <a:cs charset="0" panose="020B0604020202020204" pitchFamily="34" typeface="Arial"/>
              </a:rPr>
              <a:t>,</a:t>
            </a:r>
            <a:r>
              <a:rPr b="0" baseline="0" lang="mn-MN" sz="1200">
                <a:latin charset="0" panose="020B0604020202020204" pitchFamily="34" typeface="Arial"/>
                <a:cs charset="0" panose="020B0604020202020204" pitchFamily="34" typeface="Arial"/>
              </a:rPr>
              <a:t> Цалингийн зардлын харьцаа</a:t>
            </a:r>
            <a:endParaRPr b="0" lang="en-US" sz="1200">
              <a:latin charset="0" panose="020B0604020202020204" pitchFamily="34" typeface="Arial"/>
              <a:cs charset="0" panose="020B0604020202020204" pitchFamily="34" typeface="Arial"/>
            </a:endParaRPr>
          </a:p>
        </c:rich>
      </c:tx>
      <c:overlay val="0"/>
      <c:spPr>
        <a:noFill/>
        <a:ln>
          <a:noFill/>
        </a:ln>
        <a:effectLst/>
      </c:spPr>
    </c:title>
    <c:autoTitleDeleted val="0"/>
    <c:plotArea>
      <c:layout>
        <c:manualLayout>
          <c:layoutTarget val="inner"/>
          <c:xMode val="edge"/>
          <c:yMode val="edge"/>
          <c:x val="4.3627312383875912E-2"/>
          <c:y val="1.917109310821808E-2"/>
          <c:w val="0.80049124978873243"/>
          <c:h val="0.80103563204143624"/>
        </c:manualLayout>
      </c:layout>
      <c:barChart>
        <c:barDir val="col"/>
        <c:grouping val="clustered"/>
        <c:varyColors val="0"/>
        <c:ser>
          <c:idx val="4"/>
          <c:order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val>
            <c:numRef>
              <c:f>niit!$A$24:$A$35</c:f>
              <c:numCache>
                <c:formatCode>_(* #,##0_);_(* \(#,##0\);_(* "-"??_);_(@_)</c:formatCode>
                <c:ptCount val="12"/>
                <c:pt idx="0">
                  <c:v>1</c:v>
                </c:pt>
                <c:pt idx="1">
                  <c:v>2</c:v>
                </c:pt>
                <c:pt idx="2">
                  <c:v>3</c:v>
                </c:pt>
                <c:pt idx="3">
                  <c:v>4</c:v>
                </c:pt>
                <c:pt idx="4">
                  <c:v>5</c:v>
                </c:pt>
                <c:pt idx="5">
                  <c:v>6</c:v>
                </c:pt>
                <c:pt idx="6">
                  <c:v>7</c:v>
                </c:pt>
                <c:pt idx="7">
                  <c:v>8</c:v>
                </c:pt>
                <c:pt idx="8">
                  <c:v>9</c:v>
                </c:pt>
                <c:pt idx="9">
                  <c:v>10</c:v>
                </c:pt>
                <c:pt idx="10">
                  <c:v>11</c:v>
                </c:pt>
                <c:pt idx="11">
                  <c:v>12</c:v>
                </c:pt>
              </c:numCache>
            </c:numRef>
          </c:val>
        </c:ser>
        <c:ser>
          <c:idx val="5"/>
          <c:order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gradFill flip="none" rotWithShape="1">
                <a:gsLst>
                  <a:gs pos="36000">
                    <a:schemeClr val="accent1">
                      <a:lumMod val="5000"/>
                      <a:lumOff val="95000"/>
                    </a:schemeClr>
                  </a:gs>
                  <a:gs pos="56000">
                    <a:schemeClr val="accent2">
                      <a:lumMod val="60000"/>
                      <a:lumOff val="40000"/>
                    </a:schemeClr>
                  </a:gs>
                  <a:gs pos="83000">
                    <a:schemeClr val="accent1">
                      <a:lumMod val="45000"/>
                      <a:lumOff val="55000"/>
                    </a:schemeClr>
                  </a:gs>
                  <a:gs pos="100000">
                    <a:schemeClr val="accent1">
                      <a:lumMod val="30000"/>
                      <a:lumOff val="70000"/>
                    </a:schemeClr>
                  </a:gs>
                </a:gsLst>
                <a:path path="circle">
                  <a:fillToRect l="100000" t="100000"/>
                </a:path>
                <a:tileRect b="-100000" r="-100000"/>
              </a:gradFill>
            </a:ln>
            <a:effectLst/>
          </c:spPr>
          <c:invertIfNegative val="0"/>
          <c:val>
            <c:numRef>
              <c:f>niit!$B$24:$B$35</c:f>
              <c:numCache>
                <c:formatCode>_(* #,##0_);_(* \(#,##0\);_(* "-"??_);_(@_)</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6"/>
          <c:order val="2"/>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invertIfNegative val="0"/>
          <c:val>
            <c:numRef>
              <c:f>niit!$C$24:$C$35</c:f>
              <c:numCache>
                <c:formatCode>_(* #,##0_);_(* \(#,##0\);_(* "-"??_);_(@_)</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0"/>
          <c:order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val>
            <c:numRef>
              <c:f>niit!$A$24:$A$35</c:f>
              <c:numCache>
                <c:formatCode>_(* #,##0_);_(* \(#,##0\);_(* "-"??_);_(@_)</c:formatCode>
                <c:ptCount val="12"/>
                <c:pt idx="0">
                  <c:v>1</c:v>
                </c:pt>
                <c:pt idx="1">
                  <c:v>2</c:v>
                </c:pt>
                <c:pt idx="2">
                  <c:v>3</c:v>
                </c:pt>
                <c:pt idx="3">
                  <c:v>4</c:v>
                </c:pt>
                <c:pt idx="4">
                  <c:v>5</c:v>
                </c:pt>
                <c:pt idx="5">
                  <c:v>6</c:v>
                </c:pt>
                <c:pt idx="6">
                  <c:v>7</c:v>
                </c:pt>
                <c:pt idx="7">
                  <c:v>8</c:v>
                </c:pt>
                <c:pt idx="8">
                  <c:v>9</c:v>
                </c:pt>
                <c:pt idx="9">
                  <c:v>10</c:v>
                </c:pt>
                <c:pt idx="10">
                  <c:v>11</c:v>
                </c:pt>
                <c:pt idx="11">
                  <c:v>12</c:v>
                </c:pt>
              </c:numCache>
            </c:numRef>
          </c:val>
        </c:ser>
        <c:ser>
          <c:idx val="1"/>
          <c:order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gradFill flip="none" rotWithShape="1">
                <a:gsLst>
                  <a:gs pos="36000">
                    <a:schemeClr val="accent1">
                      <a:lumMod val="5000"/>
                      <a:lumOff val="95000"/>
                    </a:schemeClr>
                  </a:gs>
                  <a:gs pos="56000">
                    <a:schemeClr val="accent2">
                      <a:lumMod val="60000"/>
                      <a:lumOff val="40000"/>
                    </a:schemeClr>
                  </a:gs>
                  <a:gs pos="83000">
                    <a:schemeClr val="accent1">
                      <a:lumMod val="45000"/>
                      <a:lumOff val="55000"/>
                    </a:schemeClr>
                  </a:gs>
                  <a:gs pos="100000">
                    <a:schemeClr val="accent1">
                      <a:lumMod val="30000"/>
                      <a:lumOff val="70000"/>
                    </a:schemeClr>
                  </a:gs>
                </a:gsLst>
                <a:path path="circle">
                  <a:fillToRect l="100000" t="100000"/>
                </a:path>
                <a:tileRect b="-100000" r="-100000"/>
              </a:gradFill>
            </a:ln>
            <a:effectLst/>
          </c:spPr>
          <c:invertIfNegative val="0"/>
          <c:val>
            <c:numRef>
              <c:f>niit!$B$24:$B$35</c:f>
              <c:numCache>
                <c:formatCode>_(* #,##0_);_(* \(#,##0\);_(* "-"??_);_(@_)</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dLbls>
          <c:showLegendKey val="0"/>
          <c:showVal val="0"/>
          <c:showCatName val="0"/>
          <c:showSerName val="0"/>
          <c:showPercent val="0"/>
          <c:showBubbleSize val="0"/>
        </c:dLbls>
        <c:gapWidth val="150"/>
        <c:axId val="258367904"/>
        <c:axId val="258368688"/>
      </c:barChart>
      <c:lineChart>
        <c:grouping val="standard"/>
        <c:varyColors val="0"/>
        <c:ser>
          <c:idx val="3"/>
          <c:order val="6"/>
          <c:spPr>
            <a:ln cap="rnd" w="31750">
              <a:solidFill>
                <a:schemeClr val="accent4"/>
              </a:solidFill>
              <a:round/>
            </a:ln>
            <a:effectLst/>
          </c:spPr>
          <c:marker>
            <c:symbol val="none"/>
          </c:marker>
          <c:val>
            <c:numRef>
              <c:f>niit!$D$24:$D$35</c:f>
              <c:numCache>
                <c:formatCode>_(* #,##0.0_);_(* \(#,##0.0\);_(* "-"??_);_(@_)</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ser>
        <c:dLbls>
          <c:showLegendKey val="0"/>
          <c:showVal val="0"/>
          <c:showCatName val="0"/>
          <c:showSerName val="0"/>
          <c:showPercent val="0"/>
          <c:showBubbleSize val="0"/>
        </c:dLbls>
        <c:marker val="1"/>
        <c:smooth val="0"/>
        <c:axId val="258367904"/>
        <c:axId val="258368688"/>
      </c:lineChart>
      <c:lineChart>
        <c:grouping val="standard"/>
        <c:varyColors val="0"/>
        <c:ser>
          <c:idx val="2"/>
          <c:order val="5"/>
          <c:spPr>
            <a:ln cap="rnd" w="31750">
              <a:solidFill>
                <a:schemeClr val="accent3"/>
              </a:solidFill>
              <a:round/>
            </a:ln>
            <a:effectLst/>
          </c:spPr>
          <c:marker>
            <c:symbol val="none"/>
          </c:marker>
          <c:dLbls>
            <c:spPr>
              <a:noFill/>
              <a:ln>
                <a:noFill/>
              </a:ln>
              <a:effectLst/>
            </c:spPr>
            <c:txPr>
              <a:bodyPr anchor="ctr" anchorCtr="1" bIns="19050" lIns="38100" rIns="38100" rot="0" spcFirstLastPara="1" tIns="19050" vert="horz" vertOverflow="ellipsis" wrap="square">
                <a:spAutoFit/>
              </a:bodyPr>
              <a:lstStyle/>
              <a:p>
                <a:pPr>
                  <a:defRPr b="0" baseline="0" i="0" kern="1200" strike="noStrike" sz="900" u="none">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val>
            <c:numRef>
              <c:f>niit!$C$24:$C$35</c:f>
              <c:numCache>
                <c:formatCode>_(* #,##0_);_(* \(#,##0\);_(* "-"??_);_(@_)</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ser>
        <c:dLbls>
          <c:showLegendKey val="0"/>
          <c:showVal val="0"/>
          <c:showCatName val="0"/>
          <c:showSerName val="0"/>
          <c:showPercent val="0"/>
          <c:showBubbleSize val="0"/>
        </c:dLbls>
        <c:marker val="1"/>
        <c:smooth val="0"/>
        <c:axId val="258369472"/>
        <c:axId val="258369080"/>
      </c:lineChart>
      <c:catAx>
        <c:axId val="258367904"/>
        <c:scaling>
          <c:orientation val="minMax"/>
        </c:scaling>
        <c:delete val="0"/>
        <c:axPos val="b"/>
        <c:majorTickMark val="out"/>
        <c:minorTickMark val="none"/>
        <c:tickLblPos val="nextTo"/>
        <c:spPr>
          <a:noFill/>
          <a:ln algn="ctr" cap="flat" cmpd="sng" w="9525">
            <a:solidFill>
              <a:schemeClr val="tx2">
                <a:lumMod val="15000"/>
                <a:lumOff val="85000"/>
              </a:schemeClr>
            </a:solidFill>
            <a:round/>
          </a:ln>
          <a:effectLst/>
        </c:spPr>
        <c:txPr>
          <a:bodyPr anchor="ctr" anchorCtr="1" rot="-60000000" spcFirstLastPara="1" vert="horz" vertOverflow="ellipsis" wrap="square"/>
          <a:lstStyle/>
          <a:p>
            <a:pPr>
              <a:defRPr b="0" baseline="0" i="0" kern="1200" strike="noStrike" sz="900" u="none">
                <a:solidFill>
                  <a:schemeClr val="tx2"/>
                </a:solidFill>
                <a:latin typeface="+mn-lt"/>
                <a:ea typeface="+mn-ea"/>
                <a:cs typeface="+mn-cs"/>
              </a:defRPr>
            </a:pPr>
            <a:endParaRPr lang="en-US"/>
          </a:p>
        </c:txPr>
        <c:crossAx val="258368688"/>
        <c:crosses val="autoZero"/>
        <c:auto val="1"/>
        <c:lblAlgn val="ctr"/>
        <c:lblOffset val="100"/>
        <c:noMultiLvlLbl val="0"/>
      </c:catAx>
      <c:valAx>
        <c:axId val="258368688"/>
        <c:scaling>
          <c:orientation val="minMax"/>
        </c:scaling>
        <c:delete val="0"/>
        <c:axPos val="l"/>
        <c:majorGridlines>
          <c:spPr>
            <a:ln algn="ctr" cap="flat" cmpd="sng" w="9525">
              <a:solidFill>
                <a:schemeClr val="tx2">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anchor="ctr" anchorCtr="1" rot="-60000000" spcFirstLastPara="1" vert="horz" vertOverflow="ellipsis" wrap="square"/>
          <a:lstStyle/>
          <a:p>
            <a:pPr>
              <a:defRPr b="0" baseline="0" i="0" kern="1200" strike="noStrike" sz="900" u="none">
                <a:solidFill>
                  <a:schemeClr val="tx2"/>
                </a:solidFill>
                <a:latin typeface="+mn-lt"/>
                <a:ea typeface="+mn-ea"/>
                <a:cs typeface="+mn-cs"/>
              </a:defRPr>
            </a:pPr>
            <a:endParaRPr lang="en-US"/>
          </a:p>
        </c:txPr>
        <c:crossAx val="258367904"/>
        <c:crosses val="autoZero"/>
        <c:crossBetween val="between"/>
      </c:valAx>
      <c:valAx>
        <c:axId val="258369080"/>
        <c:scaling>
          <c:orientation val="minMax"/>
        </c:scaling>
        <c:delete val="0"/>
        <c:axPos val="r"/>
        <c:numFmt formatCode="_(* #,##0_);_(* \(#,##0\);_(* &quot;-&quot;??_);_(@_)" sourceLinked="1"/>
        <c:majorTickMark val="out"/>
        <c:minorTickMark val="none"/>
        <c:tickLblPos val="nextTo"/>
        <c:spPr>
          <a:noFill/>
          <a:ln>
            <a:noFill/>
          </a:ln>
          <a:effectLst/>
        </c:spPr>
        <c:txPr>
          <a:bodyPr anchor="ctr" anchorCtr="1" rot="-60000000" spcFirstLastPara="1" vert="horz" vertOverflow="ellipsis" wrap="square"/>
          <a:lstStyle/>
          <a:p>
            <a:pPr>
              <a:defRPr b="0" baseline="0" i="0" kern="1200" strike="noStrike" sz="900" u="none">
                <a:solidFill>
                  <a:schemeClr val="tx2"/>
                </a:solidFill>
                <a:latin typeface="+mn-lt"/>
                <a:ea typeface="+mn-ea"/>
                <a:cs typeface="+mn-cs"/>
              </a:defRPr>
            </a:pPr>
            <a:endParaRPr lang="en-US"/>
          </a:p>
        </c:txPr>
        <c:crossAx val="258369472"/>
        <c:crosses val="max"/>
        <c:crossBetween val="between"/>
      </c:valAx>
      <c:catAx>
        <c:axId val="258369472"/>
        <c:scaling>
          <c:orientation val="minMax"/>
        </c:scaling>
        <c:delete val="1"/>
        <c:axPos val="b"/>
        <c:majorTickMark val="out"/>
        <c:minorTickMark val="none"/>
        <c:tickLblPos val="nextTo"/>
        <c:crossAx val="258369080"/>
        <c:crosses val="autoZero"/>
        <c:auto val="1"/>
        <c:lblAlgn val="ctr"/>
        <c:lblOffset val="100"/>
        <c:noMultiLvlLbl val="0"/>
      </c:catAx>
      <c:spPr>
        <a:noFill/>
        <a:ln>
          <a:noFill/>
        </a:ln>
        <a:effectLst/>
      </c:spPr>
    </c:plotArea>
    <c:plotVisOnly val="1"/>
    <c:dispBlanksAs val="gap"/>
    <c:showDLblsOverMax val="0"/>
  </c:chart>
  <c:spPr>
    <a:solidFill>
      <a:schemeClr val="bg1"/>
    </a:solidFill>
    <a:ln algn="ctr" cap="flat" cmpd="sng" w="9525">
      <a:solidFill>
        <a:schemeClr val="tx2">
          <a:lumMod val="15000"/>
          <a:lumOff val="85000"/>
        </a:schemeClr>
      </a:solidFill>
      <a:round/>
    </a:ln>
    <a:effectLst/>
  </c:spPr>
  <c:txPr>
    <a:bodyPr/>
    <a:lstStyle/>
    <a:p>
      <a:pPr>
        <a:defRPr/>
      </a:pPr>
      <a:endParaRPr lang="en-US"/>
    </a:p>
  </c:txPr>
  <c:printSettings>
    <c:headerFooter/>
    <c:pageMargins b="0.75" footer="0.3" header="0.3" l="0.7" r="0.7" t="0.75"/>
    <c:pageSetup/>
  </c:printSettings>
</c:chartSpace>
</file>

<file path=xl/drawings/_rels/drawing1.xml.rels><?xml version="1.0" encoding="UTF-8" standalone="yes"?>
<Relationships xmlns="http://schemas.openxmlformats.org/package/2006/relationships">
<Relationship Id="rId1" Target="../charts/chart1.xml" Type="http://schemas.openxmlformats.org/officeDocument/2006/relationships/chart"/>
</Relationships>

</file>

<file path=xl/drawings/drawing1.xml><?xml version="1.0" encoding="utf-8"?>
<xdr:wsDr xmlns:a="http://schemas.openxmlformats.org/drawingml/2006/main" xmlns:xdr="http://schemas.openxmlformats.org/drawingml/2006/spreadsheetDrawing">
  <xdr:twoCellAnchor>
    <xdr:from>
      <xdr:col>4</xdr:col>
      <xdr:colOff>38099</xdr:colOff>
      <xdr:row>22</xdr:row>
      <xdr:rowOff>47624</xdr:rowOff>
    </xdr:from>
    <xdr:to>
      <xdr:col>10</xdr:col>
      <xdr:colOff>714375</xdr:colOff>
      <xdr:row>46</xdr:row>
      <xdr:rowOff>28575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a="http://schemas.openxmlformats.org/drawingml/2006/main" xmlns:xdr="http://schemas.openxmlformats.org/drawingml/2006/spreadsheetDrawing">
  <xdr:twoCellAnchor>
    <xdr:from>
      <xdr:col>0</xdr:col>
      <xdr:colOff>66675</xdr:colOff>
      <xdr:row>29</xdr:row>
      <xdr:rowOff>9525</xdr:rowOff>
    </xdr:from>
    <xdr:to>
      <xdr:col>0</xdr:col>
      <xdr:colOff>504825</xdr:colOff>
      <xdr:row>30</xdr:row>
      <xdr:rowOff>133350</xdr:rowOff>
    </xdr:to>
    <xdr:sp macro="" textlink="">
      <xdr:nvSpPr>
        <xdr:cNvPr id="2" name="Rectangle 1"/>
        <xdr:cNvSpPr>
          <a:spLocks/>
        </xdr:cNvSpPr>
      </xdr:nvSpPr>
      <xdr:spPr bwMode="auto">
        <a:xfrm>
          <a:off x="66675" y="6638925"/>
          <a:ext cx="438150" cy="28575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nchor="t" anchorCtr="0" bIns="45720" lIns="91440" rIns="91440" rot="0" tIns="45720" upright="1" vert="horz" wrap="square">
          <a:noAutofit/>
        </a:bodyPr>
        <a:lstStyle/>
        <a:p>
          <a:endParaRPr lang="en-US"/>
        </a:p>
      </xdr:txBody>
    </xdr:sp>
    <xdr:clientData/>
  </xdr:twoCellAnchor>
  <xdr:twoCellAnchor>
    <xdr:from>
      <xdr:col>0</xdr:col>
      <xdr:colOff>209550</xdr:colOff>
      <xdr:row>67</xdr:row>
      <xdr:rowOff>142875</xdr:rowOff>
    </xdr:from>
    <xdr:to>
      <xdr:col>0</xdr:col>
      <xdr:colOff>504825</xdr:colOff>
      <xdr:row>69</xdr:row>
      <xdr:rowOff>9525</xdr:rowOff>
    </xdr:to>
    <xdr:sp macro="" textlink="">
      <xdr:nvSpPr>
        <xdr:cNvPr id="3" name="Rectangle 2"/>
        <xdr:cNvSpPr>
          <a:spLocks/>
        </xdr:cNvSpPr>
      </xdr:nvSpPr>
      <xdr:spPr bwMode="auto">
        <a:xfrm>
          <a:off x="209550" y="14325600"/>
          <a:ext cx="295275"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nchor="t" anchorCtr="0" bIns="45720" lIns="91440" rIns="91440" rot="0" tIns="45720" upright="1" vert="horz" wrap="square">
          <a:noAutofit/>
        </a:bodyPr>
        <a:lstStyle/>
        <a:p>
          <a:endParaRPr lang="en-US"/>
        </a:p>
      </xdr:txBody>
    </xdr:sp>
    <xdr:clientData/>
  </xdr:twoCellAnchor>
  <xdr:twoCellAnchor>
    <xdr:from>
      <xdr:col>0</xdr:col>
      <xdr:colOff>219075</xdr:colOff>
      <xdr:row>69</xdr:row>
      <xdr:rowOff>152401</xdr:rowOff>
    </xdr:from>
    <xdr:to>
      <xdr:col>0</xdr:col>
      <xdr:colOff>514350</xdr:colOff>
      <xdr:row>71</xdr:row>
      <xdr:rowOff>19051</xdr:rowOff>
    </xdr:to>
    <xdr:sp macro="" textlink="">
      <xdr:nvSpPr>
        <xdr:cNvPr id="4" name="Rectangle 3"/>
        <xdr:cNvSpPr>
          <a:spLocks/>
        </xdr:cNvSpPr>
      </xdr:nvSpPr>
      <xdr:spPr bwMode="auto">
        <a:xfrm>
          <a:off x="219075" y="14658976"/>
          <a:ext cx="295275"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nchor="t" anchorCtr="0" bIns="45720" lIns="91440" rIns="91440" rot="0" tIns="45720" upright="1" vert="horz" wrap="square">
          <a:noAutofit/>
        </a:bodyPr>
        <a:lstStyle/>
        <a:p>
          <a:endParaRPr lang="en-US"/>
        </a:p>
      </xdr:txBody>
    </xdr:sp>
    <xdr:clientData/>
  </xdr:twoCellAnchor>
  <xdr:twoCellAnchor>
    <xdr:from>
      <xdr:col>0</xdr:col>
      <xdr:colOff>209550</xdr:colOff>
      <xdr:row>71</xdr:row>
      <xdr:rowOff>152400</xdr:rowOff>
    </xdr:from>
    <xdr:to>
      <xdr:col>0</xdr:col>
      <xdr:colOff>504825</xdr:colOff>
      <xdr:row>73</xdr:row>
      <xdr:rowOff>0</xdr:rowOff>
    </xdr:to>
    <xdr:sp macro="" textlink="">
      <xdr:nvSpPr>
        <xdr:cNvPr id="5" name="Rectangle 4"/>
        <xdr:cNvSpPr>
          <a:spLocks/>
        </xdr:cNvSpPr>
      </xdr:nvSpPr>
      <xdr:spPr bwMode="auto">
        <a:xfrm>
          <a:off x="209550" y="14982825"/>
          <a:ext cx="295275" cy="17145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nchor="t" anchorCtr="0" bIns="45720" lIns="91440" rIns="91440" rot="0" tIns="45720" upright="1" vert="horz" wrap="square">
          <a:noAutofit/>
        </a:bodyPr>
        <a:lstStyle/>
        <a:p>
          <a:endParaRPr lang="en-US"/>
        </a:p>
      </xdr:txBody>
    </xdr:sp>
    <xdr:clientData/>
  </xdr:twoCellAnchor>
  <xdr:twoCellAnchor>
    <xdr:from>
      <xdr:col>1</xdr:col>
      <xdr:colOff>581025</xdr:colOff>
      <xdr:row>64</xdr:row>
      <xdr:rowOff>190501</xdr:rowOff>
    </xdr:from>
    <xdr:to>
      <xdr:col>2</xdr:col>
      <xdr:colOff>95250</xdr:colOff>
      <xdr:row>65</xdr:row>
      <xdr:rowOff>0</xdr:rowOff>
    </xdr:to>
    <xdr:sp macro="" textlink="">
      <xdr:nvSpPr>
        <xdr:cNvPr id="6" name="Rectangle 5"/>
        <xdr:cNvSpPr>
          <a:spLocks/>
        </xdr:cNvSpPr>
      </xdr:nvSpPr>
      <xdr:spPr bwMode="auto">
        <a:xfrm>
          <a:off x="2200275" y="13630276"/>
          <a:ext cx="276225" cy="228599"/>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nchor="t" anchorCtr="0" bIns="45720" lIns="91440" rIns="91440" rot="0" tIns="45720" upright="1" vert="horz" wrap="square">
          <a:noAutofit/>
        </a:bodyPr>
        <a:lstStyle/>
        <a:p>
          <a:endParaRPr lang="en-US"/>
        </a:p>
      </xdr:txBody>
    </xdr:sp>
    <xdr:clientData/>
  </xdr:twoCellAnchor>
  <xdr:twoCellAnchor>
    <xdr:from>
      <xdr:col>1</xdr:col>
      <xdr:colOff>466725</xdr:colOff>
      <xdr:row>17</xdr:row>
      <xdr:rowOff>152400</xdr:rowOff>
    </xdr:from>
    <xdr:to>
      <xdr:col>2</xdr:col>
      <xdr:colOff>0</xdr:colOff>
      <xdr:row>19</xdr:row>
      <xdr:rowOff>19050</xdr:rowOff>
    </xdr:to>
    <xdr:sp macro="" textlink="">
      <xdr:nvSpPr>
        <xdr:cNvPr id="8" name="Rectangle 7"/>
        <xdr:cNvSpPr>
          <a:spLocks/>
        </xdr:cNvSpPr>
      </xdr:nvSpPr>
      <xdr:spPr bwMode="auto">
        <a:xfrm>
          <a:off x="2085975" y="4229100"/>
          <a:ext cx="295275"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nchor="t" anchorCtr="0" bIns="45720" lIns="91440" rIns="91440" rot="0" tIns="45720" upright="1" vert="horz" wrap="square">
          <a:noAutofit/>
        </a:bodyPr>
        <a:lstStyle/>
        <a:p>
          <a:endParaRPr lang="en-US"/>
        </a:p>
      </xdr:txBody>
    </xdr:sp>
    <xdr:clientData/>
  </xdr:twoCellAnchor>
  <xdr:twoCellAnchor>
    <xdr:from>
      <xdr:col>2</xdr:col>
      <xdr:colOff>400050</xdr:colOff>
      <xdr:row>17</xdr:row>
      <xdr:rowOff>152400</xdr:rowOff>
    </xdr:from>
    <xdr:to>
      <xdr:col>2</xdr:col>
      <xdr:colOff>695325</xdr:colOff>
      <xdr:row>19</xdr:row>
      <xdr:rowOff>19050</xdr:rowOff>
    </xdr:to>
    <xdr:sp macro="" textlink="">
      <xdr:nvSpPr>
        <xdr:cNvPr id="9" name="Rectangle 8"/>
        <xdr:cNvSpPr>
          <a:spLocks/>
        </xdr:cNvSpPr>
      </xdr:nvSpPr>
      <xdr:spPr bwMode="auto">
        <a:xfrm>
          <a:off x="2781300" y="4229100"/>
          <a:ext cx="295275"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nchor="t" anchorCtr="0" bIns="45720" lIns="91440" rIns="91440" rot="0" tIns="45720" upright="1" vert="horz" wrap="square">
          <a:noAutofit/>
        </a:bodyPr>
        <a:lstStyle/>
        <a:p>
          <a:endParaRPr lang="en-US"/>
        </a:p>
      </xdr:txBody>
    </xdr:sp>
    <xdr:clientData/>
  </xdr:twoCellAnchor>
  <xdr:twoCellAnchor>
    <xdr:from>
      <xdr:col>0</xdr:col>
      <xdr:colOff>66675</xdr:colOff>
      <xdr:row>34</xdr:row>
      <xdr:rowOff>85725</xdr:rowOff>
    </xdr:from>
    <xdr:to>
      <xdr:col>0</xdr:col>
      <xdr:colOff>504825</xdr:colOff>
      <xdr:row>34</xdr:row>
      <xdr:rowOff>371475</xdr:rowOff>
    </xdr:to>
    <xdr:sp macro="" textlink="">
      <xdr:nvSpPr>
        <xdr:cNvPr id="10" name="Rectangle 9"/>
        <xdr:cNvSpPr>
          <a:spLocks/>
        </xdr:cNvSpPr>
      </xdr:nvSpPr>
      <xdr:spPr bwMode="auto">
        <a:xfrm>
          <a:off x="66675" y="7524750"/>
          <a:ext cx="438150" cy="28575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nchor="t" anchorCtr="0" bIns="45720" lIns="91440" rIns="91440" rot="0" tIns="45720" upright="1" vert="horz" wrap="square">
          <a:noAutofit/>
        </a:bodyPr>
        <a:lstStyle/>
        <a:p>
          <a:pPr defTabSz="914400" eaLnBrk="1" fontAlgn="auto" hangingPunct="1" indent="0" latinLnBrk="0" lvl="0" marL="0" marR="0">
            <a:lnSpc>
              <a:spcPct val="100000"/>
            </a:lnSpc>
            <a:spcBef>
              <a:spcPts val="0"/>
            </a:spcBef>
            <a:spcAft>
              <a:spcPts val="0"/>
            </a:spcAft>
            <a:buClrTx/>
            <a:buSzTx/>
            <a:buFontTx/>
            <a:buNone/>
            <a:tabLst/>
            <a:defRPr/>
          </a:pPr>
          <a:endParaRPr b="0" baseline="0" cap="none" i="0" kern="0" kumimoji="0" lang="en-US" noProof="0" normalizeH="0" spc="0" strike="noStrike" sz="1800" u="none">
            <a:ln>
              <a:noFill/>
            </a:ln>
            <a:solidFill>
              <a:sysClr lastClr="000000" val="windowText"/>
            </a:solidFill>
            <a:effectLst/>
            <a:uLnTx/>
            <a:uFillTx/>
          </a:endParaRPr>
        </a:p>
      </xdr:txBody>
    </xdr:sp>
    <xdr:clientData/>
  </xdr:twoCellAnchor>
  <xdr:twoCellAnchor>
    <xdr:from>
      <xdr:col>0</xdr:col>
      <xdr:colOff>76200</xdr:colOff>
      <xdr:row>38</xdr:row>
      <xdr:rowOff>19050</xdr:rowOff>
    </xdr:from>
    <xdr:to>
      <xdr:col>0</xdr:col>
      <xdr:colOff>514350</xdr:colOff>
      <xdr:row>39</xdr:row>
      <xdr:rowOff>142875</xdr:rowOff>
    </xdr:to>
    <xdr:sp macro="" textlink="">
      <xdr:nvSpPr>
        <xdr:cNvPr id="11" name="Rectangle 10"/>
        <xdr:cNvSpPr>
          <a:spLocks/>
        </xdr:cNvSpPr>
      </xdr:nvSpPr>
      <xdr:spPr bwMode="auto">
        <a:xfrm>
          <a:off x="76200" y="8410575"/>
          <a:ext cx="438150" cy="28575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nchor="t" anchorCtr="0" bIns="45720" lIns="91440" rIns="91440" rot="0" tIns="45720" upright="1" vert="horz" wrap="square">
          <a:noAutofit/>
        </a:bodyPr>
        <a:lstStyle/>
        <a:p>
          <a:endParaRPr lang="en-US"/>
        </a:p>
      </xdr:txBody>
    </xdr:sp>
    <xdr:clientData/>
  </xdr:twoCellAnchor>
  <xdr:twoCellAnchor>
    <xdr:from>
      <xdr:col>0</xdr:col>
      <xdr:colOff>66675</xdr:colOff>
      <xdr:row>42</xdr:row>
      <xdr:rowOff>57150</xdr:rowOff>
    </xdr:from>
    <xdr:to>
      <xdr:col>0</xdr:col>
      <xdr:colOff>504825</xdr:colOff>
      <xdr:row>44</xdr:row>
      <xdr:rowOff>19050</xdr:rowOff>
    </xdr:to>
    <xdr:sp macro="" textlink="">
      <xdr:nvSpPr>
        <xdr:cNvPr id="12" name="Rectangle 11"/>
        <xdr:cNvSpPr>
          <a:spLocks/>
        </xdr:cNvSpPr>
      </xdr:nvSpPr>
      <xdr:spPr bwMode="auto">
        <a:xfrm>
          <a:off x="66675" y="9096375"/>
          <a:ext cx="438150" cy="28575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nchor="t" anchorCtr="0" bIns="45720" lIns="91440" rIns="91440" rot="0" tIns="45720" upright="1" vert="horz" wrap="square">
          <a:noAutofit/>
        </a:bodyPr>
        <a:lstStyle/>
        <a:p>
          <a:endParaRPr lang="en-US"/>
        </a:p>
      </xdr:txBody>
    </xdr:sp>
    <xdr:clientData/>
  </xdr:twoCellAnchor>
  <xdr:twoCellAnchor>
    <xdr:from>
      <xdr:col>2</xdr:col>
      <xdr:colOff>533400</xdr:colOff>
      <xdr:row>64</xdr:row>
      <xdr:rowOff>180976</xdr:rowOff>
    </xdr:from>
    <xdr:to>
      <xdr:col>2</xdr:col>
      <xdr:colOff>809625</xdr:colOff>
      <xdr:row>64</xdr:row>
      <xdr:rowOff>409575</xdr:rowOff>
    </xdr:to>
    <xdr:sp macro="" textlink="">
      <xdr:nvSpPr>
        <xdr:cNvPr id="13" name="Rectangle 12"/>
        <xdr:cNvSpPr>
          <a:spLocks/>
        </xdr:cNvSpPr>
      </xdr:nvSpPr>
      <xdr:spPr bwMode="auto">
        <a:xfrm>
          <a:off x="2914650" y="13620751"/>
          <a:ext cx="276225" cy="228599"/>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nchor="t" anchorCtr="0" bIns="45720" lIns="91440" rIns="91440" rot="0" tIns="45720" upright="1" vert="horz" wrap="square">
          <a:noAutofit/>
        </a:bodyPr>
        <a:lstStyle/>
        <a:p>
          <a:endParaRPr lang="en-US"/>
        </a:p>
      </xdr:txBody>
    </xdr:sp>
    <xdr:clientData/>
  </xdr:twoCellAnchor>
</xdr:wsDr>
</file>

<file path=xl/drawings/drawing3.xml><?xml version="1.0" encoding="utf-8"?>
<xdr:wsDr xmlns:a="http://schemas.openxmlformats.org/drawingml/2006/main" xmlns:xdr="http://schemas.openxmlformats.org/drawingml/2006/spreadsheetDrawing">
  <xdr:twoCellAnchor>
    <xdr:from>
      <xdr:col>17</xdr:col>
      <xdr:colOff>257174</xdr:colOff>
      <xdr:row>0</xdr:row>
      <xdr:rowOff>0</xdr:rowOff>
    </xdr:from>
    <xdr:to>
      <xdr:col>28</xdr:col>
      <xdr:colOff>0</xdr:colOff>
      <xdr:row>4</xdr:row>
      <xdr:rowOff>28575</xdr:rowOff>
    </xdr:to>
    <xdr:sp macro="" textlink="">
      <xdr:nvSpPr>
        <xdr:cNvPr id="2" name="TextBox 1"/>
        <xdr:cNvSpPr txBox="1"/>
      </xdr:nvSpPr>
      <xdr:spPr>
        <a:xfrm>
          <a:off x="13315949" y="0"/>
          <a:ext cx="6515101" cy="676275"/>
        </a:xfrm>
        <a:prstGeom prst="rect">
          <a:avLst/>
        </a:prstGeom>
        <a:solidFill>
          <a:schemeClr val="lt1"/>
        </a:solidFill>
        <a:ln cmpd="sng" w="9525">
          <a:noFill/>
        </a:ln>
      </xdr:spPr>
      <xdr:style>
        <a:lnRef idx="0">
          <a:scrgbClr b="0" g="0" r="0"/>
        </a:lnRef>
        <a:fillRef idx="0">
          <a:scrgbClr b="0" g="0" r="0"/>
        </a:fillRef>
        <a:effectRef idx="0">
          <a:scrgbClr b="0" g="0" r="0"/>
        </a:effectRef>
        <a:fontRef idx="minor">
          <a:schemeClr val="dk1"/>
        </a:fontRef>
      </xdr:style>
      <xdr:txBody>
        <a:bodyPr anchor="t" horzOverflow="clip" rtlCol="0" vertOverflow="clip" wrap="square"/>
        <a:lstStyle/>
        <a:p>
          <a:pPr algn="ctr"/>
          <a:r>
            <a:rPr b="1" lang="mn-MN" sz="1000">
              <a:latin charset="0" panose="020B0604020202020204" pitchFamily="34" typeface="Arial"/>
              <a:cs charset="0" panose="020B0604020202020204" pitchFamily="34" typeface="Arial"/>
            </a:rPr>
            <a:t> Маягт: ТАБ-Б1</a:t>
          </a:r>
        </a:p>
        <a:p>
          <a:pPr algn="ctr" defTabSz="914400" eaLnBrk="1" fontAlgn="auto" hangingPunct="1" indent="0" latinLnBrk="0" marL="0" marR="0">
            <a:lnSpc>
              <a:spcPct val="100000"/>
            </a:lnSpc>
            <a:spcBef>
              <a:spcPts val="0"/>
            </a:spcBef>
            <a:spcAft>
              <a:spcPts val="0"/>
            </a:spcAft>
            <a:buClrTx/>
            <a:buSzTx/>
            <a:buFontTx/>
            <a:buNone/>
            <a:tabLst/>
            <a:defRPr/>
          </a:pPr>
          <a:r>
            <a:rPr lang="mn-MN" sz="1000">
              <a:solidFill>
                <a:schemeClr val="dk1"/>
              </a:solidFill>
              <a:effectLst/>
              <a:latin charset="0" panose="020B0604020202020204" pitchFamily="34" typeface="Arial"/>
              <a:ea typeface="+mn-ea"/>
              <a:cs charset="0" panose="020B0604020202020204" pitchFamily="34" typeface="Arial"/>
            </a:rPr>
            <a:t>Монгол Улсын Ерөнхий аудиторын ... оны ...дугаар сарын ... өдрийн ... дугаар тушаалын 2</a:t>
          </a:r>
          <a:r>
            <a:rPr baseline="0" lang="mn-MN" sz="1000">
              <a:solidFill>
                <a:schemeClr val="dk1"/>
              </a:solidFill>
              <a:effectLst/>
              <a:latin charset="0" panose="020B0604020202020204" pitchFamily="34" typeface="Arial"/>
              <a:ea typeface="+mn-ea"/>
              <a:cs charset="0" panose="020B0604020202020204" pitchFamily="34" typeface="Arial"/>
            </a:rPr>
            <a:t> дугаар </a:t>
          </a:r>
          <a:r>
            <a:rPr lang="mn-MN" sz="1000">
              <a:solidFill>
                <a:schemeClr val="dk1"/>
              </a:solidFill>
              <a:effectLst/>
              <a:latin charset="0" panose="020B0604020202020204" pitchFamily="34" typeface="Arial"/>
              <a:ea typeface="+mn-ea"/>
              <a:cs charset="0" panose="020B0604020202020204" pitchFamily="34" typeface="Arial"/>
            </a:rPr>
            <a:t>хавсралт </a:t>
          </a:r>
          <a:endParaRPr lang="en-US" sz="1000">
            <a:effectLst/>
            <a:latin charset="0" panose="020B0604020202020204" pitchFamily="34" typeface="Arial"/>
            <a:cs charset="0" panose="020B0604020202020204" pitchFamily="34" typeface="Arial"/>
          </a:endParaRPr>
        </a:p>
        <a:p>
          <a:pPr algn="ctr"/>
          <a:endParaRPr b="1" lang="mn-MN" sz="1000">
            <a:latin charset="0" panose="020B0604020202020204" pitchFamily="34" typeface="Arial"/>
            <a:cs charset="0" panose="020B0604020202020204" pitchFamily="34" typeface="Arial"/>
          </a:endParaRPr>
        </a:p>
      </xdr:txBody>
    </xdr:sp>
    <xdr:clientData/>
  </xdr:twoCellAnchor>
  <xdr:twoCellAnchor>
    <xdr:from>
      <xdr:col>0</xdr:col>
      <xdr:colOff>200025</xdr:colOff>
      <xdr:row>31</xdr:row>
      <xdr:rowOff>85726</xdr:rowOff>
    </xdr:from>
    <xdr:to>
      <xdr:col>16</xdr:col>
      <xdr:colOff>647700</xdr:colOff>
      <xdr:row>69</xdr:row>
      <xdr:rowOff>28576</xdr:rowOff>
    </xdr:to>
    <xdr:sp macro="" textlink="">
      <xdr:nvSpPr>
        <xdr:cNvPr id="3" name="TextBox 2"/>
        <xdr:cNvSpPr txBox="1"/>
      </xdr:nvSpPr>
      <xdr:spPr>
        <a:xfrm>
          <a:off x="200025" y="35166301"/>
          <a:ext cx="12420600" cy="5372100"/>
        </a:xfrm>
        <a:prstGeom prst="rect">
          <a:avLst/>
        </a:prstGeom>
        <a:solidFill>
          <a:sysClr lastClr="FFFFFF" val="window"/>
        </a:solidFill>
        <a:ln cmpd="sng" w="9525">
          <a:noFill/>
        </a:ln>
        <a:effectLst/>
      </xdr:spPr>
      <xdr:txBody>
        <a:bodyPr anchor="t" horzOverflow="clip" rtlCol="0" vertOverflow="clip" wrap="square"/>
        <a:lstStyle/>
        <a:p>
          <a:pPr algn="ctr" indent="457200" marL="0" marR="0">
            <a:spcBef>
              <a:spcPts val="0"/>
            </a:spcBef>
            <a:spcAft>
              <a:spcPts val="0"/>
            </a:spcAft>
          </a:pPr>
          <a:r>
            <a:rPr b="0" baseline="0" cap="none" i="0" kern="0" kumimoji="0" lang="mn-MN" noProof="0" normalizeH="0" spc="0" strike="noStrike" sz="1200" u="none">
              <a:ln>
                <a:noFill/>
              </a:ln>
              <a:solidFill>
                <a:sysClr lastClr="000000" val="windowText"/>
              </a:solidFill>
              <a:effectLst/>
              <a:uLnTx/>
              <a:uFillTx/>
              <a:latin charset="0" panose="020B0604020202020204" pitchFamily="34" typeface="Arial"/>
              <a:ea typeface="+mn-ea"/>
              <a:cs charset="0" panose="020B0604020202020204" pitchFamily="34" typeface="Arial"/>
            </a:rPr>
            <a:t> </a:t>
          </a:r>
          <a:r>
            <a:rPr b="1" lang="mn-MN" sz="1200">
              <a:effectLst/>
              <a:latin charset="0" panose="020B0604020202020204" pitchFamily="34" typeface="Arial"/>
              <a:ea charset="0" panose="02020603050405020304" pitchFamily="18" typeface="Times New Roman"/>
              <a:cs charset="0" panose="020B0604020202020204" pitchFamily="34" typeface="Arial"/>
            </a:rPr>
            <a:t>Маягт нөхөх заавар /Маягт ТАБ-Б1/</a:t>
          </a:r>
          <a:endParaRPr lang="en-US" sz="1200">
            <a:effectLst/>
            <a:latin charset="0" panose="020B0604020202020204" pitchFamily="34" typeface="Arial"/>
            <a:ea charset="0" panose="02020603050405020304" pitchFamily="18" typeface="Times New Roman"/>
            <a:cs charset="0" panose="020B0604020202020204" pitchFamily="34" typeface="Arial"/>
          </a:endParaRPr>
        </a:p>
        <a:p>
          <a:pPr algn="ctr" indent="457200" marL="0" marR="0">
            <a:spcBef>
              <a:spcPts val="0"/>
            </a:spcBef>
            <a:spcAft>
              <a:spcPts val="0"/>
            </a:spcAft>
          </a:pPr>
          <a:r>
            <a:rPr b="1" lang="mn-MN" sz="1200">
              <a:effectLst/>
              <a:latin charset="0" panose="020B0604020202020204" pitchFamily="34" typeface="Arial"/>
              <a:ea charset="0" panose="02020603050405020304" pitchFamily="18" typeface="Times New Roman"/>
              <a:cs charset="0" panose="020B0604020202020204" pitchFamily="34" typeface="Arial"/>
            </a:rPr>
            <a:t> </a:t>
          </a:r>
          <a:endParaRPr lang="en-US" sz="1200">
            <a:effectLst/>
            <a:latin charset="0" panose="020B0604020202020204" pitchFamily="34" typeface="Arial"/>
            <a:ea charset="0" panose="02020603050405020304" pitchFamily="18" typeface="Times New Roman"/>
            <a:cs charset="0" panose="020B0604020202020204" pitchFamily="34" typeface="Arial"/>
          </a:endParaRPr>
        </a:p>
        <a:p>
          <a:pPr algn="just" indent="457200" marL="0" marR="0">
            <a:spcBef>
              <a:spcPts val="0"/>
            </a:spcBef>
            <a:spcAft>
              <a:spcPts val="0"/>
            </a:spcAft>
          </a:pPr>
          <a:r>
            <a:rPr lang="en-US" sz="1200">
              <a:effectLst/>
              <a:latin charset="0" panose="020B0604020202020204" pitchFamily="34" typeface="Arial"/>
              <a:ea charset="0" panose="02020603050405020304" pitchFamily="18" typeface="Times New Roman"/>
              <a:cs charset="0" panose="020B0604020202020204" pitchFamily="34" typeface="Arial"/>
            </a:rPr>
            <a:t>“</a:t>
          </a:r>
          <a:r>
            <a:rPr lang="mn-MN" sz="1200">
              <a:effectLst/>
              <a:latin charset="0" panose="020B0604020202020204" pitchFamily="34" typeface="Arial"/>
              <a:ea charset="0" panose="02020603050405020304" pitchFamily="18" typeface="Times New Roman"/>
              <a:cs charset="0" panose="020B0604020202020204" pitchFamily="34" typeface="Arial"/>
            </a:rPr>
            <a:t>Зөвлөмж</a:t>
          </a:r>
          <a:r>
            <a:rPr lang="en-US" sz="1200">
              <a:effectLst/>
              <a:latin charset="0" panose="020B0604020202020204" pitchFamily="34" typeface="Arial"/>
              <a:ea charset="0" panose="02020603050405020304" pitchFamily="18" typeface="Times New Roman"/>
              <a:cs charset="0" panose="020B0604020202020204" pitchFamily="34" typeface="Arial"/>
            </a:rPr>
            <a:t>”</a:t>
          </a:r>
          <a:r>
            <a:rPr lang="mn-MN" sz="1200">
              <a:effectLst/>
              <a:latin charset="0" panose="020B0604020202020204" pitchFamily="34" typeface="Arial"/>
              <a:ea charset="0" panose="02020603050405020304" pitchFamily="18" typeface="Times New Roman"/>
              <a:cs charset="0" panose="020B0604020202020204" pitchFamily="34" typeface="Arial"/>
            </a:rPr>
            <a:t> гэж байгууллагын үйл ажиллагааг сайжруулахад чиглэсэн төрийн аудитын байгууллагаас өгч байгаа зөвлөгөөг хэлнэ.</a:t>
          </a:r>
          <a:endParaRPr lang="en-US" sz="1200">
            <a:effectLst/>
            <a:latin charset="0" panose="020B0604020202020204" pitchFamily="34" typeface="Arial"/>
            <a:ea charset="0" panose="02020603050405020304" pitchFamily="18" typeface="Times New Roman"/>
            <a:cs charset="0" panose="020B0604020202020204" pitchFamily="34" typeface="Arial"/>
          </a:endParaRPr>
        </a:p>
        <a:p>
          <a:pPr algn="ctr" indent="457200" marL="0" marR="0">
            <a:spcBef>
              <a:spcPts val="0"/>
            </a:spcBef>
            <a:spcAft>
              <a:spcPts val="0"/>
            </a:spcAft>
          </a:pPr>
          <a:r>
            <a:rPr b="1" lang="mn-MN" sz="1200">
              <a:effectLst/>
              <a:latin charset="0" panose="020B0604020202020204" pitchFamily="34" typeface="Arial"/>
              <a:ea charset="0" panose="02020603050405020304" pitchFamily="18" typeface="Times New Roman"/>
              <a:cs charset="0" panose="020B0604020202020204" pitchFamily="34" typeface="Arial"/>
            </a:rPr>
            <a:t> </a:t>
          </a:r>
          <a:endParaRPr lang="en-US" sz="1200">
            <a:effectLst/>
            <a:latin charset="0" panose="020B0604020202020204" pitchFamily="34" typeface="Arial"/>
            <a:ea charset="0" panose="02020603050405020304" pitchFamily="18" typeface="Times New Roman"/>
            <a:cs charset="0" panose="020B0604020202020204" pitchFamily="34" typeface="Arial"/>
          </a:endParaRPr>
        </a:p>
        <a:p>
          <a:pPr algn="just" indent="457200" marL="0" marR="0">
            <a:spcBef>
              <a:spcPts val="0"/>
            </a:spcBef>
            <a:spcAft>
              <a:spcPts val="0"/>
            </a:spcAft>
          </a:pPr>
          <a:r>
            <a:rPr lang="mn-MN" sz="1200">
              <a:effectLst/>
              <a:latin charset="0" panose="020B0604020202020204" pitchFamily="34" typeface="Arial"/>
              <a:ea charset="0" panose="02020603050405020304" pitchFamily="18" typeface="Times New Roman"/>
              <a:cs charset="0" panose="020B0604020202020204" pitchFamily="34" typeface="Arial"/>
            </a:rPr>
            <a:t>Маягт ТАБ-Б1-ээр Аудитын газрын аудитор /шинжээч/ болон багийн түвшинд</a:t>
          </a:r>
          <a:r>
            <a:rPr baseline="0" lang="mn-MN" sz="1200">
              <a:effectLst/>
              <a:latin charset="0" panose="020B0604020202020204" pitchFamily="34" typeface="Arial"/>
              <a:ea charset="0" panose="02020603050405020304" pitchFamily="18" typeface="Times New Roman"/>
              <a:cs charset="0" panose="020B0604020202020204" pitchFamily="34" typeface="Arial"/>
            </a:rPr>
            <a:t> </a:t>
          </a:r>
          <a:r>
            <a:rPr lang="mn-MN" sz="1200">
              <a:effectLst/>
              <a:latin charset="0" panose="020B0604020202020204" pitchFamily="34" typeface="Arial"/>
              <a:ea charset="0" panose="02020603050405020304" pitchFamily="18" typeface="Times New Roman"/>
              <a:cs charset="0" panose="020B0604020202020204" pitchFamily="34" typeface="Arial"/>
            </a:rPr>
            <a:t>аудитын зөвлөмжийг заалт, аудит тус бүрээр дэлгэрэнгүй бүртгэнэ.</a:t>
          </a:r>
          <a:endParaRPr lang="en-US" sz="1200">
            <a:effectLst/>
            <a:latin charset="0" panose="020B0604020202020204" pitchFamily="34" typeface="Arial"/>
            <a:ea charset="0" panose="02020603050405020304" pitchFamily="18" typeface="Times New Roman"/>
            <a:cs charset="0" panose="020B0604020202020204" pitchFamily="34" typeface="Arial"/>
          </a:endParaRPr>
        </a:p>
        <a:p>
          <a:pPr algn="just" indent="457200" marL="0" marR="0">
            <a:spcBef>
              <a:spcPts val="0"/>
            </a:spcBef>
            <a:spcAft>
              <a:spcPts val="0"/>
            </a:spcAft>
          </a:pPr>
          <a:r>
            <a:rPr lang="mn-MN" sz="1200">
              <a:effectLst/>
              <a:latin charset="0" panose="020B0604020202020204" pitchFamily="34" typeface="Arial"/>
              <a:ea charset="0" panose="02020603050405020304" pitchFamily="18" typeface="Times New Roman"/>
              <a:cs charset="0" panose="020B0604020202020204" pitchFamily="34" typeface="Arial"/>
            </a:rPr>
            <a:t> </a:t>
          </a:r>
          <a:endParaRPr lang="en-US" sz="1200">
            <a:effectLst/>
            <a:latin charset="0" panose="020B0604020202020204" pitchFamily="34" typeface="Arial"/>
            <a:ea charset="0" panose="02020603050405020304" pitchFamily="18" typeface="Times New Roman"/>
            <a:cs charset="0" panose="020B0604020202020204" pitchFamily="34" typeface="Arial"/>
          </a:endParaRPr>
        </a:p>
        <a:p>
          <a:pPr algn="just" indent="457200" marL="0" marR="0">
            <a:spcBef>
              <a:spcPts val="0"/>
            </a:spcBef>
            <a:spcAft>
              <a:spcPts val="0"/>
            </a:spcAft>
          </a:pPr>
          <a:r>
            <a:rPr lang="mn-MN" sz="1200">
              <a:effectLst/>
              <a:latin charset="0" panose="020B0604020202020204" pitchFamily="34" typeface="Arial"/>
              <a:ea charset="0" panose="02020603050405020304" pitchFamily="18" typeface="Times New Roman"/>
              <a:cs charset="0" panose="020B0604020202020204" pitchFamily="34" typeface="Arial"/>
            </a:rPr>
            <a:t>Өмнөх оноос шилжиж ирсэн болон тайлант онд аудитаар өгсөн зөвлөмжийн тоог аудитын төрөл тус бүрээр ангилж маягтын мөрөнд харуулна.   </a:t>
          </a:r>
          <a:endParaRPr lang="en-US" sz="1200">
            <a:effectLst/>
            <a:latin charset="0" panose="020B0604020202020204" pitchFamily="34" typeface="Arial"/>
            <a:ea charset="0" panose="02020603050405020304" pitchFamily="18" typeface="Times New Roman"/>
            <a:cs charset="0" panose="020B0604020202020204" pitchFamily="34" typeface="Arial"/>
          </a:endParaRPr>
        </a:p>
        <a:p>
          <a:pPr algn="just" indent="457200" marL="0" marR="0">
            <a:spcBef>
              <a:spcPts val="0"/>
            </a:spcBef>
            <a:spcAft>
              <a:spcPts val="0"/>
            </a:spcAft>
          </a:pPr>
          <a:r>
            <a:rPr lang="mn-MN" sz="1200">
              <a:effectLst/>
              <a:latin charset="0" panose="020B0604020202020204" pitchFamily="34" typeface="Arial"/>
              <a:ea charset="0" panose="02020603050405020304" pitchFamily="18" typeface="Times New Roman"/>
              <a:cs charset="0" panose="020B0604020202020204" pitchFamily="34" typeface="Arial"/>
            </a:rPr>
            <a:t> </a:t>
          </a:r>
          <a:endParaRPr lang="en-US" sz="1200">
            <a:effectLst/>
            <a:latin charset="0" panose="020B0604020202020204" pitchFamily="34" typeface="Arial"/>
            <a:ea charset="0" panose="02020603050405020304" pitchFamily="18" typeface="Times New Roman"/>
            <a:cs charset="0" panose="020B0604020202020204" pitchFamily="34" typeface="Arial"/>
          </a:endParaRPr>
        </a:p>
        <a:p>
          <a:pPr algn="just" indent="457200" marL="0" marR="0">
            <a:spcBef>
              <a:spcPts val="0"/>
            </a:spcBef>
            <a:spcAft>
              <a:spcPts val="0"/>
            </a:spcAft>
          </a:pPr>
          <a:r>
            <a:rPr lang="mn-MN" sz="1200">
              <a:effectLst/>
              <a:latin charset="0" panose="020B0604020202020204" pitchFamily="34" typeface="Arial"/>
              <a:ea charset="0" panose="02020603050405020304" pitchFamily="18" typeface="Times New Roman"/>
              <a:cs charset="0" panose="020B0604020202020204" pitchFamily="34" typeface="Arial"/>
            </a:rPr>
            <a:t>Маягт</a:t>
          </a:r>
          <a:r>
            <a:rPr baseline="0" lang="mn-MN" sz="1200">
              <a:effectLst/>
              <a:latin charset="0" panose="020B0604020202020204" pitchFamily="34" typeface="Arial"/>
              <a:ea charset="0" panose="02020603050405020304" pitchFamily="18" typeface="Times New Roman"/>
              <a:cs charset="0" panose="020B0604020202020204" pitchFamily="34" typeface="Arial"/>
            </a:rPr>
            <a:t>ын 1</a:t>
          </a:r>
          <a:r>
            <a:rPr lang="mn-MN" sz="1200">
              <a:effectLst/>
              <a:latin charset="0" panose="020B0604020202020204" pitchFamily="34" typeface="Arial"/>
              <a:ea charset="0" panose="02020603050405020304" pitchFamily="18" typeface="Times New Roman"/>
              <a:cs charset="0" panose="020B0604020202020204" pitchFamily="34" typeface="Arial"/>
            </a:rPr>
            <a:t>-р баганы зөвлөмжийн тоог арвилан хэмнэх, үр ашиг, үр нөлөөг сайжруулах, бүртгэл тайлагнал болон хууль тогтоомжийн хэрэгжилттэй холбоотой, дотоод хяналтыг сайжруулах, бусад гэж ангилах бөгөөд дүн нь 2-6-р баганы нийлбэртэй тэнцүү байна.</a:t>
          </a:r>
          <a:endParaRPr lang="en-US" sz="1200">
            <a:effectLst/>
            <a:latin charset="0" panose="020B0604020202020204" pitchFamily="34" typeface="Arial"/>
            <a:ea charset="0" panose="02020603050405020304" pitchFamily="18" typeface="Times New Roman"/>
            <a:cs charset="0" panose="020B0604020202020204" pitchFamily="34" typeface="Arial"/>
          </a:endParaRPr>
        </a:p>
        <a:p>
          <a:pPr algn="just" indent="457200" marL="0" marR="0">
            <a:spcBef>
              <a:spcPts val="0"/>
            </a:spcBef>
            <a:spcAft>
              <a:spcPts val="0"/>
            </a:spcAft>
          </a:pPr>
          <a:r>
            <a:rPr lang="mn-MN" sz="1200">
              <a:effectLst/>
              <a:latin charset="0" panose="020B0604020202020204" pitchFamily="34" typeface="Arial"/>
              <a:ea charset="0" panose="02020603050405020304" pitchFamily="18" typeface="Times New Roman"/>
              <a:cs charset="0" panose="020B0604020202020204" pitchFamily="34" typeface="Arial"/>
            </a:rPr>
            <a:t> </a:t>
          </a:r>
          <a:endParaRPr lang="en-US" sz="1200">
            <a:effectLst/>
            <a:latin charset="0" panose="020B0604020202020204" pitchFamily="34" typeface="Arial"/>
            <a:ea charset="0" panose="02020603050405020304" pitchFamily="18" typeface="Times New Roman"/>
            <a:cs charset="0" panose="020B0604020202020204" pitchFamily="34" typeface="Arial"/>
          </a:endParaRPr>
        </a:p>
        <a:p>
          <a:pPr algn="just" indent="457200" marL="0" marR="0">
            <a:spcBef>
              <a:spcPts val="0"/>
            </a:spcBef>
            <a:spcAft>
              <a:spcPts val="0"/>
            </a:spcAft>
          </a:pPr>
          <a:r>
            <a:rPr lang="mn-MN" sz="1200">
              <a:effectLst/>
              <a:latin charset="0" panose="020B0604020202020204" pitchFamily="34" typeface="Arial"/>
              <a:ea charset="0" panose="02020603050405020304" pitchFamily="18" typeface="Times New Roman"/>
              <a:cs charset="0" panose="020B0604020202020204" pitchFamily="34" typeface="Arial"/>
            </a:rPr>
            <a:t>Маягт</a:t>
          </a:r>
          <a:r>
            <a:rPr baseline="0" lang="mn-MN" sz="1200">
              <a:effectLst/>
              <a:latin charset="0" panose="020B0604020202020204" pitchFamily="34" typeface="Arial"/>
              <a:ea charset="0" panose="02020603050405020304" pitchFamily="18" typeface="Times New Roman"/>
              <a:cs charset="0" panose="020B0604020202020204" pitchFamily="34" typeface="Arial"/>
            </a:rPr>
            <a:t>ы</a:t>
          </a:r>
          <a:r>
            <a:rPr lang="mn-MN" sz="1200">
              <a:effectLst/>
              <a:latin charset="0" panose="020B0604020202020204" pitchFamily="34" typeface="Arial"/>
              <a:ea charset="0" panose="02020603050405020304" pitchFamily="18" typeface="Times New Roman"/>
              <a:cs charset="0" panose="020B0604020202020204" pitchFamily="34" typeface="Arial"/>
            </a:rPr>
            <a:t>н 7, 8-р баганад холбогдох байгууллагад зөвлөмжийг хүргүүлсэн болон биелэлтийг тооцох хугацааг харуулна.</a:t>
          </a:r>
          <a:endParaRPr lang="en-US" sz="1200">
            <a:effectLst/>
            <a:latin charset="0" panose="020B0604020202020204" pitchFamily="34" typeface="Arial"/>
            <a:ea charset="0" panose="02020603050405020304" pitchFamily="18" typeface="Times New Roman"/>
            <a:cs charset="0" panose="020B0604020202020204" pitchFamily="34" typeface="Arial"/>
          </a:endParaRPr>
        </a:p>
        <a:p>
          <a:pPr algn="just" indent="457200" marL="0" marR="0">
            <a:spcBef>
              <a:spcPts val="0"/>
            </a:spcBef>
            <a:spcAft>
              <a:spcPts val="0"/>
            </a:spcAft>
          </a:pPr>
          <a:r>
            <a:rPr lang="mn-MN" sz="1200">
              <a:effectLst/>
              <a:latin charset="0" panose="020B0604020202020204" pitchFamily="34" typeface="Arial"/>
              <a:ea charset="0" panose="02020603050405020304" pitchFamily="18" typeface="Times New Roman"/>
              <a:cs charset="0" panose="020B0604020202020204" pitchFamily="34" typeface="Arial"/>
            </a:rPr>
            <a:t> </a:t>
          </a:r>
          <a:endParaRPr lang="en-US" sz="1200">
            <a:effectLst/>
            <a:latin charset="0" panose="020B0604020202020204" pitchFamily="34" typeface="Arial"/>
            <a:ea charset="0" panose="02020603050405020304" pitchFamily="18" typeface="Times New Roman"/>
            <a:cs charset="0" panose="020B0604020202020204" pitchFamily="34" typeface="Arial"/>
          </a:endParaRPr>
        </a:p>
        <a:p>
          <a:pPr algn="just" indent="457200" marL="0" marR="0">
            <a:spcBef>
              <a:spcPts val="0"/>
            </a:spcBef>
            <a:spcAft>
              <a:spcPts val="0"/>
            </a:spcAft>
          </a:pPr>
          <a:r>
            <a:rPr lang="mn-MN" sz="1200">
              <a:effectLst/>
              <a:latin charset="0" panose="020B0604020202020204" pitchFamily="34" typeface="Arial"/>
              <a:ea charset="0" panose="02020603050405020304" pitchFamily="18" typeface="Times New Roman"/>
              <a:cs charset="0" panose="020B0604020202020204" pitchFamily="34" typeface="Arial"/>
            </a:rPr>
            <a:t>Маягт</a:t>
          </a:r>
          <a:r>
            <a:rPr baseline="0" lang="mn-MN" sz="1200">
              <a:effectLst/>
              <a:latin charset="0" panose="020B0604020202020204" pitchFamily="34" typeface="Arial"/>
              <a:ea charset="0" panose="02020603050405020304" pitchFamily="18" typeface="Times New Roman"/>
              <a:cs charset="0" panose="020B0604020202020204" pitchFamily="34" typeface="Arial"/>
            </a:rPr>
            <a:t>ы</a:t>
          </a:r>
          <a:r>
            <a:rPr lang="mn-MN" sz="1200">
              <a:effectLst/>
              <a:latin charset="0" panose="020B0604020202020204" pitchFamily="34" typeface="Arial"/>
              <a:ea charset="0" panose="02020603050405020304" pitchFamily="18" typeface="Times New Roman"/>
              <a:cs charset="0" panose="020B0604020202020204" pitchFamily="34" typeface="Arial"/>
            </a:rPr>
            <a:t>н 9, 10, 11, 12-р баганад зөвлөмжийн биелэлтийг хариуцах албан тушаалтантай холбоотой мэдээллийг бүртгэнэ.</a:t>
          </a:r>
          <a:endParaRPr lang="en-US" sz="1200">
            <a:effectLst/>
            <a:latin charset="0" panose="020B0604020202020204" pitchFamily="34" typeface="Arial"/>
            <a:ea charset="0" panose="02020603050405020304" pitchFamily="18" typeface="Times New Roman"/>
            <a:cs charset="0" panose="020B0604020202020204" pitchFamily="34" typeface="Arial"/>
          </a:endParaRPr>
        </a:p>
        <a:p>
          <a:pPr algn="just" indent="457200" marL="0" marR="0">
            <a:spcBef>
              <a:spcPts val="0"/>
            </a:spcBef>
            <a:spcAft>
              <a:spcPts val="0"/>
            </a:spcAft>
          </a:pPr>
          <a:r>
            <a:rPr lang="mn-MN" sz="1200">
              <a:effectLst/>
              <a:latin charset="0" panose="020B0604020202020204" pitchFamily="34" typeface="Arial"/>
              <a:ea charset="0" panose="02020603050405020304" pitchFamily="18" typeface="Times New Roman"/>
              <a:cs charset="0" panose="020B0604020202020204" pitchFamily="34" typeface="Arial"/>
            </a:rPr>
            <a:t> </a:t>
          </a:r>
          <a:endParaRPr lang="en-US" sz="1200">
            <a:effectLst/>
            <a:latin charset="0" panose="020B0604020202020204" pitchFamily="34" typeface="Arial"/>
            <a:ea charset="0" panose="02020603050405020304" pitchFamily="18" typeface="Times New Roman"/>
            <a:cs charset="0" panose="020B0604020202020204" pitchFamily="34" typeface="Arial"/>
          </a:endParaRPr>
        </a:p>
        <a:p>
          <a:pPr algn="just" indent="457200" marL="0" marR="0">
            <a:spcBef>
              <a:spcPts val="0"/>
            </a:spcBef>
            <a:spcAft>
              <a:spcPts val="0"/>
            </a:spcAft>
          </a:pPr>
          <a:r>
            <a:rPr lang="mn-MN" sz="1200">
              <a:effectLst/>
              <a:latin charset="0" panose="020B0604020202020204" pitchFamily="34" typeface="Arial"/>
              <a:ea charset="0" panose="02020603050405020304" pitchFamily="18" typeface="Times New Roman"/>
              <a:cs charset="0" panose="020B0604020202020204" pitchFamily="34" typeface="Arial"/>
            </a:rPr>
            <a:t>Маягт</a:t>
          </a:r>
          <a:r>
            <a:rPr baseline="0" lang="mn-MN" sz="1200">
              <a:effectLst/>
              <a:latin charset="0" panose="020B0604020202020204" pitchFamily="34" typeface="Arial"/>
              <a:ea charset="0" panose="02020603050405020304" pitchFamily="18" typeface="Times New Roman"/>
              <a:cs charset="0" panose="020B0604020202020204" pitchFamily="34" typeface="Arial"/>
            </a:rPr>
            <a:t>ы</a:t>
          </a:r>
          <a:r>
            <a:rPr lang="mn-MN" sz="1200">
              <a:effectLst/>
              <a:latin charset="0" panose="020B0604020202020204" pitchFamily="34" typeface="Arial"/>
              <a:ea charset="0" panose="02020603050405020304" pitchFamily="18" typeface="Times New Roman"/>
              <a:cs charset="0" panose="020B0604020202020204" pitchFamily="34" typeface="Arial"/>
            </a:rPr>
            <a:t>н 13-р баганад зөвлөмжийн хэрэгжилтийг хангуулах ажилтны албан тушаал, овог нэрийг бичнэ.</a:t>
          </a:r>
          <a:endParaRPr lang="en-US" sz="1200">
            <a:effectLst/>
            <a:latin charset="0" panose="020B0604020202020204" pitchFamily="34" typeface="Arial"/>
            <a:ea charset="0" panose="02020603050405020304" pitchFamily="18" typeface="Times New Roman"/>
            <a:cs charset="0" panose="020B0604020202020204" pitchFamily="34" typeface="Arial"/>
          </a:endParaRPr>
        </a:p>
        <a:p>
          <a:pPr algn="just" indent="457200" marL="0" marR="0">
            <a:spcBef>
              <a:spcPts val="0"/>
            </a:spcBef>
            <a:spcAft>
              <a:spcPts val="0"/>
            </a:spcAft>
          </a:pPr>
          <a:r>
            <a:rPr lang="mn-MN" sz="1200">
              <a:effectLst/>
              <a:latin charset="0" panose="020B0604020202020204" pitchFamily="34" typeface="Arial"/>
              <a:ea charset="0" panose="02020603050405020304" pitchFamily="18" typeface="Times New Roman"/>
              <a:cs charset="0" panose="020B0604020202020204" pitchFamily="34" typeface="Arial"/>
            </a:rPr>
            <a:t> </a:t>
          </a:r>
          <a:endParaRPr lang="en-US" sz="1200">
            <a:effectLst/>
            <a:latin charset="0" panose="020B0604020202020204" pitchFamily="34" typeface="Arial"/>
            <a:ea charset="0" panose="02020603050405020304" pitchFamily="18" typeface="Times New Roman"/>
            <a:cs charset="0" panose="020B0604020202020204" pitchFamily="34" typeface="Arial"/>
          </a:endParaRPr>
        </a:p>
        <a:p>
          <a:pPr algn="just" indent="457200" marL="0" marR="0">
            <a:spcBef>
              <a:spcPts val="0"/>
            </a:spcBef>
            <a:spcAft>
              <a:spcPts val="0"/>
            </a:spcAft>
          </a:pPr>
          <a:r>
            <a:rPr lang="mn-MN" sz="1200">
              <a:effectLst/>
              <a:latin charset="0" panose="020B0604020202020204" pitchFamily="34" typeface="Arial"/>
              <a:ea charset="0" panose="02020603050405020304" pitchFamily="18" typeface="Times New Roman"/>
              <a:cs charset="0" panose="020B0604020202020204" pitchFamily="34" typeface="Arial"/>
            </a:rPr>
            <a:t>Маягт</a:t>
          </a:r>
          <a:r>
            <a:rPr baseline="0" lang="mn-MN" sz="1200">
              <a:effectLst/>
              <a:latin charset="0" panose="020B0604020202020204" pitchFamily="34" typeface="Arial"/>
              <a:ea charset="0" panose="02020603050405020304" pitchFamily="18" typeface="Times New Roman"/>
              <a:cs charset="0" panose="020B0604020202020204" pitchFamily="34" typeface="Arial"/>
            </a:rPr>
            <a:t>ы</a:t>
          </a:r>
          <a:r>
            <a:rPr lang="mn-MN" sz="1200">
              <a:effectLst/>
              <a:latin charset="0" panose="020B0604020202020204" pitchFamily="34" typeface="Arial"/>
              <a:ea charset="0" panose="02020603050405020304" pitchFamily="18" typeface="Times New Roman"/>
              <a:cs charset="0" panose="020B0604020202020204" pitchFamily="34" typeface="Arial"/>
            </a:rPr>
            <a:t>н 14-р баганад зөвлөмжийг биелүүлсэн талаар мэдээлсэн баримт бичгийн нэр, огноо, дугаарыг бичнэ.</a:t>
          </a:r>
          <a:endParaRPr lang="en-US" sz="1200">
            <a:effectLst/>
            <a:latin charset="0" panose="020B0604020202020204" pitchFamily="34" typeface="Arial"/>
            <a:ea charset="0" panose="02020603050405020304" pitchFamily="18" typeface="Times New Roman"/>
            <a:cs charset="0" panose="020B0604020202020204" pitchFamily="34" typeface="Arial"/>
          </a:endParaRPr>
        </a:p>
        <a:p>
          <a:pPr algn="just" indent="457200" marL="0" marR="0">
            <a:spcBef>
              <a:spcPts val="0"/>
            </a:spcBef>
            <a:spcAft>
              <a:spcPts val="0"/>
            </a:spcAft>
          </a:pPr>
          <a:r>
            <a:rPr lang="mn-MN" sz="1200">
              <a:effectLst/>
              <a:latin charset="0" panose="020B0604020202020204" pitchFamily="34" typeface="Arial"/>
              <a:ea charset="0" panose="02020603050405020304" pitchFamily="18" typeface="Times New Roman"/>
              <a:cs charset="0" panose="020B0604020202020204" pitchFamily="34" typeface="Arial"/>
            </a:rPr>
            <a:t> </a:t>
          </a:r>
          <a:endParaRPr lang="en-US" sz="1200">
            <a:effectLst/>
            <a:latin charset="0" panose="020B0604020202020204" pitchFamily="34" typeface="Arial"/>
            <a:ea charset="0" panose="02020603050405020304" pitchFamily="18" typeface="Times New Roman"/>
            <a:cs charset="0" panose="020B0604020202020204" pitchFamily="34" typeface="Arial"/>
          </a:endParaRPr>
        </a:p>
        <a:p>
          <a:pPr algn="just" indent="457200" marL="0" marR="0">
            <a:spcBef>
              <a:spcPts val="0"/>
            </a:spcBef>
            <a:spcAft>
              <a:spcPts val="0"/>
            </a:spcAft>
          </a:pPr>
          <a:r>
            <a:rPr lang="mn-MN" sz="1200">
              <a:effectLst/>
              <a:latin charset="0" panose="020B0604020202020204" pitchFamily="34" typeface="Arial"/>
              <a:ea charset="0" panose="02020603050405020304" pitchFamily="18" typeface="Times New Roman"/>
              <a:cs charset="0" panose="020B0604020202020204" pitchFamily="34" typeface="Arial"/>
            </a:rPr>
            <a:t> Маягт</a:t>
          </a:r>
          <a:r>
            <a:rPr baseline="0" lang="mn-MN" sz="1200">
              <a:effectLst/>
              <a:latin charset="0" panose="020B0604020202020204" pitchFamily="34" typeface="Arial"/>
              <a:ea charset="0" panose="02020603050405020304" pitchFamily="18" typeface="Times New Roman"/>
              <a:cs charset="0" panose="020B0604020202020204" pitchFamily="34" typeface="Arial"/>
            </a:rPr>
            <a:t>ы</a:t>
          </a:r>
          <a:r>
            <a:rPr lang="mn-MN" sz="1200">
              <a:effectLst/>
              <a:latin charset="0" panose="020B0604020202020204" pitchFamily="34" typeface="Arial"/>
              <a:ea charset="0" panose="02020603050405020304" pitchFamily="18" typeface="Times New Roman"/>
              <a:cs charset="0" panose="020B0604020202020204" pitchFamily="34" typeface="Arial"/>
            </a:rPr>
            <a:t>н 15, 16, 17-р баганад хэрэгжсэн, хэрэгжих шатандаа, хэрэгжээгүй ангилж нөхөх бөгөөд 16-р баганад зөвлөмжийн хэрэгжээгүй шалтгааны тайлбарыг бичнэ.</a:t>
          </a:r>
          <a:endParaRPr lang="en-US" sz="1200">
            <a:effectLst/>
            <a:latin charset="0" panose="020B0604020202020204" pitchFamily="34" typeface="Arial"/>
            <a:ea charset="0" panose="02020603050405020304" pitchFamily="18" typeface="Times New Roman"/>
            <a:cs charset="0" panose="020B0604020202020204" pitchFamily="34" typeface="Arial"/>
          </a:endParaRPr>
        </a:p>
        <a:p>
          <a:pPr algn="just" indent="457200" marL="0" marR="0">
            <a:spcBef>
              <a:spcPts val="0"/>
            </a:spcBef>
            <a:spcAft>
              <a:spcPts val="0"/>
            </a:spcAft>
          </a:pPr>
          <a:r>
            <a:rPr lang="mn-MN" sz="1200">
              <a:effectLst/>
              <a:latin charset="0" panose="020B0604020202020204" pitchFamily="34" typeface="Arial"/>
              <a:ea charset="0" panose="02020603050405020304" pitchFamily="18" typeface="Times New Roman"/>
              <a:cs charset="0" panose="020B0604020202020204" pitchFamily="34" typeface="Arial"/>
            </a:rPr>
            <a:t> </a:t>
          </a:r>
          <a:endParaRPr lang="en-US" sz="1200">
            <a:effectLst/>
            <a:latin charset="0" panose="020B0604020202020204" pitchFamily="34" typeface="Arial"/>
            <a:ea charset="0" panose="02020603050405020304" pitchFamily="18" typeface="Times New Roman"/>
            <a:cs charset="0" panose="020B0604020202020204" pitchFamily="34" typeface="Arial"/>
          </a:endParaRPr>
        </a:p>
        <a:p>
          <a:pPr algn="just" indent="457200" marL="0" marR="0">
            <a:spcBef>
              <a:spcPts val="0"/>
            </a:spcBef>
            <a:spcAft>
              <a:spcPts val="0"/>
            </a:spcAft>
          </a:pPr>
          <a:r>
            <a:rPr lang="mn-MN" sz="1200">
              <a:effectLst/>
              <a:latin charset="0" panose="020B0604020202020204" pitchFamily="34" typeface="Arial"/>
              <a:ea charset="0" panose="02020603050405020304" pitchFamily="18" typeface="Times New Roman"/>
              <a:cs charset="0" panose="020B0604020202020204" pitchFamily="34" typeface="Arial"/>
            </a:rPr>
            <a:t>Монгол </a:t>
          </a:r>
          <a:r>
            <a:rPr lang="ru-RU" sz="1200">
              <a:effectLst/>
              <a:latin charset="0" panose="020B0604020202020204" pitchFamily="34" typeface="Arial"/>
              <a:ea charset="0" panose="02020603050405020304" pitchFamily="18" typeface="Times New Roman"/>
              <a:cs charset="0" panose="020B0604020202020204" pitchFamily="34" typeface="Arial"/>
            </a:rPr>
            <a:t>Улсын ерөнхий аудиторын 2007 оны 53-р тушаалаар батлагдсан “Аудитын үр өгөөжийг төлөвлөх, бүртгэх, тооцоолох, тайлагнах, мэдээлэх журам”-ын дагуу тодорхойлсон аудитын үр өгөөжийн мэдээг хамруулна.</a:t>
          </a:r>
          <a:endParaRPr lang="en-US" sz="1200">
            <a:effectLst/>
            <a:latin charset="0" panose="020B0604020202020204" pitchFamily="34" typeface="Arial"/>
            <a:ea charset="0" panose="02020603050405020304" pitchFamily="18" typeface="Times New Roman"/>
            <a:cs charset="0" panose="020B0604020202020204" pitchFamily="34" typeface="Arial"/>
          </a:endParaRPr>
        </a:p>
        <a:p>
          <a:pPr algn="just" marL="0" marR="0">
            <a:spcBef>
              <a:spcPts val="0"/>
            </a:spcBef>
            <a:spcAft>
              <a:spcPts val="0"/>
            </a:spcAft>
          </a:pPr>
          <a:r>
            <a:rPr lang="mn-MN" sz="1200">
              <a:effectLst/>
              <a:latin charset="0" panose="020B0604020202020204" pitchFamily="34" typeface="Arial"/>
              <a:ea charset="0" panose="02020603050405020304" pitchFamily="18" typeface="Times New Roman"/>
              <a:cs charset="0" panose="020B0604020202020204" pitchFamily="34" typeface="Arial"/>
            </a:rPr>
            <a:t> </a:t>
          </a:r>
          <a:endParaRPr lang="en-US" sz="1200">
            <a:effectLst/>
            <a:latin charset="0" panose="020B0604020202020204" pitchFamily="34" typeface="Arial"/>
            <a:ea charset="0" panose="02020603050405020304" pitchFamily="18" typeface="Times New Roman"/>
            <a:cs charset="0" panose="020B0604020202020204" pitchFamily="34" typeface="Arial"/>
          </a:endParaRPr>
        </a:p>
        <a:p>
          <a:pPr algn="just" indent="457200" marL="0" marR="0">
            <a:spcBef>
              <a:spcPts val="0"/>
            </a:spcBef>
            <a:spcAft>
              <a:spcPts val="0"/>
            </a:spcAft>
          </a:pPr>
          <a:r>
            <a:rPr lang="mn-MN" sz="1200">
              <a:effectLst/>
              <a:latin charset="0" panose="020B0604020202020204" pitchFamily="34" typeface="Arial"/>
              <a:ea charset="0" panose="02020603050405020304" pitchFamily="18" typeface="Times New Roman"/>
              <a:cs charset="0" panose="020B0604020202020204" pitchFamily="34" typeface="Arial"/>
            </a:rPr>
            <a:t>Гүйцэтгэсэн </a:t>
          </a:r>
          <a:r>
            <a:rPr lang="ru-RU" sz="1200">
              <a:effectLst/>
              <a:latin charset="0" panose="020B0604020202020204" pitchFamily="34" typeface="Arial"/>
              <a:ea charset="0" panose="02020603050405020304" pitchFamily="18" typeface="Times New Roman"/>
              <a:cs charset="0" panose="020B0604020202020204" pitchFamily="34" typeface="Arial"/>
            </a:rPr>
            <a:t>аудитын бүртгэгдсэн үр өгөөжийг мөнгөн дүнгээр илэрхийлэгдэх боломжтой эсэхээс хамааран санхүүгийн болон санхүүгийн бус гэж ангила</a:t>
          </a:r>
          <a:r>
            <a:rPr lang="mn-MN" sz="1200">
              <a:effectLst/>
              <a:latin charset="0" panose="020B0604020202020204" pitchFamily="34" typeface="Arial"/>
              <a:ea charset="0" panose="02020603050405020304" pitchFamily="18" typeface="Times New Roman"/>
              <a:cs charset="0" panose="020B0604020202020204" pitchFamily="34" typeface="Arial"/>
            </a:rPr>
            <a:t>х бөгөөд </a:t>
          </a:r>
          <a:r>
            <a:rPr lang="ru-RU" sz="1200">
              <a:effectLst/>
              <a:latin charset="0" panose="020B0604020202020204" pitchFamily="34" typeface="Arial"/>
              <a:ea charset="0" panose="02020603050405020304" pitchFamily="18" typeface="Times New Roman"/>
              <a:cs charset="0" panose="020B0604020202020204" pitchFamily="34" typeface="Arial"/>
            </a:rPr>
            <a:t>Маягт</a:t>
          </a:r>
          <a:r>
            <a:rPr lang="mn-MN" sz="1200">
              <a:effectLst/>
              <a:latin charset="0" panose="020B0604020202020204" pitchFamily="34" typeface="Arial"/>
              <a:ea charset="0" panose="02020603050405020304" pitchFamily="18" typeface="Times New Roman"/>
              <a:cs charset="0" panose="020B0604020202020204" pitchFamily="34" typeface="Arial"/>
            </a:rPr>
            <a:t>ын 19-21</a:t>
          </a:r>
          <a:r>
            <a:rPr lang="ru-RU" sz="1200">
              <a:effectLst/>
              <a:latin charset="0" panose="020B0604020202020204" pitchFamily="34" typeface="Arial"/>
              <a:ea charset="0" panose="02020603050405020304" pitchFamily="18" typeface="Times New Roman"/>
              <a:cs charset="0" panose="020B0604020202020204" pitchFamily="34" typeface="Arial"/>
            </a:rPr>
            <a:t>-р баганад тайлант онд тооцоолсон аудитын үр өгөөжийг үр өгөөж хүртэгч тал – харилцагч байгууллагаар зохих журмын дагуу хүлээн зөвшөөр</a:t>
          </a:r>
          <a:r>
            <a:rPr lang="mn-MN" sz="1200">
              <a:effectLst/>
              <a:latin charset="0" panose="020B0604020202020204" pitchFamily="34" typeface="Arial"/>
              <a:ea charset="0" panose="02020603050405020304" pitchFamily="18" typeface="Times New Roman"/>
              <a:cs charset="0" panose="020B0604020202020204" pitchFamily="34" typeface="Arial"/>
            </a:rPr>
            <a:t>үүлсэн </a:t>
          </a:r>
          <a:r>
            <a:rPr lang="ru-RU" sz="1200">
              <a:effectLst/>
              <a:latin charset="0" panose="020B0604020202020204" pitchFamily="34" typeface="Arial"/>
              <a:ea charset="0" panose="02020603050405020304" pitchFamily="18" typeface="Times New Roman"/>
              <a:cs charset="0" panose="020B0604020202020204" pitchFamily="34" typeface="Arial"/>
            </a:rPr>
            <a:t>санхүүгийн болон санхүүгийн бус </a:t>
          </a:r>
          <a:r>
            <a:rPr lang="mn-MN" sz="1200">
              <a:effectLst/>
              <a:latin charset="0" panose="020B0604020202020204" pitchFamily="34" typeface="Arial"/>
              <a:ea charset="0" panose="02020603050405020304" pitchFamily="18" typeface="Times New Roman"/>
              <a:cs charset="0" panose="020B0604020202020204" pitchFamily="34" typeface="Arial"/>
            </a:rPr>
            <a:t>үр өгөөжийн тоо, үнийн дүнг өссөн дүнгээр мэдээлнэ.</a:t>
          </a:r>
          <a:endParaRPr lang="en-US" sz="1200">
            <a:effectLst/>
            <a:latin charset="0" panose="020B0604020202020204" pitchFamily="34" typeface="Arial"/>
            <a:ea charset="0" panose="02020603050405020304" pitchFamily="18" typeface="Times New Roman"/>
            <a:cs charset="0" panose="020B0604020202020204" pitchFamily="34" typeface="Arial"/>
          </a:endParaRPr>
        </a:p>
        <a:p>
          <a:pPr algn="l" indent="457200" marL="0" marR="0">
            <a:spcBef>
              <a:spcPts val="0"/>
            </a:spcBef>
            <a:spcAft>
              <a:spcPts val="0"/>
            </a:spcAft>
          </a:pPr>
          <a:r>
            <a:rPr lang="mn-MN" sz="1200">
              <a:effectLst/>
              <a:latin charset="0" panose="020B0604020202020204" pitchFamily="34" typeface="Arial"/>
              <a:ea charset="0" panose="02020603050405020304" pitchFamily="18" typeface="Times New Roman"/>
              <a:cs charset="0" panose="020B0604020202020204" pitchFamily="34" typeface="Arial"/>
            </a:rPr>
            <a:t> </a:t>
          </a:r>
          <a:endParaRPr lang="en-US" sz="1200">
            <a:effectLst/>
            <a:latin charset="0" panose="020B0604020202020204" pitchFamily="34" typeface="Arial"/>
            <a:ea charset="0" panose="02020603050405020304" pitchFamily="18" typeface="Times New Roman"/>
            <a:cs charset="0" panose="020B0604020202020204" pitchFamily="34" typeface="Arial"/>
          </a:endParaRPr>
        </a:p>
        <a:p>
          <a:pPr algn="just" indent="457200" marL="0" marR="0">
            <a:spcBef>
              <a:spcPts val="0"/>
            </a:spcBef>
            <a:spcAft>
              <a:spcPts val="0"/>
            </a:spcAft>
          </a:pPr>
          <a:r>
            <a:rPr lang="mn-MN" sz="1200">
              <a:effectLst/>
              <a:latin charset="0" panose="020B0604020202020204" pitchFamily="34" typeface="Arial"/>
              <a:ea charset="0" panose="02020603050405020304" pitchFamily="18" typeface="Times New Roman"/>
              <a:cs charset="0" panose="020B0604020202020204" pitchFamily="34" typeface="Arial"/>
            </a:rPr>
            <a:t>Маягтын 22, 23, 24-р баганад тайлант хугацаанд ажилласан хүн, өдөр, илүү цагийг</a:t>
          </a:r>
          <a:r>
            <a:rPr baseline="0" lang="mn-MN" sz="1200">
              <a:effectLst/>
              <a:latin charset="0" panose="020B0604020202020204" pitchFamily="34" typeface="Arial"/>
              <a:ea charset="0" panose="02020603050405020304" pitchFamily="18" typeface="Times New Roman"/>
              <a:cs charset="0" panose="020B0604020202020204" pitchFamily="34" typeface="Arial"/>
            </a:rPr>
            <a:t> аудитын </a:t>
          </a:r>
          <a:r>
            <a:rPr lang="mn-MN" sz="1200">
              <a:effectLst/>
              <a:latin charset="0" panose="020B0604020202020204" pitchFamily="34" typeface="Arial"/>
              <a:ea charset="0" panose="02020603050405020304" pitchFamily="18" typeface="Times New Roman"/>
              <a:cs charset="0" panose="020B0604020202020204" pitchFamily="34" typeface="Arial"/>
            </a:rPr>
            <a:t>код, аудитын нэрээр нэг бүрчлэн бүртгэнэ.</a:t>
          </a:r>
          <a:endParaRPr lang="en-US" sz="1200">
            <a:effectLst/>
            <a:latin charset="0" panose="020B0604020202020204" pitchFamily="34" typeface="Arial"/>
            <a:ea charset="0" panose="02020603050405020304" pitchFamily="18" typeface="Times New Roman"/>
            <a:cs charset="0" panose="020B0604020202020204" pitchFamily="34" typeface="Arial"/>
          </a:endParaRPr>
        </a:p>
        <a:p>
          <a:pPr defTabSz="914400" eaLnBrk="1" fontAlgn="auto" hangingPunct="1" indent="0" latinLnBrk="0" lvl="0" marL="0" marR="0">
            <a:lnSpc>
              <a:spcPct val="100000"/>
            </a:lnSpc>
            <a:spcBef>
              <a:spcPts val="0"/>
            </a:spcBef>
            <a:spcAft>
              <a:spcPts val="0"/>
            </a:spcAft>
            <a:buClrTx/>
            <a:buSzTx/>
            <a:buFontTx/>
            <a:buNone/>
            <a:tabLst/>
            <a:defRPr/>
          </a:pPr>
          <a:r>
            <a:rPr b="0" baseline="0" cap="none" i="0" kern="0" kumimoji="0" lang="mn-MN" noProof="0" normalizeH="0" spc="0" strike="noStrike" sz="1200" u="none">
              <a:ln>
                <a:noFill/>
              </a:ln>
              <a:solidFill>
                <a:sysClr lastClr="000000" val="windowText"/>
              </a:solidFill>
              <a:effectLst/>
              <a:uLnTx/>
              <a:uFillTx/>
              <a:latin charset="0" panose="020B0604020202020204" pitchFamily="34" typeface="Arial"/>
              <a:ea typeface="+mn-ea"/>
              <a:cs charset="0" panose="020B0604020202020204" pitchFamily="34" typeface="Arial"/>
            </a:rPr>
            <a:t>	</a:t>
          </a:r>
          <a:endParaRPr b="0" baseline="0" cap="none" i="0" kern="0" kumimoji="0" lang="en-US" noProof="0" normalizeH="0" spc="0" strike="noStrike" sz="1200" u="none">
            <a:ln>
              <a:noFill/>
            </a:ln>
            <a:solidFill>
              <a:sysClr lastClr="000000" val="windowText"/>
            </a:solidFill>
            <a:effectLst/>
            <a:uLnTx/>
            <a:uFillTx/>
            <a:latin charset="0" panose="020B0604020202020204" pitchFamily="34" typeface="Arial"/>
            <a:ea typeface="+mn-ea"/>
            <a:cs charset="0" panose="020B0604020202020204" pitchFamily="34" typeface="Arial"/>
          </a:endParaRPr>
        </a:p>
      </xdr:txBody>
    </xdr:sp>
    <xdr:clientData/>
  </xdr:twoCellAnchor>
</xdr:wsDr>
</file>

<file path=xl/drawings/drawing4.xml><?xml version="1.0" encoding="utf-8"?>
<xdr:wsDr xmlns:a="http://schemas.openxmlformats.org/drawingml/2006/main" xmlns:xdr="http://schemas.openxmlformats.org/drawingml/2006/spreadsheetDrawing">
  <xdr:twoCellAnchor>
    <xdr:from>
      <xdr:col>16</xdr:col>
      <xdr:colOff>638175</xdr:colOff>
      <xdr:row>0</xdr:row>
      <xdr:rowOff>9525</xdr:rowOff>
    </xdr:from>
    <xdr:to>
      <xdr:col>27</xdr:col>
      <xdr:colOff>514349</xdr:colOff>
      <xdr:row>3</xdr:row>
      <xdr:rowOff>152399</xdr:rowOff>
    </xdr:to>
    <xdr:sp macro="" textlink="">
      <xdr:nvSpPr>
        <xdr:cNvPr id="2" name="TextBox 1"/>
        <xdr:cNvSpPr txBox="1"/>
      </xdr:nvSpPr>
      <xdr:spPr>
        <a:xfrm>
          <a:off x="13925550" y="9525"/>
          <a:ext cx="5305424" cy="628649"/>
        </a:xfrm>
        <a:prstGeom prst="rect">
          <a:avLst/>
        </a:prstGeom>
        <a:solidFill>
          <a:schemeClr val="lt1"/>
        </a:solidFill>
        <a:ln cmpd="sng" w="9525">
          <a:noFill/>
        </a:ln>
      </xdr:spPr>
      <xdr:style>
        <a:lnRef idx="0">
          <a:scrgbClr b="0" g="0" r="0"/>
        </a:lnRef>
        <a:fillRef idx="0">
          <a:scrgbClr b="0" g="0" r="0"/>
        </a:fillRef>
        <a:effectRef idx="0">
          <a:scrgbClr b="0" g="0" r="0"/>
        </a:effectRef>
        <a:fontRef idx="minor">
          <a:schemeClr val="dk1"/>
        </a:fontRef>
      </xdr:style>
      <xdr:txBody>
        <a:bodyPr anchor="t" horzOverflow="clip" rtlCol="0" vertOverflow="clip" wrap="square"/>
        <a:lstStyle/>
        <a:p>
          <a:pPr algn="ctr"/>
          <a:r>
            <a:rPr b="1" lang="mn-MN" sz="1000">
              <a:latin charset="0" panose="020B0604020202020204" pitchFamily="34" typeface="Arial"/>
              <a:cs charset="0" panose="020B0604020202020204" pitchFamily="34" typeface="Arial"/>
            </a:rPr>
            <a:t> Маягт: ТАБ-Б2</a:t>
          </a:r>
        </a:p>
        <a:p>
          <a:pPr algn="ctr" defTabSz="914400" eaLnBrk="1" fontAlgn="auto" hangingPunct="1" indent="0" latinLnBrk="0" marL="0" marR="0">
            <a:lnSpc>
              <a:spcPct val="100000"/>
            </a:lnSpc>
            <a:spcBef>
              <a:spcPts val="0"/>
            </a:spcBef>
            <a:spcAft>
              <a:spcPts val="0"/>
            </a:spcAft>
            <a:buClrTx/>
            <a:buSzTx/>
            <a:buFontTx/>
            <a:buNone/>
            <a:tabLst/>
            <a:defRPr/>
          </a:pPr>
          <a:r>
            <a:rPr lang="mn-MN" sz="1000">
              <a:solidFill>
                <a:schemeClr val="dk1"/>
              </a:solidFill>
              <a:effectLst/>
              <a:latin charset="0" panose="020B0604020202020204" pitchFamily="34" typeface="Arial"/>
              <a:ea typeface="+mn-ea"/>
              <a:cs charset="0" panose="020B0604020202020204" pitchFamily="34" typeface="Arial"/>
            </a:rPr>
            <a:t>Монгол Улсын Ерөнхий аудиторын ... оны ...дугаар сарын ... өдрийн ... дугаар тушаалын 2</a:t>
          </a:r>
          <a:r>
            <a:rPr baseline="0" lang="mn-MN" sz="1000">
              <a:solidFill>
                <a:schemeClr val="dk1"/>
              </a:solidFill>
              <a:effectLst/>
              <a:latin charset="0" panose="020B0604020202020204" pitchFamily="34" typeface="Arial"/>
              <a:ea typeface="+mn-ea"/>
              <a:cs charset="0" panose="020B0604020202020204" pitchFamily="34" typeface="Arial"/>
            </a:rPr>
            <a:t> дугаар </a:t>
          </a:r>
          <a:r>
            <a:rPr lang="mn-MN" sz="1000">
              <a:solidFill>
                <a:schemeClr val="dk1"/>
              </a:solidFill>
              <a:effectLst/>
              <a:latin charset="0" panose="020B0604020202020204" pitchFamily="34" typeface="Arial"/>
              <a:ea typeface="+mn-ea"/>
              <a:cs charset="0" panose="020B0604020202020204" pitchFamily="34" typeface="Arial"/>
            </a:rPr>
            <a:t>хавсралт </a:t>
          </a:r>
          <a:endParaRPr lang="en-US" sz="1000">
            <a:effectLst/>
            <a:latin charset="0" panose="020B0604020202020204" pitchFamily="34" typeface="Arial"/>
            <a:cs charset="0" panose="020B0604020202020204" pitchFamily="34" typeface="Arial"/>
          </a:endParaRPr>
        </a:p>
        <a:p>
          <a:pPr algn="ctr"/>
          <a:endParaRPr b="1" lang="mn-MN" sz="1000">
            <a:latin charset="0" panose="020B0604020202020204" pitchFamily="34" typeface="Arial"/>
            <a:cs charset="0" panose="020B0604020202020204" pitchFamily="34" typeface="Arial"/>
          </a:endParaRPr>
        </a:p>
      </xdr:txBody>
    </xdr:sp>
    <xdr:clientData/>
  </xdr:twoCellAnchor>
  <xdr:twoCellAnchor>
    <xdr:from>
      <xdr:col>0</xdr:col>
      <xdr:colOff>228600</xdr:colOff>
      <xdr:row>30</xdr:row>
      <xdr:rowOff>57149</xdr:rowOff>
    </xdr:from>
    <xdr:to>
      <xdr:col>19</xdr:col>
      <xdr:colOff>57150</xdr:colOff>
      <xdr:row>76</xdr:row>
      <xdr:rowOff>38099</xdr:rowOff>
    </xdr:to>
    <xdr:sp macro="" textlink="">
      <xdr:nvSpPr>
        <xdr:cNvPr id="3" name="TextBox 2"/>
        <xdr:cNvSpPr txBox="1"/>
      </xdr:nvSpPr>
      <xdr:spPr>
        <a:xfrm>
          <a:off x="228600" y="13515974"/>
          <a:ext cx="14782800" cy="7515225"/>
        </a:xfrm>
        <a:prstGeom prst="rect">
          <a:avLst/>
        </a:prstGeom>
        <a:solidFill>
          <a:sysClr lastClr="FFFFFF" val="window"/>
        </a:solidFill>
        <a:ln cmpd="sng" w="9525">
          <a:noFill/>
        </a:ln>
        <a:effectLst/>
      </xdr:spPr>
      <xdr:txBody>
        <a:bodyPr anchor="t" horzOverflow="clip" rtlCol="0" vertOverflow="clip" wrap="square"/>
        <a:lstStyle/>
        <a:p>
          <a:pPr algn="ctr" indent="457200" marL="0" marR="0">
            <a:spcBef>
              <a:spcPts val="0"/>
            </a:spcBef>
            <a:spcAft>
              <a:spcPts val="0"/>
            </a:spcAft>
          </a:pPr>
          <a:r>
            <a:rPr b="1" lang="mn-MN" sz="1200">
              <a:effectLst/>
              <a:latin charset="0" panose="020B0604020202020204" pitchFamily="34" typeface="Arial"/>
              <a:ea charset="0" panose="02020603050405020304" pitchFamily="18" typeface="Times New Roman"/>
              <a:cs charset="0" panose="020B0604020202020204" pitchFamily="34" typeface="Arial"/>
            </a:rPr>
            <a:t>Маягт нөхөх заавар /Маягт ТАБ-Б2/</a:t>
          </a:r>
          <a:endParaRPr lang="en-US" sz="1200">
            <a:effectLst/>
            <a:latin charset="0" panose="020B0604020202020204" pitchFamily="34" typeface="Arial"/>
            <a:ea charset="0" panose="02020603050405020304" pitchFamily="18" typeface="Times New Roman"/>
            <a:cs charset="0" panose="020B0604020202020204" pitchFamily="34" typeface="Arial"/>
          </a:endParaRPr>
        </a:p>
        <a:p>
          <a:pPr algn="ctr" indent="457200" marL="0" marR="0">
            <a:spcBef>
              <a:spcPts val="0"/>
            </a:spcBef>
            <a:spcAft>
              <a:spcPts val="0"/>
            </a:spcAft>
          </a:pPr>
          <a:r>
            <a:rPr b="1" lang="mn-MN" sz="1200">
              <a:effectLst/>
              <a:latin charset="0" panose="020B0604020202020204" pitchFamily="34" typeface="Arial"/>
              <a:ea charset="0" panose="02020603050405020304" pitchFamily="18" typeface="Times New Roman"/>
              <a:cs charset="0" panose="020B0604020202020204" pitchFamily="34" typeface="Arial"/>
            </a:rPr>
            <a:t> </a:t>
          </a:r>
          <a:endParaRPr lang="en-US" sz="1200">
            <a:effectLst/>
            <a:latin charset="0" panose="020B0604020202020204" pitchFamily="34" typeface="Arial"/>
            <a:ea charset="0" panose="02020603050405020304" pitchFamily="18" typeface="Times New Roman"/>
            <a:cs charset="0" panose="020B0604020202020204" pitchFamily="34" typeface="Arial"/>
          </a:endParaRPr>
        </a:p>
        <a:p>
          <a:pPr algn="just" indent="457200" marL="0" marR="0">
            <a:spcBef>
              <a:spcPts val="0"/>
            </a:spcBef>
            <a:spcAft>
              <a:spcPts val="0"/>
            </a:spcAft>
          </a:pPr>
          <a:r>
            <a:rPr lang="en-US" sz="1200">
              <a:effectLst/>
              <a:latin charset="0" panose="020B0604020202020204" pitchFamily="34" typeface="Arial"/>
              <a:ea charset="0" panose="02020603050405020304" pitchFamily="18" typeface="Times New Roman"/>
              <a:cs charset="0" panose="020B0604020202020204" pitchFamily="34" typeface="Arial"/>
            </a:rPr>
            <a:t>“</a:t>
          </a:r>
          <a:r>
            <a:rPr lang="mn-MN" sz="1200">
              <a:effectLst/>
              <a:latin charset="0" panose="020B0604020202020204" pitchFamily="34" typeface="Arial"/>
              <a:ea charset="0" panose="02020603050405020304" pitchFamily="18" typeface="Times New Roman"/>
              <a:cs charset="0" panose="020B0604020202020204" pitchFamily="34" typeface="Arial"/>
            </a:rPr>
            <a:t>Зөрчил</a:t>
          </a:r>
          <a:r>
            <a:rPr lang="en-US" sz="1200">
              <a:effectLst/>
              <a:latin charset="0" panose="020B0604020202020204" pitchFamily="34" typeface="Arial"/>
              <a:ea charset="0" panose="02020603050405020304" pitchFamily="18" typeface="Times New Roman"/>
              <a:cs charset="0" panose="020B0604020202020204" pitchFamily="34" typeface="Arial"/>
            </a:rPr>
            <a:t>”</a:t>
          </a:r>
          <a:r>
            <a:rPr lang="mn-MN" sz="1200">
              <a:effectLst/>
              <a:latin charset="0" panose="020B0604020202020204" pitchFamily="34" typeface="Arial"/>
              <a:ea charset="0" panose="02020603050405020304" pitchFamily="18" typeface="Times New Roman"/>
              <a:cs charset="0" panose="020B0604020202020204" pitchFamily="34" typeface="Arial"/>
            </a:rPr>
            <a:t> нь хүчин төгөлдөр хууль тогтоомж, дүрэм журамд харшлах санаатай болон санамсаргүй үйлдэл буюу эс үйлдэл. Ийм үйлдэлд байгууллага өөрөө буюу түүний нэрийг ашиглан хийсэн, эсвэл байгууллагын нэрийн өмнөөс түүний засаглах удирдлага, гүйцэтгэх удирдлага, эсвэл ажилтнуудын хийсэн ажил, гүйлгээ хамаарна. </a:t>
          </a:r>
          <a:endParaRPr lang="en-US" sz="1200">
            <a:effectLst/>
            <a:latin charset="0" panose="020B0604020202020204" pitchFamily="34" typeface="Arial"/>
            <a:ea charset="0" panose="02020603050405020304" pitchFamily="18" typeface="Times New Roman"/>
            <a:cs charset="0" panose="020B0604020202020204" pitchFamily="34" typeface="Arial"/>
          </a:endParaRPr>
        </a:p>
        <a:p>
          <a:pPr algn="just" indent="457200" marL="0" marR="0">
            <a:spcBef>
              <a:spcPts val="0"/>
            </a:spcBef>
            <a:spcAft>
              <a:spcPts val="0"/>
            </a:spcAft>
          </a:pPr>
          <a:r>
            <a:rPr lang="mn-MN" sz="1200">
              <a:effectLst/>
              <a:latin charset="0" panose="020B0604020202020204" pitchFamily="34" typeface="Arial"/>
              <a:ea charset="0" panose="02020603050405020304" pitchFamily="18" typeface="Times New Roman"/>
              <a:cs charset="0" panose="020B0604020202020204" pitchFamily="34" typeface="Arial"/>
            </a:rPr>
            <a:t> </a:t>
          </a:r>
          <a:endParaRPr lang="en-US" sz="1200">
            <a:effectLst/>
            <a:latin charset="0" panose="020B0604020202020204" pitchFamily="34" typeface="Arial"/>
            <a:ea charset="0" panose="02020603050405020304" pitchFamily="18" typeface="Times New Roman"/>
            <a:cs charset="0" panose="020B0604020202020204" pitchFamily="34" typeface="Arial"/>
          </a:endParaRPr>
        </a:p>
        <a:p>
          <a:pPr algn="just" indent="457200" marL="0" marR="0">
            <a:spcBef>
              <a:spcPts val="0"/>
            </a:spcBef>
            <a:spcAft>
              <a:spcPts val="0"/>
            </a:spcAft>
          </a:pPr>
          <a:r>
            <a:rPr lang="en-US" sz="1200">
              <a:effectLst/>
              <a:latin charset="0" panose="020B0604020202020204" pitchFamily="34" typeface="Arial"/>
              <a:ea charset="0" panose="02020603050405020304" pitchFamily="18" typeface="Times New Roman"/>
              <a:cs charset="0" panose="020B0604020202020204" pitchFamily="34" typeface="Arial"/>
            </a:rPr>
            <a:t>“</a:t>
          </a:r>
          <a:r>
            <a:rPr lang="mn-MN" sz="1200">
              <a:effectLst/>
              <a:latin charset="0" panose="020B0604020202020204" pitchFamily="34" typeface="Arial"/>
              <a:ea charset="0" panose="02020603050405020304" pitchFamily="18" typeface="Times New Roman"/>
              <a:cs charset="0" panose="020B0604020202020204" pitchFamily="34" typeface="Arial"/>
            </a:rPr>
            <a:t>Албан шаардлага</a:t>
          </a:r>
          <a:r>
            <a:rPr lang="en-US" sz="1200">
              <a:effectLst/>
              <a:latin charset="0" panose="020B0604020202020204" pitchFamily="34" typeface="Arial"/>
              <a:ea charset="0" panose="02020603050405020304" pitchFamily="18" typeface="Times New Roman"/>
              <a:cs charset="0" panose="020B0604020202020204" pitchFamily="34" typeface="Arial"/>
            </a:rPr>
            <a:t>”</a:t>
          </a:r>
          <a:r>
            <a:rPr lang="mn-MN" sz="1200">
              <a:effectLst/>
              <a:latin charset="0" panose="020B0604020202020204" pitchFamily="34" typeface="Arial"/>
              <a:ea charset="0" panose="02020603050405020304" pitchFamily="18" typeface="Times New Roman"/>
              <a:cs charset="0" panose="020B0604020202020204" pitchFamily="34" typeface="Arial"/>
            </a:rPr>
            <a:t> гэж аудитаар илэрсэн алдаа, дутагдал, зөрчлийг таслан зогсоох, давтан гаргуулахгүй байх, арилгуулах талаар төрийн аудитын байгууллагаас өгсөн үүргийн баримт бичгийг хэлнэ.</a:t>
          </a:r>
          <a:endParaRPr lang="en-US" sz="1200">
            <a:effectLst/>
            <a:latin charset="0" panose="020B0604020202020204" pitchFamily="34" typeface="Arial"/>
            <a:ea charset="0" panose="02020603050405020304" pitchFamily="18" typeface="Times New Roman"/>
            <a:cs charset="0" panose="020B0604020202020204" pitchFamily="34" typeface="Arial"/>
          </a:endParaRPr>
        </a:p>
        <a:p>
          <a:pPr algn="just" indent="457200" marL="0" marR="0">
            <a:spcBef>
              <a:spcPts val="0"/>
            </a:spcBef>
            <a:spcAft>
              <a:spcPts val="0"/>
            </a:spcAft>
          </a:pPr>
          <a:r>
            <a:rPr b="1" lang="mn-MN" sz="1200">
              <a:effectLst/>
              <a:latin charset="0" panose="020B0604020202020204" pitchFamily="34" typeface="Arial"/>
              <a:ea charset="0" panose="02020603050405020304" pitchFamily="18" typeface="Times New Roman"/>
              <a:cs charset="0" panose="020B0604020202020204" pitchFamily="34" typeface="Arial"/>
            </a:rPr>
            <a:t> </a:t>
          </a:r>
          <a:endParaRPr lang="en-US" sz="1200">
            <a:effectLst/>
            <a:latin charset="0" panose="020B0604020202020204" pitchFamily="34" typeface="Arial"/>
            <a:ea charset="0" panose="02020603050405020304" pitchFamily="18" typeface="Times New Roman"/>
            <a:cs charset="0" panose="020B0604020202020204" pitchFamily="34" typeface="Arial"/>
          </a:endParaRPr>
        </a:p>
        <a:p>
          <a:pPr algn="just" indent="457200" marL="0" marR="0">
            <a:spcBef>
              <a:spcPts val="0"/>
            </a:spcBef>
            <a:spcAft>
              <a:spcPts val="0"/>
            </a:spcAft>
          </a:pPr>
          <a:r>
            <a:rPr lang="mn-MN" sz="1200">
              <a:effectLst/>
              <a:latin charset="0" panose="020B0604020202020204" pitchFamily="34" typeface="Arial"/>
              <a:ea charset="0" panose="02020603050405020304" pitchFamily="18" typeface="Times New Roman"/>
              <a:cs charset="0" panose="020B0604020202020204" pitchFamily="34" typeface="Arial"/>
            </a:rPr>
            <a:t>Маягт ТАБ-Б2-оор Аудитын газрын аудитор /шинжээч/ болон багийн түвшинд</a:t>
          </a:r>
          <a:r>
            <a:rPr baseline="0" lang="mn-MN" sz="1200">
              <a:effectLst/>
              <a:latin charset="0" panose="020B0604020202020204" pitchFamily="34" typeface="Arial"/>
              <a:ea charset="0" panose="02020603050405020304" pitchFamily="18" typeface="Times New Roman"/>
              <a:cs charset="0" panose="020B0604020202020204" pitchFamily="34" typeface="Arial"/>
            </a:rPr>
            <a:t> </a:t>
          </a:r>
          <a:r>
            <a:rPr lang="mn-MN" sz="1200">
              <a:effectLst/>
              <a:latin charset="0" panose="020B0604020202020204" pitchFamily="34" typeface="Arial"/>
              <a:ea charset="0" panose="02020603050405020304" pitchFamily="18" typeface="Times New Roman"/>
              <a:cs charset="0" panose="020B0604020202020204" pitchFamily="34" typeface="Arial"/>
            </a:rPr>
            <a:t>албан шаардлагыг аудит тус бүрээр дэлгэрэнгүй бүртгэнэ.</a:t>
          </a:r>
          <a:endParaRPr lang="en-US" sz="1200">
            <a:effectLst/>
            <a:latin charset="0" panose="020B0604020202020204" pitchFamily="34" typeface="Arial"/>
            <a:ea charset="0" panose="02020603050405020304" pitchFamily="18" typeface="Times New Roman"/>
            <a:cs charset="0" panose="020B0604020202020204" pitchFamily="34" typeface="Arial"/>
          </a:endParaRPr>
        </a:p>
        <a:p>
          <a:pPr algn="just" indent="457200" marL="0" marR="0">
            <a:spcBef>
              <a:spcPts val="0"/>
            </a:spcBef>
            <a:spcAft>
              <a:spcPts val="0"/>
            </a:spcAft>
          </a:pPr>
          <a:r>
            <a:rPr lang="mn-MN" sz="1200">
              <a:effectLst/>
              <a:latin charset="0" panose="020B0604020202020204" pitchFamily="34" typeface="Arial"/>
              <a:ea charset="0" panose="02020603050405020304" pitchFamily="18" typeface="Times New Roman"/>
              <a:cs charset="0" panose="020B0604020202020204" pitchFamily="34" typeface="Arial"/>
            </a:rPr>
            <a:t> </a:t>
          </a:r>
          <a:endParaRPr lang="en-US" sz="1200">
            <a:effectLst/>
            <a:latin charset="0" panose="020B0604020202020204" pitchFamily="34" typeface="Arial"/>
            <a:ea charset="0" panose="02020603050405020304" pitchFamily="18" typeface="Times New Roman"/>
            <a:cs charset="0" panose="020B0604020202020204" pitchFamily="34" typeface="Arial"/>
          </a:endParaRPr>
        </a:p>
        <a:p>
          <a:pPr algn="just" indent="457200" marL="0" marR="0">
            <a:spcBef>
              <a:spcPts val="0"/>
            </a:spcBef>
            <a:spcAft>
              <a:spcPts val="0"/>
            </a:spcAft>
          </a:pPr>
          <a:r>
            <a:rPr lang="mn-MN" sz="1200">
              <a:effectLst/>
              <a:latin charset="0" panose="020B0604020202020204" pitchFamily="34" typeface="Arial"/>
              <a:ea charset="0" panose="02020603050405020304" pitchFamily="18" typeface="Times New Roman"/>
              <a:cs charset="0" panose="020B0604020202020204" pitchFamily="34" typeface="Arial"/>
            </a:rPr>
            <a:t>Өмнөх оноос шилжиж ирсэн болон тайлант онд аудитаар өгсөн албан шаардлагыг тоо, үнийн дүнгээр, код, аудитын нэр, албан шаардлагын дугаар, огноо, аудитын төрөл, зөрчлийн утгаар ангилж холбогдох баганад нөхнө.    </a:t>
          </a:r>
          <a:endParaRPr lang="en-US" sz="1200">
            <a:effectLst/>
            <a:latin charset="0" panose="020B0604020202020204" pitchFamily="34" typeface="Arial"/>
            <a:ea charset="0" panose="02020603050405020304" pitchFamily="18" typeface="Times New Roman"/>
            <a:cs charset="0" panose="020B0604020202020204" pitchFamily="34" typeface="Arial"/>
          </a:endParaRPr>
        </a:p>
        <a:p>
          <a:pPr algn="just" indent="457200" marL="0" marR="0">
            <a:spcBef>
              <a:spcPts val="0"/>
            </a:spcBef>
            <a:spcAft>
              <a:spcPts val="0"/>
            </a:spcAft>
          </a:pPr>
          <a:r>
            <a:rPr lang="mn-MN" sz="1200">
              <a:effectLst/>
              <a:latin charset="0" panose="020B0604020202020204" pitchFamily="34" typeface="Arial"/>
              <a:ea charset="0" panose="02020603050405020304" pitchFamily="18" typeface="Times New Roman"/>
              <a:cs charset="0" panose="020B0604020202020204" pitchFamily="34" typeface="Arial"/>
            </a:rPr>
            <a:t> </a:t>
          </a:r>
          <a:endParaRPr lang="en-US" sz="1200">
            <a:effectLst/>
            <a:latin charset="0" panose="020B0604020202020204" pitchFamily="34" typeface="Arial"/>
            <a:ea charset="0" panose="02020603050405020304" pitchFamily="18" typeface="Times New Roman"/>
            <a:cs charset="0" panose="020B0604020202020204" pitchFamily="34" typeface="Arial"/>
          </a:endParaRPr>
        </a:p>
        <a:p>
          <a:pPr algn="just" indent="457200" marL="0" marR="0">
            <a:spcBef>
              <a:spcPts val="0"/>
            </a:spcBef>
            <a:spcAft>
              <a:spcPts val="0"/>
            </a:spcAft>
          </a:pPr>
          <a:r>
            <a:rPr lang="mn-MN" sz="1200">
              <a:effectLst/>
              <a:latin charset="0" panose="020B0604020202020204" pitchFamily="34" typeface="Arial"/>
              <a:ea charset="0" panose="02020603050405020304" pitchFamily="18" typeface="Times New Roman"/>
              <a:cs charset="0" panose="020B0604020202020204" pitchFamily="34" typeface="Arial"/>
            </a:rPr>
            <a:t>Маягтын 1-9-р баганад албан шаардлагын мэдээллийг оруулах бөгөөд 5-р баганад зөрчлийн мөнгөн дүнг сая төгрөгөөр нөхнө. </a:t>
          </a:r>
          <a:endParaRPr lang="en-US" sz="1200">
            <a:effectLst/>
            <a:latin charset="0" panose="020B0604020202020204" pitchFamily="34" typeface="Arial"/>
            <a:ea charset="0" panose="02020603050405020304" pitchFamily="18" typeface="Times New Roman"/>
            <a:cs charset="0" panose="020B0604020202020204" pitchFamily="34" typeface="Arial"/>
          </a:endParaRPr>
        </a:p>
        <a:p>
          <a:pPr algn="just" indent="457200" marL="0" marR="0">
            <a:spcBef>
              <a:spcPts val="0"/>
            </a:spcBef>
            <a:spcAft>
              <a:spcPts val="0"/>
            </a:spcAft>
          </a:pPr>
          <a:r>
            <a:rPr lang="mn-MN" sz="1200">
              <a:effectLst/>
              <a:latin charset="0" panose="020B0604020202020204" pitchFamily="34" typeface="Arial"/>
              <a:ea charset="0" panose="02020603050405020304" pitchFamily="18" typeface="Times New Roman"/>
              <a:cs charset="0" panose="020B0604020202020204" pitchFamily="34" typeface="Arial"/>
            </a:rPr>
            <a:t> </a:t>
          </a:r>
          <a:endParaRPr lang="en-US" sz="1200">
            <a:effectLst/>
            <a:latin charset="0" panose="020B0604020202020204" pitchFamily="34" typeface="Arial"/>
            <a:ea charset="0" panose="02020603050405020304" pitchFamily="18" typeface="Times New Roman"/>
            <a:cs charset="0" panose="020B0604020202020204" pitchFamily="34" typeface="Arial"/>
          </a:endParaRPr>
        </a:p>
        <a:p>
          <a:pPr algn="just" indent="457200" marL="0" marR="0">
            <a:spcBef>
              <a:spcPts val="0"/>
            </a:spcBef>
            <a:spcAft>
              <a:spcPts val="0"/>
            </a:spcAft>
          </a:pPr>
          <a:r>
            <a:rPr lang="mn-MN" sz="1200">
              <a:effectLst/>
              <a:latin charset="0" panose="020B0604020202020204" pitchFamily="34" typeface="Arial"/>
              <a:ea charset="0" panose="02020603050405020304" pitchFamily="18" typeface="Times New Roman"/>
              <a:cs charset="0" panose="020B0604020202020204" pitchFamily="34" typeface="Arial"/>
            </a:rPr>
            <a:t>Маягтын 3, 4-р баганад холбогдох байгууллагад албан шаардлагыг биечлэн хүлээлгэн</a:t>
          </a:r>
          <a:r>
            <a:rPr baseline="0" lang="mn-MN" sz="1200">
              <a:effectLst/>
              <a:latin charset="0" panose="020B0604020202020204" pitchFamily="34" typeface="Arial"/>
              <a:ea charset="0" panose="02020603050405020304" pitchFamily="18" typeface="Times New Roman"/>
              <a:cs charset="0" panose="020B0604020202020204" pitchFamily="34" typeface="Arial"/>
            </a:rPr>
            <a:t> өгсөн болон албан бичгээр хүргүүлсэн</a:t>
          </a:r>
          <a:r>
            <a:rPr lang="mn-MN" sz="1200">
              <a:effectLst/>
              <a:latin charset="0" panose="020B0604020202020204" pitchFamily="34" typeface="Arial"/>
              <a:ea charset="0" panose="02020603050405020304" pitchFamily="18" typeface="Times New Roman"/>
              <a:cs charset="0" panose="020B0604020202020204" pitchFamily="34" typeface="Arial"/>
            </a:rPr>
            <a:t>, зөрчлийг барагдуулах хугацааг харуулна.</a:t>
          </a:r>
          <a:endParaRPr lang="en-US" sz="1200">
            <a:effectLst/>
            <a:latin charset="0" panose="020B0604020202020204" pitchFamily="34" typeface="Arial"/>
            <a:ea charset="0" panose="02020603050405020304" pitchFamily="18" typeface="Times New Roman"/>
            <a:cs charset="0" panose="020B0604020202020204" pitchFamily="34" typeface="Arial"/>
          </a:endParaRPr>
        </a:p>
        <a:p>
          <a:pPr algn="just" indent="457200" marL="0" marR="0">
            <a:spcBef>
              <a:spcPts val="0"/>
            </a:spcBef>
            <a:spcAft>
              <a:spcPts val="0"/>
            </a:spcAft>
          </a:pPr>
          <a:r>
            <a:rPr lang="mn-MN" sz="1200">
              <a:effectLst/>
              <a:latin charset="0" panose="020B0604020202020204" pitchFamily="34" typeface="Arial"/>
              <a:ea charset="0" panose="02020603050405020304" pitchFamily="18" typeface="Times New Roman"/>
              <a:cs charset="0" panose="020B0604020202020204" pitchFamily="34" typeface="Arial"/>
            </a:rPr>
            <a:t> </a:t>
          </a:r>
          <a:endParaRPr lang="en-US" sz="1200">
            <a:effectLst/>
            <a:latin charset="0" panose="020B0604020202020204" pitchFamily="34" typeface="Arial"/>
            <a:ea charset="0" panose="02020603050405020304" pitchFamily="18" typeface="Times New Roman"/>
            <a:cs charset="0" panose="020B0604020202020204" pitchFamily="34" typeface="Arial"/>
          </a:endParaRPr>
        </a:p>
        <a:p>
          <a:pPr algn="just" indent="457200" marL="0" marR="0">
            <a:spcBef>
              <a:spcPts val="0"/>
            </a:spcBef>
            <a:spcAft>
              <a:spcPts val="0"/>
            </a:spcAft>
          </a:pPr>
          <a:r>
            <a:rPr lang="mn-MN" sz="1200">
              <a:effectLst/>
              <a:latin charset="0" panose="020B0604020202020204" pitchFamily="34" typeface="Arial"/>
              <a:ea charset="0" panose="02020603050405020304" pitchFamily="18" typeface="Times New Roman"/>
              <a:cs charset="0" panose="020B0604020202020204" pitchFamily="34" typeface="Arial"/>
            </a:rPr>
            <a:t>Маягтын 6, 7, 8, 9-р баганад албан шаардлагыг хүлээн хүлээн авсан</a:t>
          </a:r>
          <a:r>
            <a:rPr baseline="0" lang="mn-MN" sz="1200">
              <a:effectLst/>
              <a:latin charset="0" panose="020B0604020202020204" pitchFamily="34" typeface="Arial"/>
              <a:ea charset="0" panose="02020603050405020304" pitchFamily="18" typeface="Times New Roman"/>
              <a:cs charset="0" panose="020B0604020202020204" pitchFamily="34" typeface="Arial"/>
            </a:rPr>
            <a:t> </a:t>
          </a:r>
          <a:r>
            <a:rPr lang="mn-MN" sz="1200">
              <a:effectLst/>
              <a:latin charset="0" panose="020B0604020202020204" pitchFamily="34" typeface="Arial"/>
              <a:ea charset="0" panose="02020603050405020304" pitchFamily="18" typeface="Times New Roman"/>
              <a:cs charset="0" panose="020B0604020202020204" pitchFamily="34" typeface="Arial"/>
            </a:rPr>
            <a:t>албан тушаалтантай холбоотой мэдээллийг бүртгэнэ.</a:t>
          </a:r>
          <a:endParaRPr lang="en-US" sz="1200">
            <a:effectLst/>
            <a:latin charset="0" panose="020B0604020202020204" pitchFamily="34" typeface="Arial"/>
            <a:ea charset="0" panose="02020603050405020304" pitchFamily="18" typeface="Times New Roman"/>
            <a:cs charset="0" panose="020B0604020202020204" pitchFamily="34" typeface="Arial"/>
          </a:endParaRPr>
        </a:p>
        <a:p>
          <a:pPr algn="just" indent="457200" marL="0" marR="0">
            <a:spcBef>
              <a:spcPts val="0"/>
            </a:spcBef>
            <a:spcAft>
              <a:spcPts val="0"/>
            </a:spcAft>
          </a:pPr>
          <a:r>
            <a:rPr lang="mn-MN" sz="1200">
              <a:effectLst/>
              <a:latin charset="0" panose="020B0604020202020204" pitchFamily="34" typeface="Arial"/>
              <a:ea charset="0" panose="02020603050405020304" pitchFamily="18" typeface="Times New Roman"/>
              <a:cs charset="0" panose="020B0604020202020204" pitchFamily="34" typeface="Arial"/>
            </a:rPr>
            <a:t> </a:t>
          </a:r>
          <a:endParaRPr lang="en-US" sz="1200">
            <a:effectLst/>
            <a:latin charset="0" panose="020B0604020202020204" pitchFamily="34" typeface="Arial"/>
            <a:ea charset="0" panose="02020603050405020304" pitchFamily="18" typeface="Times New Roman"/>
            <a:cs charset="0" panose="020B0604020202020204" pitchFamily="34" typeface="Arial"/>
          </a:endParaRPr>
        </a:p>
        <a:p>
          <a:pPr algn="just" indent="457200" marL="0" marR="0">
            <a:spcBef>
              <a:spcPts val="0"/>
            </a:spcBef>
            <a:spcAft>
              <a:spcPts val="0"/>
            </a:spcAft>
          </a:pPr>
          <a:r>
            <a:rPr lang="mn-MN" sz="1200">
              <a:effectLst/>
              <a:latin charset="0" panose="020B0604020202020204" pitchFamily="34" typeface="Arial"/>
              <a:ea charset="0" panose="02020603050405020304" pitchFamily="18" typeface="Times New Roman"/>
              <a:cs charset="0" panose="020B0604020202020204" pitchFamily="34" typeface="Arial"/>
            </a:rPr>
            <a:t>Маягтын 10-р баганад албан шаардлагын хэрэгжилтийг хангуулах ажилтны албан тушаал, овог нэрийг бичнэ.</a:t>
          </a:r>
          <a:endParaRPr lang="en-US" sz="1200">
            <a:effectLst/>
            <a:latin charset="0" panose="020B0604020202020204" pitchFamily="34" typeface="Arial"/>
            <a:ea charset="0" panose="02020603050405020304" pitchFamily="18" typeface="Times New Roman"/>
            <a:cs charset="0" panose="020B0604020202020204" pitchFamily="34" typeface="Arial"/>
          </a:endParaRPr>
        </a:p>
        <a:p>
          <a:pPr algn="just" indent="457200" marL="0" marR="0">
            <a:spcBef>
              <a:spcPts val="0"/>
            </a:spcBef>
            <a:spcAft>
              <a:spcPts val="0"/>
            </a:spcAft>
          </a:pPr>
          <a:r>
            <a:rPr lang="mn-MN" sz="1200">
              <a:effectLst/>
              <a:latin charset="0" panose="020B0604020202020204" pitchFamily="34" typeface="Arial"/>
              <a:ea charset="0" panose="02020603050405020304" pitchFamily="18" typeface="Times New Roman"/>
              <a:cs charset="0" panose="020B0604020202020204" pitchFamily="34" typeface="Arial"/>
            </a:rPr>
            <a:t> </a:t>
          </a:r>
          <a:endParaRPr lang="en-US" sz="1200">
            <a:effectLst/>
            <a:latin charset="0" panose="020B0604020202020204" pitchFamily="34" typeface="Arial"/>
            <a:ea charset="0" panose="02020603050405020304" pitchFamily="18" typeface="Times New Roman"/>
            <a:cs charset="0" panose="020B0604020202020204" pitchFamily="34" typeface="Arial"/>
          </a:endParaRPr>
        </a:p>
        <a:p>
          <a:pPr algn="just" indent="457200" marL="0" marR="0">
            <a:spcBef>
              <a:spcPts val="0"/>
            </a:spcBef>
            <a:spcAft>
              <a:spcPts val="0"/>
            </a:spcAft>
          </a:pPr>
          <a:r>
            <a:rPr lang="mn-MN" sz="1200">
              <a:effectLst/>
              <a:latin charset="0" panose="020B0604020202020204" pitchFamily="34" typeface="Arial"/>
              <a:ea charset="0" panose="02020603050405020304" pitchFamily="18" typeface="Times New Roman"/>
              <a:cs charset="0" panose="020B0604020202020204" pitchFamily="34" typeface="Arial"/>
            </a:rPr>
            <a:t>Маягтын 11-18-р баганад албан шаардлагын биелэлтийн талаархи мэдээллийг харуулна.</a:t>
          </a:r>
          <a:endParaRPr lang="en-US" sz="1200">
            <a:effectLst/>
            <a:latin charset="0" panose="020B0604020202020204" pitchFamily="34" typeface="Arial"/>
            <a:ea charset="0" panose="02020603050405020304" pitchFamily="18" typeface="Times New Roman"/>
            <a:cs charset="0" panose="020B0604020202020204" pitchFamily="34" typeface="Arial"/>
          </a:endParaRPr>
        </a:p>
        <a:p>
          <a:pPr algn="just" indent="457200" marL="0" marR="0">
            <a:spcBef>
              <a:spcPts val="0"/>
            </a:spcBef>
            <a:spcAft>
              <a:spcPts val="0"/>
            </a:spcAft>
          </a:pPr>
          <a:r>
            <a:rPr lang="mn-MN" sz="1200">
              <a:effectLst/>
              <a:latin charset="0" panose="020B0604020202020204" pitchFamily="34" typeface="Arial"/>
              <a:ea charset="0" panose="02020603050405020304" pitchFamily="18" typeface="Times New Roman"/>
              <a:cs charset="0" panose="020B0604020202020204" pitchFamily="34" typeface="Arial"/>
            </a:rPr>
            <a:t> </a:t>
          </a:r>
          <a:endParaRPr lang="en-US" sz="1200">
            <a:effectLst/>
            <a:latin charset="0" panose="020B0604020202020204" pitchFamily="34" typeface="Arial"/>
            <a:ea charset="0" panose="02020603050405020304" pitchFamily="18" typeface="Times New Roman"/>
            <a:cs charset="0" panose="020B0604020202020204" pitchFamily="34" typeface="Arial"/>
          </a:endParaRPr>
        </a:p>
        <a:p>
          <a:pPr algn="just" indent="457200" marL="0" marR="0">
            <a:spcBef>
              <a:spcPts val="0"/>
            </a:spcBef>
            <a:spcAft>
              <a:spcPts val="0"/>
            </a:spcAft>
          </a:pPr>
          <a:r>
            <a:rPr lang="mn-MN" sz="1200">
              <a:effectLst/>
              <a:latin charset="0" panose="020B0604020202020204" pitchFamily="34" typeface="Arial"/>
              <a:ea charset="0" panose="02020603050405020304" pitchFamily="18" typeface="Times New Roman"/>
              <a:cs charset="0" panose="020B0604020202020204" pitchFamily="34" typeface="Arial"/>
            </a:rPr>
            <a:t> Маягтын 11, 13, 16, 19-р баганад албан шаардлагын хэрэгжсэн, хуулийн байгууллагад шилжүүлсэн, тушаалаар хүчингүй болсон, дараа онд шилжих үлдэгдэл</a:t>
          </a:r>
          <a:r>
            <a:rPr baseline="0" lang="mn-MN" sz="1200">
              <a:effectLst/>
              <a:latin charset="0" panose="020B0604020202020204" pitchFamily="34" typeface="Arial"/>
              <a:ea charset="0" panose="02020603050405020304" pitchFamily="18" typeface="Times New Roman"/>
              <a:cs charset="0" panose="020B0604020202020204" pitchFamily="34" typeface="Arial"/>
            </a:rPr>
            <a:t> тус бүрээр</a:t>
          </a:r>
          <a:r>
            <a:rPr lang="mn-MN" sz="1200">
              <a:effectLst/>
              <a:latin charset="0" panose="020B0604020202020204" pitchFamily="34" typeface="Arial"/>
              <a:ea charset="0" panose="02020603050405020304" pitchFamily="18" typeface="Times New Roman"/>
              <a:cs charset="0" panose="020B0604020202020204" pitchFamily="34" typeface="Arial"/>
            </a:rPr>
            <a:t>, сая төгрөгөөр харуулна.</a:t>
          </a:r>
          <a:endParaRPr lang="en-US" sz="1200">
            <a:effectLst/>
            <a:latin charset="0" panose="020B0604020202020204" pitchFamily="34" typeface="Arial"/>
            <a:ea charset="0" panose="02020603050405020304" pitchFamily="18" typeface="Times New Roman"/>
            <a:cs charset="0" panose="020B0604020202020204" pitchFamily="34" typeface="Arial"/>
          </a:endParaRPr>
        </a:p>
        <a:p>
          <a:pPr algn="just" indent="457200" marL="0" marR="0">
            <a:spcBef>
              <a:spcPts val="0"/>
            </a:spcBef>
            <a:spcAft>
              <a:spcPts val="0"/>
            </a:spcAft>
          </a:pPr>
          <a:r>
            <a:rPr lang="mn-MN" sz="1200">
              <a:effectLst/>
              <a:latin charset="0" panose="020B0604020202020204" pitchFamily="34" typeface="Arial"/>
              <a:ea charset="0" panose="02020603050405020304" pitchFamily="18" typeface="Times New Roman"/>
              <a:cs charset="0" panose="020B0604020202020204" pitchFamily="34" typeface="Arial"/>
            </a:rPr>
            <a:t> </a:t>
          </a:r>
          <a:endParaRPr lang="en-US" sz="1200">
            <a:effectLst/>
            <a:latin charset="0" panose="020B0604020202020204" pitchFamily="34" typeface="Arial"/>
            <a:ea charset="0" panose="02020603050405020304" pitchFamily="18" typeface="Times New Roman"/>
            <a:cs charset="0" panose="020B0604020202020204" pitchFamily="34" typeface="Arial"/>
          </a:endParaRPr>
        </a:p>
        <a:p>
          <a:pPr algn="just" indent="457200" marL="0" marR="0">
            <a:spcBef>
              <a:spcPts val="0"/>
            </a:spcBef>
            <a:spcAft>
              <a:spcPts val="0"/>
            </a:spcAft>
          </a:pPr>
          <a:r>
            <a:rPr lang="mn-MN" sz="1200">
              <a:effectLst/>
              <a:latin charset="0" panose="020B0604020202020204" pitchFamily="34" typeface="Arial"/>
              <a:ea charset="0" panose="02020603050405020304" pitchFamily="18" typeface="Times New Roman"/>
              <a:cs charset="0" panose="020B0604020202020204" pitchFamily="34" typeface="Arial"/>
            </a:rPr>
            <a:t>Маягтын 14, 15, 17, 18-р баганад хуулийн байгууллагад шилжүүлсэн, тушаалаар хүчингүй болж бүртгэлээс хасагдсан албан шаардлагын огноо, дугаарыг нөхнө. </a:t>
          </a:r>
          <a:endParaRPr lang="en-US" sz="1200">
            <a:effectLst/>
            <a:latin charset="0" panose="020B0604020202020204" pitchFamily="34" typeface="Arial"/>
            <a:ea charset="0" panose="02020603050405020304" pitchFamily="18" typeface="Times New Roman"/>
            <a:cs charset="0" panose="020B0604020202020204" pitchFamily="34" typeface="Arial"/>
          </a:endParaRPr>
        </a:p>
        <a:p>
          <a:pPr algn="just" indent="457200" marL="0" marR="0">
            <a:spcBef>
              <a:spcPts val="0"/>
            </a:spcBef>
            <a:spcAft>
              <a:spcPts val="0"/>
            </a:spcAft>
          </a:pPr>
          <a:r>
            <a:rPr lang="mn-MN" sz="1200">
              <a:effectLst/>
              <a:latin charset="0" panose="020B0604020202020204" pitchFamily="34" typeface="Arial"/>
              <a:ea charset="0" panose="02020603050405020304" pitchFamily="18" typeface="Times New Roman"/>
              <a:cs charset="0" panose="020B0604020202020204" pitchFamily="34" typeface="Arial"/>
            </a:rPr>
            <a:t> </a:t>
          </a:r>
          <a:endParaRPr lang="en-US" sz="1200">
            <a:effectLst/>
            <a:latin charset="0" panose="020B0604020202020204" pitchFamily="34" typeface="Arial"/>
            <a:ea charset="0" panose="02020603050405020304" pitchFamily="18" typeface="Times New Roman"/>
            <a:cs charset="0" panose="020B0604020202020204" pitchFamily="34" typeface="Arial"/>
          </a:endParaRPr>
        </a:p>
        <a:p>
          <a:pPr algn="just" indent="457200" marL="0" marR="0">
            <a:spcBef>
              <a:spcPts val="0"/>
            </a:spcBef>
            <a:spcAft>
              <a:spcPts val="0"/>
            </a:spcAft>
          </a:pPr>
          <a:r>
            <a:rPr lang="mn-MN" sz="1200">
              <a:effectLst/>
              <a:latin charset="0" panose="020B0604020202020204" pitchFamily="34" typeface="Arial"/>
              <a:ea charset="0" panose="02020603050405020304" pitchFamily="18" typeface="Times New Roman"/>
              <a:cs charset="0" panose="020B0604020202020204" pitchFamily="34" typeface="Arial"/>
            </a:rPr>
            <a:t>Монгол </a:t>
          </a:r>
          <a:r>
            <a:rPr lang="ru-RU" sz="1200">
              <a:effectLst/>
              <a:latin charset="0" panose="020B0604020202020204" pitchFamily="34" typeface="Arial"/>
              <a:ea charset="0" panose="02020603050405020304" pitchFamily="18" typeface="Times New Roman"/>
              <a:cs charset="0" panose="020B0604020202020204" pitchFamily="34" typeface="Arial"/>
            </a:rPr>
            <a:t>Улсын ерөнхий аудиторын 2007 оны 53-р тушаалаар батлагдсан “Аудитын үр өгөөжийг төлөвлөх, бүртгэх, тооцоолох, тайлагнах, мэдээлэх журам”-ын дагуу тодорхойлсон аудитын үр өгөөжийн мэдээг хамруулна.</a:t>
          </a:r>
          <a:endParaRPr lang="en-US" sz="1200">
            <a:effectLst/>
            <a:latin charset="0" panose="020B0604020202020204" pitchFamily="34" typeface="Arial"/>
            <a:ea charset="0" panose="02020603050405020304" pitchFamily="18" typeface="Times New Roman"/>
            <a:cs charset="0" panose="020B0604020202020204" pitchFamily="34" typeface="Arial"/>
          </a:endParaRPr>
        </a:p>
        <a:p>
          <a:pPr algn="just" marL="0" marR="0">
            <a:spcBef>
              <a:spcPts val="0"/>
            </a:spcBef>
            <a:spcAft>
              <a:spcPts val="0"/>
            </a:spcAft>
          </a:pPr>
          <a:r>
            <a:rPr lang="mn-MN" sz="1200">
              <a:effectLst/>
              <a:latin charset="0" panose="020B0604020202020204" pitchFamily="34" typeface="Arial"/>
              <a:ea charset="0" panose="02020603050405020304" pitchFamily="18" typeface="Times New Roman"/>
              <a:cs charset="0" panose="020B0604020202020204" pitchFamily="34" typeface="Arial"/>
            </a:rPr>
            <a:t> </a:t>
          </a:r>
          <a:endParaRPr lang="en-US" sz="1200">
            <a:effectLst/>
            <a:latin charset="0" panose="020B0604020202020204" pitchFamily="34" typeface="Arial"/>
            <a:ea charset="0" panose="02020603050405020304" pitchFamily="18" typeface="Times New Roman"/>
            <a:cs charset="0" panose="020B0604020202020204" pitchFamily="34" typeface="Arial"/>
          </a:endParaRPr>
        </a:p>
        <a:p>
          <a:pPr algn="just" indent="457200" marL="0" marR="0">
            <a:spcBef>
              <a:spcPts val="0"/>
            </a:spcBef>
            <a:spcAft>
              <a:spcPts val="0"/>
            </a:spcAft>
          </a:pPr>
          <a:r>
            <a:rPr lang="mn-MN" sz="1200">
              <a:effectLst/>
              <a:latin charset="0" panose="020B0604020202020204" pitchFamily="34" typeface="Arial"/>
              <a:ea charset="0" panose="02020603050405020304" pitchFamily="18" typeface="Times New Roman"/>
              <a:cs charset="0" panose="020B0604020202020204" pitchFamily="34" typeface="Arial"/>
            </a:rPr>
            <a:t>Гүйцэтгэсэн </a:t>
          </a:r>
          <a:r>
            <a:rPr lang="ru-RU" sz="1200">
              <a:effectLst/>
              <a:latin charset="0" panose="020B0604020202020204" pitchFamily="34" typeface="Arial"/>
              <a:ea charset="0" panose="02020603050405020304" pitchFamily="18" typeface="Times New Roman"/>
              <a:cs charset="0" panose="020B0604020202020204" pitchFamily="34" typeface="Arial"/>
            </a:rPr>
            <a:t>аудитын бүртгэгдсэн үр өгөөжийг мөнгөн дүнгээр илэрхийлэгдэх боломжтой эсэхээс хамааран санхүүгийн болон санхүүгийн бус гэж ангила</a:t>
          </a:r>
          <a:r>
            <a:rPr lang="mn-MN" sz="1200">
              <a:effectLst/>
              <a:latin charset="0" panose="020B0604020202020204" pitchFamily="34" typeface="Arial"/>
              <a:ea charset="0" panose="02020603050405020304" pitchFamily="18" typeface="Times New Roman"/>
              <a:cs charset="0" panose="020B0604020202020204" pitchFamily="34" typeface="Arial"/>
            </a:rPr>
            <a:t>х бөгөөд </a:t>
          </a:r>
          <a:r>
            <a:rPr lang="ru-RU" sz="1200">
              <a:effectLst/>
              <a:latin charset="0" panose="020B0604020202020204" pitchFamily="34" typeface="Arial"/>
              <a:ea charset="0" panose="02020603050405020304" pitchFamily="18" typeface="Times New Roman"/>
              <a:cs charset="0" panose="020B0604020202020204" pitchFamily="34" typeface="Arial"/>
            </a:rPr>
            <a:t>Маягт</a:t>
          </a:r>
          <a:r>
            <a:rPr lang="mn-MN" sz="1200">
              <a:effectLst/>
              <a:latin charset="0" panose="020B0604020202020204" pitchFamily="34" typeface="Arial"/>
              <a:ea charset="0" panose="02020603050405020304" pitchFamily="18" typeface="Times New Roman"/>
              <a:cs charset="0" panose="020B0604020202020204" pitchFamily="34" typeface="Arial"/>
            </a:rPr>
            <a:t>ын 20-22</a:t>
          </a:r>
          <a:r>
            <a:rPr lang="ru-RU" sz="1200">
              <a:effectLst/>
              <a:latin charset="0" panose="020B0604020202020204" pitchFamily="34" typeface="Arial"/>
              <a:ea charset="0" panose="02020603050405020304" pitchFamily="18" typeface="Times New Roman"/>
              <a:cs charset="0" panose="020B0604020202020204" pitchFamily="34" typeface="Arial"/>
            </a:rPr>
            <a:t>-р баганад тайлант онд тооцоолсон аудитын үр өгөөжийг үр өгөөж хүртэгч тал – харилцагч байгууллагаар зохих журмын дагуу хүлээн зөвшөөр</a:t>
          </a:r>
          <a:r>
            <a:rPr lang="mn-MN" sz="1200">
              <a:effectLst/>
              <a:latin charset="0" panose="020B0604020202020204" pitchFamily="34" typeface="Arial"/>
              <a:ea charset="0" panose="02020603050405020304" pitchFamily="18" typeface="Times New Roman"/>
              <a:cs charset="0" panose="020B0604020202020204" pitchFamily="34" typeface="Arial"/>
            </a:rPr>
            <a:t>үүлсэн </a:t>
          </a:r>
          <a:r>
            <a:rPr lang="ru-RU" sz="1200">
              <a:effectLst/>
              <a:latin charset="0" panose="020B0604020202020204" pitchFamily="34" typeface="Arial"/>
              <a:ea charset="0" panose="02020603050405020304" pitchFamily="18" typeface="Times New Roman"/>
              <a:cs charset="0" panose="020B0604020202020204" pitchFamily="34" typeface="Arial"/>
            </a:rPr>
            <a:t>санхүүгийн болон санхүүгийн бус </a:t>
          </a:r>
          <a:r>
            <a:rPr lang="mn-MN" sz="1200">
              <a:effectLst/>
              <a:latin charset="0" panose="020B0604020202020204" pitchFamily="34" typeface="Arial"/>
              <a:ea charset="0" panose="02020603050405020304" pitchFamily="18" typeface="Times New Roman"/>
              <a:cs charset="0" panose="020B0604020202020204" pitchFamily="34" typeface="Arial"/>
            </a:rPr>
            <a:t>үр өгөөжийн тоо, үнийн дүнг өссөн дүнгээр мэдээлнэ.</a:t>
          </a:r>
          <a:endParaRPr lang="en-US" sz="1200">
            <a:effectLst/>
            <a:latin charset="0" panose="020B0604020202020204" pitchFamily="34" typeface="Arial"/>
            <a:ea charset="0" panose="02020603050405020304" pitchFamily="18" typeface="Times New Roman"/>
            <a:cs charset="0" panose="020B0604020202020204" pitchFamily="34" typeface="Arial"/>
          </a:endParaRPr>
        </a:p>
        <a:p>
          <a:pPr algn="just" indent="457200" marL="0" marR="0">
            <a:spcBef>
              <a:spcPts val="0"/>
            </a:spcBef>
            <a:spcAft>
              <a:spcPts val="0"/>
            </a:spcAft>
          </a:pPr>
          <a:r>
            <a:rPr lang="mn-MN" sz="1200">
              <a:effectLst/>
              <a:latin charset="0" panose="020B0604020202020204" pitchFamily="34" typeface="Arial"/>
              <a:ea charset="0" panose="02020603050405020304" pitchFamily="18" typeface="Times New Roman"/>
              <a:cs charset="0" panose="020B0604020202020204" pitchFamily="34" typeface="Arial"/>
            </a:rPr>
            <a:t> </a:t>
          </a:r>
          <a:endParaRPr lang="en-US" sz="1200">
            <a:effectLst/>
            <a:latin charset="0" panose="020B0604020202020204" pitchFamily="34" typeface="Arial"/>
            <a:ea charset="0" panose="02020603050405020304" pitchFamily="18" typeface="Times New Roman"/>
            <a:cs charset="0" panose="020B0604020202020204" pitchFamily="34" typeface="Arial"/>
          </a:endParaRPr>
        </a:p>
        <a:p>
          <a:pPr algn="just" indent="457200" marL="0" marR="0">
            <a:spcBef>
              <a:spcPts val="0"/>
            </a:spcBef>
            <a:spcAft>
              <a:spcPts val="0"/>
            </a:spcAft>
          </a:pPr>
          <a:r>
            <a:rPr lang="mn-MN" sz="1200">
              <a:effectLst/>
              <a:latin charset="0" panose="020B0604020202020204" pitchFamily="34" typeface="Arial"/>
              <a:ea charset="0" panose="02020603050405020304" pitchFamily="18" typeface="Times New Roman"/>
              <a:cs charset="0" panose="020B0604020202020204" pitchFamily="34" typeface="Arial"/>
            </a:rPr>
            <a:t>Маягтын мөрөнд өмнөх оноос шилжин ирсэн болон тайлант онд өгсөн албан шаардлагыг аудитын төрөл, аудитын код, аудитын нэр, батлагдсан тушаалын огноо,</a:t>
          </a:r>
          <a:r>
            <a:rPr baseline="0" lang="mn-MN" sz="1200">
              <a:effectLst/>
              <a:latin charset="0" panose="020B0604020202020204" pitchFamily="34" typeface="Arial"/>
              <a:ea charset="0" panose="02020603050405020304" pitchFamily="18" typeface="Times New Roman"/>
              <a:cs charset="0" panose="020B0604020202020204" pitchFamily="34" typeface="Arial"/>
            </a:rPr>
            <a:t> </a:t>
          </a:r>
          <a:r>
            <a:rPr lang="mn-MN" sz="1200">
              <a:effectLst/>
              <a:latin charset="0" panose="020B0604020202020204" pitchFamily="34" typeface="Arial"/>
              <a:ea charset="0" panose="02020603050405020304" pitchFamily="18" typeface="Times New Roman"/>
              <a:cs charset="0" panose="020B0604020202020204" pitchFamily="34" typeface="Arial"/>
            </a:rPr>
            <a:t>дугаар, албан шаардлагын огноо, дугаар, зөрчлийн утгаар дэлгэрэнүй бүртгэнэ. </a:t>
          </a:r>
          <a:endParaRPr lang="en-US" sz="1200">
            <a:effectLst/>
            <a:latin charset="0" panose="020B0604020202020204" pitchFamily="34" typeface="Arial"/>
            <a:ea charset="0" panose="02020603050405020304" pitchFamily="18" typeface="Times New Roman"/>
            <a:cs charset="0" panose="020B0604020202020204" pitchFamily="34" typeface="Arial"/>
          </a:endParaRPr>
        </a:p>
        <a:p>
          <a:pPr algn="just" indent="457200" marL="0" marR="0">
            <a:spcBef>
              <a:spcPts val="0"/>
            </a:spcBef>
            <a:spcAft>
              <a:spcPts val="0"/>
            </a:spcAft>
          </a:pPr>
          <a:r>
            <a:rPr lang="mn-MN" sz="1200">
              <a:effectLst/>
              <a:latin charset="0" panose="020B0604020202020204" pitchFamily="34" typeface="Arial"/>
              <a:ea charset="0" panose="02020603050405020304" pitchFamily="18" typeface="Times New Roman"/>
              <a:cs charset="0" panose="020B0604020202020204" pitchFamily="34" typeface="Arial"/>
            </a:rPr>
            <a:t> </a:t>
          </a:r>
          <a:endParaRPr lang="en-US" sz="1200">
            <a:effectLst/>
            <a:latin charset="0" panose="020B0604020202020204" pitchFamily="34" typeface="Arial"/>
            <a:ea charset="0" panose="02020603050405020304" pitchFamily="18" typeface="Times New Roman"/>
            <a:cs charset="0" panose="020B0604020202020204" pitchFamily="34" typeface="Arial"/>
          </a:endParaRPr>
        </a:p>
        <a:p>
          <a:pPr defTabSz="914400" eaLnBrk="1" fontAlgn="auto" hangingPunct="1" indent="0" latinLnBrk="0" lvl="0" marL="0" marR="0">
            <a:lnSpc>
              <a:spcPct val="100000"/>
            </a:lnSpc>
            <a:spcBef>
              <a:spcPts val="0"/>
            </a:spcBef>
            <a:spcAft>
              <a:spcPts val="0"/>
            </a:spcAft>
            <a:buClrTx/>
            <a:buSzTx/>
            <a:buFontTx/>
            <a:buNone/>
            <a:tabLst/>
            <a:defRPr/>
          </a:pPr>
          <a:endParaRPr b="0" baseline="0" cap="none" i="0" kern="0" kumimoji="0" lang="en-US" noProof="0" normalizeH="0" spc="0" strike="noStrike" sz="1200" u="none">
            <a:ln>
              <a:noFill/>
            </a:ln>
            <a:solidFill>
              <a:sysClr lastClr="000000" val="windowText"/>
            </a:solidFill>
            <a:effectLst/>
            <a:uLnTx/>
            <a:uFillTx/>
            <a:latin charset="0" panose="020B0604020202020204" pitchFamily="34" typeface="Arial"/>
            <a:ea typeface="+mn-ea"/>
            <a:cs charset="0" panose="020B0604020202020204" pitchFamily="34" typeface="Arial"/>
          </a:endParaRPr>
        </a:p>
      </xdr:txBody>
    </xdr:sp>
    <xdr:clientData/>
  </xdr:twoCellAnchor>
</xdr:wsDr>
</file>

<file path=xl/drawings/drawing5.xml><?xml version="1.0" encoding="utf-8"?>
<xdr:wsDr xmlns:a="http://schemas.openxmlformats.org/drawingml/2006/main" xmlns:xdr="http://schemas.openxmlformats.org/drawingml/2006/spreadsheetDrawing">
  <xdr:twoCellAnchor>
    <xdr:from>
      <xdr:col>24</xdr:col>
      <xdr:colOff>66674</xdr:colOff>
      <xdr:row>0</xdr:row>
      <xdr:rowOff>0</xdr:rowOff>
    </xdr:from>
    <xdr:to>
      <xdr:col>35</xdr:col>
      <xdr:colOff>485774</xdr:colOff>
      <xdr:row>4</xdr:row>
      <xdr:rowOff>9525</xdr:rowOff>
    </xdr:to>
    <xdr:sp macro="" textlink="">
      <xdr:nvSpPr>
        <xdr:cNvPr id="3" name="TextBox 2"/>
        <xdr:cNvSpPr txBox="1"/>
      </xdr:nvSpPr>
      <xdr:spPr>
        <a:xfrm>
          <a:off x="20412074" y="0"/>
          <a:ext cx="4619625" cy="657225"/>
        </a:xfrm>
        <a:prstGeom prst="rect">
          <a:avLst/>
        </a:prstGeom>
        <a:solidFill>
          <a:schemeClr val="lt1"/>
        </a:solidFill>
        <a:ln cmpd="sng" w="9525">
          <a:noFill/>
        </a:ln>
      </xdr:spPr>
      <xdr:style>
        <a:lnRef idx="0">
          <a:scrgbClr b="0" g="0" r="0"/>
        </a:lnRef>
        <a:fillRef idx="0">
          <a:scrgbClr b="0" g="0" r="0"/>
        </a:fillRef>
        <a:effectRef idx="0">
          <a:scrgbClr b="0" g="0" r="0"/>
        </a:effectRef>
        <a:fontRef idx="minor">
          <a:schemeClr val="dk1"/>
        </a:fontRef>
      </xdr:style>
      <xdr:txBody>
        <a:bodyPr anchor="t" horzOverflow="clip" rtlCol="0" vertOverflow="clip" wrap="square"/>
        <a:lstStyle/>
        <a:p>
          <a:pPr algn="ctr"/>
          <a:r>
            <a:rPr b="1" lang="mn-MN" sz="900">
              <a:latin charset="0" panose="020B0604020202020204" pitchFamily="34" typeface="Arial"/>
              <a:cs charset="0" panose="020B0604020202020204" pitchFamily="34" typeface="Arial"/>
            </a:rPr>
            <a:t> Маягт: ТАБ-Б3</a:t>
          </a:r>
        </a:p>
        <a:p>
          <a:pPr algn="ctr" defTabSz="914400" eaLnBrk="1" fontAlgn="auto" hangingPunct="1" indent="0" latinLnBrk="0" marL="0" marR="0">
            <a:lnSpc>
              <a:spcPct val="100000"/>
            </a:lnSpc>
            <a:spcBef>
              <a:spcPts val="0"/>
            </a:spcBef>
            <a:spcAft>
              <a:spcPts val="0"/>
            </a:spcAft>
            <a:buClrTx/>
            <a:buSzTx/>
            <a:buFontTx/>
            <a:buNone/>
            <a:tabLst/>
            <a:defRPr/>
          </a:pPr>
          <a:r>
            <a:rPr lang="mn-MN" sz="900">
              <a:solidFill>
                <a:schemeClr val="dk1"/>
              </a:solidFill>
              <a:effectLst/>
              <a:latin charset="0" panose="020B0604020202020204" pitchFamily="34" typeface="Arial"/>
              <a:ea typeface="+mn-ea"/>
              <a:cs charset="0" panose="020B0604020202020204" pitchFamily="34" typeface="Arial"/>
            </a:rPr>
            <a:t>Монгол Улсын Ерөнхий аудиторын ... оны ...дугаар сарын ... өдрийн ... дугаар тушаалын 2</a:t>
          </a:r>
          <a:r>
            <a:rPr baseline="0" lang="mn-MN" sz="900">
              <a:solidFill>
                <a:schemeClr val="dk1"/>
              </a:solidFill>
              <a:effectLst/>
              <a:latin charset="0" panose="020B0604020202020204" pitchFamily="34" typeface="Arial"/>
              <a:ea typeface="+mn-ea"/>
              <a:cs charset="0" panose="020B0604020202020204" pitchFamily="34" typeface="Arial"/>
            </a:rPr>
            <a:t> дугаар </a:t>
          </a:r>
          <a:r>
            <a:rPr lang="mn-MN" sz="900">
              <a:solidFill>
                <a:schemeClr val="dk1"/>
              </a:solidFill>
              <a:effectLst/>
              <a:latin charset="0" panose="020B0604020202020204" pitchFamily="34" typeface="Arial"/>
              <a:ea typeface="+mn-ea"/>
              <a:cs charset="0" panose="020B0604020202020204" pitchFamily="34" typeface="Arial"/>
            </a:rPr>
            <a:t>хавсралт </a:t>
          </a:r>
          <a:endParaRPr lang="en-US" sz="900">
            <a:effectLst/>
            <a:latin charset="0" panose="020B0604020202020204" pitchFamily="34" typeface="Arial"/>
            <a:cs charset="0" panose="020B0604020202020204" pitchFamily="34" typeface="Arial"/>
          </a:endParaRPr>
        </a:p>
        <a:p>
          <a:pPr algn="ctr"/>
          <a:endParaRPr lang="mn-MN" sz="900">
            <a:latin charset="0" panose="020B0604020202020204" pitchFamily="34" typeface="Arial"/>
            <a:cs charset="0" panose="020B0604020202020204" pitchFamily="34" typeface="Arial"/>
          </a:endParaRPr>
        </a:p>
      </xdr:txBody>
    </xdr:sp>
    <xdr:clientData/>
  </xdr:twoCellAnchor>
  <xdr:twoCellAnchor>
    <xdr:from>
      <xdr:col>1</xdr:col>
      <xdr:colOff>371474</xdr:colOff>
      <xdr:row>31</xdr:row>
      <xdr:rowOff>9525</xdr:rowOff>
    </xdr:from>
    <xdr:to>
      <xdr:col>18</xdr:col>
      <xdr:colOff>828674</xdr:colOff>
      <xdr:row>72</xdr:row>
      <xdr:rowOff>13607</xdr:rowOff>
    </xdr:to>
    <xdr:sp macro="" textlink="">
      <xdr:nvSpPr>
        <xdr:cNvPr id="4" name="TextBox 3"/>
        <xdr:cNvSpPr txBox="1"/>
      </xdr:nvSpPr>
      <xdr:spPr>
        <a:xfrm>
          <a:off x="616403" y="6704239"/>
          <a:ext cx="16935450" cy="6698797"/>
        </a:xfrm>
        <a:prstGeom prst="rect">
          <a:avLst/>
        </a:prstGeom>
        <a:solidFill>
          <a:sysClr lastClr="FFFFFF" val="window"/>
        </a:solidFill>
        <a:ln cmpd="sng" w="9525">
          <a:noFill/>
        </a:ln>
        <a:effectLst/>
      </xdr:spPr>
      <xdr:txBody>
        <a:bodyPr anchor="t" horzOverflow="clip" rtlCol="0" vertOverflow="clip" wrap="square"/>
        <a:lstStyle/>
        <a:p>
          <a:pPr algn="ctr" indent="457200" marL="0" marR="0">
            <a:spcBef>
              <a:spcPts val="0"/>
            </a:spcBef>
            <a:spcAft>
              <a:spcPts val="0"/>
            </a:spcAft>
          </a:pPr>
          <a:r>
            <a:rPr b="1" lang="mn-MN" sz="1200">
              <a:effectLst/>
              <a:latin charset="0" panose="020B0604020202020204" pitchFamily="34" typeface="Arial"/>
              <a:ea charset="0" panose="02020603050405020304" pitchFamily="18" typeface="Times New Roman"/>
              <a:cs charset="0" panose="02020603050405020304" pitchFamily="18" typeface="Times New Roman"/>
            </a:rPr>
            <a:t>Маягт нөхөх заавар /Маягт ТАБ-Б</a:t>
          </a:r>
          <a:r>
            <a:rPr b="1" lang="en-US" sz="1200">
              <a:effectLst/>
              <a:latin charset="0" panose="020B0604020202020204" pitchFamily="34" typeface="Arial"/>
              <a:ea charset="0" panose="02020603050405020304" pitchFamily="18" typeface="Times New Roman"/>
              <a:cs charset="0" panose="02020603050405020304" pitchFamily="18" typeface="Times New Roman"/>
            </a:rPr>
            <a:t>3</a:t>
          </a:r>
          <a:r>
            <a:rPr b="1" lang="mn-MN" sz="1200">
              <a:effectLst/>
              <a:latin charset="0" panose="020B0604020202020204" pitchFamily="34" typeface="Arial"/>
              <a:ea charset="0" panose="02020603050405020304" pitchFamily="18" typeface="Times New Roman"/>
              <a:cs charset="0" panose="02020603050405020304" pitchFamily="18" typeface="Times New Roman"/>
            </a:rPr>
            <a:t>/</a:t>
          </a:r>
          <a:endParaRPr lang="en-US" sz="1200">
            <a:effectLst/>
            <a:latin typeface="Arial Mon"/>
            <a:ea charset="0" panose="02020603050405020304" pitchFamily="18" typeface="Times New Roman"/>
            <a:cs charset="0" panose="02020603050405020304" pitchFamily="18" typeface="Times New Roman"/>
          </a:endParaRPr>
        </a:p>
        <a:p>
          <a:pPr algn="ctr" indent="457200" marL="0" marR="0">
            <a:spcBef>
              <a:spcPts val="0"/>
            </a:spcBef>
            <a:spcAft>
              <a:spcPts val="0"/>
            </a:spcAft>
          </a:pPr>
          <a:r>
            <a:rPr b="1" lang="mn-MN" sz="1200">
              <a:effectLst/>
              <a:latin charset="0" panose="020B0604020202020204" pitchFamily="34" typeface="Arial"/>
              <a:ea charset="0" panose="02020603050405020304" pitchFamily="18" typeface="Times New Roman"/>
              <a:cs charset="0" panose="02020603050405020304" pitchFamily="18" typeface="Times New Roman"/>
            </a:rPr>
            <a:t> </a:t>
          </a:r>
          <a:endParaRPr lang="en-US" sz="1200">
            <a:effectLst/>
            <a:latin typeface="Arial Mon"/>
            <a:ea charset="0" panose="02020603050405020304" pitchFamily="18" typeface="Times New Roman"/>
            <a:cs charset="0" panose="02020603050405020304" pitchFamily="18" typeface="Times New Roman"/>
          </a:endParaRPr>
        </a:p>
        <a:p>
          <a:pPr algn="just" indent="457200" marL="0" marR="0">
            <a:spcBef>
              <a:spcPts val="0"/>
            </a:spcBef>
            <a:spcAft>
              <a:spcPts val="0"/>
            </a:spcAft>
          </a:pPr>
          <a:r>
            <a:rPr lang="en-US" sz="1200">
              <a:effectLst/>
              <a:latin charset="0" panose="020B0604020202020204" pitchFamily="34" typeface="Arial"/>
              <a:ea charset="0" panose="02020603050405020304" pitchFamily="18" typeface="Times New Roman"/>
              <a:cs charset="0" panose="02020603050405020304" pitchFamily="18" typeface="Times New Roman"/>
            </a:rPr>
            <a:t>“</a:t>
          </a:r>
          <a:r>
            <a:rPr lang="mn-MN" sz="1200">
              <a:effectLst/>
              <a:latin charset="0" panose="020B0604020202020204" pitchFamily="34" typeface="Arial"/>
              <a:ea charset="0" panose="02020603050405020304" pitchFamily="18" typeface="Times New Roman"/>
              <a:cs charset="0" panose="02020603050405020304" pitchFamily="18" typeface="Times New Roman"/>
            </a:rPr>
            <a:t>Төлбөрийн акт</a:t>
          </a:r>
          <a:r>
            <a:rPr lang="en-US" sz="1200">
              <a:effectLst/>
              <a:latin charset="0" panose="020B0604020202020204" pitchFamily="34" typeface="Arial"/>
              <a:ea charset="0" panose="02020603050405020304" pitchFamily="18" typeface="Times New Roman"/>
              <a:cs charset="0" panose="02020603050405020304" pitchFamily="18" typeface="Times New Roman"/>
            </a:rPr>
            <a:t>”</a:t>
          </a:r>
          <a:r>
            <a:rPr lang="mn-MN" sz="1200">
              <a:effectLst/>
              <a:latin charset="0" panose="020B0604020202020204" pitchFamily="34" typeface="Arial"/>
              <a:ea charset="0" panose="02020603050405020304" pitchFamily="18" typeface="Times New Roman"/>
              <a:cs charset="0" panose="02020603050405020304" pitchFamily="18" typeface="Times New Roman"/>
            </a:rPr>
            <a:t> гэж аудитаар төсвийн болон төрийн өмч хөрөнгийн зориулалтыг зөрчиж зүй бусаар зарцуулсан, хувьдаа завшсан, ашигласан, улс, орон нутгийн төсөвт орох орлогыг төвлөрүүлээгүй зэрэг төрийн байгууллагыг хохироосон зөрчлийг арилгах, хохиролгүй болгохоор төрийн аудитын байгууллагаас тогтоосон баримт бичгийг хэлнэ.</a:t>
          </a:r>
          <a:endParaRPr lang="en-US" sz="1200">
            <a:effectLst/>
            <a:latin typeface="Arial Mon"/>
            <a:ea charset="0" panose="02020603050405020304" pitchFamily="18" typeface="Times New Roman"/>
            <a:cs charset="0" panose="02020603050405020304" pitchFamily="18" typeface="Times New Roman"/>
          </a:endParaRPr>
        </a:p>
        <a:p>
          <a:pPr algn="just" indent="457200" marL="0" marR="0">
            <a:spcBef>
              <a:spcPts val="0"/>
            </a:spcBef>
            <a:spcAft>
              <a:spcPts val="0"/>
            </a:spcAft>
          </a:pPr>
          <a:r>
            <a:rPr b="1" lang="mn-MN" sz="1200">
              <a:effectLst/>
              <a:latin charset="0" panose="020B0604020202020204" pitchFamily="34" typeface="Arial"/>
              <a:ea charset="0" panose="02020603050405020304" pitchFamily="18" typeface="Times New Roman"/>
              <a:cs charset="0" panose="02020603050405020304" pitchFamily="18" typeface="Times New Roman"/>
            </a:rPr>
            <a:t> </a:t>
          </a:r>
          <a:endParaRPr lang="en-US" sz="1200">
            <a:effectLst/>
            <a:latin typeface="Arial Mon"/>
            <a:ea charset="0" panose="02020603050405020304" pitchFamily="18" typeface="Times New Roman"/>
            <a:cs charset="0" panose="02020603050405020304" pitchFamily="18" typeface="Times New Roman"/>
          </a:endParaRPr>
        </a:p>
        <a:p>
          <a:pPr algn="just" indent="457200" marL="0" marR="0">
            <a:spcBef>
              <a:spcPts val="0"/>
            </a:spcBef>
            <a:spcAft>
              <a:spcPts val="0"/>
            </a:spcAft>
          </a:pPr>
          <a:r>
            <a:rPr lang="mn-MN" sz="1200">
              <a:effectLst/>
              <a:latin charset="0" panose="020B0604020202020204" pitchFamily="34" typeface="Arial"/>
              <a:ea charset="0" panose="02020603050405020304" pitchFamily="18" typeface="Times New Roman"/>
              <a:cs charset="0" panose="02020603050405020304" pitchFamily="18" typeface="Times New Roman"/>
            </a:rPr>
            <a:t>Маягтаар Аудитын газрын аудитор /шинжээч/ болон багийн түвшинд төлбөрийн актыг аудит тус бүрээр дэлгэрэнгүй бүртгэнэ.</a:t>
          </a:r>
          <a:endParaRPr lang="en-US" sz="1200">
            <a:effectLst/>
            <a:latin typeface="Arial Mon"/>
            <a:ea charset="0" panose="02020603050405020304" pitchFamily="18" typeface="Times New Roman"/>
            <a:cs charset="0" panose="02020603050405020304" pitchFamily="18" typeface="Times New Roman"/>
          </a:endParaRPr>
        </a:p>
        <a:p>
          <a:pPr algn="just" indent="457200" marL="0" marR="0">
            <a:spcBef>
              <a:spcPts val="0"/>
            </a:spcBef>
            <a:spcAft>
              <a:spcPts val="0"/>
            </a:spcAft>
          </a:pPr>
          <a:r>
            <a:rPr lang="mn-MN" sz="1200">
              <a:effectLst/>
              <a:latin charset="0" panose="020B0604020202020204" pitchFamily="34" typeface="Arial"/>
              <a:ea charset="0" panose="02020603050405020304" pitchFamily="18" typeface="Times New Roman"/>
              <a:cs charset="0" panose="02020603050405020304" pitchFamily="18" typeface="Times New Roman"/>
            </a:rPr>
            <a:t> </a:t>
          </a:r>
          <a:endParaRPr lang="en-US" sz="1200">
            <a:effectLst/>
            <a:latin typeface="Arial Mon"/>
            <a:ea charset="0" panose="02020603050405020304" pitchFamily="18" typeface="Times New Roman"/>
            <a:cs charset="0" panose="02020603050405020304" pitchFamily="18" typeface="Times New Roman"/>
          </a:endParaRPr>
        </a:p>
        <a:p>
          <a:pPr algn="just" indent="457200" marL="0" marR="0">
            <a:spcBef>
              <a:spcPts val="0"/>
            </a:spcBef>
            <a:spcAft>
              <a:spcPts val="0"/>
            </a:spcAft>
          </a:pPr>
          <a:r>
            <a:rPr lang="mn-MN" sz="1200">
              <a:effectLst/>
              <a:latin charset="0" panose="020B0604020202020204" pitchFamily="34" typeface="Arial"/>
              <a:ea charset="0" panose="02020603050405020304" pitchFamily="18" typeface="Times New Roman"/>
              <a:cs charset="0" panose="02020603050405020304" pitchFamily="18" typeface="Times New Roman"/>
            </a:rPr>
            <a:t>Өмнөх оноос шилжиж ирсэн болон тайлант онд аудитаар өгсөн төлбөрийн актыг тоо, үнийн дүнгээр, код, аудитын нэр, албан шаардлагын дугаар, огноо, аудитын төрөл, зөрчлийн утгаар ангилж холбогдох баганад нөхнө.    </a:t>
          </a:r>
          <a:endParaRPr lang="en-US" sz="1200">
            <a:effectLst/>
            <a:latin typeface="Arial Mon"/>
            <a:ea charset="0" panose="02020603050405020304" pitchFamily="18" typeface="Times New Roman"/>
            <a:cs charset="0" panose="02020603050405020304" pitchFamily="18" typeface="Times New Roman"/>
          </a:endParaRPr>
        </a:p>
        <a:p>
          <a:pPr algn="just" indent="457200" marL="0" marR="0">
            <a:spcBef>
              <a:spcPts val="0"/>
            </a:spcBef>
            <a:spcAft>
              <a:spcPts val="0"/>
            </a:spcAft>
          </a:pPr>
          <a:r>
            <a:rPr lang="mn-MN" sz="1200">
              <a:effectLst/>
              <a:latin charset="0" panose="020B0604020202020204" pitchFamily="34" typeface="Arial"/>
              <a:ea charset="0" panose="02020603050405020304" pitchFamily="18" typeface="Times New Roman"/>
              <a:cs charset="0" panose="02020603050405020304" pitchFamily="18" typeface="Times New Roman"/>
            </a:rPr>
            <a:t> </a:t>
          </a:r>
          <a:endParaRPr lang="en-US" sz="1200">
            <a:effectLst/>
            <a:latin typeface="Arial Mon"/>
            <a:ea charset="0" panose="02020603050405020304" pitchFamily="18" typeface="Times New Roman"/>
            <a:cs charset="0" panose="02020603050405020304" pitchFamily="18" typeface="Times New Roman"/>
          </a:endParaRPr>
        </a:p>
        <a:p>
          <a:pPr algn="just" indent="457200" marL="0" marR="0">
            <a:spcBef>
              <a:spcPts val="0"/>
            </a:spcBef>
            <a:spcAft>
              <a:spcPts val="0"/>
            </a:spcAft>
          </a:pPr>
          <a:r>
            <a:rPr lang="mn-MN" sz="1200">
              <a:effectLst/>
              <a:latin charset="0" panose="020B0604020202020204" pitchFamily="34" typeface="Arial"/>
              <a:ea charset="0" panose="02020603050405020304" pitchFamily="18" typeface="Times New Roman"/>
              <a:cs charset="0" panose="02020603050405020304" pitchFamily="18" typeface="Times New Roman"/>
            </a:rPr>
            <a:t>Маягтын 1-13-р баганад төлбөрийн актын мэдээллийг оруулна. </a:t>
          </a:r>
          <a:endParaRPr lang="en-US" sz="1200">
            <a:effectLst/>
            <a:latin typeface="Arial Mon"/>
            <a:ea charset="0" panose="02020603050405020304" pitchFamily="18" typeface="Times New Roman"/>
            <a:cs charset="0" panose="02020603050405020304" pitchFamily="18" typeface="Times New Roman"/>
          </a:endParaRPr>
        </a:p>
        <a:p>
          <a:pPr algn="just" indent="457200" marL="0" marR="0">
            <a:spcBef>
              <a:spcPts val="0"/>
            </a:spcBef>
            <a:spcAft>
              <a:spcPts val="0"/>
            </a:spcAft>
          </a:pPr>
          <a:r>
            <a:rPr lang="mn-MN" sz="1200">
              <a:effectLst/>
              <a:latin charset="0" panose="020B0604020202020204" pitchFamily="34" typeface="Arial"/>
              <a:ea charset="0" panose="02020603050405020304" pitchFamily="18" typeface="Times New Roman"/>
              <a:cs charset="0" panose="02020603050405020304" pitchFamily="18" typeface="Times New Roman"/>
            </a:rPr>
            <a:t> </a:t>
          </a:r>
          <a:endParaRPr lang="en-US" sz="1200">
            <a:effectLst/>
            <a:latin typeface="Arial Mon"/>
            <a:ea charset="0" panose="02020603050405020304" pitchFamily="18" typeface="Times New Roman"/>
            <a:cs charset="0" panose="02020603050405020304" pitchFamily="18" typeface="Times New Roman"/>
          </a:endParaRPr>
        </a:p>
        <a:p>
          <a:pPr algn="just" indent="457200" marL="0" marR="0">
            <a:spcBef>
              <a:spcPts val="0"/>
            </a:spcBef>
            <a:spcAft>
              <a:spcPts val="0"/>
            </a:spcAft>
          </a:pPr>
          <a:r>
            <a:rPr lang="mn-MN" sz="1200">
              <a:effectLst/>
              <a:latin charset="0" panose="020B0604020202020204" pitchFamily="34" typeface="Arial"/>
              <a:ea charset="0" panose="02020603050405020304" pitchFamily="18" typeface="Times New Roman"/>
              <a:cs charset="0" panose="02020603050405020304" pitchFamily="18" typeface="Times New Roman"/>
            </a:rPr>
            <a:t>Маягтын 3, 4-р баганад холбогдох байгууллагад төлбөрийн актыг биечлэн хүлээлгэн өгсөн болон албан бичгээр хүргүүлсэн, төлбөрийн актыг барагдуулах хугацааг харуулна.</a:t>
          </a:r>
          <a:endParaRPr lang="en-US" sz="1200">
            <a:effectLst/>
            <a:latin typeface="Arial Mon"/>
            <a:ea charset="0" panose="02020603050405020304" pitchFamily="18" typeface="Times New Roman"/>
            <a:cs charset="0" panose="02020603050405020304" pitchFamily="18" typeface="Times New Roman"/>
          </a:endParaRPr>
        </a:p>
        <a:p>
          <a:pPr algn="just" indent="457200" marL="0" marR="0">
            <a:spcBef>
              <a:spcPts val="0"/>
            </a:spcBef>
            <a:spcAft>
              <a:spcPts val="0"/>
            </a:spcAft>
          </a:pPr>
          <a:r>
            <a:rPr lang="mn-MN" sz="1200">
              <a:effectLst/>
              <a:latin charset="0" panose="020B0604020202020204" pitchFamily="34" typeface="Arial"/>
              <a:ea charset="0" panose="02020603050405020304" pitchFamily="18" typeface="Times New Roman"/>
              <a:cs charset="0" panose="02020603050405020304" pitchFamily="18" typeface="Times New Roman"/>
            </a:rPr>
            <a:t> </a:t>
          </a:r>
          <a:endParaRPr lang="en-US" sz="1200">
            <a:effectLst/>
            <a:latin typeface="Arial Mon"/>
            <a:ea charset="0" panose="02020603050405020304" pitchFamily="18" typeface="Times New Roman"/>
            <a:cs charset="0" panose="02020603050405020304" pitchFamily="18" typeface="Times New Roman"/>
          </a:endParaRPr>
        </a:p>
        <a:p>
          <a:pPr algn="just" indent="457200" marL="0" marR="0">
            <a:spcBef>
              <a:spcPts val="0"/>
            </a:spcBef>
            <a:spcAft>
              <a:spcPts val="0"/>
            </a:spcAft>
          </a:pPr>
          <a:r>
            <a:rPr lang="mn-MN" sz="1200">
              <a:effectLst/>
              <a:latin charset="0" panose="020B0604020202020204" pitchFamily="34" typeface="Arial"/>
              <a:ea charset="0" panose="02020603050405020304" pitchFamily="18" typeface="Times New Roman"/>
              <a:cs charset="0" panose="02020603050405020304" pitchFamily="18" typeface="Times New Roman"/>
            </a:rPr>
            <a:t>Маягын 5-9-р баганад төлбөрийн актын өмнөх оноос шилжиж ирсэн болон тайлант онд тавьсан төлбөрийн актын дүнг сая төгрөгөөр нөхөх бөгөөд 5-р баганы дүн нь 6-9-р баганы нийлбэртэй тэнцүү байна.</a:t>
          </a:r>
          <a:endParaRPr lang="en-US" sz="1200">
            <a:effectLst/>
            <a:latin typeface="Arial Mon"/>
            <a:ea charset="0" panose="02020603050405020304" pitchFamily="18" typeface="Times New Roman"/>
            <a:cs charset="0" panose="02020603050405020304" pitchFamily="18" typeface="Times New Roman"/>
          </a:endParaRPr>
        </a:p>
        <a:p>
          <a:pPr algn="just" indent="457200" marL="0" marR="0">
            <a:spcBef>
              <a:spcPts val="0"/>
            </a:spcBef>
            <a:spcAft>
              <a:spcPts val="0"/>
            </a:spcAft>
          </a:pPr>
          <a:r>
            <a:rPr lang="mn-MN" sz="1200">
              <a:effectLst/>
              <a:latin charset="0" panose="020B0604020202020204" pitchFamily="34" typeface="Arial"/>
              <a:ea charset="0" panose="02020603050405020304" pitchFamily="18" typeface="Times New Roman"/>
              <a:cs charset="0" panose="02020603050405020304" pitchFamily="18" typeface="Times New Roman"/>
            </a:rPr>
            <a:t> </a:t>
          </a:r>
          <a:endParaRPr lang="en-US" sz="1200">
            <a:effectLst/>
            <a:latin typeface="Arial Mon"/>
            <a:ea charset="0" panose="02020603050405020304" pitchFamily="18" typeface="Times New Roman"/>
            <a:cs charset="0" panose="02020603050405020304" pitchFamily="18" typeface="Times New Roman"/>
          </a:endParaRPr>
        </a:p>
        <a:p>
          <a:pPr algn="just" indent="457200" marL="0" marR="0">
            <a:spcBef>
              <a:spcPts val="0"/>
            </a:spcBef>
            <a:spcAft>
              <a:spcPts val="0"/>
            </a:spcAft>
          </a:pPr>
          <a:r>
            <a:rPr lang="mn-MN" sz="1200">
              <a:effectLst/>
              <a:latin charset="0" panose="020B0604020202020204" pitchFamily="34" typeface="Arial"/>
              <a:ea charset="0" panose="02020603050405020304" pitchFamily="18" typeface="Times New Roman"/>
              <a:cs charset="0" panose="02020603050405020304" pitchFamily="18" typeface="Times New Roman"/>
            </a:rPr>
            <a:t>Маягтын 10-13-р баганад төлбөрийн актыг хүлээн авсан албан тушаалтантай холбоотой мэдээллийг бүртгэнэ.</a:t>
          </a:r>
          <a:endParaRPr lang="en-US" sz="1200">
            <a:effectLst/>
            <a:latin typeface="Arial Mon"/>
            <a:ea charset="0" panose="02020603050405020304" pitchFamily="18" typeface="Times New Roman"/>
            <a:cs charset="0" panose="02020603050405020304" pitchFamily="18" typeface="Times New Roman"/>
          </a:endParaRPr>
        </a:p>
        <a:p>
          <a:pPr algn="just" indent="457200" marL="0" marR="0">
            <a:spcBef>
              <a:spcPts val="0"/>
            </a:spcBef>
            <a:spcAft>
              <a:spcPts val="0"/>
            </a:spcAft>
          </a:pPr>
          <a:r>
            <a:rPr lang="mn-MN" sz="1200">
              <a:effectLst/>
              <a:latin charset="0" panose="020B0604020202020204" pitchFamily="34" typeface="Arial"/>
              <a:ea charset="0" panose="02020603050405020304" pitchFamily="18" typeface="Times New Roman"/>
              <a:cs charset="0" panose="02020603050405020304" pitchFamily="18" typeface="Times New Roman"/>
            </a:rPr>
            <a:t> </a:t>
          </a:r>
          <a:endParaRPr lang="en-US" sz="1200">
            <a:effectLst/>
            <a:latin typeface="Arial Mon"/>
            <a:ea charset="0" panose="02020603050405020304" pitchFamily="18" typeface="Times New Roman"/>
            <a:cs charset="0" panose="02020603050405020304" pitchFamily="18" typeface="Times New Roman"/>
          </a:endParaRPr>
        </a:p>
        <a:p>
          <a:pPr algn="just" indent="457200" marL="0" marR="0">
            <a:spcBef>
              <a:spcPts val="0"/>
            </a:spcBef>
            <a:spcAft>
              <a:spcPts val="0"/>
            </a:spcAft>
          </a:pPr>
          <a:r>
            <a:rPr lang="mn-MN" sz="1200">
              <a:effectLst/>
              <a:latin charset="0" panose="020B0604020202020204" pitchFamily="34" typeface="Arial"/>
              <a:ea charset="0" panose="02020603050405020304" pitchFamily="18" typeface="Times New Roman"/>
              <a:cs charset="0" panose="02020603050405020304" pitchFamily="18" typeface="Times New Roman"/>
            </a:rPr>
            <a:t>Маягтын 14-р баганад төлбөрийн актын хэрэгжилтийг хангуулах ажилтны албан тушаал, овог нэрийг бичнэ.</a:t>
          </a:r>
          <a:endParaRPr lang="en-US" sz="1200">
            <a:effectLst/>
            <a:latin typeface="Arial Mon"/>
            <a:ea charset="0" panose="02020603050405020304" pitchFamily="18" typeface="Times New Roman"/>
            <a:cs charset="0" panose="02020603050405020304" pitchFamily="18" typeface="Times New Roman"/>
          </a:endParaRPr>
        </a:p>
        <a:p>
          <a:pPr algn="just" indent="457200" marL="0" marR="0">
            <a:spcBef>
              <a:spcPts val="0"/>
            </a:spcBef>
            <a:spcAft>
              <a:spcPts val="0"/>
            </a:spcAft>
          </a:pPr>
          <a:r>
            <a:rPr lang="mn-MN" sz="1200">
              <a:effectLst/>
              <a:latin charset="0" panose="020B0604020202020204" pitchFamily="34" typeface="Arial"/>
              <a:ea charset="0" panose="02020603050405020304" pitchFamily="18" typeface="Times New Roman"/>
              <a:cs charset="0" panose="02020603050405020304" pitchFamily="18" typeface="Times New Roman"/>
            </a:rPr>
            <a:t> </a:t>
          </a:r>
          <a:endParaRPr lang="en-US" sz="1200">
            <a:effectLst/>
            <a:latin typeface="Arial Mon"/>
            <a:ea charset="0" panose="02020603050405020304" pitchFamily="18" typeface="Times New Roman"/>
            <a:cs charset="0" panose="02020603050405020304" pitchFamily="18" typeface="Times New Roman"/>
          </a:endParaRPr>
        </a:p>
        <a:p>
          <a:pPr algn="just" indent="457200" marL="0" marR="0">
            <a:spcBef>
              <a:spcPts val="0"/>
            </a:spcBef>
            <a:spcAft>
              <a:spcPts val="0"/>
            </a:spcAft>
          </a:pPr>
          <a:r>
            <a:rPr lang="mn-MN" sz="1200">
              <a:effectLst/>
              <a:latin charset="0" panose="020B0604020202020204" pitchFamily="34" typeface="Arial"/>
              <a:ea charset="0" panose="02020603050405020304" pitchFamily="18" typeface="Times New Roman"/>
              <a:cs charset="0" panose="02020603050405020304" pitchFamily="18" typeface="Times New Roman"/>
            </a:rPr>
            <a:t>Маягтын 15-27-р баганад төлбөрийн актын биелэлтийг хэрэгжсэн болон бүртгэлээс хасагдсан гэж ангилж мэдээллийг нөхнө.</a:t>
          </a:r>
          <a:endParaRPr lang="en-US" sz="1200">
            <a:effectLst/>
            <a:latin typeface="Arial Mon"/>
            <a:ea charset="0" panose="02020603050405020304" pitchFamily="18" typeface="Times New Roman"/>
            <a:cs charset="0" panose="02020603050405020304" pitchFamily="18" typeface="Times New Roman"/>
          </a:endParaRPr>
        </a:p>
        <a:p>
          <a:pPr algn="just" indent="457200" marL="0" marR="0">
            <a:spcBef>
              <a:spcPts val="0"/>
            </a:spcBef>
            <a:spcAft>
              <a:spcPts val="0"/>
            </a:spcAft>
          </a:pPr>
          <a:r>
            <a:rPr lang="mn-MN" sz="1200">
              <a:effectLst/>
              <a:latin charset="0" panose="020B0604020202020204" pitchFamily="34" typeface="Arial"/>
              <a:ea charset="0" panose="02020603050405020304" pitchFamily="18" typeface="Times New Roman"/>
              <a:cs charset="0" panose="02020603050405020304" pitchFamily="18" typeface="Times New Roman"/>
            </a:rPr>
            <a:t> </a:t>
          </a:r>
          <a:endParaRPr lang="en-US" sz="1200">
            <a:effectLst/>
            <a:latin typeface="Arial Mon"/>
            <a:ea charset="0" panose="02020603050405020304" pitchFamily="18" typeface="Times New Roman"/>
            <a:cs charset="0" panose="02020603050405020304" pitchFamily="18" typeface="Times New Roman"/>
          </a:endParaRPr>
        </a:p>
        <a:p>
          <a:pPr algn="just" indent="457200" marL="0" marR="0">
            <a:spcBef>
              <a:spcPts val="0"/>
            </a:spcBef>
            <a:spcAft>
              <a:spcPts val="0"/>
            </a:spcAft>
          </a:pPr>
          <a:r>
            <a:rPr lang="mn-MN" sz="1200">
              <a:effectLst/>
              <a:latin charset="0" panose="020B0604020202020204" pitchFamily="34" typeface="Arial"/>
              <a:ea charset="0" panose="02020603050405020304" pitchFamily="18" typeface="Times New Roman"/>
              <a:cs charset="0" panose="02020603050405020304" pitchFamily="18" typeface="Times New Roman"/>
            </a:rPr>
            <a:t> Маягтын 15-20, 22, 25, 28-р баганад төлбөрийн актын хэрэгжсэн, хуулийн байгууллагад шилжүүлсэн, тушаалаар хүчингүй болсон, дараа онд шилжих үлдэгдэл</a:t>
          </a:r>
          <a:r>
            <a:rPr baseline="0" lang="mn-MN" sz="1200">
              <a:effectLst/>
              <a:latin charset="0" panose="020B0604020202020204" pitchFamily="34" typeface="Arial"/>
              <a:ea charset="0" panose="02020603050405020304" pitchFamily="18" typeface="Times New Roman"/>
              <a:cs charset="0" panose="02020603050405020304" pitchFamily="18" typeface="Times New Roman"/>
            </a:rPr>
            <a:t> тус бүрээр</a:t>
          </a:r>
          <a:r>
            <a:rPr lang="mn-MN" sz="1200">
              <a:effectLst/>
              <a:latin charset="0" panose="020B0604020202020204" pitchFamily="34" typeface="Arial"/>
              <a:ea charset="0" panose="02020603050405020304" pitchFamily="18" typeface="Times New Roman"/>
              <a:cs charset="0" panose="02020603050405020304" pitchFamily="18" typeface="Times New Roman"/>
            </a:rPr>
            <a:t> сая төгрөгөөр харуулна.</a:t>
          </a:r>
          <a:endParaRPr lang="en-US" sz="1200">
            <a:effectLst/>
            <a:latin typeface="Arial Mon"/>
            <a:ea charset="0" panose="02020603050405020304" pitchFamily="18" typeface="Times New Roman"/>
            <a:cs charset="0" panose="02020603050405020304" pitchFamily="18" typeface="Times New Roman"/>
          </a:endParaRPr>
        </a:p>
        <a:p>
          <a:pPr algn="just" indent="457200" marL="0" marR="0">
            <a:spcBef>
              <a:spcPts val="0"/>
            </a:spcBef>
            <a:spcAft>
              <a:spcPts val="0"/>
            </a:spcAft>
          </a:pPr>
          <a:r>
            <a:rPr lang="mn-MN" sz="1200">
              <a:effectLst/>
              <a:latin charset="0" panose="020B0604020202020204" pitchFamily="34" typeface="Arial"/>
              <a:ea charset="0" panose="02020603050405020304" pitchFamily="18" typeface="Times New Roman"/>
              <a:cs charset="0" panose="02020603050405020304" pitchFamily="18" typeface="Times New Roman"/>
            </a:rPr>
            <a:t> </a:t>
          </a:r>
          <a:endParaRPr lang="en-US" sz="1200">
            <a:effectLst/>
            <a:latin typeface="Arial Mon"/>
            <a:ea charset="0" panose="02020603050405020304" pitchFamily="18" typeface="Times New Roman"/>
            <a:cs charset="0" panose="02020603050405020304" pitchFamily="18" typeface="Times New Roman"/>
          </a:endParaRPr>
        </a:p>
        <a:p>
          <a:pPr algn="just" indent="457200" marL="0" marR="0">
            <a:spcBef>
              <a:spcPts val="0"/>
            </a:spcBef>
            <a:spcAft>
              <a:spcPts val="0"/>
            </a:spcAft>
          </a:pPr>
          <a:r>
            <a:rPr lang="mn-MN" sz="1200">
              <a:effectLst/>
              <a:latin charset="0" panose="020B0604020202020204" pitchFamily="34" typeface="Arial"/>
              <a:ea charset="0" panose="02020603050405020304" pitchFamily="18" typeface="Times New Roman"/>
              <a:cs charset="0" panose="02020603050405020304" pitchFamily="18" typeface="Times New Roman"/>
            </a:rPr>
            <a:t>Маягтын 23, 24, 26, 27-р баганад хуулийн байгууллагад шилжүүлсэн, тушаалаар хүчингүй болж бүртгэлээс хасагдсан төлбөрийн актын огноо, дугаарыг нөхнө. </a:t>
          </a:r>
          <a:endParaRPr lang="en-US" sz="1200">
            <a:effectLst/>
            <a:latin typeface="Arial Mon"/>
            <a:ea charset="0" panose="02020603050405020304" pitchFamily="18" typeface="Times New Roman"/>
            <a:cs charset="0" panose="02020603050405020304" pitchFamily="18" typeface="Times New Roman"/>
          </a:endParaRPr>
        </a:p>
        <a:p>
          <a:pPr algn="just" indent="457200" marL="0" marR="0">
            <a:spcBef>
              <a:spcPts val="0"/>
            </a:spcBef>
            <a:spcAft>
              <a:spcPts val="0"/>
            </a:spcAft>
          </a:pPr>
          <a:r>
            <a:rPr lang="mn-MN" sz="1200">
              <a:effectLst/>
              <a:latin charset="0" panose="020B0604020202020204" pitchFamily="34" typeface="Arial"/>
              <a:ea charset="0" panose="02020603050405020304" pitchFamily="18" typeface="Times New Roman"/>
              <a:cs charset="0" panose="02020603050405020304" pitchFamily="18" typeface="Times New Roman"/>
            </a:rPr>
            <a:t> </a:t>
          </a:r>
          <a:endParaRPr lang="en-US" sz="1200">
            <a:effectLst/>
            <a:latin typeface="Arial Mon"/>
            <a:ea charset="0" panose="02020603050405020304" pitchFamily="18" typeface="Times New Roman"/>
            <a:cs charset="0" panose="02020603050405020304" pitchFamily="18" typeface="Times New Roman"/>
          </a:endParaRPr>
        </a:p>
        <a:p>
          <a:pPr algn="just" indent="457200" marL="0" marR="0">
            <a:spcBef>
              <a:spcPts val="0"/>
            </a:spcBef>
            <a:spcAft>
              <a:spcPts val="0"/>
            </a:spcAft>
          </a:pPr>
          <a:r>
            <a:rPr lang="mn-MN" sz="1200">
              <a:effectLst/>
              <a:latin charset="0" panose="020B0604020202020204" pitchFamily="34" typeface="Arial"/>
              <a:ea charset="0" panose="02020603050405020304" pitchFamily="18" typeface="Times New Roman"/>
              <a:cs charset="0" panose="02020603050405020304" pitchFamily="18" typeface="Times New Roman"/>
            </a:rPr>
            <a:t>Монгол </a:t>
          </a:r>
          <a:r>
            <a:rPr lang="ru-RU" sz="1200">
              <a:effectLst/>
              <a:latin charset="0" panose="020B0604020202020204" pitchFamily="34" typeface="Arial"/>
              <a:ea charset="0" panose="02020603050405020304" pitchFamily="18" typeface="Times New Roman"/>
              <a:cs charset="0" panose="02020603050405020304" pitchFamily="18" typeface="Times New Roman"/>
            </a:rPr>
            <a:t>Улсын ерөнхий аудиторын 2007 оны 53-р тушаалаар батлагдсан “Аудитын үр өгөөжийг төлөвлөх, бүртгэх, тооцоолох, тайлагнах, мэдээлэх журам”-ын дагуу тодорхойлсон аудитын үр өгөөжийн мэдээг хамруулна.</a:t>
          </a:r>
          <a:endParaRPr lang="en-US" sz="1200">
            <a:effectLst/>
            <a:latin typeface="Arial Mon"/>
            <a:ea charset="0" panose="02020603050405020304" pitchFamily="18" typeface="Times New Roman"/>
            <a:cs charset="0" panose="02020603050405020304" pitchFamily="18" typeface="Times New Roman"/>
          </a:endParaRPr>
        </a:p>
        <a:p>
          <a:pPr algn="just" marL="0" marR="0">
            <a:spcBef>
              <a:spcPts val="0"/>
            </a:spcBef>
            <a:spcAft>
              <a:spcPts val="0"/>
            </a:spcAft>
          </a:pPr>
          <a:r>
            <a:rPr lang="mn-MN" sz="1200">
              <a:effectLst/>
              <a:latin charset="0" panose="020B0604020202020204" pitchFamily="34" typeface="Arial"/>
              <a:ea charset="0" panose="02020603050405020304" pitchFamily="18" typeface="Times New Roman"/>
              <a:cs charset="0" panose="02020603050405020304" pitchFamily="18" typeface="Times New Roman"/>
            </a:rPr>
            <a:t> </a:t>
          </a:r>
          <a:endParaRPr lang="en-US" sz="1200">
            <a:effectLst/>
            <a:latin typeface="Arial Mon"/>
            <a:ea charset="0" panose="02020603050405020304" pitchFamily="18" typeface="Times New Roman"/>
            <a:cs charset="0" panose="02020603050405020304" pitchFamily="18" typeface="Times New Roman"/>
          </a:endParaRPr>
        </a:p>
        <a:p>
          <a:pPr algn="just" indent="457200" marL="0" marR="0">
            <a:spcBef>
              <a:spcPts val="0"/>
            </a:spcBef>
            <a:spcAft>
              <a:spcPts val="0"/>
            </a:spcAft>
          </a:pPr>
          <a:r>
            <a:rPr lang="mn-MN" sz="1200">
              <a:effectLst/>
              <a:latin charset="0" panose="020B0604020202020204" pitchFamily="34" typeface="Arial"/>
              <a:ea charset="0" panose="02020603050405020304" pitchFamily="18" typeface="Times New Roman"/>
              <a:cs charset="0" panose="02020603050405020304" pitchFamily="18" typeface="Times New Roman"/>
            </a:rPr>
            <a:t>Гүйцэтгэсэн </a:t>
          </a:r>
          <a:r>
            <a:rPr lang="ru-RU" sz="1200">
              <a:effectLst/>
              <a:latin charset="0" panose="020B0604020202020204" pitchFamily="34" typeface="Arial"/>
              <a:ea charset="0" panose="02020603050405020304" pitchFamily="18" typeface="Times New Roman"/>
              <a:cs charset="0" panose="02020603050405020304" pitchFamily="18" typeface="Times New Roman"/>
            </a:rPr>
            <a:t>аудитын бүртгэгдсэн үр өгөөжийг мөнгөн дүнгээр илэрхийлэгдэх боломжтой эсэхээс хамааран санхүүгийн болон санхүүгийн бус гэж ангила</a:t>
          </a:r>
          <a:r>
            <a:rPr lang="mn-MN" sz="1200">
              <a:effectLst/>
              <a:latin charset="0" panose="020B0604020202020204" pitchFamily="34" typeface="Arial"/>
              <a:ea charset="0" panose="02020603050405020304" pitchFamily="18" typeface="Times New Roman"/>
              <a:cs charset="0" panose="02020603050405020304" pitchFamily="18" typeface="Times New Roman"/>
            </a:rPr>
            <a:t>х бөгөөд </a:t>
          </a:r>
          <a:r>
            <a:rPr lang="ru-RU" sz="1200">
              <a:effectLst/>
              <a:latin charset="0" panose="020B0604020202020204" pitchFamily="34" typeface="Arial"/>
              <a:ea charset="0" panose="02020603050405020304" pitchFamily="18" typeface="Times New Roman"/>
              <a:cs charset="0" panose="02020603050405020304" pitchFamily="18" typeface="Times New Roman"/>
            </a:rPr>
            <a:t>Маягт</a:t>
          </a:r>
          <a:r>
            <a:rPr lang="mn-MN" sz="1200">
              <a:effectLst/>
              <a:latin charset="0" panose="020B0604020202020204" pitchFamily="34" typeface="Arial"/>
              <a:ea charset="0" panose="02020603050405020304" pitchFamily="18" typeface="Times New Roman"/>
              <a:cs charset="0" panose="02020603050405020304" pitchFamily="18" typeface="Times New Roman"/>
            </a:rPr>
            <a:t>ын 29, 30</a:t>
          </a:r>
          <a:r>
            <a:rPr lang="ru-RU" sz="1200">
              <a:effectLst/>
              <a:latin charset="0" panose="020B0604020202020204" pitchFamily="34" typeface="Arial"/>
              <a:ea charset="0" panose="02020603050405020304" pitchFamily="18" typeface="Times New Roman"/>
              <a:cs charset="0" panose="02020603050405020304" pitchFamily="18" typeface="Times New Roman"/>
            </a:rPr>
            <a:t>-р баганад тайлант онд тооцоолсон аудитын үр өгөөжийг үр өгөөж хүртэгч тал – харилцагч байгууллагаар зохих журмын дагуу хүлээн зөвшөөр</a:t>
          </a:r>
          <a:r>
            <a:rPr lang="mn-MN" sz="1200">
              <a:effectLst/>
              <a:latin charset="0" panose="020B0604020202020204" pitchFamily="34" typeface="Arial"/>
              <a:ea charset="0" panose="02020603050405020304" pitchFamily="18" typeface="Times New Roman"/>
              <a:cs charset="0" panose="02020603050405020304" pitchFamily="18" typeface="Times New Roman"/>
            </a:rPr>
            <a:t>үүлсэн </a:t>
          </a:r>
          <a:r>
            <a:rPr lang="ru-RU" sz="1200">
              <a:effectLst/>
              <a:latin charset="0" panose="020B0604020202020204" pitchFamily="34" typeface="Arial"/>
              <a:ea charset="0" panose="02020603050405020304" pitchFamily="18" typeface="Times New Roman"/>
              <a:cs charset="0" panose="02020603050405020304" pitchFamily="18" typeface="Times New Roman"/>
            </a:rPr>
            <a:t>санхүүгийн </a:t>
          </a:r>
          <a:r>
            <a:rPr lang="mn-MN" sz="1200">
              <a:effectLst/>
              <a:latin charset="0" panose="020B0604020202020204" pitchFamily="34" typeface="Arial"/>
              <a:ea charset="0" panose="02020603050405020304" pitchFamily="18" typeface="Times New Roman"/>
              <a:cs charset="0" panose="02020603050405020304" pitchFamily="18" typeface="Times New Roman"/>
            </a:rPr>
            <a:t>үр өгөөжийн тоо, үнийн дүнг өссөн дүнгээр мэдээлнэ.</a:t>
          </a:r>
          <a:endParaRPr lang="en-US" sz="1200">
            <a:effectLst/>
            <a:latin typeface="Arial Mon"/>
            <a:ea charset="0" panose="02020603050405020304" pitchFamily="18" typeface="Times New Roman"/>
            <a:cs charset="0" panose="02020603050405020304" pitchFamily="18" typeface="Times New Roman"/>
          </a:endParaRPr>
        </a:p>
        <a:p>
          <a:pPr algn="just" indent="457200" marL="0" marR="0">
            <a:spcBef>
              <a:spcPts val="0"/>
            </a:spcBef>
            <a:spcAft>
              <a:spcPts val="0"/>
            </a:spcAft>
          </a:pPr>
          <a:r>
            <a:rPr lang="mn-MN" sz="1200">
              <a:effectLst/>
              <a:latin charset="0" panose="020B0604020202020204" pitchFamily="34" typeface="Arial"/>
              <a:ea charset="0" panose="02020603050405020304" pitchFamily="18" typeface="Times New Roman"/>
              <a:cs charset="0" panose="02020603050405020304" pitchFamily="18" typeface="Times New Roman"/>
            </a:rPr>
            <a:t>Маягтын мөрөнд өмнөх оноос шилжин ирсэн болон тайлант онд өгсөн төлбөрийн актыг аудитын төрөл, аудитын код, аудитын нэр, батлагдсан тушаалын огноо,</a:t>
          </a:r>
          <a:r>
            <a:rPr baseline="0" lang="mn-MN" sz="1200">
              <a:effectLst/>
              <a:latin charset="0" panose="020B0604020202020204" pitchFamily="34" typeface="Arial"/>
              <a:ea charset="0" panose="02020603050405020304" pitchFamily="18" typeface="Times New Roman"/>
              <a:cs charset="0" panose="02020603050405020304" pitchFamily="18" typeface="Times New Roman"/>
            </a:rPr>
            <a:t> </a:t>
          </a:r>
          <a:r>
            <a:rPr lang="mn-MN" sz="1200">
              <a:effectLst/>
              <a:latin charset="0" panose="020B0604020202020204" pitchFamily="34" typeface="Arial"/>
              <a:ea charset="0" panose="02020603050405020304" pitchFamily="18" typeface="Times New Roman"/>
              <a:cs charset="0" panose="02020603050405020304" pitchFamily="18" typeface="Times New Roman"/>
            </a:rPr>
            <a:t>дугаар, төлбөрийн актын огноо, дугаар, илрүүлсэн зөрчлийн утгаар ангилж дэлгэрэнгүй бүртгэнэ. </a:t>
          </a:r>
          <a:endParaRPr lang="en-US" sz="1200">
            <a:effectLst/>
            <a:latin typeface="Arial Mon"/>
            <a:ea charset="0" panose="02020603050405020304" pitchFamily="18" typeface="Times New Roman"/>
            <a:cs charset="0" panose="02020603050405020304" pitchFamily="18" typeface="Times New Roman"/>
          </a:endParaRPr>
        </a:p>
        <a:p>
          <a:pPr defTabSz="914400" eaLnBrk="1" fontAlgn="auto" hangingPunct="1" indent="0" latinLnBrk="0" lvl="0" marL="0" marR="0">
            <a:lnSpc>
              <a:spcPct val="100000"/>
            </a:lnSpc>
            <a:spcBef>
              <a:spcPts val="0"/>
            </a:spcBef>
            <a:spcAft>
              <a:spcPts val="0"/>
            </a:spcAft>
            <a:buClrTx/>
            <a:buSzTx/>
            <a:buFontTx/>
            <a:buNone/>
            <a:tabLst/>
            <a:defRPr/>
          </a:pPr>
          <a:endParaRPr b="0" baseline="0" cap="none" i="0" kern="0" kumimoji="0" lang="en-US" noProof="0" normalizeH="0" spc="0" strike="noStrike" sz="1200" u="none">
            <a:ln>
              <a:noFill/>
            </a:ln>
            <a:solidFill>
              <a:sysClr lastClr="000000" val="windowText"/>
            </a:solidFill>
            <a:effectLst/>
            <a:uLnTx/>
            <a:uFillTx/>
            <a:latin charset="0" panose="020B0604020202020204" pitchFamily="34" typeface="Arial"/>
            <a:ea typeface="+mn-ea"/>
            <a:cs charset="0" panose="020B0604020202020204" pitchFamily="34" typeface="Arial"/>
          </a:endParaRPr>
        </a:p>
      </xdr:txBody>
    </xdr:sp>
    <xdr:clientData/>
  </xdr:twoCellAnchor>
</xdr:wsDr>
</file>

<file path=xl/drawings/drawing6.xml><?xml version="1.0" encoding="utf-8"?>
<xdr:wsDr xmlns:a="http://schemas.openxmlformats.org/drawingml/2006/main" xmlns:xdr="http://schemas.openxmlformats.org/drawingml/2006/spreadsheetDrawing">
  <xdr:twoCellAnchor>
    <xdr:from>
      <xdr:col>15</xdr:col>
      <xdr:colOff>180975</xdr:colOff>
      <xdr:row>0</xdr:row>
      <xdr:rowOff>9524</xdr:rowOff>
    </xdr:from>
    <xdr:to>
      <xdr:col>25</xdr:col>
      <xdr:colOff>0</xdr:colOff>
      <xdr:row>3</xdr:row>
      <xdr:rowOff>114300</xdr:rowOff>
    </xdr:to>
    <xdr:sp macro="" textlink="">
      <xdr:nvSpPr>
        <xdr:cNvPr id="2" name="TextBox 1"/>
        <xdr:cNvSpPr txBox="1"/>
      </xdr:nvSpPr>
      <xdr:spPr>
        <a:xfrm>
          <a:off x="12639675" y="9524"/>
          <a:ext cx="7534275" cy="590551"/>
        </a:xfrm>
        <a:prstGeom prst="rect">
          <a:avLst/>
        </a:prstGeom>
        <a:solidFill>
          <a:schemeClr val="lt1"/>
        </a:solidFill>
        <a:ln cmpd="sng" w="9525">
          <a:noFill/>
        </a:ln>
      </xdr:spPr>
      <xdr:style>
        <a:lnRef idx="0">
          <a:scrgbClr b="0" g="0" r="0"/>
        </a:lnRef>
        <a:fillRef idx="0">
          <a:scrgbClr b="0" g="0" r="0"/>
        </a:fillRef>
        <a:effectRef idx="0">
          <a:scrgbClr b="0" g="0" r="0"/>
        </a:effectRef>
        <a:fontRef idx="minor">
          <a:schemeClr val="dk1"/>
        </a:fontRef>
      </xdr:style>
      <xdr:txBody>
        <a:bodyPr anchor="t" horzOverflow="clip" rtlCol="0" vertOverflow="clip" wrap="square"/>
        <a:lstStyle/>
        <a:p>
          <a:pPr algn="ctr"/>
          <a:r>
            <a:rPr b="1" lang="mn-MN" sz="1000">
              <a:latin charset="0" panose="020B0604020202020204" pitchFamily="34" typeface="Arial"/>
              <a:cs charset="0" panose="020B0604020202020204" pitchFamily="34" typeface="Arial"/>
            </a:rPr>
            <a:t> Маягт: ТАБ-Б</a:t>
          </a:r>
          <a:r>
            <a:rPr b="1" lang="en-US" sz="1000">
              <a:latin charset="0" panose="020B0604020202020204" pitchFamily="34" typeface="Arial"/>
              <a:cs charset="0" panose="020B0604020202020204" pitchFamily="34" typeface="Arial"/>
            </a:rPr>
            <a:t>4</a:t>
          </a:r>
          <a:endParaRPr b="1" lang="mn-MN" sz="1000">
            <a:latin charset="0" panose="020B0604020202020204" pitchFamily="34" typeface="Arial"/>
            <a:cs charset="0" panose="020B0604020202020204" pitchFamily="34" typeface="Arial"/>
          </a:endParaRPr>
        </a:p>
        <a:p>
          <a:pPr algn="ctr" defTabSz="914400" eaLnBrk="1" fontAlgn="auto" hangingPunct="1" indent="0" latinLnBrk="0" marL="0" marR="0">
            <a:lnSpc>
              <a:spcPct val="100000"/>
            </a:lnSpc>
            <a:spcBef>
              <a:spcPts val="0"/>
            </a:spcBef>
            <a:spcAft>
              <a:spcPts val="0"/>
            </a:spcAft>
            <a:buClrTx/>
            <a:buSzTx/>
            <a:buFontTx/>
            <a:buNone/>
            <a:tabLst/>
            <a:defRPr/>
          </a:pPr>
          <a:r>
            <a:rPr lang="mn-MN" sz="1000">
              <a:solidFill>
                <a:schemeClr val="dk1"/>
              </a:solidFill>
              <a:effectLst/>
              <a:latin charset="0" panose="020B0604020202020204" pitchFamily="34" typeface="Arial"/>
              <a:ea typeface="+mn-ea"/>
              <a:cs charset="0" panose="020B0604020202020204" pitchFamily="34" typeface="Arial"/>
            </a:rPr>
            <a:t>Монгол Улсын Ерөнхий аудиторын ... оны ...дугаар сарын ... өдрийн ... дугаар тушаалын 2 дугаар хавсралт </a:t>
          </a:r>
          <a:endParaRPr lang="en-US" sz="1000">
            <a:effectLst/>
            <a:latin charset="0" panose="020B0604020202020204" pitchFamily="34" typeface="Arial"/>
            <a:cs charset="0" panose="020B0604020202020204" pitchFamily="34" typeface="Arial"/>
          </a:endParaRPr>
        </a:p>
        <a:p>
          <a:pPr algn="ctr"/>
          <a:endParaRPr b="1" lang="en-US" sz="1000">
            <a:latin charset="0" panose="020B0604020202020204" pitchFamily="34" typeface="Arial"/>
            <a:cs charset="0" panose="020B0604020202020204" pitchFamily="34" typeface="Arial"/>
          </a:endParaRPr>
        </a:p>
      </xdr:txBody>
    </xdr:sp>
    <xdr:clientData/>
  </xdr:twoCellAnchor>
  <xdr:twoCellAnchor>
    <xdr:from>
      <xdr:col>2</xdr:col>
      <xdr:colOff>27215</xdr:colOff>
      <xdr:row>29</xdr:row>
      <xdr:rowOff>10884</xdr:rowOff>
    </xdr:from>
    <xdr:to>
      <xdr:col>21</xdr:col>
      <xdr:colOff>666750</xdr:colOff>
      <xdr:row>49</xdr:row>
      <xdr:rowOff>136070</xdr:rowOff>
    </xdr:to>
    <xdr:sp macro="" textlink="">
      <xdr:nvSpPr>
        <xdr:cNvPr id="3" name="TextBox 2"/>
        <xdr:cNvSpPr txBox="1"/>
      </xdr:nvSpPr>
      <xdr:spPr>
        <a:xfrm>
          <a:off x="1303565" y="31814859"/>
          <a:ext cx="16231960" cy="3173186"/>
        </a:xfrm>
        <a:prstGeom prst="rect">
          <a:avLst/>
        </a:prstGeom>
        <a:solidFill>
          <a:sysClr lastClr="FFFFFF" val="window"/>
        </a:solidFill>
        <a:ln cmpd="sng" w="9525">
          <a:noFill/>
        </a:ln>
        <a:effectLst/>
      </xdr:spPr>
      <xdr:txBody>
        <a:bodyPr anchor="t" horzOverflow="clip" rtlCol="0" vertOverflow="clip" wrap="square"/>
        <a:lstStyle/>
        <a:p>
          <a:pPr algn="ctr" indent="457200" marL="0" marR="0">
            <a:spcBef>
              <a:spcPts val="0"/>
            </a:spcBef>
            <a:spcAft>
              <a:spcPts val="0"/>
            </a:spcAft>
          </a:pPr>
          <a:r>
            <a:rPr b="0" baseline="0" cap="none" i="0" kern="0" kumimoji="0" lang="mn-MN" noProof="0" normalizeH="0" spc="0" strike="noStrike" sz="1200" u="none">
              <a:ln>
                <a:noFill/>
              </a:ln>
              <a:solidFill>
                <a:sysClr lastClr="000000" val="windowText"/>
              </a:solidFill>
              <a:effectLst/>
              <a:uLnTx/>
              <a:uFillTx/>
              <a:latin charset="0" panose="020B0604020202020204" pitchFamily="34" typeface="Arial"/>
              <a:ea typeface="+mn-ea"/>
              <a:cs charset="0" panose="020B0604020202020204" pitchFamily="34" typeface="Arial"/>
            </a:rPr>
            <a:t>	</a:t>
          </a:r>
          <a:r>
            <a:rPr b="1" lang="mn-MN" sz="1200">
              <a:effectLst/>
              <a:latin charset="0" panose="020B0604020202020204" pitchFamily="34" typeface="Arial"/>
              <a:ea charset="0" panose="02020603050405020304" pitchFamily="18" typeface="Times New Roman"/>
              <a:cs charset="0" panose="020B0604020202020204" pitchFamily="34" typeface="Arial"/>
            </a:rPr>
            <a:t>Маягт нөхөх заавар /Маягт ТАБ-Б4/</a:t>
          </a:r>
          <a:endParaRPr lang="en-US" sz="1200">
            <a:effectLst/>
            <a:latin charset="0" panose="020B0604020202020204" pitchFamily="34" typeface="Arial"/>
            <a:ea charset="0" panose="02020603050405020304" pitchFamily="18" typeface="Times New Roman"/>
            <a:cs charset="0" panose="020B0604020202020204" pitchFamily="34" typeface="Arial"/>
          </a:endParaRPr>
        </a:p>
        <a:p>
          <a:pPr algn="ctr" indent="457200" marL="0" marR="0">
            <a:spcBef>
              <a:spcPts val="0"/>
            </a:spcBef>
            <a:spcAft>
              <a:spcPts val="0"/>
            </a:spcAft>
          </a:pPr>
          <a:r>
            <a:rPr b="1" lang="mn-MN" sz="1200">
              <a:effectLst/>
              <a:latin charset="0" panose="020B0604020202020204" pitchFamily="34" typeface="Arial"/>
              <a:ea charset="0" panose="02020603050405020304" pitchFamily="18" typeface="Times New Roman"/>
              <a:cs charset="0" panose="020B0604020202020204" pitchFamily="34" typeface="Arial"/>
            </a:rPr>
            <a:t> </a:t>
          </a:r>
          <a:endParaRPr lang="en-US" sz="1200">
            <a:effectLst/>
            <a:latin charset="0" panose="020B0604020202020204" pitchFamily="34" typeface="Arial"/>
            <a:ea charset="0" panose="02020603050405020304" pitchFamily="18" typeface="Times New Roman"/>
            <a:cs charset="0" panose="020B0604020202020204" pitchFamily="34" typeface="Arial"/>
          </a:endParaRPr>
        </a:p>
        <a:p>
          <a:pPr algn="just" indent="457200" marL="0" marR="0">
            <a:spcBef>
              <a:spcPts val="0"/>
            </a:spcBef>
            <a:spcAft>
              <a:spcPts val="0"/>
            </a:spcAft>
          </a:pPr>
          <a:r>
            <a:rPr lang="ru-RU" sz="1200">
              <a:effectLst/>
              <a:latin charset="0" panose="020B0604020202020204" pitchFamily="34" typeface="Arial"/>
              <a:ea charset="0" panose="02020603050405020304" pitchFamily="18" typeface="Times New Roman"/>
              <a:cs charset="0" panose="020B0604020202020204" pitchFamily="34" typeface="Arial"/>
            </a:rPr>
            <a:t>Төрийн аудитын байгууллагын </a:t>
          </a:r>
          <a:r>
            <a:rPr lang="mn-MN" sz="1200">
              <a:effectLst/>
              <a:latin charset="0" panose="020B0604020202020204" pitchFamily="34" typeface="Arial"/>
              <a:ea charset="0" panose="02020603050405020304" pitchFamily="18" typeface="Times New Roman"/>
              <a:cs charset="0" panose="020B0604020202020204" pitchFamily="34" typeface="Arial"/>
            </a:rPr>
            <a:t>аудитын </a:t>
          </a:r>
          <a:r>
            <a:rPr lang="ru-RU" sz="1200">
              <a:effectLst/>
              <a:latin charset="0" panose="020B0604020202020204" pitchFamily="34" typeface="Arial"/>
              <a:ea charset="0" panose="02020603050405020304" pitchFamily="18" typeface="Times New Roman"/>
              <a:cs charset="0" panose="020B0604020202020204" pitchFamily="34" typeface="Arial"/>
            </a:rPr>
            <a:t>үйл ажиллагааны </a:t>
          </a:r>
          <a:r>
            <a:rPr lang="mn-MN" sz="1200">
              <a:effectLst/>
              <a:latin charset="0" panose="020B0604020202020204" pitchFamily="34" typeface="Arial"/>
              <a:ea charset="0" panose="02020603050405020304" pitchFamily="18" typeface="Times New Roman"/>
              <a:cs charset="0" panose="020B0604020202020204" pitchFamily="34" typeface="Arial"/>
            </a:rPr>
            <a:t>аудитын илрүүлэлтийн </a:t>
          </a:r>
          <a:r>
            <a:rPr lang="ru-RU" sz="1200">
              <a:effectLst/>
              <a:latin charset="0" panose="020B0604020202020204" pitchFamily="34" typeface="Arial"/>
              <a:ea charset="0" panose="02020603050405020304" pitchFamily="18" typeface="Times New Roman"/>
              <a:cs charset="0" panose="020B0604020202020204" pitchFamily="34" typeface="Arial"/>
            </a:rPr>
            <a:t>мэдээг </a:t>
          </a:r>
          <a:r>
            <a:rPr lang="mn-MN" sz="1200">
              <a:effectLst/>
              <a:latin charset="0" panose="020B0604020202020204" pitchFamily="34" typeface="Arial"/>
              <a:ea charset="0" panose="02020603050405020304" pitchFamily="18" typeface="Times New Roman"/>
              <a:cs charset="0" panose="020B0604020202020204" pitchFamily="34" typeface="Arial"/>
            </a:rPr>
            <a:t>төрөлжсөн аудитын </a:t>
          </a:r>
          <a:r>
            <a:rPr lang="ru-RU" sz="1200">
              <a:effectLst/>
              <a:latin charset="0" panose="020B0604020202020204" pitchFamily="34" typeface="Arial"/>
              <a:ea charset="0" panose="02020603050405020304" pitchFamily="18" typeface="Times New Roman"/>
              <a:cs charset="0" panose="020B0604020202020204" pitchFamily="34" typeface="Arial"/>
            </a:rPr>
            <a:t>болон төрийн аудитын орон нутгийн </a:t>
          </a:r>
          <a:r>
            <a:rPr lang="mn-MN" sz="1200">
              <a:effectLst/>
              <a:latin charset="0" panose="020B0604020202020204" pitchFamily="34" typeface="Arial"/>
              <a:ea charset="0" panose="02020603050405020304" pitchFamily="18" typeface="Times New Roman"/>
              <a:cs charset="0" panose="020B0604020202020204" pitchFamily="34" typeface="Arial"/>
            </a:rPr>
            <a:t>газрууд </a:t>
          </a:r>
          <a:r>
            <a:rPr lang="ru-RU" sz="1200">
              <a:effectLst/>
              <a:latin charset="0" panose="020B0604020202020204" pitchFamily="34" typeface="Arial"/>
              <a:ea charset="0" panose="02020603050405020304" pitchFamily="18" typeface="Times New Roman"/>
              <a:cs charset="0" panose="020B0604020202020204" pitchFamily="34" typeface="Arial"/>
            </a:rPr>
            <a:t>Маягт</a:t>
          </a:r>
          <a:r>
            <a:rPr lang="mn-MN" sz="1200">
              <a:effectLst/>
              <a:latin charset="0" panose="020B0604020202020204" pitchFamily="34" typeface="Arial"/>
              <a:ea charset="0" panose="02020603050405020304" pitchFamily="18" typeface="Times New Roman"/>
              <a:cs charset="0" panose="020B0604020202020204" pitchFamily="34" typeface="Arial"/>
            </a:rPr>
            <a:t> ТАБ-Б4-ийн </a:t>
          </a:r>
          <a:r>
            <a:rPr lang="ru-RU" sz="1200">
              <a:effectLst/>
              <a:latin charset="0" panose="020B0604020202020204" pitchFamily="34" typeface="Arial"/>
              <a:ea charset="0" panose="02020603050405020304" pitchFamily="18" typeface="Times New Roman"/>
              <a:cs charset="0" panose="020B0604020202020204" pitchFamily="34" typeface="Arial"/>
            </a:rPr>
            <a:t>дагуу бэлтгэх бөгөөд байгууллага, нэгжийн нэр</a:t>
          </a:r>
          <a:r>
            <a:rPr lang="mn-MN" sz="1200">
              <a:effectLst/>
              <a:latin charset="0" panose="020B0604020202020204" pitchFamily="34" typeface="Arial"/>
              <a:ea charset="0" panose="02020603050405020304" pitchFamily="18" typeface="Times New Roman"/>
              <a:cs charset="0" panose="020B0604020202020204" pitchFamily="34" typeface="Arial"/>
            </a:rPr>
            <a:t>, хамарсан хугацааны мэдээллийг хүснэгтийн дээр байх </a:t>
          </a:r>
          <a:r>
            <a:rPr lang="ru-RU" sz="1200">
              <a:effectLst/>
              <a:latin charset="0" panose="020B0604020202020204" pitchFamily="34" typeface="Arial"/>
              <a:ea charset="0" panose="02020603050405020304" pitchFamily="18" typeface="Times New Roman"/>
              <a:cs charset="0" panose="020B0604020202020204" pitchFamily="34" typeface="Arial"/>
            </a:rPr>
            <a:t>холбогдох мөрөнд </a:t>
          </a:r>
          <a:r>
            <a:rPr lang="mn-MN" sz="1200">
              <a:effectLst/>
              <a:latin charset="0" panose="020B0604020202020204" pitchFamily="34" typeface="Arial"/>
              <a:ea charset="0" panose="02020603050405020304" pitchFamily="18" typeface="Times New Roman"/>
              <a:cs charset="0" panose="020B0604020202020204" pitchFamily="34" typeface="Arial"/>
            </a:rPr>
            <a:t>тодорхой </a:t>
          </a:r>
          <a:r>
            <a:rPr lang="ru-RU" sz="1200">
              <a:effectLst/>
              <a:latin charset="0" panose="020B0604020202020204" pitchFamily="34" typeface="Arial"/>
              <a:ea charset="0" panose="02020603050405020304" pitchFamily="18" typeface="Times New Roman"/>
              <a:cs charset="0" panose="020B0604020202020204" pitchFamily="34" typeface="Arial"/>
            </a:rPr>
            <a:t>бичнэ.</a:t>
          </a:r>
          <a:endParaRPr lang="en-US" sz="1200">
            <a:effectLst/>
            <a:latin charset="0" panose="020B0604020202020204" pitchFamily="34" typeface="Arial"/>
            <a:ea charset="0" panose="02020603050405020304" pitchFamily="18" typeface="Times New Roman"/>
            <a:cs charset="0" panose="020B0604020202020204" pitchFamily="34" typeface="Arial"/>
          </a:endParaRPr>
        </a:p>
        <a:p>
          <a:pPr algn="ctr" indent="457200" marL="0" marR="0">
            <a:spcBef>
              <a:spcPts val="0"/>
            </a:spcBef>
            <a:spcAft>
              <a:spcPts val="0"/>
            </a:spcAft>
          </a:pPr>
          <a:r>
            <a:rPr b="1" lang="mn-MN" sz="1200">
              <a:effectLst/>
              <a:latin charset="0" panose="020B0604020202020204" pitchFamily="34" typeface="Arial"/>
              <a:ea charset="0" panose="02020603050405020304" pitchFamily="18" typeface="Times New Roman"/>
              <a:cs charset="0" panose="020B0604020202020204" pitchFamily="34" typeface="Arial"/>
            </a:rPr>
            <a:t> </a:t>
          </a:r>
          <a:endParaRPr lang="en-US" sz="1200">
            <a:effectLst/>
            <a:latin charset="0" panose="020B0604020202020204" pitchFamily="34" typeface="Arial"/>
            <a:ea charset="0" panose="02020603050405020304" pitchFamily="18" typeface="Times New Roman"/>
            <a:cs charset="0" panose="020B0604020202020204" pitchFamily="34" typeface="Arial"/>
          </a:endParaRPr>
        </a:p>
        <a:p>
          <a:pPr algn="just" indent="457200" marL="0" marR="0">
            <a:spcBef>
              <a:spcPts val="0"/>
            </a:spcBef>
            <a:spcAft>
              <a:spcPts val="0"/>
            </a:spcAft>
          </a:pPr>
          <a:r>
            <a:rPr lang="en-US" sz="1200">
              <a:effectLst/>
              <a:latin charset="0" panose="020B0604020202020204" pitchFamily="34" typeface="Arial"/>
              <a:ea charset="0" panose="02020603050405020304" pitchFamily="18" typeface="Times New Roman"/>
              <a:cs charset="0" panose="020B0604020202020204" pitchFamily="34" typeface="Arial"/>
            </a:rPr>
            <a:t>“</a:t>
          </a:r>
          <a:r>
            <a:rPr lang="mn-MN" sz="1200">
              <a:effectLst/>
              <a:latin charset="0" panose="020B0604020202020204" pitchFamily="34" typeface="Arial"/>
              <a:ea charset="0" panose="02020603050405020304" pitchFamily="18" typeface="Times New Roman"/>
              <a:cs charset="0" panose="020B0604020202020204" pitchFamily="34" typeface="Arial"/>
            </a:rPr>
            <a:t>Алдаа</a:t>
          </a:r>
          <a:r>
            <a:rPr lang="en-US" sz="1200">
              <a:effectLst/>
              <a:latin charset="0" panose="020B0604020202020204" pitchFamily="34" typeface="Arial"/>
              <a:ea charset="0" panose="02020603050405020304" pitchFamily="18" typeface="Times New Roman"/>
              <a:cs charset="0" panose="020B0604020202020204" pitchFamily="34" typeface="Arial"/>
            </a:rPr>
            <a:t>”</a:t>
          </a:r>
          <a:r>
            <a:rPr lang="mn-MN" sz="1200">
              <a:effectLst/>
              <a:latin charset="0" panose="020B0604020202020204" pitchFamily="34" typeface="Arial"/>
              <a:ea charset="0" panose="02020603050405020304" pitchFamily="18" typeface="Times New Roman"/>
              <a:cs charset="0" panose="020B0604020202020204" pitchFamily="34" typeface="Arial"/>
            </a:rPr>
            <a:t> нь санхүүгийн тайлан дахь санамсаргүй алдаатай илэрхийлэл бөгөөд ямарваа дүн, тодруулгыг орхигдуулах нь алдаанд тооцогдоно.</a:t>
          </a:r>
          <a:endParaRPr lang="en-US" sz="1200">
            <a:effectLst/>
            <a:latin charset="0" panose="020B0604020202020204" pitchFamily="34" typeface="Arial"/>
            <a:ea charset="0" panose="02020603050405020304" pitchFamily="18" typeface="Times New Roman"/>
            <a:cs charset="0" panose="020B0604020202020204" pitchFamily="34" typeface="Arial"/>
          </a:endParaRPr>
        </a:p>
        <a:p>
          <a:pPr algn="just" indent="457200" marL="0" marR="0">
            <a:spcBef>
              <a:spcPts val="0"/>
            </a:spcBef>
            <a:spcAft>
              <a:spcPts val="0"/>
            </a:spcAft>
          </a:pPr>
          <a:r>
            <a:rPr lang="mn-MN" sz="1200">
              <a:effectLst/>
              <a:latin charset="0" panose="020B0604020202020204" pitchFamily="34" typeface="Arial"/>
              <a:ea charset="0" panose="02020603050405020304" pitchFamily="18" typeface="Times New Roman"/>
              <a:cs charset="0" panose="020B0604020202020204" pitchFamily="34" typeface="Arial"/>
            </a:rPr>
            <a:t>  </a:t>
          </a:r>
          <a:endParaRPr lang="en-US" sz="1200">
            <a:effectLst/>
            <a:latin charset="0" panose="020B0604020202020204" pitchFamily="34" typeface="Arial"/>
            <a:ea charset="0" panose="02020603050405020304" pitchFamily="18" typeface="Times New Roman"/>
            <a:cs charset="0" panose="020B0604020202020204" pitchFamily="34" typeface="Arial"/>
          </a:endParaRPr>
        </a:p>
        <a:p>
          <a:pPr algn="just" indent="457200" marL="0" marR="0">
            <a:spcBef>
              <a:spcPts val="0"/>
            </a:spcBef>
            <a:spcAft>
              <a:spcPts val="0"/>
            </a:spcAft>
          </a:pPr>
          <a:r>
            <a:rPr lang="en-US" sz="1200">
              <a:effectLst/>
              <a:latin charset="0" panose="020B0604020202020204" pitchFamily="34" typeface="Arial"/>
              <a:ea charset="0" panose="02020603050405020304" pitchFamily="18" typeface="Times New Roman"/>
              <a:cs charset="0" panose="020B0604020202020204" pitchFamily="34" typeface="Arial"/>
            </a:rPr>
            <a:t>“</a:t>
          </a:r>
          <a:r>
            <a:rPr lang="mn-MN" sz="1200">
              <a:effectLst/>
              <a:latin charset="0" panose="020B0604020202020204" pitchFamily="34" typeface="Arial"/>
              <a:ea charset="0" panose="02020603050405020304" pitchFamily="18" typeface="Times New Roman"/>
              <a:cs charset="0" panose="020B0604020202020204" pitchFamily="34" typeface="Arial"/>
            </a:rPr>
            <a:t>Зөрчил</a:t>
          </a:r>
          <a:r>
            <a:rPr lang="en-US" sz="1200">
              <a:effectLst/>
              <a:latin charset="0" panose="020B0604020202020204" pitchFamily="34" typeface="Arial"/>
              <a:ea charset="0" panose="02020603050405020304" pitchFamily="18" typeface="Times New Roman"/>
              <a:cs charset="0" panose="020B0604020202020204" pitchFamily="34" typeface="Arial"/>
            </a:rPr>
            <a:t>”</a:t>
          </a:r>
          <a:r>
            <a:rPr lang="mn-MN" sz="1200">
              <a:effectLst/>
              <a:latin charset="0" panose="020B0604020202020204" pitchFamily="34" typeface="Arial"/>
              <a:ea charset="0" panose="02020603050405020304" pitchFamily="18" typeface="Times New Roman"/>
              <a:cs charset="0" panose="020B0604020202020204" pitchFamily="34" typeface="Arial"/>
            </a:rPr>
            <a:t> нь Хүчин төгөлдөр хууль тогтоомж, дүрэм журамд харшлах санаатай болон санамсаргүй үйлдэл буюу эс үйлдэл. Ийм үйлдэлд байгууллага өөрөө буюу түүний нэрийг ашиглан хийсэн, эсвэл байгууллагын нэрийн өмнөөс түүний засаглах удирдлага, гүйцэтгэх удирдлага, эсвэл ажилтнуудын хийсэн ажил, гүйлгээ хамаарна. </a:t>
          </a:r>
          <a:endParaRPr lang="en-US" sz="1200">
            <a:effectLst/>
            <a:latin charset="0" panose="020B0604020202020204" pitchFamily="34" typeface="Arial"/>
            <a:ea charset="0" panose="02020603050405020304" pitchFamily="18" typeface="Times New Roman"/>
            <a:cs charset="0" panose="020B0604020202020204" pitchFamily="34" typeface="Arial"/>
          </a:endParaRPr>
        </a:p>
        <a:p>
          <a:pPr algn="just" indent="457200" marL="0" marR="0">
            <a:spcBef>
              <a:spcPts val="0"/>
            </a:spcBef>
            <a:spcAft>
              <a:spcPts val="0"/>
            </a:spcAft>
          </a:pPr>
          <a:r>
            <a:rPr b="1" lang="mn-MN" sz="1200">
              <a:effectLst/>
              <a:latin charset="0" panose="020B0604020202020204" pitchFamily="34" typeface="Arial"/>
              <a:ea charset="0" panose="02020603050405020304" pitchFamily="18" typeface="Times New Roman"/>
              <a:cs charset="0" panose="020B0604020202020204" pitchFamily="34" typeface="Arial"/>
            </a:rPr>
            <a:t> </a:t>
          </a:r>
          <a:endParaRPr lang="en-US" sz="1200">
            <a:effectLst/>
            <a:latin charset="0" panose="020B0604020202020204" pitchFamily="34" typeface="Arial"/>
            <a:ea charset="0" panose="02020603050405020304" pitchFamily="18" typeface="Times New Roman"/>
            <a:cs charset="0" panose="020B0604020202020204" pitchFamily="34" typeface="Arial"/>
          </a:endParaRPr>
        </a:p>
        <a:p>
          <a:pPr algn="just" indent="457200" marL="0" marR="0">
            <a:spcBef>
              <a:spcPts val="0"/>
            </a:spcBef>
            <a:spcAft>
              <a:spcPts val="0"/>
            </a:spcAft>
          </a:pPr>
          <a:r>
            <a:rPr lang="mn-MN" sz="1200">
              <a:effectLst/>
              <a:latin charset="0" panose="020B0604020202020204" pitchFamily="34" typeface="Arial"/>
              <a:ea charset="0" panose="02020603050405020304" pitchFamily="18" typeface="Times New Roman"/>
              <a:cs charset="0" panose="020B0604020202020204" pitchFamily="34" typeface="Arial"/>
            </a:rPr>
            <a:t>Маягт ТАБ-Б4-д илрүүлсэн алдаа зөрчлийг ангилалын дагуу тоо, үнийн дүнгээр нөхнө.</a:t>
          </a:r>
          <a:endParaRPr lang="en-US" sz="1200">
            <a:effectLst/>
            <a:latin charset="0" panose="020B0604020202020204" pitchFamily="34" typeface="Arial"/>
            <a:ea charset="0" panose="02020603050405020304" pitchFamily="18" typeface="Times New Roman"/>
            <a:cs charset="0" panose="020B0604020202020204" pitchFamily="34" typeface="Arial"/>
          </a:endParaRPr>
        </a:p>
        <a:p>
          <a:pPr algn="just" indent="457200" marL="0" marR="0">
            <a:spcBef>
              <a:spcPts val="0"/>
            </a:spcBef>
            <a:spcAft>
              <a:spcPts val="0"/>
            </a:spcAft>
          </a:pPr>
          <a:r>
            <a:rPr lang="mn-MN" sz="1200">
              <a:effectLst/>
              <a:latin charset="0" panose="020B0604020202020204" pitchFamily="34" typeface="Arial"/>
              <a:ea charset="0" panose="02020603050405020304" pitchFamily="18" typeface="Times New Roman"/>
              <a:cs charset="0" panose="020B0604020202020204" pitchFamily="34" typeface="Arial"/>
            </a:rPr>
            <a:t> </a:t>
          </a:r>
          <a:endParaRPr lang="en-US" sz="1200">
            <a:effectLst/>
            <a:latin charset="0" panose="020B0604020202020204" pitchFamily="34" typeface="Arial"/>
            <a:ea charset="0" panose="02020603050405020304" pitchFamily="18" typeface="Times New Roman"/>
            <a:cs charset="0" panose="020B0604020202020204" pitchFamily="34" typeface="Arial"/>
          </a:endParaRPr>
        </a:p>
        <a:p>
          <a:pPr algn="just" indent="457200" marL="0" marR="0">
            <a:spcBef>
              <a:spcPts val="0"/>
            </a:spcBef>
            <a:spcAft>
              <a:spcPts val="0"/>
            </a:spcAft>
          </a:pPr>
          <a:r>
            <a:rPr lang="mn-MN" sz="1200">
              <a:effectLst/>
              <a:latin charset="0" panose="020B0604020202020204" pitchFamily="34" typeface="Arial"/>
              <a:ea charset="0" panose="02020603050405020304" pitchFamily="18" typeface="Times New Roman"/>
              <a:cs charset="0" panose="020B0604020202020204" pitchFamily="34" typeface="Arial"/>
            </a:rPr>
            <a:t>Маягтын 1, 3, 5, 7, 9, 11,</a:t>
          </a:r>
          <a:r>
            <a:rPr baseline="0" lang="mn-MN" sz="1200">
              <a:effectLst/>
              <a:latin charset="0" panose="020B0604020202020204" pitchFamily="34" typeface="Arial"/>
              <a:ea charset="0" panose="02020603050405020304" pitchFamily="18" typeface="Times New Roman"/>
              <a:cs charset="0" panose="020B0604020202020204" pitchFamily="34" typeface="Arial"/>
            </a:rPr>
            <a:t> 13, 15, 17</a:t>
          </a:r>
          <a:r>
            <a:rPr lang="mn-MN" sz="1200">
              <a:effectLst/>
              <a:latin charset="0" panose="020B0604020202020204" pitchFamily="34" typeface="Arial"/>
              <a:ea charset="0" panose="02020603050405020304" pitchFamily="18" typeface="Times New Roman"/>
              <a:cs charset="0" panose="020B0604020202020204" pitchFamily="34" typeface="Arial"/>
            </a:rPr>
            <a:t>-р баганы нийлбэр 19-р баганын дүн, 2,</a:t>
          </a:r>
          <a:r>
            <a:rPr baseline="0" lang="mn-MN" sz="1200">
              <a:effectLst/>
              <a:latin charset="0" panose="020B0604020202020204" pitchFamily="34" typeface="Arial"/>
              <a:ea charset="0" panose="02020603050405020304" pitchFamily="18" typeface="Times New Roman"/>
              <a:cs charset="0" panose="020B0604020202020204" pitchFamily="34" typeface="Arial"/>
            </a:rPr>
            <a:t> 4, 6, 8, 10, 12, 14, 16 18-р баганын нийлбэр 20-р баганын </a:t>
          </a:r>
          <a:r>
            <a:rPr lang="mn-MN" sz="1200">
              <a:effectLst/>
              <a:latin charset="0" panose="020B0604020202020204" pitchFamily="34" typeface="Arial"/>
              <a:ea charset="0" panose="02020603050405020304" pitchFamily="18" typeface="Times New Roman"/>
              <a:cs charset="0" panose="020B0604020202020204" pitchFamily="34" typeface="Arial"/>
            </a:rPr>
            <a:t> дүн байна.</a:t>
          </a:r>
          <a:endParaRPr lang="en-US" sz="1200">
            <a:effectLst/>
            <a:latin charset="0" panose="020B0604020202020204" pitchFamily="34" typeface="Arial"/>
            <a:ea charset="0" panose="02020603050405020304" pitchFamily="18" typeface="Times New Roman"/>
            <a:cs charset="0" panose="020B0604020202020204" pitchFamily="34" typeface="Arial"/>
          </a:endParaRPr>
        </a:p>
        <a:p>
          <a:pPr algn="just" indent="457200" marL="0" marR="0">
            <a:spcBef>
              <a:spcPts val="0"/>
            </a:spcBef>
            <a:spcAft>
              <a:spcPts val="0"/>
            </a:spcAft>
          </a:pPr>
          <a:r>
            <a:rPr lang="mn-MN" sz="1200">
              <a:effectLst/>
              <a:latin charset="0" panose="020B0604020202020204" pitchFamily="34" typeface="Arial"/>
              <a:ea charset="0" panose="02020603050405020304" pitchFamily="18" typeface="Times New Roman"/>
              <a:cs charset="0" panose="020B0604020202020204" pitchFamily="34" typeface="Arial"/>
            </a:rPr>
            <a:t> </a:t>
          </a:r>
          <a:endParaRPr lang="en-US" sz="1200">
            <a:effectLst/>
            <a:latin charset="0" panose="020B0604020202020204" pitchFamily="34" typeface="Arial"/>
            <a:ea charset="0" panose="02020603050405020304" pitchFamily="18" typeface="Times New Roman"/>
            <a:cs charset="0" panose="020B0604020202020204" pitchFamily="34" typeface="Arial"/>
          </a:endParaRPr>
        </a:p>
        <a:p>
          <a:pPr algn="just" indent="457200" marL="0" marR="0">
            <a:spcBef>
              <a:spcPts val="0"/>
            </a:spcBef>
            <a:spcAft>
              <a:spcPts val="0"/>
            </a:spcAft>
          </a:pPr>
          <a:r>
            <a:rPr lang="mn-MN" sz="1200">
              <a:effectLst/>
              <a:latin charset="0" panose="020B0604020202020204" pitchFamily="34" typeface="Arial"/>
              <a:ea charset="0" panose="02020603050405020304" pitchFamily="18" typeface="Times New Roman"/>
              <a:cs charset="0" panose="020B0604020202020204" pitchFamily="34" typeface="Arial"/>
            </a:rPr>
            <a:t>Маягтын</a:t>
          </a:r>
          <a:r>
            <a:rPr baseline="0" lang="mn-MN" sz="1200">
              <a:effectLst/>
              <a:latin charset="0" panose="020B0604020202020204" pitchFamily="34" typeface="Arial"/>
              <a:ea charset="0" panose="02020603050405020304" pitchFamily="18" typeface="Times New Roman"/>
              <a:cs charset="0" panose="020B0604020202020204" pitchFamily="34" typeface="Arial"/>
            </a:rPr>
            <a:t> 21, 22-р баганад залруулсан алдаа, зөрчлийг тоо, үнийн дүнгээр нөхнө.</a:t>
          </a:r>
          <a:endParaRPr lang="en-US" sz="1200">
            <a:effectLst/>
            <a:latin charset="0" panose="020B0604020202020204" pitchFamily="34" typeface="Arial"/>
            <a:ea charset="0" panose="02020603050405020304" pitchFamily="18" typeface="Times New Roman"/>
            <a:cs charset="0" panose="020B0604020202020204" pitchFamily="34" typeface="Arial"/>
          </a:endParaRPr>
        </a:p>
        <a:p>
          <a:pPr algn="just" indent="457200" marL="0" marR="0">
            <a:spcBef>
              <a:spcPts val="0"/>
            </a:spcBef>
            <a:spcAft>
              <a:spcPts val="0"/>
            </a:spcAft>
          </a:pPr>
          <a:r>
            <a:rPr lang="mn-MN" sz="1200">
              <a:effectLst/>
              <a:latin charset="0" panose="020B0604020202020204" pitchFamily="34" typeface="Arial"/>
              <a:ea charset="0" panose="02020603050405020304" pitchFamily="18" typeface="Times New Roman"/>
              <a:cs charset="0" panose="020B0604020202020204" pitchFamily="34" typeface="Arial"/>
            </a:rPr>
            <a:t> </a:t>
          </a:r>
          <a:endParaRPr lang="en-US" sz="1200">
            <a:effectLst/>
            <a:latin charset="0" panose="020B0604020202020204" pitchFamily="34" typeface="Arial"/>
            <a:ea charset="0" panose="02020603050405020304" pitchFamily="18" typeface="Times New Roman"/>
            <a:cs charset="0" panose="020B0604020202020204" pitchFamily="34" typeface="Arial"/>
          </a:endParaRPr>
        </a:p>
        <a:p>
          <a:pPr algn="just" indent="457200" marL="0" marR="0">
            <a:spcBef>
              <a:spcPts val="0"/>
            </a:spcBef>
            <a:spcAft>
              <a:spcPts val="0"/>
            </a:spcAft>
          </a:pPr>
          <a:r>
            <a:rPr lang="mn-MN" sz="1200">
              <a:effectLst/>
              <a:latin charset="0" panose="020B0604020202020204" pitchFamily="34" typeface="Arial"/>
              <a:ea charset="0" panose="02020603050405020304" pitchFamily="18" typeface="Times New Roman"/>
              <a:cs charset="0" panose="020B0604020202020204" pitchFamily="34" typeface="Arial"/>
            </a:rPr>
            <a:t>Маягт ТАБ-Б4-ийн мөрөнд аудитын төрлөөр ангилж илрүүлсэн алдаа зөрчлийг ангилалын дагуу өссөн дүнгээр нөхнө.</a:t>
          </a:r>
          <a:endParaRPr lang="en-US" sz="1200">
            <a:effectLst/>
            <a:latin charset="0" panose="020B0604020202020204" pitchFamily="34" typeface="Arial"/>
            <a:ea charset="0" panose="02020603050405020304" pitchFamily="18" typeface="Times New Roman"/>
            <a:cs charset="0" panose="020B0604020202020204" pitchFamily="34" typeface="Arial"/>
          </a:endParaRPr>
        </a:p>
      </xdr:txBody>
    </xdr:sp>
    <xdr:clientData/>
  </xdr:twoCellAnchor>
</xdr:wsDr>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2.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1.xml" Type="http://schemas.openxmlformats.org/officeDocument/2006/relationships/drawing"/>
</Relationships>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rgb="FF002060"/>
  </sheetPr>
  <dimension ref="B1:DE6"/>
  <sheetViews>
    <sheetView workbookViewId="0">
      <selection activeCell="L10" sqref="L10"/>
    </sheetView>
  </sheetViews>
  <sheetFormatPr defaultRowHeight="14.25"/>
  <cols>
    <col min="1" max="1" customWidth="true" style="729" width="5.140625" collapsed="true"/>
    <col min="2" max="2" customWidth="true" style="758" width="14.28515625" collapsed="true"/>
    <col min="3" max="3" customWidth="true" style="729" width="8.140625" collapsed="true"/>
    <col min="4" max="4" customWidth="true" style="729" width="17.0" collapsed="true"/>
    <col min="5" max="5" customWidth="true" style="729" width="8.28515625" collapsed="true"/>
    <col min="6" max="6" bestFit="true" customWidth="true" style="729" width="14.28515625" collapsed="true"/>
    <col min="7" max="7" customWidth="true" style="729" width="7.0" collapsed="true"/>
    <col min="8" max="8" customWidth="true" style="729" width="17.0" collapsed="true"/>
    <col min="9" max="9" customWidth="true" style="729" width="6.7109375" collapsed="true"/>
    <col min="10" max="10" customWidth="true" style="729" width="14.5703125" collapsed="true"/>
    <col min="11" max="11" customWidth="true" style="729" width="7.85546875" collapsed="true"/>
    <col min="12" max="12" bestFit="true" customWidth="true" style="729" width="14.7109375" collapsed="true"/>
    <col min="13" max="13" customWidth="true" style="729" width="6.140625" collapsed="true"/>
    <col min="14" max="14" customWidth="true" style="729" width="12.42578125" collapsed="true"/>
    <col min="15" max="15" customWidth="true" style="729" width="5.5703125" collapsed="true"/>
    <col min="16" max="19" bestFit="true" customWidth="true" style="729" width="14.7109375" collapsed="true"/>
    <col min="20" max="20" bestFit="true" customWidth="true" style="729" width="16.0" collapsed="true"/>
    <col min="21" max="21" bestFit="true" customWidth="true" style="729" width="13.0" collapsed="true"/>
    <col min="22" max="22" bestFit="true" customWidth="true" style="729" width="13.5703125" collapsed="true"/>
    <col min="23" max="25" bestFit="true" customWidth="true" style="729" width="16.0" collapsed="true"/>
    <col min="26" max="26" customWidth="true" style="729" width="15.85546875" collapsed="true"/>
    <col min="27" max="28" style="756" width="9.140625" collapsed="true"/>
    <col min="29" max="38" customWidth="true" style="729" width="15.85546875" collapsed="true"/>
    <col min="39" max="40" style="756" width="9.140625" collapsed="true"/>
    <col min="41" max="52" customWidth="true" style="729" width="15.85546875" collapsed="true"/>
    <col min="53" max="53" bestFit="true" customWidth="true" style="729" width="16.85546875" collapsed="true"/>
    <col min="54" max="54" bestFit="true" customWidth="true" style="729" width="14.0" collapsed="true"/>
    <col min="55" max="55" customWidth="true" style="729" width="15.140625" collapsed="true"/>
    <col min="56" max="56" customWidth="true" style="729" width="19.140625" collapsed="true"/>
    <col min="57" max="57" customWidth="true" style="729" width="9.7109375" collapsed="true"/>
    <col min="58" max="58" customWidth="true" style="729" width="14.28515625" collapsed="true"/>
    <col min="59" max="59" customWidth="true" style="729" width="14.85546875" collapsed="true"/>
    <col min="60" max="60" bestFit="true" customWidth="true" style="729" width="11.7109375" collapsed="true"/>
    <col min="61" max="62" bestFit="true" customWidth="true" style="729" width="13.42578125" collapsed="true"/>
    <col min="63" max="63" customWidth="true" style="729" width="16.42578125" collapsed="true"/>
    <col min="64" max="64" customWidth="true" style="729" width="15.28515625" collapsed="true"/>
    <col min="65" max="65" customWidth="true" style="729" width="16.85546875" collapsed="true"/>
    <col min="66" max="66" bestFit="true" customWidth="true" style="729" width="16.0" collapsed="true"/>
    <col min="67" max="67" customWidth="true" style="729" width="13.0" collapsed="true"/>
    <col min="68" max="68" customWidth="true" style="729" width="15.5703125" collapsed="true"/>
    <col min="69" max="69" bestFit="true" customWidth="true" style="756" width="26.42578125" collapsed="true"/>
    <col min="70" max="70" customWidth="true" style="756" width="9.28515625" collapsed="true"/>
    <col min="71" max="71" customWidth="true" style="759" width="13.7109375" collapsed="true"/>
    <col min="72" max="72" bestFit="true" customWidth="true" style="756" width="13.42578125" collapsed="true"/>
    <col min="73" max="74" style="756" width="9.140625" collapsed="true"/>
    <col min="75" max="80" style="729" width="9.140625" collapsed="true"/>
    <col min="81" max="81" customWidth="true" style="729" width="12.85546875" collapsed="true"/>
    <col min="82" max="82" style="729" width="9.140625" collapsed="true"/>
    <col min="83" max="83" customWidth="true" style="729" width="14.0" collapsed="true"/>
    <col min="84" max="86" style="729" width="9.140625" collapsed="true"/>
    <col min="87" max="87" bestFit="true" customWidth="true" style="729" width="14.42578125" collapsed="true"/>
    <col min="88" max="88" style="729" width="9.140625" collapsed="true"/>
    <col min="89" max="89" bestFit="true" customWidth="true" style="729" width="18.5703125" collapsed="true"/>
    <col min="90" max="93" style="729" width="9.140625" collapsed="true"/>
    <col min="94" max="94" customWidth="true" style="729" width="10.42578125" collapsed="true"/>
    <col min="95" max="95" customWidth="true" style="729" width="15.0" collapsed="true"/>
    <col min="96" max="103" style="729" width="9.140625" collapsed="true"/>
    <col min="104" max="104" customWidth="true" style="756" width="9.28515625" collapsed="true"/>
    <col min="105" max="105" customWidth="true" style="756" width="13.7109375" collapsed="true"/>
    <col min="106" max="106" bestFit="true" customWidth="true" style="756" width="9.85546875" collapsed="true"/>
    <col min="107" max="107" bestFit="true" customWidth="true" style="756" width="13.42578125" collapsed="true"/>
    <col min="108" max="109" style="756" width="9.140625" collapsed="true"/>
    <col min="110" max="115" style="729" width="9.140625" collapsed="true"/>
    <col min="116" max="116" customWidth="true" style="729" width="12.85546875" collapsed="true"/>
    <col min="117" max="117" style="729" width="9.140625" collapsed="true"/>
    <col min="118" max="118" customWidth="true" style="729" width="14.0" collapsed="true"/>
    <col min="119" max="121" style="729" width="9.140625" collapsed="true"/>
    <col min="122" max="122" bestFit="true" customWidth="true" style="729" width="14.42578125" collapsed="true"/>
    <col min="123" max="123" style="729" width="9.140625" collapsed="true"/>
    <col min="124" max="124" bestFit="true" customWidth="true" style="729" width="18.5703125" collapsed="true"/>
    <col min="125" max="128" style="729" width="9.140625" collapsed="true"/>
    <col min="129" max="129" customWidth="true" style="729" width="10.42578125" collapsed="true"/>
    <col min="130" max="130" customWidth="true" style="729" width="15.0" collapsed="true"/>
    <col min="131" max="16384" style="729" width="9.140625" collapsed="true"/>
  </cols>
  <sheetData>
    <row customFormat="1" r="1" s="765" spans="2:109">
      <c r="B1" s="764" t="s">
        <v>2677</v>
      </c>
      <c r="D1" s="764" t="s">
        <v>2678</v>
      </c>
      <c r="F1" s="764" t="s">
        <v>2679</v>
      </c>
      <c r="H1" s="764" t="s">
        <v>2709</v>
      </c>
      <c r="J1" s="764" t="s">
        <v>2710</v>
      </c>
      <c r="L1" s="764" t="s">
        <v>2711</v>
      </c>
      <c r="N1" s="764" t="s">
        <v>35</v>
      </c>
      <c r="P1" s="764" t="s">
        <v>2707</v>
      </c>
      <c r="R1" s="765">
        <f>IF(negtgel!K3-negtgel!G3-negtgel!H3&gt;1920000,192000,0)</f>
        <v>0</v>
      </c>
      <c r="AA1" s="766"/>
      <c r="AB1" s="766"/>
      <c r="AM1" s="766"/>
      <c r="AN1" s="766"/>
      <c r="BQ1" s="766"/>
      <c r="BR1" s="766"/>
      <c r="BS1" s="767"/>
      <c r="BT1" s="766"/>
      <c r="BU1" s="766"/>
      <c r="BV1" s="766"/>
      <c r="BW1" s="766"/>
      <c r="BX1" s="766"/>
      <c r="BY1" s="766"/>
      <c r="BZ1" s="768"/>
      <c r="CA1" s="768"/>
      <c r="CB1" s="768"/>
      <c r="CC1" s="768"/>
      <c r="CD1" s="768"/>
      <c r="CE1" s="768"/>
      <c r="CF1" s="768"/>
      <c r="CG1" s="768"/>
      <c r="CH1" s="768"/>
      <c r="CI1" s="768"/>
      <c r="CJ1" s="768"/>
      <c r="CK1" s="768"/>
      <c r="CL1" s="768"/>
      <c r="CM1" s="768"/>
      <c r="CN1" s="768"/>
      <c r="CO1" s="768"/>
      <c r="CP1" s="768"/>
      <c r="CQ1" s="768"/>
      <c r="CR1" s="768"/>
      <c r="CS1" s="768"/>
      <c r="CT1" s="768"/>
      <c r="CU1" s="768"/>
      <c r="CV1" s="768"/>
      <c r="CW1" s="768"/>
      <c r="CX1" s="768"/>
      <c r="CY1" s="768"/>
      <c r="CZ1" s="769"/>
      <c r="DA1" s="769"/>
      <c r="DB1" s="769"/>
      <c r="DC1" s="769"/>
      <c r="DD1" s="769"/>
      <c r="DE1" s="769"/>
    </row>
    <row customFormat="1" ht="15" r="2" s="765" spans="2:109">
      <c r="B2" s="764" t="s">
        <v>2712</v>
      </c>
      <c r="D2" s="764" t="s">
        <v>2713</v>
      </c>
      <c r="F2" s="764" t="s">
        <v>2714</v>
      </c>
      <c r="H2" s="764" t="s">
        <v>2715</v>
      </c>
      <c r="J2" s="764" t="s">
        <v>2716</v>
      </c>
      <c r="L2" s="764" t="s">
        <v>2717</v>
      </c>
      <c r="N2" s="770"/>
      <c r="P2" s="764" t="s">
        <v>1209</v>
      </c>
      <c r="BS2" s="767"/>
      <c r="CZ2" s="769"/>
      <c r="DA2" s="769"/>
      <c r="DB2" s="769"/>
      <c r="DC2" s="769"/>
      <c r="DD2" s="769"/>
      <c r="DE2" s="769"/>
    </row>
    <row customFormat="1" ht="15" r="3" s="765" spans="2:109">
      <c r="B3" s="764" t="s">
        <v>2718</v>
      </c>
      <c r="D3" s="764" t="s">
        <v>2719</v>
      </c>
      <c r="F3" s="764" t="s">
        <v>2720</v>
      </c>
      <c r="H3" s="764" t="s">
        <v>2721</v>
      </c>
      <c r="J3" s="764" t="s">
        <v>2722</v>
      </c>
      <c r="L3" s="764" t="s">
        <v>2693</v>
      </c>
      <c r="N3" s="764" t="s">
        <v>2723</v>
      </c>
      <c r="P3" s="770" t="s">
        <v>2724</v>
      </c>
      <c r="AA3" s="769"/>
      <c r="AB3" s="769"/>
      <c r="AM3" s="769"/>
      <c r="AN3" s="769"/>
      <c r="BS3" s="767"/>
      <c r="BT3" s="771"/>
      <c r="BU3" s="769"/>
      <c r="BV3" s="766"/>
      <c r="CZ3" s="769"/>
      <c r="DA3" s="769"/>
      <c r="DB3" s="769"/>
      <c r="DC3" s="769"/>
      <c r="DD3" s="769"/>
      <c r="DE3" s="769"/>
    </row>
    <row customFormat="1" ht="15" r="4" s="765" spans="2:109">
      <c r="B4" s="764" t="s">
        <v>2725</v>
      </c>
      <c r="D4" s="764" t="s">
        <v>2726</v>
      </c>
      <c r="F4" s="764" t="s">
        <v>2727</v>
      </c>
      <c r="H4" s="764" t="s">
        <v>2728</v>
      </c>
      <c r="J4" s="764" t="s">
        <v>2729</v>
      </c>
      <c r="L4" s="770" t="s">
        <v>2730</v>
      </c>
      <c r="N4" s="764" t="s">
        <v>2731</v>
      </c>
      <c r="P4" s="764" t="s">
        <v>2732</v>
      </c>
      <c r="AA4" s="769"/>
      <c r="AB4" s="769"/>
      <c r="AM4" s="769"/>
      <c r="AN4" s="769"/>
      <c r="BS4" s="767"/>
      <c r="BT4" s="771"/>
      <c r="BU4" s="769"/>
      <c r="BV4" s="766"/>
      <c r="CZ4" s="769"/>
      <c r="DA4" s="769"/>
      <c r="DB4" s="769"/>
      <c r="DC4" s="769"/>
      <c r="DD4" s="769"/>
      <c r="DE4" s="769"/>
    </row>
    <row customFormat="1" r="5" s="765" spans="2:109">
      <c r="B5" s="764" t="s">
        <v>2733</v>
      </c>
      <c r="D5" s="764" t="s">
        <v>2734</v>
      </c>
      <c r="F5" s="764" t="s">
        <v>2735</v>
      </c>
      <c r="H5" s="764" t="s">
        <v>2736</v>
      </c>
      <c r="J5" s="764" t="s">
        <v>2737</v>
      </c>
      <c r="L5" s="1516" t="s">
        <v>3224</v>
      </c>
      <c r="N5" s="764" t="s">
        <v>2738</v>
      </c>
      <c r="P5" s="764" t="s">
        <v>2739</v>
      </c>
      <c r="AA5" s="769"/>
      <c r="AB5" s="769"/>
      <c r="AM5" s="769"/>
      <c r="AN5" s="769"/>
      <c r="BQ5" s="769"/>
      <c r="BR5" s="769"/>
      <c r="BS5" s="767"/>
      <c r="BT5" s="769"/>
      <c r="BU5" s="769"/>
      <c r="BV5" s="769"/>
      <c r="CZ5" s="769"/>
      <c r="DA5" s="769"/>
      <c r="DB5" s="769"/>
      <c r="DC5" s="769"/>
      <c r="DD5" s="769"/>
      <c r="DE5" s="769"/>
    </row>
    <row customFormat="1" r="6" s="728" spans="2:109">
      <c r="B6" s="772"/>
      <c r="AA6" s="773"/>
      <c r="AB6" s="773"/>
      <c r="AM6" s="773"/>
      <c r="AN6" s="773"/>
      <c r="BQ6" s="773"/>
      <c r="BR6" s="773"/>
      <c r="BS6" s="774"/>
      <c r="BT6" s="773"/>
      <c r="BU6" s="773"/>
      <c r="BV6" s="773"/>
      <c r="CZ6" s="773"/>
      <c r="DA6" s="773"/>
      <c r="DB6" s="773"/>
      <c r="DC6" s="773"/>
      <c r="DD6" s="773"/>
      <c r="DE6" s="773"/>
    </row>
  </sheetData>
  <sheetProtection password="CC1A" sheet="true" scenarios="true" objects="true"/>
  <pageMargins bottom="0.75" footer="0.3" header="0.3" left="0.7" right="0.7" top="0.75"/>
  <pageSetup orientation="portrait" r:id="rId1"/>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rgb="FF002060"/>
  </sheetPr>
  <dimension ref="A2:DH6291"/>
  <sheetViews>
    <sheetView workbookViewId="0" zoomScale="85" zoomScaleNormal="85">
      <pane activePane="bottomRight" state="frozen" topLeftCell="G3" xSplit="1" ySplit="2"/>
      <selection activeCell="D20" sqref="D20"/>
      <selection activeCell="D20" pane="topRight" sqref="D20"/>
      <selection activeCell="D20" pane="bottomLeft" sqref="D20"/>
      <selection activeCell="V2" pane="bottomRight" sqref="V1:W2"/>
    </sheetView>
  </sheetViews>
  <sheetFormatPr defaultRowHeight="15"/>
  <cols>
    <col min="1" max="1" customWidth="true" style="729" width="6.7109375" collapsed="true"/>
    <col min="2" max="2" bestFit="true" customWidth="true" style="775" width="10.85546875" collapsed="true"/>
    <col min="3" max="3" customWidth="true" style="729" width="13.140625" collapsed="true"/>
    <col min="4" max="4" customWidth="true" style="759" width="14.42578125" collapsed="true"/>
    <col min="5" max="5" bestFit="true" customWidth="true" style="729" width="14.28515625" collapsed="true"/>
    <col min="6" max="6" customWidth="true" style="729" width="13.140625" collapsed="true"/>
    <col min="7" max="7" customWidth="true" style="729" width="13.5703125" collapsed="true"/>
    <col min="8" max="8" customWidth="true" style="729" width="13.140625" collapsed="true"/>
    <col min="9" max="9" customWidth="true" style="729" width="12.85546875" collapsed="true"/>
    <col min="10" max="10" customWidth="true" style="729" width="13.85546875" collapsed="true"/>
    <col min="11" max="11" bestFit="true" customWidth="true" style="729" width="14.28515625" collapsed="true"/>
    <col min="12" max="13" bestFit="true" customWidth="true" style="729" width="13.28515625" collapsed="true"/>
    <col min="14" max="16" customWidth="true" style="729" width="15.42578125" collapsed="true"/>
    <col min="17" max="17" customWidth="true" style="729" width="15.0" collapsed="true"/>
    <col min="18" max="18" customWidth="true" style="729" width="12.42578125" collapsed="true"/>
    <col min="19" max="19" customWidth="true" style="729" width="8.42578125" collapsed="true"/>
    <col min="20" max="20" customWidth="true" style="729" width="13.28515625" collapsed="true"/>
    <col min="21" max="21" customWidth="true" style="729" width="10.140625" collapsed="true"/>
    <col min="22" max="22" customWidth="true" style="729" width="10.0" collapsed="true"/>
    <col min="23" max="23" customWidth="true" style="729" width="18.140625" collapsed="true"/>
    <col min="24" max="24" customWidth="true" style="729" width="10.42578125" collapsed="true"/>
    <col min="25" max="27" style="729" width="9.140625" collapsed="true"/>
    <col min="28" max="28" customWidth="true" style="729" width="9.28515625" collapsed="true"/>
    <col min="29" max="29" customWidth="true" style="729" width="11.42578125" collapsed="true"/>
    <col min="30" max="30" customWidth="true" style="729" width="9.85546875" collapsed="true"/>
    <col min="31" max="34" style="729" width="9.140625" collapsed="true"/>
    <col min="35" max="35" customWidth="true" style="729" width="10.140625" collapsed="true"/>
    <col min="36" max="36" customWidth="true" style="729" width="11.0" collapsed="true"/>
    <col min="37" max="37" style="729" width="9.140625" collapsed="true"/>
    <col min="38" max="38" customWidth="true" style="729" width="10.140625" collapsed="true"/>
    <col min="39" max="39" customWidth="true" style="729" width="10.28515625" collapsed="true"/>
    <col min="40" max="41" style="729" width="9.140625" collapsed="true"/>
    <col min="42" max="42" customWidth="true" style="729" width="10.28515625" collapsed="true"/>
    <col min="43" max="49" style="729" width="9.140625" collapsed="true"/>
    <col min="50" max="50" bestFit="true" customWidth="true" style="729" width="14.28515625" collapsed="true"/>
    <col min="51" max="76" style="729" width="9.140625" collapsed="true"/>
    <col min="77" max="77" style="759" width="9.140625" collapsed="true"/>
    <col min="78" max="84" style="756" width="9.140625" collapsed="true"/>
    <col min="111" max="112" style="729" width="9.140625" collapsed="true"/>
    <col min="113" max="16384" style="729" width="9.140625" collapsed="true"/>
  </cols>
  <sheetData>
    <row r="2">
      <c r="A2" s="2217" t="s">
        <v>59</v>
      </c>
      <c r="B2" s="2217" t="s">
        <v>1887</v>
      </c>
      <c r="C2" s="2217" t="s">
        <v>2701</v>
      </c>
      <c r="D2" s="2217" t="s">
        <v>2702</v>
      </c>
      <c r="E2" s="2217" t="s">
        <v>1238</v>
      </c>
      <c r="F2" s="2217" t="s">
        <v>1238</v>
      </c>
      <c r="G2" s="2217" t="s">
        <v>1202</v>
      </c>
      <c r="H2" s="2217" t="s">
        <v>2679</v>
      </c>
      <c r="I2" s="2217" t="s">
        <v>2740</v>
      </c>
      <c r="J2" s="2217" t="s">
        <v>2741</v>
      </c>
      <c r="K2" s="2217" t="s">
        <v>1208</v>
      </c>
      <c r="L2" s="2217" t="s">
        <v>35</v>
      </c>
      <c r="M2" s="2217" t="s">
        <v>2707</v>
      </c>
      <c r="N2" s="2217" t="s">
        <v>1875</v>
      </c>
      <c r="O2" s="2217" t="s">
        <v>2742</v>
      </c>
      <c r="P2" s="2217" t="s">
        <v>2743</v>
      </c>
      <c r="Q2" s="2217" t="s">
        <v>2744</v>
      </c>
      <c r="R2" s="2217" t="s">
        <v>2745</v>
      </c>
      <c r="S2" s="2217" t="s">
        <v>4459</v>
      </c>
      <c r="T2" s="2217" t="s">
        <v>3206</v>
      </c>
      <c r="U2" s="2216" t="s">
        <v>649</v>
      </c>
      <c r="V2" s="2216" t="s">
        <v>4444</v>
      </c>
      <c r="W2" s="2216" t="s">
        <v>79</v>
      </c>
      <c r="X2" s="2216" t="s">
        <v>623</v>
      </c>
      <c r="Y2" s="2216" t="s">
        <v>2676</v>
      </c>
      <c r="Z2" s="2216" t="s">
        <v>4445</v>
      </c>
      <c r="AA2" s="2216" t="s">
        <v>4446</v>
      </c>
      <c r="AB2" s="2216" t="s">
        <v>4447</v>
      </c>
      <c r="AC2" s="2216" t="s">
        <v>4448</v>
      </c>
      <c r="AD2" s="2216" t="s">
        <v>4449</v>
      </c>
      <c r="AE2" s="2216" t="s">
        <v>4450</v>
      </c>
      <c r="AF2" s="2216" t="s">
        <v>4451</v>
      </c>
      <c r="AG2" s="2216" t="s">
        <v>4452</v>
      </c>
      <c r="AH2" s="2216" t="s">
        <v>4453</v>
      </c>
      <c r="AI2" s="2216" t="s">
        <v>4454</v>
      </c>
      <c r="AJ2" s="2216" t="s">
        <v>2678</v>
      </c>
      <c r="AK2" s="2216" t="s">
        <v>1207</v>
      </c>
      <c r="AL2" s="2216" t="s">
        <v>4455</v>
      </c>
      <c r="AM2" s="2216" t="s">
        <v>4456</v>
      </c>
      <c r="AN2" s="2216" t="s">
        <v>4457</v>
      </c>
      <c r="AO2" s="2216" t="s">
        <v>4458</v>
      </c>
      <c r="AP2" s="2216" t="s">
        <v>35</v>
      </c>
      <c r="AQ2" s="2216" t="s">
        <v>2724</v>
      </c>
    </row>
    <row r="3">
      <c r="A3" t="n">
        <v>1.0</v>
      </c>
      <c r="B3">
        <f>IF((K3-G3-H3&gt;2400000),10,(L3/(K3-G3-H3)*100))</f>
      </c>
      <c r="C3">
        <f>IF(N3&gt;2400000,240000,(N3*S3)/100)</f>
      </c>
      <c r="D3">
        <f>IF(S3=0,0,IF((N3-I3)&gt;2400000,((((((N3-I3-J3)-240000))*0.1+(I3+J3)*0.1)))-7000,((((((N3-I3-J3)-(N3-I3-J3)*S3/100)))*0.1+(I3+J3)*0.1)-7000)))</f>
      </c>
      <c r="E3">
        <f>C3-O3</f>
      </c>
      <c r="F3">
        <f>D3-P3</f>
      </c>
      <c r="G3">
        <f>SUMIF(negtgel!U$2:BL$2,'Tsalin uzuulelt'!B$1,negtgel!U3:BL3) + SUMIF(negtgel!U$2:BL$2,'Tsalin uzuulelt'!B$2,negtgel!U3:BL3)+SUMIF(negtgel!U$2:BL$2,'Tsalin uzuulelt'!B$3,negtgel!U3:BL3)+SUMIF(negtgel!U$2:BL$2,'Tsalin uzuulelt'!B$4,negtgel!U3:BL3)+SUMIF(negtgel!U$2:BL$2,'Tsalin uzuulelt'!B$5,negtgel!U3:BL3)</f>
      </c>
      <c r="H3">
        <f>SUMIF(negtgel!U$2:BL$2,'Tsalin uzuulelt'!F$1,negtgel!U3:BL3) + SUMIF(negtgel!U$2:BL$2,'Tsalin uzuulelt'!F$2,negtgel!U3:BL3)+SUMIF(negtgel!U$2:BL$2,'Tsalin uzuulelt'!F$3,negtgel!U3:BL3)+SUMIF(negtgel!U$2:BL$2,'Tsalin uzuulelt'!F$4,negtgel!U3:BL3)+SUMIF(negtgel!U$2:BL$2,'Tsalin uzuulelt'!F$5,negtgel!U3:BL3)</f>
      </c>
      <c r="I3">
        <f>SUMIF(negtgel!U$2:BL$2,'Tsalin uzuulelt'!H$1,negtgel!U3:BL3) + SUMIF(negtgel!U$2:BL$2,'Tsalin uzuulelt'!H$2,negtgel!U3:BL3)+SUMIF(negtgel!U$2:BL$2,'Tsalin uzuulelt'!H$3,negtgel!U3:BL3)+SUMIF(negtgel!U$2:BL$2,'Tsalin uzuulelt'!H$4,negtgel!U3:BL3)+SUMIF(negtgel!U$2:BL$2,'Tsalin uzuulelt'!H$5,negtgel!U3:BL3)</f>
      </c>
      <c r="J3">
        <f>SUMIF(negtgel!U$2:BL$2,'Tsalin uzuulelt'!J$1,negtgel!U3:BL3) + SUMIF(negtgel!U$2:BL$2,'Tsalin uzuulelt'!J$2,negtgel!U3:BL3)+SUMIF(negtgel!U$2:BL$2,'Tsalin uzuulelt'!J$3,negtgel!U3:BL3)+SUMIF(negtgel!U$2:BL$2,'Tsalin uzuulelt'!J$4,negtgel!U3:BL3)+SUMIF(negtgel!U$2:BL$2,'Tsalin uzuulelt'!J$5,negtgel!U3:BL3)</f>
      </c>
      <c r="K3">
        <f>SUMIF(negtgel!U$2:BL$2,'Tsalin uzuulelt'!L$1,negtgel!U3:BL3) + SUMIF(negtgel!U$2:BL$2,'Tsalin uzuulelt'!L$2,negtgel!U3:BL3)+SUMIF(negtgel!U$2:BL$2,'Tsalin uzuulelt'!L$3,negtgel!U3:BL3)+SUMIF(negtgel!U$2:BL$2,'Tsalin uzuulelt'!L$4,negtgel!U3:BL3)+SUMIF(negtgel!U$2:BL$2,'Tsalin uzuulelt'!L$5,negtgel!U3:BL3)</f>
      </c>
      <c r="L3">
        <f>SUMIF(negtgel!U$2:BL$2,'Tsalin uzuulelt'!N$1,negtgel!U3:BL3) + SUMIF(negtgel!U$2:BL$2,'Tsalin uzuulelt'!N$2,negtgel!U3:BL3)+SUMIF(negtgel!U$2:BL$2,'Tsalin uzuulelt'!N$3,negtgel!U3:BL3)+SUMIF(negtgel!U$2:BL$2,'Tsalin uzuulelt'!N$4,negtgel!U3:BL3)+SUMIF(negtgel!U$2:BL$2,'Tsalin uzuulelt'!N$5,negtgel!U3:BL3)</f>
      </c>
      <c r="M3">
        <f>SUMIF(negtgel!U$2:BL$2,'Tsalin uzuulelt'!P$1,negtgel!U3:BL3) + SUMIF(negtgel!U$2:BL$2,'Tsalin uzuulelt'!P$2,negtgel!U3:BL3)+ SUMIF(negtgel!U$2:BL$2,'Tsalin uzuulelt'!P$3,negtgel!U3:BL3)+ SUMIF(negtgel!U$2:BL$2,'Tsalin uzuulelt'!P$4,negtgel!U3:BL3)+ SUMIF(negtgel!U$2:BL$2,'Tsalin uzuulelt'!P$5,negtgel!U3:BL3)</f>
      </c>
      <c r="N3">
        <f>IF(ISNUMBER(U3*1)=CF3,0,K3-H3-G3)</f>
      </c>
      <c r="O3">
        <f>IF(ISNUMBER(U3*1)=CF3,0,L3)</f>
      </c>
      <c r="P3">
        <f>IF(ISNUMBER(U3*1)=CF3,0,M3)</f>
      </c>
      <c r="Q3">
        <f>IF(N3&gt;2400000,N3,0)</f>
      </c>
      <c r="R3">
        <f>IF(L3/Q3*100&lt;3,2,10)</f>
      </c>
      <c r="S3">
        <f>IF(CH3=0,0,IF(B3&gt;9,10,IF(B3&gt;8,B3,IF(B3&gt;7.7,7.8,IF(B3&gt;3,B3,IF(B3&gt;1.5,2))))))</f>
      </c>
      <c r="T3">
        <f>IFERROR(U3*1,0)</f>
      </c>
      <c r="U3" t="s">
        <v>4460</v>
      </c>
      <c r="V3"/>
      <c r="W3"/>
      <c r="X3"/>
      <c r="Y3"/>
      <c r="Z3"/>
      <c r="AA3"/>
      <c r="AB3"/>
      <c r="AC3"/>
      <c r="AD3"/>
      <c r="AE3"/>
      <c r="AF3"/>
      <c r="AG3"/>
      <c r="AH3"/>
      <c r="AI3"/>
      <c r="AJ3"/>
      <c r="AK3"/>
      <c r="AL3"/>
      <c r="AM3"/>
      <c r="AN3"/>
      <c r="AO3"/>
      <c r="AP3"/>
      <c r="AQ3"/>
      <c r="CG3"/>
    </row>
    <row r="4">
      <c r="A4" t="n">
        <v>1.0</v>
      </c>
      <c r="B4">
        <f>IF((K4-G4-H4&gt;2400000),10,(L4/(K4-G4-H4)*100))</f>
      </c>
      <c r="C4">
        <f>IF(N4&gt;2400000,240000,(N4*S4)/100)</f>
      </c>
      <c r="D4">
        <f>IF(S4=0,0,IF((N4-I4)&gt;2400000,((((((N4-I4-J4)-240000))*0.1+(I4+J4)*0.1)))-7000,((((((N4-I4-J4)-(N4-I4-J4)*S4/100)))*0.1+(I4+J4)*0.1)-7000)))</f>
      </c>
      <c r="E4">
        <f>C4-O4</f>
      </c>
      <c r="F4">
        <f>D4-P4</f>
      </c>
      <c r="G4">
        <f>SUMIF(negtgel!U$2:BL$2,'Tsalin uzuulelt'!B$1,negtgel!U4:BL4) + SUMIF(negtgel!U$2:BL$2,'Tsalin uzuulelt'!B$2,negtgel!U4:BL4)+SUMIF(negtgel!U$2:BL$2,'Tsalin uzuulelt'!B$3,negtgel!U4:BL4)+SUMIF(negtgel!U$2:BL$2,'Tsalin uzuulelt'!B$4,negtgel!U4:BL4)+SUMIF(negtgel!U$2:BL$2,'Tsalin uzuulelt'!B$5,negtgel!U4:BL4)</f>
      </c>
      <c r="H4">
        <f>SUMIF(negtgel!U$2:BL$2,'Tsalin uzuulelt'!F$1,negtgel!U4:BL4) + SUMIF(negtgel!U$2:BL$2,'Tsalin uzuulelt'!F$2,negtgel!U4:BL4)+SUMIF(negtgel!U$2:BL$2,'Tsalin uzuulelt'!F$3,negtgel!U4:BL4)+SUMIF(negtgel!U$2:BL$2,'Tsalin uzuulelt'!F$4,negtgel!U4:BL4)+SUMIF(negtgel!U$2:BL$2,'Tsalin uzuulelt'!F$5,negtgel!U4:BL4)</f>
      </c>
      <c r="I4">
        <f>SUMIF(negtgel!U$2:BL$2,'Tsalin uzuulelt'!H$1,negtgel!U4:BL4) + SUMIF(negtgel!U$2:BL$2,'Tsalin uzuulelt'!H$2,negtgel!U4:BL4)+SUMIF(negtgel!U$2:BL$2,'Tsalin uzuulelt'!H$3,negtgel!U4:BL4)+SUMIF(negtgel!U$2:BL$2,'Tsalin uzuulelt'!H$4,negtgel!U4:BL4)+SUMIF(negtgel!U$2:BL$2,'Tsalin uzuulelt'!H$5,negtgel!U4:BL4)</f>
      </c>
      <c r="J4">
        <f>SUMIF(negtgel!U$2:BL$2,'Tsalin uzuulelt'!J$1,negtgel!U4:BL4) + SUMIF(negtgel!U$2:BL$2,'Tsalin uzuulelt'!J$2,negtgel!U4:BL4)+SUMIF(negtgel!U$2:BL$2,'Tsalin uzuulelt'!J$3,negtgel!U4:BL4)+SUMIF(negtgel!U$2:BL$2,'Tsalin uzuulelt'!J$4,negtgel!U4:BL4)+SUMIF(negtgel!U$2:BL$2,'Tsalin uzuulelt'!J$5,negtgel!U4:BL4)</f>
      </c>
      <c r="K4">
        <f>SUMIF(negtgel!U$2:BL$2,'Tsalin uzuulelt'!L$1,negtgel!U4:BL4) + SUMIF(negtgel!U$2:BL$2,'Tsalin uzuulelt'!L$2,negtgel!U4:BL4)+SUMIF(negtgel!U$2:BL$2,'Tsalin uzuulelt'!L$3,negtgel!U4:BL4)+SUMIF(negtgel!U$2:BL$2,'Tsalin uzuulelt'!L$4,negtgel!U4:BL4)+SUMIF(negtgel!U$2:BL$2,'Tsalin uzuulelt'!L$5,negtgel!U4:BL4)</f>
      </c>
      <c r="L4">
        <f>SUMIF(negtgel!U$2:BL$2,'Tsalin uzuulelt'!N$1,negtgel!U4:BL4) + SUMIF(negtgel!U$2:BL$2,'Tsalin uzuulelt'!N$2,negtgel!U4:BL4)+SUMIF(negtgel!U$2:BL$2,'Tsalin uzuulelt'!N$3,negtgel!U4:BL4)+SUMIF(negtgel!U$2:BL$2,'Tsalin uzuulelt'!N$4,negtgel!U4:BL4)+SUMIF(negtgel!U$2:BL$2,'Tsalin uzuulelt'!N$5,negtgel!U4:BL4)</f>
      </c>
      <c r="M4">
        <f>SUMIF(negtgel!U$2:BL$2,'Tsalin uzuulelt'!P$1,negtgel!U4:BL4) + SUMIF(negtgel!U$2:BL$2,'Tsalin uzuulelt'!P$2,negtgel!U4:BL4)+ SUMIF(negtgel!U$2:BL$2,'Tsalin uzuulelt'!P$3,negtgel!U4:BL4)+ SUMIF(negtgel!U$2:BL$2,'Tsalin uzuulelt'!P$4,negtgel!U4:BL4)+ SUMIF(negtgel!U$2:BL$2,'Tsalin uzuulelt'!P$5,negtgel!U4:BL4)</f>
      </c>
      <c r="N4">
        <f>IF(ISNUMBER(U4*1)=CF4,0,K4-H4-G4)</f>
      </c>
      <c r="O4">
        <f>IF(ISNUMBER(U4*1)=CF4,0,L4)</f>
      </c>
      <c r="P4">
        <f>IF(ISNUMBER(U4*1)=CF4,0,M4)</f>
      </c>
      <c r="Q4">
        <f>IF(N4&gt;2400000,N4,0)</f>
      </c>
      <c r="R4">
        <f>IF(L4/Q4*100&lt;3,2,10)</f>
      </c>
      <c r="S4">
        <f>IF(CH4=0,0,IF(B4&gt;9,10,IF(B4&gt;8,B4,IF(B4&gt;7.7,7.8,IF(B4&gt;3,B4,IF(B4&gt;1.5,2))))))</f>
      </c>
      <c r="T4">
        <f>IFERROR(U4*1,0)</f>
      </c>
      <c r="U4" t="n">
        <v>20.0</v>
      </c>
      <c r="V4" t="s">
        <v>4461</v>
      </c>
      <c r="W4" t="s">
        <v>4462</v>
      </c>
      <c r="X4" t="n">
        <v>864211.0</v>
      </c>
      <c r="Y4" t="n">
        <v>864211.0</v>
      </c>
      <c r="Z4" t="n">
        <v>216053.0</v>
      </c>
      <c r="AA4" t="n">
        <v>216053.0</v>
      </c>
      <c r="AB4" t="n">
        <v>0.0</v>
      </c>
      <c r="AC4" t="n">
        <v>0.0</v>
      </c>
      <c r="AD4" t="n">
        <v>0.0</v>
      </c>
      <c r="AE4" t="n">
        <v>0.0</v>
      </c>
      <c r="AF4" t="n">
        <v>66000.0</v>
      </c>
      <c r="AG4" t="n">
        <v>0.0</v>
      </c>
      <c r="AH4" t="n">
        <v>0.0</v>
      </c>
      <c r="AI4" t="n">
        <v>0.0</v>
      </c>
      <c r="AJ4" t="n">
        <v>0.0</v>
      </c>
      <c r="AK4" t="n">
        <v>0.0</v>
      </c>
      <c r="AL4" t="n">
        <v>0.0</v>
      </c>
      <c r="AM4" t="n">
        <v>0.0</v>
      </c>
      <c r="AN4" t="n">
        <v>0.0</v>
      </c>
      <c r="AO4" t="n">
        <v>1362317.0</v>
      </c>
      <c r="AP4" t="n">
        <v>136232.0</v>
      </c>
      <c r="AQ4" t="n">
        <v>116268.5</v>
      </c>
      <c r="CG4"/>
    </row>
    <row r="5">
      <c r="A5" t="n">
        <v>1.0</v>
      </c>
      <c r="B5">
        <f>IF((K5-G5-H5&gt;2400000),10,(L5/(K5-G5-H5)*100))</f>
      </c>
      <c r="C5">
        <f>IF(N5&gt;2400000,240000,(N5*S5)/100)</f>
      </c>
      <c r="D5">
        <f>IF(S5=0,0,IF((N5-I5)&gt;2400000,((((((N5-I5-J5)-240000))*0.1+(I5+J5)*0.1)))-7000,((((((N5-I5-J5)-(N5-I5-J5)*S5/100)))*0.1+(I5+J5)*0.1)-7000)))</f>
      </c>
      <c r="E5">
        <f>C5-O5</f>
      </c>
      <c r="F5">
        <f>D5-P5</f>
      </c>
      <c r="G5">
        <f>SUMIF(negtgel!U$2:BL$2,'Tsalin uzuulelt'!B$1,negtgel!U5:BL5) + SUMIF(negtgel!U$2:BL$2,'Tsalin uzuulelt'!B$2,negtgel!U5:BL5)+SUMIF(negtgel!U$2:BL$2,'Tsalin uzuulelt'!B$3,negtgel!U5:BL5)+SUMIF(negtgel!U$2:BL$2,'Tsalin uzuulelt'!B$4,negtgel!U5:BL5)+SUMIF(negtgel!U$2:BL$2,'Tsalin uzuulelt'!B$5,negtgel!U5:BL5)</f>
      </c>
      <c r="H5">
        <f>SUMIF(negtgel!U$2:BL$2,'Tsalin uzuulelt'!F$1,negtgel!U5:BL5) + SUMIF(negtgel!U$2:BL$2,'Tsalin uzuulelt'!F$2,negtgel!U5:BL5)+SUMIF(negtgel!U$2:BL$2,'Tsalin uzuulelt'!F$3,negtgel!U5:BL5)+SUMIF(negtgel!U$2:BL$2,'Tsalin uzuulelt'!F$4,negtgel!U5:BL5)+SUMIF(negtgel!U$2:BL$2,'Tsalin uzuulelt'!F$5,negtgel!U5:BL5)</f>
      </c>
      <c r="I5">
        <f>SUMIF(negtgel!U$2:BL$2,'Tsalin uzuulelt'!H$1,negtgel!U5:BL5) + SUMIF(negtgel!U$2:BL$2,'Tsalin uzuulelt'!H$2,negtgel!U5:BL5)+SUMIF(negtgel!U$2:BL$2,'Tsalin uzuulelt'!H$3,negtgel!U5:BL5)+SUMIF(negtgel!U$2:BL$2,'Tsalin uzuulelt'!H$4,negtgel!U5:BL5)+SUMIF(negtgel!U$2:BL$2,'Tsalin uzuulelt'!H$5,negtgel!U5:BL5)</f>
      </c>
      <c r="J5">
        <f>SUMIF(negtgel!U$2:BL$2,'Tsalin uzuulelt'!J$1,negtgel!U5:BL5) + SUMIF(negtgel!U$2:BL$2,'Tsalin uzuulelt'!J$2,negtgel!U5:BL5)+SUMIF(negtgel!U$2:BL$2,'Tsalin uzuulelt'!J$3,negtgel!U5:BL5)+SUMIF(negtgel!U$2:BL$2,'Tsalin uzuulelt'!J$4,negtgel!U5:BL5)+SUMIF(negtgel!U$2:BL$2,'Tsalin uzuulelt'!J$5,negtgel!U5:BL5)</f>
      </c>
      <c r="K5">
        <f>SUMIF(negtgel!U$2:BL$2,'Tsalin uzuulelt'!L$1,negtgel!U5:BL5) + SUMIF(negtgel!U$2:BL$2,'Tsalin uzuulelt'!L$2,negtgel!U5:BL5)+SUMIF(negtgel!U$2:BL$2,'Tsalin uzuulelt'!L$3,negtgel!U5:BL5)+SUMIF(negtgel!U$2:BL$2,'Tsalin uzuulelt'!L$4,negtgel!U5:BL5)+SUMIF(negtgel!U$2:BL$2,'Tsalin uzuulelt'!L$5,negtgel!U5:BL5)</f>
      </c>
      <c r="L5">
        <f>SUMIF(negtgel!U$2:BL$2,'Tsalin uzuulelt'!N$1,negtgel!U5:BL5) + SUMIF(negtgel!U$2:BL$2,'Tsalin uzuulelt'!N$2,negtgel!U5:BL5)+SUMIF(negtgel!U$2:BL$2,'Tsalin uzuulelt'!N$3,negtgel!U5:BL5)+SUMIF(negtgel!U$2:BL$2,'Tsalin uzuulelt'!N$4,negtgel!U5:BL5)+SUMIF(negtgel!U$2:BL$2,'Tsalin uzuulelt'!N$5,negtgel!U5:BL5)</f>
      </c>
      <c r="M5">
        <f>SUMIF(negtgel!U$2:BL$2,'Tsalin uzuulelt'!P$1,negtgel!U5:BL5) + SUMIF(negtgel!U$2:BL$2,'Tsalin uzuulelt'!P$2,negtgel!U5:BL5)+ SUMIF(negtgel!U$2:BL$2,'Tsalin uzuulelt'!P$3,negtgel!U5:BL5)+ SUMIF(negtgel!U$2:BL$2,'Tsalin uzuulelt'!P$4,negtgel!U5:BL5)+ SUMIF(negtgel!U$2:BL$2,'Tsalin uzuulelt'!P$5,negtgel!U5:BL5)</f>
      </c>
      <c r="N5">
        <f>IF(ISNUMBER(U5*1)=CF5,0,K5-H5-G5)</f>
      </c>
      <c r="O5">
        <f>IF(ISNUMBER(U5*1)=CF5,0,L5)</f>
      </c>
      <c r="P5">
        <f>IF(ISNUMBER(U5*1)=CF5,0,M5)</f>
      </c>
      <c r="Q5">
        <f>IF(N5&gt;2400000,N5,0)</f>
      </c>
      <c r="R5">
        <f>IF(L5/Q5*100&lt;3,2,10)</f>
      </c>
      <c r="S5">
        <f>IF(CH5=0,0,IF(B5&gt;9,10,IF(B5&gt;8,B5,IF(B5&gt;7.7,7.8,IF(B5&gt;3,B5,IF(B5&gt;1.5,2))))))</f>
      </c>
      <c r="T5">
        <f>IFERROR(U5*1,0)</f>
      </c>
      <c r="U5" t="n">
        <v>21.0</v>
      </c>
      <c r="V5" t="s">
        <v>4463</v>
      </c>
      <c r="W5" t="s">
        <v>4464</v>
      </c>
      <c r="X5" t="n">
        <v>757359.0</v>
      </c>
      <c r="Y5" t="n">
        <v>757359.0</v>
      </c>
      <c r="Z5" t="n">
        <v>113604.0</v>
      </c>
      <c r="AA5" t="n">
        <v>166619.0</v>
      </c>
      <c r="AB5" t="n">
        <v>0.0</v>
      </c>
      <c r="AC5" t="n">
        <v>113604.0</v>
      </c>
      <c r="AD5" t="n">
        <v>0.0</v>
      </c>
      <c r="AE5" t="n">
        <v>0.0</v>
      </c>
      <c r="AF5" t="n">
        <v>66000.0</v>
      </c>
      <c r="AG5" t="n">
        <v>0.0</v>
      </c>
      <c r="AH5" t="n">
        <v>0.0</v>
      </c>
      <c r="AI5" t="n">
        <v>0.0</v>
      </c>
      <c r="AJ5" t="n">
        <v>0.0</v>
      </c>
      <c r="AK5" t="n">
        <v>0.0</v>
      </c>
      <c r="AL5" t="n">
        <v>0.0</v>
      </c>
      <c r="AM5" t="n">
        <v>0.0</v>
      </c>
      <c r="AN5" t="n">
        <v>0.0</v>
      </c>
      <c r="AO5" t="n">
        <v>1217186.0</v>
      </c>
      <c r="AP5" t="n">
        <v>121718.0</v>
      </c>
      <c r="AQ5" t="n">
        <v>103206.7</v>
      </c>
      <c r="CG5"/>
    </row>
    <row r="6">
      <c r="A6" t="n">
        <v>1.0</v>
      </c>
      <c r="B6">
        <f>IF((K6-G6-H6&gt;2400000),10,(L6/(K6-G6-H6)*100))</f>
      </c>
      <c r="C6">
        <f>IF(N6&gt;2400000,240000,(N6*S6)/100)</f>
      </c>
      <c r="D6">
        <f>IF(S6=0,0,IF((N6-I6)&gt;2400000,((((((N6-I6-J6)-240000))*0.1+(I6+J6)*0.1)))-7000,((((((N6-I6-J6)-(N6-I6-J6)*S6/100)))*0.1+(I6+J6)*0.1)-7000)))</f>
      </c>
      <c r="E6">
        <f>C6-O6</f>
      </c>
      <c r="F6">
        <f>D6-P6</f>
      </c>
      <c r="G6">
        <f>SUMIF(negtgel!U$2:BL$2,'Tsalin uzuulelt'!B$1,negtgel!U6:BL6) + SUMIF(negtgel!U$2:BL$2,'Tsalin uzuulelt'!B$2,negtgel!U6:BL6)+SUMIF(negtgel!U$2:BL$2,'Tsalin uzuulelt'!B$3,negtgel!U6:BL6)+SUMIF(negtgel!U$2:BL$2,'Tsalin uzuulelt'!B$4,negtgel!U6:BL6)+SUMIF(negtgel!U$2:BL$2,'Tsalin uzuulelt'!B$5,negtgel!U6:BL6)</f>
      </c>
      <c r="H6">
        <f>SUMIF(negtgel!U$2:BL$2,'Tsalin uzuulelt'!F$1,negtgel!U6:BL6) + SUMIF(negtgel!U$2:BL$2,'Tsalin uzuulelt'!F$2,negtgel!U6:BL6)+SUMIF(negtgel!U$2:BL$2,'Tsalin uzuulelt'!F$3,negtgel!U6:BL6)+SUMIF(negtgel!U$2:BL$2,'Tsalin uzuulelt'!F$4,negtgel!U6:BL6)+SUMIF(negtgel!U$2:BL$2,'Tsalin uzuulelt'!F$5,negtgel!U6:BL6)</f>
      </c>
      <c r="I6">
        <f>SUMIF(negtgel!U$2:BL$2,'Tsalin uzuulelt'!H$1,negtgel!U6:BL6) + SUMIF(negtgel!U$2:BL$2,'Tsalin uzuulelt'!H$2,negtgel!U6:BL6)+SUMIF(negtgel!U$2:BL$2,'Tsalin uzuulelt'!H$3,negtgel!U6:BL6)+SUMIF(negtgel!U$2:BL$2,'Tsalin uzuulelt'!H$4,negtgel!U6:BL6)+SUMIF(negtgel!U$2:BL$2,'Tsalin uzuulelt'!H$5,negtgel!U6:BL6)</f>
      </c>
      <c r="J6">
        <f>SUMIF(negtgel!U$2:BL$2,'Tsalin uzuulelt'!J$1,negtgel!U6:BL6) + SUMIF(negtgel!U$2:BL$2,'Tsalin uzuulelt'!J$2,negtgel!U6:BL6)+SUMIF(negtgel!U$2:BL$2,'Tsalin uzuulelt'!J$3,negtgel!U6:BL6)+SUMIF(negtgel!U$2:BL$2,'Tsalin uzuulelt'!J$4,negtgel!U6:BL6)+SUMIF(negtgel!U$2:BL$2,'Tsalin uzuulelt'!J$5,negtgel!U6:BL6)</f>
      </c>
      <c r="K6">
        <f>SUMIF(negtgel!U$2:BL$2,'Tsalin uzuulelt'!L$1,negtgel!U6:BL6) + SUMIF(negtgel!U$2:BL$2,'Tsalin uzuulelt'!L$2,negtgel!U6:BL6)+SUMIF(negtgel!U$2:BL$2,'Tsalin uzuulelt'!L$3,negtgel!U6:BL6)+SUMIF(negtgel!U$2:BL$2,'Tsalin uzuulelt'!L$4,negtgel!U6:BL6)+SUMIF(negtgel!U$2:BL$2,'Tsalin uzuulelt'!L$5,negtgel!U6:BL6)</f>
      </c>
      <c r="L6">
        <f>SUMIF(negtgel!U$2:BL$2,'Tsalin uzuulelt'!N$1,negtgel!U6:BL6) + SUMIF(negtgel!U$2:BL$2,'Tsalin uzuulelt'!N$2,negtgel!U6:BL6)+SUMIF(negtgel!U$2:BL$2,'Tsalin uzuulelt'!N$3,negtgel!U6:BL6)+SUMIF(negtgel!U$2:BL$2,'Tsalin uzuulelt'!N$4,negtgel!U6:BL6)+SUMIF(negtgel!U$2:BL$2,'Tsalin uzuulelt'!N$5,negtgel!U6:BL6)</f>
      </c>
      <c r="M6">
        <f>SUMIF(negtgel!U$2:BL$2,'Tsalin uzuulelt'!P$1,negtgel!U6:BL6) + SUMIF(negtgel!U$2:BL$2,'Tsalin uzuulelt'!P$2,negtgel!U6:BL6)+ SUMIF(negtgel!U$2:BL$2,'Tsalin uzuulelt'!P$3,negtgel!U6:BL6)+ SUMIF(negtgel!U$2:BL$2,'Tsalin uzuulelt'!P$4,negtgel!U6:BL6)+ SUMIF(negtgel!U$2:BL$2,'Tsalin uzuulelt'!P$5,negtgel!U6:BL6)</f>
      </c>
      <c r="N6">
        <f>IF(ISNUMBER(U6*1)=CF6,0,K6-H6-G6)</f>
      </c>
      <c r="O6">
        <f>IF(ISNUMBER(U6*1)=CF6,0,L6)</f>
      </c>
      <c r="P6">
        <f>IF(ISNUMBER(U6*1)=CF6,0,M6)</f>
      </c>
      <c r="Q6">
        <f>IF(N6&gt;2400000,N6,0)</f>
      </c>
      <c r="R6">
        <f>IF(L6/Q6*100&lt;3,2,10)</f>
      </c>
      <c r="S6">
        <f>IF(CH6=0,0,IF(B6&gt;9,10,IF(B6&gt;8,B6,IF(B6&gt;7.7,7.8,IF(B6&gt;3,B6,IF(B6&gt;1.5,2))))))</f>
      </c>
      <c r="T6">
        <f>IFERROR(U6*1,0)</f>
      </c>
      <c r="U6" t="n">
        <v>22.0</v>
      </c>
      <c r="V6" t="s">
        <v>4465</v>
      </c>
      <c r="W6" t="s">
        <v>4464</v>
      </c>
      <c r="X6" t="n">
        <v>627465.0</v>
      </c>
      <c r="Y6" t="n">
        <v>627465.0</v>
      </c>
      <c r="Z6" t="n">
        <v>31373.0</v>
      </c>
      <c r="AA6" t="n">
        <v>0.0</v>
      </c>
      <c r="AB6" t="n">
        <v>0.0</v>
      </c>
      <c r="AC6" t="n">
        <v>0.0</v>
      </c>
      <c r="AD6" t="n">
        <v>0.0</v>
      </c>
      <c r="AE6" t="n">
        <v>0.0</v>
      </c>
      <c r="AF6" t="n">
        <v>66000.0</v>
      </c>
      <c r="AG6" t="n">
        <v>0.0</v>
      </c>
      <c r="AH6" t="n">
        <v>0.0</v>
      </c>
      <c r="AI6" t="n">
        <v>0.0</v>
      </c>
      <c r="AJ6" t="n">
        <v>0.0</v>
      </c>
      <c r="AK6" t="n">
        <v>0.0</v>
      </c>
      <c r="AL6" t="n">
        <v>0.0</v>
      </c>
      <c r="AM6" t="n">
        <v>0.0</v>
      </c>
      <c r="AN6" t="n">
        <v>0.0</v>
      </c>
      <c r="AO6" t="n">
        <v>724838.0</v>
      </c>
      <c r="AP6" t="n">
        <v>72485.0</v>
      </c>
      <c r="AQ6" t="n">
        <v>58895.4</v>
      </c>
      <c r="CG6"/>
    </row>
    <row r="7">
      <c r="A7" t="n">
        <v>1.0</v>
      </c>
      <c r="B7">
        <f>IF((K7-G7-H7&gt;2400000),10,(L7/(K7-G7-H7)*100))</f>
      </c>
      <c r="C7">
        <f>IF(N7&gt;2400000,240000,(N7*S7)/100)</f>
      </c>
      <c r="D7">
        <f>IF(S7=0,0,IF((N7-I7)&gt;2400000,((((((N7-I7-J7)-240000))*0.1+(I7+J7)*0.1)))-7000,((((((N7-I7-J7)-(N7-I7-J7)*S7/100)))*0.1+(I7+J7)*0.1)-7000)))</f>
      </c>
      <c r="E7">
        <f>C7-O7</f>
      </c>
      <c r="F7">
        <f>D7-P7</f>
      </c>
      <c r="G7">
        <f>SUMIF(negtgel!U$2:BL$2,'Tsalin uzuulelt'!B$1,negtgel!U7:BL7) + SUMIF(negtgel!U$2:BL$2,'Tsalin uzuulelt'!B$2,negtgel!U7:BL7)+SUMIF(negtgel!U$2:BL$2,'Tsalin uzuulelt'!B$3,negtgel!U7:BL7)+SUMIF(negtgel!U$2:BL$2,'Tsalin uzuulelt'!B$4,negtgel!U7:BL7)+SUMIF(negtgel!U$2:BL$2,'Tsalin uzuulelt'!B$5,negtgel!U7:BL7)</f>
      </c>
      <c r="H7">
        <f>SUMIF(negtgel!U$2:BL$2,'Tsalin uzuulelt'!F$1,negtgel!U7:BL7) + SUMIF(negtgel!U$2:BL$2,'Tsalin uzuulelt'!F$2,negtgel!U7:BL7)+SUMIF(negtgel!U$2:BL$2,'Tsalin uzuulelt'!F$3,negtgel!U7:BL7)+SUMIF(negtgel!U$2:BL$2,'Tsalin uzuulelt'!F$4,negtgel!U7:BL7)+SUMIF(negtgel!U$2:BL$2,'Tsalin uzuulelt'!F$5,negtgel!U7:BL7)</f>
      </c>
      <c r="I7">
        <f>SUMIF(negtgel!U$2:BL$2,'Tsalin uzuulelt'!H$1,negtgel!U7:BL7) + SUMIF(negtgel!U$2:BL$2,'Tsalin uzuulelt'!H$2,negtgel!U7:BL7)+SUMIF(negtgel!U$2:BL$2,'Tsalin uzuulelt'!H$3,negtgel!U7:BL7)+SUMIF(negtgel!U$2:BL$2,'Tsalin uzuulelt'!H$4,negtgel!U7:BL7)+SUMIF(negtgel!U$2:BL$2,'Tsalin uzuulelt'!H$5,negtgel!U7:BL7)</f>
      </c>
      <c r="J7">
        <f>SUMIF(negtgel!U$2:BL$2,'Tsalin uzuulelt'!J$1,negtgel!U7:BL7) + SUMIF(negtgel!U$2:BL$2,'Tsalin uzuulelt'!J$2,negtgel!U7:BL7)+SUMIF(negtgel!U$2:BL$2,'Tsalin uzuulelt'!J$3,negtgel!U7:BL7)+SUMIF(negtgel!U$2:BL$2,'Tsalin uzuulelt'!J$4,negtgel!U7:BL7)+SUMIF(negtgel!U$2:BL$2,'Tsalin uzuulelt'!J$5,negtgel!U7:BL7)</f>
      </c>
      <c r="K7">
        <f>SUMIF(negtgel!U$2:BL$2,'Tsalin uzuulelt'!L$1,negtgel!U7:BL7) + SUMIF(negtgel!U$2:BL$2,'Tsalin uzuulelt'!L$2,negtgel!U7:BL7)+SUMIF(negtgel!U$2:BL$2,'Tsalin uzuulelt'!L$3,negtgel!U7:BL7)+SUMIF(negtgel!U$2:BL$2,'Tsalin uzuulelt'!L$4,negtgel!U7:BL7)+SUMIF(negtgel!U$2:BL$2,'Tsalin uzuulelt'!L$5,negtgel!U7:BL7)</f>
      </c>
      <c r="L7">
        <f>SUMIF(negtgel!U$2:BL$2,'Tsalin uzuulelt'!N$1,negtgel!U7:BL7) + SUMIF(negtgel!U$2:BL$2,'Tsalin uzuulelt'!N$2,negtgel!U7:BL7)+SUMIF(negtgel!U$2:BL$2,'Tsalin uzuulelt'!N$3,negtgel!U7:BL7)+SUMIF(negtgel!U$2:BL$2,'Tsalin uzuulelt'!N$4,negtgel!U7:BL7)+SUMIF(negtgel!U$2:BL$2,'Tsalin uzuulelt'!N$5,negtgel!U7:BL7)</f>
      </c>
      <c r="M7">
        <f>SUMIF(negtgel!U$2:BL$2,'Tsalin uzuulelt'!P$1,negtgel!U7:BL7) + SUMIF(negtgel!U$2:BL$2,'Tsalin uzuulelt'!P$2,negtgel!U7:BL7)+ SUMIF(negtgel!U$2:BL$2,'Tsalin uzuulelt'!P$3,negtgel!U7:BL7)+ SUMIF(negtgel!U$2:BL$2,'Tsalin uzuulelt'!P$4,negtgel!U7:BL7)+ SUMIF(negtgel!U$2:BL$2,'Tsalin uzuulelt'!P$5,negtgel!U7:BL7)</f>
      </c>
      <c r="N7">
        <f>IF(ISNUMBER(U7*1)=CF7,0,K7-H7-G7)</f>
      </c>
      <c r="O7">
        <f>IF(ISNUMBER(U7*1)=CF7,0,L7)</f>
      </c>
      <c r="P7">
        <f>IF(ISNUMBER(U7*1)=CF7,0,M7)</f>
      </c>
      <c r="Q7">
        <f>IF(N7&gt;2400000,N7,0)</f>
      </c>
      <c r="R7">
        <f>IF(L7/Q7*100&lt;3,2,10)</f>
      </c>
      <c r="S7">
        <f>IF(CH7=0,0,IF(B7&gt;9,10,IF(B7&gt;8,B7,IF(B7&gt;7.7,7.8,IF(B7&gt;3,B7,IF(B7&gt;1.5,2))))))</f>
      </c>
      <c r="T7">
        <f>IFERROR(U7*1,0)</f>
      </c>
      <c r="U7" t="s">
        <v>4466</v>
      </c>
      <c r="V7"/>
      <c r="W7"/>
      <c r="X7" t="n">
        <v>1.3337125E7</v>
      </c>
      <c r="Y7" t="n">
        <v>1.1946462E7</v>
      </c>
      <c r="Z7" t="n">
        <v>1359389.0</v>
      </c>
      <c r="AA7" t="n">
        <v>1486467.0</v>
      </c>
      <c r="AB7" t="n">
        <v>744013.0</v>
      </c>
      <c r="AC7" t="n">
        <v>353315.0</v>
      </c>
      <c r="AD7" t="n">
        <v>778470.0</v>
      </c>
      <c r="AE7" t="n">
        <v>0.0</v>
      </c>
      <c r="AF7" t="n">
        <v>1317000.0</v>
      </c>
      <c r="AG7" t="n">
        <v>0.0</v>
      </c>
      <c r="AH7" t="n">
        <v>0.0</v>
      </c>
      <c r="AI7" t="n">
        <v>0.0</v>
      </c>
      <c r="AJ7" t="n">
        <v>0.0</v>
      </c>
      <c r="AK7" t="n">
        <v>0.0</v>
      </c>
      <c r="AL7" t="n">
        <v>0.0</v>
      </c>
      <c r="AM7" t="n">
        <v>0.0</v>
      </c>
      <c r="AN7" t="n">
        <v>0.0</v>
      </c>
      <c r="AO7" t="n">
        <v>1.8131591E7</v>
      </c>
      <c r="AP7" t="n">
        <v>1813160.0</v>
      </c>
      <c r="AQ7" t="n">
        <v>1498013.1</v>
      </c>
      <c r="CG7"/>
    </row>
    <row r="8">
      <c r="A8" t="n">
        <v>1.0</v>
      </c>
      <c r="B8">
        <f>IF((K8-G8-H8&gt;2400000),10,(L8/(K8-G8-H8)*100))</f>
      </c>
      <c r="C8">
        <f>IF(N8&gt;2400000,240000,(N8*S8)/100)</f>
      </c>
      <c r="D8">
        <f>IF(S8=0,0,IF((N8-I8)&gt;2400000,((((((N8-I8-J8)-240000))*0.1+(I8+J8)*0.1)))-7000,((((((N8-I8-J8)-(N8-I8-J8)*S8/100)))*0.1+(I8+J8)*0.1)-7000)))</f>
      </c>
      <c r="E8">
        <f>C8-O8</f>
      </c>
      <c r="F8">
        <f>D8-P8</f>
      </c>
      <c r="G8">
        <f>SUMIF(negtgel!U$2:BL$2,'Tsalin uzuulelt'!B$1,negtgel!U8:BL8) + SUMIF(negtgel!U$2:BL$2,'Tsalin uzuulelt'!B$2,negtgel!U8:BL8)+SUMIF(negtgel!U$2:BL$2,'Tsalin uzuulelt'!B$3,negtgel!U8:BL8)+SUMIF(negtgel!U$2:BL$2,'Tsalin uzuulelt'!B$4,negtgel!U8:BL8)+SUMIF(negtgel!U$2:BL$2,'Tsalin uzuulelt'!B$5,negtgel!U8:BL8)</f>
      </c>
      <c r="H8">
        <f>SUMIF(negtgel!U$2:BL$2,'Tsalin uzuulelt'!F$1,negtgel!U8:BL8) + SUMIF(negtgel!U$2:BL$2,'Tsalin uzuulelt'!F$2,negtgel!U8:BL8)+SUMIF(negtgel!U$2:BL$2,'Tsalin uzuulelt'!F$3,negtgel!U8:BL8)+SUMIF(negtgel!U$2:BL$2,'Tsalin uzuulelt'!F$4,negtgel!U8:BL8)+SUMIF(negtgel!U$2:BL$2,'Tsalin uzuulelt'!F$5,negtgel!U8:BL8)</f>
      </c>
      <c r="I8">
        <f>SUMIF(negtgel!U$2:BL$2,'Tsalin uzuulelt'!H$1,negtgel!U8:BL8) + SUMIF(negtgel!U$2:BL$2,'Tsalin uzuulelt'!H$2,negtgel!U8:BL8)+SUMIF(negtgel!U$2:BL$2,'Tsalin uzuulelt'!H$3,negtgel!U8:BL8)+SUMIF(negtgel!U$2:BL$2,'Tsalin uzuulelt'!H$4,negtgel!U8:BL8)+SUMIF(negtgel!U$2:BL$2,'Tsalin uzuulelt'!H$5,negtgel!U8:BL8)</f>
      </c>
      <c r="J8">
        <f>SUMIF(negtgel!U$2:BL$2,'Tsalin uzuulelt'!J$1,negtgel!U8:BL8) + SUMIF(negtgel!U$2:BL$2,'Tsalin uzuulelt'!J$2,negtgel!U8:BL8)+SUMIF(negtgel!U$2:BL$2,'Tsalin uzuulelt'!J$3,negtgel!U8:BL8)+SUMIF(negtgel!U$2:BL$2,'Tsalin uzuulelt'!J$4,negtgel!U8:BL8)+SUMIF(negtgel!U$2:BL$2,'Tsalin uzuulelt'!J$5,negtgel!U8:BL8)</f>
      </c>
      <c r="K8">
        <f>SUMIF(negtgel!U$2:BL$2,'Tsalin uzuulelt'!L$1,negtgel!U8:BL8) + SUMIF(negtgel!U$2:BL$2,'Tsalin uzuulelt'!L$2,negtgel!U8:BL8)+SUMIF(negtgel!U$2:BL$2,'Tsalin uzuulelt'!L$3,negtgel!U8:BL8)+SUMIF(negtgel!U$2:BL$2,'Tsalin uzuulelt'!L$4,negtgel!U8:BL8)+SUMIF(negtgel!U$2:BL$2,'Tsalin uzuulelt'!L$5,negtgel!U8:BL8)</f>
      </c>
      <c r="L8">
        <f>SUMIF(negtgel!U$2:BL$2,'Tsalin uzuulelt'!N$1,negtgel!U8:BL8) + SUMIF(negtgel!U$2:BL$2,'Tsalin uzuulelt'!N$2,negtgel!U8:BL8)+SUMIF(negtgel!U$2:BL$2,'Tsalin uzuulelt'!N$3,negtgel!U8:BL8)+SUMIF(negtgel!U$2:BL$2,'Tsalin uzuulelt'!N$4,negtgel!U8:BL8)+SUMIF(negtgel!U$2:BL$2,'Tsalin uzuulelt'!N$5,negtgel!U8:BL8)</f>
      </c>
      <c r="M8">
        <f>SUMIF(negtgel!U$2:BL$2,'Tsalin uzuulelt'!P$1,negtgel!U8:BL8) + SUMIF(negtgel!U$2:BL$2,'Tsalin uzuulelt'!P$2,negtgel!U8:BL8)+ SUMIF(negtgel!U$2:BL$2,'Tsalin uzuulelt'!P$3,negtgel!U8:BL8)+ SUMIF(negtgel!U$2:BL$2,'Tsalin uzuulelt'!P$4,negtgel!U8:BL8)+ SUMIF(negtgel!U$2:BL$2,'Tsalin uzuulelt'!P$5,negtgel!U8:BL8)</f>
      </c>
      <c r="N8">
        <f>IF(ISNUMBER(U8*1)=CF8,0,K8-H8-G8)</f>
      </c>
      <c r="O8">
        <f>IF(ISNUMBER(U8*1)=CF8,0,L8)</f>
      </c>
      <c r="P8">
        <f>IF(ISNUMBER(U8*1)=CF8,0,M8)</f>
      </c>
      <c r="Q8">
        <f>IF(N8&gt;2400000,N8,0)</f>
      </c>
      <c r="R8">
        <f>IF(L8/Q8*100&lt;3,2,10)</f>
      </c>
      <c r="S8">
        <f>IF(CH8=0,0,IF(B8&gt;9,10,IF(B8&gt;8,B8,IF(B8&gt;7.7,7.8,IF(B8&gt;3,B8,IF(B8&gt;1.5,2))))))</f>
      </c>
      <c r="T8">
        <f>IFERROR(U8*1,0)</f>
      </c>
      <c r="U8" t="s">
        <v>4467</v>
      </c>
      <c r="V8"/>
      <c r="W8"/>
      <c r="X8"/>
      <c r="Y8"/>
      <c r="Z8"/>
      <c r="AA8"/>
      <c r="AB8"/>
      <c r="AC8"/>
      <c r="AD8"/>
      <c r="AE8"/>
      <c r="AF8"/>
      <c r="AG8"/>
      <c r="AH8"/>
      <c r="AI8"/>
      <c r="AJ8"/>
      <c r="AK8"/>
      <c r="AL8"/>
      <c r="AM8"/>
      <c r="AN8"/>
      <c r="AO8"/>
      <c r="AP8"/>
      <c r="AQ8"/>
      <c r="CG8"/>
    </row>
    <row r="9">
      <c r="A9" t="n">
        <v>1.0</v>
      </c>
      <c r="B9">
        <f>IF((K9-G9-H9&gt;2400000),10,(L9/(K9-G9-H9)*100))</f>
      </c>
      <c r="C9">
        <f>IF(N9&gt;2400000,240000,(N9*S9)/100)</f>
      </c>
      <c r="D9">
        <f>IF(S9=0,0,IF((N9-I9)&gt;2400000,((((((N9-I9-J9)-240000))*0.1+(I9+J9)*0.1)))-7000,((((((N9-I9-J9)-(N9-I9-J9)*S9/100)))*0.1+(I9+J9)*0.1)-7000)))</f>
      </c>
      <c r="E9">
        <f>C9-O9</f>
      </c>
      <c r="F9">
        <f>D9-P9</f>
      </c>
      <c r="G9">
        <f>SUMIF(negtgel!U$2:BL$2,'Tsalin uzuulelt'!B$1,negtgel!U9:BL9) + SUMIF(negtgel!U$2:BL$2,'Tsalin uzuulelt'!B$2,negtgel!U9:BL9)+SUMIF(negtgel!U$2:BL$2,'Tsalin uzuulelt'!B$3,negtgel!U9:BL9)+SUMIF(negtgel!U$2:BL$2,'Tsalin uzuulelt'!B$4,negtgel!U9:BL9)+SUMIF(negtgel!U$2:BL$2,'Tsalin uzuulelt'!B$5,negtgel!U9:BL9)</f>
      </c>
      <c r="H9">
        <f>SUMIF(negtgel!U$2:BL$2,'Tsalin uzuulelt'!F$1,negtgel!U9:BL9) + SUMIF(negtgel!U$2:BL$2,'Tsalin uzuulelt'!F$2,negtgel!U9:BL9)+SUMIF(negtgel!U$2:BL$2,'Tsalin uzuulelt'!F$3,negtgel!U9:BL9)+SUMIF(negtgel!U$2:BL$2,'Tsalin uzuulelt'!F$4,negtgel!U9:BL9)+SUMIF(negtgel!U$2:BL$2,'Tsalin uzuulelt'!F$5,negtgel!U9:BL9)</f>
      </c>
      <c r="I9">
        <f>SUMIF(negtgel!U$2:BL$2,'Tsalin uzuulelt'!H$1,negtgel!U9:BL9) + SUMIF(negtgel!U$2:BL$2,'Tsalin uzuulelt'!H$2,negtgel!U9:BL9)+SUMIF(negtgel!U$2:BL$2,'Tsalin uzuulelt'!H$3,negtgel!U9:BL9)+SUMIF(negtgel!U$2:BL$2,'Tsalin uzuulelt'!H$4,negtgel!U9:BL9)+SUMIF(negtgel!U$2:BL$2,'Tsalin uzuulelt'!H$5,negtgel!U9:BL9)</f>
      </c>
      <c r="J9">
        <f>SUMIF(negtgel!U$2:BL$2,'Tsalin uzuulelt'!J$1,negtgel!U9:BL9) + SUMIF(negtgel!U$2:BL$2,'Tsalin uzuulelt'!J$2,negtgel!U9:BL9)+SUMIF(negtgel!U$2:BL$2,'Tsalin uzuulelt'!J$3,negtgel!U9:BL9)+SUMIF(negtgel!U$2:BL$2,'Tsalin uzuulelt'!J$4,negtgel!U9:BL9)+SUMIF(negtgel!U$2:BL$2,'Tsalin uzuulelt'!J$5,negtgel!U9:BL9)</f>
      </c>
      <c r="K9">
        <f>SUMIF(negtgel!U$2:BL$2,'Tsalin uzuulelt'!L$1,negtgel!U9:BL9) + SUMIF(negtgel!U$2:BL$2,'Tsalin uzuulelt'!L$2,negtgel!U9:BL9)+SUMIF(negtgel!U$2:BL$2,'Tsalin uzuulelt'!L$3,negtgel!U9:BL9)+SUMIF(negtgel!U$2:BL$2,'Tsalin uzuulelt'!L$4,negtgel!U9:BL9)+SUMIF(negtgel!U$2:BL$2,'Tsalin uzuulelt'!L$5,negtgel!U9:BL9)</f>
      </c>
      <c r="L9">
        <f>SUMIF(negtgel!U$2:BL$2,'Tsalin uzuulelt'!N$1,negtgel!U9:BL9) + SUMIF(negtgel!U$2:BL$2,'Tsalin uzuulelt'!N$2,negtgel!U9:BL9)+SUMIF(negtgel!U$2:BL$2,'Tsalin uzuulelt'!N$3,negtgel!U9:BL9)+SUMIF(negtgel!U$2:BL$2,'Tsalin uzuulelt'!N$4,negtgel!U9:BL9)+SUMIF(negtgel!U$2:BL$2,'Tsalin uzuulelt'!N$5,negtgel!U9:BL9)</f>
      </c>
      <c r="M9">
        <f>SUMIF(negtgel!U$2:BL$2,'Tsalin uzuulelt'!P$1,negtgel!U9:BL9) + SUMIF(negtgel!U$2:BL$2,'Tsalin uzuulelt'!P$2,negtgel!U9:BL9)+ SUMIF(negtgel!U$2:BL$2,'Tsalin uzuulelt'!P$3,negtgel!U9:BL9)+ SUMIF(negtgel!U$2:BL$2,'Tsalin uzuulelt'!P$4,negtgel!U9:BL9)+ SUMIF(negtgel!U$2:BL$2,'Tsalin uzuulelt'!P$5,negtgel!U9:BL9)</f>
      </c>
      <c r="N9">
        <f>IF(ISNUMBER(U9*1)=CF9,0,K9-H9-G9)</f>
      </c>
      <c r="O9">
        <f>IF(ISNUMBER(U9*1)=CF9,0,L9)</f>
      </c>
      <c r="P9">
        <f>IF(ISNUMBER(U9*1)=CF9,0,M9)</f>
      </c>
      <c r="Q9">
        <f>IF(N9&gt;2400000,N9,0)</f>
      </c>
      <c r="R9">
        <f>IF(L9/Q9*100&lt;3,2,10)</f>
      </c>
      <c r="S9">
        <f>IF(CH9=0,0,IF(B9&gt;9,10,IF(B9&gt;8,B9,IF(B9&gt;7.7,7.8,IF(B9&gt;3,B9,IF(B9&gt;1.5,2))))))</f>
      </c>
      <c r="T9">
        <f>IFERROR(U9*1,0)</f>
      </c>
      <c r="U9" t="n">
        <v>23.0</v>
      </c>
      <c r="V9" t="s">
        <v>4468</v>
      </c>
      <c r="W9" t="s">
        <v>4469</v>
      </c>
      <c r="X9" t="n">
        <v>613669.0</v>
      </c>
      <c r="Y9" t="n">
        <v>613669.0</v>
      </c>
      <c r="Z9" t="n">
        <v>61367.0</v>
      </c>
      <c r="AA9" t="n">
        <v>92050.0</v>
      </c>
      <c r="AB9" t="n">
        <v>0.0</v>
      </c>
      <c r="AC9" t="n">
        <v>0.0</v>
      </c>
      <c r="AD9" t="n">
        <v>0.0</v>
      </c>
      <c r="AE9" t="n">
        <v>0.0</v>
      </c>
      <c r="AF9" t="n">
        <v>66000.0</v>
      </c>
      <c r="AG9" t="n">
        <v>0.0</v>
      </c>
      <c r="AH9" t="n">
        <v>0.0</v>
      </c>
      <c r="AI9" t="n">
        <v>0.0</v>
      </c>
      <c r="AJ9" t="n">
        <v>0.0</v>
      </c>
      <c r="AK9" t="n">
        <v>0.0</v>
      </c>
      <c r="AL9" t="n">
        <v>0.0</v>
      </c>
      <c r="AM9" t="n">
        <v>0.0</v>
      </c>
      <c r="AN9" t="n">
        <v>0.0</v>
      </c>
      <c r="AO9" t="n">
        <v>833086.0</v>
      </c>
      <c r="AP9" t="n">
        <v>83309.0</v>
      </c>
      <c r="AQ9" t="n">
        <v>68637.7</v>
      </c>
      <c r="CG9"/>
    </row>
    <row r="10">
      <c r="A10" t="n">
        <v>1.0</v>
      </c>
      <c r="B10">
        <f>IF((K10-G10-H10&gt;2400000),10,(L10/(K10-G10-H10)*100))</f>
      </c>
      <c r="C10">
        <f>IF(N10&gt;2400000,240000,(N10*S10)/100)</f>
      </c>
      <c r="D10">
        <f>IF(S10=0,0,IF((N10-I10)&gt;2400000,((((((N10-I10-J10)-240000))*0.1+(I10+J10)*0.1)))-7000,((((((N10-I10-J10)-(N10-I10-J10)*S10/100)))*0.1+(I10+J10)*0.1)-7000)))</f>
      </c>
      <c r="E10">
        <f>C10-O10</f>
      </c>
      <c r="F10">
        <f>D10-P10</f>
      </c>
      <c r="G10">
        <f>SUMIF(negtgel!U$2:BL$2,'Tsalin uzuulelt'!B$1,negtgel!U10:BL10) + SUMIF(negtgel!U$2:BL$2,'Tsalin uzuulelt'!B$2,negtgel!U10:BL10)+SUMIF(negtgel!U$2:BL$2,'Tsalin uzuulelt'!B$3,negtgel!U10:BL10)+SUMIF(negtgel!U$2:BL$2,'Tsalin uzuulelt'!B$4,negtgel!U10:BL10)+SUMIF(negtgel!U$2:BL$2,'Tsalin uzuulelt'!B$5,negtgel!U10:BL10)</f>
      </c>
      <c r="H10">
        <f>SUMIF(negtgel!U$2:BL$2,'Tsalin uzuulelt'!F$1,negtgel!U10:BL10) + SUMIF(negtgel!U$2:BL$2,'Tsalin uzuulelt'!F$2,negtgel!U10:BL10)+SUMIF(negtgel!U$2:BL$2,'Tsalin uzuulelt'!F$3,negtgel!U10:BL10)+SUMIF(negtgel!U$2:BL$2,'Tsalin uzuulelt'!F$4,negtgel!U10:BL10)+SUMIF(negtgel!U$2:BL$2,'Tsalin uzuulelt'!F$5,negtgel!U10:BL10)</f>
      </c>
      <c r="I10">
        <f>SUMIF(negtgel!U$2:BL$2,'Tsalin uzuulelt'!H$1,negtgel!U10:BL10) + SUMIF(negtgel!U$2:BL$2,'Tsalin uzuulelt'!H$2,negtgel!U10:BL10)+SUMIF(negtgel!U$2:BL$2,'Tsalin uzuulelt'!H$3,negtgel!U10:BL10)+SUMIF(negtgel!U$2:BL$2,'Tsalin uzuulelt'!H$4,negtgel!U10:BL10)+SUMIF(negtgel!U$2:BL$2,'Tsalin uzuulelt'!H$5,negtgel!U10:BL10)</f>
      </c>
      <c r="J10">
        <f>SUMIF(negtgel!U$2:BL$2,'Tsalin uzuulelt'!J$1,negtgel!U10:BL10) + SUMIF(negtgel!U$2:BL$2,'Tsalin uzuulelt'!J$2,negtgel!U10:BL10)+SUMIF(negtgel!U$2:BL$2,'Tsalin uzuulelt'!J$3,negtgel!U10:BL10)+SUMIF(negtgel!U$2:BL$2,'Tsalin uzuulelt'!J$4,negtgel!U10:BL10)+SUMIF(negtgel!U$2:BL$2,'Tsalin uzuulelt'!J$5,negtgel!U10:BL10)</f>
      </c>
      <c r="K10">
        <f>SUMIF(negtgel!U$2:BL$2,'Tsalin uzuulelt'!L$1,negtgel!U10:BL10) + SUMIF(negtgel!U$2:BL$2,'Tsalin uzuulelt'!L$2,negtgel!U10:BL10)+SUMIF(negtgel!U$2:BL$2,'Tsalin uzuulelt'!L$3,negtgel!U10:BL10)+SUMIF(negtgel!U$2:BL$2,'Tsalin uzuulelt'!L$4,negtgel!U10:BL10)+SUMIF(negtgel!U$2:BL$2,'Tsalin uzuulelt'!L$5,negtgel!U10:BL10)</f>
      </c>
      <c r="L10">
        <f>SUMIF(negtgel!U$2:BL$2,'Tsalin uzuulelt'!N$1,negtgel!U10:BL10) + SUMIF(negtgel!U$2:BL$2,'Tsalin uzuulelt'!N$2,negtgel!U10:BL10)+SUMIF(negtgel!U$2:BL$2,'Tsalin uzuulelt'!N$3,negtgel!U10:BL10)+SUMIF(negtgel!U$2:BL$2,'Tsalin uzuulelt'!N$4,negtgel!U10:BL10)+SUMIF(negtgel!U$2:BL$2,'Tsalin uzuulelt'!N$5,negtgel!U10:BL10)</f>
      </c>
      <c r="M10">
        <f>SUMIF(negtgel!U$2:BL$2,'Tsalin uzuulelt'!P$1,negtgel!U10:BL10) + SUMIF(negtgel!U$2:BL$2,'Tsalin uzuulelt'!P$2,negtgel!U10:BL10)+ SUMIF(negtgel!U$2:BL$2,'Tsalin uzuulelt'!P$3,negtgel!U10:BL10)+ SUMIF(negtgel!U$2:BL$2,'Tsalin uzuulelt'!P$4,negtgel!U10:BL10)+ SUMIF(negtgel!U$2:BL$2,'Tsalin uzuulelt'!P$5,negtgel!U10:BL10)</f>
      </c>
      <c r="N10">
        <f>IF(ISNUMBER(U10*1)=CF10,0,K10-H10-G10)</f>
      </c>
      <c r="O10">
        <f>IF(ISNUMBER(U10*1)=CF10,0,L10)</f>
      </c>
      <c r="P10">
        <f>IF(ISNUMBER(U10*1)=CF10,0,M10)</f>
      </c>
      <c r="Q10">
        <f>IF(N10&gt;2400000,N10,0)</f>
      </c>
      <c r="R10">
        <f>IF(L10/Q10*100&lt;3,2,10)</f>
      </c>
      <c r="S10">
        <f>IF(CH10=0,0,IF(B10&gt;9,10,IF(B10&gt;8,B10,IF(B10&gt;7.7,7.8,IF(B10&gt;3,B10,IF(B10&gt;1.5,2))))))</f>
      </c>
      <c r="T10">
        <f>IFERROR(U10*1,0)</f>
      </c>
      <c r="U10" t="n">
        <v>24.0</v>
      </c>
      <c r="V10" t="s">
        <v>4470</v>
      </c>
      <c r="W10" t="s">
        <v>4471</v>
      </c>
      <c r="X10" t="n">
        <v>535584.0</v>
      </c>
      <c r="Y10" t="n">
        <v>535584.0</v>
      </c>
      <c r="Z10" t="n">
        <v>0.0</v>
      </c>
      <c r="AA10" t="n">
        <v>0.0</v>
      </c>
      <c r="AB10" t="n">
        <v>0.0</v>
      </c>
      <c r="AC10" t="n">
        <v>0.0</v>
      </c>
      <c r="AD10" t="n">
        <v>0.0</v>
      </c>
      <c r="AE10" t="n">
        <v>0.0</v>
      </c>
      <c r="AF10" t="n">
        <v>66000.0</v>
      </c>
      <c r="AG10" t="n">
        <v>0.0</v>
      </c>
      <c r="AH10" t="n">
        <v>0.0</v>
      </c>
      <c r="AI10" t="n">
        <v>0.0</v>
      </c>
      <c r="AJ10" t="n">
        <v>0.0</v>
      </c>
      <c r="AK10" t="n">
        <v>0.0</v>
      </c>
      <c r="AL10" t="n">
        <v>0.0</v>
      </c>
      <c r="AM10" t="n">
        <v>0.0</v>
      </c>
      <c r="AN10" t="n">
        <v>0.0</v>
      </c>
      <c r="AO10" t="n">
        <v>601584.0</v>
      </c>
      <c r="AP10" t="n">
        <v>60159.0</v>
      </c>
      <c r="AQ10" t="n">
        <v>47802.6</v>
      </c>
      <c r="CG10"/>
    </row>
    <row r="11">
      <c r="A11" t="n">
        <v>1.0</v>
      </c>
      <c r="B11">
        <f>IF((K11-G11-H11&gt;2400000),10,(L11/(K11-G11-H11)*100))</f>
      </c>
      <c r="C11">
        <f>IF(N11&gt;2400000,240000,(N11*S11)/100)</f>
      </c>
      <c r="D11">
        <f>IF(S11=0,0,IF((N11-I11)&gt;2400000,((((((N11-I11-J11)-240000))*0.1+(I11+J11)*0.1)))-7000,((((((N11-I11-J11)-(N11-I11-J11)*S11/100)))*0.1+(I11+J11)*0.1)-7000)))</f>
      </c>
      <c r="E11">
        <f>C11-O11</f>
      </c>
      <c r="F11">
        <f>D11-P11</f>
      </c>
      <c r="G11">
        <f>SUMIF(negtgel!U$2:BL$2,'Tsalin uzuulelt'!B$1,negtgel!U11:BL11) + SUMIF(negtgel!U$2:BL$2,'Tsalin uzuulelt'!B$2,negtgel!U11:BL11)+SUMIF(negtgel!U$2:BL$2,'Tsalin uzuulelt'!B$3,negtgel!U11:BL11)+SUMIF(negtgel!U$2:BL$2,'Tsalin uzuulelt'!B$4,negtgel!U11:BL11)+SUMIF(negtgel!U$2:BL$2,'Tsalin uzuulelt'!B$5,negtgel!U11:BL11)</f>
      </c>
      <c r="H11">
        <f>SUMIF(negtgel!U$2:BL$2,'Tsalin uzuulelt'!F$1,negtgel!U11:BL11) + SUMIF(negtgel!U$2:BL$2,'Tsalin uzuulelt'!F$2,negtgel!U11:BL11)+SUMIF(negtgel!U$2:BL$2,'Tsalin uzuulelt'!F$3,negtgel!U11:BL11)+SUMIF(negtgel!U$2:BL$2,'Tsalin uzuulelt'!F$4,negtgel!U11:BL11)+SUMIF(negtgel!U$2:BL$2,'Tsalin uzuulelt'!F$5,negtgel!U11:BL11)</f>
      </c>
      <c r="I11">
        <f>SUMIF(negtgel!U$2:BL$2,'Tsalin uzuulelt'!H$1,negtgel!U11:BL11) + SUMIF(negtgel!U$2:BL$2,'Tsalin uzuulelt'!H$2,negtgel!U11:BL11)+SUMIF(negtgel!U$2:BL$2,'Tsalin uzuulelt'!H$3,negtgel!U11:BL11)+SUMIF(negtgel!U$2:BL$2,'Tsalin uzuulelt'!H$4,negtgel!U11:BL11)+SUMIF(negtgel!U$2:BL$2,'Tsalin uzuulelt'!H$5,negtgel!U11:BL11)</f>
      </c>
      <c r="J11">
        <f>SUMIF(negtgel!U$2:BL$2,'Tsalin uzuulelt'!J$1,negtgel!U11:BL11) + SUMIF(negtgel!U$2:BL$2,'Tsalin uzuulelt'!J$2,negtgel!U11:BL11)+SUMIF(negtgel!U$2:BL$2,'Tsalin uzuulelt'!J$3,negtgel!U11:BL11)+SUMIF(negtgel!U$2:BL$2,'Tsalin uzuulelt'!J$4,negtgel!U11:BL11)+SUMIF(negtgel!U$2:BL$2,'Tsalin uzuulelt'!J$5,negtgel!U11:BL11)</f>
      </c>
      <c r="K11">
        <f>SUMIF(negtgel!U$2:BL$2,'Tsalin uzuulelt'!L$1,negtgel!U11:BL11) + SUMIF(negtgel!U$2:BL$2,'Tsalin uzuulelt'!L$2,negtgel!U11:BL11)+SUMIF(negtgel!U$2:BL$2,'Tsalin uzuulelt'!L$3,negtgel!U11:BL11)+SUMIF(negtgel!U$2:BL$2,'Tsalin uzuulelt'!L$4,negtgel!U11:BL11)+SUMIF(negtgel!U$2:BL$2,'Tsalin uzuulelt'!L$5,negtgel!U11:BL11)</f>
      </c>
      <c r="L11">
        <f>SUMIF(negtgel!U$2:BL$2,'Tsalin uzuulelt'!N$1,negtgel!U11:BL11) + SUMIF(negtgel!U$2:BL$2,'Tsalin uzuulelt'!N$2,negtgel!U11:BL11)+SUMIF(negtgel!U$2:BL$2,'Tsalin uzuulelt'!N$3,negtgel!U11:BL11)+SUMIF(negtgel!U$2:BL$2,'Tsalin uzuulelt'!N$4,negtgel!U11:BL11)+SUMIF(negtgel!U$2:BL$2,'Tsalin uzuulelt'!N$5,negtgel!U11:BL11)</f>
      </c>
      <c r="M11">
        <f>SUMIF(negtgel!U$2:BL$2,'Tsalin uzuulelt'!P$1,negtgel!U11:BL11) + SUMIF(negtgel!U$2:BL$2,'Tsalin uzuulelt'!P$2,negtgel!U11:BL11)+ SUMIF(negtgel!U$2:BL$2,'Tsalin uzuulelt'!P$3,negtgel!U11:BL11)+ SUMIF(negtgel!U$2:BL$2,'Tsalin uzuulelt'!P$4,negtgel!U11:BL11)+ SUMIF(negtgel!U$2:BL$2,'Tsalin uzuulelt'!P$5,negtgel!U11:BL11)</f>
      </c>
      <c r="N11">
        <f>IF(ISNUMBER(U11*1)=CF11,0,K11-H11-G11)</f>
      </c>
      <c r="O11">
        <f>IF(ISNUMBER(U11*1)=CF11,0,L11)</f>
      </c>
      <c r="P11">
        <f>IF(ISNUMBER(U11*1)=CF11,0,M11)</f>
      </c>
      <c r="Q11">
        <f>IF(N11&gt;2400000,N11,0)</f>
      </c>
      <c r="R11">
        <f>IF(L11/Q11*100&lt;3,2,10)</f>
      </c>
      <c r="S11">
        <f>IF(CH11=0,0,IF(B11&gt;9,10,IF(B11&gt;8,B11,IF(B11&gt;7.7,7.8,IF(B11&gt;3,B11,IF(B11&gt;1.5,2))))))</f>
      </c>
      <c r="T11">
        <f>IFERROR(U11*1,0)</f>
      </c>
      <c r="U11" t="n">
        <v>25.0</v>
      </c>
      <c r="V11" t="s">
        <v>4472</v>
      </c>
      <c r="W11" t="s">
        <v>4469</v>
      </c>
      <c r="X11" t="n">
        <v>645556.0</v>
      </c>
      <c r="Y11" t="n">
        <v>322778.0</v>
      </c>
      <c r="Z11" t="n">
        <v>48417.0</v>
      </c>
      <c r="AA11" t="n">
        <v>0.0</v>
      </c>
      <c r="AB11" t="n">
        <v>0.0</v>
      </c>
      <c r="AC11" t="n">
        <v>0.0</v>
      </c>
      <c r="AD11" t="n">
        <v>0.0</v>
      </c>
      <c r="AE11" t="n">
        <v>0.0</v>
      </c>
      <c r="AF11" t="n">
        <v>33000.0</v>
      </c>
      <c r="AG11" t="n">
        <v>0.0</v>
      </c>
      <c r="AH11" t="n">
        <v>0.0</v>
      </c>
      <c r="AI11" t="n">
        <v>0.0</v>
      </c>
      <c r="AJ11" t="n">
        <v>0.0</v>
      </c>
      <c r="AK11" t="n">
        <v>0.0</v>
      </c>
      <c r="AL11" t="n">
        <v>0.0</v>
      </c>
      <c r="AM11" t="n">
        <v>0.0</v>
      </c>
      <c r="AN11" t="n">
        <v>0.0</v>
      </c>
      <c r="AO11" t="n">
        <v>404195.0</v>
      </c>
      <c r="AP11" t="n">
        <v>40420.0</v>
      </c>
      <c r="AQ11" t="n">
        <v>29707.6</v>
      </c>
      <c r="CG11"/>
    </row>
    <row r="12">
      <c r="A12" t="n">
        <v>1.0</v>
      </c>
      <c r="B12">
        <f>IF((K12-G12-H12&gt;2400000),10,(L12/(K12-G12-H12)*100))</f>
      </c>
      <c r="C12">
        <f>IF(N12&gt;2400000,240000,(N12*S12)/100)</f>
      </c>
      <c r="D12">
        <f>IF(S12=0,0,IF((N12-I12)&gt;2400000,((((((N12-I12-J12)-240000))*0.1+(I12+J12)*0.1)))-7000,((((((N12-I12-J12)-(N12-I12-J12)*S12/100)))*0.1+(I12+J12)*0.1)-7000)))</f>
      </c>
      <c r="E12">
        <f>C12-O12</f>
      </c>
      <c r="F12">
        <f>D12-P12</f>
      </c>
      <c r="G12">
        <f>SUMIF(negtgel!U$2:BL$2,'Tsalin uzuulelt'!B$1,negtgel!U12:BL12) + SUMIF(negtgel!U$2:BL$2,'Tsalin uzuulelt'!B$2,negtgel!U12:BL12)+SUMIF(negtgel!U$2:BL$2,'Tsalin uzuulelt'!B$3,negtgel!U12:BL12)+SUMIF(negtgel!U$2:BL$2,'Tsalin uzuulelt'!B$4,negtgel!U12:BL12)+SUMIF(negtgel!U$2:BL$2,'Tsalin uzuulelt'!B$5,negtgel!U12:BL12)</f>
      </c>
      <c r="H12">
        <f>SUMIF(negtgel!U$2:BL$2,'Tsalin uzuulelt'!F$1,negtgel!U12:BL12) + SUMIF(negtgel!U$2:BL$2,'Tsalin uzuulelt'!F$2,negtgel!U12:BL12)+SUMIF(negtgel!U$2:BL$2,'Tsalin uzuulelt'!F$3,negtgel!U12:BL12)+SUMIF(negtgel!U$2:BL$2,'Tsalin uzuulelt'!F$4,negtgel!U12:BL12)+SUMIF(negtgel!U$2:BL$2,'Tsalin uzuulelt'!F$5,negtgel!U12:BL12)</f>
      </c>
      <c r="I12">
        <f>SUMIF(negtgel!U$2:BL$2,'Tsalin uzuulelt'!H$1,negtgel!U12:BL12) + SUMIF(negtgel!U$2:BL$2,'Tsalin uzuulelt'!H$2,negtgel!U12:BL12)+SUMIF(negtgel!U$2:BL$2,'Tsalin uzuulelt'!H$3,negtgel!U12:BL12)+SUMIF(negtgel!U$2:BL$2,'Tsalin uzuulelt'!H$4,negtgel!U12:BL12)+SUMIF(negtgel!U$2:BL$2,'Tsalin uzuulelt'!H$5,negtgel!U12:BL12)</f>
      </c>
      <c r="J12">
        <f>SUMIF(negtgel!U$2:BL$2,'Tsalin uzuulelt'!J$1,negtgel!U12:BL12) + SUMIF(negtgel!U$2:BL$2,'Tsalin uzuulelt'!J$2,negtgel!U12:BL12)+SUMIF(negtgel!U$2:BL$2,'Tsalin uzuulelt'!J$3,negtgel!U12:BL12)+SUMIF(negtgel!U$2:BL$2,'Tsalin uzuulelt'!J$4,negtgel!U12:BL12)+SUMIF(negtgel!U$2:BL$2,'Tsalin uzuulelt'!J$5,negtgel!U12:BL12)</f>
      </c>
      <c r="K12">
        <f>SUMIF(negtgel!U$2:BL$2,'Tsalin uzuulelt'!L$1,negtgel!U12:BL12) + SUMIF(negtgel!U$2:BL$2,'Tsalin uzuulelt'!L$2,negtgel!U12:BL12)+SUMIF(negtgel!U$2:BL$2,'Tsalin uzuulelt'!L$3,negtgel!U12:BL12)+SUMIF(negtgel!U$2:BL$2,'Tsalin uzuulelt'!L$4,negtgel!U12:BL12)+SUMIF(negtgel!U$2:BL$2,'Tsalin uzuulelt'!L$5,negtgel!U12:BL12)</f>
      </c>
      <c r="L12">
        <f>SUMIF(negtgel!U$2:BL$2,'Tsalin uzuulelt'!N$1,negtgel!U12:BL12) + SUMIF(negtgel!U$2:BL$2,'Tsalin uzuulelt'!N$2,negtgel!U12:BL12)+SUMIF(negtgel!U$2:BL$2,'Tsalin uzuulelt'!N$3,negtgel!U12:BL12)+SUMIF(negtgel!U$2:BL$2,'Tsalin uzuulelt'!N$4,negtgel!U12:BL12)+SUMIF(negtgel!U$2:BL$2,'Tsalin uzuulelt'!N$5,negtgel!U12:BL12)</f>
      </c>
      <c r="M12">
        <f>SUMIF(negtgel!U$2:BL$2,'Tsalin uzuulelt'!P$1,negtgel!U12:BL12) + SUMIF(negtgel!U$2:BL$2,'Tsalin uzuulelt'!P$2,negtgel!U12:BL12)+ SUMIF(negtgel!U$2:BL$2,'Tsalin uzuulelt'!P$3,negtgel!U12:BL12)+ SUMIF(negtgel!U$2:BL$2,'Tsalin uzuulelt'!P$4,negtgel!U12:BL12)+ SUMIF(negtgel!U$2:BL$2,'Tsalin uzuulelt'!P$5,negtgel!U12:BL12)</f>
      </c>
      <c r="N12">
        <f>IF(ISNUMBER(U12*1)=CF12,0,K12-H12-G12)</f>
      </c>
      <c r="O12">
        <f>IF(ISNUMBER(U12*1)=CF12,0,L12)</f>
      </c>
      <c r="P12">
        <f>IF(ISNUMBER(U12*1)=CF12,0,M12)</f>
      </c>
      <c r="Q12">
        <f>IF(N12&gt;2400000,N12,0)</f>
      </c>
      <c r="R12">
        <f>IF(L12/Q12*100&lt;3,2,10)</f>
      </c>
      <c r="S12">
        <f>IF(CH12=0,0,IF(B12&gt;9,10,IF(B12&gt;8,B12,IF(B12&gt;7.7,7.8,IF(B12&gt;3,B12,IF(B12&gt;1.5,2))))))</f>
      </c>
      <c r="T12">
        <f>IFERROR(U12*1,0)</f>
      </c>
      <c r="U12" t="n">
        <v>26.0</v>
      </c>
      <c r="V12" t="s">
        <v>4473</v>
      </c>
      <c r="W12" t="s">
        <v>4471</v>
      </c>
      <c r="X12" t="n">
        <v>496912.0</v>
      </c>
      <c r="Y12" t="n">
        <v>496912.0</v>
      </c>
      <c r="Z12" t="n">
        <v>0.0</v>
      </c>
      <c r="AA12" t="n">
        <v>0.0</v>
      </c>
      <c r="AB12" t="n">
        <v>0.0</v>
      </c>
      <c r="AC12" t="n">
        <v>0.0</v>
      </c>
      <c r="AD12" t="n">
        <v>0.0</v>
      </c>
      <c r="AE12" t="n">
        <v>0.0</v>
      </c>
      <c r="AF12" t="n">
        <v>66000.0</v>
      </c>
      <c r="AG12" t="n">
        <v>0.0</v>
      </c>
      <c r="AH12" t="n">
        <v>0.0</v>
      </c>
      <c r="AI12" t="n">
        <v>0.0</v>
      </c>
      <c r="AJ12" t="n">
        <v>0.0</v>
      </c>
      <c r="AK12" t="n">
        <v>0.0</v>
      </c>
      <c r="AL12" t="n">
        <v>0.0</v>
      </c>
      <c r="AM12" t="n">
        <v>0.0</v>
      </c>
      <c r="AN12" t="n">
        <v>0.0</v>
      </c>
      <c r="AO12" t="n">
        <v>562912.0</v>
      </c>
      <c r="AP12" t="n">
        <v>56291.0</v>
      </c>
      <c r="AQ12" t="n">
        <v>44322.1</v>
      </c>
      <c r="CG12"/>
    </row>
    <row r="13">
      <c r="A13" t="n">
        <v>1.0</v>
      </c>
      <c r="B13">
        <f>IF((K13-G13-H13&gt;2400000),10,(L13/(K13-G13-H13)*100))</f>
      </c>
      <c r="C13">
        <f>IF(N13&gt;2400000,240000,(N13*S13)/100)</f>
      </c>
      <c r="D13">
        <f>IF(S13=0,0,IF((N13-I13)&gt;2400000,((((((N13-I13-J13)-240000))*0.1+(I13+J13)*0.1)))-7000,((((((N13-I13-J13)-(N13-I13-J13)*S13/100)))*0.1+(I13+J13)*0.1)-7000)))</f>
      </c>
      <c r="E13">
        <f>C13-O13</f>
      </c>
      <c r="F13">
        <f>D13-P13</f>
      </c>
      <c r="G13">
        <f>SUMIF(negtgel!U$2:BL$2,'Tsalin uzuulelt'!B$1,negtgel!U13:BL13) + SUMIF(negtgel!U$2:BL$2,'Tsalin uzuulelt'!B$2,negtgel!U13:BL13)+SUMIF(negtgel!U$2:BL$2,'Tsalin uzuulelt'!B$3,negtgel!U13:BL13)+SUMIF(negtgel!U$2:BL$2,'Tsalin uzuulelt'!B$4,negtgel!U13:BL13)+SUMIF(negtgel!U$2:BL$2,'Tsalin uzuulelt'!B$5,negtgel!U13:BL13)</f>
      </c>
      <c r="H13">
        <f>SUMIF(negtgel!U$2:BL$2,'Tsalin uzuulelt'!F$1,negtgel!U13:BL13) + SUMIF(negtgel!U$2:BL$2,'Tsalin uzuulelt'!F$2,negtgel!U13:BL13)+SUMIF(negtgel!U$2:BL$2,'Tsalin uzuulelt'!F$3,negtgel!U13:BL13)+SUMIF(negtgel!U$2:BL$2,'Tsalin uzuulelt'!F$4,negtgel!U13:BL13)+SUMIF(negtgel!U$2:BL$2,'Tsalin uzuulelt'!F$5,negtgel!U13:BL13)</f>
      </c>
      <c r="I13">
        <f>SUMIF(negtgel!U$2:BL$2,'Tsalin uzuulelt'!H$1,negtgel!U13:BL13) + SUMIF(negtgel!U$2:BL$2,'Tsalin uzuulelt'!H$2,negtgel!U13:BL13)+SUMIF(negtgel!U$2:BL$2,'Tsalin uzuulelt'!H$3,negtgel!U13:BL13)+SUMIF(negtgel!U$2:BL$2,'Tsalin uzuulelt'!H$4,negtgel!U13:BL13)+SUMIF(negtgel!U$2:BL$2,'Tsalin uzuulelt'!H$5,negtgel!U13:BL13)</f>
      </c>
      <c r="J13">
        <f>SUMIF(negtgel!U$2:BL$2,'Tsalin uzuulelt'!J$1,negtgel!U13:BL13) + SUMIF(negtgel!U$2:BL$2,'Tsalin uzuulelt'!J$2,negtgel!U13:BL13)+SUMIF(negtgel!U$2:BL$2,'Tsalin uzuulelt'!J$3,negtgel!U13:BL13)+SUMIF(negtgel!U$2:BL$2,'Tsalin uzuulelt'!J$4,negtgel!U13:BL13)+SUMIF(negtgel!U$2:BL$2,'Tsalin uzuulelt'!J$5,negtgel!U13:BL13)</f>
      </c>
      <c r="K13">
        <f>SUMIF(negtgel!U$2:BL$2,'Tsalin uzuulelt'!L$1,negtgel!U13:BL13) + SUMIF(negtgel!U$2:BL$2,'Tsalin uzuulelt'!L$2,negtgel!U13:BL13)+SUMIF(negtgel!U$2:BL$2,'Tsalin uzuulelt'!L$3,negtgel!U13:BL13)+SUMIF(negtgel!U$2:BL$2,'Tsalin uzuulelt'!L$4,negtgel!U13:BL13)+SUMIF(negtgel!U$2:BL$2,'Tsalin uzuulelt'!L$5,negtgel!U13:BL13)</f>
      </c>
      <c r="L13">
        <f>SUMIF(negtgel!U$2:BL$2,'Tsalin uzuulelt'!N$1,negtgel!U13:BL13) + SUMIF(negtgel!U$2:BL$2,'Tsalin uzuulelt'!N$2,negtgel!U13:BL13)+SUMIF(negtgel!U$2:BL$2,'Tsalin uzuulelt'!N$3,negtgel!U13:BL13)+SUMIF(negtgel!U$2:BL$2,'Tsalin uzuulelt'!N$4,negtgel!U13:BL13)+SUMIF(negtgel!U$2:BL$2,'Tsalin uzuulelt'!N$5,negtgel!U13:BL13)</f>
      </c>
      <c r="M13">
        <f>SUMIF(negtgel!U$2:BL$2,'Tsalin uzuulelt'!P$1,negtgel!U13:BL13) + SUMIF(negtgel!U$2:BL$2,'Tsalin uzuulelt'!P$2,negtgel!U13:BL13)+ SUMIF(negtgel!U$2:BL$2,'Tsalin uzuulelt'!P$3,negtgel!U13:BL13)+ SUMIF(negtgel!U$2:BL$2,'Tsalin uzuulelt'!P$4,negtgel!U13:BL13)+ SUMIF(negtgel!U$2:BL$2,'Tsalin uzuulelt'!P$5,negtgel!U13:BL13)</f>
      </c>
      <c r="N13">
        <f>IF(ISNUMBER(U13*1)=CF13,0,K13-H13-G13)</f>
      </c>
      <c r="O13">
        <f>IF(ISNUMBER(U13*1)=CF13,0,L13)</f>
      </c>
      <c r="P13">
        <f>IF(ISNUMBER(U13*1)=CF13,0,M13)</f>
      </c>
      <c r="Q13">
        <f>IF(N13&gt;2400000,N13,0)</f>
      </c>
      <c r="R13">
        <f>IF(L13/Q13*100&lt;3,2,10)</f>
      </c>
      <c r="S13">
        <f>IF(CH13=0,0,IF(B13&gt;9,10,IF(B13&gt;8,B13,IF(B13&gt;7.7,7.8,IF(B13&gt;3,B13,IF(B13&gt;1.5,2))))))</f>
      </c>
      <c r="T13">
        <f>IFERROR(U13*1,0)</f>
      </c>
      <c r="U13" t="n">
        <v>49.0</v>
      </c>
      <c r="V13" t="s">
        <v>4474</v>
      </c>
      <c r="W13" t="s">
        <v>4469</v>
      </c>
      <c r="X13" t="n">
        <v>613669.0</v>
      </c>
      <c r="Y13" t="n">
        <v>111576.0</v>
      </c>
      <c r="Z13" t="n">
        <v>16736.0</v>
      </c>
      <c r="AA13" t="n">
        <v>22315.0</v>
      </c>
      <c r="AB13" t="n">
        <v>0.0</v>
      </c>
      <c r="AC13" t="n">
        <v>0.0</v>
      </c>
      <c r="AD13" t="n">
        <v>0.0</v>
      </c>
      <c r="AE13" t="n">
        <v>0.0</v>
      </c>
      <c r="AF13" t="n">
        <v>12000.0</v>
      </c>
      <c r="AG13" t="n">
        <v>0.0</v>
      </c>
      <c r="AH13" t="n">
        <v>0.0</v>
      </c>
      <c r="AI13" t="n">
        <v>0.0</v>
      </c>
      <c r="AJ13" t="n">
        <v>0.0</v>
      </c>
      <c r="AK13" t="n">
        <v>0.0</v>
      </c>
      <c r="AL13" t="n">
        <v>0.0</v>
      </c>
      <c r="AM13" t="n">
        <v>0.0</v>
      </c>
      <c r="AN13" t="n">
        <v>0.0</v>
      </c>
      <c r="AO13" t="n">
        <v>162627.0</v>
      </c>
      <c r="AP13" t="n">
        <v>16263.0</v>
      </c>
      <c r="AQ13" t="n">
        <v>7756.4</v>
      </c>
      <c r="CG13"/>
    </row>
    <row r="14">
      <c r="A14" t="n">
        <v>1.0</v>
      </c>
      <c r="B14">
        <f>IF((K14-G14-H14&gt;2400000),10,(L14/(K14-G14-H14)*100))</f>
      </c>
      <c r="C14">
        <f>IF(N14&gt;2400000,240000,(N14*S14)/100)</f>
      </c>
      <c r="D14">
        <f>IF(S14=0,0,IF((N14-I14)&gt;2400000,((((((N14-I14-J14)-240000))*0.1+(I14+J14)*0.1)))-7000,((((((N14-I14-J14)-(N14-I14-J14)*S14/100)))*0.1+(I14+J14)*0.1)-7000)))</f>
      </c>
      <c r="E14">
        <f>C14-O14</f>
      </c>
      <c r="F14">
        <f>D14-P14</f>
      </c>
      <c r="G14">
        <f>SUMIF(negtgel!U$2:BL$2,'Tsalin uzuulelt'!B$1,negtgel!U14:BL14) + SUMIF(negtgel!U$2:BL$2,'Tsalin uzuulelt'!B$2,negtgel!U14:BL14)+SUMIF(negtgel!U$2:BL$2,'Tsalin uzuulelt'!B$3,negtgel!U14:BL14)+SUMIF(negtgel!U$2:BL$2,'Tsalin uzuulelt'!B$4,negtgel!U14:BL14)+SUMIF(negtgel!U$2:BL$2,'Tsalin uzuulelt'!B$5,negtgel!U14:BL14)</f>
      </c>
      <c r="H14">
        <f>SUMIF(negtgel!U$2:BL$2,'Tsalin uzuulelt'!F$1,negtgel!U14:BL14) + SUMIF(negtgel!U$2:BL$2,'Tsalin uzuulelt'!F$2,negtgel!U14:BL14)+SUMIF(negtgel!U$2:BL$2,'Tsalin uzuulelt'!F$3,negtgel!U14:BL14)+SUMIF(negtgel!U$2:BL$2,'Tsalin uzuulelt'!F$4,negtgel!U14:BL14)+SUMIF(negtgel!U$2:BL$2,'Tsalin uzuulelt'!F$5,negtgel!U14:BL14)</f>
      </c>
      <c r="I14">
        <f>SUMIF(negtgel!U$2:BL$2,'Tsalin uzuulelt'!H$1,negtgel!U14:BL14) + SUMIF(negtgel!U$2:BL$2,'Tsalin uzuulelt'!H$2,negtgel!U14:BL14)+SUMIF(negtgel!U$2:BL$2,'Tsalin uzuulelt'!H$3,negtgel!U14:BL14)+SUMIF(negtgel!U$2:BL$2,'Tsalin uzuulelt'!H$4,negtgel!U14:BL14)+SUMIF(negtgel!U$2:BL$2,'Tsalin uzuulelt'!H$5,negtgel!U14:BL14)</f>
      </c>
      <c r="J14">
        <f>SUMIF(negtgel!U$2:BL$2,'Tsalin uzuulelt'!J$1,negtgel!U14:BL14) + SUMIF(negtgel!U$2:BL$2,'Tsalin uzuulelt'!J$2,negtgel!U14:BL14)+SUMIF(negtgel!U$2:BL$2,'Tsalin uzuulelt'!J$3,negtgel!U14:BL14)+SUMIF(negtgel!U$2:BL$2,'Tsalin uzuulelt'!J$4,negtgel!U14:BL14)+SUMIF(negtgel!U$2:BL$2,'Tsalin uzuulelt'!J$5,negtgel!U14:BL14)</f>
      </c>
      <c r="K14">
        <f>SUMIF(negtgel!U$2:BL$2,'Tsalin uzuulelt'!L$1,negtgel!U14:BL14) + SUMIF(negtgel!U$2:BL$2,'Tsalin uzuulelt'!L$2,negtgel!U14:BL14)+SUMIF(negtgel!U$2:BL$2,'Tsalin uzuulelt'!L$3,negtgel!U14:BL14)+SUMIF(negtgel!U$2:BL$2,'Tsalin uzuulelt'!L$4,negtgel!U14:BL14)+SUMIF(negtgel!U$2:BL$2,'Tsalin uzuulelt'!L$5,negtgel!U14:BL14)</f>
      </c>
      <c r="L14">
        <f>SUMIF(negtgel!U$2:BL$2,'Tsalin uzuulelt'!N$1,negtgel!U14:BL14) + SUMIF(negtgel!U$2:BL$2,'Tsalin uzuulelt'!N$2,negtgel!U14:BL14)+SUMIF(negtgel!U$2:BL$2,'Tsalin uzuulelt'!N$3,negtgel!U14:BL14)+SUMIF(negtgel!U$2:BL$2,'Tsalin uzuulelt'!N$4,negtgel!U14:BL14)+SUMIF(negtgel!U$2:BL$2,'Tsalin uzuulelt'!N$5,negtgel!U14:BL14)</f>
      </c>
      <c r="M14">
        <f>SUMIF(negtgel!U$2:BL$2,'Tsalin uzuulelt'!P$1,negtgel!U14:BL14) + SUMIF(negtgel!U$2:BL$2,'Tsalin uzuulelt'!P$2,negtgel!U14:BL14)+ SUMIF(negtgel!U$2:BL$2,'Tsalin uzuulelt'!P$3,negtgel!U14:BL14)+ SUMIF(negtgel!U$2:BL$2,'Tsalin uzuulelt'!P$4,negtgel!U14:BL14)+ SUMIF(negtgel!U$2:BL$2,'Tsalin uzuulelt'!P$5,negtgel!U14:BL14)</f>
      </c>
      <c r="N14">
        <f>IF(ISNUMBER(U14*1)=CF14,0,K14-H14-G14)</f>
      </c>
      <c r="O14">
        <f>IF(ISNUMBER(U14*1)=CF14,0,L14)</f>
      </c>
      <c r="P14">
        <f>IF(ISNUMBER(U14*1)=CF14,0,M14)</f>
      </c>
      <c r="Q14">
        <f>IF(N14&gt;2400000,N14,0)</f>
      </c>
      <c r="R14">
        <f>IF(L14/Q14*100&lt;3,2,10)</f>
      </c>
      <c r="S14">
        <f>IF(CH14=0,0,IF(B14&gt;9,10,IF(B14&gt;8,B14,IF(B14&gt;7.7,7.8,IF(B14&gt;3,B14,IF(B14&gt;1.5,2))))))</f>
      </c>
      <c r="T14">
        <f>IFERROR(U14*1,0)</f>
      </c>
      <c r="U14" t="n">
        <v>50.0</v>
      </c>
      <c r="V14" t="s">
        <v>4475</v>
      </c>
      <c r="W14" t="s">
        <v>4471</v>
      </c>
      <c r="X14" t="n">
        <v>496912.0</v>
      </c>
      <c r="Y14" t="n">
        <v>496912.0</v>
      </c>
      <c r="Z14" t="n">
        <v>0.0</v>
      </c>
      <c r="AA14" t="n">
        <v>0.0</v>
      </c>
      <c r="AB14" t="n">
        <v>0.0</v>
      </c>
      <c r="AC14" t="n">
        <v>0.0</v>
      </c>
      <c r="AD14" t="n">
        <v>0.0</v>
      </c>
      <c r="AE14" t="n">
        <v>0.0</v>
      </c>
      <c r="AF14" t="n">
        <v>66000.0</v>
      </c>
      <c r="AG14" t="n">
        <v>0.0</v>
      </c>
      <c r="AH14" t="n">
        <v>0.0</v>
      </c>
      <c r="AI14" t="n">
        <v>0.0</v>
      </c>
      <c r="AJ14" t="n">
        <v>0.0</v>
      </c>
      <c r="AK14" t="n">
        <v>0.0</v>
      </c>
      <c r="AL14" t="n">
        <v>0.0</v>
      </c>
      <c r="AM14" t="n">
        <v>0.0</v>
      </c>
      <c r="AN14" t="n">
        <v>0.0</v>
      </c>
      <c r="AO14" t="n">
        <v>562912.0</v>
      </c>
      <c r="AP14" t="n">
        <v>56291.0</v>
      </c>
      <c r="AQ14" t="n">
        <v>44322.1</v>
      </c>
      <c r="CG14"/>
    </row>
    <row r="15">
      <c r="A15" t="n">
        <v>1.0</v>
      </c>
      <c r="B15">
        <f>IF((K15-G15-H15&gt;2400000),10,(L15/(K15-G15-H15)*100))</f>
      </c>
      <c r="C15">
        <f>IF(N15&gt;2400000,240000,(N15*S15)/100)</f>
      </c>
      <c r="D15">
        <f>IF(S15=0,0,IF((N15-I15)&gt;2400000,((((((N15-I15-J15)-240000))*0.1+(I15+J15)*0.1)))-7000,((((((N15-I15-J15)-(N15-I15-J15)*S15/100)))*0.1+(I15+J15)*0.1)-7000)))</f>
      </c>
      <c r="E15">
        <f>C15-O15</f>
      </c>
      <c r="F15">
        <f>D15-P15</f>
      </c>
      <c r="G15">
        <f>SUMIF(negtgel!U$2:BL$2,'Tsalin uzuulelt'!B$1,negtgel!U15:BL15) + SUMIF(negtgel!U$2:BL$2,'Tsalin uzuulelt'!B$2,negtgel!U15:BL15)+SUMIF(negtgel!U$2:BL$2,'Tsalin uzuulelt'!B$3,negtgel!U15:BL15)+SUMIF(negtgel!U$2:BL$2,'Tsalin uzuulelt'!B$4,negtgel!U15:BL15)+SUMIF(negtgel!U$2:BL$2,'Tsalin uzuulelt'!B$5,negtgel!U15:BL15)</f>
      </c>
      <c r="H15">
        <f>SUMIF(negtgel!U$2:BL$2,'Tsalin uzuulelt'!F$1,negtgel!U15:BL15) + SUMIF(negtgel!U$2:BL$2,'Tsalin uzuulelt'!F$2,negtgel!U15:BL15)+SUMIF(negtgel!U$2:BL$2,'Tsalin uzuulelt'!F$3,negtgel!U15:BL15)+SUMIF(negtgel!U$2:BL$2,'Tsalin uzuulelt'!F$4,negtgel!U15:BL15)+SUMIF(negtgel!U$2:BL$2,'Tsalin uzuulelt'!F$5,negtgel!U15:BL15)</f>
      </c>
      <c r="I15">
        <f>SUMIF(negtgel!U$2:BL$2,'Tsalin uzuulelt'!H$1,negtgel!U15:BL15) + SUMIF(negtgel!U$2:BL$2,'Tsalin uzuulelt'!H$2,negtgel!U15:BL15)+SUMIF(negtgel!U$2:BL$2,'Tsalin uzuulelt'!H$3,negtgel!U15:BL15)+SUMIF(negtgel!U$2:BL$2,'Tsalin uzuulelt'!H$4,negtgel!U15:BL15)+SUMIF(negtgel!U$2:BL$2,'Tsalin uzuulelt'!H$5,negtgel!U15:BL15)</f>
      </c>
      <c r="J15">
        <f>SUMIF(negtgel!U$2:BL$2,'Tsalin uzuulelt'!J$1,negtgel!U15:BL15) + SUMIF(negtgel!U$2:BL$2,'Tsalin uzuulelt'!J$2,negtgel!U15:BL15)+SUMIF(negtgel!U$2:BL$2,'Tsalin uzuulelt'!J$3,negtgel!U15:BL15)+SUMIF(negtgel!U$2:BL$2,'Tsalin uzuulelt'!J$4,negtgel!U15:BL15)+SUMIF(negtgel!U$2:BL$2,'Tsalin uzuulelt'!J$5,negtgel!U15:BL15)</f>
      </c>
      <c r="K15">
        <f>SUMIF(negtgel!U$2:BL$2,'Tsalin uzuulelt'!L$1,negtgel!U15:BL15) + SUMIF(negtgel!U$2:BL$2,'Tsalin uzuulelt'!L$2,negtgel!U15:BL15)+SUMIF(negtgel!U$2:BL$2,'Tsalin uzuulelt'!L$3,negtgel!U15:BL15)+SUMIF(negtgel!U$2:BL$2,'Tsalin uzuulelt'!L$4,negtgel!U15:BL15)+SUMIF(negtgel!U$2:BL$2,'Tsalin uzuulelt'!L$5,negtgel!U15:BL15)</f>
      </c>
      <c r="L15">
        <f>SUMIF(negtgel!U$2:BL$2,'Tsalin uzuulelt'!N$1,negtgel!U15:BL15) + SUMIF(negtgel!U$2:BL$2,'Tsalin uzuulelt'!N$2,negtgel!U15:BL15)+SUMIF(negtgel!U$2:BL$2,'Tsalin uzuulelt'!N$3,negtgel!U15:BL15)+SUMIF(negtgel!U$2:BL$2,'Tsalin uzuulelt'!N$4,negtgel!U15:BL15)+SUMIF(negtgel!U$2:BL$2,'Tsalin uzuulelt'!N$5,negtgel!U15:BL15)</f>
      </c>
      <c r="M15">
        <f>SUMIF(negtgel!U$2:BL$2,'Tsalin uzuulelt'!P$1,negtgel!U15:BL15) + SUMIF(negtgel!U$2:BL$2,'Tsalin uzuulelt'!P$2,negtgel!U15:BL15)+ SUMIF(negtgel!U$2:BL$2,'Tsalin uzuulelt'!P$3,negtgel!U15:BL15)+ SUMIF(negtgel!U$2:BL$2,'Tsalin uzuulelt'!P$4,negtgel!U15:BL15)+ SUMIF(negtgel!U$2:BL$2,'Tsalin uzuulelt'!P$5,negtgel!U15:BL15)</f>
      </c>
      <c r="N15">
        <f>IF(ISNUMBER(U15*1)=CF15,0,K15-H15-G15)</f>
      </c>
      <c r="O15">
        <f>IF(ISNUMBER(U15*1)=CF15,0,L15)</f>
      </c>
      <c r="P15">
        <f>IF(ISNUMBER(U15*1)=CF15,0,M15)</f>
      </c>
      <c r="Q15">
        <f>IF(N15&gt;2400000,N15,0)</f>
      </c>
      <c r="R15">
        <f>IF(L15/Q15*100&lt;3,2,10)</f>
      </c>
      <c r="S15">
        <f>IF(CH15=0,0,IF(B15&gt;9,10,IF(B15&gt;8,B15,IF(B15&gt;7.7,7.8,IF(B15&gt;3,B15,IF(B15&gt;1.5,2))))))</f>
      </c>
      <c r="T15">
        <f>IFERROR(U15*1,0)</f>
      </c>
      <c r="U15" t="n">
        <v>51.0</v>
      </c>
      <c r="V15" t="s">
        <v>4476</v>
      </c>
      <c r="W15" t="s">
        <v>4469</v>
      </c>
      <c r="X15" t="n">
        <v>580710.0</v>
      </c>
      <c r="Y15" t="n">
        <v>580710.0</v>
      </c>
      <c r="Z15" t="n">
        <v>29036.0</v>
      </c>
      <c r="AA15" t="n">
        <v>87106.0</v>
      </c>
      <c r="AB15" t="n">
        <v>0.0</v>
      </c>
      <c r="AC15" t="n">
        <v>0.0</v>
      </c>
      <c r="AD15" t="n">
        <v>0.0</v>
      </c>
      <c r="AE15" t="n">
        <v>0.0</v>
      </c>
      <c r="AF15" t="n">
        <v>66000.0</v>
      </c>
      <c r="AG15" t="n">
        <v>0.0</v>
      </c>
      <c r="AH15" t="n">
        <v>0.0</v>
      </c>
      <c r="AI15" t="n">
        <v>0.0</v>
      </c>
      <c r="AJ15" t="n">
        <v>0.0</v>
      </c>
      <c r="AK15" t="n">
        <v>0.0</v>
      </c>
      <c r="AL15" t="n">
        <v>0.0</v>
      </c>
      <c r="AM15" t="n">
        <v>0.0</v>
      </c>
      <c r="AN15" t="n">
        <v>0.0</v>
      </c>
      <c r="AO15" t="n">
        <v>762852.0</v>
      </c>
      <c r="AP15" t="n">
        <v>76286.0</v>
      </c>
      <c r="AQ15" t="n">
        <v>62316.7</v>
      </c>
      <c r="CG15"/>
    </row>
    <row r="16">
      <c r="A16" t="n">
        <v>1.0</v>
      </c>
      <c r="B16">
        <f>IF((K16-G16-H16&gt;2400000),10,(L16/(K16-G16-H16)*100))</f>
      </c>
      <c r="C16">
        <f>IF(N16&gt;2400000,240000,(N16*S16)/100)</f>
      </c>
      <c r="D16">
        <f>IF(S16=0,0,IF((N16-I16)&gt;2400000,((((((N16-I16-J16)-240000))*0.1+(I16+J16)*0.1)))-7000,((((((N16-I16-J16)-(N16-I16-J16)*S16/100)))*0.1+(I16+J16)*0.1)-7000)))</f>
      </c>
      <c r="E16">
        <f>C16-O16</f>
      </c>
      <c r="F16">
        <f>D16-P16</f>
      </c>
      <c r="G16">
        <f>SUMIF(negtgel!U$2:BL$2,'Tsalin uzuulelt'!B$1,negtgel!U16:BL16) + SUMIF(negtgel!U$2:BL$2,'Tsalin uzuulelt'!B$2,negtgel!U16:BL16)+SUMIF(negtgel!U$2:BL$2,'Tsalin uzuulelt'!B$3,negtgel!U16:BL16)+SUMIF(negtgel!U$2:BL$2,'Tsalin uzuulelt'!B$4,negtgel!U16:BL16)+SUMIF(negtgel!U$2:BL$2,'Tsalin uzuulelt'!B$5,negtgel!U16:BL16)</f>
      </c>
      <c r="H16">
        <f>SUMIF(negtgel!U$2:BL$2,'Tsalin uzuulelt'!F$1,negtgel!U16:BL16) + SUMIF(negtgel!U$2:BL$2,'Tsalin uzuulelt'!F$2,negtgel!U16:BL16)+SUMIF(negtgel!U$2:BL$2,'Tsalin uzuulelt'!F$3,negtgel!U16:BL16)+SUMIF(negtgel!U$2:BL$2,'Tsalin uzuulelt'!F$4,negtgel!U16:BL16)+SUMIF(negtgel!U$2:BL$2,'Tsalin uzuulelt'!F$5,negtgel!U16:BL16)</f>
      </c>
      <c r="I16">
        <f>SUMIF(negtgel!U$2:BL$2,'Tsalin uzuulelt'!H$1,negtgel!U16:BL16) + SUMIF(negtgel!U$2:BL$2,'Tsalin uzuulelt'!H$2,negtgel!U16:BL16)+SUMIF(negtgel!U$2:BL$2,'Tsalin uzuulelt'!H$3,negtgel!U16:BL16)+SUMIF(negtgel!U$2:BL$2,'Tsalin uzuulelt'!H$4,negtgel!U16:BL16)+SUMIF(negtgel!U$2:BL$2,'Tsalin uzuulelt'!H$5,negtgel!U16:BL16)</f>
      </c>
      <c r="J16">
        <f>SUMIF(negtgel!U$2:BL$2,'Tsalin uzuulelt'!J$1,negtgel!U16:BL16) + SUMIF(negtgel!U$2:BL$2,'Tsalin uzuulelt'!J$2,negtgel!U16:BL16)+SUMIF(negtgel!U$2:BL$2,'Tsalin uzuulelt'!J$3,negtgel!U16:BL16)+SUMIF(negtgel!U$2:BL$2,'Tsalin uzuulelt'!J$4,negtgel!U16:BL16)+SUMIF(negtgel!U$2:BL$2,'Tsalin uzuulelt'!J$5,negtgel!U16:BL16)</f>
      </c>
      <c r="K16">
        <f>SUMIF(negtgel!U$2:BL$2,'Tsalin uzuulelt'!L$1,negtgel!U16:BL16) + SUMIF(negtgel!U$2:BL$2,'Tsalin uzuulelt'!L$2,negtgel!U16:BL16)+SUMIF(negtgel!U$2:BL$2,'Tsalin uzuulelt'!L$3,negtgel!U16:BL16)+SUMIF(negtgel!U$2:BL$2,'Tsalin uzuulelt'!L$4,negtgel!U16:BL16)+SUMIF(negtgel!U$2:BL$2,'Tsalin uzuulelt'!L$5,negtgel!U16:BL16)</f>
      </c>
      <c r="L16">
        <f>SUMIF(negtgel!U$2:BL$2,'Tsalin uzuulelt'!N$1,negtgel!U16:BL16) + SUMIF(negtgel!U$2:BL$2,'Tsalin uzuulelt'!N$2,negtgel!U16:BL16)+SUMIF(negtgel!U$2:BL$2,'Tsalin uzuulelt'!N$3,negtgel!U16:BL16)+SUMIF(negtgel!U$2:BL$2,'Tsalin uzuulelt'!N$4,negtgel!U16:BL16)+SUMIF(negtgel!U$2:BL$2,'Tsalin uzuulelt'!N$5,negtgel!U16:BL16)</f>
      </c>
      <c r="M16">
        <f>SUMIF(negtgel!U$2:BL$2,'Tsalin uzuulelt'!P$1,negtgel!U16:BL16) + SUMIF(negtgel!U$2:BL$2,'Tsalin uzuulelt'!P$2,negtgel!U16:BL16)+ SUMIF(negtgel!U$2:BL$2,'Tsalin uzuulelt'!P$3,negtgel!U16:BL16)+ SUMIF(negtgel!U$2:BL$2,'Tsalin uzuulelt'!P$4,negtgel!U16:BL16)+ SUMIF(negtgel!U$2:BL$2,'Tsalin uzuulelt'!P$5,negtgel!U16:BL16)</f>
      </c>
      <c r="N16">
        <f>IF(ISNUMBER(U16*1)=CF16,0,K16-H16-G16)</f>
      </c>
      <c r="O16">
        <f>IF(ISNUMBER(U16*1)=CF16,0,L16)</f>
      </c>
      <c r="P16">
        <f>IF(ISNUMBER(U16*1)=CF16,0,M16)</f>
      </c>
      <c r="Q16">
        <f>IF(N16&gt;2400000,N16,0)</f>
      </c>
      <c r="R16">
        <f>IF(L16/Q16*100&lt;3,2,10)</f>
      </c>
      <c r="S16">
        <f>IF(CH16=0,0,IF(B16&gt;9,10,IF(B16&gt;8,B16,IF(B16&gt;7.7,7.8,IF(B16&gt;3,B16,IF(B16&gt;1.5,2))))))</f>
      </c>
      <c r="T16">
        <f>IFERROR(U16*1,0)</f>
      </c>
      <c r="U16" t="n">
        <v>52.0</v>
      </c>
      <c r="V16" t="s">
        <v>4477</v>
      </c>
      <c r="W16" t="s">
        <v>4471</v>
      </c>
      <c r="X16" t="n">
        <v>496912.0</v>
      </c>
      <c r="Y16" t="n">
        <v>496912.0</v>
      </c>
      <c r="Z16" t="n">
        <v>0.0</v>
      </c>
      <c r="AA16" t="n">
        <v>0.0</v>
      </c>
      <c r="AB16" t="n">
        <v>0.0</v>
      </c>
      <c r="AC16" t="n">
        <v>0.0</v>
      </c>
      <c r="AD16" t="n">
        <v>0.0</v>
      </c>
      <c r="AE16" t="n">
        <v>0.0</v>
      </c>
      <c r="AF16" t="n">
        <v>66000.0</v>
      </c>
      <c r="AG16" t="n">
        <v>0.0</v>
      </c>
      <c r="AH16" t="n">
        <v>0.0</v>
      </c>
      <c r="AI16" t="n">
        <v>0.0</v>
      </c>
      <c r="AJ16" t="n">
        <v>0.0</v>
      </c>
      <c r="AK16" t="n">
        <v>0.0</v>
      </c>
      <c r="AL16" t="n">
        <v>0.0</v>
      </c>
      <c r="AM16" t="n">
        <v>0.0</v>
      </c>
      <c r="AN16" t="n">
        <v>0.0</v>
      </c>
      <c r="AO16" t="n">
        <v>562912.0</v>
      </c>
      <c r="AP16" t="n">
        <v>56291.0</v>
      </c>
      <c r="AQ16" t="n">
        <v>44322.1</v>
      </c>
      <c r="CG16"/>
    </row>
    <row r="17">
      <c r="A17" t="n">
        <v>1.0</v>
      </c>
      <c r="B17">
        <f>IF((K17-G17-H17&gt;2400000),10,(L17/(K17-G17-H17)*100))</f>
      </c>
      <c r="C17">
        <f>IF(N17&gt;2400000,240000,(N17*S17)/100)</f>
      </c>
      <c r="D17">
        <f>IF(S17=0,0,IF((N17-I17)&gt;2400000,((((((N17-I17-J17)-240000))*0.1+(I17+J17)*0.1)))-7000,((((((N17-I17-J17)-(N17-I17-J17)*S17/100)))*0.1+(I17+J17)*0.1)-7000)))</f>
      </c>
      <c r="E17">
        <f>C17-O17</f>
      </c>
      <c r="F17">
        <f>D17-P17</f>
      </c>
      <c r="G17">
        <f>SUMIF(negtgel!U$2:BL$2,'Tsalin uzuulelt'!B$1,negtgel!U17:BL17) + SUMIF(negtgel!U$2:BL$2,'Tsalin uzuulelt'!B$2,negtgel!U17:BL17)+SUMIF(negtgel!U$2:BL$2,'Tsalin uzuulelt'!B$3,negtgel!U17:BL17)+SUMIF(negtgel!U$2:BL$2,'Tsalin uzuulelt'!B$4,negtgel!U17:BL17)+SUMIF(negtgel!U$2:BL$2,'Tsalin uzuulelt'!B$5,negtgel!U17:BL17)</f>
      </c>
      <c r="H17">
        <f>SUMIF(negtgel!U$2:BL$2,'Tsalin uzuulelt'!F$1,negtgel!U17:BL17) + SUMIF(negtgel!U$2:BL$2,'Tsalin uzuulelt'!F$2,negtgel!U17:BL17)+SUMIF(negtgel!U$2:BL$2,'Tsalin uzuulelt'!F$3,negtgel!U17:BL17)+SUMIF(negtgel!U$2:BL$2,'Tsalin uzuulelt'!F$4,negtgel!U17:BL17)+SUMIF(negtgel!U$2:BL$2,'Tsalin uzuulelt'!F$5,negtgel!U17:BL17)</f>
      </c>
      <c r="I17">
        <f>SUMIF(negtgel!U$2:BL$2,'Tsalin uzuulelt'!H$1,negtgel!U17:BL17) + SUMIF(negtgel!U$2:BL$2,'Tsalin uzuulelt'!H$2,negtgel!U17:BL17)+SUMIF(negtgel!U$2:BL$2,'Tsalin uzuulelt'!H$3,negtgel!U17:BL17)+SUMIF(negtgel!U$2:BL$2,'Tsalin uzuulelt'!H$4,negtgel!U17:BL17)+SUMIF(negtgel!U$2:BL$2,'Tsalin uzuulelt'!H$5,negtgel!U17:BL17)</f>
      </c>
      <c r="J17">
        <f>SUMIF(negtgel!U$2:BL$2,'Tsalin uzuulelt'!J$1,negtgel!U17:BL17) + SUMIF(negtgel!U$2:BL$2,'Tsalin uzuulelt'!J$2,negtgel!U17:BL17)+SUMIF(negtgel!U$2:BL$2,'Tsalin uzuulelt'!J$3,negtgel!U17:BL17)+SUMIF(negtgel!U$2:BL$2,'Tsalin uzuulelt'!J$4,negtgel!U17:BL17)+SUMIF(negtgel!U$2:BL$2,'Tsalin uzuulelt'!J$5,negtgel!U17:BL17)</f>
      </c>
      <c r="K17">
        <f>SUMIF(negtgel!U$2:BL$2,'Tsalin uzuulelt'!L$1,negtgel!U17:BL17) + SUMIF(negtgel!U$2:BL$2,'Tsalin uzuulelt'!L$2,negtgel!U17:BL17)+SUMIF(negtgel!U$2:BL$2,'Tsalin uzuulelt'!L$3,negtgel!U17:BL17)+SUMIF(negtgel!U$2:BL$2,'Tsalin uzuulelt'!L$4,negtgel!U17:BL17)+SUMIF(negtgel!U$2:BL$2,'Tsalin uzuulelt'!L$5,negtgel!U17:BL17)</f>
      </c>
      <c r="L17">
        <f>SUMIF(negtgel!U$2:BL$2,'Tsalin uzuulelt'!N$1,negtgel!U17:BL17) + SUMIF(negtgel!U$2:BL$2,'Tsalin uzuulelt'!N$2,negtgel!U17:BL17)+SUMIF(negtgel!U$2:BL$2,'Tsalin uzuulelt'!N$3,negtgel!U17:BL17)+SUMIF(negtgel!U$2:BL$2,'Tsalin uzuulelt'!N$4,negtgel!U17:BL17)+SUMIF(negtgel!U$2:BL$2,'Tsalin uzuulelt'!N$5,negtgel!U17:BL17)</f>
      </c>
      <c r="M17">
        <f>SUMIF(negtgel!U$2:BL$2,'Tsalin uzuulelt'!P$1,negtgel!U17:BL17) + SUMIF(negtgel!U$2:BL$2,'Tsalin uzuulelt'!P$2,negtgel!U17:BL17)+ SUMIF(negtgel!U$2:BL$2,'Tsalin uzuulelt'!P$3,negtgel!U17:BL17)+ SUMIF(negtgel!U$2:BL$2,'Tsalin uzuulelt'!P$4,negtgel!U17:BL17)+ SUMIF(negtgel!U$2:BL$2,'Tsalin uzuulelt'!P$5,negtgel!U17:BL17)</f>
      </c>
      <c r="N17">
        <f>IF(ISNUMBER(U17*1)=CF17,0,K17-H17-G17)</f>
      </c>
      <c r="O17">
        <f>IF(ISNUMBER(U17*1)=CF17,0,L17)</f>
      </c>
      <c r="P17">
        <f>IF(ISNUMBER(U17*1)=CF17,0,M17)</f>
      </c>
      <c r="Q17">
        <f>IF(N17&gt;2400000,N17,0)</f>
      </c>
      <c r="R17">
        <f>IF(L17/Q17*100&lt;3,2,10)</f>
      </c>
      <c r="S17">
        <f>IF(CH17=0,0,IF(B17&gt;9,10,IF(B17&gt;8,B17,IF(B17&gt;7.7,7.8,IF(B17&gt;3,B17,IF(B17&gt;1.5,2))))))</f>
      </c>
      <c r="T17">
        <f>IFERROR(U17*1,0)</f>
      </c>
      <c r="U17" t="n">
        <v>53.0</v>
      </c>
      <c r="V17" t="s">
        <v>4478</v>
      </c>
      <c r="W17" t="s">
        <v>4464</v>
      </c>
      <c r="X17" t="n">
        <v>795935.0</v>
      </c>
      <c r="Y17" t="n">
        <v>795935.0</v>
      </c>
      <c r="Z17" t="n">
        <v>119390.0</v>
      </c>
      <c r="AA17" t="n">
        <v>159187.0</v>
      </c>
      <c r="AB17" t="n">
        <v>0.0</v>
      </c>
      <c r="AC17" t="n">
        <v>0.0</v>
      </c>
      <c r="AD17" t="n">
        <v>0.0</v>
      </c>
      <c r="AE17" t="n">
        <v>0.0</v>
      </c>
      <c r="AF17" t="n">
        <v>66000.0</v>
      </c>
      <c r="AG17" t="n">
        <v>0.0</v>
      </c>
      <c r="AH17" t="n">
        <v>0.0</v>
      </c>
      <c r="AI17" t="n">
        <v>0.0</v>
      </c>
      <c r="AJ17" t="n">
        <v>0.0</v>
      </c>
      <c r="AK17" t="n">
        <v>0.0</v>
      </c>
      <c r="AL17" t="n">
        <v>0.0</v>
      </c>
      <c r="AM17" t="n">
        <v>0.0</v>
      </c>
      <c r="AN17" t="n">
        <v>0.0</v>
      </c>
      <c r="AO17" t="n">
        <v>1140512.0</v>
      </c>
      <c r="AP17" t="n">
        <v>114051.0</v>
      </c>
      <c r="AQ17" t="n">
        <v>96306.1</v>
      </c>
      <c r="CG17"/>
    </row>
    <row r="18">
      <c r="A18" t="n">
        <v>1.0</v>
      </c>
      <c r="B18">
        <f>IF((K18-G18-H18&gt;2400000),10,(L18/(K18-G18-H18)*100))</f>
      </c>
      <c r="C18">
        <f>IF(N18&gt;2400000,240000,(N18*S18)/100)</f>
      </c>
      <c r="D18">
        <f>IF(S18=0,0,IF((N18-I18)&gt;2400000,((((((N18-I18-J18)-240000))*0.1+(I18+J18)*0.1)))-7000,((((((N18-I18-J18)-(N18-I18-J18)*S18/100)))*0.1+(I18+J18)*0.1)-7000)))</f>
      </c>
      <c r="E18">
        <f>C18-O18</f>
      </c>
      <c r="F18">
        <f>D18-P18</f>
      </c>
      <c r="G18">
        <f>SUMIF(negtgel!U$2:BL$2,'Tsalin uzuulelt'!B$1,negtgel!U18:BL18) + SUMIF(negtgel!U$2:BL$2,'Tsalin uzuulelt'!B$2,negtgel!U18:BL18)+SUMIF(negtgel!U$2:BL$2,'Tsalin uzuulelt'!B$3,negtgel!U18:BL18)+SUMIF(negtgel!U$2:BL$2,'Tsalin uzuulelt'!B$4,negtgel!U18:BL18)+SUMIF(negtgel!U$2:BL$2,'Tsalin uzuulelt'!B$5,negtgel!U18:BL18)</f>
      </c>
      <c r="H18">
        <f>SUMIF(negtgel!U$2:BL$2,'Tsalin uzuulelt'!F$1,negtgel!U18:BL18) + SUMIF(negtgel!U$2:BL$2,'Tsalin uzuulelt'!F$2,negtgel!U18:BL18)+SUMIF(negtgel!U$2:BL$2,'Tsalin uzuulelt'!F$3,negtgel!U18:BL18)+SUMIF(negtgel!U$2:BL$2,'Tsalin uzuulelt'!F$4,negtgel!U18:BL18)+SUMIF(negtgel!U$2:BL$2,'Tsalin uzuulelt'!F$5,negtgel!U18:BL18)</f>
      </c>
      <c r="I18">
        <f>SUMIF(negtgel!U$2:BL$2,'Tsalin uzuulelt'!H$1,negtgel!U18:BL18) + SUMIF(negtgel!U$2:BL$2,'Tsalin uzuulelt'!H$2,negtgel!U18:BL18)+SUMIF(negtgel!U$2:BL$2,'Tsalin uzuulelt'!H$3,negtgel!U18:BL18)+SUMIF(negtgel!U$2:BL$2,'Tsalin uzuulelt'!H$4,negtgel!U18:BL18)+SUMIF(negtgel!U$2:BL$2,'Tsalin uzuulelt'!H$5,negtgel!U18:BL18)</f>
      </c>
      <c r="J18">
        <f>SUMIF(negtgel!U$2:BL$2,'Tsalin uzuulelt'!J$1,negtgel!U18:BL18) + SUMIF(negtgel!U$2:BL$2,'Tsalin uzuulelt'!J$2,negtgel!U18:BL18)+SUMIF(negtgel!U$2:BL$2,'Tsalin uzuulelt'!J$3,negtgel!U18:BL18)+SUMIF(negtgel!U$2:BL$2,'Tsalin uzuulelt'!J$4,negtgel!U18:BL18)+SUMIF(negtgel!U$2:BL$2,'Tsalin uzuulelt'!J$5,negtgel!U18:BL18)</f>
      </c>
      <c r="K18">
        <f>SUMIF(negtgel!U$2:BL$2,'Tsalin uzuulelt'!L$1,negtgel!U18:BL18) + SUMIF(negtgel!U$2:BL$2,'Tsalin uzuulelt'!L$2,negtgel!U18:BL18)+SUMIF(negtgel!U$2:BL$2,'Tsalin uzuulelt'!L$3,negtgel!U18:BL18)+SUMIF(negtgel!U$2:BL$2,'Tsalin uzuulelt'!L$4,negtgel!U18:BL18)+SUMIF(negtgel!U$2:BL$2,'Tsalin uzuulelt'!L$5,negtgel!U18:BL18)</f>
      </c>
      <c r="L18">
        <f>SUMIF(negtgel!U$2:BL$2,'Tsalin uzuulelt'!N$1,negtgel!U18:BL18) + SUMIF(negtgel!U$2:BL$2,'Tsalin uzuulelt'!N$2,negtgel!U18:BL18)+SUMIF(negtgel!U$2:BL$2,'Tsalin uzuulelt'!N$3,negtgel!U18:BL18)+SUMIF(negtgel!U$2:BL$2,'Tsalin uzuulelt'!N$4,negtgel!U18:BL18)+SUMIF(negtgel!U$2:BL$2,'Tsalin uzuulelt'!N$5,negtgel!U18:BL18)</f>
      </c>
      <c r="M18">
        <f>SUMIF(negtgel!U$2:BL$2,'Tsalin uzuulelt'!P$1,negtgel!U18:BL18) + SUMIF(negtgel!U$2:BL$2,'Tsalin uzuulelt'!P$2,negtgel!U18:BL18)+ SUMIF(negtgel!U$2:BL$2,'Tsalin uzuulelt'!P$3,negtgel!U18:BL18)+ SUMIF(negtgel!U$2:BL$2,'Tsalin uzuulelt'!P$4,negtgel!U18:BL18)+ SUMIF(negtgel!U$2:BL$2,'Tsalin uzuulelt'!P$5,negtgel!U18:BL18)</f>
      </c>
      <c r="N18">
        <f>IF(ISNUMBER(U18*1)=CF18,0,K18-H18-G18)</f>
      </c>
      <c r="O18">
        <f>IF(ISNUMBER(U18*1)=CF18,0,L18)</f>
      </c>
      <c r="P18">
        <f>IF(ISNUMBER(U18*1)=CF18,0,M18)</f>
      </c>
      <c r="Q18">
        <f>IF(N18&gt;2400000,N18,0)</f>
      </c>
      <c r="R18">
        <f>IF(L18/Q18*100&lt;3,2,10)</f>
      </c>
      <c r="S18">
        <f>IF(CH18=0,0,IF(B18&gt;9,10,IF(B18&gt;8,B18,IF(B18&gt;7.7,7.8,IF(B18&gt;3,B18,IF(B18&gt;1.5,2))))))</f>
      </c>
      <c r="T18">
        <f>IFERROR(U18*1,0)</f>
      </c>
      <c r="U18" t="n">
        <v>54.0</v>
      </c>
      <c r="V18" t="s">
        <v>4479</v>
      </c>
      <c r="W18" t="s">
        <v>4469</v>
      </c>
      <c r="X18" t="n">
        <v>613669.0</v>
      </c>
      <c r="Y18" t="n">
        <v>613669.0</v>
      </c>
      <c r="Z18" t="n">
        <v>92050.0</v>
      </c>
      <c r="AA18" t="n">
        <v>122734.0</v>
      </c>
      <c r="AB18" t="n">
        <v>0.0</v>
      </c>
      <c r="AC18" t="n">
        <v>0.0</v>
      </c>
      <c r="AD18" t="n">
        <v>0.0</v>
      </c>
      <c r="AE18" t="n">
        <v>0.0</v>
      </c>
      <c r="AF18" t="n">
        <v>66000.0</v>
      </c>
      <c r="AG18" t="n">
        <v>0.0</v>
      </c>
      <c r="AH18" t="n">
        <v>0.0</v>
      </c>
      <c r="AI18" t="n">
        <v>0.0</v>
      </c>
      <c r="AJ18" t="n">
        <v>0.0</v>
      </c>
      <c r="AK18" t="n">
        <v>0.0</v>
      </c>
      <c r="AL18" t="n">
        <v>0.0</v>
      </c>
      <c r="AM18" t="n">
        <v>0.0</v>
      </c>
      <c r="AN18" t="n">
        <v>0.0</v>
      </c>
      <c r="AO18" t="n">
        <v>894453.0</v>
      </c>
      <c r="AP18" t="n">
        <v>89446.0</v>
      </c>
      <c r="AQ18" t="n">
        <v>74160.8</v>
      </c>
      <c r="CG18"/>
    </row>
    <row r="19">
      <c r="A19" t="n">
        <v>1.0</v>
      </c>
      <c r="B19">
        <f>IF((K19-G19-H19&gt;2400000),10,(L19/(K19-G19-H19)*100))</f>
      </c>
      <c r="C19">
        <f>IF(N19&gt;2400000,240000,(N19*S19)/100)</f>
      </c>
      <c r="D19">
        <f>IF(S19=0,0,IF((N19-I19)&gt;2400000,((((((N19-I19-J19)-240000))*0.1+(I19+J19)*0.1)))-7000,((((((N19-I19-J19)-(N19-I19-J19)*S19/100)))*0.1+(I19+J19)*0.1)-7000)))</f>
      </c>
      <c r="E19">
        <f>C19-O19</f>
      </c>
      <c r="F19">
        <f>D19-P19</f>
      </c>
      <c r="G19">
        <f>SUMIF(negtgel!U$2:BL$2,'Tsalin uzuulelt'!B$1,negtgel!U19:BL19) + SUMIF(negtgel!U$2:BL$2,'Tsalin uzuulelt'!B$2,negtgel!U19:BL19)+SUMIF(negtgel!U$2:BL$2,'Tsalin uzuulelt'!B$3,negtgel!U19:BL19)+SUMIF(negtgel!U$2:BL$2,'Tsalin uzuulelt'!B$4,negtgel!U19:BL19)+SUMIF(negtgel!U$2:BL$2,'Tsalin uzuulelt'!B$5,negtgel!U19:BL19)</f>
      </c>
      <c r="H19">
        <f>SUMIF(negtgel!U$2:BL$2,'Tsalin uzuulelt'!F$1,negtgel!U19:BL19) + SUMIF(negtgel!U$2:BL$2,'Tsalin uzuulelt'!F$2,negtgel!U19:BL19)+SUMIF(negtgel!U$2:BL$2,'Tsalin uzuulelt'!F$3,negtgel!U19:BL19)+SUMIF(negtgel!U$2:BL$2,'Tsalin uzuulelt'!F$4,negtgel!U19:BL19)+SUMIF(negtgel!U$2:BL$2,'Tsalin uzuulelt'!F$5,negtgel!U19:BL19)</f>
      </c>
      <c r="I19">
        <f>SUMIF(negtgel!U$2:BL$2,'Tsalin uzuulelt'!H$1,negtgel!U19:BL19) + SUMIF(negtgel!U$2:BL$2,'Tsalin uzuulelt'!H$2,negtgel!U19:BL19)+SUMIF(negtgel!U$2:BL$2,'Tsalin uzuulelt'!H$3,negtgel!U19:BL19)+SUMIF(negtgel!U$2:BL$2,'Tsalin uzuulelt'!H$4,negtgel!U19:BL19)+SUMIF(negtgel!U$2:BL$2,'Tsalin uzuulelt'!H$5,negtgel!U19:BL19)</f>
      </c>
      <c r="J19">
        <f>SUMIF(negtgel!U$2:BL$2,'Tsalin uzuulelt'!J$1,negtgel!U19:BL19) + SUMIF(negtgel!U$2:BL$2,'Tsalin uzuulelt'!J$2,negtgel!U19:BL19)+SUMIF(negtgel!U$2:BL$2,'Tsalin uzuulelt'!J$3,negtgel!U19:BL19)+SUMIF(negtgel!U$2:BL$2,'Tsalin uzuulelt'!J$4,negtgel!U19:BL19)+SUMIF(negtgel!U$2:BL$2,'Tsalin uzuulelt'!J$5,negtgel!U19:BL19)</f>
      </c>
      <c r="K19">
        <f>SUMIF(negtgel!U$2:BL$2,'Tsalin uzuulelt'!L$1,negtgel!U19:BL19) + SUMIF(negtgel!U$2:BL$2,'Tsalin uzuulelt'!L$2,negtgel!U19:BL19)+SUMIF(negtgel!U$2:BL$2,'Tsalin uzuulelt'!L$3,negtgel!U19:BL19)+SUMIF(negtgel!U$2:BL$2,'Tsalin uzuulelt'!L$4,negtgel!U19:BL19)+SUMIF(negtgel!U$2:BL$2,'Tsalin uzuulelt'!L$5,negtgel!U19:BL19)</f>
      </c>
      <c r="L19">
        <f>SUMIF(negtgel!U$2:BL$2,'Tsalin uzuulelt'!N$1,negtgel!U19:BL19) + SUMIF(negtgel!U$2:BL$2,'Tsalin uzuulelt'!N$2,negtgel!U19:BL19)+SUMIF(negtgel!U$2:BL$2,'Tsalin uzuulelt'!N$3,negtgel!U19:BL19)+SUMIF(negtgel!U$2:BL$2,'Tsalin uzuulelt'!N$4,negtgel!U19:BL19)+SUMIF(negtgel!U$2:BL$2,'Tsalin uzuulelt'!N$5,negtgel!U19:BL19)</f>
      </c>
      <c r="M19">
        <f>SUMIF(negtgel!U$2:BL$2,'Tsalin uzuulelt'!P$1,negtgel!U19:BL19) + SUMIF(negtgel!U$2:BL$2,'Tsalin uzuulelt'!P$2,negtgel!U19:BL19)+ SUMIF(negtgel!U$2:BL$2,'Tsalin uzuulelt'!P$3,negtgel!U19:BL19)+ SUMIF(negtgel!U$2:BL$2,'Tsalin uzuulelt'!P$4,negtgel!U19:BL19)+ SUMIF(negtgel!U$2:BL$2,'Tsalin uzuulelt'!P$5,negtgel!U19:BL19)</f>
      </c>
      <c r="N19">
        <f>IF(ISNUMBER(U19*1)=CF19,0,K19-H19-G19)</f>
      </c>
      <c r="O19">
        <f>IF(ISNUMBER(U19*1)=CF19,0,L19)</f>
      </c>
      <c r="P19">
        <f>IF(ISNUMBER(U19*1)=CF19,0,M19)</f>
      </c>
      <c r="Q19">
        <f>IF(N19&gt;2400000,N19,0)</f>
      </c>
      <c r="R19">
        <f>IF(L19/Q19*100&lt;3,2,10)</f>
      </c>
      <c r="S19">
        <f>IF(CH19=0,0,IF(B19&gt;9,10,IF(B19&gt;8,B19,IF(B19&gt;7.7,7.8,IF(B19&gt;3,B19,IF(B19&gt;1.5,2))))))</f>
      </c>
      <c r="T19">
        <f>IFERROR(U19*1,0)</f>
      </c>
      <c r="U19" t="n">
        <v>55.0</v>
      </c>
      <c r="V19" t="s">
        <v>4480</v>
      </c>
      <c r="W19" t="s">
        <v>4469</v>
      </c>
      <c r="X19" t="n">
        <v>580710.0</v>
      </c>
      <c r="Y19" t="n">
        <v>580710.0</v>
      </c>
      <c r="Z19" t="n">
        <v>0.0</v>
      </c>
      <c r="AA19" t="n">
        <v>0.0</v>
      </c>
      <c r="AB19" t="n">
        <v>0.0</v>
      </c>
      <c r="AC19" t="n">
        <v>0.0</v>
      </c>
      <c r="AD19" t="n">
        <v>0.0</v>
      </c>
      <c r="AE19" t="n">
        <v>0.0</v>
      </c>
      <c r="AF19" t="n">
        <v>66000.0</v>
      </c>
      <c r="AG19" t="n">
        <v>0.0</v>
      </c>
      <c r="AH19" t="n">
        <v>0.0</v>
      </c>
      <c r="AI19" t="n">
        <v>0.0</v>
      </c>
      <c r="AJ19" t="n">
        <v>0.0</v>
      </c>
      <c r="AK19" t="n">
        <v>0.0</v>
      </c>
      <c r="AL19" t="n">
        <v>0.0</v>
      </c>
      <c r="AM19" t="n">
        <v>0.0</v>
      </c>
      <c r="AN19" t="n">
        <v>0.0</v>
      </c>
      <c r="AO19" t="n">
        <v>646710.0</v>
      </c>
      <c r="AP19" t="n">
        <v>64671.0</v>
      </c>
      <c r="AQ19" t="n">
        <v>51863.9</v>
      </c>
      <c r="CG19"/>
    </row>
    <row r="20">
      <c r="A20" t="n">
        <v>1.0</v>
      </c>
      <c r="B20">
        <f>IF((K20-G20-H20&gt;2400000),10,(L20/(K20-G20-H20)*100))</f>
      </c>
      <c r="C20">
        <f>IF(N20&gt;2400000,240000,(N20*S20)/100)</f>
      </c>
      <c r="D20">
        <f>IF(S20=0,0,IF((N20-I20)&gt;2400000,((((((N20-I20-J20)-240000))*0.1+(I20+J20)*0.1)))-7000,((((((N20-I20-J20)-(N20-I20-J20)*S20/100)))*0.1+(I20+J20)*0.1)-7000)))</f>
      </c>
      <c r="E20">
        <f>C20-O20</f>
      </c>
      <c r="F20">
        <f>D20-P20</f>
      </c>
      <c r="G20">
        <f>SUMIF(negtgel!U$2:BL$2,'Tsalin uzuulelt'!B$1,negtgel!U20:BL20) + SUMIF(negtgel!U$2:BL$2,'Tsalin uzuulelt'!B$2,negtgel!U20:BL20)+SUMIF(negtgel!U$2:BL$2,'Tsalin uzuulelt'!B$3,negtgel!U20:BL20)+SUMIF(negtgel!U$2:BL$2,'Tsalin uzuulelt'!B$4,negtgel!U20:BL20)+SUMIF(negtgel!U$2:BL$2,'Tsalin uzuulelt'!B$5,negtgel!U20:BL20)</f>
      </c>
      <c r="H20">
        <f>SUMIF(negtgel!U$2:BL$2,'Tsalin uzuulelt'!F$1,negtgel!U20:BL20) + SUMIF(negtgel!U$2:BL$2,'Tsalin uzuulelt'!F$2,negtgel!U20:BL20)+SUMIF(negtgel!U$2:BL$2,'Tsalin uzuulelt'!F$3,negtgel!U20:BL20)+SUMIF(negtgel!U$2:BL$2,'Tsalin uzuulelt'!F$4,negtgel!U20:BL20)+SUMIF(negtgel!U$2:BL$2,'Tsalin uzuulelt'!F$5,negtgel!U20:BL20)</f>
      </c>
      <c r="I20">
        <f>SUMIF(negtgel!U$2:BL$2,'Tsalin uzuulelt'!H$1,negtgel!U20:BL20) + SUMIF(negtgel!U$2:BL$2,'Tsalin uzuulelt'!H$2,negtgel!U20:BL20)+SUMIF(negtgel!U$2:BL$2,'Tsalin uzuulelt'!H$3,negtgel!U20:BL20)+SUMIF(negtgel!U$2:BL$2,'Tsalin uzuulelt'!H$4,negtgel!U20:BL20)+SUMIF(negtgel!U$2:BL$2,'Tsalin uzuulelt'!H$5,negtgel!U20:BL20)</f>
      </c>
      <c r="J20">
        <f>SUMIF(negtgel!U$2:BL$2,'Tsalin uzuulelt'!J$1,negtgel!U20:BL20) + SUMIF(negtgel!U$2:BL$2,'Tsalin uzuulelt'!J$2,negtgel!U20:BL20)+SUMIF(negtgel!U$2:BL$2,'Tsalin uzuulelt'!J$3,negtgel!U20:BL20)+SUMIF(negtgel!U$2:BL$2,'Tsalin uzuulelt'!J$4,negtgel!U20:BL20)+SUMIF(negtgel!U$2:BL$2,'Tsalin uzuulelt'!J$5,negtgel!U20:BL20)</f>
      </c>
      <c r="K20">
        <f>SUMIF(negtgel!U$2:BL$2,'Tsalin uzuulelt'!L$1,negtgel!U20:BL20) + SUMIF(negtgel!U$2:BL$2,'Tsalin uzuulelt'!L$2,negtgel!U20:BL20)+SUMIF(negtgel!U$2:BL$2,'Tsalin uzuulelt'!L$3,negtgel!U20:BL20)+SUMIF(negtgel!U$2:BL$2,'Tsalin uzuulelt'!L$4,negtgel!U20:BL20)+SUMIF(negtgel!U$2:BL$2,'Tsalin uzuulelt'!L$5,negtgel!U20:BL20)</f>
      </c>
      <c r="L20">
        <f>SUMIF(negtgel!U$2:BL$2,'Tsalin uzuulelt'!N$1,negtgel!U20:BL20) + SUMIF(negtgel!U$2:BL$2,'Tsalin uzuulelt'!N$2,negtgel!U20:BL20)+SUMIF(negtgel!U$2:BL$2,'Tsalin uzuulelt'!N$3,negtgel!U20:BL20)+SUMIF(negtgel!U$2:BL$2,'Tsalin uzuulelt'!N$4,negtgel!U20:BL20)+SUMIF(negtgel!U$2:BL$2,'Tsalin uzuulelt'!N$5,negtgel!U20:BL20)</f>
      </c>
      <c r="M20">
        <f>SUMIF(negtgel!U$2:BL$2,'Tsalin uzuulelt'!P$1,negtgel!U20:BL20) + SUMIF(negtgel!U$2:BL$2,'Tsalin uzuulelt'!P$2,negtgel!U20:BL20)+ SUMIF(negtgel!U$2:BL$2,'Tsalin uzuulelt'!P$3,negtgel!U20:BL20)+ SUMIF(negtgel!U$2:BL$2,'Tsalin uzuulelt'!P$4,negtgel!U20:BL20)+ SUMIF(negtgel!U$2:BL$2,'Tsalin uzuulelt'!P$5,negtgel!U20:BL20)</f>
      </c>
      <c r="N20">
        <f>IF(ISNUMBER(U20*1)=CF20,0,K20-H20-G20)</f>
      </c>
      <c r="O20">
        <f>IF(ISNUMBER(U20*1)=CF20,0,L20)</f>
      </c>
      <c r="P20">
        <f>IF(ISNUMBER(U20*1)=CF20,0,M20)</f>
      </c>
      <c r="Q20">
        <f>IF(N20&gt;2400000,N20,0)</f>
      </c>
      <c r="R20">
        <f>IF(L20/Q20*100&lt;3,2,10)</f>
      </c>
      <c r="S20">
        <f>IF(CH20=0,0,IF(B20&gt;9,10,IF(B20&gt;8,B20,IF(B20&gt;7.7,7.8,IF(B20&gt;3,B20,IF(B20&gt;1.5,2))))))</f>
      </c>
      <c r="T20">
        <f>IFERROR(U20*1,0)</f>
      </c>
      <c r="U20" t="n">
        <v>56.0</v>
      </c>
      <c r="V20" t="s">
        <v>4481</v>
      </c>
      <c r="W20" t="s">
        <v>4471</v>
      </c>
      <c r="X20" t="n">
        <v>496912.0</v>
      </c>
      <c r="Y20" t="n">
        <v>496912.0</v>
      </c>
      <c r="Z20" t="n">
        <v>0.0</v>
      </c>
      <c r="AA20" t="n">
        <v>0.0</v>
      </c>
      <c r="AB20" t="n">
        <v>0.0</v>
      </c>
      <c r="AC20" t="n">
        <v>0.0</v>
      </c>
      <c r="AD20" t="n">
        <v>0.0</v>
      </c>
      <c r="AE20" t="n">
        <v>0.0</v>
      </c>
      <c r="AF20" t="n">
        <v>66000.0</v>
      </c>
      <c r="AG20" t="n">
        <v>0.0</v>
      </c>
      <c r="AH20" t="n">
        <v>0.0</v>
      </c>
      <c r="AI20" t="n">
        <v>0.0</v>
      </c>
      <c r="AJ20" t="n">
        <v>0.0</v>
      </c>
      <c r="AK20" t="n">
        <v>0.0</v>
      </c>
      <c r="AL20" t="n">
        <v>0.0</v>
      </c>
      <c r="AM20" t="n">
        <v>0.0</v>
      </c>
      <c r="AN20" t="n">
        <v>0.0</v>
      </c>
      <c r="AO20" t="n">
        <v>562912.0</v>
      </c>
      <c r="AP20" t="n">
        <v>56291.0</v>
      </c>
      <c r="AQ20" t="n">
        <v>44322.1</v>
      </c>
      <c r="CG20"/>
    </row>
    <row r="21">
      <c r="A21" t="n">
        <v>1.0</v>
      </c>
      <c r="B21">
        <f>IF((K21-G21-H21&gt;2400000),10,(L21/(K21-G21-H21)*100))</f>
      </c>
      <c r="C21">
        <f>IF(N21&gt;2400000,240000,(N21*S21)/100)</f>
      </c>
      <c r="D21">
        <f>IF(S21=0,0,IF((N21-I21)&gt;2400000,((((((N21-I21-J21)-240000))*0.1+(I21+J21)*0.1)))-7000,((((((N21-I21-J21)-(N21-I21-J21)*S21/100)))*0.1+(I21+J21)*0.1)-7000)))</f>
      </c>
      <c r="E21">
        <f>C21-O21</f>
      </c>
      <c r="F21">
        <f>D21-P21</f>
      </c>
      <c r="G21">
        <f>SUMIF(negtgel!U$2:BL$2,'Tsalin uzuulelt'!B$1,negtgel!U21:BL21) + SUMIF(negtgel!U$2:BL$2,'Tsalin uzuulelt'!B$2,negtgel!U21:BL21)+SUMIF(negtgel!U$2:BL$2,'Tsalin uzuulelt'!B$3,negtgel!U21:BL21)+SUMIF(negtgel!U$2:BL$2,'Tsalin uzuulelt'!B$4,negtgel!U21:BL21)+SUMIF(negtgel!U$2:BL$2,'Tsalin uzuulelt'!B$5,negtgel!U21:BL21)</f>
      </c>
      <c r="H21">
        <f>SUMIF(negtgel!U$2:BL$2,'Tsalin uzuulelt'!F$1,negtgel!U21:BL21) + SUMIF(negtgel!U$2:BL$2,'Tsalin uzuulelt'!F$2,negtgel!U21:BL21)+SUMIF(negtgel!U$2:BL$2,'Tsalin uzuulelt'!F$3,negtgel!U21:BL21)+SUMIF(negtgel!U$2:BL$2,'Tsalin uzuulelt'!F$4,negtgel!U21:BL21)+SUMIF(negtgel!U$2:BL$2,'Tsalin uzuulelt'!F$5,negtgel!U21:BL21)</f>
      </c>
      <c r="I21">
        <f>SUMIF(negtgel!U$2:BL$2,'Tsalin uzuulelt'!H$1,negtgel!U21:BL21) + SUMIF(negtgel!U$2:BL$2,'Tsalin uzuulelt'!H$2,negtgel!U21:BL21)+SUMIF(negtgel!U$2:BL$2,'Tsalin uzuulelt'!H$3,negtgel!U21:BL21)+SUMIF(negtgel!U$2:BL$2,'Tsalin uzuulelt'!H$4,negtgel!U21:BL21)+SUMIF(negtgel!U$2:BL$2,'Tsalin uzuulelt'!H$5,negtgel!U21:BL21)</f>
      </c>
      <c r="J21">
        <f>SUMIF(negtgel!U$2:BL$2,'Tsalin uzuulelt'!J$1,negtgel!U21:BL21) + SUMIF(negtgel!U$2:BL$2,'Tsalin uzuulelt'!J$2,negtgel!U21:BL21)+SUMIF(negtgel!U$2:BL$2,'Tsalin uzuulelt'!J$3,negtgel!U21:BL21)+SUMIF(negtgel!U$2:BL$2,'Tsalin uzuulelt'!J$4,negtgel!U21:BL21)+SUMIF(negtgel!U$2:BL$2,'Tsalin uzuulelt'!J$5,negtgel!U21:BL21)</f>
      </c>
      <c r="K21">
        <f>SUMIF(negtgel!U$2:BL$2,'Tsalin uzuulelt'!L$1,negtgel!U21:BL21) + SUMIF(negtgel!U$2:BL$2,'Tsalin uzuulelt'!L$2,negtgel!U21:BL21)+SUMIF(negtgel!U$2:BL$2,'Tsalin uzuulelt'!L$3,negtgel!U21:BL21)+SUMIF(negtgel!U$2:BL$2,'Tsalin uzuulelt'!L$4,negtgel!U21:BL21)+SUMIF(negtgel!U$2:BL$2,'Tsalin uzuulelt'!L$5,negtgel!U21:BL21)</f>
      </c>
      <c r="L21">
        <f>SUMIF(negtgel!U$2:BL$2,'Tsalin uzuulelt'!N$1,negtgel!U21:BL21) + SUMIF(negtgel!U$2:BL$2,'Tsalin uzuulelt'!N$2,negtgel!U21:BL21)+SUMIF(negtgel!U$2:BL$2,'Tsalin uzuulelt'!N$3,negtgel!U21:BL21)+SUMIF(negtgel!U$2:BL$2,'Tsalin uzuulelt'!N$4,negtgel!U21:BL21)+SUMIF(negtgel!U$2:BL$2,'Tsalin uzuulelt'!N$5,negtgel!U21:BL21)</f>
      </c>
      <c r="M21">
        <f>SUMIF(negtgel!U$2:BL$2,'Tsalin uzuulelt'!P$1,negtgel!U21:BL21) + SUMIF(negtgel!U$2:BL$2,'Tsalin uzuulelt'!P$2,negtgel!U21:BL21)+ SUMIF(negtgel!U$2:BL$2,'Tsalin uzuulelt'!P$3,negtgel!U21:BL21)+ SUMIF(negtgel!U$2:BL$2,'Tsalin uzuulelt'!P$4,negtgel!U21:BL21)+ SUMIF(negtgel!U$2:BL$2,'Tsalin uzuulelt'!P$5,negtgel!U21:BL21)</f>
      </c>
      <c r="N21">
        <f>IF(ISNUMBER(U21*1)=CF21,0,K21-H21-G21)</f>
      </c>
      <c r="O21">
        <f>IF(ISNUMBER(U21*1)=CF21,0,L21)</f>
      </c>
      <c r="P21">
        <f>IF(ISNUMBER(U21*1)=CF21,0,M21)</f>
      </c>
      <c r="Q21">
        <f>IF(N21&gt;2400000,N21,0)</f>
      </c>
      <c r="R21">
        <f>IF(L21/Q21*100&lt;3,2,10)</f>
      </c>
      <c r="S21">
        <f>IF(CH21=0,0,IF(B21&gt;9,10,IF(B21&gt;8,B21,IF(B21&gt;7.7,7.8,IF(B21&gt;3,B21,IF(B21&gt;1.5,2))))))</f>
      </c>
      <c r="T21">
        <f>IFERROR(U21*1,0)</f>
      </c>
      <c r="U21" t="n">
        <v>57.0</v>
      </c>
      <c r="V21" t="s">
        <v>4482</v>
      </c>
      <c r="W21" t="s">
        <v>4469</v>
      </c>
      <c r="X21" t="n">
        <v>733863.0</v>
      </c>
      <c r="Y21" t="n">
        <v>733863.0</v>
      </c>
      <c r="Z21" t="n">
        <v>146773.0</v>
      </c>
      <c r="AA21" t="n">
        <v>146773.0</v>
      </c>
      <c r="AB21" t="n">
        <v>0.0</v>
      </c>
      <c r="AC21" t="n">
        <v>110079.0</v>
      </c>
      <c r="AD21" t="n">
        <v>0.0</v>
      </c>
      <c r="AE21" t="n">
        <v>0.0</v>
      </c>
      <c r="AF21" t="n">
        <v>66000.0</v>
      </c>
      <c r="AG21" t="n">
        <v>0.0</v>
      </c>
      <c r="AH21" t="n">
        <v>0.0</v>
      </c>
      <c r="AI21" t="n">
        <v>0.0</v>
      </c>
      <c r="AJ21" t="n">
        <v>0.0</v>
      </c>
      <c r="AK21" t="n">
        <v>0.0</v>
      </c>
      <c r="AL21" t="n">
        <v>0.0</v>
      </c>
      <c r="AM21" t="n">
        <v>0.0</v>
      </c>
      <c r="AN21" t="n">
        <v>0.0</v>
      </c>
      <c r="AO21" t="n">
        <v>1203488.0</v>
      </c>
      <c r="AP21" t="n">
        <v>120349.0</v>
      </c>
      <c r="AQ21" t="n">
        <v>101973.9</v>
      </c>
      <c r="CG21"/>
    </row>
    <row r="22">
      <c r="A22" t="n">
        <v>1.0</v>
      </c>
      <c r="B22">
        <f>IF((K22-G22-H22&gt;2400000),10,(L22/(K22-G22-H22)*100))</f>
      </c>
      <c r="C22">
        <f>IF(N22&gt;2400000,240000,(N22*S22)/100)</f>
      </c>
      <c r="D22">
        <f>IF(S22=0,0,IF((N22-I22)&gt;2400000,((((((N22-I22-J22)-240000))*0.1+(I22+J22)*0.1)))-7000,((((((N22-I22-J22)-(N22-I22-J22)*S22/100)))*0.1+(I22+J22)*0.1)-7000)))</f>
      </c>
      <c r="E22">
        <f>C22-O22</f>
      </c>
      <c r="F22">
        <f>D22-P22</f>
      </c>
      <c r="G22">
        <f>SUMIF(negtgel!U$2:BL$2,'Tsalin uzuulelt'!B$1,negtgel!U22:BL22) + SUMIF(negtgel!U$2:BL$2,'Tsalin uzuulelt'!B$2,negtgel!U22:BL22)+SUMIF(negtgel!U$2:BL$2,'Tsalin uzuulelt'!B$3,negtgel!U22:BL22)+SUMIF(negtgel!U$2:BL$2,'Tsalin uzuulelt'!B$4,negtgel!U22:BL22)+SUMIF(negtgel!U$2:BL$2,'Tsalin uzuulelt'!B$5,negtgel!U22:BL22)</f>
      </c>
      <c r="H22">
        <f>SUMIF(negtgel!U$2:BL$2,'Tsalin uzuulelt'!F$1,negtgel!U22:BL22) + SUMIF(negtgel!U$2:BL$2,'Tsalin uzuulelt'!F$2,negtgel!U22:BL22)+SUMIF(negtgel!U$2:BL$2,'Tsalin uzuulelt'!F$3,negtgel!U22:BL22)+SUMIF(negtgel!U$2:BL$2,'Tsalin uzuulelt'!F$4,negtgel!U22:BL22)+SUMIF(negtgel!U$2:BL$2,'Tsalin uzuulelt'!F$5,negtgel!U22:BL22)</f>
      </c>
      <c r="I22">
        <f>SUMIF(negtgel!U$2:BL$2,'Tsalin uzuulelt'!H$1,negtgel!U22:BL22) + SUMIF(negtgel!U$2:BL$2,'Tsalin uzuulelt'!H$2,negtgel!U22:BL22)+SUMIF(negtgel!U$2:BL$2,'Tsalin uzuulelt'!H$3,negtgel!U22:BL22)+SUMIF(negtgel!U$2:BL$2,'Tsalin uzuulelt'!H$4,negtgel!U22:BL22)+SUMIF(negtgel!U$2:BL$2,'Tsalin uzuulelt'!H$5,negtgel!U22:BL22)</f>
      </c>
      <c r="J22">
        <f>SUMIF(negtgel!U$2:BL$2,'Tsalin uzuulelt'!J$1,negtgel!U22:BL22) + SUMIF(negtgel!U$2:BL$2,'Tsalin uzuulelt'!J$2,negtgel!U22:BL22)+SUMIF(negtgel!U$2:BL$2,'Tsalin uzuulelt'!J$3,negtgel!U22:BL22)+SUMIF(negtgel!U$2:BL$2,'Tsalin uzuulelt'!J$4,negtgel!U22:BL22)+SUMIF(negtgel!U$2:BL$2,'Tsalin uzuulelt'!J$5,negtgel!U22:BL22)</f>
      </c>
      <c r="K22">
        <f>SUMIF(negtgel!U$2:BL$2,'Tsalin uzuulelt'!L$1,negtgel!U22:BL22) + SUMIF(negtgel!U$2:BL$2,'Tsalin uzuulelt'!L$2,negtgel!U22:BL22)+SUMIF(negtgel!U$2:BL$2,'Tsalin uzuulelt'!L$3,negtgel!U22:BL22)+SUMIF(negtgel!U$2:BL$2,'Tsalin uzuulelt'!L$4,negtgel!U22:BL22)+SUMIF(negtgel!U$2:BL$2,'Tsalin uzuulelt'!L$5,negtgel!U22:BL22)</f>
      </c>
      <c r="L22">
        <f>SUMIF(negtgel!U$2:BL$2,'Tsalin uzuulelt'!N$1,negtgel!U22:BL22) + SUMIF(negtgel!U$2:BL$2,'Tsalin uzuulelt'!N$2,negtgel!U22:BL22)+SUMIF(negtgel!U$2:BL$2,'Tsalin uzuulelt'!N$3,negtgel!U22:BL22)+SUMIF(negtgel!U$2:BL$2,'Tsalin uzuulelt'!N$4,negtgel!U22:BL22)+SUMIF(negtgel!U$2:BL$2,'Tsalin uzuulelt'!N$5,negtgel!U22:BL22)</f>
      </c>
      <c r="M22">
        <f>SUMIF(negtgel!U$2:BL$2,'Tsalin uzuulelt'!P$1,negtgel!U22:BL22) + SUMIF(negtgel!U$2:BL$2,'Tsalin uzuulelt'!P$2,negtgel!U22:BL22)+ SUMIF(negtgel!U$2:BL$2,'Tsalin uzuulelt'!P$3,negtgel!U22:BL22)+ SUMIF(negtgel!U$2:BL$2,'Tsalin uzuulelt'!P$4,negtgel!U22:BL22)+ SUMIF(negtgel!U$2:BL$2,'Tsalin uzuulelt'!P$5,negtgel!U22:BL22)</f>
      </c>
      <c r="N22">
        <f>IF(ISNUMBER(U22*1)=CF22,0,K22-H22-G22)</f>
      </c>
      <c r="O22">
        <f>IF(ISNUMBER(U22*1)=CF22,0,L22)</f>
      </c>
      <c r="P22">
        <f>IF(ISNUMBER(U22*1)=CF22,0,M22)</f>
      </c>
      <c r="Q22">
        <f>IF(N22&gt;2400000,N22,0)</f>
      </c>
      <c r="R22">
        <f>IF(L22/Q22*100&lt;3,2,10)</f>
      </c>
      <c r="S22">
        <f>IF(CH22=0,0,IF(B22&gt;9,10,IF(B22&gt;8,B22,IF(B22&gt;7.7,7.8,IF(B22&gt;3,B22,IF(B22&gt;1.5,2))))))</f>
      </c>
      <c r="T22">
        <f>IFERROR(U22*1,0)</f>
      </c>
      <c r="U22" t="s">
        <v>4466</v>
      </c>
      <c r="V22"/>
      <c r="W22"/>
      <c r="X22" t="n">
        <v>6667438.0</v>
      </c>
      <c r="Y22" t="n">
        <v>6165345.0</v>
      </c>
      <c r="Z22" t="n">
        <v>534636.0</v>
      </c>
      <c r="AA22" t="n">
        <v>760708.0</v>
      </c>
      <c r="AB22" t="n">
        <v>0.0</v>
      </c>
      <c r="AC22" t="n">
        <v>211694.0</v>
      </c>
      <c r="AD22" t="n">
        <v>0.0</v>
      </c>
      <c r="AE22" t="n">
        <v>0.0</v>
      </c>
      <c r="AF22" t="n">
        <v>672000.0</v>
      </c>
      <c r="AG22" t="n">
        <v>0.0</v>
      </c>
      <c r="AH22" t="n">
        <v>0.0</v>
      </c>
      <c r="AI22" t="n">
        <v>0.0</v>
      </c>
      <c r="AJ22" t="n">
        <v>0.0</v>
      </c>
      <c r="AK22" t="n">
        <v>0.0</v>
      </c>
      <c r="AL22" t="n">
        <v>0.0</v>
      </c>
      <c r="AM22" t="n">
        <v>0.0</v>
      </c>
      <c r="AN22" t="n">
        <v>0.0</v>
      </c>
      <c r="AO22" t="n">
        <v>8344383.0</v>
      </c>
      <c r="AP22" t="n">
        <v>834440.0</v>
      </c>
      <c r="AQ22" t="n">
        <v>680714.6</v>
      </c>
      <c r="CG22"/>
    </row>
    <row r="23">
      <c r="A23" t="n">
        <v>1.0</v>
      </c>
      <c r="B23">
        <f>IF((K23-G23-H23&gt;2400000),10,(L23/(K23-G23-H23)*100))</f>
      </c>
      <c r="C23">
        <f>IF(N23&gt;2400000,240000,(N23*S23)/100)</f>
      </c>
      <c r="D23">
        <f>IF(S23=0,0,IF((N23-I23)&gt;2400000,((((((N23-I23-J23)-240000))*0.1+(I23+J23)*0.1)))-7000,((((((N23-I23-J23)-(N23-I23-J23)*S23/100)))*0.1+(I23+J23)*0.1)-7000)))</f>
      </c>
      <c r="E23">
        <f>C23-O23</f>
      </c>
      <c r="F23">
        <f>D23-P23</f>
      </c>
      <c r="G23">
        <f>SUMIF(negtgel!U$2:BL$2,'Tsalin uzuulelt'!B$1,negtgel!U23:BL23) + SUMIF(negtgel!U$2:BL$2,'Tsalin uzuulelt'!B$2,negtgel!U23:BL23)+SUMIF(negtgel!U$2:BL$2,'Tsalin uzuulelt'!B$3,negtgel!U23:BL23)+SUMIF(negtgel!U$2:BL$2,'Tsalin uzuulelt'!B$4,negtgel!U23:BL23)+SUMIF(negtgel!U$2:BL$2,'Tsalin uzuulelt'!B$5,negtgel!U23:BL23)</f>
      </c>
      <c r="H23">
        <f>SUMIF(negtgel!U$2:BL$2,'Tsalin uzuulelt'!F$1,negtgel!U23:BL23) + SUMIF(negtgel!U$2:BL$2,'Tsalin uzuulelt'!F$2,negtgel!U23:BL23)+SUMIF(negtgel!U$2:BL$2,'Tsalin uzuulelt'!F$3,negtgel!U23:BL23)+SUMIF(negtgel!U$2:BL$2,'Tsalin uzuulelt'!F$4,negtgel!U23:BL23)+SUMIF(negtgel!U$2:BL$2,'Tsalin uzuulelt'!F$5,negtgel!U23:BL23)</f>
      </c>
      <c r="I23">
        <f>SUMIF(negtgel!U$2:BL$2,'Tsalin uzuulelt'!H$1,negtgel!U23:BL23) + SUMIF(negtgel!U$2:BL$2,'Tsalin uzuulelt'!H$2,negtgel!U23:BL23)+SUMIF(negtgel!U$2:BL$2,'Tsalin uzuulelt'!H$3,negtgel!U23:BL23)+SUMIF(negtgel!U$2:BL$2,'Tsalin uzuulelt'!H$4,negtgel!U23:BL23)+SUMIF(negtgel!U$2:BL$2,'Tsalin uzuulelt'!H$5,negtgel!U23:BL23)</f>
      </c>
      <c r="J23">
        <f>SUMIF(negtgel!U$2:BL$2,'Tsalin uzuulelt'!J$1,negtgel!U23:BL23) + SUMIF(negtgel!U$2:BL$2,'Tsalin uzuulelt'!J$2,negtgel!U23:BL23)+SUMIF(negtgel!U$2:BL$2,'Tsalin uzuulelt'!J$3,negtgel!U23:BL23)+SUMIF(negtgel!U$2:BL$2,'Tsalin uzuulelt'!J$4,negtgel!U23:BL23)+SUMIF(negtgel!U$2:BL$2,'Tsalin uzuulelt'!J$5,negtgel!U23:BL23)</f>
      </c>
      <c r="K23">
        <f>SUMIF(negtgel!U$2:BL$2,'Tsalin uzuulelt'!L$1,negtgel!U23:BL23) + SUMIF(negtgel!U$2:BL$2,'Tsalin uzuulelt'!L$2,negtgel!U23:BL23)+SUMIF(negtgel!U$2:BL$2,'Tsalin uzuulelt'!L$3,negtgel!U23:BL23)+SUMIF(negtgel!U$2:BL$2,'Tsalin uzuulelt'!L$4,negtgel!U23:BL23)+SUMIF(negtgel!U$2:BL$2,'Tsalin uzuulelt'!L$5,negtgel!U23:BL23)</f>
      </c>
      <c r="L23">
        <f>SUMIF(negtgel!U$2:BL$2,'Tsalin uzuulelt'!N$1,negtgel!U23:BL23) + SUMIF(negtgel!U$2:BL$2,'Tsalin uzuulelt'!N$2,negtgel!U23:BL23)+SUMIF(negtgel!U$2:BL$2,'Tsalin uzuulelt'!N$3,negtgel!U23:BL23)+SUMIF(negtgel!U$2:BL$2,'Tsalin uzuulelt'!N$4,negtgel!U23:BL23)+SUMIF(negtgel!U$2:BL$2,'Tsalin uzuulelt'!N$5,negtgel!U23:BL23)</f>
      </c>
      <c r="M23">
        <f>SUMIF(negtgel!U$2:BL$2,'Tsalin uzuulelt'!P$1,negtgel!U23:BL23) + SUMIF(negtgel!U$2:BL$2,'Tsalin uzuulelt'!P$2,negtgel!U23:BL23)+ SUMIF(negtgel!U$2:BL$2,'Tsalin uzuulelt'!P$3,negtgel!U23:BL23)+ SUMIF(negtgel!U$2:BL$2,'Tsalin uzuulelt'!P$4,negtgel!U23:BL23)+ SUMIF(negtgel!U$2:BL$2,'Tsalin uzuulelt'!P$5,negtgel!U23:BL23)</f>
      </c>
      <c r="N23">
        <f>IF(ISNUMBER(U23*1)=CF23,0,K23-H23-G23)</f>
      </c>
      <c r="O23">
        <f>IF(ISNUMBER(U23*1)=CF23,0,L23)</f>
      </c>
      <c r="P23">
        <f>IF(ISNUMBER(U23*1)=CF23,0,M23)</f>
      </c>
      <c r="Q23">
        <f>IF(N23&gt;2400000,N23,0)</f>
      </c>
      <c r="R23">
        <f>IF(L23/Q23*100&lt;3,2,10)</f>
      </c>
      <c r="S23">
        <f>IF(CH23=0,0,IF(B23&gt;9,10,IF(B23&gt;8,B23,IF(B23&gt;7.7,7.8,IF(B23&gt;3,B23,IF(B23&gt;1.5,2))))))</f>
      </c>
      <c r="T23">
        <f>IFERROR(U23*1,0)</f>
      </c>
      <c r="U23" t="s">
        <v>4483</v>
      </c>
      <c r="V23"/>
      <c r="W23"/>
      <c r="X23"/>
      <c r="Y23"/>
      <c r="Z23"/>
      <c r="AA23"/>
      <c r="AB23"/>
      <c r="AC23"/>
      <c r="AD23"/>
      <c r="AE23"/>
      <c r="AF23"/>
      <c r="AG23"/>
      <c r="AH23"/>
      <c r="AI23"/>
      <c r="AJ23"/>
      <c r="AK23"/>
      <c r="AL23"/>
      <c r="AM23"/>
      <c r="AN23"/>
      <c r="AO23"/>
      <c r="AP23"/>
      <c r="AQ23"/>
      <c r="CG23"/>
    </row>
    <row r="24">
      <c r="A24" t="n">
        <v>1.0</v>
      </c>
      <c r="B24">
        <f>IF((K24-G24-H24&gt;2400000),10,(L24/(K24-G24-H24)*100))</f>
      </c>
      <c r="C24">
        <f>IF(N24&gt;2400000,240000,(N24*S24)/100)</f>
      </c>
      <c r="D24">
        <f>IF(S24=0,0,IF((N24-I24)&gt;2400000,((((((N24-I24-J24)-240000))*0.1+(I24+J24)*0.1)))-7000,((((((N24-I24-J24)-(N24-I24-J24)*S24/100)))*0.1+(I24+J24)*0.1)-7000)))</f>
      </c>
      <c r="E24">
        <f>C24-O24</f>
      </c>
      <c r="F24">
        <f>D24-P24</f>
      </c>
      <c r="G24">
        <f>SUMIF(negtgel!U$2:BL$2,'Tsalin uzuulelt'!B$1,negtgel!U24:BL24) + SUMIF(negtgel!U$2:BL$2,'Tsalin uzuulelt'!B$2,negtgel!U24:BL24)+SUMIF(negtgel!U$2:BL$2,'Tsalin uzuulelt'!B$3,negtgel!U24:BL24)+SUMIF(negtgel!U$2:BL$2,'Tsalin uzuulelt'!B$4,negtgel!U24:BL24)+SUMIF(negtgel!U$2:BL$2,'Tsalin uzuulelt'!B$5,negtgel!U24:BL24)</f>
      </c>
      <c r="H24">
        <f>SUMIF(negtgel!U$2:BL$2,'Tsalin uzuulelt'!F$1,negtgel!U24:BL24) + SUMIF(negtgel!U$2:BL$2,'Tsalin uzuulelt'!F$2,negtgel!U24:BL24)+SUMIF(negtgel!U$2:BL$2,'Tsalin uzuulelt'!F$3,negtgel!U24:BL24)+SUMIF(negtgel!U$2:BL$2,'Tsalin uzuulelt'!F$4,negtgel!U24:BL24)+SUMIF(negtgel!U$2:BL$2,'Tsalin uzuulelt'!F$5,negtgel!U24:BL24)</f>
      </c>
      <c r="I24">
        <f>SUMIF(negtgel!U$2:BL$2,'Tsalin uzuulelt'!H$1,negtgel!U24:BL24) + SUMIF(negtgel!U$2:BL$2,'Tsalin uzuulelt'!H$2,negtgel!U24:BL24)+SUMIF(negtgel!U$2:BL$2,'Tsalin uzuulelt'!H$3,negtgel!U24:BL24)+SUMIF(negtgel!U$2:BL$2,'Tsalin uzuulelt'!H$4,negtgel!U24:BL24)+SUMIF(negtgel!U$2:BL$2,'Tsalin uzuulelt'!H$5,negtgel!U24:BL24)</f>
      </c>
      <c r="J24">
        <f>SUMIF(negtgel!U$2:BL$2,'Tsalin uzuulelt'!J$1,negtgel!U24:BL24) + SUMIF(negtgel!U$2:BL$2,'Tsalin uzuulelt'!J$2,negtgel!U24:BL24)+SUMIF(negtgel!U$2:BL$2,'Tsalin uzuulelt'!J$3,negtgel!U24:BL24)+SUMIF(negtgel!U$2:BL$2,'Tsalin uzuulelt'!J$4,negtgel!U24:BL24)+SUMIF(negtgel!U$2:BL$2,'Tsalin uzuulelt'!J$5,negtgel!U24:BL24)</f>
      </c>
      <c r="K24">
        <f>SUMIF(negtgel!U$2:BL$2,'Tsalin uzuulelt'!L$1,negtgel!U24:BL24) + SUMIF(negtgel!U$2:BL$2,'Tsalin uzuulelt'!L$2,negtgel!U24:BL24)+SUMIF(negtgel!U$2:BL$2,'Tsalin uzuulelt'!L$3,negtgel!U24:BL24)+SUMIF(negtgel!U$2:BL$2,'Tsalin uzuulelt'!L$4,negtgel!U24:BL24)+SUMIF(negtgel!U$2:BL$2,'Tsalin uzuulelt'!L$5,negtgel!U24:BL24)</f>
      </c>
      <c r="L24">
        <f>SUMIF(negtgel!U$2:BL$2,'Tsalin uzuulelt'!N$1,negtgel!U24:BL24) + SUMIF(negtgel!U$2:BL$2,'Tsalin uzuulelt'!N$2,negtgel!U24:BL24)+SUMIF(negtgel!U$2:BL$2,'Tsalin uzuulelt'!N$3,negtgel!U24:BL24)+SUMIF(negtgel!U$2:BL$2,'Tsalin uzuulelt'!N$4,negtgel!U24:BL24)+SUMIF(negtgel!U$2:BL$2,'Tsalin uzuulelt'!N$5,negtgel!U24:BL24)</f>
      </c>
      <c r="M24">
        <f>SUMIF(negtgel!U$2:BL$2,'Tsalin uzuulelt'!P$1,negtgel!U24:BL24) + SUMIF(negtgel!U$2:BL$2,'Tsalin uzuulelt'!P$2,negtgel!U24:BL24)+ SUMIF(negtgel!U$2:BL$2,'Tsalin uzuulelt'!P$3,negtgel!U24:BL24)+ SUMIF(negtgel!U$2:BL$2,'Tsalin uzuulelt'!P$4,negtgel!U24:BL24)+ SUMIF(negtgel!U$2:BL$2,'Tsalin uzuulelt'!P$5,negtgel!U24:BL24)</f>
      </c>
      <c r="N24">
        <f>IF(ISNUMBER(U24*1)=CF24,0,K24-H24-G24)</f>
      </c>
      <c r="O24">
        <f>IF(ISNUMBER(U24*1)=CF24,0,L24)</f>
      </c>
      <c r="P24">
        <f>IF(ISNUMBER(U24*1)=CF24,0,M24)</f>
      </c>
      <c r="Q24">
        <f>IF(N24&gt;2400000,N24,0)</f>
      </c>
      <c r="R24">
        <f>IF(L24/Q24*100&lt;3,2,10)</f>
      </c>
      <c r="S24">
        <f>IF(CH24=0,0,IF(B24&gt;9,10,IF(B24&gt;8,B24,IF(B24&gt;7.7,7.8,IF(B24&gt;3,B24,IF(B24&gt;1.5,2))))))</f>
      </c>
      <c r="T24">
        <f>IFERROR(U24*1,0)</f>
      </c>
      <c r="U24" t="n">
        <v>58.0</v>
      </c>
      <c r="V24" t="s">
        <v>4484</v>
      </c>
      <c r="W24" t="s">
        <v>4469</v>
      </c>
      <c r="X24" t="n">
        <v>613669.0</v>
      </c>
      <c r="Y24" t="n">
        <v>613669.0</v>
      </c>
      <c r="Z24" t="n">
        <v>61367.0</v>
      </c>
      <c r="AA24" t="n">
        <v>92050.0</v>
      </c>
      <c r="AB24" t="n">
        <v>0.0</v>
      </c>
      <c r="AC24" t="n">
        <v>0.0</v>
      </c>
      <c r="AD24" t="n">
        <v>0.0</v>
      </c>
      <c r="AE24" t="n">
        <v>0.0</v>
      </c>
      <c r="AF24" t="n">
        <v>66000.0</v>
      </c>
      <c r="AG24" t="n">
        <v>0.0</v>
      </c>
      <c r="AH24" t="n">
        <v>0.0</v>
      </c>
      <c r="AI24" t="n">
        <v>0.0</v>
      </c>
      <c r="AJ24" t="n">
        <v>0.0</v>
      </c>
      <c r="AK24" t="n">
        <v>0.0</v>
      </c>
      <c r="AL24" t="n">
        <v>158374.0</v>
      </c>
      <c r="AM24" t="n">
        <v>0.0</v>
      </c>
      <c r="AN24" t="n">
        <v>0.0</v>
      </c>
      <c r="AO24" t="n">
        <v>991460.0</v>
      </c>
      <c r="AP24" t="n">
        <v>83309.0</v>
      </c>
      <c r="AQ24" t="n">
        <v>68637.7</v>
      </c>
      <c r="CG24"/>
    </row>
    <row r="25">
      <c r="A25" t="n">
        <v>1.0</v>
      </c>
      <c r="B25">
        <f>IF((K25-G25-H25&gt;2400000),10,(L25/(K25-G25-H25)*100))</f>
      </c>
      <c r="C25">
        <f>IF(N25&gt;2400000,240000,(N25*S25)/100)</f>
      </c>
      <c r="D25">
        <f>IF(S25=0,0,IF((N25-I25)&gt;2400000,((((((N25-I25-J25)-240000))*0.1+(I25+J25)*0.1)))-7000,((((((N25-I25-J25)-(N25-I25-J25)*S25/100)))*0.1+(I25+J25)*0.1)-7000)))</f>
      </c>
      <c r="E25">
        <f>C25-O25</f>
      </c>
      <c r="F25">
        <f>D25-P25</f>
      </c>
      <c r="G25">
        <f>SUMIF(negtgel!U$2:BL$2,'Tsalin uzuulelt'!B$1,negtgel!U25:BL25) + SUMIF(negtgel!U$2:BL$2,'Tsalin uzuulelt'!B$2,negtgel!U25:BL25)+SUMIF(negtgel!U$2:BL$2,'Tsalin uzuulelt'!B$3,negtgel!U25:BL25)+SUMIF(negtgel!U$2:BL$2,'Tsalin uzuulelt'!B$4,negtgel!U25:BL25)+SUMIF(negtgel!U$2:BL$2,'Tsalin uzuulelt'!B$5,negtgel!U25:BL25)</f>
      </c>
      <c r="H25">
        <f>SUMIF(negtgel!U$2:BL$2,'Tsalin uzuulelt'!F$1,negtgel!U25:BL25) + SUMIF(negtgel!U$2:BL$2,'Tsalin uzuulelt'!F$2,negtgel!U25:BL25)+SUMIF(negtgel!U$2:BL$2,'Tsalin uzuulelt'!F$3,negtgel!U25:BL25)+SUMIF(negtgel!U$2:BL$2,'Tsalin uzuulelt'!F$4,negtgel!U25:BL25)+SUMIF(negtgel!U$2:BL$2,'Tsalin uzuulelt'!F$5,negtgel!U25:BL25)</f>
      </c>
      <c r="I25">
        <f>SUMIF(negtgel!U$2:BL$2,'Tsalin uzuulelt'!H$1,negtgel!U25:BL25) + SUMIF(negtgel!U$2:BL$2,'Tsalin uzuulelt'!H$2,negtgel!U25:BL25)+SUMIF(negtgel!U$2:BL$2,'Tsalin uzuulelt'!H$3,negtgel!U25:BL25)+SUMIF(negtgel!U$2:BL$2,'Tsalin uzuulelt'!H$4,negtgel!U25:BL25)+SUMIF(negtgel!U$2:BL$2,'Tsalin uzuulelt'!H$5,negtgel!U25:BL25)</f>
      </c>
      <c r="J25">
        <f>SUMIF(negtgel!U$2:BL$2,'Tsalin uzuulelt'!J$1,negtgel!U25:BL25) + SUMIF(negtgel!U$2:BL$2,'Tsalin uzuulelt'!J$2,negtgel!U25:BL25)+SUMIF(negtgel!U$2:BL$2,'Tsalin uzuulelt'!J$3,negtgel!U25:BL25)+SUMIF(negtgel!U$2:BL$2,'Tsalin uzuulelt'!J$4,negtgel!U25:BL25)+SUMIF(negtgel!U$2:BL$2,'Tsalin uzuulelt'!J$5,negtgel!U25:BL25)</f>
      </c>
      <c r="K25">
        <f>SUMIF(negtgel!U$2:BL$2,'Tsalin uzuulelt'!L$1,negtgel!U25:BL25) + SUMIF(negtgel!U$2:BL$2,'Tsalin uzuulelt'!L$2,negtgel!U25:BL25)+SUMIF(negtgel!U$2:BL$2,'Tsalin uzuulelt'!L$3,negtgel!U25:BL25)+SUMIF(negtgel!U$2:BL$2,'Tsalin uzuulelt'!L$4,negtgel!U25:BL25)+SUMIF(negtgel!U$2:BL$2,'Tsalin uzuulelt'!L$5,negtgel!U25:BL25)</f>
      </c>
      <c r="L25">
        <f>SUMIF(negtgel!U$2:BL$2,'Tsalin uzuulelt'!N$1,negtgel!U25:BL25) + SUMIF(negtgel!U$2:BL$2,'Tsalin uzuulelt'!N$2,negtgel!U25:BL25)+SUMIF(negtgel!U$2:BL$2,'Tsalin uzuulelt'!N$3,negtgel!U25:BL25)+SUMIF(negtgel!U$2:BL$2,'Tsalin uzuulelt'!N$4,negtgel!U25:BL25)+SUMIF(negtgel!U$2:BL$2,'Tsalin uzuulelt'!N$5,negtgel!U25:BL25)</f>
      </c>
      <c r="M25">
        <f>SUMIF(negtgel!U$2:BL$2,'Tsalin uzuulelt'!P$1,negtgel!U25:BL25) + SUMIF(negtgel!U$2:BL$2,'Tsalin uzuulelt'!P$2,negtgel!U25:BL25)+ SUMIF(negtgel!U$2:BL$2,'Tsalin uzuulelt'!P$3,negtgel!U25:BL25)+ SUMIF(negtgel!U$2:BL$2,'Tsalin uzuulelt'!P$4,negtgel!U25:BL25)+ SUMIF(negtgel!U$2:BL$2,'Tsalin uzuulelt'!P$5,negtgel!U25:BL25)</f>
      </c>
      <c r="N25">
        <f>IF(ISNUMBER(U25*1)=CF25,0,K25-H25-G25)</f>
      </c>
      <c r="O25">
        <f>IF(ISNUMBER(U25*1)=CF25,0,L25)</f>
      </c>
      <c r="P25">
        <f>IF(ISNUMBER(U25*1)=CF25,0,M25)</f>
      </c>
      <c r="Q25">
        <f>IF(N25&gt;2400000,N25,0)</f>
      </c>
      <c r="R25">
        <f>IF(L25/Q25*100&lt;3,2,10)</f>
      </c>
      <c r="S25">
        <f>IF(CH25=0,0,IF(B25&gt;9,10,IF(B25&gt;8,B25,IF(B25&gt;7.7,7.8,IF(B25&gt;3,B25,IF(B25&gt;1.5,2))))))</f>
      </c>
      <c r="T25">
        <f>IFERROR(U25*1,0)</f>
      </c>
      <c r="U25" t="n">
        <v>59.0</v>
      </c>
      <c r="V25" t="s">
        <v>4485</v>
      </c>
      <c r="W25" t="s">
        <v>4469</v>
      </c>
      <c r="X25" t="n">
        <v>580710.0</v>
      </c>
      <c r="Y25" t="n">
        <v>52792.0</v>
      </c>
      <c r="Z25" t="n">
        <v>2640.0</v>
      </c>
      <c r="AA25" t="n">
        <v>7919.0</v>
      </c>
      <c r="AB25" t="n">
        <v>0.0</v>
      </c>
      <c r="AC25" t="n">
        <v>0.0</v>
      </c>
      <c r="AD25" t="n">
        <v>0.0</v>
      </c>
      <c r="AE25" t="n">
        <v>0.0</v>
      </c>
      <c r="AF25" t="n">
        <v>6000.0</v>
      </c>
      <c r="AG25" t="n">
        <v>0.0</v>
      </c>
      <c r="AH25" t="n">
        <v>0.0</v>
      </c>
      <c r="AI25" t="n">
        <v>0.0</v>
      </c>
      <c r="AJ25" t="n">
        <v>0.0</v>
      </c>
      <c r="AK25" t="n">
        <v>0.0</v>
      </c>
      <c r="AL25" t="n">
        <v>0.0</v>
      </c>
      <c r="AM25" t="n">
        <v>0.0</v>
      </c>
      <c r="AN25" t="n">
        <v>0.0</v>
      </c>
      <c r="AO25" t="n">
        <v>69351.0</v>
      </c>
      <c r="AP25" t="n">
        <v>6936.0</v>
      </c>
      <c r="AQ25" t="n">
        <v>0.0</v>
      </c>
      <c r="CG25"/>
    </row>
    <row r="26">
      <c r="A26" t="n">
        <v>1.0</v>
      </c>
      <c r="B26">
        <f>IF((K26-G26-H26&gt;2400000),10,(L26/(K26-G26-H26)*100))</f>
      </c>
      <c r="C26">
        <f>IF(N26&gt;2400000,240000,(N26*S26)/100)</f>
      </c>
      <c r="D26">
        <f>IF(S26=0,0,IF((N26-I26)&gt;2400000,((((((N26-I26-J26)-240000))*0.1+(I26+J26)*0.1)))-7000,((((((N26-I26-J26)-(N26-I26-J26)*S26/100)))*0.1+(I26+J26)*0.1)-7000)))</f>
      </c>
      <c r="E26">
        <f>C26-O26</f>
      </c>
      <c r="F26">
        <f>D26-P26</f>
      </c>
      <c r="G26">
        <f>SUMIF(negtgel!U$2:BL$2,'Tsalin uzuulelt'!B$1,negtgel!U26:BL26) + SUMIF(negtgel!U$2:BL$2,'Tsalin uzuulelt'!B$2,negtgel!U26:BL26)+SUMIF(negtgel!U$2:BL$2,'Tsalin uzuulelt'!B$3,negtgel!U26:BL26)+SUMIF(negtgel!U$2:BL$2,'Tsalin uzuulelt'!B$4,negtgel!U26:BL26)+SUMIF(negtgel!U$2:BL$2,'Tsalin uzuulelt'!B$5,negtgel!U26:BL26)</f>
      </c>
      <c r="H26">
        <f>SUMIF(negtgel!U$2:BL$2,'Tsalin uzuulelt'!F$1,negtgel!U26:BL26) + SUMIF(negtgel!U$2:BL$2,'Tsalin uzuulelt'!F$2,negtgel!U26:BL26)+SUMIF(negtgel!U$2:BL$2,'Tsalin uzuulelt'!F$3,negtgel!U26:BL26)+SUMIF(negtgel!U$2:BL$2,'Tsalin uzuulelt'!F$4,negtgel!U26:BL26)+SUMIF(negtgel!U$2:BL$2,'Tsalin uzuulelt'!F$5,negtgel!U26:BL26)</f>
      </c>
      <c r="I26">
        <f>SUMIF(negtgel!U$2:BL$2,'Tsalin uzuulelt'!H$1,negtgel!U26:BL26) + SUMIF(negtgel!U$2:BL$2,'Tsalin uzuulelt'!H$2,negtgel!U26:BL26)+SUMIF(negtgel!U$2:BL$2,'Tsalin uzuulelt'!H$3,negtgel!U26:BL26)+SUMIF(negtgel!U$2:BL$2,'Tsalin uzuulelt'!H$4,negtgel!U26:BL26)+SUMIF(negtgel!U$2:BL$2,'Tsalin uzuulelt'!H$5,negtgel!U26:BL26)</f>
      </c>
      <c r="J26">
        <f>SUMIF(negtgel!U$2:BL$2,'Tsalin uzuulelt'!J$1,negtgel!U26:BL26) + SUMIF(negtgel!U$2:BL$2,'Tsalin uzuulelt'!J$2,negtgel!U26:BL26)+SUMIF(negtgel!U$2:BL$2,'Tsalin uzuulelt'!J$3,negtgel!U26:BL26)+SUMIF(negtgel!U$2:BL$2,'Tsalin uzuulelt'!J$4,negtgel!U26:BL26)+SUMIF(negtgel!U$2:BL$2,'Tsalin uzuulelt'!J$5,negtgel!U26:BL26)</f>
      </c>
      <c r="K26">
        <f>SUMIF(negtgel!U$2:BL$2,'Tsalin uzuulelt'!L$1,negtgel!U26:BL26) + SUMIF(negtgel!U$2:BL$2,'Tsalin uzuulelt'!L$2,negtgel!U26:BL26)+SUMIF(negtgel!U$2:BL$2,'Tsalin uzuulelt'!L$3,negtgel!U26:BL26)+SUMIF(negtgel!U$2:BL$2,'Tsalin uzuulelt'!L$4,negtgel!U26:BL26)+SUMIF(negtgel!U$2:BL$2,'Tsalin uzuulelt'!L$5,negtgel!U26:BL26)</f>
      </c>
      <c r="L26">
        <f>SUMIF(negtgel!U$2:BL$2,'Tsalin uzuulelt'!N$1,negtgel!U26:BL26) + SUMIF(negtgel!U$2:BL$2,'Tsalin uzuulelt'!N$2,negtgel!U26:BL26)+SUMIF(negtgel!U$2:BL$2,'Tsalin uzuulelt'!N$3,negtgel!U26:BL26)+SUMIF(negtgel!U$2:BL$2,'Tsalin uzuulelt'!N$4,negtgel!U26:BL26)+SUMIF(negtgel!U$2:BL$2,'Tsalin uzuulelt'!N$5,negtgel!U26:BL26)</f>
      </c>
      <c r="M26">
        <f>SUMIF(negtgel!U$2:BL$2,'Tsalin uzuulelt'!P$1,negtgel!U26:BL26) + SUMIF(negtgel!U$2:BL$2,'Tsalin uzuulelt'!P$2,negtgel!U26:BL26)+ SUMIF(negtgel!U$2:BL$2,'Tsalin uzuulelt'!P$3,negtgel!U26:BL26)+ SUMIF(negtgel!U$2:BL$2,'Tsalin uzuulelt'!P$4,negtgel!U26:BL26)+ SUMIF(negtgel!U$2:BL$2,'Tsalin uzuulelt'!P$5,negtgel!U26:BL26)</f>
      </c>
      <c r="N26">
        <f>IF(ISNUMBER(U26*1)=CF26,0,K26-H26-G26)</f>
      </c>
      <c r="O26">
        <f>IF(ISNUMBER(U26*1)=CF26,0,L26)</f>
      </c>
      <c r="P26">
        <f>IF(ISNUMBER(U26*1)=CF26,0,M26)</f>
      </c>
      <c r="Q26">
        <f>IF(N26&gt;2400000,N26,0)</f>
      </c>
      <c r="R26">
        <f>IF(L26/Q26*100&lt;3,2,10)</f>
      </c>
      <c r="S26">
        <f>IF(CH26=0,0,IF(B26&gt;9,10,IF(B26&gt;8,B26,IF(B26&gt;7.7,7.8,IF(B26&gt;3,B26,IF(B26&gt;1.5,2))))))</f>
      </c>
      <c r="T26">
        <f>IFERROR(U26*1,0)</f>
      </c>
      <c r="U26" t="n">
        <v>68.0</v>
      </c>
      <c r="V26" t="s">
        <v>4486</v>
      </c>
      <c r="W26" t="s">
        <v>4469</v>
      </c>
      <c r="X26" t="n">
        <v>580710.0</v>
      </c>
      <c r="Y26" t="n">
        <v>580710.0</v>
      </c>
      <c r="Z26" t="n">
        <v>58071.0</v>
      </c>
      <c r="AA26" t="n">
        <v>87106.0</v>
      </c>
      <c r="AB26" t="n">
        <v>0.0</v>
      </c>
      <c r="AC26" t="n">
        <v>0.0</v>
      </c>
      <c r="AD26" t="n">
        <v>0.0</v>
      </c>
      <c r="AE26" t="n">
        <v>0.0</v>
      </c>
      <c r="AF26" t="n">
        <v>66000.0</v>
      </c>
      <c r="AG26" t="n">
        <v>0.0</v>
      </c>
      <c r="AH26" t="n">
        <v>0.0</v>
      </c>
      <c r="AI26" t="n">
        <v>0.0</v>
      </c>
      <c r="AJ26" t="n">
        <v>0.0</v>
      </c>
      <c r="AK26" t="n">
        <v>0.0</v>
      </c>
      <c r="AL26" t="n">
        <v>110659.0</v>
      </c>
      <c r="AM26" t="n">
        <v>0.0</v>
      </c>
      <c r="AN26" t="n">
        <v>0.0</v>
      </c>
      <c r="AO26" t="n">
        <v>902546.0</v>
      </c>
      <c r="AP26" t="n">
        <v>79189.0</v>
      </c>
      <c r="AQ26" t="n">
        <v>64929.8</v>
      </c>
      <c r="CG26"/>
    </row>
    <row r="27">
      <c r="A27" t="n">
        <v>1.0</v>
      </c>
      <c r="B27">
        <f>IF((K27-G27-H27&gt;2400000),10,(L27/(K27-G27-H27)*100))</f>
      </c>
      <c r="C27">
        <f>IF(N27&gt;2400000,240000,(N27*S27)/100)</f>
      </c>
      <c r="D27">
        <f>IF(S27=0,0,IF((N27-I27)&gt;2400000,((((((N27-I27-J27)-240000))*0.1+(I27+J27)*0.1)))-7000,((((((N27-I27-J27)-(N27-I27-J27)*S27/100)))*0.1+(I27+J27)*0.1)-7000)))</f>
      </c>
      <c r="E27">
        <f>C27-O27</f>
      </c>
      <c r="F27">
        <f>D27-P27</f>
      </c>
      <c r="G27">
        <f>SUMIF(negtgel!U$2:BL$2,'Tsalin uzuulelt'!B$1,negtgel!U27:BL27) + SUMIF(negtgel!U$2:BL$2,'Tsalin uzuulelt'!B$2,negtgel!U27:BL27)+SUMIF(negtgel!U$2:BL$2,'Tsalin uzuulelt'!B$3,negtgel!U27:BL27)+SUMIF(negtgel!U$2:BL$2,'Tsalin uzuulelt'!B$4,negtgel!U27:BL27)+SUMIF(negtgel!U$2:BL$2,'Tsalin uzuulelt'!B$5,negtgel!U27:BL27)</f>
      </c>
      <c r="H27">
        <f>SUMIF(negtgel!U$2:BL$2,'Tsalin uzuulelt'!F$1,negtgel!U27:BL27) + SUMIF(negtgel!U$2:BL$2,'Tsalin uzuulelt'!F$2,negtgel!U27:BL27)+SUMIF(negtgel!U$2:BL$2,'Tsalin uzuulelt'!F$3,negtgel!U27:BL27)+SUMIF(negtgel!U$2:BL$2,'Tsalin uzuulelt'!F$4,negtgel!U27:BL27)+SUMIF(negtgel!U$2:BL$2,'Tsalin uzuulelt'!F$5,negtgel!U27:BL27)</f>
      </c>
      <c r="I27">
        <f>SUMIF(negtgel!U$2:BL$2,'Tsalin uzuulelt'!H$1,negtgel!U27:BL27) + SUMIF(negtgel!U$2:BL$2,'Tsalin uzuulelt'!H$2,negtgel!U27:BL27)+SUMIF(negtgel!U$2:BL$2,'Tsalin uzuulelt'!H$3,negtgel!U27:BL27)+SUMIF(negtgel!U$2:BL$2,'Tsalin uzuulelt'!H$4,negtgel!U27:BL27)+SUMIF(negtgel!U$2:BL$2,'Tsalin uzuulelt'!H$5,negtgel!U27:BL27)</f>
      </c>
      <c r="J27">
        <f>SUMIF(negtgel!U$2:BL$2,'Tsalin uzuulelt'!J$1,negtgel!U27:BL27) + SUMIF(negtgel!U$2:BL$2,'Tsalin uzuulelt'!J$2,negtgel!U27:BL27)+SUMIF(negtgel!U$2:BL$2,'Tsalin uzuulelt'!J$3,negtgel!U27:BL27)+SUMIF(negtgel!U$2:BL$2,'Tsalin uzuulelt'!J$4,negtgel!U27:BL27)+SUMIF(negtgel!U$2:BL$2,'Tsalin uzuulelt'!J$5,negtgel!U27:BL27)</f>
      </c>
      <c r="K27">
        <f>SUMIF(negtgel!U$2:BL$2,'Tsalin uzuulelt'!L$1,negtgel!U27:BL27) + SUMIF(negtgel!U$2:BL$2,'Tsalin uzuulelt'!L$2,negtgel!U27:BL27)+SUMIF(negtgel!U$2:BL$2,'Tsalin uzuulelt'!L$3,negtgel!U27:BL27)+SUMIF(negtgel!U$2:BL$2,'Tsalin uzuulelt'!L$4,negtgel!U27:BL27)+SUMIF(negtgel!U$2:BL$2,'Tsalin uzuulelt'!L$5,negtgel!U27:BL27)</f>
      </c>
      <c r="L27">
        <f>SUMIF(negtgel!U$2:BL$2,'Tsalin uzuulelt'!N$1,negtgel!U27:BL27) + SUMIF(negtgel!U$2:BL$2,'Tsalin uzuulelt'!N$2,negtgel!U27:BL27)+SUMIF(negtgel!U$2:BL$2,'Tsalin uzuulelt'!N$3,negtgel!U27:BL27)+SUMIF(negtgel!U$2:BL$2,'Tsalin uzuulelt'!N$4,negtgel!U27:BL27)+SUMIF(negtgel!U$2:BL$2,'Tsalin uzuulelt'!N$5,negtgel!U27:BL27)</f>
      </c>
      <c r="M27">
        <f>SUMIF(negtgel!U$2:BL$2,'Tsalin uzuulelt'!P$1,negtgel!U27:BL27) + SUMIF(negtgel!U$2:BL$2,'Tsalin uzuulelt'!P$2,negtgel!U27:BL27)+ SUMIF(negtgel!U$2:BL$2,'Tsalin uzuulelt'!P$3,negtgel!U27:BL27)+ SUMIF(negtgel!U$2:BL$2,'Tsalin uzuulelt'!P$4,negtgel!U27:BL27)+ SUMIF(negtgel!U$2:BL$2,'Tsalin uzuulelt'!P$5,negtgel!U27:BL27)</f>
      </c>
      <c r="N27">
        <f>IF(ISNUMBER(U27*1)=CF27,0,K27-H27-G27)</f>
      </c>
      <c r="O27">
        <f>IF(ISNUMBER(U27*1)=CF27,0,L27)</f>
      </c>
      <c r="P27">
        <f>IF(ISNUMBER(U27*1)=CF27,0,M27)</f>
      </c>
      <c r="Q27">
        <f>IF(N27&gt;2400000,N27,0)</f>
      </c>
      <c r="R27">
        <f>IF(L27/Q27*100&lt;3,2,10)</f>
      </c>
      <c r="S27">
        <f>IF(CH27=0,0,IF(B27&gt;9,10,IF(B27&gt;8,B27,IF(B27&gt;7.7,7.8,IF(B27&gt;3,B27,IF(B27&gt;1.5,2))))))</f>
      </c>
      <c r="T27">
        <f>IFERROR(U27*1,0)</f>
      </c>
      <c r="U27" t="n">
        <v>69.0</v>
      </c>
      <c r="V27" t="s">
        <v>4487</v>
      </c>
      <c r="W27" t="s">
        <v>4469</v>
      </c>
      <c r="X27" t="n">
        <v>580710.0</v>
      </c>
      <c r="Y27" t="n">
        <v>316751.0</v>
      </c>
      <c r="Z27" t="n">
        <v>15838.0</v>
      </c>
      <c r="AA27" t="n">
        <v>47513.0</v>
      </c>
      <c r="AB27" t="n">
        <v>0.0</v>
      </c>
      <c r="AC27" t="n">
        <v>0.0</v>
      </c>
      <c r="AD27" t="n">
        <v>0.0</v>
      </c>
      <c r="AE27" t="n">
        <v>0.0</v>
      </c>
      <c r="AF27" t="n">
        <v>36000.0</v>
      </c>
      <c r="AG27" t="n">
        <v>0.0</v>
      </c>
      <c r="AH27" t="n">
        <v>0.0</v>
      </c>
      <c r="AI27" t="n">
        <v>0.0</v>
      </c>
      <c r="AJ27" t="n">
        <v>0.0</v>
      </c>
      <c r="AK27" t="n">
        <v>0.0</v>
      </c>
      <c r="AL27" t="n">
        <v>0.0</v>
      </c>
      <c r="AM27" t="n">
        <v>0.0</v>
      </c>
      <c r="AN27" t="n">
        <v>0.0</v>
      </c>
      <c r="AO27" t="n">
        <v>416102.0</v>
      </c>
      <c r="AP27" t="n">
        <v>41610.0</v>
      </c>
      <c r="AQ27" t="n">
        <v>30809.2</v>
      </c>
      <c r="CG27"/>
    </row>
    <row r="28">
      <c r="A28" t="n">
        <v>1.0</v>
      </c>
      <c r="B28">
        <f>IF((K28-G28-H28&gt;2400000),10,(L28/(K28-G28-H28)*100))</f>
      </c>
      <c r="C28">
        <f>IF(N28&gt;2400000,240000,(N28*S28)/100)</f>
      </c>
      <c r="D28">
        <f>IF(S28=0,0,IF((N28-I28)&gt;2400000,((((((N28-I28-J28)-240000))*0.1+(I28+J28)*0.1)))-7000,((((((N28-I28-J28)-(N28-I28-J28)*S28/100)))*0.1+(I28+J28)*0.1)-7000)))</f>
      </c>
      <c r="E28">
        <f>C28-O28</f>
      </c>
      <c r="F28">
        <f>D28-P28</f>
      </c>
      <c r="G28">
        <f>SUMIF(negtgel!U$2:BL$2,'Tsalin uzuulelt'!B$1,negtgel!U28:BL28) + SUMIF(negtgel!U$2:BL$2,'Tsalin uzuulelt'!B$2,negtgel!U28:BL28)+SUMIF(negtgel!U$2:BL$2,'Tsalin uzuulelt'!B$3,negtgel!U28:BL28)+SUMIF(negtgel!U$2:BL$2,'Tsalin uzuulelt'!B$4,negtgel!U28:BL28)+SUMIF(negtgel!U$2:BL$2,'Tsalin uzuulelt'!B$5,negtgel!U28:BL28)</f>
      </c>
      <c r="H28">
        <f>SUMIF(negtgel!U$2:BL$2,'Tsalin uzuulelt'!F$1,negtgel!U28:BL28) + SUMIF(negtgel!U$2:BL$2,'Tsalin uzuulelt'!F$2,negtgel!U28:BL28)+SUMIF(negtgel!U$2:BL$2,'Tsalin uzuulelt'!F$3,negtgel!U28:BL28)+SUMIF(negtgel!U$2:BL$2,'Tsalin uzuulelt'!F$4,negtgel!U28:BL28)+SUMIF(negtgel!U$2:BL$2,'Tsalin uzuulelt'!F$5,negtgel!U28:BL28)</f>
      </c>
      <c r="I28">
        <f>SUMIF(negtgel!U$2:BL$2,'Tsalin uzuulelt'!H$1,negtgel!U28:BL28) + SUMIF(negtgel!U$2:BL$2,'Tsalin uzuulelt'!H$2,negtgel!U28:BL28)+SUMIF(negtgel!U$2:BL$2,'Tsalin uzuulelt'!H$3,negtgel!U28:BL28)+SUMIF(negtgel!U$2:BL$2,'Tsalin uzuulelt'!H$4,negtgel!U28:BL28)+SUMIF(negtgel!U$2:BL$2,'Tsalin uzuulelt'!H$5,negtgel!U28:BL28)</f>
      </c>
      <c r="J28">
        <f>SUMIF(negtgel!U$2:BL$2,'Tsalin uzuulelt'!J$1,negtgel!U28:BL28) + SUMIF(negtgel!U$2:BL$2,'Tsalin uzuulelt'!J$2,negtgel!U28:BL28)+SUMIF(negtgel!U$2:BL$2,'Tsalin uzuulelt'!J$3,negtgel!U28:BL28)+SUMIF(negtgel!U$2:BL$2,'Tsalin uzuulelt'!J$4,negtgel!U28:BL28)+SUMIF(negtgel!U$2:BL$2,'Tsalin uzuulelt'!J$5,negtgel!U28:BL28)</f>
      </c>
      <c r="K28">
        <f>SUMIF(negtgel!U$2:BL$2,'Tsalin uzuulelt'!L$1,negtgel!U28:BL28) + SUMIF(negtgel!U$2:BL$2,'Tsalin uzuulelt'!L$2,negtgel!U28:BL28)+SUMIF(negtgel!U$2:BL$2,'Tsalin uzuulelt'!L$3,negtgel!U28:BL28)+SUMIF(negtgel!U$2:BL$2,'Tsalin uzuulelt'!L$4,negtgel!U28:BL28)+SUMIF(negtgel!U$2:BL$2,'Tsalin uzuulelt'!L$5,negtgel!U28:BL28)</f>
      </c>
      <c r="L28">
        <f>SUMIF(negtgel!U$2:BL$2,'Tsalin uzuulelt'!N$1,negtgel!U28:BL28) + SUMIF(negtgel!U$2:BL$2,'Tsalin uzuulelt'!N$2,negtgel!U28:BL28)+SUMIF(negtgel!U$2:BL$2,'Tsalin uzuulelt'!N$3,negtgel!U28:BL28)+SUMIF(negtgel!U$2:BL$2,'Tsalin uzuulelt'!N$4,negtgel!U28:BL28)+SUMIF(negtgel!U$2:BL$2,'Tsalin uzuulelt'!N$5,negtgel!U28:BL28)</f>
      </c>
      <c r="M28">
        <f>SUMIF(negtgel!U$2:BL$2,'Tsalin uzuulelt'!P$1,negtgel!U28:BL28) + SUMIF(negtgel!U$2:BL$2,'Tsalin uzuulelt'!P$2,negtgel!U28:BL28)+ SUMIF(negtgel!U$2:BL$2,'Tsalin uzuulelt'!P$3,negtgel!U28:BL28)+ SUMIF(negtgel!U$2:BL$2,'Tsalin uzuulelt'!P$4,negtgel!U28:BL28)+ SUMIF(negtgel!U$2:BL$2,'Tsalin uzuulelt'!P$5,negtgel!U28:BL28)</f>
      </c>
      <c r="N28">
        <f>IF(ISNUMBER(U28*1)=CF28,0,K28-H28-G28)</f>
      </c>
      <c r="O28">
        <f>IF(ISNUMBER(U28*1)=CF28,0,L28)</f>
      </c>
      <c r="P28">
        <f>IF(ISNUMBER(U28*1)=CF28,0,M28)</f>
      </c>
      <c r="Q28">
        <f>IF(N28&gt;2400000,N28,0)</f>
      </c>
      <c r="R28">
        <f>IF(L28/Q28*100&lt;3,2,10)</f>
      </c>
      <c r="S28">
        <f>IF(CH28=0,0,IF(B28&gt;9,10,IF(B28&gt;8,B28,IF(B28&gt;7.7,7.8,IF(B28&gt;3,B28,IF(B28&gt;1.5,2))))))</f>
      </c>
      <c r="T28">
        <f>IFERROR(U28*1,0)</f>
      </c>
      <c r="U28" t="n">
        <v>70.0</v>
      </c>
      <c r="V28" t="s">
        <v>4488</v>
      </c>
      <c r="W28" t="s">
        <v>4469</v>
      </c>
      <c r="X28" t="n">
        <v>580710.0</v>
      </c>
      <c r="Y28" t="n">
        <v>580710.0</v>
      </c>
      <c r="Z28" t="n">
        <v>29036.0</v>
      </c>
      <c r="AA28" t="n">
        <v>87106.0</v>
      </c>
      <c r="AB28" t="n">
        <v>0.0</v>
      </c>
      <c r="AC28" t="n">
        <v>0.0</v>
      </c>
      <c r="AD28" t="n">
        <v>0.0</v>
      </c>
      <c r="AE28" t="n">
        <v>0.0</v>
      </c>
      <c r="AF28" t="n">
        <v>66000.0</v>
      </c>
      <c r="AG28" t="n">
        <v>0.0</v>
      </c>
      <c r="AH28" t="n">
        <v>0.0</v>
      </c>
      <c r="AI28" t="n">
        <v>0.0</v>
      </c>
      <c r="AJ28" t="n">
        <v>0.0</v>
      </c>
      <c r="AK28" t="n">
        <v>0.0</v>
      </c>
      <c r="AL28" t="n">
        <v>0.0</v>
      </c>
      <c r="AM28" t="n">
        <v>0.0</v>
      </c>
      <c r="AN28" t="n">
        <v>0.0</v>
      </c>
      <c r="AO28" t="n">
        <v>762852.0</v>
      </c>
      <c r="AP28" t="n">
        <v>76286.0</v>
      </c>
      <c r="AQ28" t="n">
        <v>62316.7</v>
      </c>
      <c r="CG28"/>
    </row>
    <row r="29">
      <c r="A29" t="n">
        <v>1.0</v>
      </c>
      <c r="B29">
        <f>IF((K29-G29-H29&gt;2400000),10,(L29/(K29-G29-H29)*100))</f>
      </c>
      <c r="C29">
        <f>IF(N29&gt;2400000,240000,(N29*S29)/100)</f>
      </c>
      <c r="D29">
        <f>IF(S29=0,0,IF((N29-I29)&gt;2400000,((((((N29-I29-J29)-240000))*0.1+(I29+J29)*0.1)))-7000,((((((N29-I29-J29)-(N29-I29-J29)*S29/100)))*0.1+(I29+J29)*0.1)-7000)))</f>
      </c>
      <c r="E29">
        <f>C29-O29</f>
      </c>
      <c r="F29">
        <f>D29-P29</f>
      </c>
      <c r="G29">
        <f>SUMIF(negtgel!U$2:BL$2,'Tsalin uzuulelt'!B$1,negtgel!U29:BL29) + SUMIF(negtgel!U$2:BL$2,'Tsalin uzuulelt'!B$2,negtgel!U29:BL29)+SUMIF(negtgel!U$2:BL$2,'Tsalin uzuulelt'!B$3,negtgel!U29:BL29)+SUMIF(negtgel!U$2:BL$2,'Tsalin uzuulelt'!B$4,negtgel!U29:BL29)+SUMIF(negtgel!U$2:BL$2,'Tsalin uzuulelt'!B$5,negtgel!U29:BL29)</f>
      </c>
      <c r="H29">
        <f>SUMIF(negtgel!U$2:BL$2,'Tsalin uzuulelt'!F$1,negtgel!U29:BL29) + SUMIF(negtgel!U$2:BL$2,'Tsalin uzuulelt'!F$2,negtgel!U29:BL29)+SUMIF(negtgel!U$2:BL$2,'Tsalin uzuulelt'!F$3,negtgel!U29:BL29)+SUMIF(negtgel!U$2:BL$2,'Tsalin uzuulelt'!F$4,negtgel!U29:BL29)+SUMIF(negtgel!U$2:BL$2,'Tsalin uzuulelt'!F$5,negtgel!U29:BL29)</f>
      </c>
      <c r="I29">
        <f>SUMIF(negtgel!U$2:BL$2,'Tsalin uzuulelt'!H$1,negtgel!U29:BL29) + SUMIF(negtgel!U$2:BL$2,'Tsalin uzuulelt'!H$2,negtgel!U29:BL29)+SUMIF(negtgel!U$2:BL$2,'Tsalin uzuulelt'!H$3,negtgel!U29:BL29)+SUMIF(negtgel!U$2:BL$2,'Tsalin uzuulelt'!H$4,negtgel!U29:BL29)+SUMIF(negtgel!U$2:BL$2,'Tsalin uzuulelt'!H$5,negtgel!U29:BL29)</f>
      </c>
      <c r="J29">
        <f>SUMIF(negtgel!U$2:BL$2,'Tsalin uzuulelt'!J$1,negtgel!U29:BL29) + SUMIF(negtgel!U$2:BL$2,'Tsalin uzuulelt'!J$2,negtgel!U29:BL29)+SUMIF(negtgel!U$2:BL$2,'Tsalin uzuulelt'!J$3,negtgel!U29:BL29)+SUMIF(negtgel!U$2:BL$2,'Tsalin uzuulelt'!J$4,negtgel!U29:BL29)+SUMIF(negtgel!U$2:BL$2,'Tsalin uzuulelt'!J$5,negtgel!U29:BL29)</f>
      </c>
      <c r="K29">
        <f>SUMIF(negtgel!U$2:BL$2,'Tsalin uzuulelt'!L$1,negtgel!U29:BL29) + SUMIF(negtgel!U$2:BL$2,'Tsalin uzuulelt'!L$2,negtgel!U29:BL29)+SUMIF(negtgel!U$2:BL$2,'Tsalin uzuulelt'!L$3,negtgel!U29:BL29)+SUMIF(negtgel!U$2:BL$2,'Tsalin uzuulelt'!L$4,negtgel!U29:BL29)+SUMIF(negtgel!U$2:BL$2,'Tsalin uzuulelt'!L$5,negtgel!U29:BL29)</f>
      </c>
      <c r="L29">
        <f>SUMIF(negtgel!U$2:BL$2,'Tsalin uzuulelt'!N$1,negtgel!U29:BL29) + SUMIF(negtgel!U$2:BL$2,'Tsalin uzuulelt'!N$2,negtgel!U29:BL29)+SUMIF(negtgel!U$2:BL$2,'Tsalin uzuulelt'!N$3,negtgel!U29:BL29)+SUMIF(negtgel!U$2:BL$2,'Tsalin uzuulelt'!N$4,negtgel!U29:BL29)+SUMIF(negtgel!U$2:BL$2,'Tsalin uzuulelt'!N$5,negtgel!U29:BL29)</f>
      </c>
      <c r="M29">
        <f>SUMIF(negtgel!U$2:BL$2,'Tsalin uzuulelt'!P$1,negtgel!U29:BL29) + SUMIF(negtgel!U$2:BL$2,'Tsalin uzuulelt'!P$2,negtgel!U29:BL29)+ SUMIF(negtgel!U$2:BL$2,'Tsalin uzuulelt'!P$3,negtgel!U29:BL29)+ SUMIF(negtgel!U$2:BL$2,'Tsalin uzuulelt'!P$4,negtgel!U29:BL29)+ SUMIF(negtgel!U$2:BL$2,'Tsalin uzuulelt'!P$5,negtgel!U29:BL29)</f>
      </c>
      <c r="N29">
        <f>IF(ISNUMBER(U29*1)=CF29,0,K29-H29-G29)</f>
      </c>
      <c r="O29">
        <f>IF(ISNUMBER(U29*1)=CF29,0,L29)</f>
      </c>
      <c r="P29">
        <f>IF(ISNUMBER(U29*1)=CF29,0,M29)</f>
      </c>
      <c r="Q29">
        <f>IF(N29&gt;2400000,N29,0)</f>
      </c>
      <c r="R29">
        <f>IF(L29/Q29*100&lt;3,2,10)</f>
      </c>
      <c r="S29">
        <f>IF(CH29=0,0,IF(B29&gt;9,10,IF(B29&gt;8,B29,IF(B29&gt;7.7,7.8,IF(B29&gt;3,B29,IF(B29&gt;1.5,2))))))</f>
      </c>
      <c r="T29">
        <f>IFERROR(U29*1,0)</f>
      </c>
      <c r="U29" t="n">
        <v>71.0</v>
      </c>
      <c r="V29" t="s">
        <v>4489</v>
      </c>
      <c r="W29" t="s">
        <v>4471</v>
      </c>
      <c r="X29" t="n">
        <v>496912.0</v>
      </c>
      <c r="Y29" t="n">
        <v>496912.0</v>
      </c>
      <c r="Z29" t="n">
        <v>0.0</v>
      </c>
      <c r="AA29" t="n">
        <v>0.0</v>
      </c>
      <c r="AB29" t="n">
        <v>0.0</v>
      </c>
      <c r="AC29" t="n">
        <v>0.0</v>
      </c>
      <c r="AD29" t="n">
        <v>0.0</v>
      </c>
      <c r="AE29" t="n">
        <v>0.0</v>
      </c>
      <c r="AF29" t="n">
        <v>66000.0</v>
      </c>
      <c r="AG29" t="n">
        <v>0.0</v>
      </c>
      <c r="AH29" t="n">
        <v>0.0</v>
      </c>
      <c r="AI29" t="n">
        <v>0.0</v>
      </c>
      <c r="AJ29" t="n">
        <v>0.0</v>
      </c>
      <c r="AK29" t="n">
        <v>0.0</v>
      </c>
      <c r="AL29" t="n">
        <v>0.0</v>
      </c>
      <c r="AM29" t="n">
        <v>0.0</v>
      </c>
      <c r="AN29" t="n">
        <v>0.0</v>
      </c>
      <c r="AO29" t="n">
        <v>562912.0</v>
      </c>
      <c r="AP29" t="n">
        <v>56291.0</v>
      </c>
      <c r="AQ29" t="n">
        <v>44322.1</v>
      </c>
      <c r="CG29"/>
    </row>
    <row r="30">
      <c r="A30" t="n">
        <v>1.0</v>
      </c>
      <c r="B30">
        <f>IF((K30-G30-H30&gt;2400000),10,(L30/(K30-G30-H30)*100))</f>
      </c>
      <c r="C30">
        <f>IF(N30&gt;2400000,240000,(N30*S30)/100)</f>
      </c>
      <c r="D30">
        <f>IF(S30=0,0,IF((N30-I30)&gt;2400000,((((((N30-I30-J30)-240000))*0.1+(I30+J30)*0.1)))-7000,((((((N30-I30-J30)-(N30-I30-J30)*S30/100)))*0.1+(I30+J30)*0.1)-7000)))</f>
      </c>
      <c r="E30">
        <f>C30-O30</f>
      </c>
      <c r="F30">
        <f>D30-P30</f>
      </c>
      <c r="G30">
        <f>SUMIF(negtgel!U$2:BL$2,'Tsalin uzuulelt'!B$1,negtgel!U30:BL30) + SUMIF(negtgel!U$2:BL$2,'Tsalin uzuulelt'!B$2,negtgel!U30:BL30)+SUMIF(negtgel!U$2:BL$2,'Tsalin uzuulelt'!B$3,negtgel!U30:BL30)+SUMIF(negtgel!U$2:BL$2,'Tsalin uzuulelt'!B$4,negtgel!U30:BL30)+SUMIF(negtgel!U$2:BL$2,'Tsalin uzuulelt'!B$5,negtgel!U30:BL30)</f>
      </c>
      <c r="H30">
        <f>SUMIF(negtgel!U$2:BL$2,'Tsalin uzuulelt'!F$1,negtgel!U30:BL30) + SUMIF(negtgel!U$2:BL$2,'Tsalin uzuulelt'!F$2,negtgel!U30:BL30)+SUMIF(negtgel!U$2:BL$2,'Tsalin uzuulelt'!F$3,negtgel!U30:BL30)+SUMIF(negtgel!U$2:BL$2,'Tsalin uzuulelt'!F$4,negtgel!U30:BL30)+SUMIF(negtgel!U$2:BL$2,'Tsalin uzuulelt'!F$5,negtgel!U30:BL30)</f>
      </c>
      <c r="I30">
        <f>SUMIF(negtgel!U$2:BL$2,'Tsalin uzuulelt'!H$1,negtgel!U30:BL30) + SUMIF(negtgel!U$2:BL$2,'Tsalin uzuulelt'!H$2,negtgel!U30:BL30)+SUMIF(negtgel!U$2:BL$2,'Tsalin uzuulelt'!H$3,negtgel!U30:BL30)+SUMIF(negtgel!U$2:BL$2,'Tsalin uzuulelt'!H$4,negtgel!U30:BL30)+SUMIF(negtgel!U$2:BL$2,'Tsalin uzuulelt'!H$5,negtgel!U30:BL30)</f>
      </c>
      <c r="J30">
        <f>SUMIF(negtgel!U$2:BL$2,'Tsalin uzuulelt'!J$1,negtgel!U30:BL30) + SUMIF(negtgel!U$2:BL$2,'Tsalin uzuulelt'!J$2,negtgel!U30:BL30)+SUMIF(negtgel!U$2:BL$2,'Tsalin uzuulelt'!J$3,negtgel!U30:BL30)+SUMIF(negtgel!U$2:BL$2,'Tsalin uzuulelt'!J$4,negtgel!U30:BL30)+SUMIF(negtgel!U$2:BL$2,'Tsalin uzuulelt'!J$5,negtgel!U30:BL30)</f>
      </c>
      <c r="K30">
        <f>SUMIF(negtgel!U$2:BL$2,'Tsalin uzuulelt'!L$1,negtgel!U30:BL30) + SUMIF(negtgel!U$2:BL$2,'Tsalin uzuulelt'!L$2,negtgel!U30:BL30)+SUMIF(negtgel!U$2:BL$2,'Tsalin uzuulelt'!L$3,negtgel!U30:BL30)+SUMIF(negtgel!U$2:BL$2,'Tsalin uzuulelt'!L$4,negtgel!U30:BL30)+SUMIF(negtgel!U$2:BL$2,'Tsalin uzuulelt'!L$5,negtgel!U30:BL30)</f>
      </c>
      <c r="L30">
        <f>SUMIF(negtgel!U$2:BL$2,'Tsalin uzuulelt'!N$1,negtgel!U30:BL30) + SUMIF(negtgel!U$2:BL$2,'Tsalin uzuulelt'!N$2,negtgel!U30:BL30)+SUMIF(negtgel!U$2:BL$2,'Tsalin uzuulelt'!N$3,negtgel!U30:BL30)+SUMIF(negtgel!U$2:BL$2,'Tsalin uzuulelt'!N$4,negtgel!U30:BL30)+SUMIF(negtgel!U$2:BL$2,'Tsalin uzuulelt'!N$5,negtgel!U30:BL30)</f>
      </c>
      <c r="M30">
        <f>SUMIF(negtgel!U$2:BL$2,'Tsalin uzuulelt'!P$1,negtgel!U30:BL30) + SUMIF(negtgel!U$2:BL$2,'Tsalin uzuulelt'!P$2,negtgel!U30:BL30)+ SUMIF(negtgel!U$2:BL$2,'Tsalin uzuulelt'!P$3,negtgel!U30:BL30)+ SUMIF(negtgel!U$2:BL$2,'Tsalin uzuulelt'!P$4,negtgel!U30:BL30)+ SUMIF(negtgel!U$2:BL$2,'Tsalin uzuulelt'!P$5,negtgel!U30:BL30)</f>
      </c>
      <c r="N30">
        <f>IF(ISNUMBER(U30*1)=CF30,0,K30-H30-G30)</f>
      </c>
      <c r="O30">
        <f>IF(ISNUMBER(U30*1)=CF30,0,L30)</f>
      </c>
      <c r="P30">
        <f>IF(ISNUMBER(U30*1)=CF30,0,M30)</f>
      </c>
      <c r="Q30">
        <f>IF(N30&gt;2400000,N30,0)</f>
      </c>
      <c r="R30">
        <f>IF(L30/Q30*100&lt;3,2,10)</f>
      </c>
      <c r="S30">
        <f>IF(CH30=0,0,IF(B30&gt;9,10,IF(B30&gt;8,B30,IF(B30&gt;7.7,7.8,IF(B30&gt;3,B30,IF(B30&gt;1.5,2))))))</f>
      </c>
      <c r="T30">
        <f>IFERROR(U30*1,0)</f>
      </c>
      <c r="U30" t="n">
        <v>72.0</v>
      </c>
      <c r="V30" t="s">
        <v>4490</v>
      </c>
      <c r="W30" t="s">
        <v>4469</v>
      </c>
      <c r="X30" t="n">
        <v>580710.0</v>
      </c>
      <c r="Y30" t="n">
        <v>52792.0</v>
      </c>
      <c r="Z30" t="n">
        <v>5279.0</v>
      </c>
      <c r="AA30" t="n">
        <v>8975.0</v>
      </c>
      <c r="AB30" t="n">
        <v>0.0</v>
      </c>
      <c r="AC30" t="n">
        <v>0.0</v>
      </c>
      <c r="AD30" t="n">
        <v>0.0</v>
      </c>
      <c r="AE30" t="n">
        <v>0.0</v>
      </c>
      <c r="AF30" t="n">
        <v>6000.0</v>
      </c>
      <c r="AG30" t="n">
        <v>0.0</v>
      </c>
      <c r="AH30" t="n">
        <v>0.0</v>
      </c>
      <c r="AI30" t="n">
        <v>0.0</v>
      </c>
      <c r="AJ30" t="n">
        <v>0.0</v>
      </c>
      <c r="AK30" t="n">
        <v>0.0</v>
      </c>
      <c r="AL30" t="n">
        <v>0.0</v>
      </c>
      <c r="AM30" t="n">
        <v>0.0</v>
      </c>
      <c r="AN30" t="n">
        <v>0.0</v>
      </c>
      <c r="AO30" t="n">
        <v>73046.0</v>
      </c>
      <c r="AP30" t="n">
        <v>7304.0</v>
      </c>
      <c r="AQ30" t="n">
        <v>0.0</v>
      </c>
      <c r="CG30"/>
    </row>
    <row r="31">
      <c r="A31" t="n">
        <v>1.0</v>
      </c>
      <c r="B31">
        <f>IF((K31-G31-H31&gt;2400000),10,(L31/(K31-G31-H31)*100))</f>
      </c>
      <c r="C31">
        <f>IF(N31&gt;2400000,240000,(N31*S31)/100)</f>
      </c>
      <c r="D31">
        <f>IF(S31=0,0,IF((N31-I31)&gt;2400000,((((((N31-I31-J31)-240000))*0.1+(I31+J31)*0.1)))-7000,((((((N31-I31-J31)-(N31-I31-J31)*S31/100)))*0.1+(I31+J31)*0.1)-7000)))</f>
      </c>
      <c r="E31">
        <f>C31-O31</f>
      </c>
      <c r="F31">
        <f>D31-P31</f>
      </c>
      <c r="G31">
        <f>SUMIF(negtgel!U$2:BL$2,'Tsalin uzuulelt'!B$1,negtgel!U31:BL31) + SUMIF(negtgel!U$2:BL$2,'Tsalin uzuulelt'!B$2,negtgel!U31:BL31)+SUMIF(negtgel!U$2:BL$2,'Tsalin uzuulelt'!B$3,negtgel!U31:BL31)+SUMIF(negtgel!U$2:BL$2,'Tsalin uzuulelt'!B$4,negtgel!U31:BL31)+SUMIF(negtgel!U$2:BL$2,'Tsalin uzuulelt'!B$5,negtgel!U31:BL31)</f>
      </c>
      <c r="H31">
        <f>SUMIF(negtgel!U$2:BL$2,'Tsalin uzuulelt'!F$1,negtgel!U31:BL31) + SUMIF(negtgel!U$2:BL$2,'Tsalin uzuulelt'!F$2,negtgel!U31:BL31)+SUMIF(negtgel!U$2:BL$2,'Tsalin uzuulelt'!F$3,negtgel!U31:BL31)+SUMIF(negtgel!U$2:BL$2,'Tsalin uzuulelt'!F$4,negtgel!U31:BL31)+SUMIF(negtgel!U$2:BL$2,'Tsalin uzuulelt'!F$5,negtgel!U31:BL31)</f>
      </c>
      <c r="I31">
        <f>SUMIF(negtgel!U$2:BL$2,'Tsalin uzuulelt'!H$1,negtgel!U31:BL31) + SUMIF(negtgel!U$2:BL$2,'Tsalin uzuulelt'!H$2,negtgel!U31:BL31)+SUMIF(negtgel!U$2:BL$2,'Tsalin uzuulelt'!H$3,negtgel!U31:BL31)+SUMIF(negtgel!U$2:BL$2,'Tsalin uzuulelt'!H$4,negtgel!U31:BL31)+SUMIF(negtgel!U$2:BL$2,'Tsalin uzuulelt'!H$5,negtgel!U31:BL31)</f>
      </c>
      <c r="J31">
        <f>SUMIF(negtgel!U$2:BL$2,'Tsalin uzuulelt'!J$1,negtgel!U31:BL31) + SUMIF(negtgel!U$2:BL$2,'Tsalin uzuulelt'!J$2,negtgel!U31:BL31)+SUMIF(negtgel!U$2:BL$2,'Tsalin uzuulelt'!J$3,negtgel!U31:BL31)+SUMIF(negtgel!U$2:BL$2,'Tsalin uzuulelt'!J$4,negtgel!U31:BL31)+SUMIF(negtgel!U$2:BL$2,'Tsalin uzuulelt'!J$5,negtgel!U31:BL31)</f>
      </c>
      <c r="K31">
        <f>SUMIF(negtgel!U$2:BL$2,'Tsalin uzuulelt'!L$1,negtgel!U31:BL31) + SUMIF(negtgel!U$2:BL$2,'Tsalin uzuulelt'!L$2,negtgel!U31:BL31)+SUMIF(negtgel!U$2:BL$2,'Tsalin uzuulelt'!L$3,negtgel!U31:BL31)+SUMIF(negtgel!U$2:BL$2,'Tsalin uzuulelt'!L$4,negtgel!U31:BL31)+SUMIF(negtgel!U$2:BL$2,'Tsalin uzuulelt'!L$5,negtgel!U31:BL31)</f>
      </c>
      <c r="L31">
        <f>SUMIF(negtgel!U$2:BL$2,'Tsalin uzuulelt'!N$1,negtgel!U31:BL31) + SUMIF(negtgel!U$2:BL$2,'Tsalin uzuulelt'!N$2,negtgel!U31:BL31)+SUMIF(negtgel!U$2:BL$2,'Tsalin uzuulelt'!N$3,negtgel!U31:BL31)+SUMIF(negtgel!U$2:BL$2,'Tsalin uzuulelt'!N$4,negtgel!U31:BL31)+SUMIF(negtgel!U$2:BL$2,'Tsalin uzuulelt'!N$5,negtgel!U31:BL31)</f>
      </c>
      <c r="M31">
        <f>SUMIF(negtgel!U$2:BL$2,'Tsalin uzuulelt'!P$1,negtgel!U31:BL31) + SUMIF(negtgel!U$2:BL$2,'Tsalin uzuulelt'!P$2,negtgel!U31:BL31)+ SUMIF(negtgel!U$2:BL$2,'Tsalin uzuulelt'!P$3,negtgel!U31:BL31)+ SUMIF(negtgel!U$2:BL$2,'Tsalin uzuulelt'!P$4,negtgel!U31:BL31)+ SUMIF(negtgel!U$2:BL$2,'Tsalin uzuulelt'!P$5,negtgel!U31:BL31)</f>
      </c>
      <c r="N31">
        <f>IF(ISNUMBER(U31*1)=CF31,0,K31-H31-G31)</f>
      </c>
      <c r="O31">
        <f>IF(ISNUMBER(U31*1)=CF31,0,L31)</f>
      </c>
      <c r="P31">
        <f>IF(ISNUMBER(U31*1)=CF31,0,M31)</f>
      </c>
      <c r="Q31">
        <f>IF(N31&gt;2400000,N31,0)</f>
      </c>
      <c r="R31">
        <f>IF(L31/Q31*100&lt;3,2,10)</f>
      </c>
      <c r="S31">
        <f>IF(CH31=0,0,IF(B31&gt;9,10,IF(B31&gt;8,B31,IF(B31&gt;7.7,7.8,IF(B31&gt;3,B31,IF(B31&gt;1.5,2))))))</f>
      </c>
      <c r="T31">
        <f>IFERROR(U31*1,0)</f>
      </c>
      <c r="U31" t="n">
        <v>73.0</v>
      </c>
      <c r="V31" t="s">
        <v>4491</v>
      </c>
      <c r="W31" t="s">
        <v>4469</v>
      </c>
      <c r="X31" t="n">
        <v>580710.0</v>
      </c>
      <c r="Y31" t="n">
        <v>580710.0</v>
      </c>
      <c r="Z31" t="n">
        <v>29036.0</v>
      </c>
      <c r="AA31" t="n">
        <v>87106.0</v>
      </c>
      <c r="AB31" t="n">
        <v>0.0</v>
      </c>
      <c r="AC31" t="n">
        <v>0.0</v>
      </c>
      <c r="AD31" t="n">
        <v>0.0</v>
      </c>
      <c r="AE31" t="n">
        <v>0.0</v>
      </c>
      <c r="AF31" t="n">
        <v>66000.0</v>
      </c>
      <c r="AG31" t="n">
        <v>0.0</v>
      </c>
      <c r="AH31" t="n">
        <v>0.0</v>
      </c>
      <c r="AI31" t="n">
        <v>0.0</v>
      </c>
      <c r="AJ31" t="n">
        <v>0.0</v>
      </c>
      <c r="AK31" t="n">
        <v>0.0</v>
      </c>
      <c r="AL31" t="n">
        <v>0.0</v>
      </c>
      <c r="AM31" t="n">
        <v>0.0</v>
      </c>
      <c r="AN31" t="n">
        <v>0.0</v>
      </c>
      <c r="AO31" t="n">
        <v>762852.0</v>
      </c>
      <c r="AP31" t="n">
        <v>76286.0</v>
      </c>
      <c r="AQ31" t="n">
        <v>62316.7</v>
      </c>
      <c r="CG31"/>
    </row>
    <row r="32">
      <c r="A32" t="n">
        <v>1.0</v>
      </c>
      <c r="B32">
        <f>IF((K32-G32-H32&gt;2400000),10,(L32/(K32-G32-H32)*100))</f>
      </c>
      <c r="C32">
        <f>IF(N32&gt;2400000,240000,(N32*S32)/100)</f>
      </c>
      <c r="D32">
        <f>IF(S32=0,0,IF((N32-I32)&gt;2400000,((((((N32-I32-J32)-240000))*0.1+(I32+J32)*0.1)))-7000,((((((N32-I32-J32)-(N32-I32-J32)*S32/100)))*0.1+(I32+J32)*0.1)-7000)))</f>
      </c>
      <c r="E32">
        <f>C32-O32</f>
      </c>
      <c r="F32">
        <f>D32-P32</f>
      </c>
      <c r="G32">
        <f>SUMIF(negtgel!U$2:BL$2,'Tsalin uzuulelt'!B$1,negtgel!U32:BL32) + SUMIF(negtgel!U$2:BL$2,'Tsalin uzuulelt'!B$2,negtgel!U32:BL32)+SUMIF(negtgel!U$2:BL$2,'Tsalin uzuulelt'!B$3,negtgel!U32:BL32)+SUMIF(negtgel!U$2:BL$2,'Tsalin uzuulelt'!B$4,negtgel!U32:BL32)+SUMIF(negtgel!U$2:BL$2,'Tsalin uzuulelt'!B$5,negtgel!U32:BL32)</f>
      </c>
      <c r="H32">
        <f>SUMIF(negtgel!U$2:BL$2,'Tsalin uzuulelt'!F$1,negtgel!U32:BL32) + SUMIF(negtgel!U$2:BL$2,'Tsalin uzuulelt'!F$2,negtgel!U32:BL32)+SUMIF(negtgel!U$2:BL$2,'Tsalin uzuulelt'!F$3,negtgel!U32:BL32)+SUMIF(negtgel!U$2:BL$2,'Tsalin uzuulelt'!F$4,negtgel!U32:BL32)+SUMIF(negtgel!U$2:BL$2,'Tsalin uzuulelt'!F$5,negtgel!U32:BL32)</f>
      </c>
      <c r="I32">
        <f>SUMIF(negtgel!U$2:BL$2,'Tsalin uzuulelt'!H$1,negtgel!U32:BL32) + SUMIF(negtgel!U$2:BL$2,'Tsalin uzuulelt'!H$2,negtgel!U32:BL32)+SUMIF(negtgel!U$2:BL$2,'Tsalin uzuulelt'!H$3,negtgel!U32:BL32)+SUMIF(negtgel!U$2:BL$2,'Tsalin uzuulelt'!H$4,negtgel!U32:BL32)+SUMIF(negtgel!U$2:BL$2,'Tsalin uzuulelt'!H$5,negtgel!U32:BL32)</f>
      </c>
      <c r="J32">
        <f>SUMIF(negtgel!U$2:BL$2,'Tsalin uzuulelt'!J$1,negtgel!U32:BL32) + SUMIF(negtgel!U$2:BL$2,'Tsalin uzuulelt'!J$2,negtgel!U32:BL32)+SUMIF(negtgel!U$2:BL$2,'Tsalin uzuulelt'!J$3,negtgel!U32:BL32)+SUMIF(negtgel!U$2:BL$2,'Tsalin uzuulelt'!J$4,negtgel!U32:BL32)+SUMIF(negtgel!U$2:BL$2,'Tsalin uzuulelt'!J$5,negtgel!U32:BL32)</f>
      </c>
      <c r="K32">
        <f>SUMIF(negtgel!U$2:BL$2,'Tsalin uzuulelt'!L$1,negtgel!U32:BL32) + SUMIF(negtgel!U$2:BL$2,'Tsalin uzuulelt'!L$2,negtgel!U32:BL32)+SUMIF(negtgel!U$2:BL$2,'Tsalin uzuulelt'!L$3,negtgel!U32:BL32)+SUMIF(negtgel!U$2:BL$2,'Tsalin uzuulelt'!L$4,negtgel!U32:BL32)+SUMIF(negtgel!U$2:BL$2,'Tsalin uzuulelt'!L$5,negtgel!U32:BL32)</f>
      </c>
      <c r="L32">
        <f>SUMIF(negtgel!U$2:BL$2,'Tsalin uzuulelt'!N$1,negtgel!U32:BL32) + SUMIF(negtgel!U$2:BL$2,'Tsalin uzuulelt'!N$2,negtgel!U32:BL32)+SUMIF(negtgel!U$2:BL$2,'Tsalin uzuulelt'!N$3,negtgel!U32:BL32)+SUMIF(negtgel!U$2:BL$2,'Tsalin uzuulelt'!N$4,negtgel!U32:BL32)+SUMIF(negtgel!U$2:BL$2,'Tsalin uzuulelt'!N$5,negtgel!U32:BL32)</f>
      </c>
      <c r="M32">
        <f>SUMIF(negtgel!U$2:BL$2,'Tsalin uzuulelt'!P$1,negtgel!U32:BL32) + SUMIF(negtgel!U$2:BL$2,'Tsalin uzuulelt'!P$2,negtgel!U32:BL32)+ SUMIF(negtgel!U$2:BL$2,'Tsalin uzuulelt'!P$3,negtgel!U32:BL32)+ SUMIF(negtgel!U$2:BL$2,'Tsalin uzuulelt'!P$4,negtgel!U32:BL32)+ SUMIF(negtgel!U$2:BL$2,'Tsalin uzuulelt'!P$5,negtgel!U32:BL32)</f>
      </c>
      <c r="N32">
        <f>IF(ISNUMBER(U32*1)=CF32,0,K32-H32-G32)</f>
      </c>
      <c r="O32">
        <f>IF(ISNUMBER(U32*1)=CF32,0,L32)</f>
      </c>
      <c r="P32">
        <f>IF(ISNUMBER(U32*1)=CF32,0,M32)</f>
      </c>
      <c r="Q32">
        <f>IF(N32&gt;2400000,N32,0)</f>
      </c>
      <c r="R32">
        <f>IF(L32/Q32*100&lt;3,2,10)</f>
      </c>
      <c r="S32">
        <f>IF(CH32=0,0,IF(B32&gt;9,10,IF(B32&gt;8,B32,IF(B32&gt;7.7,7.8,IF(B32&gt;3,B32,IF(B32&gt;1.5,2))))))</f>
      </c>
      <c r="T32">
        <f>IFERROR(U32*1,0)</f>
      </c>
      <c r="U32" t="n">
        <v>74.0</v>
      </c>
      <c r="V32" t="s">
        <v>4492</v>
      </c>
      <c r="W32" t="s">
        <v>4469</v>
      </c>
      <c r="X32" t="n">
        <v>580710.0</v>
      </c>
      <c r="Y32" t="n">
        <v>580710.0</v>
      </c>
      <c r="Z32" t="n">
        <v>29036.0</v>
      </c>
      <c r="AA32" t="n">
        <v>87106.0</v>
      </c>
      <c r="AB32" t="n">
        <v>0.0</v>
      </c>
      <c r="AC32" t="n">
        <v>0.0</v>
      </c>
      <c r="AD32" t="n">
        <v>0.0</v>
      </c>
      <c r="AE32" t="n">
        <v>0.0</v>
      </c>
      <c r="AF32" t="n">
        <v>66000.0</v>
      </c>
      <c r="AG32" t="n">
        <v>0.0</v>
      </c>
      <c r="AH32" t="n">
        <v>0.0</v>
      </c>
      <c r="AI32" t="n">
        <v>0.0</v>
      </c>
      <c r="AJ32" t="n">
        <v>0.0</v>
      </c>
      <c r="AK32" t="n">
        <v>0.0</v>
      </c>
      <c r="AL32" t="n">
        <v>0.0</v>
      </c>
      <c r="AM32" t="n">
        <v>0.0</v>
      </c>
      <c r="AN32" t="n">
        <v>0.0</v>
      </c>
      <c r="AO32" t="n">
        <v>762852.0</v>
      </c>
      <c r="AP32" t="n">
        <v>76286.0</v>
      </c>
      <c r="AQ32" t="n">
        <v>62316.7</v>
      </c>
      <c r="CG32"/>
    </row>
    <row r="33">
      <c r="A33" t="n">
        <v>1.0</v>
      </c>
      <c r="B33">
        <f>IF((K33-G33-H33&gt;2400000),10,(L33/(K33-G33-H33)*100))</f>
      </c>
      <c r="C33">
        <f>IF(N33&gt;2400000,240000,(N33*S33)/100)</f>
      </c>
      <c r="D33">
        <f>IF(S33=0,0,IF((N33-I33)&gt;2400000,((((((N33-I33-J33)-240000))*0.1+(I33+J33)*0.1)))-7000,((((((N33-I33-J33)-(N33-I33-J33)*S33/100)))*0.1+(I33+J33)*0.1)-7000)))</f>
      </c>
      <c r="E33">
        <f>C33-O33</f>
      </c>
      <c r="F33">
        <f>D33-P33</f>
      </c>
      <c r="G33">
        <f>SUMIF(negtgel!U$2:BL$2,'Tsalin uzuulelt'!B$1,negtgel!U33:BL33) + SUMIF(negtgel!U$2:BL$2,'Tsalin uzuulelt'!B$2,negtgel!U33:BL33)+SUMIF(negtgel!U$2:BL$2,'Tsalin uzuulelt'!B$3,negtgel!U33:BL33)+SUMIF(negtgel!U$2:BL$2,'Tsalin uzuulelt'!B$4,negtgel!U33:BL33)+SUMIF(negtgel!U$2:BL$2,'Tsalin uzuulelt'!B$5,negtgel!U33:BL33)</f>
      </c>
      <c r="H33">
        <f>SUMIF(negtgel!U$2:BL$2,'Tsalin uzuulelt'!F$1,negtgel!U33:BL33) + SUMIF(negtgel!U$2:BL$2,'Tsalin uzuulelt'!F$2,negtgel!U33:BL33)+SUMIF(negtgel!U$2:BL$2,'Tsalin uzuulelt'!F$3,negtgel!U33:BL33)+SUMIF(negtgel!U$2:BL$2,'Tsalin uzuulelt'!F$4,negtgel!U33:BL33)+SUMIF(negtgel!U$2:BL$2,'Tsalin uzuulelt'!F$5,negtgel!U33:BL33)</f>
      </c>
      <c r="I33">
        <f>SUMIF(negtgel!U$2:BL$2,'Tsalin uzuulelt'!H$1,negtgel!U33:BL33) + SUMIF(negtgel!U$2:BL$2,'Tsalin uzuulelt'!H$2,negtgel!U33:BL33)+SUMIF(negtgel!U$2:BL$2,'Tsalin uzuulelt'!H$3,negtgel!U33:BL33)+SUMIF(negtgel!U$2:BL$2,'Tsalin uzuulelt'!H$4,negtgel!U33:BL33)+SUMIF(negtgel!U$2:BL$2,'Tsalin uzuulelt'!H$5,negtgel!U33:BL33)</f>
      </c>
      <c r="J33">
        <f>SUMIF(negtgel!U$2:BL$2,'Tsalin uzuulelt'!J$1,negtgel!U33:BL33) + SUMIF(negtgel!U$2:BL$2,'Tsalin uzuulelt'!J$2,negtgel!U33:BL33)+SUMIF(negtgel!U$2:BL$2,'Tsalin uzuulelt'!J$3,negtgel!U33:BL33)+SUMIF(negtgel!U$2:BL$2,'Tsalin uzuulelt'!J$4,negtgel!U33:BL33)+SUMIF(negtgel!U$2:BL$2,'Tsalin uzuulelt'!J$5,negtgel!U33:BL33)</f>
      </c>
      <c r="K33">
        <f>SUMIF(negtgel!U$2:BL$2,'Tsalin uzuulelt'!L$1,negtgel!U33:BL33) + SUMIF(negtgel!U$2:BL$2,'Tsalin uzuulelt'!L$2,negtgel!U33:BL33)+SUMIF(negtgel!U$2:BL$2,'Tsalin uzuulelt'!L$3,negtgel!U33:BL33)+SUMIF(negtgel!U$2:BL$2,'Tsalin uzuulelt'!L$4,negtgel!U33:BL33)+SUMIF(negtgel!U$2:BL$2,'Tsalin uzuulelt'!L$5,negtgel!U33:BL33)</f>
      </c>
      <c r="L33">
        <f>SUMIF(negtgel!U$2:BL$2,'Tsalin uzuulelt'!N$1,negtgel!U33:BL33) + SUMIF(negtgel!U$2:BL$2,'Tsalin uzuulelt'!N$2,negtgel!U33:BL33)+SUMIF(negtgel!U$2:BL$2,'Tsalin uzuulelt'!N$3,negtgel!U33:BL33)+SUMIF(negtgel!U$2:BL$2,'Tsalin uzuulelt'!N$4,negtgel!U33:BL33)+SUMIF(negtgel!U$2:BL$2,'Tsalin uzuulelt'!N$5,negtgel!U33:BL33)</f>
      </c>
      <c r="M33">
        <f>SUMIF(negtgel!U$2:BL$2,'Tsalin uzuulelt'!P$1,negtgel!U33:BL33) + SUMIF(negtgel!U$2:BL$2,'Tsalin uzuulelt'!P$2,negtgel!U33:BL33)+ SUMIF(negtgel!U$2:BL$2,'Tsalin uzuulelt'!P$3,negtgel!U33:BL33)+ SUMIF(negtgel!U$2:BL$2,'Tsalin uzuulelt'!P$4,negtgel!U33:BL33)+ SUMIF(negtgel!U$2:BL$2,'Tsalin uzuulelt'!P$5,negtgel!U33:BL33)</f>
      </c>
      <c r="N33">
        <f>IF(ISNUMBER(U33*1)=CF33,0,K33-H33-G33)</f>
      </c>
      <c r="O33">
        <f>IF(ISNUMBER(U33*1)=CF33,0,L33)</f>
      </c>
      <c r="P33">
        <f>IF(ISNUMBER(U33*1)=CF33,0,M33)</f>
      </c>
      <c r="Q33">
        <f>IF(N33&gt;2400000,N33,0)</f>
      </c>
      <c r="R33">
        <f>IF(L33/Q33*100&lt;3,2,10)</f>
      </c>
      <c r="S33">
        <f>IF(CH33=0,0,IF(B33&gt;9,10,IF(B33&gt;8,B33,IF(B33&gt;7.7,7.8,IF(B33&gt;3,B33,IF(B33&gt;1.5,2))))))</f>
      </c>
      <c r="T33">
        <f>IFERROR(U33*1,0)</f>
      </c>
      <c r="U33" t="n">
        <v>75.0</v>
      </c>
      <c r="V33" t="s">
        <v>4493</v>
      </c>
      <c r="W33" t="s">
        <v>4471</v>
      </c>
      <c r="X33" t="n">
        <v>500784.0</v>
      </c>
      <c r="Y33" t="n">
        <v>500784.0</v>
      </c>
      <c r="Z33" t="n">
        <v>0.0</v>
      </c>
      <c r="AA33" t="n">
        <v>0.0</v>
      </c>
      <c r="AB33" t="n">
        <v>0.0</v>
      </c>
      <c r="AC33" t="n">
        <v>0.0</v>
      </c>
      <c r="AD33" t="n">
        <v>0.0</v>
      </c>
      <c r="AE33" t="n">
        <v>0.0</v>
      </c>
      <c r="AF33" t="n">
        <v>66000.0</v>
      </c>
      <c r="AG33" t="n">
        <v>0.0</v>
      </c>
      <c r="AH33" t="n">
        <v>0.0</v>
      </c>
      <c r="AI33" t="n">
        <v>0.0</v>
      </c>
      <c r="AJ33" t="n">
        <v>0.0</v>
      </c>
      <c r="AK33" t="n">
        <v>0.0</v>
      </c>
      <c r="AL33" t="n">
        <v>0.0</v>
      </c>
      <c r="AM33" t="n">
        <v>0.0</v>
      </c>
      <c r="AN33" t="n">
        <v>0.0</v>
      </c>
      <c r="AO33" t="n">
        <v>566784.0</v>
      </c>
      <c r="AP33" t="n">
        <v>56679.0</v>
      </c>
      <c r="AQ33" t="n">
        <v>44670.6</v>
      </c>
      <c r="CG33"/>
    </row>
    <row r="34">
      <c r="A34" t="n">
        <v>1.0</v>
      </c>
      <c r="B34">
        <f>IF((K34-G34-H34&gt;2400000),10,(L34/(K34-G34-H34)*100))</f>
      </c>
      <c r="C34">
        <f>IF(N34&gt;2400000,240000,(N34*S34)/100)</f>
      </c>
      <c r="D34">
        <f>IF(S34=0,0,IF((N34-I34)&gt;2400000,((((((N34-I34-J34)-240000))*0.1+(I34+J34)*0.1)))-7000,((((((N34-I34-J34)-(N34-I34-J34)*S34/100)))*0.1+(I34+J34)*0.1)-7000)))</f>
      </c>
      <c r="E34">
        <f>C34-O34</f>
      </c>
      <c r="F34">
        <f>D34-P34</f>
      </c>
      <c r="G34">
        <f>SUMIF(negtgel!U$2:BL$2,'Tsalin uzuulelt'!B$1,negtgel!U34:BL34) + SUMIF(negtgel!U$2:BL$2,'Tsalin uzuulelt'!B$2,negtgel!U34:BL34)+SUMIF(negtgel!U$2:BL$2,'Tsalin uzuulelt'!B$3,negtgel!U34:BL34)+SUMIF(negtgel!U$2:BL$2,'Tsalin uzuulelt'!B$4,negtgel!U34:BL34)+SUMIF(negtgel!U$2:BL$2,'Tsalin uzuulelt'!B$5,negtgel!U34:BL34)</f>
      </c>
      <c r="H34">
        <f>SUMIF(negtgel!U$2:BL$2,'Tsalin uzuulelt'!F$1,negtgel!U34:BL34) + SUMIF(negtgel!U$2:BL$2,'Tsalin uzuulelt'!F$2,negtgel!U34:BL34)+SUMIF(negtgel!U$2:BL$2,'Tsalin uzuulelt'!F$3,negtgel!U34:BL34)+SUMIF(negtgel!U$2:BL$2,'Tsalin uzuulelt'!F$4,negtgel!U34:BL34)+SUMIF(negtgel!U$2:BL$2,'Tsalin uzuulelt'!F$5,negtgel!U34:BL34)</f>
      </c>
      <c r="I34">
        <f>SUMIF(negtgel!U$2:BL$2,'Tsalin uzuulelt'!H$1,negtgel!U34:BL34) + SUMIF(negtgel!U$2:BL$2,'Tsalin uzuulelt'!H$2,negtgel!U34:BL34)+SUMIF(negtgel!U$2:BL$2,'Tsalin uzuulelt'!H$3,negtgel!U34:BL34)+SUMIF(negtgel!U$2:BL$2,'Tsalin uzuulelt'!H$4,negtgel!U34:BL34)+SUMIF(negtgel!U$2:BL$2,'Tsalin uzuulelt'!H$5,negtgel!U34:BL34)</f>
      </c>
      <c r="J34">
        <f>SUMIF(negtgel!U$2:BL$2,'Tsalin uzuulelt'!J$1,negtgel!U34:BL34) + SUMIF(negtgel!U$2:BL$2,'Tsalin uzuulelt'!J$2,negtgel!U34:BL34)+SUMIF(negtgel!U$2:BL$2,'Tsalin uzuulelt'!J$3,negtgel!U34:BL34)+SUMIF(negtgel!U$2:BL$2,'Tsalin uzuulelt'!J$4,negtgel!U34:BL34)+SUMIF(negtgel!U$2:BL$2,'Tsalin uzuulelt'!J$5,negtgel!U34:BL34)</f>
      </c>
      <c r="K34">
        <f>SUMIF(negtgel!U$2:BL$2,'Tsalin uzuulelt'!L$1,negtgel!U34:BL34) + SUMIF(negtgel!U$2:BL$2,'Tsalin uzuulelt'!L$2,negtgel!U34:BL34)+SUMIF(negtgel!U$2:BL$2,'Tsalin uzuulelt'!L$3,negtgel!U34:BL34)+SUMIF(negtgel!U$2:BL$2,'Tsalin uzuulelt'!L$4,negtgel!U34:BL34)+SUMIF(negtgel!U$2:BL$2,'Tsalin uzuulelt'!L$5,negtgel!U34:BL34)</f>
      </c>
      <c r="L34">
        <f>SUMIF(negtgel!U$2:BL$2,'Tsalin uzuulelt'!N$1,negtgel!U34:BL34) + SUMIF(negtgel!U$2:BL$2,'Tsalin uzuulelt'!N$2,negtgel!U34:BL34)+SUMIF(negtgel!U$2:BL$2,'Tsalin uzuulelt'!N$3,negtgel!U34:BL34)+SUMIF(negtgel!U$2:BL$2,'Tsalin uzuulelt'!N$4,negtgel!U34:BL34)+SUMIF(negtgel!U$2:BL$2,'Tsalin uzuulelt'!N$5,negtgel!U34:BL34)</f>
      </c>
      <c r="M34">
        <f>SUMIF(negtgel!U$2:BL$2,'Tsalin uzuulelt'!P$1,negtgel!U34:BL34) + SUMIF(negtgel!U$2:BL$2,'Tsalin uzuulelt'!P$2,negtgel!U34:BL34)+ SUMIF(negtgel!U$2:BL$2,'Tsalin uzuulelt'!P$3,negtgel!U34:BL34)+ SUMIF(negtgel!U$2:BL$2,'Tsalin uzuulelt'!P$4,negtgel!U34:BL34)+ SUMIF(negtgel!U$2:BL$2,'Tsalin uzuulelt'!P$5,negtgel!U34:BL34)</f>
      </c>
      <c r="N34">
        <f>IF(ISNUMBER(U34*1)=CF34,0,K34-H34-G34)</f>
      </c>
      <c r="O34">
        <f>IF(ISNUMBER(U34*1)=CF34,0,L34)</f>
      </c>
      <c r="P34">
        <f>IF(ISNUMBER(U34*1)=CF34,0,M34)</f>
      </c>
      <c r="Q34">
        <f>IF(N34&gt;2400000,N34,0)</f>
      </c>
      <c r="R34">
        <f>IF(L34/Q34*100&lt;3,2,10)</f>
      </c>
      <c r="S34">
        <f>IF(CH34=0,0,IF(B34&gt;9,10,IF(B34&gt;8,B34,IF(B34&gt;7.7,7.8,IF(B34&gt;3,B34,IF(B34&gt;1.5,2))))))</f>
      </c>
      <c r="T34">
        <f>IFERROR(U34*1,0)</f>
      </c>
      <c r="U34" t="s">
        <v>4466</v>
      </c>
      <c r="V34"/>
      <c r="W34"/>
      <c r="X34" t="n">
        <v>1.0266028E7</v>
      </c>
      <c r="Y34" t="n">
        <v>6848853.0</v>
      </c>
      <c r="Z34" t="n">
        <v>296304.0</v>
      </c>
      <c r="AA34" t="n">
        <v>648008.0</v>
      </c>
      <c r="AB34" t="n">
        <v>0.0</v>
      </c>
      <c r="AC34" t="n">
        <v>0.0</v>
      </c>
      <c r="AD34" t="n">
        <v>0.0</v>
      </c>
      <c r="AE34" t="n">
        <v>0.0</v>
      </c>
      <c r="AF34" t="n">
        <v>798000.0</v>
      </c>
      <c r="AG34" t="n">
        <v>0.0</v>
      </c>
      <c r="AH34" t="n">
        <v>0.0</v>
      </c>
      <c r="AI34" t="n">
        <v>0.0</v>
      </c>
      <c r="AJ34" t="n">
        <v>460266.0</v>
      </c>
      <c r="AK34" t="n">
        <v>0.0</v>
      </c>
      <c r="AL34" t="n">
        <v>459201.0</v>
      </c>
      <c r="AM34" t="n">
        <v>0.0</v>
      </c>
      <c r="AN34" t="n">
        <v>0.0</v>
      </c>
      <c r="AO34" t="n">
        <v>9510632.0</v>
      </c>
      <c r="AP34" t="n">
        <v>905148.0</v>
      </c>
      <c r="AQ34" t="n">
        <v>698371.4</v>
      </c>
      <c r="CG34"/>
    </row>
    <row r="35">
      <c r="A35" t="n">
        <v>1.0</v>
      </c>
      <c r="B35">
        <f>IF((K35-G35-H35&gt;2400000),10,(L35/(K35-G35-H35)*100))</f>
      </c>
      <c r="C35">
        <f>IF(N35&gt;2400000,240000,(N35*S35)/100)</f>
      </c>
      <c r="D35">
        <f>IF(S35=0,0,IF((N35-I35)&gt;2400000,((((((N35-I35-J35)-240000))*0.1+(I35+J35)*0.1)))-7000,((((((N35-I35-J35)-(N35-I35-J35)*S35/100)))*0.1+(I35+J35)*0.1)-7000)))</f>
      </c>
      <c r="E35">
        <f>C35-O35</f>
      </c>
      <c r="F35">
        <f>D35-P35</f>
      </c>
      <c r="G35">
        <f>SUMIF(negtgel!U$2:BL$2,'Tsalin uzuulelt'!B$1,negtgel!U35:BL35) + SUMIF(negtgel!U$2:BL$2,'Tsalin uzuulelt'!B$2,negtgel!U35:BL35)+SUMIF(negtgel!U$2:BL$2,'Tsalin uzuulelt'!B$3,negtgel!U35:BL35)+SUMIF(negtgel!U$2:BL$2,'Tsalin uzuulelt'!B$4,negtgel!U35:BL35)+SUMIF(negtgel!U$2:BL$2,'Tsalin uzuulelt'!B$5,negtgel!U35:BL35)</f>
      </c>
      <c r="H35">
        <f>SUMIF(negtgel!U$2:BL$2,'Tsalin uzuulelt'!F$1,negtgel!U35:BL35) + SUMIF(negtgel!U$2:BL$2,'Tsalin uzuulelt'!F$2,negtgel!U35:BL35)+SUMIF(negtgel!U$2:BL$2,'Tsalin uzuulelt'!F$3,negtgel!U35:BL35)+SUMIF(negtgel!U$2:BL$2,'Tsalin uzuulelt'!F$4,negtgel!U35:BL35)+SUMIF(negtgel!U$2:BL$2,'Tsalin uzuulelt'!F$5,negtgel!U35:BL35)</f>
      </c>
      <c r="I35">
        <f>SUMIF(negtgel!U$2:BL$2,'Tsalin uzuulelt'!H$1,negtgel!U35:BL35) + SUMIF(negtgel!U$2:BL$2,'Tsalin uzuulelt'!H$2,negtgel!U35:BL35)+SUMIF(negtgel!U$2:BL$2,'Tsalin uzuulelt'!H$3,negtgel!U35:BL35)+SUMIF(negtgel!U$2:BL$2,'Tsalin uzuulelt'!H$4,negtgel!U35:BL35)+SUMIF(negtgel!U$2:BL$2,'Tsalin uzuulelt'!H$5,negtgel!U35:BL35)</f>
      </c>
      <c r="J35">
        <f>SUMIF(negtgel!U$2:BL$2,'Tsalin uzuulelt'!J$1,negtgel!U35:BL35) + SUMIF(negtgel!U$2:BL$2,'Tsalin uzuulelt'!J$2,negtgel!U35:BL35)+SUMIF(negtgel!U$2:BL$2,'Tsalin uzuulelt'!J$3,negtgel!U35:BL35)+SUMIF(negtgel!U$2:BL$2,'Tsalin uzuulelt'!J$4,negtgel!U35:BL35)+SUMIF(negtgel!U$2:BL$2,'Tsalin uzuulelt'!J$5,negtgel!U35:BL35)</f>
      </c>
      <c r="K35">
        <f>SUMIF(negtgel!U$2:BL$2,'Tsalin uzuulelt'!L$1,negtgel!U35:BL35) + SUMIF(negtgel!U$2:BL$2,'Tsalin uzuulelt'!L$2,negtgel!U35:BL35)+SUMIF(negtgel!U$2:BL$2,'Tsalin uzuulelt'!L$3,negtgel!U35:BL35)+SUMIF(negtgel!U$2:BL$2,'Tsalin uzuulelt'!L$4,negtgel!U35:BL35)+SUMIF(negtgel!U$2:BL$2,'Tsalin uzuulelt'!L$5,negtgel!U35:BL35)</f>
      </c>
      <c r="L35">
        <f>SUMIF(negtgel!U$2:BL$2,'Tsalin uzuulelt'!N$1,negtgel!U35:BL35) + SUMIF(negtgel!U$2:BL$2,'Tsalin uzuulelt'!N$2,negtgel!U35:BL35)+SUMIF(negtgel!U$2:BL$2,'Tsalin uzuulelt'!N$3,negtgel!U35:BL35)+SUMIF(negtgel!U$2:BL$2,'Tsalin uzuulelt'!N$4,negtgel!U35:BL35)+SUMIF(negtgel!U$2:BL$2,'Tsalin uzuulelt'!N$5,negtgel!U35:BL35)</f>
      </c>
      <c r="M35">
        <f>SUMIF(negtgel!U$2:BL$2,'Tsalin uzuulelt'!P$1,negtgel!U35:BL35) + SUMIF(negtgel!U$2:BL$2,'Tsalin uzuulelt'!P$2,negtgel!U35:BL35)+ SUMIF(negtgel!U$2:BL$2,'Tsalin uzuulelt'!P$3,negtgel!U35:BL35)+ SUMIF(negtgel!U$2:BL$2,'Tsalin uzuulelt'!P$4,negtgel!U35:BL35)+ SUMIF(negtgel!U$2:BL$2,'Tsalin uzuulelt'!P$5,negtgel!U35:BL35)</f>
      </c>
      <c r="N35">
        <f>IF(ISNUMBER(U35*1)=CF35,0,K35-H35-G35)</f>
      </c>
      <c r="O35">
        <f>IF(ISNUMBER(U35*1)=CF35,0,L35)</f>
      </c>
      <c r="P35">
        <f>IF(ISNUMBER(U35*1)=CF35,0,M35)</f>
      </c>
      <c r="Q35">
        <f>IF(N35&gt;2400000,N35,0)</f>
      </c>
      <c r="R35">
        <f>IF(L35/Q35*100&lt;3,2,10)</f>
      </c>
      <c r="S35">
        <f>IF(CH35=0,0,IF(B35&gt;9,10,IF(B35&gt;8,B35,IF(B35&gt;7.7,7.8,IF(B35&gt;3,B35,IF(B35&gt;1.5,2))))))</f>
      </c>
      <c r="T35">
        <f>IFERROR(U35*1,0)</f>
      </c>
      <c r="U35" t="s">
        <v>4494</v>
      </c>
      <c r="V35"/>
      <c r="W35"/>
      <c r="X35"/>
      <c r="Y35"/>
      <c r="Z35"/>
      <c r="AA35"/>
      <c r="AB35"/>
      <c r="AC35"/>
      <c r="AD35"/>
      <c r="AE35"/>
      <c r="AF35"/>
      <c r="AG35"/>
      <c r="AH35"/>
      <c r="AI35"/>
      <c r="AJ35"/>
      <c r="AK35"/>
      <c r="AL35"/>
      <c r="AM35"/>
      <c r="AN35"/>
      <c r="AO35"/>
      <c r="AP35"/>
      <c r="AQ35"/>
      <c r="CG35"/>
    </row>
    <row r="36">
      <c r="A36" t="n">
        <v>1.0</v>
      </c>
      <c r="B36">
        <f>IF((K36-G36-H36&gt;2400000),10,(L36/(K36-G36-H36)*100))</f>
      </c>
      <c r="C36">
        <f>IF(N36&gt;2400000,240000,(N36*S36)/100)</f>
      </c>
      <c r="D36">
        <f>IF(S36=0,0,IF((N36-I36)&gt;2400000,((((((N36-I36-J36)-240000))*0.1+(I36+J36)*0.1)))-7000,((((((N36-I36-J36)-(N36-I36-J36)*S36/100)))*0.1+(I36+J36)*0.1)-7000)))</f>
      </c>
      <c r="E36">
        <f>C36-O36</f>
      </c>
      <c r="F36">
        <f>D36-P36</f>
      </c>
      <c r="G36">
        <f>SUMIF(negtgel!U$2:BL$2,'Tsalin uzuulelt'!B$1,negtgel!U36:BL36) + SUMIF(negtgel!U$2:BL$2,'Tsalin uzuulelt'!B$2,negtgel!U36:BL36)+SUMIF(negtgel!U$2:BL$2,'Tsalin uzuulelt'!B$3,negtgel!U36:BL36)+SUMIF(negtgel!U$2:BL$2,'Tsalin uzuulelt'!B$4,negtgel!U36:BL36)+SUMIF(negtgel!U$2:BL$2,'Tsalin uzuulelt'!B$5,negtgel!U36:BL36)</f>
      </c>
      <c r="H36">
        <f>SUMIF(negtgel!U$2:BL$2,'Tsalin uzuulelt'!F$1,negtgel!U36:BL36) + SUMIF(negtgel!U$2:BL$2,'Tsalin uzuulelt'!F$2,negtgel!U36:BL36)+SUMIF(negtgel!U$2:BL$2,'Tsalin uzuulelt'!F$3,negtgel!U36:BL36)+SUMIF(negtgel!U$2:BL$2,'Tsalin uzuulelt'!F$4,negtgel!U36:BL36)+SUMIF(negtgel!U$2:BL$2,'Tsalin uzuulelt'!F$5,negtgel!U36:BL36)</f>
      </c>
      <c r="I36">
        <f>SUMIF(negtgel!U$2:BL$2,'Tsalin uzuulelt'!H$1,negtgel!U36:BL36) + SUMIF(negtgel!U$2:BL$2,'Tsalin uzuulelt'!H$2,negtgel!U36:BL36)+SUMIF(negtgel!U$2:BL$2,'Tsalin uzuulelt'!H$3,negtgel!U36:BL36)+SUMIF(negtgel!U$2:BL$2,'Tsalin uzuulelt'!H$4,negtgel!U36:BL36)+SUMIF(negtgel!U$2:BL$2,'Tsalin uzuulelt'!H$5,negtgel!U36:BL36)</f>
      </c>
      <c r="J36">
        <f>SUMIF(negtgel!U$2:BL$2,'Tsalin uzuulelt'!J$1,negtgel!U36:BL36) + SUMIF(negtgel!U$2:BL$2,'Tsalin uzuulelt'!J$2,negtgel!U36:BL36)+SUMIF(negtgel!U$2:BL$2,'Tsalin uzuulelt'!J$3,negtgel!U36:BL36)+SUMIF(negtgel!U$2:BL$2,'Tsalin uzuulelt'!J$4,negtgel!U36:BL36)+SUMIF(negtgel!U$2:BL$2,'Tsalin uzuulelt'!J$5,negtgel!U36:BL36)</f>
      </c>
      <c r="K36">
        <f>SUMIF(negtgel!U$2:BL$2,'Tsalin uzuulelt'!L$1,negtgel!U36:BL36) + SUMIF(negtgel!U$2:BL$2,'Tsalin uzuulelt'!L$2,negtgel!U36:BL36)+SUMIF(negtgel!U$2:BL$2,'Tsalin uzuulelt'!L$3,negtgel!U36:BL36)+SUMIF(negtgel!U$2:BL$2,'Tsalin uzuulelt'!L$4,negtgel!U36:BL36)+SUMIF(negtgel!U$2:BL$2,'Tsalin uzuulelt'!L$5,negtgel!U36:BL36)</f>
      </c>
      <c r="L36">
        <f>SUMIF(negtgel!U$2:BL$2,'Tsalin uzuulelt'!N$1,negtgel!U36:BL36) + SUMIF(negtgel!U$2:BL$2,'Tsalin uzuulelt'!N$2,negtgel!U36:BL36)+SUMIF(negtgel!U$2:BL$2,'Tsalin uzuulelt'!N$3,negtgel!U36:BL36)+SUMIF(negtgel!U$2:BL$2,'Tsalin uzuulelt'!N$4,negtgel!U36:BL36)+SUMIF(negtgel!U$2:BL$2,'Tsalin uzuulelt'!N$5,negtgel!U36:BL36)</f>
      </c>
      <c r="M36">
        <f>SUMIF(negtgel!U$2:BL$2,'Tsalin uzuulelt'!P$1,negtgel!U36:BL36) + SUMIF(negtgel!U$2:BL$2,'Tsalin uzuulelt'!P$2,negtgel!U36:BL36)+ SUMIF(negtgel!U$2:BL$2,'Tsalin uzuulelt'!P$3,negtgel!U36:BL36)+ SUMIF(negtgel!U$2:BL$2,'Tsalin uzuulelt'!P$4,negtgel!U36:BL36)+ SUMIF(negtgel!U$2:BL$2,'Tsalin uzuulelt'!P$5,negtgel!U36:BL36)</f>
      </c>
      <c r="N36">
        <f>IF(ISNUMBER(U36*1)=CF36,0,K36-H36-G36)</f>
      </c>
      <c r="O36">
        <f>IF(ISNUMBER(U36*1)=CF36,0,L36)</f>
      </c>
      <c r="P36">
        <f>IF(ISNUMBER(U36*1)=CF36,0,M36)</f>
      </c>
      <c r="Q36">
        <f>IF(N36&gt;2400000,N36,0)</f>
      </c>
      <c r="R36">
        <f>IF(L36/Q36*100&lt;3,2,10)</f>
      </c>
      <c r="S36">
        <f>IF(CH36=0,0,IF(B36&gt;9,10,IF(B36&gt;8,B36,IF(B36&gt;7.7,7.8,IF(B36&gt;3,B36,IF(B36&gt;1.5,2))))))</f>
      </c>
      <c r="T36">
        <f>IFERROR(U36*1,0)</f>
      </c>
      <c r="U36" t="n">
        <v>76.0</v>
      </c>
      <c r="V36" t="s">
        <v>4495</v>
      </c>
      <c r="W36" t="s">
        <v>4469</v>
      </c>
      <c r="X36" t="n">
        <v>547759.0</v>
      </c>
      <c r="Y36" t="n">
        <v>473065.0</v>
      </c>
      <c r="Z36" t="n">
        <v>0.0</v>
      </c>
      <c r="AA36" t="n">
        <v>0.0</v>
      </c>
      <c r="AB36" t="n">
        <v>0.0</v>
      </c>
      <c r="AC36" t="n">
        <v>0.0</v>
      </c>
      <c r="AD36" t="n">
        <v>0.0</v>
      </c>
      <c r="AE36" t="n">
        <v>0.0</v>
      </c>
      <c r="AF36" t="n">
        <v>57000.0</v>
      </c>
      <c r="AG36" t="n">
        <v>0.0</v>
      </c>
      <c r="AH36" t="n">
        <v>0.0</v>
      </c>
      <c r="AI36" t="n">
        <v>0.0</v>
      </c>
      <c r="AJ36" t="n">
        <v>0.0</v>
      </c>
      <c r="AK36" t="n">
        <v>0.0</v>
      </c>
      <c r="AL36" t="n">
        <v>0.0</v>
      </c>
      <c r="AM36" t="n">
        <v>0.0</v>
      </c>
      <c r="AN36" t="n">
        <v>0.0</v>
      </c>
      <c r="AO36" t="n">
        <v>530065.0</v>
      </c>
      <c r="AP36" t="n">
        <v>53007.0</v>
      </c>
      <c r="AQ36" t="n">
        <v>41275.8</v>
      </c>
      <c r="CG36"/>
    </row>
    <row r="37">
      <c r="A37" t="n">
        <v>1.0</v>
      </c>
      <c r="B37">
        <f>IF((K37-G37-H37&gt;2400000),10,(L37/(K37-G37-H37)*100))</f>
      </c>
      <c r="C37">
        <f>IF(N37&gt;2400000,240000,(N37*S37)/100)</f>
      </c>
      <c r="D37">
        <f>IF(S37=0,0,IF((N37-I37)&gt;2400000,((((((N37-I37-J37)-240000))*0.1+(I37+J37)*0.1)))-7000,((((((N37-I37-J37)-(N37-I37-J37)*S37/100)))*0.1+(I37+J37)*0.1)-7000)))</f>
      </c>
      <c r="E37">
        <f>C37-O37</f>
      </c>
      <c r="F37">
        <f>D37-P37</f>
      </c>
      <c r="G37">
        <f>SUMIF(negtgel!U$2:BL$2,'Tsalin uzuulelt'!B$1,negtgel!U37:BL37) + SUMIF(negtgel!U$2:BL$2,'Tsalin uzuulelt'!B$2,negtgel!U37:BL37)+SUMIF(negtgel!U$2:BL$2,'Tsalin uzuulelt'!B$3,negtgel!U37:BL37)+SUMIF(negtgel!U$2:BL$2,'Tsalin uzuulelt'!B$4,negtgel!U37:BL37)+SUMIF(negtgel!U$2:BL$2,'Tsalin uzuulelt'!B$5,negtgel!U37:BL37)</f>
      </c>
      <c r="H37">
        <f>SUMIF(negtgel!U$2:BL$2,'Tsalin uzuulelt'!F$1,negtgel!U37:BL37) + SUMIF(negtgel!U$2:BL$2,'Tsalin uzuulelt'!F$2,negtgel!U37:BL37)+SUMIF(negtgel!U$2:BL$2,'Tsalin uzuulelt'!F$3,negtgel!U37:BL37)+SUMIF(negtgel!U$2:BL$2,'Tsalin uzuulelt'!F$4,negtgel!U37:BL37)+SUMIF(negtgel!U$2:BL$2,'Tsalin uzuulelt'!F$5,negtgel!U37:BL37)</f>
      </c>
      <c r="I37">
        <f>SUMIF(negtgel!U$2:BL$2,'Tsalin uzuulelt'!H$1,negtgel!U37:BL37) + SUMIF(negtgel!U$2:BL$2,'Tsalin uzuulelt'!H$2,negtgel!U37:BL37)+SUMIF(negtgel!U$2:BL$2,'Tsalin uzuulelt'!H$3,negtgel!U37:BL37)+SUMIF(negtgel!U$2:BL$2,'Tsalin uzuulelt'!H$4,negtgel!U37:BL37)+SUMIF(negtgel!U$2:BL$2,'Tsalin uzuulelt'!H$5,negtgel!U37:BL37)</f>
      </c>
      <c r="J37">
        <f>SUMIF(negtgel!U$2:BL$2,'Tsalin uzuulelt'!J$1,negtgel!U37:BL37) + SUMIF(negtgel!U$2:BL$2,'Tsalin uzuulelt'!J$2,negtgel!U37:BL37)+SUMIF(negtgel!U$2:BL$2,'Tsalin uzuulelt'!J$3,negtgel!U37:BL37)+SUMIF(negtgel!U$2:BL$2,'Tsalin uzuulelt'!J$4,negtgel!U37:BL37)+SUMIF(negtgel!U$2:BL$2,'Tsalin uzuulelt'!J$5,negtgel!U37:BL37)</f>
      </c>
      <c r="K37">
        <f>SUMIF(negtgel!U$2:BL$2,'Tsalin uzuulelt'!L$1,negtgel!U37:BL37) + SUMIF(negtgel!U$2:BL$2,'Tsalin uzuulelt'!L$2,negtgel!U37:BL37)+SUMIF(negtgel!U$2:BL$2,'Tsalin uzuulelt'!L$3,negtgel!U37:BL37)+SUMIF(negtgel!U$2:BL$2,'Tsalin uzuulelt'!L$4,negtgel!U37:BL37)+SUMIF(negtgel!U$2:BL$2,'Tsalin uzuulelt'!L$5,negtgel!U37:BL37)</f>
      </c>
      <c r="L37">
        <f>SUMIF(negtgel!U$2:BL$2,'Tsalin uzuulelt'!N$1,negtgel!U37:BL37) + SUMIF(negtgel!U$2:BL$2,'Tsalin uzuulelt'!N$2,negtgel!U37:BL37)+SUMIF(negtgel!U$2:BL$2,'Tsalin uzuulelt'!N$3,negtgel!U37:BL37)+SUMIF(negtgel!U$2:BL$2,'Tsalin uzuulelt'!N$4,negtgel!U37:BL37)+SUMIF(negtgel!U$2:BL$2,'Tsalin uzuulelt'!N$5,negtgel!U37:BL37)</f>
      </c>
      <c r="M37">
        <f>SUMIF(negtgel!U$2:BL$2,'Tsalin uzuulelt'!P$1,negtgel!U37:BL37) + SUMIF(negtgel!U$2:BL$2,'Tsalin uzuulelt'!P$2,negtgel!U37:BL37)+ SUMIF(negtgel!U$2:BL$2,'Tsalin uzuulelt'!P$3,negtgel!U37:BL37)+ SUMIF(negtgel!U$2:BL$2,'Tsalin uzuulelt'!P$4,negtgel!U37:BL37)+ SUMIF(negtgel!U$2:BL$2,'Tsalin uzuulelt'!P$5,negtgel!U37:BL37)</f>
      </c>
      <c r="N37">
        <f>IF(ISNUMBER(U37*1)=CF37,0,K37-H37-G37)</f>
      </c>
      <c r="O37">
        <f>IF(ISNUMBER(U37*1)=CF37,0,L37)</f>
      </c>
      <c r="P37">
        <f>IF(ISNUMBER(U37*1)=CF37,0,M37)</f>
      </c>
      <c r="Q37">
        <f>IF(N37&gt;2400000,N37,0)</f>
      </c>
      <c r="R37">
        <f>IF(L37/Q37*100&lt;3,2,10)</f>
      </c>
      <c r="S37">
        <f>IF(CH37=0,0,IF(B37&gt;9,10,IF(B37&gt;8,B37,IF(B37&gt;7.7,7.8,IF(B37&gt;3,B37,IF(B37&gt;1.5,2))))))</f>
      </c>
      <c r="T37">
        <f>IFERROR(U37*1,0)</f>
      </c>
      <c r="U37" t="n">
        <v>77.0</v>
      </c>
      <c r="V37" t="s">
        <v>4496</v>
      </c>
      <c r="W37" t="s">
        <v>4469</v>
      </c>
      <c r="X37" t="n">
        <v>677436.0</v>
      </c>
      <c r="Y37" t="n">
        <v>677436.0</v>
      </c>
      <c r="Z37" t="n">
        <v>135487.0</v>
      </c>
      <c r="AA37" t="n">
        <v>135487.0</v>
      </c>
      <c r="AB37" t="n">
        <v>0.0</v>
      </c>
      <c r="AC37" t="n">
        <v>0.0</v>
      </c>
      <c r="AD37" t="n">
        <v>0.0</v>
      </c>
      <c r="AE37" t="n">
        <v>0.0</v>
      </c>
      <c r="AF37" t="n">
        <v>66000.0</v>
      </c>
      <c r="AG37" t="n">
        <v>0.0</v>
      </c>
      <c r="AH37" t="n">
        <v>0.0</v>
      </c>
      <c r="AI37" t="n">
        <v>0.0</v>
      </c>
      <c r="AJ37" t="n">
        <v>0.0</v>
      </c>
      <c r="AK37" t="n">
        <v>0.0</v>
      </c>
      <c r="AL37" t="n">
        <v>0.0</v>
      </c>
      <c r="AM37" t="n">
        <v>0.0</v>
      </c>
      <c r="AN37" t="n">
        <v>0.0</v>
      </c>
      <c r="AO37" t="n">
        <v>1014410.0</v>
      </c>
      <c r="AP37" t="n">
        <v>101441.0</v>
      </c>
      <c r="AQ37" t="n">
        <v>84956.9</v>
      </c>
      <c r="CG37"/>
    </row>
    <row r="38">
      <c r="A38" t="n">
        <v>1.0</v>
      </c>
      <c r="B38">
        <f>IF((K38-G38-H38&gt;2400000),10,(L38/(K38-G38-H38)*100))</f>
      </c>
      <c r="C38">
        <f>IF(N38&gt;2400000,240000,(N38*S38)/100)</f>
      </c>
      <c r="D38">
        <f>IF(S38=0,0,IF((N38-I38)&gt;2400000,((((((N38-I38-J38)-240000))*0.1+(I38+J38)*0.1)))-7000,((((((N38-I38-J38)-(N38-I38-J38)*S38/100)))*0.1+(I38+J38)*0.1)-7000)))</f>
      </c>
      <c r="E38">
        <f>C38-O38</f>
      </c>
      <c r="F38">
        <f>D38-P38</f>
      </c>
      <c r="G38">
        <f>SUMIF(negtgel!U$2:BL$2,'Tsalin uzuulelt'!B$1,negtgel!U38:BL38) + SUMIF(negtgel!U$2:BL$2,'Tsalin uzuulelt'!B$2,negtgel!U38:BL38)+SUMIF(negtgel!U$2:BL$2,'Tsalin uzuulelt'!B$3,negtgel!U38:BL38)+SUMIF(negtgel!U$2:BL$2,'Tsalin uzuulelt'!B$4,negtgel!U38:BL38)+SUMIF(negtgel!U$2:BL$2,'Tsalin uzuulelt'!B$5,negtgel!U38:BL38)</f>
      </c>
      <c r="H38">
        <f>SUMIF(negtgel!U$2:BL$2,'Tsalin uzuulelt'!F$1,negtgel!U38:BL38) + SUMIF(negtgel!U$2:BL$2,'Tsalin uzuulelt'!F$2,negtgel!U38:BL38)+SUMIF(negtgel!U$2:BL$2,'Tsalin uzuulelt'!F$3,negtgel!U38:BL38)+SUMIF(negtgel!U$2:BL$2,'Tsalin uzuulelt'!F$4,negtgel!U38:BL38)+SUMIF(negtgel!U$2:BL$2,'Tsalin uzuulelt'!F$5,negtgel!U38:BL38)</f>
      </c>
      <c r="I38">
        <f>SUMIF(negtgel!U$2:BL$2,'Tsalin uzuulelt'!H$1,negtgel!U38:BL38) + SUMIF(negtgel!U$2:BL$2,'Tsalin uzuulelt'!H$2,negtgel!U38:BL38)+SUMIF(negtgel!U$2:BL$2,'Tsalin uzuulelt'!H$3,negtgel!U38:BL38)+SUMIF(negtgel!U$2:BL$2,'Tsalin uzuulelt'!H$4,negtgel!U38:BL38)+SUMIF(negtgel!U$2:BL$2,'Tsalin uzuulelt'!H$5,negtgel!U38:BL38)</f>
      </c>
      <c r="J38">
        <f>SUMIF(negtgel!U$2:BL$2,'Tsalin uzuulelt'!J$1,negtgel!U38:BL38) + SUMIF(negtgel!U$2:BL$2,'Tsalin uzuulelt'!J$2,negtgel!U38:BL38)+SUMIF(negtgel!U$2:BL$2,'Tsalin uzuulelt'!J$3,negtgel!U38:BL38)+SUMIF(negtgel!U$2:BL$2,'Tsalin uzuulelt'!J$4,negtgel!U38:BL38)+SUMIF(negtgel!U$2:BL$2,'Tsalin uzuulelt'!J$5,negtgel!U38:BL38)</f>
      </c>
      <c r="K38">
        <f>SUMIF(negtgel!U$2:BL$2,'Tsalin uzuulelt'!L$1,negtgel!U38:BL38) + SUMIF(negtgel!U$2:BL$2,'Tsalin uzuulelt'!L$2,negtgel!U38:BL38)+SUMIF(negtgel!U$2:BL$2,'Tsalin uzuulelt'!L$3,negtgel!U38:BL38)+SUMIF(negtgel!U$2:BL$2,'Tsalin uzuulelt'!L$4,negtgel!U38:BL38)+SUMIF(negtgel!U$2:BL$2,'Tsalin uzuulelt'!L$5,negtgel!U38:BL38)</f>
      </c>
      <c r="L38">
        <f>SUMIF(negtgel!U$2:BL$2,'Tsalin uzuulelt'!N$1,negtgel!U38:BL38) + SUMIF(negtgel!U$2:BL$2,'Tsalin uzuulelt'!N$2,negtgel!U38:BL38)+SUMIF(negtgel!U$2:BL$2,'Tsalin uzuulelt'!N$3,negtgel!U38:BL38)+SUMIF(negtgel!U$2:BL$2,'Tsalin uzuulelt'!N$4,negtgel!U38:BL38)+SUMIF(negtgel!U$2:BL$2,'Tsalin uzuulelt'!N$5,negtgel!U38:BL38)</f>
      </c>
      <c r="M38">
        <f>SUMIF(negtgel!U$2:BL$2,'Tsalin uzuulelt'!P$1,negtgel!U38:BL38) + SUMIF(negtgel!U$2:BL$2,'Tsalin uzuulelt'!P$2,negtgel!U38:BL38)+ SUMIF(negtgel!U$2:BL$2,'Tsalin uzuulelt'!P$3,negtgel!U38:BL38)+ SUMIF(negtgel!U$2:BL$2,'Tsalin uzuulelt'!P$4,negtgel!U38:BL38)+ SUMIF(negtgel!U$2:BL$2,'Tsalin uzuulelt'!P$5,negtgel!U38:BL38)</f>
      </c>
      <c r="N38">
        <f>IF(ISNUMBER(U38*1)=CF38,0,K38-H38-G38)</f>
      </c>
      <c r="O38">
        <f>IF(ISNUMBER(U38*1)=CF38,0,L38)</f>
      </c>
      <c r="P38">
        <f>IF(ISNUMBER(U38*1)=CF38,0,M38)</f>
      </c>
      <c r="Q38">
        <f>IF(N38&gt;2400000,N38,0)</f>
      </c>
      <c r="R38">
        <f>IF(L38/Q38*100&lt;3,2,10)</f>
      </c>
      <c r="S38">
        <f>IF(CH38=0,0,IF(B38&gt;9,10,IF(B38&gt;8,B38,IF(B38&gt;7.7,7.8,IF(B38&gt;3,B38,IF(B38&gt;1.5,2))))))</f>
      </c>
      <c r="T38">
        <f>IFERROR(U38*1,0)</f>
      </c>
      <c r="U38" t="n">
        <v>78.0</v>
      </c>
      <c r="V38" t="s">
        <v>4497</v>
      </c>
      <c r="W38" t="s">
        <v>4464</v>
      </c>
      <c r="X38" t="n">
        <v>795935.0</v>
      </c>
      <c r="Y38" t="n">
        <v>795935.0</v>
      </c>
      <c r="Z38" t="n">
        <v>159187.0</v>
      </c>
      <c r="AA38" t="n">
        <v>143268.0</v>
      </c>
      <c r="AB38" t="n">
        <v>0.0</v>
      </c>
      <c r="AC38" t="n">
        <v>0.0</v>
      </c>
      <c r="AD38" t="n">
        <v>0.0</v>
      </c>
      <c r="AE38" t="n">
        <v>0.0</v>
      </c>
      <c r="AF38" t="n">
        <v>66000.0</v>
      </c>
      <c r="AG38" t="n">
        <v>0.0</v>
      </c>
      <c r="AH38" t="n">
        <v>0.0</v>
      </c>
      <c r="AI38" t="n">
        <v>0.0</v>
      </c>
      <c r="AJ38" t="n">
        <v>0.0</v>
      </c>
      <c r="AK38" t="n">
        <v>0.0</v>
      </c>
      <c r="AL38" t="n">
        <v>0.0</v>
      </c>
      <c r="AM38" t="n">
        <v>0.0</v>
      </c>
      <c r="AN38" t="n">
        <v>0.0</v>
      </c>
      <c r="AO38" t="n">
        <v>1164390.0</v>
      </c>
      <c r="AP38" t="n">
        <v>116439.0</v>
      </c>
      <c r="AQ38" t="n">
        <v>98455.1</v>
      </c>
      <c r="CG38"/>
    </row>
    <row r="39">
      <c r="A39" t="n">
        <v>1.0</v>
      </c>
      <c r="B39">
        <f>IF((K39-G39-H39&gt;2400000),10,(L39/(K39-G39-H39)*100))</f>
      </c>
      <c r="C39">
        <f>IF(N39&gt;2400000,240000,(N39*S39)/100)</f>
      </c>
      <c r="D39">
        <f>IF(S39=0,0,IF((N39-I39)&gt;2400000,((((((N39-I39-J39)-240000))*0.1+(I39+J39)*0.1)))-7000,((((((N39-I39-J39)-(N39-I39-J39)*S39/100)))*0.1+(I39+J39)*0.1)-7000)))</f>
      </c>
      <c r="E39">
        <f>C39-O39</f>
      </c>
      <c r="F39">
        <f>D39-P39</f>
      </c>
      <c r="G39">
        <f>SUMIF(negtgel!U$2:BL$2,'Tsalin uzuulelt'!B$1,negtgel!U39:BL39) + SUMIF(negtgel!U$2:BL$2,'Tsalin uzuulelt'!B$2,negtgel!U39:BL39)+SUMIF(negtgel!U$2:BL$2,'Tsalin uzuulelt'!B$3,negtgel!U39:BL39)+SUMIF(negtgel!U$2:BL$2,'Tsalin uzuulelt'!B$4,negtgel!U39:BL39)+SUMIF(negtgel!U$2:BL$2,'Tsalin uzuulelt'!B$5,negtgel!U39:BL39)</f>
      </c>
      <c r="H39">
        <f>SUMIF(negtgel!U$2:BL$2,'Tsalin uzuulelt'!F$1,negtgel!U39:BL39) + SUMIF(negtgel!U$2:BL$2,'Tsalin uzuulelt'!F$2,negtgel!U39:BL39)+SUMIF(negtgel!U$2:BL$2,'Tsalin uzuulelt'!F$3,negtgel!U39:BL39)+SUMIF(negtgel!U$2:BL$2,'Tsalin uzuulelt'!F$4,negtgel!U39:BL39)+SUMIF(negtgel!U$2:BL$2,'Tsalin uzuulelt'!F$5,negtgel!U39:BL39)</f>
      </c>
      <c r="I39">
        <f>SUMIF(negtgel!U$2:BL$2,'Tsalin uzuulelt'!H$1,negtgel!U39:BL39) + SUMIF(negtgel!U$2:BL$2,'Tsalin uzuulelt'!H$2,negtgel!U39:BL39)+SUMIF(negtgel!U$2:BL$2,'Tsalin uzuulelt'!H$3,negtgel!U39:BL39)+SUMIF(negtgel!U$2:BL$2,'Tsalin uzuulelt'!H$4,negtgel!U39:BL39)+SUMIF(negtgel!U$2:BL$2,'Tsalin uzuulelt'!H$5,negtgel!U39:BL39)</f>
      </c>
      <c r="J39">
        <f>SUMIF(negtgel!U$2:BL$2,'Tsalin uzuulelt'!J$1,negtgel!U39:BL39) + SUMIF(negtgel!U$2:BL$2,'Tsalin uzuulelt'!J$2,negtgel!U39:BL39)+SUMIF(negtgel!U$2:BL$2,'Tsalin uzuulelt'!J$3,negtgel!U39:BL39)+SUMIF(negtgel!U$2:BL$2,'Tsalin uzuulelt'!J$4,negtgel!U39:BL39)+SUMIF(negtgel!U$2:BL$2,'Tsalin uzuulelt'!J$5,negtgel!U39:BL39)</f>
      </c>
      <c r="K39">
        <f>SUMIF(negtgel!U$2:BL$2,'Tsalin uzuulelt'!L$1,negtgel!U39:BL39) + SUMIF(negtgel!U$2:BL$2,'Tsalin uzuulelt'!L$2,negtgel!U39:BL39)+SUMIF(negtgel!U$2:BL$2,'Tsalin uzuulelt'!L$3,negtgel!U39:BL39)+SUMIF(negtgel!U$2:BL$2,'Tsalin uzuulelt'!L$4,negtgel!U39:BL39)+SUMIF(negtgel!U$2:BL$2,'Tsalin uzuulelt'!L$5,negtgel!U39:BL39)</f>
      </c>
      <c r="L39">
        <f>SUMIF(negtgel!U$2:BL$2,'Tsalin uzuulelt'!N$1,negtgel!U39:BL39) + SUMIF(negtgel!U$2:BL$2,'Tsalin uzuulelt'!N$2,negtgel!U39:BL39)+SUMIF(negtgel!U$2:BL$2,'Tsalin uzuulelt'!N$3,negtgel!U39:BL39)+SUMIF(negtgel!U$2:BL$2,'Tsalin uzuulelt'!N$4,negtgel!U39:BL39)+SUMIF(negtgel!U$2:BL$2,'Tsalin uzuulelt'!N$5,negtgel!U39:BL39)</f>
      </c>
      <c r="M39">
        <f>SUMIF(negtgel!U$2:BL$2,'Tsalin uzuulelt'!P$1,negtgel!U39:BL39) + SUMIF(negtgel!U$2:BL$2,'Tsalin uzuulelt'!P$2,negtgel!U39:BL39)+ SUMIF(negtgel!U$2:BL$2,'Tsalin uzuulelt'!P$3,negtgel!U39:BL39)+ SUMIF(negtgel!U$2:BL$2,'Tsalin uzuulelt'!P$4,negtgel!U39:BL39)+ SUMIF(negtgel!U$2:BL$2,'Tsalin uzuulelt'!P$5,negtgel!U39:BL39)</f>
      </c>
      <c r="N39">
        <f>IF(ISNUMBER(U39*1)=CF39,0,K39-H39-G39)</f>
      </c>
      <c r="O39">
        <f>IF(ISNUMBER(U39*1)=CF39,0,L39)</f>
      </c>
      <c r="P39">
        <f>IF(ISNUMBER(U39*1)=CF39,0,M39)</f>
      </c>
      <c r="Q39">
        <f>IF(N39&gt;2400000,N39,0)</f>
      </c>
      <c r="R39">
        <f>IF(L39/Q39*100&lt;3,2,10)</f>
      </c>
      <c r="S39">
        <f>IF(CH39=0,0,IF(B39&gt;9,10,IF(B39&gt;8,B39,IF(B39&gt;7.7,7.8,IF(B39&gt;3,B39,IF(B39&gt;1.5,2))))))</f>
      </c>
      <c r="T39">
        <f>IFERROR(U39*1,0)</f>
      </c>
      <c r="U39" t="n">
        <v>79.0</v>
      </c>
      <c r="V39" t="s">
        <v>4498</v>
      </c>
      <c r="W39" t="s">
        <v>4499</v>
      </c>
      <c r="X39" t="n">
        <v>698795.0</v>
      </c>
      <c r="Y39" t="n">
        <v>476451.0</v>
      </c>
      <c r="Z39" t="n">
        <v>71468.0</v>
      </c>
      <c r="AA39" t="n">
        <v>85761.0</v>
      </c>
      <c r="AB39" t="n">
        <v>0.0</v>
      </c>
      <c r="AC39" t="n">
        <v>0.0</v>
      </c>
      <c r="AD39" t="n">
        <v>0.0</v>
      </c>
      <c r="AE39" t="n">
        <v>0.0</v>
      </c>
      <c r="AF39" t="n">
        <v>45000.0</v>
      </c>
      <c r="AG39" t="n">
        <v>0.0</v>
      </c>
      <c r="AH39" t="n">
        <v>0.0</v>
      </c>
      <c r="AI39" t="n">
        <v>0.0</v>
      </c>
      <c r="AJ39" t="n">
        <v>0.0</v>
      </c>
      <c r="AK39" t="n">
        <v>0.0</v>
      </c>
      <c r="AL39" t="n">
        <v>0.0</v>
      </c>
      <c r="AM39" t="n">
        <v>0.0</v>
      </c>
      <c r="AN39" t="n">
        <v>0.0</v>
      </c>
      <c r="AO39" t="n">
        <v>678680.0</v>
      </c>
      <c r="AP39" t="n">
        <v>67868.0</v>
      </c>
      <c r="AQ39" t="n">
        <v>54531.2</v>
      </c>
      <c r="CG39"/>
    </row>
    <row r="40">
      <c r="A40" t="n">
        <v>1.0</v>
      </c>
      <c r="B40">
        <f>IF((K40-G40-H40&gt;2400000),10,(L40/(K40-G40-H40)*100))</f>
      </c>
      <c r="C40">
        <f>IF(N40&gt;2400000,240000,(N40*S40)/100)</f>
      </c>
      <c r="D40">
        <f>IF(S40=0,0,IF((N40-I40)&gt;2400000,((((((N40-I40-J40)-240000))*0.1+(I40+J40)*0.1)))-7000,((((((N40-I40-J40)-(N40-I40-J40)*S40/100)))*0.1+(I40+J40)*0.1)-7000)))</f>
      </c>
      <c r="E40">
        <f>C40-O40</f>
      </c>
      <c r="F40">
        <f>D40-P40</f>
      </c>
      <c r="G40">
        <f>SUMIF(negtgel!U$2:BL$2,'Tsalin uzuulelt'!B$1,negtgel!U40:BL40) + SUMIF(negtgel!U$2:BL$2,'Tsalin uzuulelt'!B$2,negtgel!U40:BL40)+SUMIF(negtgel!U$2:BL$2,'Tsalin uzuulelt'!B$3,negtgel!U40:BL40)+SUMIF(negtgel!U$2:BL$2,'Tsalin uzuulelt'!B$4,negtgel!U40:BL40)+SUMIF(negtgel!U$2:BL$2,'Tsalin uzuulelt'!B$5,negtgel!U40:BL40)</f>
      </c>
      <c r="H40">
        <f>SUMIF(negtgel!U$2:BL$2,'Tsalin uzuulelt'!F$1,negtgel!U40:BL40) + SUMIF(negtgel!U$2:BL$2,'Tsalin uzuulelt'!F$2,negtgel!U40:BL40)+SUMIF(negtgel!U$2:BL$2,'Tsalin uzuulelt'!F$3,negtgel!U40:BL40)+SUMIF(negtgel!U$2:BL$2,'Tsalin uzuulelt'!F$4,negtgel!U40:BL40)+SUMIF(negtgel!U$2:BL$2,'Tsalin uzuulelt'!F$5,negtgel!U40:BL40)</f>
      </c>
      <c r="I40">
        <f>SUMIF(negtgel!U$2:BL$2,'Tsalin uzuulelt'!H$1,negtgel!U40:BL40) + SUMIF(negtgel!U$2:BL$2,'Tsalin uzuulelt'!H$2,negtgel!U40:BL40)+SUMIF(negtgel!U$2:BL$2,'Tsalin uzuulelt'!H$3,negtgel!U40:BL40)+SUMIF(negtgel!U$2:BL$2,'Tsalin uzuulelt'!H$4,negtgel!U40:BL40)+SUMIF(negtgel!U$2:BL$2,'Tsalin uzuulelt'!H$5,negtgel!U40:BL40)</f>
      </c>
      <c r="J40">
        <f>SUMIF(negtgel!U$2:BL$2,'Tsalin uzuulelt'!J$1,negtgel!U40:BL40) + SUMIF(negtgel!U$2:BL$2,'Tsalin uzuulelt'!J$2,negtgel!U40:BL40)+SUMIF(negtgel!U$2:BL$2,'Tsalin uzuulelt'!J$3,negtgel!U40:BL40)+SUMIF(negtgel!U$2:BL$2,'Tsalin uzuulelt'!J$4,negtgel!U40:BL40)+SUMIF(negtgel!U$2:BL$2,'Tsalin uzuulelt'!J$5,negtgel!U40:BL40)</f>
      </c>
      <c r="K40">
        <f>SUMIF(negtgel!U$2:BL$2,'Tsalin uzuulelt'!L$1,negtgel!U40:BL40) + SUMIF(negtgel!U$2:BL$2,'Tsalin uzuulelt'!L$2,negtgel!U40:BL40)+SUMIF(negtgel!U$2:BL$2,'Tsalin uzuulelt'!L$3,negtgel!U40:BL40)+SUMIF(negtgel!U$2:BL$2,'Tsalin uzuulelt'!L$4,negtgel!U40:BL40)+SUMIF(negtgel!U$2:BL$2,'Tsalin uzuulelt'!L$5,negtgel!U40:BL40)</f>
      </c>
      <c r="L40">
        <f>SUMIF(negtgel!U$2:BL$2,'Tsalin uzuulelt'!N$1,negtgel!U40:BL40) + SUMIF(negtgel!U$2:BL$2,'Tsalin uzuulelt'!N$2,negtgel!U40:BL40)+SUMIF(negtgel!U$2:BL$2,'Tsalin uzuulelt'!N$3,negtgel!U40:BL40)+SUMIF(negtgel!U$2:BL$2,'Tsalin uzuulelt'!N$4,negtgel!U40:BL40)+SUMIF(negtgel!U$2:BL$2,'Tsalin uzuulelt'!N$5,negtgel!U40:BL40)</f>
      </c>
      <c r="M40">
        <f>SUMIF(negtgel!U$2:BL$2,'Tsalin uzuulelt'!P$1,negtgel!U40:BL40) + SUMIF(negtgel!U$2:BL$2,'Tsalin uzuulelt'!P$2,negtgel!U40:BL40)+ SUMIF(negtgel!U$2:BL$2,'Tsalin uzuulelt'!P$3,negtgel!U40:BL40)+ SUMIF(negtgel!U$2:BL$2,'Tsalin uzuulelt'!P$4,negtgel!U40:BL40)+ SUMIF(negtgel!U$2:BL$2,'Tsalin uzuulelt'!P$5,negtgel!U40:BL40)</f>
      </c>
      <c r="N40">
        <f>IF(ISNUMBER(U40*1)=CF40,0,K40-H40-G40)</f>
      </c>
      <c r="O40">
        <f>IF(ISNUMBER(U40*1)=CF40,0,L40)</f>
      </c>
      <c r="P40">
        <f>IF(ISNUMBER(U40*1)=CF40,0,M40)</f>
      </c>
      <c r="Q40">
        <f>IF(N40&gt;2400000,N40,0)</f>
      </c>
      <c r="R40">
        <f>IF(L40/Q40*100&lt;3,2,10)</f>
      </c>
      <c r="S40">
        <f>IF(CH40=0,0,IF(B40&gt;9,10,IF(B40&gt;8,B40,IF(B40&gt;7.7,7.8,IF(B40&gt;3,B40,IF(B40&gt;1.5,2))))))</f>
      </c>
      <c r="T40">
        <f>IFERROR(U40*1,0)</f>
      </c>
      <c r="U40" t="n">
        <v>80.0</v>
      </c>
      <c r="V40" t="s">
        <v>4500</v>
      </c>
      <c r="W40" t="s">
        <v>4469</v>
      </c>
      <c r="X40" t="n">
        <v>547759.0</v>
      </c>
      <c r="Y40" t="n">
        <v>473065.0</v>
      </c>
      <c r="Z40" t="n">
        <v>0.0</v>
      </c>
      <c r="AA40" t="n">
        <v>0.0</v>
      </c>
      <c r="AB40" t="n">
        <v>0.0</v>
      </c>
      <c r="AC40" t="n">
        <v>0.0</v>
      </c>
      <c r="AD40" t="n">
        <v>0.0</v>
      </c>
      <c r="AE40" t="n">
        <v>0.0</v>
      </c>
      <c r="AF40" t="n">
        <v>57000.0</v>
      </c>
      <c r="AG40" t="n">
        <v>0.0</v>
      </c>
      <c r="AH40" t="n">
        <v>0.0</v>
      </c>
      <c r="AI40" t="n">
        <v>0.0</v>
      </c>
      <c r="AJ40" t="n">
        <v>0.0</v>
      </c>
      <c r="AK40" t="n">
        <v>0.0</v>
      </c>
      <c r="AL40" t="n">
        <v>0.0</v>
      </c>
      <c r="AM40" t="n">
        <v>0.0</v>
      </c>
      <c r="AN40" t="n">
        <v>0.0</v>
      </c>
      <c r="AO40" t="n">
        <v>530065.0</v>
      </c>
      <c r="AP40" t="n">
        <v>53007.0</v>
      </c>
      <c r="AQ40" t="n">
        <v>41275.8</v>
      </c>
      <c r="CG40"/>
    </row>
    <row r="41">
      <c r="A41" t="n">
        <v>1.0</v>
      </c>
      <c r="B41">
        <f>IF((K41-G41-H41&gt;2400000),10,(L41/(K41-G41-H41)*100))</f>
      </c>
      <c r="C41">
        <f>IF(N41&gt;2400000,240000,(N41*S41)/100)</f>
      </c>
      <c r="D41">
        <f>IF(S41=0,0,IF((N41-I41)&gt;2400000,((((((N41-I41-J41)-240000))*0.1+(I41+J41)*0.1)))-7000,((((((N41-I41-J41)-(N41-I41-J41)*S41/100)))*0.1+(I41+J41)*0.1)-7000)))</f>
      </c>
      <c r="E41">
        <f>C41-O41</f>
      </c>
      <c r="F41">
        <f>D41-P41</f>
      </c>
      <c r="G41">
        <f>SUMIF(negtgel!U$2:BL$2,'Tsalin uzuulelt'!B$1,negtgel!U41:BL41) + SUMIF(negtgel!U$2:BL$2,'Tsalin uzuulelt'!B$2,negtgel!U41:BL41)+SUMIF(negtgel!U$2:BL$2,'Tsalin uzuulelt'!B$3,negtgel!U41:BL41)+SUMIF(negtgel!U$2:BL$2,'Tsalin uzuulelt'!B$4,negtgel!U41:BL41)+SUMIF(negtgel!U$2:BL$2,'Tsalin uzuulelt'!B$5,negtgel!U41:BL41)</f>
      </c>
      <c r="H41">
        <f>SUMIF(negtgel!U$2:BL$2,'Tsalin uzuulelt'!F$1,negtgel!U41:BL41) + SUMIF(negtgel!U$2:BL$2,'Tsalin uzuulelt'!F$2,negtgel!U41:BL41)+SUMIF(negtgel!U$2:BL$2,'Tsalin uzuulelt'!F$3,negtgel!U41:BL41)+SUMIF(negtgel!U$2:BL$2,'Tsalin uzuulelt'!F$4,negtgel!U41:BL41)+SUMIF(negtgel!U$2:BL$2,'Tsalin uzuulelt'!F$5,negtgel!U41:BL41)</f>
      </c>
      <c r="I41">
        <f>SUMIF(negtgel!U$2:BL$2,'Tsalin uzuulelt'!H$1,negtgel!U41:BL41) + SUMIF(negtgel!U$2:BL$2,'Tsalin uzuulelt'!H$2,negtgel!U41:BL41)+SUMIF(negtgel!U$2:BL$2,'Tsalin uzuulelt'!H$3,negtgel!U41:BL41)+SUMIF(negtgel!U$2:BL$2,'Tsalin uzuulelt'!H$4,negtgel!U41:BL41)+SUMIF(negtgel!U$2:BL$2,'Tsalin uzuulelt'!H$5,negtgel!U41:BL41)</f>
      </c>
      <c r="J41">
        <f>SUMIF(negtgel!U$2:BL$2,'Tsalin uzuulelt'!J$1,negtgel!U41:BL41) + SUMIF(negtgel!U$2:BL$2,'Tsalin uzuulelt'!J$2,negtgel!U41:BL41)+SUMIF(negtgel!U$2:BL$2,'Tsalin uzuulelt'!J$3,negtgel!U41:BL41)+SUMIF(negtgel!U$2:BL$2,'Tsalin uzuulelt'!J$4,negtgel!U41:BL41)+SUMIF(negtgel!U$2:BL$2,'Tsalin uzuulelt'!J$5,negtgel!U41:BL41)</f>
      </c>
      <c r="K41">
        <f>SUMIF(negtgel!U$2:BL$2,'Tsalin uzuulelt'!L$1,negtgel!U41:BL41) + SUMIF(negtgel!U$2:BL$2,'Tsalin uzuulelt'!L$2,negtgel!U41:BL41)+SUMIF(negtgel!U$2:BL$2,'Tsalin uzuulelt'!L$3,negtgel!U41:BL41)+SUMIF(negtgel!U$2:BL$2,'Tsalin uzuulelt'!L$4,negtgel!U41:BL41)+SUMIF(negtgel!U$2:BL$2,'Tsalin uzuulelt'!L$5,negtgel!U41:BL41)</f>
      </c>
      <c r="L41">
        <f>SUMIF(negtgel!U$2:BL$2,'Tsalin uzuulelt'!N$1,negtgel!U41:BL41) + SUMIF(negtgel!U$2:BL$2,'Tsalin uzuulelt'!N$2,negtgel!U41:BL41)+SUMIF(negtgel!U$2:BL$2,'Tsalin uzuulelt'!N$3,negtgel!U41:BL41)+SUMIF(negtgel!U$2:BL$2,'Tsalin uzuulelt'!N$4,negtgel!U41:BL41)+SUMIF(negtgel!U$2:BL$2,'Tsalin uzuulelt'!N$5,negtgel!U41:BL41)</f>
      </c>
      <c r="M41">
        <f>SUMIF(negtgel!U$2:BL$2,'Tsalin uzuulelt'!P$1,negtgel!U41:BL41) + SUMIF(negtgel!U$2:BL$2,'Tsalin uzuulelt'!P$2,negtgel!U41:BL41)+ SUMIF(negtgel!U$2:BL$2,'Tsalin uzuulelt'!P$3,negtgel!U41:BL41)+ SUMIF(negtgel!U$2:BL$2,'Tsalin uzuulelt'!P$4,negtgel!U41:BL41)+ SUMIF(negtgel!U$2:BL$2,'Tsalin uzuulelt'!P$5,negtgel!U41:BL41)</f>
      </c>
      <c r="N41">
        <f>IF(ISNUMBER(U41*1)=CF41,0,K41-H41-G41)</f>
      </c>
      <c r="O41">
        <f>IF(ISNUMBER(U41*1)=CF41,0,L41)</f>
      </c>
      <c r="P41">
        <f>IF(ISNUMBER(U41*1)=CF41,0,M41)</f>
      </c>
      <c r="Q41">
        <f>IF(N41&gt;2400000,N41,0)</f>
      </c>
      <c r="R41">
        <f>IF(L41/Q41*100&lt;3,2,10)</f>
      </c>
      <c r="S41">
        <f>IF(CH41=0,0,IF(B41&gt;9,10,IF(B41&gt;8,B41,IF(B41&gt;7.7,7.8,IF(B41&gt;3,B41,IF(B41&gt;1.5,2))))))</f>
      </c>
      <c r="T41">
        <f>IFERROR(U41*1,0)</f>
      </c>
      <c r="U41" t="n">
        <v>81.0</v>
      </c>
      <c r="V41" t="s">
        <v>4501</v>
      </c>
      <c r="W41" t="s">
        <v>4502</v>
      </c>
      <c r="X41" t="n">
        <v>539547.0</v>
      </c>
      <c r="Y41" t="n">
        <v>539547.0</v>
      </c>
      <c r="Z41" t="n">
        <v>0.0</v>
      </c>
      <c r="AA41" t="n">
        <v>0.0</v>
      </c>
      <c r="AB41" t="n">
        <v>26977.0</v>
      </c>
      <c r="AC41" t="n">
        <v>0.0</v>
      </c>
      <c r="AD41" t="n">
        <v>0.0</v>
      </c>
      <c r="AE41" t="n">
        <v>0.0</v>
      </c>
      <c r="AF41" t="n">
        <v>66000.0</v>
      </c>
      <c r="AG41" t="n">
        <v>0.0</v>
      </c>
      <c r="AH41" t="n">
        <v>0.0</v>
      </c>
      <c r="AI41" t="n">
        <v>0.0</v>
      </c>
      <c r="AJ41" t="n">
        <v>0.0</v>
      </c>
      <c r="AK41" t="n">
        <v>0.0</v>
      </c>
      <c r="AL41" t="n">
        <v>0.0</v>
      </c>
      <c r="AM41" t="n">
        <v>0.0</v>
      </c>
      <c r="AN41" t="n">
        <v>0.0</v>
      </c>
      <c r="AO41" t="n">
        <v>632524.0</v>
      </c>
      <c r="AP41" t="n">
        <v>63252.0</v>
      </c>
      <c r="AQ41" t="n">
        <v>50587.2</v>
      </c>
      <c r="CG41"/>
    </row>
    <row r="42">
      <c r="A42" t="n">
        <v>1.0</v>
      </c>
      <c r="B42">
        <f>IF((K42-G42-H42&gt;2400000),10,(L42/(K42-G42-H42)*100))</f>
      </c>
      <c r="C42">
        <f>IF(N42&gt;2400000,240000,(N42*S42)/100)</f>
      </c>
      <c r="D42">
        <f>IF(S42=0,0,IF((N42-I42)&gt;2400000,((((((N42-I42-J42)-240000))*0.1+(I42+J42)*0.1)))-7000,((((((N42-I42-J42)-(N42-I42-J42)*S42/100)))*0.1+(I42+J42)*0.1)-7000)))</f>
      </c>
      <c r="E42">
        <f>C42-O42</f>
      </c>
      <c r="F42">
        <f>D42-P42</f>
      </c>
      <c r="G42">
        <f>SUMIF(negtgel!U$2:BL$2,'Tsalin uzuulelt'!B$1,negtgel!U42:BL42) + SUMIF(negtgel!U$2:BL$2,'Tsalin uzuulelt'!B$2,negtgel!U42:BL42)+SUMIF(negtgel!U$2:BL$2,'Tsalin uzuulelt'!B$3,negtgel!U42:BL42)+SUMIF(negtgel!U$2:BL$2,'Tsalin uzuulelt'!B$4,negtgel!U42:BL42)+SUMIF(negtgel!U$2:BL$2,'Tsalin uzuulelt'!B$5,negtgel!U42:BL42)</f>
      </c>
      <c r="H42">
        <f>SUMIF(negtgel!U$2:BL$2,'Tsalin uzuulelt'!F$1,negtgel!U42:BL42) + SUMIF(negtgel!U$2:BL$2,'Tsalin uzuulelt'!F$2,negtgel!U42:BL42)+SUMIF(negtgel!U$2:BL$2,'Tsalin uzuulelt'!F$3,negtgel!U42:BL42)+SUMIF(negtgel!U$2:BL$2,'Tsalin uzuulelt'!F$4,negtgel!U42:BL42)+SUMIF(negtgel!U$2:BL$2,'Tsalin uzuulelt'!F$5,negtgel!U42:BL42)</f>
      </c>
      <c r="I42">
        <f>SUMIF(negtgel!U$2:BL$2,'Tsalin uzuulelt'!H$1,negtgel!U42:BL42) + SUMIF(negtgel!U$2:BL$2,'Tsalin uzuulelt'!H$2,negtgel!U42:BL42)+SUMIF(negtgel!U$2:BL$2,'Tsalin uzuulelt'!H$3,negtgel!U42:BL42)+SUMIF(negtgel!U$2:BL$2,'Tsalin uzuulelt'!H$4,negtgel!U42:BL42)+SUMIF(negtgel!U$2:BL$2,'Tsalin uzuulelt'!H$5,negtgel!U42:BL42)</f>
      </c>
      <c r="J42">
        <f>SUMIF(negtgel!U$2:BL$2,'Tsalin uzuulelt'!J$1,negtgel!U42:BL42) + SUMIF(negtgel!U$2:BL$2,'Tsalin uzuulelt'!J$2,negtgel!U42:BL42)+SUMIF(negtgel!U$2:BL$2,'Tsalin uzuulelt'!J$3,negtgel!U42:BL42)+SUMIF(negtgel!U$2:BL$2,'Tsalin uzuulelt'!J$4,negtgel!U42:BL42)+SUMIF(negtgel!U$2:BL$2,'Tsalin uzuulelt'!J$5,negtgel!U42:BL42)</f>
      </c>
      <c r="K42">
        <f>SUMIF(negtgel!U$2:BL$2,'Tsalin uzuulelt'!L$1,negtgel!U42:BL42) + SUMIF(negtgel!U$2:BL$2,'Tsalin uzuulelt'!L$2,negtgel!U42:BL42)+SUMIF(negtgel!U$2:BL$2,'Tsalin uzuulelt'!L$3,negtgel!U42:BL42)+SUMIF(negtgel!U$2:BL$2,'Tsalin uzuulelt'!L$4,negtgel!U42:BL42)+SUMIF(negtgel!U$2:BL$2,'Tsalin uzuulelt'!L$5,negtgel!U42:BL42)</f>
      </c>
      <c r="L42">
        <f>SUMIF(negtgel!U$2:BL$2,'Tsalin uzuulelt'!N$1,negtgel!U42:BL42) + SUMIF(negtgel!U$2:BL$2,'Tsalin uzuulelt'!N$2,negtgel!U42:BL42)+SUMIF(negtgel!U$2:BL$2,'Tsalin uzuulelt'!N$3,negtgel!U42:BL42)+SUMIF(negtgel!U$2:BL$2,'Tsalin uzuulelt'!N$4,negtgel!U42:BL42)+SUMIF(negtgel!U$2:BL$2,'Tsalin uzuulelt'!N$5,negtgel!U42:BL42)</f>
      </c>
      <c r="M42">
        <f>SUMIF(negtgel!U$2:BL$2,'Tsalin uzuulelt'!P$1,negtgel!U42:BL42) + SUMIF(negtgel!U$2:BL$2,'Tsalin uzuulelt'!P$2,negtgel!U42:BL42)+ SUMIF(negtgel!U$2:BL$2,'Tsalin uzuulelt'!P$3,negtgel!U42:BL42)+ SUMIF(negtgel!U$2:BL$2,'Tsalin uzuulelt'!P$4,negtgel!U42:BL42)+ SUMIF(negtgel!U$2:BL$2,'Tsalin uzuulelt'!P$5,negtgel!U42:BL42)</f>
      </c>
      <c r="N42">
        <f>IF(ISNUMBER(U42*1)=CF42,0,K42-H42-G42)</f>
      </c>
      <c r="O42">
        <f>IF(ISNUMBER(U42*1)=CF42,0,L42)</f>
      </c>
      <c r="P42">
        <f>IF(ISNUMBER(U42*1)=CF42,0,M42)</f>
      </c>
      <c r="Q42">
        <f>IF(N42&gt;2400000,N42,0)</f>
      </c>
      <c r="R42">
        <f>IF(L42/Q42*100&lt;3,2,10)</f>
      </c>
      <c r="S42">
        <f>IF(CH42=0,0,IF(B42&gt;9,10,IF(B42&gt;8,B42,IF(B42&gt;7.7,7.8,IF(B42&gt;3,B42,IF(B42&gt;1.5,2))))))</f>
      </c>
      <c r="T42">
        <f>IFERROR(U42*1,0)</f>
      </c>
      <c r="U42" t="n">
        <v>82.0</v>
      </c>
      <c r="V42" t="s">
        <v>4503</v>
      </c>
      <c r="W42" t="s">
        <v>4469</v>
      </c>
      <c r="X42" t="n">
        <v>677436.0</v>
      </c>
      <c r="Y42" t="n">
        <v>677436.0</v>
      </c>
      <c r="Z42" t="n">
        <v>135487.0</v>
      </c>
      <c r="AA42" t="n">
        <v>121938.0</v>
      </c>
      <c r="AB42" t="n">
        <v>0.0</v>
      </c>
      <c r="AC42" t="n">
        <v>101615.0</v>
      </c>
      <c r="AD42" t="n">
        <v>0.0</v>
      </c>
      <c r="AE42" t="n">
        <v>0.0</v>
      </c>
      <c r="AF42" t="n">
        <v>66000.0</v>
      </c>
      <c r="AG42" t="n">
        <v>0.0</v>
      </c>
      <c r="AH42" t="n">
        <v>0.0</v>
      </c>
      <c r="AI42" t="n">
        <v>0.0</v>
      </c>
      <c r="AJ42" t="n">
        <v>0.0</v>
      </c>
      <c r="AK42" t="n">
        <v>0.0</v>
      </c>
      <c r="AL42" t="n">
        <v>0.0</v>
      </c>
      <c r="AM42" t="n">
        <v>0.0</v>
      </c>
      <c r="AN42" t="n">
        <v>0.0</v>
      </c>
      <c r="AO42" t="n">
        <v>1102476.0</v>
      </c>
      <c r="AP42" t="n">
        <v>110248.0</v>
      </c>
      <c r="AQ42" t="n">
        <v>92882.8</v>
      </c>
      <c r="CG42"/>
    </row>
    <row r="43">
      <c r="A43" t="n">
        <v>1.0</v>
      </c>
      <c r="B43">
        <f>IF((K43-G43-H43&gt;2400000),10,(L43/(K43-G43-H43)*100))</f>
      </c>
      <c r="C43">
        <f>IF(N43&gt;2400000,240000,(N43*S43)/100)</f>
      </c>
      <c r="D43">
        <f>IF(S43=0,0,IF((N43-I43)&gt;2400000,((((((N43-I43-J43)-240000))*0.1+(I43+J43)*0.1)))-7000,((((((N43-I43-J43)-(N43-I43-J43)*S43/100)))*0.1+(I43+J43)*0.1)-7000)))</f>
      </c>
      <c r="E43">
        <f>C43-O43</f>
      </c>
      <c r="F43">
        <f>D43-P43</f>
      </c>
      <c r="G43">
        <f>SUMIF(negtgel!U$2:BL$2,'Tsalin uzuulelt'!B$1,negtgel!U43:BL43) + SUMIF(negtgel!U$2:BL$2,'Tsalin uzuulelt'!B$2,negtgel!U43:BL43)+SUMIF(negtgel!U$2:BL$2,'Tsalin uzuulelt'!B$3,negtgel!U43:BL43)+SUMIF(negtgel!U$2:BL$2,'Tsalin uzuulelt'!B$4,negtgel!U43:BL43)+SUMIF(negtgel!U$2:BL$2,'Tsalin uzuulelt'!B$5,negtgel!U43:BL43)</f>
      </c>
      <c r="H43">
        <f>SUMIF(negtgel!U$2:BL$2,'Tsalin uzuulelt'!F$1,negtgel!U43:BL43) + SUMIF(negtgel!U$2:BL$2,'Tsalin uzuulelt'!F$2,negtgel!U43:BL43)+SUMIF(negtgel!U$2:BL$2,'Tsalin uzuulelt'!F$3,negtgel!U43:BL43)+SUMIF(negtgel!U$2:BL$2,'Tsalin uzuulelt'!F$4,negtgel!U43:BL43)+SUMIF(negtgel!U$2:BL$2,'Tsalin uzuulelt'!F$5,negtgel!U43:BL43)</f>
      </c>
      <c r="I43">
        <f>SUMIF(negtgel!U$2:BL$2,'Tsalin uzuulelt'!H$1,negtgel!U43:BL43) + SUMIF(negtgel!U$2:BL$2,'Tsalin uzuulelt'!H$2,negtgel!U43:BL43)+SUMIF(negtgel!U$2:BL$2,'Tsalin uzuulelt'!H$3,negtgel!U43:BL43)+SUMIF(negtgel!U$2:BL$2,'Tsalin uzuulelt'!H$4,negtgel!U43:BL43)+SUMIF(negtgel!U$2:BL$2,'Tsalin uzuulelt'!H$5,negtgel!U43:BL43)</f>
      </c>
      <c r="J43">
        <f>SUMIF(negtgel!U$2:BL$2,'Tsalin uzuulelt'!J$1,negtgel!U43:BL43) + SUMIF(negtgel!U$2:BL$2,'Tsalin uzuulelt'!J$2,negtgel!U43:BL43)+SUMIF(negtgel!U$2:BL$2,'Tsalin uzuulelt'!J$3,negtgel!U43:BL43)+SUMIF(negtgel!U$2:BL$2,'Tsalin uzuulelt'!J$4,negtgel!U43:BL43)+SUMIF(negtgel!U$2:BL$2,'Tsalin uzuulelt'!J$5,negtgel!U43:BL43)</f>
      </c>
      <c r="K43">
        <f>SUMIF(negtgel!U$2:BL$2,'Tsalin uzuulelt'!L$1,negtgel!U43:BL43) + SUMIF(negtgel!U$2:BL$2,'Tsalin uzuulelt'!L$2,negtgel!U43:BL43)+SUMIF(negtgel!U$2:BL$2,'Tsalin uzuulelt'!L$3,negtgel!U43:BL43)+SUMIF(negtgel!U$2:BL$2,'Tsalin uzuulelt'!L$4,negtgel!U43:BL43)+SUMIF(negtgel!U$2:BL$2,'Tsalin uzuulelt'!L$5,negtgel!U43:BL43)</f>
      </c>
      <c r="L43">
        <f>SUMIF(negtgel!U$2:BL$2,'Tsalin uzuulelt'!N$1,negtgel!U43:BL43) + SUMIF(negtgel!U$2:BL$2,'Tsalin uzuulelt'!N$2,negtgel!U43:BL43)+SUMIF(negtgel!U$2:BL$2,'Tsalin uzuulelt'!N$3,negtgel!U43:BL43)+SUMIF(negtgel!U$2:BL$2,'Tsalin uzuulelt'!N$4,negtgel!U43:BL43)+SUMIF(negtgel!U$2:BL$2,'Tsalin uzuulelt'!N$5,negtgel!U43:BL43)</f>
      </c>
      <c r="M43">
        <f>SUMIF(negtgel!U$2:BL$2,'Tsalin uzuulelt'!P$1,negtgel!U43:BL43) + SUMIF(negtgel!U$2:BL$2,'Tsalin uzuulelt'!P$2,negtgel!U43:BL43)+ SUMIF(negtgel!U$2:BL$2,'Tsalin uzuulelt'!P$3,negtgel!U43:BL43)+ SUMIF(negtgel!U$2:BL$2,'Tsalin uzuulelt'!P$4,negtgel!U43:BL43)+ SUMIF(negtgel!U$2:BL$2,'Tsalin uzuulelt'!P$5,negtgel!U43:BL43)</f>
      </c>
      <c r="N43">
        <f>IF(ISNUMBER(U43*1)=CF43,0,K43-H43-G43)</f>
      </c>
      <c r="O43">
        <f>IF(ISNUMBER(U43*1)=CF43,0,L43)</f>
      </c>
      <c r="P43">
        <f>IF(ISNUMBER(U43*1)=CF43,0,M43)</f>
      </c>
      <c r="Q43">
        <f>IF(N43&gt;2400000,N43,0)</f>
      </c>
      <c r="R43">
        <f>IF(L43/Q43*100&lt;3,2,10)</f>
      </c>
      <c r="S43">
        <f>IF(CH43=0,0,IF(B43&gt;9,10,IF(B43&gt;8,B43,IF(B43&gt;7.7,7.8,IF(B43&gt;3,B43,IF(B43&gt;1.5,2))))))</f>
      </c>
      <c r="T43">
        <f>IFERROR(U43*1,0)</f>
      </c>
      <c r="U43" t="s">
        <v>4466</v>
      </c>
      <c r="V43"/>
      <c r="W43"/>
      <c r="X43" t="n">
        <v>4484667.0</v>
      </c>
      <c r="Y43" t="n">
        <v>4112935.0</v>
      </c>
      <c r="Z43" t="n">
        <v>501629.0</v>
      </c>
      <c r="AA43" t="n">
        <v>486454.0</v>
      </c>
      <c r="AB43" t="n">
        <v>26977.0</v>
      </c>
      <c r="AC43" t="n">
        <v>101615.0</v>
      </c>
      <c r="AD43" t="n">
        <v>0.0</v>
      </c>
      <c r="AE43" t="n">
        <v>0.0</v>
      </c>
      <c r="AF43" t="n">
        <v>423000.0</v>
      </c>
      <c r="AG43" t="n">
        <v>0.0</v>
      </c>
      <c r="AH43" t="n">
        <v>0.0</v>
      </c>
      <c r="AI43" t="n">
        <v>0.0</v>
      </c>
      <c r="AJ43" t="n">
        <v>0.0</v>
      </c>
      <c r="AK43" t="n">
        <v>0.0</v>
      </c>
      <c r="AL43" t="n">
        <v>0.0</v>
      </c>
      <c r="AM43" t="n">
        <v>0.0</v>
      </c>
      <c r="AN43" t="n">
        <v>0.0</v>
      </c>
      <c r="AO43" t="n">
        <v>5652610.0</v>
      </c>
      <c r="AP43" t="n">
        <v>565262.0</v>
      </c>
      <c r="AQ43" t="n">
        <v>463964.8</v>
      </c>
      <c r="CG43"/>
    </row>
    <row r="44">
      <c r="A44" t="n">
        <v>1.0</v>
      </c>
      <c r="B44">
        <f>IF((K44-G44-H44&gt;2400000),10,(L44/(K44-G44-H44)*100))</f>
      </c>
      <c r="C44">
        <f>IF(N44&gt;2400000,240000,(N44*S44)/100)</f>
      </c>
      <c r="D44">
        <f>IF(S44=0,0,IF((N44-I44)&gt;2400000,((((((N44-I44-J44)-240000))*0.1+(I44+J44)*0.1)))-7000,((((((N44-I44-J44)-(N44-I44-J44)*S44/100)))*0.1+(I44+J44)*0.1)-7000)))</f>
      </c>
      <c r="E44">
        <f>C44-O44</f>
      </c>
      <c r="F44">
        <f>D44-P44</f>
      </c>
      <c r="G44">
        <f>SUMIF(negtgel!U$2:BL$2,'Tsalin uzuulelt'!B$1,negtgel!U44:BL44) + SUMIF(negtgel!U$2:BL$2,'Tsalin uzuulelt'!B$2,negtgel!U44:BL44)+SUMIF(negtgel!U$2:BL$2,'Tsalin uzuulelt'!B$3,negtgel!U44:BL44)+SUMIF(negtgel!U$2:BL$2,'Tsalin uzuulelt'!B$4,negtgel!U44:BL44)+SUMIF(negtgel!U$2:BL$2,'Tsalin uzuulelt'!B$5,negtgel!U44:BL44)</f>
      </c>
      <c r="H44">
        <f>SUMIF(negtgel!U$2:BL$2,'Tsalin uzuulelt'!F$1,negtgel!U44:BL44) + SUMIF(negtgel!U$2:BL$2,'Tsalin uzuulelt'!F$2,negtgel!U44:BL44)+SUMIF(negtgel!U$2:BL$2,'Tsalin uzuulelt'!F$3,negtgel!U44:BL44)+SUMIF(negtgel!U$2:BL$2,'Tsalin uzuulelt'!F$4,negtgel!U44:BL44)+SUMIF(negtgel!U$2:BL$2,'Tsalin uzuulelt'!F$5,negtgel!U44:BL44)</f>
      </c>
      <c r="I44">
        <f>SUMIF(negtgel!U$2:BL$2,'Tsalin uzuulelt'!H$1,negtgel!U44:BL44) + SUMIF(negtgel!U$2:BL$2,'Tsalin uzuulelt'!H$2,negtgel!U44:BL44)+SUMIF(negtgel!U$2:BL$2,'Tsalin uzuulelt'!H$3,negtgel!U44:BL44)+SUMIF(negtgel!U$2:BL$2,'Tsalin uzuulelt'!H$4,negtgel!U44:BL44)+SUMIF(negtgel!U$2:BL$2,'Tsalin uzuulelt'!H$5,negtgel!U44:BL44)</f>
      </c>
      <c r="J44">
        <f>SUMIF(negtgel!U$2:BL$2,'Tsalin uzuulelt'!J$1,negtgel!U44:BL44) + SUMIF(negtgel!U$2:BL$2,'Tsalin uzuulelt'!J$2,negtgel!U44:BL44)+SUMIF(negtgel!U$2:BL$2,'Tsalin uzuulelt'!J$3,negtgel!U44:BL44)+SUMIF(negtgel!U$2:BL$2,'Tsalin uzuulelt'!J$4,negtgel!U44:BL44)+SUMIF(negtgel!U$2:BL$2,'Tsalin uzuulelt'!J$5,negtgel!U44:BL44)</f>
      </c>
      <c r="K44">
        <f>SUMIF(negtgel!U$2:BL$2,'Tsalin uzuulelt'!L$1,negtgel!U44:BL44) + SUMIF(negtgel!U$2:BL$2,'Tsalin uzuulelt'!L$2,negtgel!U44:BL44)+SUMIF(negtgel!U$2:BL$2,'Tsalin uzuulelt'!L$3,negtgel!U44:BL44)+SUMIF(negtgel!U$2:BL$2,'Tsalin uzuulelt'!L$4,negtgel!U44:BL44)+SUMIF(negtgel!U$2:BL$2,'Tsalin uzuulelt'!L$5,negtgel!U44:BL44)</f>
      </c>
      <c r="L44">
        <f>SUMIF(negtgel!U$2:BL$2,'Tsalin uzuulelt'!N$1,negtgel!U44:BL44) + SUMIF(negtgel!U$2:BL$2,'Tsalin uzuulelt'!N$2,negtgel!U44:BL44)+SUMIF(negtgel!U$2:BL$2,'Tsalin uzuulelt'!N$3,negtgel!U44:BL44)+SUMIF(negtgel!U$2:BL$2,'Tsalin uzuulelt'!N$4,negtgel!U44:BL44)+SUMIF(negtgel!U$2:BL$2,'Tsalin uzuulelt'!N$5,negtgel!U44:BL44)</f>
      </c>
      <c r="M44">
        <f>SUMIF(negtgel!U$2:BL$2,'Tsalin uzuulelt'!P$1,negtgel!U44:BL44) + SUMIF(negtgel!U$2:BL$2,'Tsalin uzuulelt'!P$2,negtgel!U44:BL44)+ SUMIF(negtgel!U$2:BL$2,'Tsalin uzuulelt'!P$3,negtgel!U44:BL44)+ SUMIF(negtgel!U$2:BL$2,'Tsalin uzuulelt'!P$4,negtgel!U44:BL44)+ SUMIF(negtgel!U$2:BL$2,'Tsalin uzuulelt'!P$5,negtgel!U44:BL44)</f>
      </c>
      <c r="N44">
        <f>IF(ISNUMBER(U44*1)=CF44,0,K44-H44-G44)</f>
      </c>
      <c r="O44">
        <f>IF(ISNUMBER(U44*1)=CF44,0,L44)</f>
      </c>
      <c r="P44">
        <f>IF(ISNUMBER(U44*1)=CF44,0,M44)</f>
      </c>
      <c r="Q44">
        <f>IF(N44&gt;2400000,N44,0)</f>
      </c>
      <c r="R44">
        <f>IF(L44/Q44*100&lt;3,2,10)</f>
      </c>
      <c r="S44">
        <f>IF(CH44=0,0,IF(B44&gt;9,10,IF(B44&gt;8,B44,IF(B44&gt;7.7,7.8,IF(B44&gt;3,B44,IF(B44&gt;1.5,2))))))</f>
      </c>
      <c r="T44">
        <f>IFERROR(U44*1,0)</f>
      </c>
      <c r="U44" t="s">
        <v>4504</v>
      </c>
      <c r="V44"/>
      <c r="W44"/>
      <c r="X44"/>
      <c r="Y44"/>
      <c r="Z44"/>
      <c r="AA44"/>
      <c r="AB44"/>
      <c r="AC44"/>
      <c r="AD44"/>
      <c r="AE44"/>
      <c r="AF44"/>
      <c r="AG44"/>
      <c r="AH44"/>
      <c r="AI44"/>
      <c r="AJ44"/>
      <c r="AK44"/>
      <c r="AL44"/>
      <c r="AM44"/>
      <c r="AN44"/>
      <c r="AO44"/>
      <c r="AP44"/>
      <c r="AQ44"/>
      <c r="CG44"/>
    </row>
    <row r="45">
      <c r="A45" t="n">
        <v>1.0</v>
      </c>
      <c r="B45">
        <f>IF((K45-G45-H45&gt;2400000),10,(L45/(K45-G45-H45)*100))</f>
      </c>
      <c r="C45">
        <f>IF(N45&gt;2400000,240000,(N45*S45)/100)</f>
      </c>
      <c r="D45">
        <f>IF(S45=0,0,IF((N45-I45)&gt;2400000,((((((N45-I45-J45)-240000))*0.1+(I45+J45)*0.1)))-7000,((((((N45-I45-J45)-(N45-I45-J45)*S45/100)))*0.1+(I45+J45)*0.1)-7000)))</f>
      </c>
      <c r="E45">
        <f>C45-O45</f>
      </c>
      <c r="F45">
        <f>D45-P45</f>
      </c>
      <c r="G45">
        <f>SUMIF(negtgel!U$2:BL$2,'Tsalin uzuulelt'!B$1,negtgel!U45:BL45) + SUMIF(negtgel!U$2:BL$2,'Tsalin uzuulelt'!B$2,negtgel!U45:BL45)+SUMIF(negtgel!U$2:BL$2,'Tsalin uzuulelt'!B$3,negtgel!U45:BL45)+SUMIF(negtgel!U$2:BL$2,'Tsalin uzuulelt'!B$4,negtgel!U45:BL45)+SUMIF(negtgel!U$2:BL$2,'Tsalin uzuulelt'!B$5,negtgel!U45:BL45)</f>
      </c>
      <c r="H45">
        <f>SUMIF(negtgel!U$2:BL$2,'Tsalin uzuulelt'!F$1,negtgel!U45:BL45) + SUMIF(negtgel!U$2:BL$2,'Tsalin uzuulelt'!F$2,negtgel!U45:BL45)+SUMIF(negtgel!U$2:BL$2,'Tsalin uzuulelt'!F$3,negtgel!U45:BL45)+SUMIF(negtgel!U$2:BL$2,'Tsalin uzuulelt'!F$4,negtgel!U45:BL45)+SUMIF(negtgel!U$2:BL$2,'Tsalin uzuulelt'!F$5,negtgel!U45:BL45)</f>
      </c>
      <c r="I45">
        <f>SUMIF(negtgel!U$2:BL$2,'Tsalin uzuulelt'!H$1,negtgel!U45:BL45) + SUMIF(negtgel!U$2:BL$2,'Tsalin uzuulelt'!H$2,negtgel!U45:BL45)+SUMIF(negtgel!U$2:BL$2,'Tsalin uzuulelt'!H$3,negtgel!U45:BL45)+SUMIF(negtgel!U$2:BL$2,'Tsalin uzuulelt'!H$4,negtgel!U45:BL45)+SUMIF(negtgel!U$2:BL$2,'Tsalin uzuulelt'!H$5,negtgel!U45:BL45)</f>
      </c>
      <c r="J45">
        <f>SUMIF(negtgel!U$2:BL$2,'Tsalin uzuulelt'!J$1,negtgel!U45:BL45) + SUMIF(negtgel!U$2:BL$2,'Tsalin uzuulelt'!J$2,negtgel!U45:BL45)+SUMIF(negtgel!U$2:BL$2,'Tsalin uzuulelt'!J$3,negtgel!U45:BL45)+SUMIF(negtgel!U$2:BL$2,'Tsalin uzuulelt'!J$4,negtgel!U45:BL45)+SUMIF(negtgel!U$2:BL$2,'Tsalin uzuulelt'!J$5,negtgel!U45:BL45)</f>
      </c>
      <c r="K45">
        <f>SUMIF(negtgel!U$2:BL$2,'Tsalin uzuulelt'!L$1,negtgel!U45:BL45) + SUMIF(negtgel!U$2:BL$2,'Tsalin uzuulelt'!L$2,negtgel!U45:BL45)+SUMIF(negtgel!U$2:BL$2,'Tsalin uzuulelt'!L$3,negtgel!U45:BL45)+SUMIF(negtgel!U$2:BL$2,'Tsalin uzuulelt'!L$4,negtgel!U45:BL45)+SUMIF(negtgel!U$2:BL$2,'Tsalin uzuulelt'!L$5,negtgel!U45:BL45)</f>
      </c>
      <c r="L45">
        <f>SUMIF(negtgel!U$2:BL$2,'Tsalin uzuulelt'!N$1,negtgel!U45:BL45) + SUMIF(negtgel!U$2:BL$2,'Tsalin uzuulelt'!N$2,negtgel!U45:BL45)+SUMIF(negtgel!U$2:BL$2,'Tsalin uzuulelt'!N$3,negtgel!U45:BL45)+SUMIF(negtgel!U$2:BL$2,'Tsalin uzuulelt'!N$4,negtgel!U45:BL45)+SUMIF(negtgel!U$2:BL$2,'Tsalin uzuulelt'!N$5,negtgel!U45:BL45)</f>
      </c>
      <c r="M45">
        <f>SUMIF(negtgel!U$2:BL$2,'Tsalin uzuulelt'!P$1,negtgel!U45:BL45) + SUMIF(negtgel!U$2:BL$2,'Tsalin uzuulelt'!P$2,negtgel!U45:BL45)+ SUMIF(negtgel!U$2:BL$2,'Tsalin uzuulelt'!P$3,negtgel!U45:BL45)+ SUMIF(negtgel!U$2:BL$2,'Tsalin uzuulelt'!P$4,negtgel!U45:BL45)+ SUMIF(negtgel!U$2:BL$2,'Tsalin uzuulelt'!P$5,negtgel!U45:BL45)</f>
      </c>
      <c r="N45">
        <f>IF(ISNUMBER(U45*1)=CF45,0,K45-H45-G45)</f>
      </c>
      <c r="O45">
        <f>IF(ISNUMBER(U45*1)=CF45,0,L45)</f>
      </c>
      <c r="P45">
        <f>IF(ISNUMBER(U45*1)=CF45,0,M45)</f>
      </c>
      <c r="Q45">
        <f>IF(N45&gt;2400000,N45,0)</f>
      </c>
      <c r="R45">
        <f>IF(L45/Q45*100&lt;3,2,10)</f>
      </c>
      <c r="S45">
        <f>IF(CH45=0,0,IF(B45&gt;9,10,IF(B45&gt;8,B45,IF(B45&gt;7.7,7.8,IF(B45&gt;3,B45,IF(B45&gt;1.5,2))))))</f>
      </c>
      <c r="T45">
        <f>IFERROR(U45*1,0)</f>
      </c>
      <c r="U45" t="n">
        <v>83.0</v>
      </c>
      <c r="V45" t="s">
        <v>4505</v>
      </c>
      <c r="W45" t="s">
        <v>4469</v>
      </c>
      <c r="X45" t="n">
        <v>547759.0</v>
      </c>
      <c r="Y45" t="n">
        <v>49796.0</v>
      </c>
      <c r="Z45" t="n">
        <v>2490.0</v>
      </c>
      <c r="AA45" t="n">
        <v>0.0</v>
      </c>
      <c r="AB45" t="n">
        <v>0.0</v>
      </c>
      <c r="AC45" t="n">
        <v>0.0</v>
      </c>
      <c r="AD45" t="n">
        <v>0.0</v>
      </c>
      <c r="AE45" t="n">
        <v>0.0</v>
      </c>
      <c r="AF45" t="n">
        <v>6000.0</v>
      </c>
      <c r="AG45" t="n">
        <v>0.0</v>
      </c>
      <c r="AH45" t="n">
        <v>0.0</v>
      </c>
      <c r="AI45" t="n">
        <v>0.0</v>
      </c>
      <c r="AJ45" t="n">
        <v>0.0</v>
      </c>
      <c r="AK45" t="n">
        <v>0.0</v>
      </c>
      <c r="AL45" t="n">
        <v>0.0</v>
      </c>
      <c r="AM45" t="n">
        <v>0.0</v>
      </c>
      <c r="AN45" t="n">
        <v>0.0</v>
      </c>
      <c r="AO45" t="n">
        <v>58286.0</v>
      </c>
      <c r="AP45" t="n">
        <v>5829.0</v>
      </c>
      <c r="AQ45" t="n">
        <v>0.0</v>
      </c>
      <c r="CG45"/>
    </row>
    <row r="46">
      <c r="A46" t="n">
        <v>1.0</v>
      </c>
      <c r="B46">
        <f>IF((K46-G46-H46&gt;2400000),10,(L46/(K46-G46-H46)*100))</f>
      </c>
      <c r="C46">
        <f>IF(N46&gt;2400000,240000,(N46*S46)/100)</f>
      </c>
      <c r="D46">
        <f>IF(S46=0,0,IF((N46-I46)&gt;2400000,((((((N46-I46-J46)-240000))*0.1+(I46+J46)*0.1)))-7000,((((((N46-I46-J46)-(N46-I46-J46)*S46/100)))*0.1+(I46+J46)*0.1)-7000)))</f>
      </c>
      <c r="E46">
        <f>C46-O46</f>
      </c>
      <c r="F46">
        <f>D46-P46</f>
      </c>
      <c r="G46">
        <f>SUMIF(negtgel!U$2:BL$2,'Tsalin uzuulelt'!B$1,negtgel!U46:BL46) + SUMIF(negtgel!U$2:BL$2,'Tsalin uzuulelt'!B$2,negtgel!U46:BL46)+SUMIF(negtgel!U$2:BL$2,'Tsalin uzuulelt'!B$3,negtgel!U46:BL46)+SUMIF(negtgel!U$2:BL$2,'Tsalin uzuulelt'!B$4,negtgel!U46:BL46)+SUMIF(negtgel!U$2:BL$2,'Tsalin uzuulelt'!B$5,negtgel!U46:BL46)</f>
      </c>
      <c r="H46">
        <f>SUMIF(negtgel!U$2:BL$2,'Tsalin uzuulelt'!F$1,negtgel!U46:BL46) + SUMIF(negtgel!U$2:BL$2,'Tsalin uzuulelt'!F$2,negtgel!U46:BL46)+SUMIF(negtgel!U$2:BL$2,'Tsalin uzuulelt'!F$3,negtgel!U46:BL46)+SUMIF(negtgel!U$2:BL$2,'Tsalin uzuulelt'!F$4,negtgel!U46:BL46)+SUMIF(negtgel!U$2:BL$2,'Tsalin uzuulelt'!F$5,negtgel!U46:BL46)</f>
      </c>
      <c r="I46">
        <f>SUMIF(negtgel!U$2:BL$2,'Tsalin uzuulelt'!H$1,negtgel!U46:BL46) + SUMIF(negtgel!U$2:BL$2,'Tsalin uzuulelt'!H$2,negtgel!U46:BL46)+SUMIF(negtgel!U$2:BL$2,'Tsalin uzuulelt'!H$3,negtgel!U46:BL46)+SUMIF(negtgel!U$2:BL$2,'Tsalin uzuulelt'!H$4,negtgel!U46:BL46)+SUMIF(negtgel!U$2:BL$2,'Tsalin uzuulelt'!H$5,negtgel!U46:BL46)</f>
      </c>
      <c r="J46">
        <f>SUMIF(negtgel!U$2:BL$2,'Tsalin uzuulelt'!J$1,negtgel!U46:BL46) + SUMIF(negtgel!U$2:BL$2,'Tsalin uzuulelt'!J$2,negtgel!U46:BL46)+SUMIF(negtgel!U$2:BL$2,'Tsalin uzuulelt'!J$3,negtgel!U46:BL46)+SUMIF(negtgel!U$2:BL$2,'Tsalin uzuulelt'!J$4,negtgel!U46:BL46)+SUMIF(negtgel!U$2:BL$2,'Tsalin uzuulelt'!J$5,negtgel!U46:BL46)</f>
      </c>
      <c r="K46">
        <f>SUMIF(negtgel!U$2:BL$2,'Tsalin uzuulelt'!L$1,negtgel!U46:BL46) + SUMIF(negtgel!U$2:BL$2,'Tsalin uzuulelt'!L$2,negtgel!U46:BL46)+SUMIF(negtgel!U$2:BL$2,'Tsalin uzuulelt'!L$3,negtgel!U46:BL46)+SUMIF(negtgel!U$2:BL$2,'Tsalin uzuulelt'!L$4,negtgel!U46:BL46)+SUMIF(negtgel!U$2:BL$2,'Tsalin uzuulelt'!L$5,negtgel!U46:BL46)</f>
      </c>
      <c r="L46">
        <f>SUMIF(negtgel!U$2:BL$2,'Tsalin uzuulelt'!N$1,negtgel!U46:BL46) + SUMIF(negtgel!U$2:BL$2,'Tsalin uzuulelt'!N$2,negtgel!U46:BL46)+SUMIF(negtgel!U$2:BL$2,'Tsalin uzuulelt'!N$3,negtgel!U46:BL46)+SUMIF(negtgel!U$2:BL$2,'Tsalin uzuulelt'!N$4,negtgel!U46:BL46)+SUMIF(negtgel!U$2:BL$2,'Tsalin uzuulelt'!N$5,negtgel!U46:BL46)</f>
      </c>
      <c r="M46">
        <f>SUMIF(negtgel!U$2:BL$2,'Tsalin uzuulelt'!P$1,negtgel!U46:BL46) + SUMIF(negtgel!U$2:BL$2,'Tsalin uzuulelt'!P$2,negtgel!U46:BL46)+ SUMIF(negtgel!U$2:BL$2,'Tsalin uzuulelt'!P$3,negtgel!U46:BL46)+ SUMIF(negtgel!U$2:BL$2,'Tsalin uzuulelt'!P$4,negtgel!U46:BL46)+ SUMIF(negtgel!U$2:BL$2,'Tsalin uzuulelt'!P$5,negtgel!U46:BL46)</f>
      </c>
      <c r="N46">
        <f>IF(ISNUMBER(U46*1)=CF46,0,K46-H46-G46)</f>
      </c>
      <c r="O46">
        <f>IF(ISNUMBER(U46*1)=CF46,0,L46)</f>
      </c>
      <c r="P46">
        <f>IF(ISNUMBER(U46*1)=CF46,0,M46)</f>
      </c>
      <c r="Q46">
        <f>IF(N46&gt;2400000,N46,0)</f>
      </c>
      <c r="R46">
        <f>IF(L46/Q46*100&lt;3,2,10)</f>
      </c>
      <c r="S46">
        <f>IF(CH46=0,0,IF(B46&gt;9,10,IF(B46&gt;8,B46,IF(B46&gt;7.7,7.8,IF(B46&gt;3,B46,IF(B46&gt;1.5,2))))))</f>
      </c>
      <c r="T46">
        <f>IFERROR(U46*1,0)</f>
      </c>
      <c r="U46" t="n">
        <v>84.0</v>
      </c>
      <c r="V46" t="s">
        <v>4506</v>
      </c>
      <c r="W46" t="s">
        <v>4469</v>
      </c>
      <c r="X46" t="n">
        <v>547759.0</v>
      </c>
      <c r="Y46" t="n">
        <v>547759.0</v>
      </c>
      <c r="Z46" t="n">
        <v>0.0</v>
      </c>
      <c r="AA46" t="n">
        <v>0.0</v>
      </c>
      <c r="AB46" t="n">
        <v>0.0</v>
      </c>
      <c r="AC46" t="n">
        <v>0.0</v>
      </c>
      <c r="AD46" t="n">
        <v>0.0</v>
      </c>
      <c r="AE46" t="n">
        <v>0.0</v>
      </c>
      <c r="AF46" t="n">
        <v>66000.0</v>
      </c>
      <c r="AG46" t="n">
        <v>0.0</v>
      </c>
      <c r="AH46" t="n">
        <v>0.0</v>
      </c>
      <c r="AI46" t="n">
        <v>0.0</v>
      </c>
      <c r="AJ46" t="n">
        <v>0.0</v>
      </c>
      <c r="AK46" t="n">
        <v>0.0</v>
      </c>
      <c r="AL46" t="n">
        <v>0.0</v>
      </c>
      <c r="AM46" t="n">
        <v>0.0</v>
      </c>
      <c r="AN46" t="n">
        <v>0.0</v>
      </c>
      <c r="AO46" t="n">
        <v>613759.0</v>
      </c>
      <c r="AP46" t="n">
        <v>61376.0</v>
      </c>
      <c r="AQ46" t="n">
        <v>48898.3</v>
      </c>
      <c r="CG46"/>
    </row>
    <row r="47">
      <c r="A47" t="n">
        <v>1.0</v>
      </c>
      <c r="B47">
        <f>IF((K47-G47-H47&gt;2400000),10,(L47/(K47-G47-H47)*100))</f>
      </c>
      <c r="C47">
        <f>IF(N47&gt;2400000,240000,(N47*S47)/100)</f>
      </c>
      <c r="D47">
        <f>IF(S47=0,0,IF((N47-I47)&gt;2400000,((((((N47-I47-J47)-240000))*0.1+(I47+J47)*0.1)))-7000,((((((N47-I47-J47)-(N47-I47-J47)*S47/100)))*0.1+(I47+J47)*0.1)-7000)))</f>
      </c>
      <c r="E47">
        <f>C47-O47</f>
      </c>
      <c r="F47">
        <f>D47-P47</f>
      </c>
      <c r="G47">
        <f>SUMIF(negtgel!U$2:BL$2,'Tsalin uzuulelt'!B$1,negtgel!U47:BL47) + SUMIF(negtgel!U$2:BL$2,'Tsalin uzuulelt'!B$2,negtgel!U47:BL47)+SUMIF(negtgel!U$2:BL$2,'Tsalin uzuulelt'!B$3,negtgel!U47:BL47)+SUMIF(negtgel!U$2:BL$2,'Tsalin uzuulelt'!B$4,negtgel!U47:BL47)+SUMIF(negtgel!U$2:BL$2,'Tsalin uzuulelt'!B$5,negtgel!U47:BL47)</f>
      </c>
      <c r="H47">
        <f>SUMIF(negtgel!U$2:BL$2,'Tsalin uzuulelt'!F$1,negtgel!U47:BL47) + SUMIF(negtgel!U$2:BL$2,'Tsalin uzuulelt'!F$2,negtgel!U47:BL47)+SUMIF(negtgel!U$2:BL$2,'Tsalin uzuulelt'!F$3,negtgel!U47:BL47)+SUMIF(negtgel!U$2:BL$2,'Tsalin uzuulelt'!F$4,negtgel!U47:BL47)+SUMIF(negtgel!U$2:BL$2,'Tsalin uzuulelt'!F$5,negtgel!U47:BL47)</f>
      </c>
      <c r="I47">
        <f>SUMIF(negtgel!U$2:BL$2,'Tsalin uzuulelt'!H$1,negtgel!U47:BL47) + SUMIF(negtgel!U$2:BL$2,'Tsalin uzuulelt'!H$2,negtgel!U47:BL47)+SUMIF(negtgel!U$2:BL$2,'Tsalin uzuulelt'!H$3,negtgel!U47:BL47)+SUMIF(negtgel!U$2:BL$2,'Tsalin uzuulelt'!H$4,negtgel!U47:BL47)+SUMIF(negtgel!U$2:BL$2,'Tsalin uzuulelt'!H$5,negtgel!U47:BL47)</f>
      </c>
      <c r="J47">
        <f>SUMIF(negtgel!U$2:BL$2,'Tsalin uzuulelt'!J$1,negtgel!U47:BL47) + SUMIF(negtgel!U$2:BL$2,'Tsalin uzuulelt'!J$2,negtgel!U47:BL47)+SUMIF(negtgel!U$2:BL$2,'Tsalin uzuulelt'!J$3,negtgel!U47:BL47)+SUMIF(negtgel!U$2:BL$2,'Tsalin uzuulelt'!J$4,negtgel!U47:BL47)+SUMIF(negtgel!U$2:BL$2,'Tsalin uzuulelt'!J$5,negtgel!U47:BL47)</f>
      </c>
      <c r="K47">
        <f>SUMIF(negtgel!U$2:BL$2,'Tsalin uzuulelt'!L$1,negtgel!U47:BL47) + SUMIF(negtgel!U$2:BL$2,'Tsalin uzuulelt'!L$2,negtgel!U47:BL47)+SUMIF(negtgel!U$2:BL$2,'Tsalin uzuulelt'!L$3,negtgel!U47:BL47)+SUMIF(negtgel!U$2:BL$2,'Tsalin uzuulelt'!L$4,negtgel!U47:BL47)+SUMIF(negtgel!U$2:BL$2,'Tsalin uzuulelt'!L$5,negtgel!U47:BL47)</f>
      </c>
      <c r="L47">
        <f>SUMIF(negtgel!U$2:BL$2,'Tsalin uzuulelt'!N$1,negtgel!U47:BL47) + SUMIF(negtgel!U$2:BL$2,'Tsalin uzuulelt'!N$2,negtgel!U47:BL47)+SUMIF(negtgel!U$2:BL$2,'Tsalin uzuulelt'!N$3,negtgel!U47:BL47)+SUMIF(negtgel!U$2:BL$2,'Tsalin uzuulelt'!N$4,negtgel!U47:BL47)+SUMIF(negtgel!U$2:BL$2,'Tsalin uzuulelt'!N$5,negtgel!U47:BL47)</f>
      </c>
      <c r="M47">
        <f>SUMIF(negtgel!U$2:BL$2,'Tsalin uzuulelt'!P$1,negtgel!U47:BL47) + SUMIF(negtgel!U$2:BL$2,'Tsalin uzuulelt'!P$2,negtgel!U47:BL47)+ SUMIF(negtgel!U$2:BL$2,'Tsalin uzuulelt'!P$3,negtgel!U47:BL47)+ SUMIF(negtgel!U$2:BL$2,'Tsalin uzuulelt'!P$4,negtgel!U47:BL47)+ SUMIF(negtgel!U$2:BL$2,'Tsalin uzuulelt'!P$5,negtgel!U47:BL47)</f>
      </c>
      <c r="N47">
        <f>IF(ISNUMBER(U47*1)=CF47,0,K47-H47-G47)</f>
      </c>
      <c r="O47">
        <f>IF(ISNUMBER(U47*1)=CF47,0,L47)</f>
      </c>
      <c r="P47">
        <f>IF(ISNUMBER(U47*1)=CF47,0,M47)</f>
      </c>
      <c r="Q47">
        <f>IF(N47&gt;2400000,N47,0)</f>
      </c>
      <c r="R47">
        <f>IF(L47/Q47*100&lt;3,2,10)</f>
      </c>
      <c r="S47">
        <f>IF(CH47=0,0,IF(B47&gt;9,10,IF(B47&gt;8,B47,IF(B47&gt;7.7,7.8,IF(B47&gt;3,B47,IF(B47&gt;1.5,2))))))</f>
      </c>
      <c r="T47">
        <f>IFERROR(U47*1,0)</f>
      </c>
      <c r="U47" t="n">
        <v>85.0</v>
      </c>
      <c r="V47" t="s">
        <v>4507</v>
      </c>
      <c r="W47" t="s">
        <v>4471</v>
      </c>
      <c r="X47" t="n">
        <v>500784.0</v>
      </c>
      <c r="Y47" t="n">
        <v>500784.0</v>
      </c>
      <c r="Z47" t="n">
        <v>0.0</v>
      </c>
      <c r="AA47" t="n">
        <v>0.0</v>
      </c>
      <c r="AB47" t="n">
        <v>0.0</v>
      </c>
      <c r="AC47" t="n">
        <v>0.0</v>
      </c>
      <c r="AD47" t="n">
        <v>0.0</v>
      </c>
      <c r="AE47" t="n">
        <v>0.0</v>
      </c>
      <c r="AF47" t="n">
        <v>66000.0</v>
      </c>
      <c r="AG47" t="n">
        <v>0.0</v>
      </c>
      <c r="AH47" t="n">
        <v>0.0</v>
      </c>
      <c r="AI47" t="n">
        <v>0.0</v>
      </c>
      <c r="AJ47" t="n">
        <v>0.0</v>
      </c>
      <c r="AK47" t="n">
        <v>0.0</v>
      </c>
      <c r="AL47" t="n">
        <v>0.0</v>
      </c>
      <c r="AM47" t="n">
        <v>0.0</v>
      </c>
      <c r="AN47" t="n">
        <v>0.0</v>
      </c>
      <c r="AO47" t="n">
        <v>566784.0</v>
      </c>
      <c r="AP47" t="n">
        <v>56679.0</v>
      </c>
      <c r="AQ47" t="n">
        <v>44670.6</v>
      </c>
      <c r="CG47"/>
    </row>
    <row r="48">
      <c r="A48" t="n">
        <v>1.0</v>
      </c>
      <c r="B48">
        <f>IF((K48-G48-H48&gt;2400000),10,(L48/(K48-G48-H48)*100))</f>
      </c>
      <c r="C48">
        <f>IF(N48&gt;2400000,240000,(N48*S48)/100)</f>
      </c>
      <c r="D48">
        <f>IF(S48=0,0,IF((N48-I48)&gt;2400000,((((((N48-I48-J48)-240000))*0.1+(I48+J48)*0.1)))-7000,((((((N48-I48-J48)-(N48-I48-J48)*S48/100)))*0.1+(I48+J48)*0.1)-7000)))</f>
      </c>
      <c r="E48">
        <f>C48-O48</f>
      </c>
      <c r="F48">
        <f>D48-P48</f>
      </c>
      <c r="G48">
        <f>SUMIF(negtgel!U$2:BL$2,'Tsalin uzuulelt'!B$1,negtgel!U48:BL48) + SUMIF(negtgel!U$2:BL$2,'Tsalin uzuulelt'!B$2,negtgel!U48:BL48)+SUMIF(negtgel!U$2:BL$2,'Tsalin uzuulelt'!B$3,negtgel!U48:BL48)+SUMIF(negtgel!U$2:BL$2,'Tsalin uzuulelt'!B$4,negtgel!U48:BL48)+SUMIF(negtgel!U$2:BL$2,'Tsalin uzuulelt'!B$5,negtgel!U48:BL48)</f>
      </c>
      <c r="H48">
        <f>SUMIF(negtgel!U$2:BL$2,'Tsalin uzuulelt'!F$1,negtgel!U48:BL48) + SUMIF(negtgel!U$2:BL$2,'Tsalin uzuulelt'!F$2,negtgel!U48:BL48)+SUMIF(negtgel!U$2:BL$2,'Tsalin uzuulelt'!F$3,negtgel!U48:BL48)+SUMIF(negtgel!U$2:BL$2,'Tsalin uzuulelt'!F$4,negtgel!U48:BL48)+SUMIF(negtgel!U$2:BL$2,'Tsalin uzuulelt'!F$5,negtgel!U48:BL48)</f>
      </c>
      <c r="I48">
        <f>SUMIF(negtgel!U$2:BL$2,'Tsalin uzuulelt'!H$1,negtgel!U48:BL48) + SUMIF(negtgel!U$2:BL$2,'Tsalin uzuulelt'!H$2,negtgel!U48:BL48)+SUMIF(negtgel!U$2:BL$2,'Tsalin uzuulelt'!H$3,negtgel!U48:BL48)+SUMIF(negtgel!U$2:BL$2,'Tsalin uzuulelt'!H$4,negtgel!U48:BL48)+SUMIF(negtgel!U$2:BL$2,'Tsalin uzuulelt'!H$5,negtgel!U48:BL48)</f>
      </c>
      <c r="J48">
        <f>SUMIF(negtgel!U$2:BL$2,'Tsalin uzuulelt'!J$1,negtgel!U48:BL48) + SUMIF(negtgel!U$2:BL$2,'Tsalin uzuulelt'!J$2,negtgel!U48:BL48)+SUMIF(negtgel!U$2:BL$2,'Tsalin uzuulelt'!J$3,negtgel!U48:BL48)+SUMIF(negtgel!U$2:BL$2,'Tsalin uzuulelt'!J$4,negtgel!U48:BL48)+SUMIF(negtgel!U$2:BL$2,'Tsalin uzuulelt'!J$5,negtgel!U48:BL48)</f>
      </c>
      <c r="K48">
        <f>SUMIF(negtgel!U$2:BL$2,'Tsalin uzuulelt'!L$1,negtgel!U48:BL48) + SUMIF(negtgel!U$2:BL$2,'Tsalin uzuulelt'!L$2,negtgel!U48:BL48)+SUMIF(negtgel!U$2:BL$2,'Tsalin uzuulelt'!L$3,negtgel!U48:BL48)+SUMIF(negtgel!U$2:BL$2,'Tsalin uzuulelt'!L$4,negtgel!U48:BL48)+SUMIF(negtgel!U$2:BL$2,'Tsalin uzuulelt'!L$5,negtgel!U48:BL48)</f>
      </c>
      <c r="L48">
        <f>SUMIF(negtgel!U$2:BL$2,'Tsalin uzuulelt'!N$1,negtgel!U48:BL48) + SUMIF(negtgel!U$2:BL$2,'Tsalin uzuulelt'!N$2,negtgel!U48:BL48)+SUMIF(negtgel!U$2:BL$2,'Tsalin uzuulelt'!N$3,negtgel!U48:BL48)+SUMIF(negtgel!U$2:BL$2,'Tsalin uzuulelt'!N$4,negtgel!U48:BL48)+SUMIF(negtgel!U$2:BL$2,'Tsalin uzuulelt'!N$5,negtgel!U48:BL48)</f>
      </c>
      <c r="M48">
        <f>SUMIF(negtgel!U$2:BL$2,'Tsalin uzuulelt'!P$1,negtgel!U48:BL48) + SUMIF(negtgel!U$2:BL$2,'Tsalin uzuulelt'!P$2,negtgel!U48:BL48)+ SUMIF(negtgel!U$2:BL$2,'Tsalin uzuulelt'!P$3,negtgel!U48:BL48)+ SUMIF(negtgel!U$2:BL$2,'Tsalin uzuulelt'!P$4,negtgel!U48:BL48)+ SUMIF(negtgel!U$2:BL$2,'Tsalin uzuulelt'!P$5,negtgel!U48:BL48)</f>
      </c>
      <c r="N48">
        <f>IF(ISNUMBER(U48*1)=CF48,0,K48-H48-G48)</f>
      </c>
      <c r="O48">
        <f>IF(ISNUMBER(U48*1)=CF48,0,L48)</f>
      </c>
      <c r="P48">
        <f>IF(ISNUMBER(U48*1)=CF48,0,M48)</f>
      </c>
      <c r="Q48">
        <f>IF(N48&gt;2400000,N48,0)</f>
      </c>
      <c r="R48">
        <f>IF(L48/Q48*100&lt;3,2,10)</f>
      </c>
      <c r="S48">
        <f>IF(CH48=0,0,IF(B48&gt;9,10,IF(B48&gt;8,B48,IF(B48&gt;7.7,7.8,IF(B48&gt;3,B48,IF(B48&gt;1.5,2))))))</f>
      </c>
      <c r="T48">
        <f>IFERROR(U48*1,0)</f>
      </c>
      <c r="U48" t="n">
        <v>86.0</v>
      </c>
      <c r="V48" t="s">
        <v>4508</v>
      </c>
      <c r="W48" t="s">
        <v>4471</v>
      </c>
      <c r="X48" t="n">
        <v>496912.0</v>
      </c>
      <c r="Y48" t="n">
        <v>496912.0</v>
      </c>
      <c r="Z48" t="n">
        <v>0.0</v>
      </c>
      <c r="AA48" t="n">
        <v>0.0</v>
      </c>
      <c r="AB48" t="n">
        <v>0.0</v>
      </c>
      <c r="AC48" t="n">
        <v>0.0</v>
      </c>
      <c r="AD48" t="n">
        <v>0.0</v>
      </c>
      <c r="AE48" t="n">
        <v>0.0</v>
      </c>
      <c r="AF48" t="n">
        <v>66000.0</v>
      </c>
      <c r="AG48" t="n">
        <v>0.0</v>
      </c>
      <c r="AH48" t="n">
        <v>0.0</v>
      </c>
      <c r="AI48" t="n">
        <v>0.0</v>
      </c>
      <c r="AJ48" t="n">
        <v>0.0</v>
      </c>
      <c r="AK48" t="n">
        <v>0.0</v>
      </c>
      <c r="AL48" t="n">
        <v>0.0</v>
      </c>
      <c r="AM48" t="n">
        <v>0.0</v>
      </c>
      <c r="AN48" t="n">
        <v>0.0</v>
      </c>
      <c r="AO48" t="n">
        <v>562912.0</v>
      </c>
      <c r="AP48" t="n">
        <v>56291.0</v>
      </c>
      <c r="AQ48" t="n">
        <v>44322.1</v>
      </c>
      <c r="CG48"/>
    </row>
    <row r="49">
      <c r="A49" t="n">
        <v>1.0</v>
      </c>
      <c r="B49">
        <f>IF((K49-G49-H49&gt;2400000),10,(L49/(K49-G49-H49)*100))</f>
      </c>
      <c r="C49">
        <f>IF(N49&gt;2400000,240000,(N49*S49)/100)</f>
      </c>
      <c r="D49">
        <f>IF(S49=0,0,IF((N49-I49)&gt;2400000,((((((N49-I49-J49)-240000))*0.1+(I49+J49)*0.1)))-7000,((((((N49-I49-J49)-(N49-I49-J49)*S49/100)))*0.1+(I49+J49)*0.1)-7000)))</f>
      </c>
      <c r="E49">
        <f>C49-O49</f>
      </c>
      <c r="F49">
        <f>D49-P49</f>
      </c>
      <c r="G49">
        <f>SUMIF(negtgel!U$2:BL$2,'Tsalin uzuulelt'!B$1,negtgel!U49:BL49) + SUMIF(negtgel!U$2:BL$2,'Tsalin uzuulelt'!B$2,negtgel!U49:BL49)+SUMIF(negtgel!U$2:BL$2,'Tsalin uzuulelt'!B$3,negtgel!U49:BL49)+SUMIF(negtgel!U$2:BL$2,'Tsalin uzuulelt'!B$4,negtgel!U49:BL49)+SUMIF(negtgel!U$2:BL$2,'Tsalin uzuulelt'!B$5,negtgel!U49:BL49)</f>
      </c>
      <c r="H49">
        <f>SUMIF(negtgel!U$2:BL$2,'Tsalin uzuulelt'!F$1,negtgel!U49:BL49) + SUMIF(negtgel!U$2:BL$2,'Tsalin uzuulelt'!F$2,negtgel!U49:BL49)+SUMIF(negtgel!U$2:BL$2,'Tsalin uzuulelt'!F$3,negtgel!U49:BL49)+SUMIF(negtgel!U$2:BL$2,'Tsalin uzuulelt'!F$4,negtgel!U49:BL49)+SUMIF(negtgel!U$2:BL$2,'Tsalin uzuulelt'!F$5,negtgel!U49:BL49)</f>
      </c>
      <c r="I49">
        <f>SUMIF(negtgel!U$2:BL$2,'Tsalin uzuulelt'!H$1,negtgel!U49:BL49) + SUMIF(negtgel!U$2:BL$2,'Tsalin uzuulelt'!H$2,negtgel!U49:BL49)+SUMIF(negtgel!U$2:BL$2,'Tsalin uzuulelt'!H$3,negtgel!U49:BL49)+SUMIF(negtgel!U$2:BL$2,'Tsalin uzuulelt'!H$4,negtgel!U49:BL49)+SUMIF(negtgel!U$2:BL$2,'Tsalin uzuulelt'!H$5,negtgel!U49:BL49)</f>
      </c>
      <c r="J49">
        <f>SUMIF(negtgel!U$2:BL$2,'Tsalin uzuulelt'!J$1,negtgel!U49:BL49) + SUMIF(negtgel!U$2:BL$2,'Tsalin uzuulelt'!J$2,negtgel!U49:BL49)+SUMIF(negtgel!U$2:BL$2,'Tsalin uzuulelt'!J$3,negtgel!U49:BL49)+SUMIF(negtgel!U$2:BL$2,'Tsalin uzuulelt'!J$4,negtgel!U49:BL49)+SUMIF(negtgel!U$2:BL$2,'Tsalin uzuulelt'!J$5,negtgel!U49:BL49)</f>
      </c>
      <c r="K49">
        <f>SUMIF(negtgel!U$2:BL$2,'Tsalin uzuulelt'!L$1,negtgel!U49:BL49) + SUMIF(negtgel!U$2:BL$2,'Tsalin uzuulelt'!L$2,negtgel!U49:BL49)+SUMIF(negtgel!U$2:BL$2,'Tsalin uzuulelt'!L$3,negtgel!U49:BL49)+SUMIF(negtgel!U$2:BL$2,'Tsalin uzuulelt'!L$4,negtgel!U49:BL49)+SUMIF(negtgel!U$2:BL$2,'Tsalin uzuulelt'!L$5,negtgel!U49:BL49)</f>
      </c>
      <c r="L49">
        <f>SUMIF(negtgel!U$2:BL$2,'Tsalin uzuulelt'!N$1,negtgel!U49:BL49) + SUMIF(negtgel!U$2:BL$2,'Tsalin uzuulelt'!N$2,negtgel!U49:BL49)+SUMIF(negtgel!U$2:BL$2,'Tsalin uzuulelt'!N$3,negtgel!U49:BL49)+SUMIF(negtgel!U$2:BL$2,'Tsalin uzuulelt'!N$4,negtgel!U49:BL49)+SUMIF(negtgel!U$2:BL$2,'Tsalin uzuulelt'!N$5,negtgel!U49:BL49)</f>
      </c>
      <c r="M49">
        <f>SUMIF(negtgel!U$2:BL$2,'Tsalin uzuulelt'!P$1,negtgel!U49:BL49) + SUMIF(negtgel!U$2:BL$2,'Tsalin uzuulelt'!P$2,negtgel!U49:BL49)+ SUMIF(negtgel!U$2:BL$2,'Tsalin uzuulelt'!P$3,negtgel!U49:BL49)+ SUMIF(negtgel!U$2:BL$2,'Tsalin uzuulelt'!P$4,negtgel!U49:BL49)+ SUMIF(negtgel!U$2:BL$2,'Tsalin uzuulelt'!P$5,negtgel!U49:BL49)</f>
      </c>
      <c r="N49">
        <f>IF(ISNUMBER(U49*1)=CF49,0,K49-H49-G49)</f>
      </c>
      <c r="O49">
        <f>IF(ISNUMBER(U49*1)=CF49,0,L49)</f>
      </c>
      <c r="P49">
        <f>IF(ISNUMBER(U49*1)=CF49,0,M49)</f>
      </c>
      <c r="Q49">
        <f>IF(N49&gt;2400000,N49,0)</f>
      </c>
      <c r="R49">
        <f>IF(L49/Q49*100&lt;3,2,10)</f>
      </c>
      <c r="S49">
        <f>IF(CH49=0,0,IF(B49&gt;9,10,IF(B49&gt;8,B49,IF(B49&gt;7.7,7.8,IF(B49&gt;3,B49,IF(B49&gt;1.5,2))))))</f>
      </c>
      <c r="T49">
        <f>IFERROR(U49*1,0)</f>
      </c>
      <c r="U49" t="n">
        <v>87.0</v>
      </c>
      <c r="V49" t="s">
        <v>4509</v>
      </c>
      <c r="W49" t="s">
        <v>4469</v>
      </c>
      <c r="X49" t="n">
        <v>580710.0</v>
      </c>
      <c r="Y49" t="n">
        <v>52792.0</v>
      </c>
      <c r="Z49" t="n">
        <v>2640.0</v>
      </c>
      <c r="AA49" t="n">
        <v>0.0</v>
      </c>
      <c r="AB49" t="n">
        <v>0.0</v>
      </c>
      <c r="AC49" t="n">
        <v>0.0</v>
      </c>
      <c r="AD49" t="n">
        <v>0.0</v>
      </c>
      <c r="AE49" t="n">
        <v>0.0</v>
      </c>
      <c r="AF49" t="n">
        <v>6000.0</v>
      </c>
      <c r="AG49" t="n">
        <v>0.0</v>
      </c>
      <c r="AH49" t="n">
        <v>0.0</v>
      </c>
      <c r="AI49" t="n">
        <v>0.0</v>
      </c>
      <c r="AJ49" t="n">
        <v>0.0</v>
      </c>
      <c r="AK49" t="n">
        <v>0.0</v>
      </c>
      <c r="AL49" t="n">
        <v>0.0</v>
      </c>
      <c r="AM49" t="n">
        <v>0.0</v>
      </c>
      <c r="AN49" t="n">
        <v>0.0</v>
      </c>
      <c r="AO49" t="n">
        <v>61432.0</v>
      </c>
      <c r="AP49" t="n">
        <v>6143.0</v>
      </c>
      <c r="AQ49" t="n">
        <v>0.0</v>
      </c>
      <c r="CG49"/>
    </row>
    <row r="50">
      <c r="A50" t="n">
        <v>1.0</v>
      </c>
      <c r="B50">
        <f>IF((K50-G50-H50&gt;2400000),10,(L50/(K50-G50-H50)*100))</f>
      </c>
      <c r="C50">
        <f>IF(N50&gt;2400000,240000,(N50*S50)/100)</f>
      </c>
      <c r="D50">
        <f>IF(S50=0,0,IF((N50-I50)&gt;2400000,((((((N50-I50-J50)-240000))*0.1+(I50+J50)*0.1)))-7000,((((((N50-I50-J50)-(N50-I50-J50)*S50/100)))*0.1+(I50+J50)*0.1)-7000)))</f>
      </c>
      <c r="E50">
        <f>C50-O50</f>
      </c>
      <c r="F50">
        <f>D50-P50</f>
      </c>
      <c r="G50">
        <f>SUMIF(negtgel!U$2:BL$2,'Tsalin uzuulelt'!B$1,negtgel!U50:BL50) + SUMIF(negtgel!U$2:BL$2,'Tsalin uzuulelt'!B$2,negtgel!U50:BL50)+SUMIF(negtgel!U$2:BL$2,'Tsalin uzuulelt'!B$3,negtgel!U50:BL50)+SUMIF(negtgel!U$2:BL$2,'Tsalin uzuulelt'!B$4,negtgel!U50:BL50)+SUMIF(negtgel!U$2:BL$2,'Tsalin uzuulelt'!B$5,negtgel!U50:BL50)</f>
      </c>
      <c r="H50">
        <f>SUMIF(negtgel!U$2:BL$2,'Tsalin uzuulelt'!F$1,negtgel!U50:BL50) + SUMIF(negtgel!U$2:BL$2,'Tsalin uzuulelt'!F$2,negtgel!U50:BL50)+SUMIF(negtgel!U$2:BL$2,'Tsalin uzuulelt'!F$3,negtgel!U50:BL50)+SUMIF(negtgel!U$2:BL$2,'Tsalin uzuulelt'!F$4,negtgel!U50:BL50)+SUMIF(negtgel!U$2:BL$2,'Tsalin uzuulelt'!F$5,negtgel!U50:BL50)</f>
      </c>
      <c r="I50">
        <f>SUMIF(negtgel!U$2:BL$2,'Tsalin uzuulelt'!H$1,negtgel!U50:BL50) + SUMIF(negtgel!U$2:BL$2,'Tsalin uzuulelt'!H$2,negtgel!U50:BL50)+SUMIF(negtgel!U$2:BL$2,'Tsalin uzuulelt'!H$3,negtgel!U50:BL50)+SUMIF(negtgel!U$2:BL$2,'Tsalin uzuulelt'!H$4,negtgel!U50:BL50)+SUMIF(negtgel!U$2:BL$2,'Tsalin uzuulelt'!H$5,negtgel!U50:BL50)</f>
      </c>
      <c r="J50">
        <f>SUMIF(negtgel!U$2:BL$2,'Tsalin uzuulelt'!J$1,negtgel!U50:BL50) + SUMIF(negtgel!U$2:BL$2,'Tsalin uzuulelt'!J$2,negtgel!U50:BL50)+SUMIF(negtgel!U$2:BL$2,'Tsalin uzuulelt'!J$3,negtgel!U50:BL50)+SUMIF(negtgel!U$2:BL$2,'Tsalin uzuulelt'!J$4,negtgel!U50:BL50)+SUMIF(negtgel!U$2:BL$2,'Tsalin uzuulelt'!J$5,negtgel!U50:BL50)</f>
      </c>
      <c r="K50">
        <f>SUMIF(negtgel!U$2:BL$2,'Tsalin uzuulelt'!L$1,negtgel!U50:BL50) + SUMIF(negtgel!U$2:BL$2,'Tsalin uzuulelt'!L$2,negtgel!U50:BL50)+SUMIF(negtgel!U$2:BL$2,'Tsalin uzuulelt'!L$3,negtgel!U50:BL50)+SUMIF(negtgel!U$2:BL$2,'Tsalin uzuulelt'!L$4,negtgel!U50:BL50)+SUMIF(negtgel!U$2:BL$2,'Tsalin uzuulelt'!L$5,negtgel!U50:BL50)</f>
      </c>
      <c r="L50">
        <f>SUMIF(negtgel!U$2:BL$2,'Tsalin uzuulelt'!N$1,negtgel!U50:BL50) + SUMIF(negtgel!U$2:BL$2,'Tsalin uzuulelt'!N$2,negtgel!U50:BL50)+SUMIF(negtgel!U$2:BL$2,'Tsalin uzuulelt'!N$3,negtgel!U50:BL50)+SUMIF(negtgel!U$2:BL$2,'Tsalin uzuulelt'!N$4,negtgel!U50:BL50)+SUMIF(negtgel!U$2:BL$2,'Tsalin uzuulelt'!N$5,negtgel!U50:BL50)</f>
      </c>
      <c r="M50">
        <f>SUMIF(negtgel!U$2:BL$2,'Tsalin uzuulelt'!P$1,negtgel!U50:BL50) + SUMIF(negtgel!U$2:BL$2,'Tsalin uzuulelt'!P$2,negtgel!U50:BL50)+ SUMIF(negtgel!U$2:BL$2,'Tsalin uzuulelt'!P$3,negtgel!U50:BL50)+ SUMIF(negtgel!U$2:BL$2,'Tsalin uzuulelt'!P$4,negtgel!U50:BL50)+ SUMIF(negtgel!U$2:BL$2,'Tsalin uzuulelt'!P$5,negtgel!U50:BL50)</f>
      </c>
      <c r="N50">
        <f>IF(ISNUMBER(U50*1)=CF50,0,K50-H50-G50)</f>
      </c>
      <c r="O50">
        <f>IF(ISNUMBER(U50*1)=CF50,0,L50)</f>
      </c>
      <c r="P50">
        <f>IF(ISNUMBER(U50*1)=CF50,0,M50)</f>
      </c>
      <c r="Q50">
        <f>IF(N50&gt;2400000,N50,0)</f>
      </c>
      <c r="R50">
        <f>IF(L50/Q50*100&lt;3,2,10)</f>
      </c>
      <c r="S50">
        <f>IF(CH50=0,0,IF(B50&gt;9,10,IF(B50&gt;8,B50,IF(B50&gt;7.7,7.8,IF(B50&gt;3,B50,IF(B50&gt;1.5,2))))))</f>
      </c>
      <c r="T50">
        <f>IFERROR(U50*1,0)</f>
      </c>
      <c r="U50" t="n">
        <v>88.0</v>
      </c>
      <c r="V50" t="s">
        <v>4510</v>
      </c>
      <c r="W50" t="s">
        <v>4499</v>
      </c>
      <c r="X50" t="n">
        <v>627465.0</v>
      </c>
      <c r="Y50" t="n">
        <v>627465.0</v>
      </c>
      <c r="Z50" t="n">
        <v>62746.0</v>
      </c>
      <c r="AA50" t="n">
        <v>94120.0</v>
      </c>
      <c r="AB50" t="n">
        <v>0.0</v>
      </c>
      <c r="AC50" t="n">
        <v>0.0</v>
      </c>
      <c r="AD50" t="n">
        <v>0.0</v>
      </c>
      <c r="AE50" t="n">
        <v>0.0</v>
      </c>
      <c r="AF50" t="n">
        <v>66000.0</v>
      </c>
      <c r="AG50" t="n">
        <v>0.0</v>
      </c>
      <c r="AH50" t="n">
        <v>0.0</v>
      </c>
      <c r="AI50" t="n">
        <v>0.0</v>
      </c>
      <c r="AJ50" t="n">
        <v>0.0</v>
      </c>
      <c r="AK50" t="n">
        <v>0.0</v>
      </c>
      <c r="AL50" t="n">
        <v>0.0</v>
      </c>
      <c r="AM50" t="n">
        <v>0.0</v>
      </c>
      <c r="AN50" t="n">
        <v>0.0</v>
      </c>
      <c r="AO50" t="n">
        <v>850331.0</v>
      </c>
      <c r="AP50" t="n">
        <v>85034.0</v>
      </c>
      <c r="AQ50" t="n">
        <v>70189.8</v>
      </c>
      <c r="CG50"/>
    </row>
    <row r="51">
      <c r="A51" t="n">
        <v>1.0</v>
      </c>
      <c r="B51">
        <f>IF((K51-G51-H51&gt;2400000),10,(L51/(K51-G51-H51)*100))</f>
      </c>
      <c r="C51">
        <f>IF(N51&gt;2400000,240000,(N51*S51)/100)</f>
      </c>
      <c r="D51">
        <f>IF(S51=0,0,IF((N51-I51)&gt;2400000,((((((N51-I51-J51)-240000))*0.1+(I51+J51)*0.1)))-7000,((((((N51-I51-J51)-(N51-I51-J51)*S51/100)))*0.1+(I51+J51)*0.1)-7000)))</f>
      </c>
      <c r="E51">
        <f>C51-O51</f>
      </c>
      <c r="F51">
        <f>D51-P51</f>
      </c>
      <c r="G51">
        <f>SUMIF(negtgel!U$2:BL$2,'Tsalin uzuulelt'!B$1,negtgel!U51:BL51) + SUMIF(negtgel!U$2:BL$2,'Tsalin uzuulelt'!B$2,negtgel!U51:BL51)+SUMIF(negtgel!U$2:BL$2,'Tsalin uzuulelt'!B$3,negtgel!U51:BL51)+SUMIF(negtgel!U$2:BL$2,'Tsalin uzuulelt'!B$4,negtgel!U51:BL51)+SUMIF(negtgel!U$2:BL$2,'Tsalin uzuulelt'!B$5,negtgel!U51:BL51)</f>
      </c>
      <c r="H51">
        <f>SUMIF(negtgel!U$2:BL$2,'Tsalin uzuulelt'!F$1,negtgel!U51:BL51) + SUMIF(negtgel!U$2:BL$2,'Tsalin uzuulelt'!F$2,negtgel!U51:BL51)+SUMIF(negtgel!U$2:BL$2,'Tsalin uzuulelt'!F$3,negtgel!U51:BL51)+SUMIF(negtgel!U$2:BL$2,'Tsalin uzuulelt'!F$4,negtgel!U51:BL51)+SUMIF(negtgel!U$2:BL$2,'Tsalin uzuulelt'!F$5,negtgel!U51:BL51)</f>
      </c>
      <c r="I51">
        <f>SUMIF(negtgel!U$2:BL$2,'Tsalin uzuulelt'!H$1,negtgel!U51:BL51) + SUMIF(negtgel!U$2:BL$2,'Tsalin uzuulelt'!H$2,negtgel!U51:BL51)+SUMIF(negtgel!U$2:BL$2,'Tsalin uzuulelt'!H$3,negtgel!U51:BL51)+SUMIF(negtgel!U$2:BL$2,'Tsalin uzuulelt'!H$4,negtgel!U51:BL51)+SUMIF(negtgel!U$2:BL$2,'Tsalin uzuulelt'!H$5,negtgel!U51:BL51)</f>
      </c>
      <c r="J51">
        <f>SUMIF(negtgel!U$2:BL$2,'Tsalin uzuulelt'!J$1,negtgel!U51:BL51) + SUMIF(negtgel!U$2:BL$2,'Tsalin uzuulelt'!J$2,negtgel!U51:BL51)+SUMIF(negtgel!U$2:BL$2,'Tsalin uzuulelt'!J$3,negtgel!U51:BL51)+SUMIF(negtgel!U$2:BL$2,'Tsalin uzuulelt'!J$4,negtgel!U51:BL51)+SUMIF(negtgel!U$2:BL$2,'Tsalin uzuulelt'!J$5,negtgel!U51:BL51)</f>
      </c>
      <c r="K51">
        <f>SUMIF(negtgel!U$2:BL$2,'Tsalin uzuulelt'!L$1,negtgel!U51:BL51) + SUMIF(negtgel!U$2:BL$2,'Tsalin uzuulelt'!L$2,negtgel!U51:BL51)+SUMIF(negtgel!U$2:BL$2,'Tsalin uzuulelt'!L$3,negtgel!U51:BL51)+SUMIF(negtgel!U$2:BL$2,'Tsalin uzuulelt'!L$4,negtgel!U51:BL51)+SUMIF(negtgel!U$2:BL$2,'Tsalin uzuulelt'!L$5,negtgel!U51:BL51)</f>
      </c>
      <c r="L51">
        <f>SUMIF(negtgel!U$2:BL$2,'Tsalin uzuulelt'!N$1,negtgel!U51:BL51) + SUMIF(negtgel!U$2:BL$2,'Tsalin uzuulelt'!N$2,negtgel!U51:BL51)+SUMIF(negtgel!U$2:BL$2,'Tsalin uzuulelt'!N$3,negtgel!U51:BL51)+SUMIF(negtgel!U$2:BL$2,'Tsalin uzuulelt'!N$4,negtgel!U51:BL51)+SUMIF(negtgel!U$2:BL$2,'Tsalin uzuulelt'!N$5,negtgel!U51:BL51)</f>
      </c>
      <c r="M51">
        <f>SUMIF(negtgel!U$2:BL$2,'Tsalin uzuulelt'!P$1,negtgel!U51:BL51) + SUMIF(negtgel!U$2:BL$2,'Tsalin uzuulelt'!P$2,negtgel!U51:BL51)+ SUMIF(negtgel!U$2:BL$2,'Tsalin uzuulelt'!P$3,negtgel!U51:BL51)+ SUMIF(negtgel!U$2:BL$2,'Tsalin uzuulelt'!P$4,negtgel!U51:BL51)+ SUMIF(negtgel!U$2:BL$2,'Tsalin uzuulelt'!P$5,negtgel!U51:BL51)</f>
      </c>
      <c r="N51">
        <f>IF(ISNUMBER(U51*1)=CF51,0,K51-H51-G51)</f>
      </c>
      <c r="O51">
        <f>IF(ISNUMBER(U51*1)=CF51,0,L51)</f>
      </c>
      <c r="P51">
        <f>IF(ISNUMBER(U51*1)=CF51,0,M51)</f>
      </c>
      <c r="Q51">
        <f>IF(N51&gt;2400000,N51,0)</f>
      </c>
      <c r="R51">
        <f>IF(L51/Q51*100&lt;3,2,10)</f>
      </c>
      <c r="S51">
        <f>IF(CH51=0,0,IF(B51&gt;9,10,IF(B51&gt;8,B51,IF(B51&gt;7.7,7.8,IF(B51&gt;3,B51,IF(B51&gt;1.5,2))))))</f>
      </c>
      <c r="T51">
        <f>IFERROR(U51*1,0)</f>
      </c>
      <c r="U51" t="n">
        <v>89.0</v>
      </c>
      <c r="V51" t="s">
        <v>4511</v>
      </c>
      <c r="W51" t="s">
        <v>4469</v>
      </c>
      <c r="X51" t="n">
        <v>613669.0</v>
      </c>
      <c r="Y51" t="n">
        <v>55788.0</v>
      </c>
      <c r="Z51" t="n">
        <v>5579.0</v>
      </c>
      <c r="AA51" t="n">
        <v>8368.0</v>
      </c>
      <c r="AB51" t="n">
        <v>0.0</v>
      </c>
      <c r="AC51" t="n">
        <v>0.0</v>
      </c>
      <c r="AD51" t="n">
        <v>0.0</v>
      </c>
      <c r="AE51" t="n">
        <v>0.0</v>
      </c>
      <c r="AF51" t="n">
        <v>6000.0</v>
      </c>
      <c r="AG51" t="n">
        <v>0.0</v>
      </c>
      <c r="AH51" t="n">
        <v>0.0</v>
      </c>
      <c r="AI51" t="n">
        <v>0.0</v>
      </c>
      <c r="AJ51" t="n">
        <v>0.0</v>
      </c>
      <c r="AK51" t="n">
        <v>0.0</v>
      </c>
      <c r="AL51" t="n">
        <v>0.0</v>
      </c>
      <c r="AM51" t="n">
        <v>0.0</v>
      </c>
      <c r="AN51" t="n">
        <v>0.0</v>
      </c>
      <c r="AO51" t="n">
        <v>75735.0</v>
      </c>
      <c r="AP51" t="n">
        <v>7573.0</v>
      </c>
      <c r="AQ51" t="n">
        <v>0.0</v>
      </c>
      <c r="CG51"/>
    </row>
    <row r="52">
      <c r="A52" t="n">
        <v>1.0</v>
      </c>
      <c r="B52">
        <f>IF((K52-G52-H52&gt;2400000),10,(L52/(K52-G52-H52)*100))</f>
      </c>
      <c r="C52">
        <f>IF(N52&gt;2400000,240000,(N52*S52)/100)</f>
      </c>
      <c r="D52">
        <f>IF(S52=0,0,IF((N52-I52)&gt;2400000,((((((N52-I52-J52)-240000))*0.1+(I52+J52)*0.1)))-7000,((((((N52-I52-J52)-(N52-I52-J52)*S52/100)))*0.1+(I52+J52)*0.1)-7000)))</f>
      </c>
      <c r="E52">
        <f>C52-O52</f>
      </c>
      <c r="F52">
        <f>D52-P52</f>
      </c>
      <c r="G52">
        <f>SUMIF(negtgel!U$2:BL$2,'Tsalin uzuulelt'!B$1,negtgel!U52:BL52) + SUMIF(negtgel!U$2:BL$2,'Tsalin uzuulelt'!B$2,negtgel!U52:BL52)+SUMIF(negtgel!U$2:BL$2,'Tsalin uzuulelt'!B$3,negtgel!U52:BL52)+SUMIF(negtgel!U$2:BL$2,'Tsalin uzuulelt'!B$4,negtgel!U52:BL52)+SUMIF(negtgel!U$2:BL$2,'Tsalin uzuulelt'!B$5,negtgel!U52:BL52)</f>
      </c>
      <c r="H52">
        <f>SUMIF(negtgel!U$2:BL$2,'Tsalin uzuulelt'!F$1,negtgel!U52:BL52) + SUMIF(negtgel!U$2:BL$2,'Tsalin uzuulelt'!F$2,negtgel!U52:BL52)+SUMIF(negtgel!U$2:BL$2,'Tsalin uzuulelt'!F$3,negtgel!U52:BL52)+SUMIF(negtgel!U$2:BL$2,'Tsalin uzuulelt'!F$4,negtgel!U52:BL52)+SUMIF(negtgel!U$2:BL$2,'Tsalin uzuulelt'!F$5,negtgel!U52:BL52)</f>
      </c>
      <c r="I52">
        <f>SUMIF(negtgel!U$2:BL$2,'Tsalin uzuulelt'!H$1,negtgel!U52:BL52) + SUMIF(negtgel!U$2:BL$2,'Tsalin uzuulelt'!H$2,negtgel!U52:BL52)+SUMIF(negtgel!U$2:BL$2,'Tsalin uzuulelt'!H$3,negtgel!U52:BL52)+SUMIF(negtgel!U$2:BL$2,'Tsalin uzuulelt'!H$4,negtgel!U52:BL52)+SUMIF(negtgel!U$2:BL$2,'Tsalin uzuulelt'!H$5,negtgel!U52:BL52)</f>
      </c>
      <c r="J52">
        <f>SUMIF(negtgel!U$2:BL$2,'Tsalin uzuulelt'!J$1,negtgel!U52:BL52) + SUMIF(negtgel!U$2:BL$2,'Tsalin uzuulelt'!J$2,negtgel!U52:BL52)+SUMIF(negtgel!U$2:BL$2,'Tsalin uzuulelt'!J$3,negtgel!U52:BL52)+SUMIF(negtgel!U$2:BL$2,'Tsalin uzuulelt'!J$4,negtgel!U52:BL52)+SUMIF(negtgel!U$2:BL$2,'Tsalin uzuulelt'!J$5,negtgel!U52:BL52)</f>
      </c>
      <c r="K52">
        <f>SUMIF(negtgel!U$2:BL$2,'Tsalin uzuulelt'!L$1,negtgel!U52:BL52) + SUMIF(negtgel!U$2:BL$2,'Tsalin uzuulelt'!L$2,negtgel!U52:BL52)+SUMIF(negtgel!U$2:BL$2,'Tsalin uzuulelt'!L$3,negtgel!U52:BL52)+SUMIF(negtgel!U$2:BL$2,'Tsalin uzuulelt'!L$4,negtgel!U52:BL52)+SUMIF(negtgel!U$2:BL$2,'Tsalin uzuulelt'!L$5,negtgel!U52:BL52)</f>
      </c>
      <c r="L52">
        <f>SUMIF(negtgel!U$2:BL$2,'Tsalin uzuulelt'!N$1,negtgel!U52:BL52) + SUMIF(negtgel!U$2:BL$2,'Tsalin uzuulelt'!N$2,negtgel!U52:BL52)+SUMIF(negtgel!U$2:BL$2,'Tsalin uzuulelt'!N$3,negtgel!U52:BL52)+SUMIF(negtgel!U$2:BL$2,'Tsalin uzuulelt'!N$4,negtgel!U52:BL52)+SUMIF(negtgel!U$2:BL$2,'Tsalin uzuulelt'!N$5,negtgel!U52:BL52)</f>
      </c>
      <c r="M52">
        <f>SUMIF(negtgel!U$2:BL$2,'Tsalin uzuulelt'!P$1,negtgel!U52:BL52) + SUMIF(negtgel!U$2:BL$2,'Tsalin uzuulelt'!P$2,negtgel!U52:BL52)+ SUMIF(negtgel!U$2:BL$2,'Tsalin uzuulelt'!P$3,negtgel!U52:BL52)+ SUMIF(negtgel!U$2:BL$2,'Tsalin uzuulelt'!P$4,negtgel!U52:BL52)+ SUMIF(negtgel!U$2:BL$2,'Tsalin uzuulelt'!P$5,negtgel!U52:BL52)</f>
      </c>
      <c r="N52">
        <f>IF(ISNUMBER(U52*1)=CF52,0,K52-H52-G52)</f>
      </c>
      <c r="O52">
        <f>IF(ISNUMBER(U52*1)=CF52,0,L52)</f>
      </c>
      <c r="P52">
        <f>IF(ISNUMBER(U52*1)=CF52,0,M52)</f>
      </c>
      <c r="Q52">
        <f>IF(N52&gt;2400000,N52,0)</f>
      </c>
      <c r="R52">
        <f>IF(L52/Q52*100&lt;3,2,10)</f>
      </c>
      <c r="S52">
        <f>IF(CH52=0,0,IF(B52&gt;9,10,IF(B52&gt;8,B52,IF(B52&gt;7.7,7.8,IF(B52&gt;3,B52,IF(B52&gt;1.5,2))))))</f>
      </c>
      <c r="T52">
        <f>IFERROR(U52*1,0)</f>
      </c>
      <c r="U52" t="n">
        <v>90.0</v>
      </c>
      <c r="V52" t="s">
        <v>4512</v>
      </c>
      <c r="W52" t="s">
        <v>4469</v>
      </c>
      <c r="X52" t="n">
        <v>613669.0</v>
      </c>
      <c r="Y52" t="n">
        <v>418411.0</v>
      </c>
      <c r="Z52" t="n">
        <v>62762.0</v>
      </c>
      <c r="AA52" t="n">
        <v>71130.0</v>
      </c>
      <c r="AB52" t="n">
        <v>0.0</v>
      </c>
      <c r="AC52" t="n">
        <v>0.0</v>
      </c>
      <c r="AD52" t="n">
        <v>0.0</v>
      </c>
      <c r="AE52" t="n">
        <v>0.0</v>
      </c>
      <c r="AF52" t="n">
        <v>45000.0</v>
      </c>
      <c r="AG52" t="n">
        <v>0.0</v>
      </c>
      <c r="AH52" t="n">
        <v>0.0</v>
      </c>
      <c r="AI52" t="n">
        <v>0.0</v>
      </c>
      <c r="AJ52" t="n">
        <v>0.0</v>
      </c>
      <c r="AK52" t="n">
        <v>0.0</v>
      </c>
      <c r="AL52" t="n">
        <v>0.0</v>
      </c>
      <c r="AM52" t="n">
        <v>0.0</v>
      </c>
      <c r="AN52" t="n">
        <v>0.0</v>
      </c>
      <c r="AO52" t="n">
        <v>597303.0</v>
      </c>
      <c r="AP52" t="n">
        <v>59730.0</v>
      </c>
      <c r="AQ52" t="n">
        <v>47207.3</v>
      </c>
      <c r="CG52"/>
    </row>
    <row r="53">
      <c r="A53" t="n">
        <v>1.0</v>
      </c>
      <c r="B53">
        <f>IF((K53-G53-H53&gt;2400000),10,(L53/(K53-G53-H53)*100))</f>
      </c>
      <c r="C53">
        <f>IF(N53&gt;2400000,240000,(N53*S53)/100)</f>
      </c>
      <c r="D53">
        <f>IF(S53=0,0,IF((N53-I53)&gt;2400000,((((((N53-I53-J53)-240000))*0.1+(I53+J53)*0.1)))-7000,((((((N53-I53-J53)-(N53-I53-J53)*S53/100)))*0.1+(I53+J53)*0.1)-7000)))</f>
      </c>
      <c r="E53">
        <f>C53-O53</f>
      </c>
      <c r="F53">
        <f>D53-P53</f>
      </c>
      <c r="G53">
        <f>SUMIF(negtgel!U$2:BL$2,'Tsalin uzuulelt'!B$1,negtgel!U53:BL53) + SUMIF(negtgel!U$2:BL$2,'Tsalin uzuulelt'!B$2,negtgel!U53:BL53)+SUMIF(negtgel!U$2:BL$2,'Tsalin uzuulelt'!B$3,negtgel!U53:BL53)+SUMIF(negtgel!U$2:BL$2,'Tsalin uzuulelt'!B$4,negtgel!U53:BL53)+SUMIF(negtgel!U$2:BL$2,'Tsalin uzuulelt'!B$5,negtgel!U53:BL53)</f>
      </c>
      <c r="H53">
        <f>SUMIF(negtgel!U$2:BL$2,'Tsalin uzuulelt'!F$1,negtgel!U53:BL53) + SUMIF(negtgel!U$2:BL$2,'Tsalin uzuulelt'!F$2,negtgel!U53:BL53)+SUMIF(negtgel!U$2:BL$2,'Tsalin uzuulelt'!F$3,negtgel!U53:BL53)+SUMIF(negtgel!U$2:BL$2,'Tsalin uzuulelt'!F$4,negtgel!U53:BL53)+SUMIF(negtgel!U$2:BL$2,'Tsalin uzuulelt'!F$5,negtgel!U53:BL53)</f>
      </c>
      <c r="I53">
        <f>SUMIF(negtgel!U$2:BL$2,'Tsalin uzuulelt'!H$1,negtgel!U53:BL53) + SUMIF(negtgel!U$2:BL$2,'Tsalin uzuulelt'!H$2,negtgel!U53:BL53)+SUMIF(negtgel!U$2:BL$2,'Tsalin uzuulelt'!H$3,negtgel!U53:BL53)+SUMIF(negtgel!U$2:BL$2,'Tsalin uzuulelt'!H$4,negtgel!U53:BL53)+SUMIF(negtgel!U$2:BL$2,'Tsalin uzuulelt'!H$5,negtgel!U53:BL53)</f>
      </c>
      <c r="J53">
        <f>SUMIF(negtgel!U$2:BL$2,'Tsalin uzuulelt'!J$1,negtgel!U53:BL53) + SUMIF(negtgel!U$2:BL$2,'Tsalin uzuulelt'!J$2,negtgel!U53:BL53)+SUMIF(negtgel!U$2:BL$2,'Tsalin uzuulelt'!J$3,negtgel!U53:BL53)+SUMIF(negtgel!U$2:BL$2,'Tsalin uzuulelt'!J$4,negtgel!U53:BL53)+SUMIF(negtgel!U$2:BL$2,'Tsalin uzuulelt'!J$5,negtgel!U53:BL53)</f>
      </c>
      <c r="K53">
        <f>SUMIF(negtgel!U$2:BL$2,'Tsalin uzuulelt'!L$1,negtgel!U53:BL53) + SUMIF(negtgel!U$2:BL$2,'Tsalin uzuulelt'!L$2,negtgel!U53:BL53)+SUMIF(negtgel!U$2:BL$2,'Tsalin uzuulelt'!L$3,negtgel!U53:BL53)+SUMIF(negtgel!U$2:BL$2,'Tsalin uzuulelt'!L$4,negtgel!U53:BL53)+SUMIF(negtgel!U$2:BL$2,'Tsalin uzuulelt'!L$5,negtgel!U53:BL53)</f>
      </c>
      <c r="L53">
        <f>SUMIF(negtgel!U$2:BL$2,'Tsalin uzuulelt'!N$1,negtgel!U53:BL53) + SUMIF(negtgel!U$2:BL$2,'Tsalin uzuulelt'!N$2,negtgel!U53:BL53)+SUMIF(negtgel!U$2:BL$2,'Tsalin uzuulelt'!N$3,negtgel!U53:BL53)+SUMIF(negtgel!U$2:BL$2,'Tsalin uzuulelt'!N$4,negtgel!U53:BL53)+SUMIF(negtgel!U$2:BL$2,'Tsalin uzuulelt'!N$5,negtgel!U53:BL53)</f>
      </c>
      <c r="M53">
        <f>SUMIF(negtgel!U$2:BL$2,'Tsalin uzuulelt'!P$1,negtgel!U53:BL53) + SUMIF(negtgel!U$2:BL$2,'Tsalin uzuulelt'!P$2,negtgel!U53:BL53)+ SUMIF(negtgel!U$2:BL$2,'Tsalin uzuulelt'!P$3,negtgel!U53:BL53)+ SUMIF(negtgel!U$2:BL$2,'Tsalin uzuulelt'!P$4,negtgel!U53:BL53)+ SUMIF(negtgel!U$2:BL$2,'Tsalin uzuulelt'!P$5,negtgel!U53:BL53)</f>
      </c>
      <c r="N53">
        <f>IF(ISNUMBER(U53*1)=CF53,0,K53-H53-G53)</f>
      </c>
      <c r="O53">
        <f>IF(ISNUMBER(U53*1)=CF53,0,L53)</f>
      </c>
      <c r="P53">
        <f>IF(ISNUMBER(U53*1)=CF53,0,M53)</f>
      </c>
      <c r="Q53">
        <f>IF(N53&gt;2400000,N53,0)</f>
      </c>
      <c r="R53">
        <f>IF(L53/Q53*100&lt;3,2,10)</f>
      </c>
      <c r="S53">
        <f>IF(CH53=0,0,IF(B53&gt;9,10,IF(B53&gt;8,B53,IF(B53&gt;7.7,7.8,IF(B53&gt;3,B53,IF(B53&gt;1.5,2))))))</f>
      </c>
      <c r="T53">
        <f>IFERROR(U53*1,0)</f>
      </c>
      <c r="U53" t="n">
        <v>91.0</v>
      </c>
      <c r="V53" t="s">
        <v>4513</v>
      </c>
      <c r="W53" t="s">
        <v>4471</v>
      </c>
      <c r="X53" t="n">
        <v>510623.0</v>
      </c>
      <c r="Y53" t="n">
        <v>464203.0</v>
      </c>
      <c r="Z53" t="n">
        <v>0.0</v>
      </c>
      <c r="AA53" t="n">
        <v>0.0</v>
      </c>
      <c r="AB53" t="n">
        <v>0.0</v>
      </c>
      <c r="AC53" t="n">
        <v>0.0</v>
      </c>
      <c r="AD53" t="n">
        <v>0.0</v>
      </c>
      <c r="AE53" t="n">
        <v>0.0</v>
      </c>
      <c r="AF53" t="n">
        <v>60000.0</v>
      </c>
      <c r="AG53" t="n">
        <v>0.0</v>
      </c>
      <c r="AH53" t="n">
        <v>0.0</v>
      </c>
      <c r="AI53" t="n">
        <v>0.0</v>
      </c>
      <c r="AJ53" t="n">
        <v>0.0</v>
      </c>
      <c r="AK53" t="n">
        <v>0.0</v>
      </c>
      <c r="AL53" t="n">
        <v>0.0</v>
      </c>
      <c r="AM53" t="n">
        <v>0.0</v>
      </c>
      <c r="AN53" t="n">
        <v>0.0</v>
      </c>
      <c r="AO53" t="n">
        <v>524203.0</v>
      </c>
      <c r="AP53" t="n">
        <v>52420.0</v>
      </c>
      <c r="AQ53" t="n">
        <v>40778.3</v>
      </c>
      <c r="CG53"/>
    </row>
    <row r="54">
      <c r="A54" t="n">
        <v>1.0</v>
      </c>
      <c r="B54">
        <f>IF((K54-G54-H54&gt;2400000),10,(L54/(K54-G54-H54)*100))</f>
      </c>
      <c r="C54">
        <f>IF(N54&gt;2400000,240000,(N54*S54)/100)</f>
      </c>
      <c r="D54">
        <f>IF(S54=0,0,IF((N54-I54)&gt;2400000,((((((N54-I54-J54)-240000))*0.1+(I54+J54)*0.1)))-7000,((((((N54-I54-J54)-(N54-I54-J54)*S54/100)))*0.1+(I54+J54)*0.1)-7000)))</f>
      </c>
      <c r="E54">
        <f>C54-O54</f>
      </c>
      <c r="F54">
        <f>D54-P54</f>
      </c>
      <c r="G54">
        <f>SUMIF(negtgel!U$2:BL$2,'Tsalin uzuulelt'!B$1,negtgel!U54:BL54) + SUMIF(negtgel!U$2:BL$2,'Tsalin uzuulelt'!B$2,negtgel!U54:BL54)+SUMIF(negtgel!U$2:BL$2,'Tsalin uzuulelt'!B$3,negtgel!U54:BL54)+SUMIF(negtgel!U$2:BL$2,'Tsalin uzuulelt'!B$4,negtgel!U54:BL54)+SUMIF(negtgel!U$2:BL$2,'Tsalin uzuulelt'!B$5,negtgel!U54:BL54)</f>
      </c>
      <c r="H54">
        <f>SUMIF(negtgel!U$2:BL$2,'Tsalin uzuulelt'!F$1,negtgel!U54:BL54) + SUMIF(negtgel!U$2:BL$2,'Tsalin uzuulelt'!F$2,negtgel!U54:BL54)+SUMIF(negtgel!U$2:BL$2,'Tsalin uzuulelt'!F$3,negtgel!U54:BL54)+SUMIF(negtgel!U$2:BL$2,'Tsalin uzuulelt'!F$4,negtgel!U54:BL54)+SUMIF(negtgel!U$2:BL$2,'Tsalin uzuulelt'!F$5,negtgel!U54:BL54)</f>
      </c>
      <c r="I54">
        <f>SUMIF(negtgel!U$2:BL$2,'Tsalin uzuulelt'!H$1,negtgel!U54:BL54) + SUMIF(negtgel!U$2:BL$2,'Tsalin uzuulelt'!H$2,negtgel!U54:BL54)+SUMIF(negtgel!U$2:BL$2,'Tsalin uzuulelt'!H$3,negtgel!U54:BL54)+SUMIF(negtgel!U$2:BL$2,'Tsalin uzuulelt'!H$4,negtgel!U54:BL54)+SUMIF(negtgel!U$2:BL$2,'Tsalin uzuulelt'!H$5,negtgel!U54:BL54)</f>
      </c>
      <c r="J54">
        <f>SUMIF(negtgel!U$2:BL$2,'Tsalin uzuulelt'!J$1,negtgel!U54:BL54) + SUMIF(negtgel!U$2:BL$2,'Tsalin uzuulelt'!J$2,negtgel!U54:BL54)+SUMIF(negtgel!U$2:BL$2,'Tsalin uzuulelt'!J$3,negtgel!U54:BL54)+SUMIF(negtgel!U$2:BL$2,'Tsalin uzuulelt'!J$4,negtgel!U54:BL54)+SUMIF(negtgel!U$2:BL$2,'Tsalin uzuulelt'!J$5,negtgel!U54:BL54)</f>
      </c>
      <c r="K54">
        <f>SUMIF(negtgel!U$2:BL$2,'Tsalin uzuulelt'!L$1,negtgel!U54:BL54) + SUMIF(negtgel!U$2:BL$2,'Tsalin uzuulelt'!L$2,negtgel!U54:BL54)+SUMIF(negtgel!U$2:BL$2,'Tsalin uzuulelt'!L$3,negtgel!U54:BL54)+SUMIF(negtgel!U$2:BL$2,'Tsalin uzuulelt'!L$4,negtgel!U54:BL54)+SUMIF(negtgel!U$2:BL$2,'Tsalin uzuulelt'!L$5,negtgel!U54:BL54)</f>
      </c>
      <c r="L54">
        <f>SUMIF(negtgel!U$2:BL$2,'Tsalin uzuulelt'!N$1,negtgel!U54:BL54) + SUMIF(negtgel!U$2:BL$2,'Tsalin uzuulelt'!N$2,negtgel!U54:BL54)+SUMIF(negtgel!U$2:BL$2,'Tsalin uzuulelt'!N$3,negtgel!U54:BL54)+SUMIF(negtgel!U$2:BL$2,'Tsalin uzuulelt'!N$4,negtgel!U54:BL54)+SUMIF(negtgel!U$2:BL$2,'Tsalin uzuulelt'!N$5,negtgel!U54:BL54)</f>
      </c>
      <c r="M54">
        <f>SUMIF(negtgel!U$2:BL$2,'Tsalin uzuulelt'!P$1,negtgel!U54:BL54) + SUMIF(negtgel!U$2:BL$2,'Tsalin uzuulelt'!P$2,negtgel!U54:BL54)+ SUMIF(negtgel!U$2:BL$2,'Tsalin uzuulelt'!P$3,negtgel!U54:BL54)+ SUMIF(negtgel!U$2:BL$2,'Tsalin uzuulelt'!P$4,negtgel!U54:BL54)+ SUMIF(negtgel!U$2:BL$2,'Tsalin uzuulelt'!P$5,negtgel!U54:BL54)</f>
      </c>
      <c r="N54">
        <f>IF(ISNUMBER(U54*1)=CF54,0,K54-H54-G54)</f>
      </c>
      <c r="O54">
        <f>IF(ISNUMBER(U54*1)=CF54,0,L54)</f>
      </c>
      <c r="P54">
        <f>IF(ISNUMBER(U54*1)=CF54,0,M54)</f>
      </c>
      <c r="Q54">
        <f>IF(N54&gt;2400000,N54,0)</f>
      </c>
      <c r="R54">
        <f>IF(L54/Q54*100&lt;3,2,10)</f>
      </c>
      <c r="S54">
        <f>IF(CH54=0,0,IF(B54&gt;9,10,IF(B54&gt;8,B54,IF(B54&gt;7.7,7.8,IF(B54&gt;3,B54,IF(B54&gt;1.5,2))))))</f>
      </c>
      <c r="T54">
        <f>IFERROR(U54*1,0)</f>
      </c>
      <c r="U54" t="n">
        <v>92.0</v>
      </c>
      <c r="V54" t="s">
        <v>4514</v>
      </c>
      <c r="W54" t="s">
        <v>4469</v>
      </c>
      <c r="X54" t="n">
        <v>580710.0</v>
      </c>
      <c r="Y54" t="n">
        <v>580710.0</v>
      </c>
      <c r="Z54" t="n">
        <v>29036.0</v>
      </c>
      <c r="AA54" t="n">
        <v>0.0</v>
      </c>
      <c r="AB54" t="n">
        <v>0.0</v>
      </c>
      <c r="AC54" t="n">
        <v>0.0</v>
      </c>
      <c r="AD54" t="n">
        <v>0.0</v>
      </c>
      <c r="AE54" t="n">
        <v>0.0</v>
      </c>
      <c r="AF54" t="n">
        <v>66000.0</v>
      </c>
      <c r="AG54" t="n">
        <v>0.0</v>
      </c>
      <c r="AH54" t="n">
        <v>0.0</v>
      </c>
      <c r="AI54" t="n">
        <v>0.0</v>
      </c>
      <c r="AJ54" t="n">
        <v>0.0</v>
      </c>
      <c r="AK54" t="n">
        <v>0.0</v>
      </c>
      <c r="AL54" t="n">
        <v>0.0</v>
      </c>
      <c r="AM54" t="n">
        <v>0.0</v>
      </c>
      <c r="AN54" t="n">
        <v>0.0</v>
      </c>
      <c r="AO54" t="n">
        <v>675746.0</v>
      </c>
      <c r="AP54" t="n">
        <v>67574.0</v>
      </c>
      <c r="AQ54" t="n">
        <v>54477.1</v>
      </c>
      <c r="CG54"/>
    </row>
    <row r="55">
      <c r="A55" t="n">
        <v>1.0</v>
      </c>
      <c r="B55">
        <f>IF((K55-G55-H55&gt;2400000),10,(L55/(K55-G55-H55)*100))</f>
      </c>
      <c r="C55">
        <f>IF(N55&gt;2400000,240000,(N55*S55)/100)</f>
      </c>
      <c r="D55">
        <f>IF(S55=0,0,IF((N55-I55)&gt;2400000,((((((N55-I55-J55)-240000))*0.1+(I55+J55)*0.1)))-7000,((((((N55-I55-J55)-(N55-I55-J55)*S55/100)))*0.1+(I55+J55)*0.1)-7000)))</f>
      </c>
      <c r="E55">
        <f>C55-O55</f>
      </c>
      <c r="F55">
        <f>D55-P55</f>
      </c>
      <c r="G55">
        <f>SUMIF(negtgel!U$2:BL$2,'Tsalin uzuulelt'!B$1,negtgel!U55:BL55) + SUMIF(negtgel!U$2:BL$2,'Tsalin uzuulelt'!B$2,negtgel!U55:BL55)+SUMIF(negtgel!U$2:BL$2,'Tsalin uzuulelt'!B$3,negtgel!U55:BL55)+SUMIF(negtgel!U$2:BL$2,'Tsalin uzuulelt'!B$4,negtgel!U55:BL55)+SUMIF(negtgel!U$2:BL$2,'Tsalin uzuulelt'!B$5,negtgel!U55:BL55)</f>
      </c>
      <c r="H55">
        <f>SUMIF(negtgel!U$2:BL$2,'Tsalin uzuulelt'!F$1,negtgel!U55:BL55) + SUMIF(negtgel!U$2:BL$2,'Tsalin uzuulelt'!F$2,negtgel!U55:BL55)+SUMIF(negtgel!U$2:BL$2,'Tsalin uzuulelt'!F$3,negtgel!U55:BL55)+SUMIF(negtgel!U$2:BL$2,'Tsalin uzuulelt'!F$4,negtgel!U55:BL55)+SUMIF(negtgel!U$2:BL$2,'Tsalin uzuulelt'!F$5,negtgel!U55:BL55)</f>
      </c>
      <c r="I55">
        <f>SUMIF(negtgel!U$2:BL$2,'Tsalin uzuulelt'!H$1,negtgel!U55:BL55) + SUMIF(negtgel!U$2:BL$2,'Tsalin uzuulelt'!H$2,negtgel!U55:BL55)+SUMIF(negtgel!U$2:BL$2,'Tsalin uzuulelt'!H$3,negtgel!U55:BL55)+SUMIF(negtgel!U$2:BL$2,'Tsalin uzuulelt'!H$4,negtgel!U55:BL55)+SUMIF(negtgel!U$2:BL$2,'Tsalin uzuulelt'!H$5,negtgel!U55:BL55)</f>
      </c>
      <c r="J55">
        <f>SUMIF(negtgel!U$2:BL$2,'Tsalin uzuulelt'!J$1,negtgel!U55:BL55) + SUMIF(negtgel!U$2:BL$2,'Tsalin uzuulelt'!J$2,negtgel!U55:BL55)+SUMIF(negtgel!U$2:BL$2,'Tsalin uzuulelt'!J$3,negtgel!U55:BL55)+SUMIF(negtgel!U$2:BL$2,'Tsalin uzuulelt'!J$4,negtgel!U55:BL55)+SUMIF(negtgel!U$2:BL$2,'Tsalin uzuulelt'!J$5,negtgel!U55:BL55)</f>
      </c>
      <c r="K55">
        <f>SUMIF(negtgel!U$2:BL$2,'Tsalin uzuulelt'!L$1,negtgel!U55:BL55) + SUMIF(negtgel!U$2:BL$2,'Tsalin uzuulelt'!L$2,negtgel!U55:BL55)+SUMIF(negtgel!U$2:BL$2,'Tsalin uzuulelt'!L$3,negtgel!U55:BL55)+SUMIF(negtgel!U$2:BL$2,'Tsalin uzuulelt'!L$4,negtgel!U55:BL55)+SUMIF(negtgel!U$2:BL$2,'Tsalin uzuulelt'!L$5,negtgel!U55:BL55)</f>
      </c>
      <c r="L55">
        <f>SUMIF(negtgel!U$2:BL$2,'Tsalin uzuulelt'!N$1,negtgel!U55:BL55) + SUMIF(negtgel!U$2:BL$2,'Tsalin uzuulelt'!N$2,negtgel!U55:BL55)+SUMIF(negtgel!U$2:BL$2,'Tsalin uzuulelt'!N$3,negtgel!U55:BL55)+SUMIF(negtgel!U$2:BL$2,'Tsalin uzuulelt'!N$4,negtgel!U55:BL55)+SUMIF(negtgel!U$2:BL$2,'Tsalin uzuulelt'!N$5,negtgel!U55:BL55)</f>
      </c>
      <c r="M55">
        <f>SUMIF(negtgel!U$2:BL$2,'Tsalin uzuulelt'!P$1,negtgel!U55:BL55) + SUMIF(negtgel!U$2:BL$2,'Tsalin uzuulelt'!P$2,negtgel!U55:BL55)+ SUMIF(negtgel!U$2:BL$2,'Tsalin uzuulelt'!P$3,negtgel!U55:BL55)+ SUMIF(negtgel!U$2:BL$2,'Tsalin uzuulelt'!P$4,negtgel!U55:BL55)+ SUMIF(negtgel!U$2:BL$2,'Tsalin uzuulelt'!P$5,negtgel!U55:BL55)</f>
      </c>
      <c r="N55">
        <f>IF(ISNUMBER(U55*1)=CF55,0,K55-H55-G55)</f>
      </c>
      <c r="O55">
        <f>IF(ISNUMBER(U55*1)=CF55,0,L55)</f>
      </c>
      <c r="P55">
        <f>IF(ISNUMBER(U55*1)=CF55,0,M55)</f>
      </c>
      <c r="Q55">
        <f>IF(N55&gt;2400000,N55,0)</f>
      </c>
      <c r="R55">
        <f>IF(L55/Q55*100&lt;3,2,10)</f>
      </c>
      <c r="S55">
        <f>IF(CH55=0,0,IF(B55&gt;9,10,IF(B55&gt;8,B55,IF(B55&gt;7.7,7.8,IF(B55&gt;3,B55,IF(B55&gt;1.5,2))))))</f>
      </c>
      <c r="T55">
        <f>IFERROR(U55*1,0)</f>
      </c>
      <c r="U55" t="s">
        <v>4466</v>
      </c>
      <c r="V55"/>
      <c r="W55"/>
      <c r="X55" t="n">
        <v>5620060.0</v>
      </c>
      <c r="Y55" t="n">
        <v>3794620.0</v>
      </c>
      <c r="Z55" t="n">
        <v>165253.0</v>
      </c>
      <c r="AA55" t="n">
        <v>173618.0</v>
      </c>
      <c r="AB55" t="n">
        <v>0.0</v>
      </c>
      <c r="AC55" t="n">
        <v>0.0</v>
      </c>
      <c r="AD55" t="n">
        <v>0.0</v>
      </c>
      <c r="AE55" t="n">
        <v>0.0</v>
      </c>
      <c r="AF55" t="n">
        <v>453000.0</v>
      </c>
      <c r="AG55" t="n">
        <v>0.0</v>
      </c>
      <c r="AH55" t="n">
        <v>0.0</v>
      </c>
      <c r="AI55" t="n">
        <v>0.0</v>
      </c>
      <c r="AJ55" t="n">
        <v>0.0</v>
      </c>
      <c r="AK55" t="n">
        <v>0.0</v>
      </c>
      <c r="AL55" t="n">
        <v>0.0</v>
      </c>
      <c r="AM55" t="n">
        <v>0.0</v>
      </c>
      <c r="AN55" t="n">
        <v>0.0</v>
      </c>
      <c r="AO55" t="n">
        <v>4586491.0</v>
      </c>
      <c r="AP55" t="n">
        <v>458649.0</v>
      </c>
      <c r="AQ55" t="n">
        <v>350543.5</v>
      </c>
      <c r="CG55"/>
    </row>
    <row r="56">
      <c r="A56" t="n">
        <v>1.0</v>
      </c>
      <c r="B56">
        <f>IF((K56-G56-H56&gt;2400000),10,(L56/(K56-G56-H56)*100))</f>
      </c>
      <c r="C56">
        <f>IF(N56&gt;2400000,240000,(N56*S56)/100)</f>
      </c>
      <c r="D56">
        <f>IF(S56=0,0,IF((N56-I56)&gt;2400000,((((((N56-I56-J56)-240000))*0.1+(I56+J56)*0.1)))-7000,((((((N56-I56-J56)-(N56-I56-J56)*S56/100)))*0.1+(I56+J56)*0.1)-7000)))</f>
      </c>
      <c r="E56">
        <f>C56-O56</f>
      </c>
      <c r="F56">
        <f>D56-P56</f>
      </c>
      <c r="G56">
        <f>SUMIF(negtgel!U$2:BL$2,'Tsalin uzuulelt'!B$1,negtgel!U56:BL56) + SUMIF(negtgel!U$2:BL$2,'Tsalin uzuulelt'!B$2,negtgel!U56:BL56)+SUMIF(negtgel!U$2:BL$2,'Tsalin uzuulelt'!B$3,negtgel!U56:BL56)+SUMIF(negtgel!U$2:BL$2,'Tsalin uzuulelt'!B$4,negtgel!U56:BL56)+SUMIF(negtgel!U$2:BL$2,'Tsalin uzuulelt'!B$5,negtgel!U56:BL56)</f>
      </c>
      <c r="H56">
        <f>SUMIF(negtgel!U$2:BL$2,'Tsalin uzuulelt'!F$1,negtgel!U56:BL56) + SUMIF(negtgel!U$2:BL$2,'Tsalin uzuulelt'!F$2,negtgel!U56:BL56)+SUMIF(negtgel!U$2:BL$2,'Tsalin uzuulelt'!F$3,negtgel!U56:BL56)+SUMIF(negtgel!U$2:BL$2,'Tsalin uzuulelt'!F$4,negtgel!U56:BL56)+SUMIF(negtgel!U$2:BL$2,'Tsalin uzuulelt'!F$5,negtgel!U56:BL56)</f>
      </c>
      <c r="I56">
        <f>SUMIF(negtgel!U$2:BL$2,'Tsalin uzuulelt'!H$1,negtgel!U56:BL56) + SUMIF(negtgel!U$2:BL$2,'Tsalin uzuulelt'!H$2,negtgel!U56:BL56)+SUMIF(negtgel!U$2:BL$2,'Tsalin uzuulelt'!H$3,negtgel!U56:BL56)+SUMIF(negtgel!U$2:BL$2,'Tsalin uzuulelt'!H$4,negtgel!U56:BL56)+SUMIF(negtgel!U$2:BL$2,'Tsalin uzuulelt'!H$5,negtgel!U56:BL56)</f>
      </c>
      <c r="J56">
        <f>SUMIF(negtgel!U$2:BL$2,'Tsalin uzuulelt'!J$1,negtgel!U56:BL56) + SUMIF(negtgel!U$2:BL$2,'Tsalin uzuulelt'!J$2,negtgel!U56:BL56)+SUMIF(negtgel!U$2:BL$2,'Tsalin uzuulelt'!J$3,negtgel!U56:BL56)+SUMIF(negtgel!U$2:BL$2,'Tsalin uzuulelt'!J$4,negtgel!U56:BL56)+SUMIF(negtgel!U$2:BL$2,'Tsalin uzuulelt'!J$5,negtgel!U56:BL56)</f>
      </c>
      <c r="K56">
        <f>SUMIF(negtgel!U$2:BL$2,'Tsalin uzuulelt'!L$1,negtgel!U56:BL56) + SUMIF(negtgel!U$2:BL$2,'Tsalin uzuulelt'!L$2,negtgel!U56:BL56)+SUMIF(negtgel!U$2:BL$2,'Tsalin uzuulelt'!L$3,negtgel!U56:BL56)+SUMIF(negtgel!U$2:BL$2,'Tsalin uzuulelt'!L$4,negtgel!U56:BL56)+SUMIF(negtgel!U$2:BL$2,'Tsalin uzuulelt'!L$5,negtgel!U56:BL56)</f>
      </c>
      <c r="L56">
        <f>SUMIF(negtgel!U$2:BL$2,'Tsalin uzuulelt'!N$1,negtgel!U56:BL56) + SUMIF(negtgel!U$2:BL$2,'Tsalin uzuulelt'!N$2,negtgel!U56:BL56)+SUMIF(negtgel!U$2:BL$2,'Tsalin uzuulelt'!N$3,negtgel!U56:BL56)+SUMIF(negtgel!U$2:BL$2,'Tsalin uzuulelt'!N$4,negtgel!U56:BL56)+SUMIF(negtgel!U$2:BL$2,'Tsalin uzuulelt'!N$5,negtgel!U56:BL56)</f>
      </c>
      <c r="M56">
        <f>SUMIF(negtgel!U$2:BL$2,'Tsalin uzuulelt'!P$1,negtgel!U56:BL56) + SUMIF(negtgel!U$2:BL$2,'Tsalin uzuulelt'!P$2,negtgel!U56:BL56)+ SUMIF(negtgel!U$2:BL$2,'Tsalin uzuulelt'!P$3,negtgel!U56:BL56)+ SUMIF(negtgel!U$2:BL$2,'Tsalin uzuulelt'!P$4,negtgel!U56:BL56)+ SUMIF(negtgel!U$2:BL$2,'Tsalin uzuulelt'!P$5,negtgel!U56:BL56)</f>
      </c>
      <c r="N56">
        <f>IF(ISNUMBER(U56*1)=CF56,0,K56-H56-G56)</f>
      </c>
      <c r="O56">
        <f>IF(ISNUMBER(U56*1)=CF56,0,L56)</f>
      </c>
      <c r="P56">
        <f>IF(ISNUMBER(U56*1)=CF56,0,M56)</f>
      </c>
      <c r="Q56">
        <f>IF(N56&gt;2400000,N56,0)</f>
      </c>
      <c r="R56">
        <f>IF(L56/Q56*100&lt;3,2,10)</f>
      </c>
      <c r="S56">
        <f>IF(CH56=0,0,IF(B56&gt;9,10,IF(B56&gt;8,B56,IF(B56&gt;7.7,7.8,IF(B56&gt;3,B56,IF(B56&gt;1.5,2))))))</f>
      </c>
      <c r="T56">
        <f>IFERROR(U56*1,0)</f>
      </c>
      <c r="U56" t="s">
        <v>4515</v>
      </c>
      <c r="V56"/>
      <c r="W56"/>
      <c r="X56"/>
      <c r="Y56"/>
      <c r="Z56"/>
      <c r="AA56"/>
      <c r="AB56"/>
      <c r="AC56"/>
      <c r="AD56"/>
      <c r="AE56"/>
      <c r="AF56"/>
      <c r="AG56"/>
      <c r="AH56"/>
      <c r="AI56"/>
      <c r="AJ56"/>
      <c r="AK56"/>
      <c r="AL56"/>
      <c r="AM56"/>
      <c r="AN56"/>
      <c r="AO56"/>
      <c r="AP56"/>
      <c r="AQ56"/>
      <c r="CG56"/>
    </row>
    <row r="57">
      <c r="A57" t="n">
        <v>1.0</v>
      </c>
      <c r="B57">
        <f>IF((K57-G57-H57&gt;2400000),10,(L57/(K57-G57-H57)*100))</f>
      </c>
      <c r="C57">
        <f>IF(N57&gt;2400000,240000,(N57*S57)/100)</f>
      </c>
      <c r="D57">
        <f>IF(S57=0,0,IF((N57-I57)&gt;2400000,((((((N57-I57-J57)-240000))*0.1+(I57+J57)*0.1)))-7000,((((((N57-I57-J57)-(N57-I57-J57)*S57/100)))*0.1+(I57+J57)*0.1)-7000)))</f>
      </c>
      <c r="E57">
        <f>C57-O57</f>
      </c>
      <c r="F57">
        <f>D57-P57</f>
      </c>
      <c r="G57">
        <f>SUMIF(negtgel!U$2:BL$2,'Tsalin uzuulelt'!B$1,negtgel!U57:BL57) + SUMIF(negtgel!U$2:BL$2,'Tsalin uzuulelt'!B$2,negtgel!U57:BL57)+SUMIF(negtgel!U$2:BL$2,'Tsalin uzuulelt'!B$3,negtgel!U57:BL57)+SUMIF(negtgel!U$2:BL$2,'Tsalin uzuulelt'!B$4,negtgel!U57:BL57)+SUMIF(negtgel!U$2:BL$2,'Tsalin uzuulelt'!B$5,negtgel!U57:BL57)</f>
      </c>
      <c r="H57">
        <f>SUMIF(negtgel!U$2:BL$2,'Tsalin uzuulelt'!F$1,negtgel!U57:BL57) + SUMIF(negtgel!U$2:BL$2,'Tsalin uzuulelt'!F$2,negtgel!U57:BL57)+SUMIF(negtgel!U$2:BL$2,'Tsalin uzuulelt'!F$3,negtgel!U57:BL57)+SUMIF(negtgel!U$2:BL$2,'Tsalin uzuulelt'!F$4,negtgel!U57:BL57)+SUMIF(negtgel!U$2:BL$2,'Tsalin uzuulelt'!F$5,negtgel!U57:BL57)</f>
      </c>
      <c r="I57">
        <f>SUMIF(negtgel!U$2:BL$2,'Tsalin uzuulelt'!H$1,negtgel!U57:BL57) + SUMIF(negtgel!U$2:BL$2,'Tsalin uzuulelt'!H$2,negtgel!U57:BL57)+SUMIF(negtgel!U$2:BL$2,'Tsalin uzuulelt'!H$3,negtgel!U57:BL57)+SUMIF(negtgel!U$2:BL$2,'Tsalin uzuulelt'!H$4,negtgel!U57:BL57)+SUMIF(negtgel!U$2:BL$2,'Tsalin uzuulelt'!H$5,negtgel!U57:BL57)</f>
      </c>
      <c r="J57">
        <f>SUMIF(negtgel!U$2:BL$2,'Tsalin uzuulelt'!J$1,negtgel!U57:BL57) + SUMIF(negtgel!U$2:BL$2,'Tsalin uzuulelt'!J$2,negtgel!U57:BL57)+SUMIF(negtgel!U$2:BL$2,'Tsalin uzuulelt'!J$3,negtgel!U57:BL57)+SUMIF(negtgel!U$2:BL$2,'Tsalin uzuulelt'!J$4,negtgel!U57:BL57)+SUMIF(negtgel!U$2:BL$2,'Tsalin uzuulelt'!J$5,negtgel!U57:BL57)</f>
      </c>
      <c r="K57">
        <f>SUMIF(negtgel!U$2:BL$2,'Tsalin uzuulelt'!L$1,negtgel!U57:BL57) + SUMIF(negtgel!U$2:BL$2,'Tsalin uzuulelt'!L$2,negtgel!U57:BL57)+SUMIF(negtgel!U$2:BL$2,'Tsalin uzuulelt'!L$3,negtgel!U57:BL57)+SUMIF(negtgel!U$2:BL$2,'Tsalin uzuulelt'!L$4,negtgel!U57:BL57)+SUMIF(negtgel!U$2:BL$2,'Tsalin uzuulelt'!L$5,negtgel!U57:BL57)</f>
      </c>
      <c r="L57">
        <f>SUMIF(negtgel!U$2:BL$2,'Tsalin uzuulelt'!N$1,negtgel!U57:BL57) + SUMIF(negtgel!U$2:BL$2,'Tsalin uzuulelt'!N$2,negtgel!U57:BL57)+SUMIF(negtgel!U$2:BL$2,'Tsalin uzuulelt'!N$3,negtgel!U57:BL57)+SUMIF(negtgel!U$2:BL$2,'Tsalin uzuulelt'!N$4,negtgel!U57:BL57)+SUMIF(negtgel!U$2:BL$2,'Tsalin uzuulelt'!N$5,negtgel!U57:BL57)</f>
      </c>
      <c r="M57">
        <f>SUMIF(negtgel!U$2:BL$2,'Tsalin uzuulelt'!P$1,negtgel!U57:BL57) + SUMIF(negtgel!U$2:BL$2,'Tsalin uzuulelt'!P$2,negtgel!U57:BL57)+ SUMIF(negtgel!U$2:BL$2,'Tsalin uzuulelt'!P$3,negtgel!U57:BL57)+ SUMIF(negtgel!U$2:BL$2,'Tsalin uzuulelt'!P$4,negtgel!U57:BL57)+ SUMIF(negtgel!U$2:BL$2,'Tsalin uzuulelt'!P$5,negtgel!U57:BL57)</f>
      </c>
      <c r="N57">
        <f>IF(ISNUMBER(U57*1)=CF57,0,K57-H57-G57)</f>
      </c>
      <c r="O57">
        <f>IF(ISNUMBER(U57*1)=CF57,0,L57)</f>
      </c>
      <c r="P57">
        <f>IF(ISNUMBER(U57*1)=CF57,0,M57)</f>
      </c>
      <c r="Q57">
        <f>IF(N57&gt;2400000,N57,0)</f>
      </c>
      <c r="R57">
        <f>IF(L57/Q57*100&lt;3,2,10)</f>
      </c>
      <c r="S57">
        <f>IF(CH57=0,0,IF(B57&gt;9,10,IF(B57&gt;8,B57,IF(B57&gt;7.7,7.8,IF(B57&gt;3,B57,IF(B57&gt;1.5,2))))))</f>
      </c>
      <c r="T57">
        <f>IFERROR(U57*1,0)</f>
      </c>
      <c r="U57" t="n">
        <v>93.0</v>
      </c>
      <c r="V57" t="s">
        <v>4516</v>
      </c>
      <c r="W57" t="s">
        <v>4499</v>
      </c>
      <c r="X57" t="n">
        <v>645556.0</v>
      </c>
      <c r="Y57" t="n">
        <v>645556.0</v>
      </c>
      <c r="Z57" t="n">
        <v>96833.0</v>
      </c>
      <c r="AA57" t="n">
        <v>129111.0</v>
      </c>
      <c r="AB57" t="n">
        <v>0.0</v>
      </c>
      <c r="AC57" t="n">
        <v>0.0</v>
      </c>
      <c r="AD57" t="n">
        <v>0.0</v>
      </c>
      <c r="AE57" t="n">
        <v>0.0</v>
      </c>
      <c r="AF57" t="n">
        <v>66000.0</v>
      </c>
      <c r="AG57" t="n">
        <v>0.0</v>
      </c>
      <c r="AH57" t="n">
        <v>0.0</v>
      </c>
      <c r="AI57" t="n">
        <v>0.0</v>
      </c>
      <c r="AJ57" t="n">
        <v>0.0</v>
      </c>
      <c r="AK57" t="n">
        <v>0.0</v>
      </c>
      <c r="AL57" t="n">
        <v>0.0</v>
      </c>
      <c r="AM57" t="n">
        <v>0.0</v>
      </c>
      <c r="AN57" t="n">
        <v>0.0</v>
      </c>
      <c r="AO57" t="n">
        <v>937500.0</v>
      </c>
      <c r="AP57" t="n">
        <v>93750.0</v>
      </c>
      <c r="AQ57" t="n">
        <v>78035.0</v>
      </c>
      <c r="CG57"/>
    </row>
    <row r="58">
      <c r="A58" t="n">
        <v>1.0</v>
      </c>
      <c r="B58">
        <f>IF((K58-G58-H58&gt;2400000),10,(L58/(K58-G58-H58)*100))</f>
      </c>
      <c r="C58">
        <f>IF(N58&gt;2400000,240000,(N58*S58)/100)</f>
      </c>
      <c r="D58">
        <f>IF(S58=0,0,IF((N58-I58)&gt;2400000,((((((N58-I58-J58)-240000))*0.1+(I58+J58)*0.1)))-7000,((((((N58-I58-J58)-(N58-I58-J58)*S58/100)))*0.1+(I58+J58)*0.1)-7000)))</f>
      </c>
      <c r="E58">
        <f>C58-O58</f>
      </c>
      <c r="F58">
        <f>D58-P58</f>
      </c>
      <c r="G58">
        <f>SUMIF(negtgel!U$2:BL$2,'Tsalin uzuulelt'!B$1,negtgel!U58:BL58) + SUMIF(negtgel!U$2:BL$2,'Tsalin uzuulelt'!B$2,negtgel!U58:BL58)+SUMIF(negtgel!U$2:BL$2,'Tsalin uzuulelt'!B$3,negtgel!U58:BL58)+SUMIF(negtgel!U$2:BL$2,'Tsalin uzuulelt'!B$4,negtgel!U58:BL58)+SUMIF(negtgel!U$2:BL$2,'Tsalin uzuulelt'!B$5,negtgel!U58:BL58)</f>
      </c>
      <c r="H58">
        <f>SUMIF(negtgel!U$2:BL$2,'Tsalin uzuulelt'!F$1,negtgel!U58:BL58) + SUMIF(negtgel!U$2:BL$2,'Tsalin uzuulelt'!F$2,negtgel!U58:BL58)+SUMIF(negtgel!U$2:BL$2,'Tsalin uzuulelt'!F$3,negtgel!U58:BL58)+SUMIF(negtgel!U$2:BL$2,'Tsalin uzuulelt'!F$4,negtgel!U58:BL58)+SUMIF(negtgel!U$2:BL$2,'Tsalin uzuulelt'!F$5,negtgel!U58:BL58)</f>
      </c>
      <c r="I58">
        <f>SUMIF(negtgel!U$2:BL$2,'Tsalin uzuulelt'!H$1,negtgel!U58:BL58) + SUMIF(negtgel!U$2:BL$2,'Tsalin uzuulelt'!H$2,negtgel!U58:BL58)+SUMIF(negtgel!U$2:BL$2,'Tsalin uzuulelt'!H$3,negtgel!U58:BL58)+SUMIF(negtgel!U$2:BL$2,'Tsalin uzuulelt'!H$4,negtgel!U58:BL58)+SUMIF(negtgel!U$2:BL$2,'Tsalin uzuulelt'!H$5,negtgel!U58:BL58)</f>
      </c>
      <c r="J58">
        <f>SUMIF(negtgel!U$2:BL$2,'Tsalin uzuulelt'!J$1,negtgel!U58:BL58) + SUMIF(negtgel!U$2:BL$2,'Tsalin uzuulelt'!J$2,negtgel!U58:BL58)+SUMIF(negtgel!U$2:BL$2,'Tsalin uzuulelt'!J$3,negtgel!U58:BL58)+SUMIF(negtgel!U$2:BL$2,'Tsalin uzuulelt'!J$4,negtgel!U58:BL58)+SUMIF(negtgel!U$2:BL$2,'Tsalin uzuulelt'!J$5,negtgel!U58:BL58)</f>
      </c>
      <c r="K58">
        <f>SUMIF(negtgel!U$2:BL$2,'Tsalin uzuulelt'!L$1,negtgel!U58:BL58) + SUMIF(negtgel!U$2:BL$2,'Tsalin uzuulelt'!L$2,negtgel!U58:BL58)+SUMIF(negtgel!U$2:BL$2,'Tsalin uzuulelt'!L$3,negtgel!U58:BL58)+SUMIF(negtgel!U$2:BL$2,'Tsalin uzuulelt'!L$4,negtgel!U58:BL58)+SUMIF(negtgel!U$2:BL$2,'Tsalin uzuulelt'!L$5,negtgel!U58:BL58)</f>
      </c>
      <c r="L58">
        <f>SUMIF(negtgel!U$2:BL$2,'Tsalin uzuulelt'!N$1,negtgel!U58:BL58) + SUMIF(negtgel!U$2:BL$2,'Tsalin uzuulelt'!N$2,negtgel!U58:BL58)+SUMIF(negtgel!U$2:BL$2,'Tsalin uzuulelt'!N$3,negtgel!U58:BL58)+SUMIF(negtgel!U$2:BL$2,'Tsalin uzuulelt'!N$4,negtgel!U58:BL58)+SUMIF(negtgel!U$2:BL$2,'Tsalin uzuulelt'!N$5,negtgel!U58:BL58)</f>
      </c>
      <c r="M58">
        <f>SUMIF(negtgel!U$2:BL$2,'Tsalin uzuulelt'!P$1,negtgel!U58:BL58) + SUMIF(negtgel!U$2:BL$2,'Tsalin uzuulelt'!P$2,negtgel!U58:BL58)+ SUMIF(negtgel!U$2:BL$2,'Tsalin uzuulelt'!P$3,negtgel!U58:BL58)+ SUMIF(negtgel!U$2:BL$2,'Tsalin uzuulelt'!P$4,negtgel!U58:BL58)+ SUMIF(negtgel!U$2:BL$2,'Tsalin uzuulelt'!P$5,negtgel!U58:BL58)</f>
      </c>
      <c r="N58">
        <f>IF(ISNUMBER(U58*1)=CF58,0,K58-H58-G58)</f>
      </c>
      <c r="O58">
        <f>IF(ISNUMBER(U58*1)=CF58,0,L58)</f>
      </c>
      <c r="P58">
        <f>IF(ISNUMBER(U58*1)=CF58,0,M58)</f>
      </c>
      <c r="Q58">
        <f>IF(N58&gt;2400000,N58,0)</f>
      </c>
      <c r="R58">
        <f>IF(L58/Q58*100&lt;3,2,10)</f>
      </c>
      <c r="S58">
        <f>IF(CH58=0,0,IF(B58&gt;9,10,IF(B58&gt;8,B58,IF(B58&gt;7.7,7.8,IF(B58&gt;3,B58,IF(B58&gt;1.5,2))))))</f>
      </c>
      <c r="T58">
        <f>IFERROR(U58*1,0)</f>
      </c>
      <c r="U58" t="n">
        <v>94.0</v>
      </c>
      <c r="V58" t="s">
        <v>4517</v>
      </c>
      <c r="W58" t="s">
        <v>4469</v>
      </c>
      <c r="X58" t="n">
        <v>677436.0</v>
      </c>
      <c r="Y58" t="n">
        <v>677436.0</v>
      </c>
      <c r="Z58" t="n">
        <v>169359.0</v>
      </c>
      <c r="AA58" t="n">
        <v>135487.0</v>
      </c>
      <c r="AB58" t="n">
        <v>0.0</v>
      </c>
      <c r="AC58" t="n">
        <v>0.0</v>
      </c>
      <c r="AD58" t="n">
        <v>0.0</v>
      </c>
      <c r="AE58" t="n">
        <v>0.0</v>
      </c>
      <c r="AF58" t="n">
        <v>66000.0</v>
      </c>
      <c r="AG58" t="n">
        <v>0.0</v>
      </c>
      <c r="AH58" t="n">
        <v>0.0</v>
      </c>
      <c r="AI58" t="n">
        <v>0.0</v>
      </c>
      <c r="AJ58" t="n">
        <v>0.0</v>
      </c>
      <c r="AK58" t="n">
        <v>0.0</v>
      </c>
      <c r="AL58" t="n">
        <v>0.0</v>
      </c>
      <c r="AM58" t="n">
        <v>0.0</v>
      </c>
      <c r="AN58" t="n">
        <v>0.0</v>
      </c>
      <c r="AO58" t="n">
        <v>1048282.0</v>
      </c>
      <c r="AP58" t="n">
        <v>104829.0</v>
      </c>
      <c r="AQ58" t="n">
        <v>88005.4</v>
      </c>
      <c r="CG58"/>
    </row>
    <row r="59">
      <c r="A59" t="n">
        <v>1.0</v>
      </c>
      <c r="B59">
        <f>IF((K59-G59-H59&gt;2400000),10,(L59/(K59-G59-H59)*100))</f>
      </c>
      <c r="C59">
        <f>IF(N59&gt;2400000,240000,(N59*S59)/100)</f>
      </c>
      <c r="D59">
        <f>IF(S59=0,0,IF((N59-I59)&gt;2400000,((((((N59-I59-J59)-240000))*0.1+(I59+J59)*0.1)))-7000,((((((N59-I59-J59)-(N59-I59-J59)*S59/100)))*0.1+(I59+J59)*0.1)-7000)))</f>
      </c>
      <c r="E59">
        <f>C59-O59</f>
      </c>
      <c r="F59">
        <f>D59-P59</f>
      </c>
      <c r="G59">
        <f>SUMIF(negtgel!U$2:BL$2,'Tsalin uzuulelt'!B$1,negtgel!U59:BL59) + SUMIF(negtgel!U$2:BL$2,'Tsalin uzuulelt'!B$2,negtgel!U59:BL59)+SUMIF(negtgel!U$2:BL$2,'Tsalin uzuulelt'!B$3,negtgel!U59:BL59)+SUMIF(negtgel!U$2:BL$2,'Tsalin uzuulelt'!B$4,negtgel!U59:BL59)+SUMIF(negtgel!U$2:BL$2,'Tsalin uzuulelt'!B$5,negtgel!U59:BL59)</f>
      </c>
      <c r="H59">
        <f>SUMIF(negtgel!U$2:BL$2,'Tsalin uzuulelt'!F$1,negtgel!U59:BL59) + SUMIF(negtgel!U$2:BL$2,'Tsalin uzuulelt'!F$2,negtgel!U59:BL59)+SUMIF(negtgel!U$2:BL$2,'Tsalin uzuulelt'!F$3,negtgel!U59:BL59)+SUMIF(negtgel!U$2:BL$2,'Tsalin uzuulelt'!F$4,negtgel!U59:BL59)+SUMIF(negtgel!U$2:BL$2,'Tsalin uzuulelt'!F$5,negtgel!U59:BL59)</f>
      </c>
      <c r="I59">
        <f>SUMIF(negtgel!U$2:BL$2,'Tsalin uzuulelt'!H$1,negtgel!U59:BL59) + SUMIF(negtgel!U$2:BL$2,'Tsalin uzuulelt'!H$2,negtgel!U59:BL59)+SUMIF(negtgel!U$2:BL$2,'Tsalin uzuulelt'!H$3,negtgel!U59:BL59)+SUMIF(negtgel!U$2:BL$2,'Tsalin uzuulelt'!H$4,negtgel!U59:BL59)+SUMIF(negtgel!U$2:BL$2,'Tsalin uzuulelt'!H$5,negtgel!U59:BL59)</f>
      </c>
      <c r="J59">
        <f>SUMIF(negtgel!U$2:BL$2,'Tsalin uzuulelt'!J$1,negtgel!U59:BL59) + SUMIF(negtgel!U$2:BL$2,'Tsalin uzuulelt'!J$2,negtgel!U59:BL59)+SUMIF(negtgel!U$2:BL$2,'Tsalin uzuulelt'!J$3,negtgel!U59:BL59)+SUMIF(negtgel!U$2:BL$2,'Tsalin uzuulelt'!J$4,negtgel!U59:BL59)+SUMIF(negtgel!U$2:BL$2,'Tsalin uzuulelt'!J$5,negtgel!U59:BL59)</f>
      </c>
      <c r="K59">
        <f>SUMIF(negtgel!U$2:BL$2,'Tsalin uzuulelt'!L$1,negtgel!U59:BL59) + SUMIF(negtgel!U$2:BL$2,'Tsalin uzuulelt'!L$2,negtgel!U59:BL59)+SUMIF(negtgel!U$2:BL$2,'Tsalin uzuulelt'!L$3,negtgel!U59:BL59)+SUMIF(negtgel!U$2:BL$2,'Tsalin uzuulelt'!L$4,negtgel!U59:BL59)+SUMIF(negtgel!U$2:BL$2,'Tsalin uzuulelt'!L$5,negtgel!U59:BL59)</f>
      </c>
      <c r="L59">
        <f>SUMIF(negtgel!U$2:BL$2,'Tsalin uzuulelt'!N$1,negtgel!U59:BL59) + SUMIF(negtgel!U$2:BL$2,'Tsalin uzuulelt'!N$2,negtgel!U59:BL59)+SUMIF(negtgel!U$2:BL$2,'Tsalin uzuulelt'!N$3,negtgel!U59:BL59)+SUMIF(negtgel!U$2:BL$2,'Tsalin uzuulelt'!N$4,negtgel!U59:BL59)+SUMIF(negtgel!U$2:BL$2,'Tsalin uzuulelt'!N$5,negtgel!U59:BL59)</f>
      </c>
      <c r="M59">
        <f>SUMIF(negtgel!U$2:BL$2,'Tsalin uzuulelt'!P$1,negtgel!U59:BL59) + SUMIF(negtgel!U$2:BL$2,'Tsalin uzuulelt'!P$2,negtgel!U59:BL59)+ SUMIF(negtgel!U$2:BL$2,'Tsalin uzuulelt'!P$3,negtgel!U59:BL59)+ SUMIF(negtgel!U$2:BL$2,'Tsalin uzuulelt'!P$4,negtgel!U59:BL59)+ SUMIF(negtgel!U$2:BL$2,'Tsalin uzuulelt'!P$5,negtgel!U59:BL59)</f>
      </c>
      <c r="N59">
        <f>IF(ISNUMBER(U59*1)=CF59,0,K59-H59-G59)</f>
      </c>
      <c r="O59">
        <f>IF(ISNUMBER(U59*1)=CF59,0,L59)</f>
      </c>
      <c r="P59">
        <f>IF(ISNUMBER(U59*1)=CF59,0,M59)</f>
      </c>
      <c r="Q59">
        <f>IF(N59&gt;2400000,N59,0)</f>
      </c>
      <c r="R59">
        <f>IF(L59/Q59*100&lt;3,2,10)</f>
      </c>
      <c r="S59">
        <f>IF(CH59=0,0,IF(B59&gt;9,10,IF(B59&gt;8,B59,IF(B59&gt;7.7,7.8,IF(B59&gt;3,B59,IF(B59&gt;1.5,2))))))</f>
      </c>
      <c r="T59">
        <f>IFERROR(U59*1,0)</f>
      </c>
      <c r="U59" t="n">
        <v>95.0</v>
      </c>
      <c r="V59" t="s">
        <v>4518</v>
      </c>
      <c r="W59" t="s">
        <v>4469</v>
      </c>
      <c r="X59" t="n">
        <v>677436.0</v>
      </c>
      <c r="Y59" t="n">
        <v>585058.0</v>
      </c>
      <c r="Z59" t="n">
        <v>117012.0</v>
      </c>
      <c r="AA59" t="n">
        <v>128713.0</v>
      </c>
      <c r="AB59" t="n">
        <v>0.0</v>
      </c>
      <c r="AC59" t="n">
        <v>0.0</v>
      </c>
      <c r="AD59" t="n">
        <v>0.0</v>
      </c>
      <c r="AE59" t="n">
        <v>0.0</v>
      </c>
      <c r="AF59" t="n">
        <v>57000.0</v>
      </c>
      <c r="AG59" t="n">
        <v>0.0</v>
      </c>
      <c r="AH59" t="n">
        <v>0.0</v>
      </c>
      <c r="AI59" t="n">
        <v>0.0</v>
      </c>
      <c r="AJ59" t="n">
        <v>0.0</v>
      </c>
      <c r="AK59" t="n">
        <v>0.0</v>
      </c>
      <c r="AL59" t="n">
        <v>0.0</v>
      </c>
      <c r="AM59" t="n">
        <v>0.0</v>
      </c>
      <c r="AN59" t="n">
        <v>0.0</v>
      </c>
      <c r="AO59" t="n">
        <v>887783.0</v>
      </c>
      <c r="AP59" t="n">
        <v>88779.0</v>
      </c>
      <c r="AQ59" t="n">
        <v>73470.5</v>
      </c>
      <c r="CG59"/>
    </row>
    <row r="60">
      <c r="A60" t="n">
        <v>1.0</v>
      </c>
      <c r="B60">
        <f>IF((K60-G60-H60&gt;2400000),10,(L60/(K60-G60-H60)*100))</f>
      </c>
      <c r="C60">
        <f>IF(N60&gt;2400000,240000,(N60*S60)/100)</f>
      </c>
      <c r="D60">
        <f>IF(S60=0,0,IF((N60-I60)&gt;2400000,((((((N60-I60-J60)-240000))*0.1+(I60+J60)*0.1)))-7000,((((((N60-I60-J60)-(N60-I60-J60)*S60/100)))*0.1+(I60+J60)*0.1)-7000)))</f>
      </c>
      <c r="E60">
        <f>C60-O60</f>
      </c>
      <c r="F60">
        <f>D60-P60</f>
      </c>
      <c r="G60">
        <f>SUMIF(negtgel!U$2:BL$2,'Tsalin uzuulelt'!B$1,negtgel!U60:BL60) + SUMIF(negtgel!U$2:BL$2,'Tsalin uzuulelt'!B$2,negtgel!U60:BL60)+SUMIF(negtgel!U$2:BL$2,'Tsalin uzuulelt'!B$3,negtgel!U60:BL60)+SUMIF(negtgel!U$2:BL$2,'Tsalin uzuulelt'!B$4,negtgel!U60:BL60)+SUMIF(negtgel!U$2:BL$2,'Tsalin uzuulelt'!B$5,negtgel!U60:BL60)</f>
      </c>
      <c r="H60">
        <f>SUMIF(negtgel!U$2:BL$2,'Tsalin uzuulelt'!F$1,negtgel!U60:BL60) + SUMIF(negtgel!U$2:BL$2,'Tsalin uzuulelt'!F$2,negtgel!U60:BL60)+SUMIF(negtgel!U$2:BL$2,'Tsalin uzuulelt'!F$3,negtgel!U60:BL60)+SUMIF(negtgel!U$2:BL$2,'Tsalin uzuulelt'!F$4,negtgel!U60:BL60)+SUMIF(negtgel!U$2:BL$2,'Tsalin uzuulelt'!F$5,negtgel!U60:BL60)</f>
      </c>
      <c r="I60">
        <f>SUMIF(negtgel!U$2:BL$2,'Tsalin uzuulelt'!H$1,negtgel!U60:BL60) + SUMIF(negtgel!U$2:BL$2,'Tsalin uzuulelt'!H$2,negtgel!U60:BL60)+SUMIF(negtgel!U$2:BL$2,'Tsalin uzuulelt'!H$3,negtgel!U60:BL60)+SUMIF(negtgel!U$2:BL$2,'Tsalin uzuulelt'!H$4,negtgel!U60:BL60)+SUMIF(negtgel!U$2:BL$2,'Tsalin uzuulelt'!H$5,negtgel!U60:BL60)</f>
      </c>
      <c r="J60">
        <f>SUMIF(negtgel!U$2:BL$2,'Tsalin uzuulelt'!J$1,negtgel!U60:BL60) + SUMIF(negtgel!U$2:BL$2,'Tsalin uzuulelt'!J$2,negtgel!U60:BL60)+SUMIF(negtgel!U$2:BL$2,'Tsalin uzuulelt'!J$3,negtgel!U60:BL60)+SUMIF(negtgel!U$2:BL$2,'Tsalin uzuulelt'!J$4,negtgel!U60:BL60)+SUMIF(negtgel!U$2:BL$2,'Tsalin uzuulelt'!J$5,negtgel!U60:BL60)</f>
      </c>
      <c r="K60">
        <f>SUMIF(negtgel!U$2:BL$2,'Tsalin uzuulelt'!L$1,negtgel!U60:BL60) + SUMIF(negtgel!U$2:BL$2,'Tsalin uzuulelt'!L$2,negtgel!U60:BL60)+SUMIF(negtgel!U$2:BL$2,'Tsalin uzuulelt'!L$3,negtgel!U60:BL60)+SUMIF(negtgel!U$2:BL$2,'Tsalin uzuulelt'!L$4,negtgel!U60:BL60)+SUMIF(negtgel!U$2:BL$2,'Tsalin uzuulelt'!L$5,negtgel!U60:BL60)</f>
      </c>
      <c r="L60">
        <f>SUMIF(negtgel!U$2:BL$2,'Tsalin uzuulelt'!N$1,negtgel!U60:BL60) + SUMIF(negtgel!U$2:BL$2,'Tsalin uzuulelt'!N$2,negtgel!U60:BL60)+SUMIF(negtgel!U$2:BL$2,'Tsalin uzuulelt'!N$3,negtgel!U60:BL60)+SUMIF(negtgel!U$2:BL$2,'Tsalin uzuulelt'!N$4,negtgel!U60:BL60)+SUMIF(negtgel!U$2:BL$2,'Tsalin uzuulelt'!N$5,negtgel!U60:BL60)</f>
      </c>
      <c r="M60">
        <f>SUMIF(negtgel!U$2:BL$2,'Tsalin uzuulelt'!P$1,negtgel!U60:BL60) + SUMIF(negtgel!U$2:BL$2,'Tsalin uzuulelt'!P$2,negtgel!U60:BL60)+ SUMIF(negtgel!U$2:BL$2,'Tsalin uzuulelt'!P$3,negtgel!U60:BL60)+ SUMIF(negtgel!U$2:BL$2,'Tsalin uzuulelt'!P$4,negtgel!U60:BL60)+ SUMIF(negtgel!U$2:BL$2,'Tsalin uzuulelt'!P$5,negtgel!U60:BL60)</f>
      </c>
      <c r="N60">
        <f>IF(ISNUMBER(U60*1)=CF60,0,K60-H60-G60)</f>
      </c>
      <c r="O60">
        <f>IF(ISNUMBER(U60*1)=CF60,0,L60)</f>
      </c>
      <c r="P60">
        <f>IF(ISNUMBER(U60*1)=CF60,0,M60)</f>
      </c>
      <c r="Q60">
        <f>IF(N60&gt;2400000,N60,0)</f>
      </c>
      <c r="R60">
        <f>IF(L60/Q60*100&lt;3,2,10)</f>
      </c>
      <c r="S60">
        <f>IF(CH60=0,0,IF(B60&gt;9,10,IF(B60&gt;8,B60,IF(B60&gt;7.7,7.8,IF(B60&gt;3,B60,IF(B60&gt;1.5,2))))))</f>
      </c>
      <c r="T60">
        <f>IFERROR(U60*1,0)</f>
      </c>
      <c r="U60" t="n">
        <v>96.0</v>
      </c>
      <c r="V60" t="s">
        <v>4519</v>
      </c>
      <c r="W60" t="s">
        <v>4499</v>
      </c>
      <c r="X60" t="n">
        <v>677436.0</v>
      </c>
      <c r="Y60" t="n">
        <v>677436.0</v>
      </c>
      <c r="Z60" t="n">
        <v>135487.0</v>
      </c>
      <c r="AA60" t="n">
        <v>135487.0</v>
      </c>
      <c r="AB60" t="n">
        <v>33872.0</v>
      </c>
      <c r="AC60" t="n">
        <v>0.0</v>
      </c>
      <c r="AD60" t="n">
        <v>0.0</v>
      </c>
      <c r="AE60" t="n">
        <v>0.0</v>
      </c>
      <c r="AF60" t="n">
        <v>66000.0</v>
      </c>
      <c r="AG60" t="n">
        <v>0.0</v>
      </c>
      <c r="AH60" t="n">
        <v>0.0</v>
      </c>
      <c r="AI60" t="n">
        <v>0.0</v>
      </c>
      <c r="AJ60" t="n">
        <v>0.0</v>
      </c>
      <c r="AK60" t="n">
        <v>0.0</v>
      </c>
      <c r="AL60" t="n">
        <v>0.0</v>
      </c>
      <c r="AM60" t="n">
        <v>0.0</v>
      </c>
      <c r="AN60" t="n">
        <v>0.0</v>
      </c>
      <c r="AO60" t="n">
        <v>1048282.0</v>
      </c>
      <c r="AP60" t="n">
        <v>104829.0</v>
      </c>
      <c r="AQ60" t="n">
        <v>88005.4</v>
      </c>
      <c r="CG60"/>
    </row>
    <row r="61">
      <c r="A61" t="n">
        <v>1.0</v>
      </c>
      <c r="B61">
        <f>IF((K61-G61-H61&gt;2400000),10,(L61/(K61-G61-H61)*100))</f>
      </c>
      <c r="C61">
        <f>IF(N61&gt;2400000,240000,(N61*S61)/100)</f>
      </c>
      <c r="D61">
        <f>IF(S61=0,0,IF((N61-I61)&gt;2400000,((((((N61-I61-J61)-240000))*0.1+(I61+J61)*0.1)))-7000,((((((N61-I61-J61)-(N61-I61-J61)*S61/100)))*0.1+(I61+J61)*0.1)-7000)))</f>
      </c>
      <c r="E61">
        <f>C61-O61</f>
      </c>
      <c r="F61">
        <f>D61-P61</f>
      </c>
      <c r="G61">
        <f>SUMIF(negtgel!U$2:BL$2,'Tsalin uzuulelt'!B$1,negtgel!U61:BL61) + SUMIF(negtgel!U$2:BL$2,'Tsalin uzuulelt'!B$2,negtgel!U61:BL61)+SUMIF(negtgel!U$2:BL$2,'Tsalin uzuulelt'!B$3,negtgel!U61:BL61)+SUMIF(negtgel!U$2:BL$2,'Tsalin uzuulelt'!B$4,negtgel!U61:BL61)+SUMIF(negtgel!U$2:BL$2,'Tsalin uzuulelt'!B$5,negtgel!U61:BL61)</f>
      </c>
      <c r="H61">
        <f>SUMIF(negtgel!U$2:BL$2,'Tsalin uzuulelt'!F$1,negtgel!U61:BL61) + SUMIF(negtgel!U$2:BL$2,'Tsalin uzuulelt'!F$2,negtgel!U61:BL61)+SUMIF(negtgel!U$2:BL$2,'Tsalin uzuulelt'!F$3,negtgel!U61:BL61)+SUMIF(negtgel!U$2:BL$2,'Tsalin uzuulelt'!F$4,negtgel!U61:BL61)+SUMIF(negtgel!U$2:BL$2,'Tsalin uzuulelt'!F$5,negtgel!U61:BL61)</f>
      </c>
      <c r="I61">
        <f>SUMIF(negtgel!U$2:BL$2,'Tsalin uzuulelt'!H$1,negtgel!U61:BL61) + SUMIF(negtgel!U$2:BL$2,'Tsalin uzuulelt'!H$2,negtgel!U61:BL61)+SUMIF(negtgel!U$2:BL$2,'Tsalin uzuulelt'!H$3,negtgel!U61:BL61)+SUMIF(negtgel!U$2:BL$2,'Tsalin uzuulelt'!H$4,negtgel!U61:BL61)+SUMIF(negtgel!U$2:BL$2,'Tsalin uzuulelt'!H$5,negtgel!U61:BL61)</f>
      </c>
      <c r="J61">
        <f>SUMIF(negtgel!U$2:BL$2,'Tsalin uzuulelt'!J$1,negtgel!U61:BL61) + SUMIF(negtgel!U$2:BL$2,'Tsalin uzuulelt'!J$2,negtgel!U61:BL61)+SUMIF(negtgel!U$2:BL$2,'Tsalin uzuulelt'!J$3,negtgel!U61:BL61)+SUMIF(negtgel!U$2:BL$2,'Tsalin uzuulelt'!J$4,negtgel!U61:BL61)+SUMIF(negtgel!U$2:BL$2,'Tsalin uzuulelt'!J$5,negtgel!U61:BL61)</f>
      </c>
      <c r="K61">
        <f>SUMIF(negtgel!U$2:BL$2,'Tsalin uzuulelt'!L$1,negtgel!U61:BL61) + SUMIF(negtgel!U$2:BL$2,'Tsalin uzuulelt'!L$2,negtgel!U61:BL61)+SUMIF(negtgel!U$2:BL$2,'Tsalin uzuulelt'!L$3,negtgel!U61:BL61)+SUMIF(negtgel!U$2:BL$2,'Tsalin uzuulelt'!L$4,negtgel!U61:BL61)+SUMIF(negtgel!U$2:BL$2,'Tsalin uzuulelt'!L$5,negtgel!U61:BL61)</f>
      </c>
      <c r="L61">
        <f>SUMIF(negtgel!U$2:BL$2,'Tsalin uzuulelt'!N$1,negtgel!U61:BL61) + SUMIF(negtgel!U$2:BL$2,'Tsalin uzuulelt'!N$2,negtgel!U61:BL61)+SUMIF(negtgel!U$2:BL$2,'Tsalin uzuulelt'!N$3,negtgel!U61:BL61)+SUMIF(negtgel!U$2:BL$2,'Tsalin uzuulelt'!N$4,negtgel!U61:BL61)+SUMIF(negtgel!U$2:BL$2,'Tsalin uzuulelt'!N$5,negtgel!U61:BL61)</f>
      </c>
      <c r="M61">
        <f>SUMIF(negtgel!U$2:BL$2,'Tsalin uzuulelt'!P$1,negtgel!U61:BL61) + SUMIF(negtgel!U$2:BL$2,'Tsalin uzuulelt'!P$2,negtgel!U61:BL61)+ SUMIF(negtgel!U$2:BL$2,'Tsalin uzuulelt'!P$3,negtgel!U61:BL61)+ SUMIF(negtgel!U$2:BL$2,'Tsalin uzuulelt'!P$4,negtgel!U61:BL61)+ SUMIF(negtgel!U$2:BL$2,'Tsalin uzuulelt'!P$5,negtgel!U61:BL61)</f>
      </c>
      <c r="N61">
        <f>IF(ISNUMBER(U61*1)=CF61,0,K61-H61-G61)</f>
      </c>
      <c r="O61">
        <f>IF(ISNUMBER(U61*1)=CF61,0,L61)</f>
      </c>
      <c r="P61">
        <f>IF(ISNUMBER(U61*1)=CF61,0,M61)</f>
      </c>
      <c r="Q61">
        <f>IF(N61&gt;2400000,N61,0)</f>
      </c>
      <c r="R61">
        <f>IF(L61/Q61*100&lt;3,2,10)</f>
      </c>
      <c r="S61">
        <f>IF(CH61=0,0,IF(B61&gt;9,10,IF(B61&gt;8,B61,IF(B61&gt;7.7,7.8,IF(B61&gt;3,B61,IF(B61&gt;1.5,2))))))</f>
      </c>
      <c r="T61">
        <f>IFERROR(U61*1,0)</f>
      </c>
      <c r="U61" t="n">
        <v>97.0</v>
      </c>
      <c r="V61" t="s">
        <v>4520</v>
      </c>
      <c r="W61" t="s">
        <v>4469</v>
      </c>
      <c r="X61" t="n">
        <v>613669.0</v>
      </c>
      <c r="Y61" t="n">
        <v>613669.0</v>
      </c>
      <c r="Z61" t="n">
        <v>30683.0</v>
      </c>
      <c r="AA61" t="n">
        <v>110460.0</v>
      </c>
      <c r="AB61" t="n">
        <v>0.0</v>
      </c>
      <c r="AC61" t="n">
        <v>0.0</v>
      </c>
      <c r="AD61" t="n">
        <v>0.0</v>
      </c>
      <c r="AE61" t="n">
        <v>0.0</v>
      </c>
      <c r="AF61" t="n">
        <v>66000.0</v>
      </c>
      <c r="AG61" t="n">
        <v>0.0</v>
      </c>
      <c r="AH61" t="n">
        <v>0.0</v>
      </c>
      <c r="AI61" t="n">
        <v>0.0</v>
      </c>
      <c r="AJ61" t="n">
        <v>0.0</v>
      </c>
      <c r="AK61" t="n">
        <v>0.0</v>
      </c>
      <c r="AL61" t="n">
        <v>0.0</v>
      </c>
      <c r="AM61" t="n">
        <v>0.0</v>
      </c>
      <c r="AN61" t="n">
        <v>0.0</v>
      </c>
      <c r="AO61" t="n">
        <v>820812.0</v>
      </c>
      <c r="AP61" t="n">
        <v>82081.0</v>
      </c>
      <c r="AQ61" t="n">
        <v>67533.1</v>
      </c>
      <c r="CG61"/>
    </row>
    <row r="62">
      <c r="A62" t="n">
        <v>1.0</v>
      </c>
      <c r="B62">
        <f>IF((K62-G62-H62&gt;2400000),10,(L62/(K62-G62-H62)*100))</f>
      </c>
      <c r="C62">
        <f>IF(N62&gt;2400000,240000,(N62*S62)/100)</f>
      </c>
      <c r="D62">
        <f>IF(S62=0,0,IF((N62-I62)&gt;2400000,((((((N62-I62-J62)-240000))*0.1+(I62+J62)*0.1)))-7000,((((((N62-I62-J62)-(N62-I62-J62)*S62/100)))*0.1+(I62+J62)*0.1)-7000)))</f>
      </c>
      <c r="E62">
        <f>C62-O62</f>
      </c>
      <c r="F62">
        <f>D62-P62</f>
      </c>
      <c r="G62">
        <f>SUMIF(negtgel!U$2:BL$2,'Tsalin uzuulelt'!B$1,negtgel!U62:BL62) + SUMIF(negtgel!U$2:BL$2,'Tsalin uzuulelt'!B$2,negtgel!U62:BL62)+SUMIF(negtgel!U$2:BL$2,'Tsalin uzuulelt'!B$3,negtgel!U62:BL62)+SUMIF(negtgel!U$2:BL$2,'Tsalin uzuulelt'!B$4,negtgel!U62:BL62)+SUMIF(negtgel!U$2:BL$2,'Tsalin uzuulelt'!B$5,negtgel!U62:BL62)</f>
      </c>
      <c r="H62">
        <f>SUMIF(negtgel!U$2:BL$2,'Tsalin uzuulelt'!F$1,negtgel!U62:BL62) + SUMIF(negtgel!U$2:BL$2,'Tsalin uzuulelt'!F$2,negtgel!U62:BL62)+SUMIF(negtgel!U$2:BL$2,'Tsalin uzuulelt'!F$3,negtgel!U62:BL62)+SUMIF(negtgel!U$2:BL$2,'Tsalin uzuulelt'!F$4,negtgel!U62:BL62)+SUMIF(negtgel!U$2:BL$2,'Tsalin uzuulelt'!F$5,negtgel!U62:BL62)</f>
      </c>
      <c r="I62">
        <f>SUMIF(negtgel!U$2:BL$2,'Tsalin uzuulelt'!H$1,negtgel!U62:BL62) + SUMIF(negtgel!U$2:BL$2,'Tsalin uzuulelt'!H$2,negtgel!U62:BL62)+SUMIF(negtgel!U$2:BL$2,'Tsalin uzuulelt'!H$3,negtgel!U62:BL62)+SUMIF(negtgel!U$2:BL$2,'Tsalin uzuulelt'!H$4,negtgel!U62:BL62)+SUMIF(negtgel!U$2:BL$2,'Tsalin uzuulelt'!H$5,negtgel!U62:BL62)</f>
      </c>
      <c r="J62">
        <f>SUMIF(negtgel!U$2:BL$2,'Tsalin uzuulelt'!J$1,negtgel!U62:BL62) + SUMIF(negtgel!U$2:BL$2,'Tsalin uzuulelt'!J$2,negtgel!U62:BL62)+SUMIF(negtgel!U$2:BL$2,'Tsalin uzuulelt'!J$3,negtgel!U62:BL62)+SUMIF(negtgel!U$2:BL$2,'Tsalin uzuulelt'!J$4,negtgel!U62:BL62)+SUMIF(negtgel!U$2:BL$2,'Tsalin uzuulelt'!J$5,negtgel!U62:BL62)</f>
      </c>
      <c r="K62">
        <f>SUMIF(negtgel!U$2:BL$2,'Tsalin uzuulelt'!L$1,negtgel!U62:BL62) + SUMIF(negtgel!U$2:BL$2,'Tsalin uzuulelt'!L$2,negtgel!U62:BL62)+SUMIF(negtgel!U$2:BL$2,'Tsalin uzuulelt'!L$3,negtgel!U62:BL62)+SUMIF(negtgel!U$2:BL$2,'Tsalin uzuulelt'!L$4,negtgel!U62:BL62)+SUMIF(negtgel!U$2:BL$2,'Tsalin uzuulelt'!L$5,negtgel!U62:BL62)</f>
      </c>
      <c r="L62">
        <f>SUMIF(negtgel!U$2:BL$2,'Tsalin uzuulelt'!N$1,negtgel!U62:BL62) + SUMIF(negtgel!U$2:BL$2,'Tsalin uzuulelt'!N$2,negtgel!U62:BL62)+SUMIF(negtgel!U$2:BL$2,'Tsalin uzuulelt'!N$3,negtgel!U62:BL62)+SUMIF(negtgel!U$2:BL$2,'Tsalin uzuulelt'!N$4,negtgel!U62:BL62)+SUMIF(negtgel!U$2:BL$2,'Tsalin uzuulelt'!N$5,negtgel!U62:BL62)</f>
      </c>
      <c r="M62">
        <f>SUMIF(negtgel!U$2:BL$2,'Tsalin uzuulelt'!P$1,negtgel!U62:BL62) + SUMIF(negtgel!U$2:BL$2,'Tsalin uzuulelt'!P$2,negtgel!U62:BL62)+ SUMIF(negtgel!U$2:BL$2,'Tsalin uzuulelt'!P$3,negtgel!U62:BL62)+ SUMIF(negtgel!U$2:BL$2,'Tsalin uzuulelt'!P$4,negtgel!U62:BL62)+ SUMIF(negtgel!U$2:BL$2,'Tsalin uzuulelt'!P$5,negtgel!U62:BL62)</f>
      </c>
      <c r="N62">
        <f>IF(ISNUMBER(U62*1)=CF62,0,K62-H62-G62)</f>
      </c>
      <c r="O62">
        <f>IF(ISNUMBER(U62*1)=CF62,0,L62)</f>
      </c>
      <c r="P62">
        <f>IF(ISNUMBER(U62*1)=CF62,0,M62)</f>
      </c>
      <c r="Q62">
        <f>IF(N62&gt;2400000,N62,0)</f>
      </c>
      <c r="R62">
        <f>IF(L62/Q62*100&lt;3,2,10)</f>
      </c>
      <c r="S62">
        <f>IF(CH62=0,0,IF(B62&gt;9,10,IF(B62&gt;8,B62,IF(B62&gt;7.7,7.8,IF(B62&gt;3,B62,IF(B62&gt;1.5,2))))))</f>
      </c>
      <c r="T62">
        <f>IFERROR(U62*1,0)</f>
      </c>
      <c r="U62" t="n">
        <v>98.0</v>
      </c>
      <c r="V62" t="s">
        <v>4521</v>
      </c>
      <c r="W62" t="s">
        <v>4469</v>
      </c>
      <c r="X62" t="n">
        <v>645556.0</v>
      </c>
      <c r="Y62" t="n">
        <v>645556.0</v>
      </c>
      <c r="Z62" t="n">
        <v>109745.0</v>
      </c>
      <c r="AA62" t="n">
        <v>64556.0</v>
      </c>
      <c r="AB62" t="n">
        <v>0.0</v>
      </c>
      <c r="AC62" t="n">
        <v>0.0</v>
      </c>
      <c r="AD62" t="n">
        <v>0.0</v>
      </c>
      <c r="AE62" t="n">
        <v>0.0</v>
      </c>
      <c r="AF62" t="n">
        <v>66000.0</v>
      </c>
      <c r="AG62" t="n">
        <v>0.0</v>
      </c>
      <c r="AH62" t="n">
        <v>0.0</v>
      </c>
      <c r="AI62" t="n">
        <v>0.0</v>
      </c>
      <c r="AJ62" t="n">
        <v>0.0</v>
      </c>
      <c r="AK62" t="n">
        <v>0.0</v>
      </c>
      <c r="AL62" t="n">
        <v>0.0</v>
      </c>
      <c r="AM62" t="n">
        <v>0.0</v>
      </c>
      <c r="AN62" t="n">
        <v>0.0</v>
      </c>
      <c r="AO62" t="n">
        <v>885857.0</v>
      </c>
      <c r="AP62" t="n">
        <v>88586.0</v>
      </c>
      <c r="AQ62" t="n">
        <v>73387.1</v>
      </c>
      <c r="CG62"/>
    </row>
    <row r="63">
      <c r="A63" t="n">
        <v>1.0</v>
      </c>
      <c r="B63">
        <f>IF((K63-G63-H63&gt;2400000),10,(L63/(K63-G63-H63)*100))</f>
      </c>
      <c r="C63">
        <f>IF(N63&gt;2400000,240000,(N63*S63)/100)</f>
      </c>
      <c r="D63">
        <f>IF(S63=0,0,IF((N63-I63)&gt;2400000,((((((N63-I63-J63)-240000))*0.1+(I63+J63)*0.1)))-7000,((((((N63-I63-J63)-(N63-I63-J63)*S63/100)))*0.1+(I63+J63)*0.1)-7000)))</f>
      </c>
      <c r="E63">
        <f>C63-O63</f>
      </c>
      <c r="F63">
        <f>D63-P63</f>
      </c>
      <c r="G63">
        <f>SUMIF(negtgel!U$2:BL$2,'Tsalin uzuulelt'!B$1,negtgel!U63:BL63) + SUMIF(negtgel!U$2:BL$2,'Tsalin uzuulelt'!B$2,negtgel!U63:BL63)+SUMIF(negtgel!U$2:BL$2,'Tsalin uzuulelt'!B$3,negtgel!U63:BL63)+SUMIF(negtgel!U$2:BL$2,'Tsalin uzuulelt'!B$4,negtgel!U63:BL63)+SUMIF(negtgel!U$2:BL$2,'Tsalin uzuulelt'!B$5,negtgel!U63:BL63)</f>
      </c>
      <c r="H63">
        <f>SUMIF(negtgel!U$2:BL$2,'Tsalin uzuulelt'!F$1,negtgel!U63:BL63) + SUMIF(negtgel!U$2:BL$2,'Tsalin uzuulelt'!F$2,negtgel!U63:BL63)+SUMIF(negtgel!U$2:BL$2,'Tsalin uzuulelt'!F$3,negtgel!U63:BL63)+SUMIF(negtgel!U$2:BL$2,'Tsalin uzuulelt'!F$4,negtgel!U63:BL63)+SUMIF(negtgel!U$2:BL$2,'Tsalin uzuulelt'!F$5,negtgel!U63:BL63)</f>
      </c>
      <c r="I63">
        <f>SUMIF(negtgel!U$2:BL$2,'Tsalin uzuulelt'!H$1,negtgel!U63:BL63) + SUMIF(negtgel!U$2:BL$2,'Tsalin uzuulelt'!H$2,negtgel!U63:BL63)+SUMIF(negtgel!U$2:BL$2,'Tsalin uzuulelt'!H$3,negtgel!U63:BL63)+SUMIF(negtgel!U$2:BL$2,'Tsalin uzuulelt'!H$4,negtgel!U63:BL63)+SUMIF(negtgel!U$2:BL$2,'Tsalin uzuulelt'!H$5,negtgel!U63:BL63)</f>
      </c>
      <c r="J63">
        <f>SUMIF(negtgel!U$2:BL$2,'Tsalin uzuulelt'!J$1,negtgel!U63:BL63) + SUMIF(negtgel!U$2:BL$2,'Tsalin uzuulelt'!J$2,negtgel!U63:BL63)+SUMIF(negtgel!U$2:BL$2,'Tsalin uzuulelt'!J$3,negtgel!U63:BL63)+SUMIF(negtgel!U$2:BL$2,'Tsalin uzuulelt'!J$4,negtgel!U63:BL63)+SUMIF(negtgel!U$2:BL$2,'Tsalin uzuulelt'!J$5,negtgel!U63:BL63)</f>
      </c>
      <c r="K63">
        <f>SUMIF(negtgel!U$2:BL$2,'Tsalin uzuulelt'!L$1,negtgel!U63:BL63) + SUMIF(negtgel!U$2:BL$2,'Tsalin uzuulelt'!L$2,negtgel!U63:BL63)+SUMIF(negtgel!U$2:BL$2,'Tsalin uzuulelt'!L$3,negtgel!U63:BL63)+SUMIF(negtgel!U$2:BL$2,'Tsalin uzuulelt'!L$4,negtgel!U63:BL63)+SUMIF(negtgel!U$2:BL$2,'Tsalin uzuulelt'!L$5,negtgel!U63:BL63)</f>
      </c>
      <c r="L63">
        <f>SUMIF(negtgel!U$2:BL$2,'Tsalin uzuulelt'!N$1,negtgel!U63:BL63) + SUMIF(negtgel!U$2:BL$2,'Tsalin uzuulelt'!N$2,negtgel!U63:BL63)+SUMIF(negtgel!U$2:BL$2,'Tsalin uzuulelt'!N$3,negtgel!U63:BL63)+SUMIF(negtgel!U$2:BL$2,'Tsalin uzuulelt'!N$4,negtgel!U63:BL63)+SUMIF(negtgel!U$2:BL$2,'Tsalin uzuulelt'!N$5,negtgel!U63:BL63)</f>
      </c>
      <c r="M63">
        <f>SUMIF(negtgel!U$2:BL$2,'Tsalin uzuulelt'!P$1,negtgel!U63:BL63) + SUMIF(negtgel!U$2:BL$2,'Tsalin uzuulelt'!P$2,negtgel!U63:BL63)+ SUMIF(negtgel!U$2:BL$2,'Tsalin uzuulelt'!P$3,negtgel!U63:BL63)+ SUMIF(negtgel!U$2:BL$2,'Tsalin uzuulelt'!P$4,negtgel!U63:BL63)+ SUMIF(negtgel!U$2:BL$2,'Tsalin uzuulelt'!P$5,negtgel!U63:BL63)</f>
      </c>
      <c r="N63">
        <f>IF(ISNUMBER(U63*1)=CF63,0,K63-H63-G63)</f>
      </c>
      <c r="O63">
        <f>IF(ISNUMBER(U63*1)=CF63,0,L63)</f>
      </c>
      <c r="P63">
        <f>IF(ISNUMBER(U63*1)=CF63,0,M63)</f>
      </c>
      <c r="Q63">
        <f>IF(N63&gt;2400000,N63,0)</f>
      </c>
      <c r="R63">
        <f>IF(L63/Q63*100&lt;3,2,10)</f>
      </c>
      <c r="S63">
        <f>IF(CH63=0,0,IF(B63&gt;9,10,IF(B63&gt;8,B63,IF(B63&gt;7.7,7.8,IF(B63&gt;3,B63,IF(B63&gt;1.5,2))))))</f>
      </c>
      <c r="T63">
        <f>IFERROR(U63*1,0)</f>
      </c>
      <c r="U63" t="n">
        <v>99.0</v>
      </c>
      <c r="V63" t="s">
        <v>4522</v>
      </c>
      <c r="W63" t="s">
        <v>4499</v>
      </c>
      <c r="X63" t="n">
        <v>698795.0</v>
      </c>
      <c r="Y63" t="n">
        <v>698795.0</v>
      </c>
      <c r="Z63" t="n">
        <v>139759.0</v>
      </c>
      <c r="AA63" t="n">
        <v>125783.0</v>
      </c>
      <c r="AB63" t="n">
        <v>0.0</v>
      </c>
      <c r="AC63" t="n">
        <v>0.0</v>
      </c>
      <c r="AD63" t="n">
        <v>0.0</v>
      </c>
      <c r="AE63" t="n">
        <v>0.0</v>
      </c>
      <c r="AF63" t="n">
        <v>66000.0</v>
      </c>
      <c r="AG63" t="n">
        <v>0.0</v>
      </c>
      <c r="AH63" t="n">
        <v>0.0</v>
      </c>
      <c r="AI63" t="n">
        <v>0.0</v>
      </c>
      <c r="AJ63" t="n">
        <v>0.0</v>
      </c>
      <c r="AK63" t="n">
        <v>0.0</v>
      </c>
      <c r="AL63" t="n">
        <v>0.0</v>
      </c>
      <c r="AM63" t="n">
        <v>0.0</v>
      </c>
      <c r="AN63" t="n">
        <v>0.0</v>
      </c>
      <c r="AO63" t="n">
        <v>1030337.0</v>
      </c>
      <c r="AP63" t="n">
        <v>103035.0</v>
      </c>
      <c r="AQ63" t="n">
        <v>86390.3</v>
      </c>
      <c r="CG63"/>
    </row>
    <row r="64">
      <c r="A64" t="n">
        <v>1.0</v>
      </c>
      <c r="B64">
        <f>IF((K64-G64-H64&gt;2400000),10,(L64/(K64-G64-H64)*100))</f>
      </c>
      <c r="C64">
        <f>IF(N64&gt;2400000,240000,(N64*S64)/100)</f>
      </c>
      <c r="D64">
        <f>IF(S64=0,0,IF((N64-I64)&gt;2400000,((((((N64-I64-J64)-240000))*0.1+(I64+J64)*0.1)))-7000,((((((N64-I64-J64)-(N64-I64-J64)*S64/100)))*0.1+(I64+J64)*0.1)-7000)))</f>
      </c>
      <c r="E64">
        <f>C64-O64</f>
      </c>
      <c r="F64">
        <f>D64-P64</f>
      </c>
      <c r="G64">
        <f>SUMIF(negtgel!U$2:BL$2,'Tsalin uzuulelt'!B$1,negtgel!U64:BL64) + SUMIF(negtgel!U$2:BL$2,'Tsalin uzuulelt'!B$2,negtgel!U64:BL64)+SUMIF(negtgel!U$2:BL$2,'Tsalin uzuulelt'!B$3,negtgel!U64:BL64)+SUMIF(negtgel!U$2:BL$2,'Tsalin uzuulelt'!B$4,negtgel!U64:BL64)+SUMIF(negtgel!U$2:BL$2,'Tsalin uzuulelt'!B$5,negtgel!U64:BL64)</f>
      </c>
      <c r="H64">
        <f>SUMIF(negtgel!U$2:BL$2,'Tsalin uzuulelt'!F$1,negtgel!U64:BL64) + SUMIF(negtgel!U$2:BL$2,'Tsalin uzuulelt'!F$2,negtgel!U64:BL64)+SUMIF(negtgel!U$2:BL$2,'Tsalin uzuulelt'!F$3,negtgel!U64:BL64)+SUMIF(negtgel!U$2:BL$2,'Tsalin uzuulelt'!F$4,negtgel!U64:BL64)+SUMIF(negtgel!U$2:BL$2,'Tsalin uzuulelt'!F$5,negtgel!U64:BL64)</f>
      </c>
      <c r="I64">
        <f>SUMIF(negtgel!U$2:BL$2,'Tsalin uzuulelt'!H$1,negtgel!U64:BL64) + SUMIF(negtgel!U$2:BL$2,'Tsalin uzuulelt'!H$2,negtgel!U64:BL64)+SUMIF(negtgel!U$2:BL$2,'Tsalin uzuulelt'!H$3,negtgel!U64:BL64)+SUMIF(negtgel!U$2:BL$2,'Tsalin uzuulelt'!H$4,negtgel!U64:BL64)+SUMIF(negtgel!U$2:BL$2,'Tsalin uzuulelt'!H$5,negtgel!U64:BL64)</f>
      </c>
      <c r="J64">
        <f>SUMIF(negtgel!U$2:BL$2,'Tsalin uzuulelt'!J$1,negtgel!U64:BL64) + SUMIF(negtgel!U$2:BL$2,'Tsalin uzuulelt'!J$2,negtgel!U64:BL64)+SUMIF(negtgel!U$2:BL$2,'Tsalin uzuulelt'!J$3,negtgel!U64:BL64)+SUMIF(negtgel!U$2:BL$2,'Tsalin uzuulelt'!J$4,negtgel!U64:BL64)+SUMIF(negtgel!U$2:BL$2,'Tsalin uzuulelt'!J$5,negtgel!U64:BL64)</f>
      </c>
      <c r="K64">
        <f>SUMIF(negtgel!U$2:BL$2,'Tsalin uzuulelt'!L$1,negtgel!U64:BL64) + SUMIF(negtgel!U$2:BL$2,'Tsalin uzuulelt'!L$2,negtgel!U64:BL64)+SUMIF(negtgel!U$2:BL$2,'Tsalin uzuulelt'!L$3,negtgel!U64:BL64)+SUMIF(negtgel!U$2:BL$2,'Tsalin uzuulelt'!L$4,negtgel!U64:BL64)+SUMIF(negtgel!U$2:BL$2,'Tsalin uzuulelt'!L$5,negtgel!U64:BL64)</f>
      </c>
      <c r="L64">
        <f>SUMIF(negtgel!U$2:BL$2,'Tsalin uzuulelt'!N$1,negtgel!U64:BL64) + SUMIF(negtgel!U$2:BL$2,'Tsalin uzuulelt'!N$2,negtgel!U64:BL64)+SUMIF(negtgel!U$2:BL$2,'Tsalin uzuulelt'!N$3,negtgel!U64:BL64)+SUMIF(negtgel!U$2:BL$2,'Tsalin uzuulelt'!N$4,negtgel!U64:BL64)+SUMIF(negtgel!U$2:BL$2,'Tsalin uzuulelt'!N$5,negtgel!U64:BL64)</f>
      </c>
      <c r="M64">
        <f>SUMIF(negtgel!U$2:BL$2,'Tsalin uzuulelt'!P$1,negtgel!U64:BL64) + SUMIF(negtgel!U$2:BL$2,'Tsalin uzuulelt'!P$2,negtgel!U64:BL64)+ SUMIF(negtgel!U$2:BL$2,'Tsalin uzuulelt'!P$3,negtgel!U64:BL64)+ SUMIF(negtgel!U$2:BL$2,'Tsalin uzuulelt'!P$4,negtgel!U64:BL64)+ SUMIF(negtgel!U$2:BL$2,'Tsalin uzuulelt'!P$5,negtgel!U64:BL64)</f>
      </c>
      <c r="N64">
        <f>IF(ISNUMBER(U64*1)=CF64,0,K64-H64-G64)</f>
      </c>
      <c r="O64">
        <f>IF(ISNUMBER(U64*1)=CF64,0,L64)</f>
      </c>
      <c r="P64">
        <f>IF(ISNUMBER(U64*1)=CF64,0,M64)</f>
      </c>
      <c r="Q64">
        <f>IF(N64&gt;2400000,N64,0)</f>
      </c>
      <c r="R64">
        <f>IF(L64/Q64*100&lt;3,2,10)</f>
      </c>
      <c r="S64">
        <f>IF(CH64=0,0,IF(B64&gt;9,10,IF(B64&gt;8,B64,IF(B64&gt;7.7,7.8,IF(B64&gt;3,B64,IF(B64&gt;1.5,2))))))</f>
      </c>
      <c r="T64">
        <f>IFERROR(U64*1,0)</f>
      </c>
      <c r="U64" t="n">
        <v>151.0</v>
      </c>
      <c r="V64" t="s">
        <v>4523</v>
      </c>
      <c r="W64" t="s">
        <v>4469</v>
      </c>
      <c r="X64" t="n">
        <v>677436.0</v>
      </c>
      <c r="Y64" t="n">
        <v>0.0</v>
      </c>
      <c r="Z64" t="n">
        <v>0.0</v>
      </c>
      <c r="AA64" t="n">
        <v>0.0</v>
      </c>
      <c r="AB64" t="n">
        <v>0.0</v>
      </c>
      <c r="AC64" t="n">
        <v>0.0</v>
      </c>
      <c r="AD64" t="n">
        <v>0.0</v>
      </c>
      <c r="AE64" t="n">
        <v>0.0</v>
      </c>
      <c r="AF64" t="n">
        <v>0.0</v>
      </c>
      <c r="AG64" t="n">
        <v>0.0</v>
      </c>
      <c r="AH64" t="n">
        <v>0.0</v>
      </c>
      <c r="AI64" t="n">
        <v>0.0</v>
      </c>
      <c r="AJ64" t="n">
        <v>0.0</v>
      </c>
      <c r="AK64" t="n">
        <v>0.0</v>
      </c>
      <c r="AL64" t="n">
        <v>0.0</v>
      </c>
      <c r="AM64" t="n">
        <v>0.0</v>
      </c>
      <c r="AN64" t="n">
        <v>0.0</v>
      </c>
      <c r="AO64" t="n">
        <v>0.0</v>
      </c>
      <c r="AP64" t="n">
        <v>0.0</v>
      </c>
      <c r="AQ64" t="n">
        <v>0.0</v>
      </c>
      <c r="CG64"/>
    </row>
    <row r="65">
      <c r="A65" t="n">
        <v>1.0</v>
      </c>
      <c r="B65">
        <f>IF((K65-G65-H65&gt;2400000),10,(L65/(K65-G65-H65)*100))</f>
      </c>
      <c r="C65">
        <f>IF(N65&gt;2400000,240000,(N65*S65)/100)</f>
      </c>
      <c r="D65">
        <f>IF(S65=0,0,IF((N65-I65)&gt;2400000,((((((N65-I65-J65)-240000))*0.1+(I65+J65)*0.1)))-7000,((((((N65-I65-J65)-(N65-I65-J65)*S65/100)))*0.1+(I65+J65)*0.1)-7000)))</f>
      </c>
      <c r="E65">
        <f>C65-O65</f>
      </c>
      <c r="F65">
        <f>D65-P65</f>
      </c>
      <c r="G65">
        <f>SUMIF(negtgel!U$2:BL$2,'Tsalin uzuulelt'!B$1,negtgel!U65:BL65) + SUMIF(negtgel!U$2:BL$2,'Tsalin uzuulelt'!B$2,negtgel!U65:BL65)+SUMIF(negtgel!U$2:BL$2,'Tsalin uzuulelt'!B$3,negtgel!U65:BL65)+SUMIF(negtgel!U$2:BL$2,'Tsalin uzuulelt'!B$4,negtgel!U65:BL65)+SUMIF(negtgel!U$2:BL$2,'Tsalin uzuulelt'!B$5,negtgel!U65:BL65)</f>
      </c>
      <c r="H65">
        <f>SUMIF(negtgel!U$2:BL$2,'Tsalin uzuulelt'!F$1,negtgel!U65:BL65) + SUMIF(negtgel!U$2:BL$2,'Tsalin uzuulelt'!F$2,negtgel!U65:BL65)+SUMIF(negtgel!U$2:BL$2,'Tsalin uzuulelt'!F$3,negtgel!U65:BL65)+SUMIF(negtgel!U$2:BL$2,'Tsalin uzuulelt'!F$4,negtgel!U65:BL65)+SUMIF(negtgel!U$2:BL$2,'Tsalin uzuulelt'!F$5,negtgel!U65:BL65)</f>
      </c>
      <c r="I65">
        <f>SUMIF(negtgel!U$2:BL$2,'Tsalin uzuulelt'!H$1,negtgel!U65:BL65) + SUMIF(negtgel!U$2:BL$2,'Tsalin uzuulelt'!H$2,negtgel!U65:BL65)+SUMIF(negtgel!U$2:BL$2,'Tsalin uzuulelt'!H$3,negtgel!U65:BL65)+SUMIF(negtgel!U$2:BL$2,'Tsalin uzuulelt'!H$4,negtgel!U65:BL65)+SUMIF(negtgel!U$2:BL$2,'Tsalin uzuulelt'!H$5,negtgel!U65:BL65)</f>
      </c>
      <c r="J65">
        <f>SUMIF(negtgel!U$2:BL$2,'Tsalin uzuulelt'!J$1,negtgel!U65:BL65) + SUMIF(negtgel!U$2:BL$2,'Tsalin uzuulelt'!J$2,negtgel!U65:BL65)+SUMIF(negtgel!U$2:BL$2,'Tsalin uzuulelt'!J$3,negtgel!U65:BL65)+SUMIF(negtgel!U$2:BL$2,'Tsalin uzuulelt'!J$4,negtgel!U65:BL65)+SUMIF(negtgel!U$2:BL$2,'Tsalin uzuulelt'!J$5,negtgel!U65:BL65)</f>
      </c>
      <c r="K65">
        <f>SUMIF(negtgel!U$2:BL$2,'Tsalin uzuulelt'!L$1,negtgel!U65:BL65) + SUMIF(negtgel!U$2:BL$2,'Tsalin uzuulelt'!L$2,negtgel!U65:BL65)+SUMIF(negtgel!U$2:BL$2,'Tsalin uzuulelt'!L$3,negtgel!U65:BL65)+SUMIF(negtgel!U$2:BL$2,'Tsalin uzuulelt'!L$4,negtgel!U65:BL65)+SUMIF(negtgel!U$2:BL$2,'Tsalin uzuulelt'!L$5,negtgel!U65:BL65)</f>
      </c>
      <c r="L65">
        <f>SUMIF(negtgel!U$2:BL$2,'Tsalin uzuulelt'!N$1,negtgel!U65:BL65) + SUMIF(negtgel!U$2:BL$2,'Tsalin uzuulelt'!N$2,negtgel!U65:BL65)+SUMIF(negtgel!U$2:BL$2,'Tsalin uzuulelt'!N$3,negtgel!U65:BL65)+SUMIF(negtgel!U$2:BL$2,'Tsalin uzuulelt'!N$4,negtgel!U65:BL65)+SUMIF(negtgel!U$2:BL$2,'Tsalin uzuulelt'!N$5,negtgel!U65:BL65)</f>
      </c>
      <c r="M65">
        <f>SUMIF(negtgel!U$2:BL$2,'Tsalin uzuulelt'!P$1,negtgel!U65:BL65) + SUMIF(negtgel!U$2:BL$2,'Tsalin uzuulelt'!P$2,negtgel!U65:BL65)+ SUMIF(negtgel!U$2:BL$2,'Tsalin uzuulelt'!P$3,negtgel!U65:BL65)+ SUMIF(negtgel!U$2:BL$2,'Tsalin uzuulelt'!P$4,negtgel!U65:BL65)+ SUMIF(negtgel!U$2:BL$2,'Tsalin uzuulelt'!P$5,negtgel!U65:BL65)</f>
      </c>
      <c r="N65">
        <f>IF(ISNUMBER(U65*1)=CF65,0,K65-H65-G65)</f>
      </c>
      <c r="O65">
        <f>IF(ISNUMBER(U65*1)=CF65,0,L65)</f>
      </c>
      <c r="P65">
        <f>IF(ISNUMBER(U65*1)=CF65,0,M65)</f>
      </c>
      <c r="Q65">
        <f>IF(N65&gt;2400000,N65,0)</f>
      </c>
      <c r="R65">
        <f>IF(L65/Q65*100&lt;3,2,10)</f>
      </c>
      <c r="S65">
        <f>IF(CH65=0,0,IF(B65&gt;9,10,IF(B65&gt;8,B65,IF(B65&gt;7.7,7.8,IF(B65&gt;3,B65,IF(B65&gt;1.5,2))))))</f>
      </c>
      <c r="T65">
        <f>IFERROR(U65*1,0)</f>
      </c>
      <c r="U65" t="n">
        <v>152.0</v>
      </c>
      <c r="V65" t="s">
        <v>4524</v>
      </c>
      <c r="W65" t="s">
        <v>4469</v>
      </c>
      <c r="X65" t="n">
        <v>677436.0</v>
      </c>
      <c r="Y65" t="n">
        <v>0.0</v>
      </c>
      <c r="Z65" t="n">
        <v>0.0</v>
      </c>
      <c r="AA65" t="n">
        <v>0.0</v>
      </c>
      <c r="AB65" t="n">
        <v>0.0</v>
      </c>
      <c r="AC65" t="n">
        <v>0.0</v>
      </c>
      <c r="AD65" t="n">
        <v>0.0</v>
      </c>
      <c r="AE65" t="n">
        <v>0.0</v>
      </c>
      <c r="AF65" t="n">
        <v>0.0</v>
      </c>
      <c r="AG65" t="n">
        <v>0.0</v>
      </c>
      <c r="AH65" t="n">
        <v>0.0</v>
      </c>
      <c r="AI65" t="n">
        <v>0.0</v>
      </c>
      <c r="AJ65" t="n">
        <v>0.0</v>
      </c>
      <c r="AK65" t="n">
        <v>0.0</v>
      </c>
      <c r="AL65" t="n">
        <v>0.0</v>
      </c>
      <c r="AM65" t="n">
        <v>0.0</v>
      </c>
      <c r="AN65" t="n">
        <v>0.0</v>
      </c>
      <c r="AO65" t="n">
        <v>0.0</v>
      </c>
      <c r="AP65" t="n">
        <v>0.0</v>
      </c>
      <c r="AQ65" t="n">
        <v>0.0</v>
      </c>
      <c r="CG65"/>
    </row>
    <row r="66">
      <c r="A66" t="n">
        <v>1.0</v>
      </c>
      <c r="B66">
        <f>IF((K66-G66-H66&gt;2400000),10,(L66/(K66-G66-H66)*100))</f>
      </c>
      <c r="C66">
        <f>IF(N66&gt;2400000,240000,(N66*S66)/100)</f>
      </c>
      <c r="D66">
        <f>IF(S66=0,0,IF((N66-I66)&gt;2400000,((((((N66-I66-J66)-240000))*0.1+(I66+J66)*0.1)))-7000,((((((N66-I66-J66)-(N66-I66-J66)*S66/100)))*0.1+(I66+J66)*0.1)-7000)))</f>
      </c>
      <c r="E66">
        <f>C66-O66</f>
      </c>
      <c r="F66">
        <f>D66-P66</f>
      </c>
      <c r="G66">
        <f>SUMIF(negtgel!U$2:BL$2,'Tsalin uzuulelt'!B$1,negtgel!U66:BL66) + SUMIF(negtgel!U$2:BL$2,'Tsalin uzuulelt'!B$2,negtgel!U66:BL66)+SUMIF(negtgel!U$2:BL$2,'Tsalin uzuulelt'!B$3,negtgel!U66:BL66)+SUMIF(negtgel!U$2:BL$2,'Tsalin uzuulelt'!B$4,negtgel!U66:BL66)+SUMIF(negtgel!U$2:BL$2,'Tsalin uzuulelt'!B$5,negtgel!U66:BL66)</f>
      </c>
      <c r="H66">
        <f>SUMIF(negtgel!U$2:BL$2,'Tsalin uzuulelt'!F$1,negtgel!U66:BL66) + SUMIF(negtgel!U$2:BL$2,'Tsalin uzuulelt'!F$2,negtgel!U66:BL66)+SUMIF(negtgel!U$2:BL$2,'Tsalin uzuulelt'!F$3,negtgel!U66:BL66)+SUMIF(negtgel!U$2:BL$2,'Tsalin uzuulelt'!F$4,negtgel!U66:BL66)+SUMIF(negtgel!U$2:BL$2,'Tsalin uzuulelt'!F$5,negtgel!U66:BL66)</f>
      </c>
      <c r="I66">
        <f>SUMIF(negtgel!U$2:BL$2,'Tsalin uzuulelt'!H$1,negtgel!U66:BL66) + SUMIF(negtgel!U$2:BL$2,'Tsalin uzuulelt'!H$2,negtgel!U66:BL66)+SUMIF(negtgel!U$2:BL$2,'Tsalin uzuulelt'!H$3,negtgel!U66:BL66)+SUMIF(negtgel!U$2:BL$2,'Tsalin uzuulelt'!H$4,negtgel!U66:BL66)+SUMIF(negtgel!U$2:BL$2,'Tsalin uzuulelt'!H$5,negtgel!U66:BL66)</f>
      </c>
      <c r="J66">
        <f>SUMIF(negtgel!U$2:BL$2,'Tsalin uzuulelt'!J$1,negtgel!U66:BL66) + SUMIF(negtgel!U$2:BL$2,'Tsalin uzuulelt'!J$2,negtgel!U66:BL66)+SUMIF(negtgel!U$2:BL$2,'Tsalin uzuulelt'!J$3,negtgel!U66:BL66)+SUMIF(negtgel!U$2:BL$2,'Tsalin uzuulelt'!J$4,negtgel!U66:BL66)+SUMIF(negtgel!U$2:BL$2,'Tsalin uzuulelt'!J$5,negtgel!U66:BL66)</f>
      </c>
      <c r="K66">
        <f>SUMIF(negtgel!U$2:BL$2,'Tsalin uzuulelt'!L$1,negtgel!U66:BL66) + SUMIF(negtgel!U$2:BL$2,'Tsalin uzuulelt'!L$2,negtgel!U66:BL66)+SUMIF(negtgel!U$2:BL$2,'Tsalin uzuulelt'!L$3,negtgel!U66:BL66)+SUMIF(negtgel!U$2:BL$2,'Tsalin uzuulelt'!L$4,negtgel!U66:BL66)+SUMIF(negtgel!U$2:BL$2,'Tsalin uzuulelt'!L$5,negtgel!U66:BL66)</f>
      </c>
      <c r="L66">
        <f>SUMIF(negtgel!U$2:BL$2,'Tsalin uzuulelt'!N$1,negtgel!U66:BL66) + SUMIF(negtgel!U$2:BL$2,'Tsalin uzuulelt'!N$2,negtgel!U66:BL66)+SUMIF(negtgel!U$2:BL$2,'Tsalin uzuulelt'!N$3,negtgel!U66:BL66)+SUMIF(negtgel!U$2:BL$2,'Tsalin uzuulelt'!N$4,negtgel!U66:BL66)+SUMIF(negtgel!U$2:BL$2,'Tsalin uzuulelt'!N$5,negtgel!U66:BL66)</f>
      </c>
      <c r="M66">
        <f>SUMIF(negtgel!U$2:BL$2,'Tsalin uzuulelt'!P$1,negtgel!U66:BL66) + SUMIF(negtgel!U$2:BL$2,'Tsalin uzuulelt'!P$2,negtgel!U66:BL66)+ SUMIF(negtgel!U$2:BL$2,'Tsalin uzuulelt'!P$3,negtgel!U66:BL66)+ SUMIF(negtgel!U$2:BL$2,'Tsalin uzuulelt'!P$4,negtgel!U66:BL66)+ SUMIF(negtgel!U$2:BL$2,'Tsalin uzuulelt'!P$5,negtgel!U66:BL66)</f>
      </c>
      <c r="N66">
        <f>IF(ISNUMBER(U66*1)=CF66,0,K66-H66-G66)</f>
      </c>
      <c r="O66">
        <f>IF(ISNUMBER(U66*1)=CF66,0,L66)</f>
      </c>
      <c r="P66">
        <f>IF(ISNUMBER(U66*1)=CF66,0,M66)</f>
      </c>
      <c r="Q66">
        <f>IF(N66&gt;2400000,N66,0)</f>
      </c>
      <c r="R66">
        <f>IF(L66/Q66*100&lt;3,2,10)</f>
      </c>
      <c r="S66">
        <f>IF(CH66=0,0,IF(B66&gt;9,10,IF(B66&gt;8,B66,IF(B66&gt;7.7,7.8,IF(B66&gt;3,B66,IF(B66&gt;1.5,2))))))</f>
      </c>
      <c r="T66">
        <f>IFERROR(U66*1,0)</f>
      </c>
      <c r="U66" t="n">
        <v>153.0</v>
      </c>
      <c r="V66" t="s">
        <v>4525</v>
      </c>
      <c r="W66" t="s">
        <v>4469</v>
      </c>
      <c r="X66" t="n">
        <v>645556.0</v>
      </c>
      <c r="Y66" t="n">
        <v>0.0</v>
      </c>
      <c r="Z66" t="n">
        <v>0.0</v>
      </c>
      <c r="AA66" t="n">
        <v>0.0</v>
      </c>
      <c r="AB66" t="n">
        <v>0.0</v>
      </c>
      <c r="AC66" t="n">
        <v>0.0</v>
      </c>
      <c r="AD66" t="n">
        <v>0.0</v>
      </c>
      <c r="AE66" t="n">
        <v>0.0</v>
      </c>
      <c r="AF66" t="n">
        <v>0.0</v>
      </c>
      <c r="AG66" t="n">
        <v>0.0</v>
      </c>
      <c r="AH66" t="n">
        <v>0.0</v>
      </c>
      <c r="AI66" t="n">
        <v>0.0</v>
      </c>
      <c r="AJ66" t="n">
        <v>0.0</v>
      </c>
      <c r="AK66" t="n">
        <v>0.0</v>
      </c>
      <c r="AL66" t="n">
        <v>0.0</v>
      </c>
      <c r="AM66" t="n">
        <v>0.0</v>
      </c>
      <c r="AN66" t="n">
        <v>0.0</v>
      </c>
      <c r="AO66" t="n">
        <v>0.0</v>
      </c>
      <c r="AP66" t="n">
        <v>0.0</v>
      </c>
      <c r="AQ66" t="n">
        <v>0.0</v>
      </c>
      <c r="CG66"/>
    </row>
    <row r="67">
      <c r="A67" t="n">
        <v>1.0</v>
      </c>
      <c r="B67">
        <f>IF((K67-G67-H67&gt;2400000),10,(L67/(K67-G67-H67)*100))</f>
      </c>
      <c r="C67">
        <f>IF(N67&gt;2400000,240000,(N67*S67)/100)</f>
      </c>
      <c r="D67">
        <f>IF(S67=0,0,IF((N67-I67)&gt;2400000,((((((N67-I67-J67)-240000))*0.1+(I67+J67)*0.1)))-7000,((((((N67-I67-J67)-(N67-I67-J67)*S67/100)))*0.1+(I67+J67)*0.1)-7000)))</f>
      </c>
      <c r="E67">
        <f>C67-O67</f>
      </c>
      <c r="F67">
        <f>D67-P67</f>
      </c>
      <c r="G67">
        <f>SUMIF(negtgel!U$2:BL$2,'Tsalin uzuulelt'!B$1,negtgel!U67:BL67) + SUMIF(negtgel!U$2:BL$2,'Tsalin uzuulelt'!B$2,negtgel!U67:BL67)+SUMIF(negtgel!U$2:BL$2,'Tsalin uzuulelt'!B$3,negtgel!U67:BL67)+SUMIF(negtgel!U$2:BL$2,'Tsalin uzuulelt'!B$4,negtgel!U67:BL67)+SUMIF(negtgel!U$2:BL$2,'Tsalin uzuulelt'!B$5,negtgel!U67:BL67)</f>
      </c>
      <c r="H67">
        <f>SUMIF(negtgel!U$2:BL$2,'Tsalin uzuulelt'!F$1,negtgel!U67:BL67) + SUMIF(negtgel!U$2:BL$2,'Tsalin uzuulelt'!F$2,negtgel!U67:BL67)+SUMIF(negtgel!U$2:BL$2,'Tsalin uzuulelt'!F$3,negtgel!U67:BL67)+SUMIF(negtgel!U$2:BL$2,'Tsalin uzuulelt'!F$4,negtgel!U67:BL67)+SUMIF(negtgel!U$2:BL$2,'Tsalin uzuulelt'!F$5,negtgel!U67:BL67)</f>
      </c>
      <c r="I67">
        <f>SUMIF(negtgel!U$2:BL$2,'Tsalin uzuulelt'!H$1,negtgel!U67:BL67) + SUMIF(negtgel!U$2:BL$2,'Tsalin uzuulelt'!H$2,negtgel!U67:BL67)+SUMIF(negtgel!U$2:BL$2,'Tsalin uzuulelt'!H$3,negtgel!U67:BL67)+SUMIF(negtgel!U$2:BL$2,'Tsalin uzuulelt'!H$4,negtgel!U67:BL67)+SUMIF(negtgel!U$2:BL$2,'Tsalin uzuulelt'!H$5,negtgel!U67:BL67)</f>
      </c>
      <c r="J67">
        <f>SUMIF(negtgel!U$2:BL$2,'Tsalin uzuulelt'!J$1,negtgel!U67:BL67) + SUMIF(negtgel!U$2:BL$2,'Tsalin uzuulelt'!J$2,negtgel!U67:BL67)+SUMIF(negtgel!U$2:BL$2,'Tsalin uzuulelt'!J$3,negtgel!U67:BL67)+SUMIF(negtgel!U$2:BL$2,'Tsalin uzuulelt'!J$4,negtgel!U67:BL67)+SUMIF(negtgel!U$2:BL$2,'Tsalin uzuulelt'!J$5,negtgel!U67:BL67)</f>
      </c>
      <c r="K67">
        <f>SUMIF(negtgel!U$2:BL$2,'Tsalin uzuulelt'!L$1,negtgel!U67:BL67) + SUMIF(negtgel!U$2:BL$2,'Tsalin uzuulelt'!L$2,negtgel!U67:BL67)+SUMIF(negtgel!U$2:BL$2,'Tsalin uzuulelt'!L$3,negtgel!U67:BL67)+SUMIF(negtgel!U$2:BL$2,'Tsalin uzuulelt'!L$4,negtgel!U67:BL67)+SUMIF(negtgel!U$2:BL$2,'Tsalin uzuulelt'!L$5,negtgel!U67:BL67)</f>
      </c>
      <c r="L67">
        <f>SUMIF(negtgel!U$2:BL$2,'Tsalin uzuulelt'!N$1,negtgel!U67:BL67) + SUMIF(negtgel!U$2:BL$2,'Tsalin uzuulelt'!N$2,negtgel!U67:BL67)+SUMIF(negtgel!U$2:BL$2,'Tsalin uzuulelt'!N$3,negtgel!U67:BL67)+SUMIF(negtgel!U$2:BL$2,'Tsalin uzuulelt'!N$4,negtgel!U67:BL67)+SUMIF(negtgel!U$2:BL$2,'Tsalin uzuulelt'!N$5,negtgel!U67:BL67)</f>
      </c>
      <c r="M67">
        <f>SUMIF(negtgel!U$2:BL$2,'Tsalin uzuulelt'!P$1,negtgel!U67:BL67) + SUMIF(negtgel!U$2:BL$2,'Tsalin uzuulelt'!P$2,negtgel!U67:BL67)+ SUMIF(negtgel!U$2:BL$2,'Tsalin uzuulelt'!P$3,negtgel!U67:BL67)+ SUMIF(negtgel!U$2:BL$2,'Tsalin uzuulelt'!P$4,negtgel!U67:BL67)+ SUMIF(negtgel!U$2:BL$2,'Tsalin uzuulelt'!P$5,negtgel!U67:BL67)</f>
      </c>
      <c r="N67">
        <f>IF(ISNUMBER(U67*1)=CF67,0,K67-H67-G67)</f>
      </c>
      <c r="O67">
        <f>IF(ISNUMBER(U67*1)=CF67,0,L67)</f>
      </c>
      <c r="P67">
        <f>IF(ISNUMBER(U67*1)=CF67,0,M67)</f>
      </c>
      <c r="Q67">
        <f>IF(N67&gt;2400000,N67,0)</f>
      </c>
      <c r="R67">
        <f>IF(L67/Q67*100&lt;3,2,10)</f>
      </c>
      <c r="S67">
        <f>IF(CH67=0,0,IF(B67&gt;9,10,IF(B67&gt;8,B67,IF(B67&gt;7.7,7.8,IF(B67&gt;3,B67,IF(B67&gt;1.5,2))))))</f>
      </c>
      <c r="T67">
        <f>IFERROR(U67*1,0)</f>
      </c>
      <c r="U67" t="s">
        <v>4466</v>
      </c>
      <c r="V67"/>
      <c r="W67"/>
      <c r="X67" t="n">
        <v>3.1426681E7</v>
      </c>
      <c r="Y67" t="n">
        <v>0.0</v>
      </c>
      <c r="Z67" t="n">
        <v>0.0</v>
      </c>
      <c r="AA67" t="n">
        <v>0.0</v>
      </c>
      <c r="AB67" t="n">
        <v>0.0</v>
      </c>
      <c r="AC67" t="n">
        <v>0.0</v>
      </c>
      <c r="AD67" t="n">
        <v>0.0</v>
      </c>
      <c r="AE67" t="n">
        <v>0.0</v>
      </c>
      <c r="AF67" t="n">
        <v>0.0</v>
      </c>
      <c r="AG67" t="n">
        <v>0.0</v>
      </c>
      <c r="AH67" t="n">
        <v>0.0</v>
      </c>
      <c r="AI67" t="n">
        <v>0.0</v>
      </c>
      <c r="AJ67" t="n">
        <v>0.0</v>
      </c>
      <c r="AK67" t="n">
        <v>0.0</v>
      </c>
      <c r="AL67" t="n">
        <v>0.0</v>
      </c>
      <c r="AM67" t="n">
        <v>0.0</v>
      </c>
      <c r="AN67" t="n">
        <v>0.0</v>
      </c>
      <c r="AO67" t="n">
        <v>0.0</v>
      </c>
      <c r="AP67" t="n">
        <v>0.0</v>
      </c>
      <c r="AQ67" t="n">
        <v>0.0</v>
      </c>
      <c r="CG67"/>
    </row>
    <row r="68">
      <c r="A68" t="n">
        <v>1.0</v>
      </c>
      <c r="B68">
        <f>IF((K68-G68-H68&gt;2400000),10,(L68/(K68-G68-H68)*100))</f>
      </c>
      <c r="C68">
        <f>IF(N68&gt;2400000,240000,(N68*S68)/100)</f>
      </c>
      <c r="D68">
        <f>IF(S68=0,0,IF((N68-I68)&gt;2400000,((((((N68-I68-J68)-240000))*0.1+(I68+J68)*0.1)))-7000,((((((N68-I68-J68)-(N68-I68-J68)*S68/100)))*0.1+(I68+J68)*0.1)-7000)))</f>
      </c>
      <c r="E68">
        <f>C68-O68</f>
      </c>
      <c r="F68">
        <f>D68-P68</f>
      </c>
      <c r="G68">
        <f>SUMIF(negtgel!U$2:BL$2,'Tsalin uzuulelt'!B$1,negtgel!U68:BL68) + SUMIF(negtgel!U$2:BL$2,'Tsalin uzuulelt'!B$2,negtgel!U68:BL68)+SUMIF(negtgel!U$2:BL$2,'Tsalin uzuulelt'!B$3,negtgel!U68:BL68)+SUMIF(negtgel!U$2:BL$2,'Tsalin uzuulelt'!B$4,negtgel!U68:BL68)+SUMIF(negtgel!U$2:BL$2,'Tsalin uzuulelt'!B$5,negtgel!U68:BL68)</f>
      </c>
      <c r="H68">
        <f>SUMIF(negtgel!U$2:BL$2,'Tsalin uzuulelt'!F$1,negtgel!U68:BL68) + SUMIF(negtgel!U$2:BL$2,'Tsalin uzuulelt'!F$2,negtgel!U68:BL68)+SUMIF(negtgel!U$2:BL$2,'Tsalin uzuulelt'!F$3,negtgel!U68:BL68)+SUMIF(negtgel!U$2:BL$2,'Tsalin uzuulelt'!F$4,negtgel!U68:BL68)+SUMIF(negtgel!U$2:BL$2,'Tsalin uzuulelt'!F$5,negtgel!U68:BL68)</f>
      </c>
      <c r="I68">
        <f>SUMIF(negtgel!U$2:BL$2,'Tsalin uzuulelt'!H$1,negtgel!U68:BL68) + SUMIF(negtgel!U$2:BL$2,'Tsalin uzuulelt'!H$2,negtgel!U68:BL68)+SUMIF(negtgel!U$2:BL$2,'Tsalin uzuulelt'!H$3,negtgel!U68:BL68)+SUMIF(negtgel!U$2:BL$2,'Tsalin uzuulelt'!H$4,negtgel!U68:BL68)+SUMIF(negtgel!U$2:BL$2,'Tsalin uzuulelt'!H$5,negtgel!U68:BL68)</f>
      </c>
      <c r="J68">
        <f>SUMIF(negtgel!U$2:BL$2,'Tsalin uzuulelt'!J$1,negtgel!U68:BL68) + SUMIF(negtgel!U$2:BL$2,'Tsalin uzuulelt'!J$2,negtgel!U68:BL68)+SUMIF(negtgel!U$2:BL$2,'Tsalin uzuulelt'!J$3,negtgel!U68:BL68)+SUMIF(negtgel!U$2:BL$2,'Tsalin uzuulelt'!J$4,negtgel!U68:BL68)+SUMIF(negtgel!U$2:BL$2,'Tsalin uzuulelt'!J$5,negtgel!U68:BL68)</f>
      </c>
      <c r="K68">
        <f>SUMIF(negtgel!U$2:BL$2,'Tsalin uzuulelt'!L$1,negtgel!U68:BL68) + SUMIF(negtgel!U$2:BL$2,'Tsalin uzuulelt'!L$2,negtgel!U68:BL68)+SUMIF(negtgel!U$2:BL$2,'Tsalin uzuulelt'!L$3,negtgel!U68:BL68)+SUMIF(negtgel!U$2:BL$2,'Tsalin uzuulelt'!L$4,negtgel!U68:BL68)+SUMIF(negtgel!U$2:BL$2,'Tsalin uzuulelt'!L$5,negtgel!U68:BL68)</f>
      </c>
      <c r="L68">
        <f>SUMIF(negtgel!U$2:BL$2,'Tsalin uzuulelt'!N$1,negtgel!U68:BL68) + SUMIF(negtgel!U$2:BL$2,'Tsalin uzuulelt'!N$2,negtgel!U68:BL68)+SUMIF(negtgel!U$2:BL$2,'Tsalin uzuulelt'!N$3,negtgel!U68:BL68)+SUMIF(negtgel!U$2:BL$2,'Tsalin uzuulelt'!N$4,negtgel!U68:BL68)+SUMIF(negtgel!U$2:BL$2,'Tsalin uzuulelt'!N$5,negtgel!U68:BL68)</f>
      </c>
      <c r="M68">
        <f>SUMIF(negtgel!U$2:BL$2,'Tsalin uzuulelt'!P$1,negtgel!U68:BL68) + SUMIF(negtgel!U$2:BL$2,'Tsalin uzuulelt'!P$2,negtgel!U68:BL68)+ SUMIF(negtgel!U$2:BL$2,'Tsalin uzuulelt'!P$3,negtgel!U68:BL68)+ SUMIF(negtgel!U$2:BL$2,'Tsalin uzuulelt'!P$4,negtgel!U68:BL68)+ SUMIF(negtgel!U$2:BL$2,'Tsalin uzuulelt'!P$5,negtgel!U68:BL68)</f>
      </c>
      <c r="N68">
        <f>IF(ISNUMBER(U68*1)=CF68,0,K68-H68-G68)</f>
      </c>
      <c r="O68">
        <f>IF(ISNUMBER(U68*1)=CF68,0,L68)</f>
      </c>
      <c r="P68">
        <f>IF(ISNUMBER(U68*1)=CF68,0,M68)</f>
      </c>
      <c r="Q68">
        <f>IF(N68&gt;2400000,N68,0)</f>
      </c>
      <c r="R68">
        <f>IF(L68/Q68*100&lt;3,2,10)</f>
      </c>
      <c r="S68">
        <f>IF(CH68=0,0,IF(B68&gt;9,10,IF(B68&gt;8,B68,IF(B68&gt;7.7,7.8,IF(B68&gt;3,B68,IF(B68&gt;1.5,2))))))</f>
      </c>
      <c r="T68">
        <f>IFERROR(U68*1,0)</f>
      </c>
      <c r="U68" t="s">
        <v>4526</v>
      </c>
      <c r="V68"/>
      <c r="W68"/>
      <c r="X68"/>
      <c r="Y68"/>
      <c r="Z68"/>
      <c r="AA68"/>
      <c r="AB68"/>
      <c r="AC68"/>
      <c r="AD68"/>
      <c r="AE68"/>
      <c r="AF68"/>
      <c r="AG68"/>
      <c r="AH68"/>
      <c r="AI68"/>
      <c r="AJ68"/>
      <c r="AK68"/>
      <c r="AL68"/>
      <c r="AM68"/>
      <c r="AN68"/>
      <c r="AO68"/>
      <c r="AP68"/>
      <c r="AQ68"/>
      <c r="CG68"/>
    </row>
    <row r="69">
      <c r="A69" t="n">
        <v>1.0</v>
      </c>
      <c r="B69">
        <f>IF((K69-G69-H69&gt;2400000),10,(L69/(K69-G69-H69)*100))</f>
      </c>
      <c r="C69">
        <f>IF(N69&gt;2400000,240000,(N69*S69)/100)</f>
      </c>
      <c r="D69">
        <f>IF(S69=0,0,IF((N69-I69)&gt;2400000,((((((N69-I69-J69)-240000))*0.1+(I69+J69)*0.1)))-7000,((((((N69-I69-J69)-(N69-I69-J69)*S69/100)))*0.1+(I69+J69)*0.1)-7000)))</f>
      </c>
      <c r="E69">
        <f>C69-O69</f>
      </c>
      <c r="F69">
        <f>D69-P69</f>
      </c>
      <c r="G69">
        <f>SUMIF(negtgel!U$2:BL$2,'Tsalin uzuulelt'!B$1,negtgel!U69:BL69) + SUMIF(negtgel!U$2:BL$2,'Tsalin uzuulelt'!B$2,negtgel!U69:BL69)+SUMIF(negtgel!U$2:BL$2,'Tsalin uzuulelt'!B$3,negtgel!U69:BL69)+SUMIF(negtgel!U$2:BL$2,'Tsalin uzuulelt'!B$4,negtgel!U69:BL69)+SUMIF(negtgel!U$2:BL$2,'Tsalin uzuulelt'!B$5,negtgel!U69:BL69)</f>
      </c>
      <c r="H69">
        <f>SUMIF(negtgel!U$2:BL$2,'Tsalin uzuulelt'!F$1,negtgel!U69:BL69) + SUMIF(negtgel!U$2:BL$2,'Tsalin uzuulelt'!F$2,negtgel!U69:BL69)+SUMIF(negtgel!U$2:BL$2,'Tsalin uzuulelt'!F$3,negtgel!U69:BL69)+SUMIF(negtgel!U$2:BL$2,'Tsalin uzuulelt'!F$4,negtgel!U69:BL69)+SUMIF(negtgel!U$2:BL$2,'Tsalin uzuulelt'!F$5,negtgel!U69:BL69)</f>
      </c>
      <c r="I69">
        <f>SUMIF(negtgel!U$2:BL$2,'Tsalin uzuulelt'!H$1,negtgel!U69:BL69) + SUMIF(negtgel!U$2:BL$2,'Tsalin uzuulelt'!H$2,negtgel!U69:BL69)+SUMIF(negtgel!U$2:BL$2,'Tsalin uzuulelt'!H$3,negtgel!U69:BL69)+SUMIF(negtgel!U$2:BL$2,'Tsalin uzuulelt'!H$4,negtgel!U69:BL69)+SUMIF(negtgel!U$2:BL$2,'Tsalin uzuulelt'!H$5,negtgel!U69:BL69)</f>
      </c>
      <c r="J69">
        <f>SUMIF(negtgel!U$2:BL$2,'Tsalin uzuulelt'!J$1,negtgel!U69:BL69) + SUMIF(negtgel!U$2:BL$2,'Tsalin uzuulelt'!J$2,negtgel!U69:BL69)+SUMIF(negtgel!U$2:BL$2,'Tsalin uzuulelt'!J$3,negtgel!U69:BL69)+SUMIF(negtgel!U$2:BL$2,'Tsalin uzuulelt'!J$4,negtgel!U69:BL69)+SUMIF(negtgel!U$2:BL$2,'Tsalin uzuulelt'!J$5,negtgel!U69:BL69)</f>
      </c>
      <c r="K69">
        <f>SUMIF(negtgel!U$2:BL$2,'Tsalin uzuulelt'!L$1,negtgel!U69:BL69) + SUMIF(negtgel!U$2:BL$2,'Tsalin uzuulelt'!L$2,negtgel!U69:BL69)+SUMIF(negtgel!U$2:BL$2,'Tsalin uzuulelt'!L$3,negtgel!U69:BL69)+SUMIF(negtgel!U$2:BL$2,'Tsalin uzuulelt'!L$4,negtgel!U69:BL69)+SUMIF(negtgel!U$2:BL$2,'Tsalin uzuulelt'!L$5,negtgel!U69:BL69)</f>
      </c>
      <c r="L69">
        <f>SUMIF(negtgel!U$2:BL$2,'Tsalin uzuulelt'!N$1,negtgel!U69:BL69) + SUMIF(negtgel!U$2:BL$2,'Tsalin uzuulelt'!N$2,negtgel!U69:BL69)+SUMIF(negtgel!U$2:BL$2,'Tsalin uzuulelt'!N$3,negtgel!U69:BL69)+SUMIF(negtgel!U$2:BL$2,'Tsalin uzuulelt'!N$4,negtgel!U69:BL69)+SUMIF(negtgel!U$2:BL$2,'Tsalin uzuulelt'!N$5,negtgel!U69:BL69)</f>
      </c>
      <c r="M69">
        <f>SUMIF(negtgel!U$2:BL$2,'Tsalin uzuulelt'!P$1,negtgel!U69:BL69) + SUMIF(negtgel!U$2:BL$2,'Tsalin uzuulelt'!P$2,negtgel!U69:BL69)+ SUMIF(negtgel!U$2:BL$2,'Tsalin uzuulelt'!P$3,negtgel!U69:BL69)+ SUMIF(negtgel!U$2:BL$2,'Tsalin uzuulelt'!P$4,negtgel!U69:BL69)+ SUMIF(negtgel!U$2:BL$2,'Tsalin uzuulelt'!P$5,negtgel!U69:BL69)</f>
      </c>
      <c r="N69">
        <f>IF(ISNUMBER(U69*1)=CF69,0,K69-H69-G69)</f>
      </c>
      <c r="O69">
        <f>IF(ISNUMBER(U69*1)=CF69,0,L69)</f>
      </c>
      <c r="P69">
        <f>IF(ISNUMBER(U69*1)=CF69,0,M69)</f>
      </c>
      <c r="Q69">
        <f>IF(N69&gt;2400000,N69,0)</f>
      </c>
      <c r="R69">
        <f>IF(L69/Q69*100&lt;3,2,10)</f>
      </c>
      <c r="S69">
        <f>IF(CH69=0,0,IF(B69&gt;9,10,IF(B69&gt;8,B69,IF(B69&gt;7.7,7.8,IF(B69&gt;3,B69,IF(B69&gt;1.5,2))))))</f>
      </c>
      <c r="T69">
        <f>IFERROR(U69*1,0)</f>
      </c>
      <c r="U69" t="n">
        <v>154.0</v>
      </c>
      <c r="V69" t="s">
        <v>4527</v>
      </c>
      <c r="W69" t="s">
        <v>4469</v>
      </c>
      <c r="X69" t="n">
        <v>613669.0</v>
      </c>
      <c r="Y69" t="n">
        <v>0.0</v>
      </c>
      <c r="Z69" t="n">
        <v>0.0</v>
      </c>
      <c r="AA69" t="n">
        <v>0.0</v>
      </c>
      <c r="AB69" t="n">
        <v>0.0</v>
      </c>
      <c r="AC69" t="n">
        <v>0.0</v>
      </c>
      <c r="AD69" t="n">
        <v>0.0</v>
      </c>
      <c r="AE69" t="n">
        <v>0.0</v>
      </c>
      <c r="AF69" t="n">
        <v>0.0</v>
      </c>
      <c r="AG69" t="n">
        <v>0.0</v>
      </c>
      <c r="AH69" t="n">
        <v>0.0</v>
      </c>
      <c r="AI69" t="n">
        <v>0.0</v>
      </c>
      <c r="AJ69" t="n">
        <v>0.0</v>
      </c>
      <c r="AK69" t="n">
        <v>0.0</v>
      </c>
      <c r="AL69" t="n">
        <v>0.0</v>
      </c>
      <c r="AM69" t="n">
        <v>0.0</v>
      </c>
      <c r="AN69" t="n">
        <v>0.0</v>
      </c>
      <c r="AO69" t="n">
        <v>0.0</v>
      </c>
      <c r="AP69" t="n">
        <v>0.0</v>
      </c>
      <c r="AQ69" t="n">
        <v>0.0</v>
      </c>
      <c r="CG69"/>
    </row>
    <row r="70">
      <c r="A70" t="n">
        <v>1.0</v>
      </c>
      <c r="B70">
        <f>IF((K70-G70-H70&gt;2400000),10,(L70/(K70-G70-H70)*100))</f>
      </c>
      <c r="C70">
        <f>IF(N70&gt;2400000,240000,(N70*S70)/100)</f>
      </c>
      <c r="D70">
        <f>IF(S70=0,0,IF((N70-I70)&gt;2400000,((((((N70-I70-J70)-240000))*0.1+(I70+J70)*0.1)))-7000,((((((N70-I70-J70)-(N70-I70-J70)*S70/100)))*0.1+(I70+J70)*0.1)-7000)))</f>
      </c>
      <c r="E70">
        <f>C70-O70</f>
      </c>
      <c r="F70">
        <f>D70-P70</f>
      </c>
      <c r="G70">
        <f>SUMIF(negtgel!U$2:BL$2,'Tsalin uzuulelt'!B$1,negtgel!U70:BL70) + SUMIF(negtgel!U$2:BL$2,'Tsalin uzuulelt'!B$2,negtgel!U70:BL70)+SUMIF(negtgel!U$2:BL$2,'Tsalin uzuulelt'!B$3,negtgel!U70:BL70)+SUMIF(negtgel!U$2:BL$2,'Tsalin uzuulelt'!B$4,negtgel!U70:BL70)+SUMIF(negtgel!U$2:BL$2,'Tsalin uzuulelt'!B$5,negtgel!U70:BL70)</f>
      </c>
      <c r="H70">
        <f>SUMIF(negtgel!U$2:BL$2,'Tsalin uzuulelt'!F$1,negtgel!U70:BL70) + SUMIF(negtgel!U$2:BL$2,'Tsalin uzuulelt'!F$2,negtgel!U70:BL70)+SUMIF(negtgel!U$2:BL$2,'Tsalin uzuulelt'!F$3,negtgel!U70:BL70)+SUMIF(negtgel!U$2:BL$2,'Tsalin uzuulelt'!F$4,negtgel!U70:BL70)+SUMIF(negtgel!U$2:BL$2,'Tsalin uzuulelt'!F$5,negtgel!U70:BL70)</f>
      </c>
      <c r="I70">
        <f>SUMIF(negtgel!U$2:BL$2,'Tsalin uzuulelt'!H$1,negtgel!U70:BL70) + SUMIF(negtgel!U$2:BL$2,'Tsalin uzuulelt'!H$2,negtgel!U70:BL70)+SUMIF(negtgel!U$2:BL$2,'Tsalin uzuulelt'!H$3,negtgel!U70:BL70)+SUMIF(negtgel!U$2:BL$2,'Tsalin uzuulelt'!H$4,negtgel!U70:BL70)+SUMIF(negtgel!U$2:BL$2,'Tsalin uzuulelt'!H$5,negtgel!U70:BL70)</f>
      </c>
      <c r="J70">
        <f>SUMIF(negtgel!U$2:BL$2,'Tsalin uzuulelt'!J$1,negtgel!U70:BL70) + SUMIF(negtgel!U$2:BL$2,'Tsalin uzuulelt'!J$2,negtgel!U70:BL70)+SUMIF(negtgel!U$2:BL$2,'Tsalin uzuulelt'!J$3,negtgel!U70:BL70)+SUMIF(negtgel!U$2:BL$2,'Tsalin uzuulelt'!J$4,negtgel!U70:BL70)+SUMIF(negtgel!U$2:BL$2,'Tsalin uzuulelt'!J$5,negtgel!U70:BL70)</f>
      </c>
      <c r="K70">
        <f>SUMIF(negtgel!U$2:BL$2,'Tsalin uzuulelt'!L$1,negtgel!U70:BL70) + SUMIF(negtgel!U$2:BL$2,'Tsalin uzuulelt'!L$2,negtgel!U70:BL70)+SUMIF(negtgel!U$2:BL$2,'Tsalin uzuulelt'!L$3,negtgel!U70:BL70)+SUMIF(negtgel!U$2:BL$2,'Tsalin uzuulelt'!L$4,negtgel!U70:BL70)+SUMIF(negtgel!U$2:BL$2,'Tsalin uzuulelt'!L$5,negtgel!U70:BL70)</f>
      </c>
      <c r="L70">
        <f>SUMIF(negtgel!U$2:BL$2,'Tsalin uzuulelt'!N$1,negtgel!U70:BL70) + SUMIF(negtgel!U$2:BL$2,'Tsalin uzuulelt'!N$2,negtgel!U70:BL70)+SUMIF(negtgel!U$2:BL$2,'Tsalin uzuulelt'!N$3,negtgel!U70:BL70)+SUMIF(negtgel!U$2:BL$2,'Tsalin uzuulelt'!N$4,negtgel!U70:BL70)+SUMIF(negtgel!U$2:BL$2,'Tsalin uzuulelt'!N$5,negtgel!U70:BL70)</f>
      </c>
      <c r="M70">
        <f>SUMIF(negtgel!U$2:BL$2,'Tsalin uzuulelt'!P$1,negtgel!U70:BL70) + SUMIF(negtgel!U$2:BL$2,'Tsalin uzuulelt'!P$2,negtgel!U70:BL70)+ SUMIF(negtgel!U$2:BL$2,'Tsalin uzuulelt'!P$3,negtgel!U70:BL70)+ SUMIF(negtgel!U$2:BL$2,'Tsalin uzuulelt'!P$4,negtgel!U70:BL70)+ SUMIF(negtgel!U$2:BL$2,'Tsalin uzuulelt'!P$5,negtgel!U70:BL70)</f>
      </c>
      <c r="N70">
        <f>IF(ISNUMBER(U70*1)=CF70,0,K70-H70-G70)</f>
      </c>
      <c r="O70">
        <f>IF(ISNUMBER(U70*1)=CF70,0,L70)</f>
      </c>
      <c r="P70">
        <f>IF(ISNUMBER(U70*1)=CF70,0,M70)</f>
      </c>
      <c r="Q70">
        <f>IF(N70&gt;2400000,N70,0)</f>
      </c>
      <c r="R70">
        <f>IF(L70/Q70*100&lt;3,2,10)</f>
      </c>
      <c r="S70">
        <f>IF(CH70=0,0,IF(B70&gt;9,10,IF(B70&gt;8,B70,IF(B70&gt;7.7,7.8,IF(B70&gt;3,B70,IF(B70&gt;1.5,2))))))</f>
      </c>
      <c r="T70">
        <f>IFERROR(U70*1,0)</f>
      </c>
      <c r="U70" t="n">
        <v>155.0</v>
      </c>
      <c r="V70" t="s">
        <v>4528</v>
      </c>
      <c r="W70" t="s">
        <v>4469</v>
      </c>
      <c r="X70" t="n">
        <v>580710.0</v>
      </c>
      <c r="Y70" t="n">
        <v>0.0</v>
      </c>
      <c r="Z70" t="n">
        <v>0.0</v>
      </c>
      <c r="AA70" t="n">
        <v>0.0</v>
      </c>
      <c r="AB70" t="n">
        <v>0.0</v>
      </c>
      <c r="AC70" t="n">
        <v>0.0</v>
      </c>
      <c r="AD70" t="n">
        <v>0.0</v>
      </c>
      <c r="AE70" t="n">
        <v>0.0</v>
      </c>
      <c r="AF70" t="n">
        <v>0.0</v>
      </c>
      <c r="AG70" t="n">
        <v>0.0</v>
      </c>
      <c r="AH70" t="n">
        <v>0.0</v>
      </c>
      <c r="AI70" t="n">
        <v>0.0</v>
      </c>
      <c r="AJ70" t="n">
        <v>0.0</v>
      </c>
      <c r="AK70" t="n">
        <v>0.0</v>
      </c>
      <c r="AL70" t="n">
        <v>0.0</v>
      </c>
      <c r="AM70" t="n">
        <v>0.0</v>
      </c>
      <c r="AN70" t="n">
        <v>0.0</v>
      </c>
      <c r="AO70" t="n">
        <v>0.0</v>
      </c>
      <c r="AP70" t="n">
        <v>0.0</v>
      </c>
      <c r="AQ70" t="n">
        <v>0.0</v>
      </c>
      <c r="CG70"/>
    </row>
    <row r="73">
      <c r="A73" t="n">
        <v>2.0</v>
      </c>
      <c r="B73">
        <f>IF((K73-G73-H73&gt;2400000),10,(L73/(K73-G73-H73)*100))</f>
      </c>
      <c r="C73">
        <f>IF(N73&gt;2400000,240000,(N73*S73)/100)</f>
      </c>
      <c r="D73">
        <f>IF(S73=0,0,IF((N73-I73)&gt;2400000,((((((N73-I73-J73)-240000))*0.1+(I73+J73)*0.1)))-7000,((((((N73-I73-J73)-(N73-I73-J73)*S73/100)))*0.1+(I73+J73)*0.1)-7000)))</f>
      </c>
      <c r="E73">
        <f>C73-O73</f>
      </c>
      <c r="F73">
        <f>D73-P73</f>
      </c>
      <c r="G73">
        <f>SUMIF(negtgel!U$2:BL$2,'Tsalin uzuulelt'!B$1,negtgel!U73:BL73) + SUMIF(negtgel!U$2:BL$2,'Tsalin uzuulelt'!B$2,negtgel!U73:BL73)+SUMIF(negtgel!U$2:BL$2,'Tsalin uzuulelt'!B$3,negtgel!U73:BL73)+SUMIF(negtgel!U$2:BL$2,'Tsalin uzuulelt'!B$4,negtgel!U73:BL73)+SUMIF(negtgel!U$2:BL$2,'Tsalin uzuulelt'!B$5,negtgel!U73:BL73)</f>
      </c>
      <c r="H73">
        <f>SUMIF(negtgel!U$2:BL$2,'Tsalin uzuulelt'!F$1,negtgel!U73:BL73) + SUMIF(negtgel!U$2:BL$2,'Tsalin uzuulelt'!F$2,negtgel!U73:BL73)+SUMIF(negtgel!U$2:BL$2,'Tsalin uzuulelt'!F$3,negtgel!U73:BL73)+SUMIF(negtgel!U$2:BL$2,'Tsalin uzuulelt'!F$4,negtgel!U73:BL73)+SUMIF(negtgel!U$2:BL$2,'Tsalin uzuulelt'!F$5,negtgel!U73:BL73)</f>
      </c>
      <c r="I73">
        <f>SUMIF(negtgel!U$2:BL$2,'Tsalin uzuulelt'!H$1,negtgel!U73:BL73) + SUMIF(negtgel!U$2:BL$2,'Tsalin uzuulelt'!H$2,negtgel!U73:BL73)+SUMIF(negtgel!U$2:BL$2,'Tsalin uzuulelt'!H$3,negtgel!U73:BL73)+SUMIF(negtgel!U$2:BL$2,'Tsalin uzuulelt'!H$4,negtgel!U73:BL73)+SUMIF(negtgel!U$2:BL$2,'Tsalin uzuulelt'!H$5,negtgel!U73:BL73)</f>
      </c>
      <c r="J73">
        <f>SUMIF(negtgel!U$2:BL$2,'Tsalin uzuulelt'!J$1,negtgel!U73:BL73) + SUMIF(negtgel!U$2:BL$2,'Tsalin uzuulelt'!J$2,negtgel!U73:BL73)+SUMIF(negtgel!U$2:BL$2,'Tsalin uzuulelt'!J$3,negtgel!U73:BL73)+SUMIF(negtgel!U$2:BL$2,'Tsalin uzuulelt'!J$4,negtgel!U73:BL73)+SUMIF(negtgel!U$2:BL$2,'Tsalin uzuulelt'!J$5,negtgel!U73:BL73)</f>
      </c>
      <c r="K73">
        <f>SUMIF(negtgel!U$2:BL$2,'Tsalin uzuulelt'!L$1,negtgel!U73:BL73) + SUMIF(negtgel!U$2:BL$2,'Tsalin uzuulelt'!L$2,negtgel!U73:BL73)+SUMIF(negtgel!U$2:BL$2,'Tsalin uzuulelt'!L$3,negtgel!U73:BL73)+SUMIF(negtgel!U$2:BL$2,'Tsalin uzuulelt'!L$4,negtgel!U73:BL73)+SUMIF(negtgel!U$2:BL$2,'Tsalin uzuulelt'!L$5,negtgel!U73:BL73)</f>
      </c>
      <c r="L73">
        <f>SUMIF(negtgel!U$2:BL$2,'Tsalin uzuulelt'!N$1,negtgel!U73:BL73) + SUMIF(negtgel!U$2:BL$2,'Tsalin uzuulelt'!N$2,negtgel!U73:BL73)+SUMIF(negtgel!U$2:BL$2,'Tsalin uzuulelt'!N$3,negtgel!U73:BL73)+SUMIF(negtgel!U$2:BL$2,'Tsalin uzuulelt'!N$4,negtgel!U73:BL73)+SUMIF(negtgel!U$2:BL$2,'Tsalin uzuulelt'!N$5,negtgel!U73:BL73)</f>
      </c>
      <c r="M73">
        <f>SUMIF(negtgel!U$2:BL$2,'Tsalin uzuulelt'!P$1,negtgel!U73:BL73) + SUMIF(negtgel!U$2:BL$2,'Tsalin uzuulelt'!P$2,negtgel!U73:BL73)+ SUMIF(negtgel!U$2:BL$2,'Tsalin uzuulelt'!P$3,negtgel!U73:BL73)+ SUMIF(negtgel!U$2:BL$2,'Tsalin uzuulelt'!P$4,negtgel!U73:BL73)+ SUMIF(negtgel!U$2:BL$2,'Tsalin uzuulelt'!P$5,negtgel!U73:BL73)</f>
      </c>
      <c r="N73">
        <f>IF(ISNUMBER(U73*1)=CF73,0,K73-H73-G73)</f>
      </c>
      <c r="O73">
        <f>IF(ISNUMBER(U73*1)=CF73,0,L73)</f>
      </c>
      <c r="P73">
        <f>IF(ISNUMBER(U73*1)=CF73,0,M73)</f>
      </c>
      <c r="Q73">
        <f>IF(N73&gt;2400000,N73,0)</f>
      </c>
      <c r="R73">
        <f>IF(L73/Q73*100&lt;3,2,10)</f>
      </c>
      <c r="S73">
        <f>IF(CH73=0,0,IF(B73&gt;9,10,IF(B73&gt;8,B73,IF(B73&gt;7.7,7.8,IF(B73&gt;3,B73,IF(B73&gt;1.5,2))))))</f>
      </c>
      <c r="T73">
        <f>IFERROR(U73*1,0)</f>
      </c>
      <c r="U73" t="s">
        <v>4460</v>
      </c>
      <c r="V73"/>
      <c r="W73"/>
      <c r="X73"/>
      <c r="Y73"/>
      <c r="Z73"/>
      <c r="AA73"/>
      <c r="AB73"/>
      <c r="AC73"/>
      <c r="AD73"/>
      <c r="AE73"/>
      <c r="AF73"/>
      <c r="AG73"/>
      <c r="AH73"/>
      <c r="AI73"/>
      <c r="AJ73"/>
      <c r="AK73"/>
      <c r="AL73"/>
      <c r="AM73"/>
      <c r="AN73"/>
      <c r="AO73"/>
      <c r="AP73"/>
      <c r="AQ73"/>
      <c r="CG73"/>
    </row>
    <row r="74">
      <c r="A74" t="n">
        <v>2.0</v>
      </c>
      <c r="B74">
        <f>IF((K74-G74-H74&gt;2400000),10,(L74/(K74-G74-H74)*100))</f>
      </c>
      <c r="C74">
        <f>IF(N74&gt;2400000,240000,(N74*S74)/100)</f>
      </c>
      <c r="D74">
        <f>IF(S74=0,0,IF((N74-I74)&gt;2400000,((((((N74-I74-J74)-240000))*0.1+(I74+J74)*0.1)))-7000,((((((N74-I74-J74)-(N74-I74-J74)*S74/100)))*0.1+(I74+J74)*0.1)-7000)))</f>
      </c>
      <c r="E74">
        <f>C74-O74</f>
      </c>
      <c r="F74">
        <f>D74-P74</f>
      </c>
      <c r="G74">
        <f>SUMIF(negtgel!U$2:BL$2,'Tsalin uzuulelt'!B$1,negtgel!U74:BL74) + SUMIF(negtgel!U$2:BL$2,'Tsalin uzuulelt'!B$2,negtgel!U74:BL74)+SUMIF(negtgel!U$2:BL$2,'Tsalin uzuulelt'!B$3,negtgel!U74:BL74)+SUMIF(negtgel!U$2:BL$2,'Tsalin uzuulelt'!B$4,negtgel!U74:BL74)+SUMIF(negtgel!U$2:BL$2,'Tsalin uzuulelt'!B$5,negtgel!U74:BL74)</f>
      </c>
      <c r="H74">
        <f>SUMIF(negtgel!U$2:BL$2,'Tsalin uzuulelt'!F$1,negtgel!U74:BL74) + SUMIF(negtgel!U$2:BL$2,'Tsalin uzuulelt'!F$2,negtgel!U74:BL74)+SUMIF(negtgel!U$2:BL$2,'Tsalin uzuulelt'!F$3,negtgel!U74:BL74)+SUMIF(negtgel!U$2:BL$2,'Tsalin uzuulelt'!F$4,negtgel!U74:BL74)+SUMIF(negtgel!U$2:BL$2,'Tsalin uzuulelt'!F$5,negtgel!U74:BL74)</f>
      </c>
      <c r="I74">
        <f>SUMIF(negtgel!U$2:BL$2,'Tsalin uzuulelt'!H$1,negtgel!U74:BL74) + SUMIF(negtgel!U$2:BL$2,'Tsalin uzuulelt'!H$2,negtgel!U74:BL74)+SUMIF(negtgel!U$2:BL$2,'Tsalin uzuulelt'!H$3,negtgel!U74:BL74)+SUMIF(negtgel!U$2:BL$2,'Tsalin uzuulelt'!H$4,negtgel!U74:BL74)+SUMIF(negtgel!U$2:BL$2,'Tsalin uzuulelt'!H$5,negtgel!U74:BL74)</f>
      </c>
      <c r="J74">
        <f>SUMIF(negtgel!U$2:BL$2,'Tsalin uzuulelt'!J$1,negtgel!U74:BL74) + SUMIF(negtgel!U$2:BL$2,'Tsalin uzuulelt'!J$2,negtgel!U74:BL74)+SUMIF(negtgel!U$2:BL$2,'Tsalin uzuulelt'!J$3,negtgel!U74:BL74)+SUMIF(negtgel!U$2:BL$2,'Tsalin uzuulelt'!J$4,negtgel!U74:BL74)+SUMIF(negtgel!U$2:BL$2,'Tsalin uzuulelt'!J$5,negtgel!U74:BL74)</f>
      </c>
      <c r="K74">
        <f>SUMIF(negtgel!U$2:BL$2,'Tsalin uzuulelt'!L$1,negtgel!U74:BL74) + SUMIF(negtgel!U$2:BL$2,'Tsalin uzuulelt'!L$2,negtgel!U74:BL74)+SUMIF(negtgel!U$2:BL$2,'Tsalin uzuulelt'!L$3,negtgel!U74:BL74)+SUMIF(negtgel!U$2:BL$2,'Tsalin uzuulelt'!L$4,negtgel!U74:BL74)+SUMIF(negtgel!U$2:BL$2,'Tsalin uzuulelt'!L$5,negtgel!U74:BL74)</f>
      </c>
      <c r="L74">
        <f>SUMIF(negtgel!U$2:BL$2,'Tsalin uzuulelt'!N$1,negtgel!U74:BL74) + SUMIF(negtgel!U$2:BL$2,'Tsalin uzuulelt'!N$2,negtgel!U74:BL74)+SUMIF(negtgel!U$2:BL$2,'Tsalin uzuulelt'!N$3,negtgel!U74:BL74)+SUMIF(negtgel!U$2:BL$2,'Tsalin uzuulelt'!N$4,negtgel!U74:BL74)+SUMIF(negtgel!U$2:BL$2,'Tsalin uzuulelt'!N$5,negtgel!U74:BL74)</f>
      </c>
      <c r="M74">
        <f>SUMIF(negtgel!U$2:BL$2,'Tsalin uzuulelt'!P$1,negtgel!U74:BL74) + SUMIF(negtgel!U$2:BL$2,'Tsalin uzuulelt'!P$2,negtgel!U74:BL74)+ SUMIF(negtgel!U$2:BL$2,'Tsalin uzuulelt'!P$3,negtgel!U74:BL74)+ SUMIF(negtgel!U$2:BL$2,'Tsalin uzuulelt'!P$4,negtgel!U74:BL74)+ SUMIF(negtgel!U$2:BL$2,'Tsalin uzuulelt'!P$5,negtgel!U74:BL74)</f>
      </c>
      <c r="N74">
        <f>IF(ISNUMBER(U74*1)=CF74,0,K74-H74-G74)</f>
      </c>
      <c r="O74">
        <f>IF(ISNUMBER(U74*1)=CF74,0,L74)</f>
      </c>
      <c r="P74">
        <f>IF(ISNUMBER(U74*1)=CF74,0,M74)</f>
      </c>
      <c r="Q74">
        <f>IF(N74&gt;2400000,N74,0)</f>
      </c>
      <c r="R74">
        <f>IF(L74/Q74*100&lt;3,2,10)</f>
      </c>
      <c r="S74">
        <f>IF(CH74=0,0,IF(B74&gt;9,10,IF(B74&gt;8,B74,IF(B74&gt;7.7,7.8,IF(B74&gt;3,B74,IF(B74&gt;1.5,2))))))</f>
      </c>
      <c r="T74">
        <f>IFERROR(U74*1,0)</f>
      </c>
      <c r="U74" t="n">
        <v>20.0</v>
      </c>
      <c r="V74" t="s">
        <v>4463</v>
      </c>
      <c r="W74" t="s">
        <v>4464</v>
      </c>
      <c r="X74" t="n">
        <v>757359.0</v>
      </c>
      <c r="Y74" t="n">
        <v>757359.0</v>
      </c>
      <c r="Z74" t="n">
        <v>113604.0</v>
      </c>
      <c r="AA74" t="n">
        <v>166619.0</v>
      </c>
      <c r="AB74" t="n">
        <v>0.0</v>
      </c>
      <c r="AC74" t="n">
        <v>113604.0</v>
      </c>
      <c r="AD74" t="n">
        <v>0.0</v>
      </c>
      <c r="AE74" t="n">
        <v>0.0</v>
      </c>
      <c r="AF74" t="n">
        <v>54000.0</v>
      </c>
      <c r="AG74" t="n">
        <v>0.0</v>
      </c>
      <c r="AH74" t="n">
        <v>0.0</v>
      </c>
      <c r="AI74" t="n">
        <v>0.0</v>
      </c>
      <c r="AJ74" t="n">
        <v>0.0</v>
      </c>
      <c r="AK74" t="n">
        <v>0.0</v>
      </c>
      <c r="AL74" t="n">
        <v>0.0</v>
      </c>
      <c r="AM74" t="n">
        <v>0.0</v>
      </c>
      <c r="AN74" t="n">
        <v>0.0</v>
      </c>
      <c r="AO74" t="n">
        <v>1205186.0</v>
      </c>
      <c r="AP74" t="n">
        <v>120518.0</v>
      </c>
      <c r="AQ74" t="n">
        <v>102006.7</v>
      </c>
      <c r="CG74"/>
    </row>
    <row r="75">
      <c r="A75" t="n">
        <v>2.0</v>
      </c>
      <c r="B75">
        <f>IF((K75-G75-H75&gt;2400000),10,(L75/(K75-G75-H75)*100))</f>
      </c>
      <c r="C75">
        <f>IF(N75&gt;2400000,240000,(N75*S75)/100)</f>
      </c>
      <c r="D75">
        <f>IF(S75=0,0,IF((N75-I75)&gt;2400000,((((((N75-I75-J75)-240000))*0.1+(I75+J75)*0.1)))-7000,((((((N75-I75-J75)-(N75-I75-J75)*S75/100)))*0.1+(I75+J75)*0.1)-7000)))</f>
      </c>
      <c r="E75">
        <f>C75-O75</f>
      </c>
      <c r="F75">
        <f>D75-P75</f>
      </c>
      <c r="G75">
        <f>SUMIF(negtgel!U$2:BL$2,'Tsalin uzuulelt'!B$1,negtgel!U75:BL75) + SUMIF(negtgel!U$2:BL$2,'Tsalin uzuulelt'!B$2,negtgel!U75:BL75)+SUMIF(negtgel!U$2:BL$2,'Tsalin uzuulelt'!B$3,negtgel!U75:BL75)+SUMIF(negtgel!U$2:BL$2,'Tsalin uzuulelt'!B$4,negtgel!U75:BL75)+SUMIF(negtgel!U$2:BL$2,'Tsalin uzuulelt'!B$5,negtgel!U75:BL75)</f>
      </c>
      <c r="H75">
        <f>SUMIF(negtgel!U$2:BL$2,'Tsalin uzuulelt'!F$1,negtgel!U75:BL75) + SUMIF(negtgel!U$2:BL$2,'Tsalin uzuulelt'!F$2,negtgel!U75:BL75)+SUMIF(negtgel!U$2:BL$2,'Tsalin uzuulelt'!F$3,negtgel!U75:BL75)+SUMIF(negtgel!U$2:BL$2,'Tsalin uzuulelt'!F$4,negtgel!U75:BL75)+SUMIF(negtgel!U$2:BL$2,'Tsalin uzuulelt'!F$5,negtgel!U75:BL75)</f>
      </c>
      <c r="I75">
        <f>SUMIF(negtgel!U$2:BL$2,'Tsalin uzuulelt'!H$1,negtgel!U75:BL75) + SUMIF(negtgel!U$2:BL$2,'Tsalin uzuulelt'!H$2,negtgel!U75:BL75)+SUMIF(negtgel!U$2:BL$2,'Tsalin uzuulelt'!H$3,negtgel!U75:BL75)+SUMIF(negtgel!U$2:BL$2,'Tsalin uzuulelt'!H$4,negtgel!U75:BL75)+SUMIF(negtgel!U$2:BL$2,'Tsalin uzuulelt'!H$5,negtgel!U75:BL75)</f>
      </c>
      <c r="J75">
        <f>SUMIF(negtgel!U$2:BL$2,'Tsalin uzuulelt'!J$1,negtgel!U75:BL75) + SUMIF(negtgel!U$2:BL$2,'Tsalin uzuulelt'!J$2,negtgel!U75:BL75)+SUMIF(negtgel!U$2:BL$2,'Tsalin uzuulelt'!J$3,negtgel!U75:BL75)+SUMIF(negtgel!U$2:BL$2,'Tsalin uzuulelt'!J$4,negtgel!U75:BL75)+SUMIF(negtgel!U$2:BL$2,'Tsalin uzuulelt'!J$5,negtgel!U75:BL75)</f>
      </c>
      <c r="K75">
        <f>SUMIF(negtgel!U$2:BL$2,'Tsalin uzuulelt'!L$1,negtgel!U75:BL75) + SUMIF(negtgel!U$2:BL$2,'Tsalin uzuulelt'!L$2,negtgel!U75:BL75)+SUMIF(negtgel!U$2:BL$2,'Tsalin uzuulelt'!L$3,negtgel!U75:BL75)+SUMIF(negtgel!U$2:BL$2,'Tsalin uzuulelt'!L$4,negtgel!U75:BL75)+SUMIF(negtgel!U$2:BL$2,'Tsalin uzuulelt'!L$5,negtgel!U75:BL75)</f>
      </c>
      <c r="L75">
        <f>SUMIF(negtgel!U$2:BL$2,'Tsalin uzuulelt'!N$1,negtgel!U75:BL75) + SUMIF(negtgel!U$2:BL$2,'Tsalin uzuulelt'!N$2,negtgel!U75:BL75)+SUMIF(negtgel!U$2:BL$2,'Tsalin uzuulelt'!N$3,negtgel!U75:BL75)+SUMIF(negtgel!U$2:BL$2,'Tsalin uzuulelt'!N$4,negtgel!U75:BL75)+SUMIF(negtgel!U$2:BL$2,'Tsalin uzuulelt'!N$5,negtgel!U75:BL75)</f>
      </c>
      <c r="M75">
        <f>SUMIF(negtgel!U$2:BL$2,'Tsalin uzuulelt'!P$1,negtgel!U75:BL75) + SUMIF(negtgel!U$2:BL$2,'Tsalin uzuulelt'!P$2,negtgel!U75:BL75)+ SUMIF(negtgel!U$2:BL$2,'Tsalin uzuulelt'!P$3,negtgel!U75:BL75)+ SUMIF(negtgel!U$2:BL$2,'Tsalin uzuulelt'!P$4,negtgel!U75:BL75)+ SUMIF(negtgel!U$2:BL$2,'Tsalin uzuulelt'!P$5,negtgel!U75:BL75)</f>
      </c>
      <c r="N75">
        <f>IF(ISNUMBER(U75*1)=CF75,0,K75-H75-G75)</f>
      </c>
      <c r="O75">
        <f>IF(ISNUMBER(U75*1)=CF75,0,L75)</f>
      </c>
      <c r="P75">
        <f>IF(ISNUMBER(U75*1)=CF75,0,M75)</f>
      </c>
      <c r="Q75">
        <f>IF(N75&gt;2400000,N75,0)</f>
      </c>
      <c r="R75">
        <f>IF(L75/Q75*100&lt;3,2,10)</f>
      </c>
      <c r="S75">
        <f>IF(CH75=0,0,IF(B75&gt;9,10,IF(B75&gt;8,B75,IF(B75&gt;7.7,7.8,IF(B75&gt;3,B75,IF(B75&gt;1.5,2))))))</f>
      </c>
      <c r="T75">
        <f>IFERROR(U75*1,0)</f>
      </c>
      <c r="U75" t="n">
        <v>21.0</v>
      </c>
      <c r="V75" t="s">
        <v>4465</v>
      </c>
      <c r="W75" t="s">
        <v>4464</v>
      </c>
      <c r="X75" t="n">
        <v>627465.0</v>
      </c>
      <c r="Y75" t="n">
        <v>0.0</v>
      </c>
      <c r="Z75" t="n">
        <v>0.0</v>
      </c>
      <c r="AA75" t="n">
        <v>0.0</v>
      </c>
      <c r="AB75" t="n">
        <v>0.0</v>
      </c>
      <c r="AC75" t="n">
        <v>0.0</v>
      </c>
      <c r="AD75" t="n">
        <v>0.0</v>
      </c>
      <c r="AE75" t="n">
        <v>0.0</v>
      </c>
      <c r="AF75" t="n">
        <v>0.0</v>
      </c>
      <c r="AG75" t="n">
        <v>0.0</v>
      </c>
      <c r="AH75" t="n">
        <v>0.0</v>
      </c>
      <c r="AI75" t="n">
        <v>0.0</v>
      </c>
      <c r="AJ75" t="n">
        <v>0.0</v>
      </c>
      <c r="AK75" t="n">
        <v>0.0</v>
      </c>
      <c r="AL75" t="n">
        <v>0.0</v>
      </c>
      <c r="AM75" t="n">
        <v>0.0</v>
      </c>
      <c r="AN75" t="n">
        <v>0.0</v>
      </c>
      <c r="AO75" t="n">
        <v>0.0</v>
      </c>
      <c r="AP75" t="n">
        <v>0.0</v>
      </c>
      <c r="AQ75" t="n">
        <v>0.0</v>
      </c>
      <c r="CG75"/>
    </row>
    <row r="76">
      <c r="A76" t="n">
        <v>2.0</v>
      </c>
      <c r="B76">
        <f>IF((K76-G76-H76&gt;2400000),10,(L76/(K76-G76-H76)*100))</f>
      </c>
      <c r="C76">
        <f>IF(N76&gt;2400000,240000,(N76*S76)/100)</f>
      </c>
      <c r="D76">
        <f>IF(S76=0,0,IF((N76-I76)&gt;2400000,((((((N76-I76-J76)-240000))*0.1+(I76+J76)*0.1)))-7000,((((((N76-I76-J76)-(N76-I76-J76)*S76/100)))*0.1+(I76+J76)*0.1)-7000)))</f>
      </c>
      <c r="E76">
        <f>C76-O76</f>
      </c>
      <c r="F76">
        <f>D76-P76</f>
      </c>
      <c r="G76">
        <f>SUMIF(negtgel!U$2:BL$2,'Tsalin uzuulelt'!B$1,negtgel!U76:BL76) + SUMIF(negtgel!U$2:BL$2,'Tsalin uzuulelt'!B$2,negtgel!U76:BL76)+SUMIF(negtgel!U$2:BL$2,'Tsalin uzuulelt'!B$3,negtgel!U76:BL76)+SUMIF(negtgel!U$2:BL$2,'Tsalin uzuulelt'!B$4,negtgel!U76:BL76)+SUMIF(negtgel!U$2:BL$2,'Tsalin uzuulelt'!B$5,negtgel!U76:BL76)</f>
      </c>
      <c r="H76">
        <f>SUMIF(negtgel!U$2:BL$2,'Tsalin uzuulelt'!F$1,negtgel!U76:BL76) + SUMIF(negtgel!U$2:BL$2,'Tsalin uzuulelt'!F$2,negtgel!U76:BL76)+SUMIF(negtgel!U$2:BL$2,'Tsalin uzuulelt'!F$3,negtgel!U76:BL76)+SUMIF(negtgel!U$2:BL$2,'Tsalin uzuulelt'!F$4,negtgel!U76:BL76)+SUMIF(negtgel!U$2:BL$2,'Tsalin uzuulelt'!F$5,negtgel!U76:BL76)</f>
      </c>
      <c r="I76">
        <f>SUMIF(negtgel!U$2:BL$2,'Tsalin uzuulelt'!H$1,negtgel!U76:BL76) + SUMIF(negtgel!U$2:BL$2,'Tsalin uzuulelt'!H$2,negtgel!U76:BL76)+SUMIF(negtgel!U$2:BL$2,'Tsalin uzuulelt'!H$3,negtgel!U76:BL76)+SUMIF(negtgel!U$2:BL$2,'Tsalin uzuulelt'!H$4,negtgel!U76:BL76)+SUMIF(negtgel!U$2:BL$2,'Tsalin uzuulelt'!H$5,negtgel!U76:BL76)</f>
      </c>
      <c r="J76">
        <f>SUMIF(negtgel!U$2:BL$2,'Tsalin uzuulelt'!J$1,negtgel!U76:BL76) + SUMIF(negtgel!U$2:BL$2,'Tsalin uzuulelt'!J$2,negtgel!U76:BL76)+SUMIF(negtgel!U$2:BL$2,'Tsalin uzuulelt'!J$3,negtgel!U76:BL76)+SUMIF(negtgel!U$2:BL$2,'Tsalin uzuulelt'!J$4,negtgel!U76:BL76)+SUMIF(negtgel!U$2:BL$2,'Tsalin uzuulelt'!J$5,negtgel!U76:BL76)</f>
      </c>
      <c r="K76">
        <f>SUMIF(negtgel!U$2:BL$2,'Tsalin uzuulelt'!L$1,negtgel!U76:BL76) + SUMIF(negtgel!U$2:BL$2,'Tsalin uzuulelt'!L$2,negtgel!U76:BL76)+SUMIF(negtgel!U$2:BL$2,'Tsalin uzuulelt'!L$3,negtgel!U76:BL76)+SUMIF(negtgel!U$2:BL$2,'Tsalin uzuulelt'!L$4,negtgel!U76:BL76)+SUMIF(negtgel!U$2:BL$2,'Tsalin uzuulelt'!L$5,negtgel!U76:BL76)</f>
      </c>
      <c r="L76">
        <f>SUMIF(negtgel!U$2:BL$2,'Tsalin uzuulelt'!N$1,negtgel!U76:BL76) + SUMIF(negtgel!U$2:BL$2,'Tsalin uzuulelt'!N$2,negtgel!U76:BL76)+SUMIF(negtgel!U$2:BL$2,'Tsalin uzuulelt'!N$3,negtgel!U76:BL76)+SUMIF(negtgel!U$2:BL$2,'Tsalin uzuulelt'!N$4,negtgel!U76:BL76)+SUMIF(negtgel!U$2:BL$2,'Tsalin uzuulelt'!N$5,negtgel!U76:BL76)</f>
      </c>
      <c r="M76">
        <f>SUMIF(negtgel!U$2:BL$2,'Tsalin uzuulelt'!P$1,negtgel!U76:BL76) + SUMIF(negtgel!U$2:BL$2,'Tsalin uzuulelt'!P$2,negtgel!U76:BL76)+ SUMIF(negtgel!U$2:BL$2,'Tsalin uzuulelt'!P$3,negtgel!U76:BL76)+ SUMIF(negtgel!U$2:BL$2,'Tsalin uzuulelt'!P$4,negtgel!U76:BL76)+ SUMIF(negtgel!U$2:BL$2,'Tsalin uzuulelt'!P$5,negtgel!U76:BL76)</f>
      </c>
      <c r="N76">
        <f>IF(ISNUMBER(U76*1)=CF76,0,K76-H76-G76)</f>
      </c>
      <c r="O76">
        <f>IF(ISNUMBER(U76*1)=CF76,0,L76)</f>
      </c>
      <c r="P76">
        <f>IF(ISNUMBER(U76*1)=CF76,0,M76)</f>
      </c>
      <c r="Q76">
        <f>IF(N76&gt;2400000,N76,0)</f>
      </c>
      <c r="R76">
        <f>IF(L76/Q76*100&lt;3,2,10)</f>
      </c>
      <c r="S76">
        <f>IF(CH76=0,0,IF(B76&gt;9,10,IF(B76&gt;8,B76,IF(B76&gt;7.7,7.8,IF(B76&gt;3,B76,IF(B76&gt;1.5,2))))))</f>
      </c>
      <c r="T76">
        <f>IFERROR(U76*1,0)</f>
      </c>
      <c r="U76" t="s">
        <v>4466</v>
      </c>
      <c r="V76"/>
      <c r="W76"/>
      <c r="X76" t="n">
        <v>1.2553677E7</v>
      </c>
      <c r="Y76" t="n">
        <v>9716335.0</v>
      </c>
      <c r="Z76" t="n">
        <v>1118805.0</v>
      </c>
      <c r="AA76" t="n">
        <v>1199845.0</v>
      </c>
      <c r="AB76" t="n">
        <v>666129.0</v>
      </c>
      <c r="AC76" t="n">
        <v>310104.0</v>
      </c>
      <c r="AD76" t="n">
        <v>778470.0</v>
      </c>
      <c r="AE76" t="n">
        <v>0.0</v>
      </c>
      <c r="AF76" t="n">
        <v>876000.0</v>
      </c>
      <c r="AG76" t="n">
        <v>0.0</v>
      </c>
      <c r="AH76" t="n">
        <v>0.0</v>
      </c>
      <c r="AI76" t="n">
        <v>0.0</v>
      </c>
      <c r="AJ76" t="n">
        <v>698017.0</v>
      </c>
      <c r="AK76" t="n">
        <v>0.0</v>
      </c>
      <c r="AL76" t="n">
        <v>143714.0</v>
      </c>
      <c r="AM76" t="n">
        <v>0.0</v>
      </c>
      <c r="AN76" t="n">
        <v>0.0</v>
      </c>
      <c r="AO76" t="n">
        <v>1.5631287E7</v>
      </c>
      <c r="AP76" t="n">
        <v>1548755.0</v>
      </c>
      <c r="AQ76" t="n">
        <v>1269641.5</v>
      </c>
      <c r="CG76"/>
    </row>
    <row r="77">
      <c r="A77" t="n">
        <v>2.0</v>
      </c>
      <c r="B77">
        <f>IF((K77-G77-H77&gt;2400000),10,(L77/(K77-G77-H77)*100))</f>
      </c>
      <c r="C77">
        <f>IF(N77&gt;2400000,240000,(N77*S77)/100)</f>
      </c>
      <c r="D77">
        <f>IF(S77=0,0,IF((N77-I77)&gt;2400000,((((((N77-I77-J77)-240000))*0.1+(I77+J77)*0.1)))-7000,((((((N77-I77-J77)-(N77-I77-J77)*S77/100)))*0.1+(I77+J77)*0.1)-7000)))</f>
      </c>
      <c r="E77">
        <f>C77-O77</f>
      </c>
      <c r="F77">
        <f>D77-P77</f>
      </c>
      <c r="G77">
        <f>SUMIF(negtgel!U$2:BL$2,'Tsalin uzuulelt'!B$1,negtgel!U77:BL77) + SUMIF(negtgel!U$2:BL$2,'Tsalin uzuulelt'!B$2,negtgel!U77:BL77)+SUMIF(negtgel!U$2:BL$2,'Tsalin uzuulelt'!B$3,negtgel!U77:BL77)+SUMIF(negtgel!U$2:BL$2,'Tsalin uzuulelt'!B$4,negtgel!U77:BL77)+SUMIF(negtgel!U$2:BL$2,'Tsalin uzuulelt'!B$5,negtgel!U77:BL77)</f>
      </c>
      <c r="H77">
        <f>SUMIF(negtgel!U$2:BL$2,'Tsalin uzuulelt'!F$1,negtgel!U77:BL77) + SUMIF(negtgel!U$2:BL$2,'Tsalin uzuulelt'!F$2,negtgel!U77:BL77)+SUMIF(negtgel!U$2:BL$2,'Tsalin uzuulelt'!F$3,negtgel!U77:BL77)+SUMIF(negtgel!U$2:BL$2,'Tsalin uzuulelt'!F$4,negtgel!U77:BL77)+SUMIF(negtgel!U$2:BL$2,'Tsalin uzuulelt'!F$5,negtgel!U77:BL77)</f>
      </c>
      <c r="I77">
        <f>SUMIF(negtgel!U$2:BL$2,'Tsalin uzuulelt'!H$1,negtgel!U77:BL77) + SUMIF(negtgel!U$2:BL$2,'Tsalin uzuulelt'!H$2,negtgel!U77:BL77)+SUMIF(negtgel!U$2:BL$2,'Tsalin uzuulelt'!H$3,negtgel!U77:BL77)+SUMIF(negtgel!U$2:BL$2,'Tsalin uzuulelt'!H$4,negtgel!U77:BL77)+SUMIF(negtgel!U$2:BL$2,'Tsalin uzuulelt'!H$5,negtgel!U77:BL77)</f>
      </c>
      <c r="J77">
        <f>SUMIF(negtgel!U$2:BL$2,'Tsalin uzuulelt'!J$1,negtgel!U77:BL77) + SUMIF(negtgel!U$2:BL$2,'Tsalin uzuulelt'!J$2,negtgel!U77:BL77)+SUMIF(negtgel!U$2:BL$2,'Tsalin uzuulelt'!J$3,negtgel!U77:BL77)+SUMIF(negtgel!U$2:BL$2,'Tsalin uzuulelt'!J$4,negtgel!U77:BL77)+SUMIF(negtgel!U$2:BL$2,'Tsalin uzuulelt'!J$5,negtgel!U77:BL77)</f>
      </c>
      <c r="K77">
        <f>SUMIF(negtgel!U$2:BL$2,'Tsalin uzuulelt'!L$1,negtgel!U77:BL77) + SUMIF(negtgel!U$2:BL$2,'Tsalin uzuulelt'!L$2,negtgel!U77:BL77)+SUMIF(negtgel!U$2:BL$2,'Tsalin uzuulelt'!L$3,negtgel!U77:BL77)+SUMIF(negtgel!U$2:BL$2,'Tsalin uzuulelt'!L$4,negtgel!U77:BL77)+SUMIF(negtgel!U$2:BL$2,'Tsalin uzuulelt'!L$5,negtgel!U77:BL77)</f>
      </c>
      <c r="L77">
        <f>SUMIF(negtgel!U$2:BL$2,'Tsalin uzuulelt'!N$1,negtgel!U77:BL77) + SUMIF(negtgel!U$2:BL$2,'Tsalin uzuulelt'!N$2,negtgel!U77:BL77)+SUMIF(negtgel!U$2:BL$2,'Tsalin uzuulelt'!N$3,negtgel!U77:BL77)+SUMIF(negtgel!U$2:BL$2,'Tsalin uzuulelt'!N$4,negtgel!U77:BL77)+SUMIF(negtgel!U$2:BL$2,'Tsalin uzuulelt'!N$5,negtgel!U77:BL77)</f>
      </c>
      <c r="M77">
        <f>SUMIF(negtgel!U$2:BL$2,'Tsalin uzuulelt'!P$1,negtgel!U77:BL77) + SUMIF(negtgel!U$2:BL$2,'Tsalin uzuulelt'!P$2,negtgel!U77:BL77)+ SUMIF(negtgel!U$2:BL$2,'Tsalin uzuulelt'!P$3,negtgel!U77:BL77)+ SUMIF(negtgel!U$2:BL$2,'Tsalin uzuulelt'!P$4,negtgel!U77:BL77)+ SUMIF(negtgel!U$2:BL$2,'Tsalin uzuulelt'!P$5,negtgel!U77:BL77)</f>
      </c>
      <c r="N77">
        <f>IF(ISNUMBER(U77*1)=CF77,0,K77-H77-G77)</f>
      </c>
      <c r="O77">
        <f>IF(ISNUMBER(U77*1)=CF77,0,L77)</f>
      </c>
      <c r="P77">
        <f>IF(ISNUMBER(U77*1)=CF77,0,M77)</f>
      </c>
      <c r="Q77">
        <f>IF(N77&gt;2400000,N77,0)</f>
      </c>
      <c r="R77">
        <f>IF(L77/Q77*100&lt;3,2,10)</f>
      </c>
      <c r="S77">
        <f>IF(CH77=0,0,IF(B77&gt;9,10,IF(B77&gt;8,B77,IF(B77&gt;7.7,7.8,IF(B77&gt;3,B77,IF(B77&gt;1.5,2))))))</f>
      </c>
      <c r="T77">
        <f>IFERROR(U77*1,0)</f>
      </c>
      <c r="U77" t="s">
        <v>4467</v>
      </c>
      <c r="V77"/>
      <c r="W77"/>
      <c r="X77"/>
      <c r="Y77"/>
      <c r="Z77"/>
      <c r="AA77"/>
      <c r="AB77"/>
      <c r="AC77"/>
      <c r="AD77"/>
      <c r="AE77"/>
      <c r="AF77"/>
      <c r="AG77"/>
      <c r="AH77"/>
      <c r="AI77"/>
      <c r="AJ77"/>
      <c r="AK77"/>
      <c r="AL77"/>
      <c r="AM77"/>
      <c r="AN77"/>
      <c r="AO77"/>
      <c r="AP77"/>
      <c r="AQ77"/>
      <c r="CG77"/>
    </row>
    <row r="78">
      <c r="A78" t="n">
        <v>2.0</v>
      </c>
      <c r="B78">
        <f>IF((K78-G78-H78&gt;2400000),10,(L78/(K78-G78-H78)*100))</f>
      </c>
      <c r="C78">
        <f>IF(N78&gt;2400000,240000,(N78*S78)/100)</f>
      </c>
      <c r="D78">
        <f>IF(S78=0,0,IF((N78-I78)&gt;2400000,((((((N78-I78-J78)-240000))*0.1+(I78+J78)*0.1)))-7000,((((((N78-I78-J78)-(N78-I78-J78)*S78/100)))*0.1+(I78+J78)*0.1)-7000)))</f>
      </c>
      <c r="E78">
        <f>C78-O78</f>
      </c>
      <c r="F78">
        <f>D78-P78</f>
      </c>
      <c r="G78">
        <f>SUMIF(negtgel!U$2:BL$2,'Tsalin uzuulelt'!B$1,negtgel!U78:BL78) + SUMIF(negtgel!U$2:BL$2,'Tsalin uzuulelt'!B$2,negtgel!U78:BL78)+SUMIF(negtgel!U$2:BL$2,'Tsalin uzuulelt'!B$3,negtgel!U78:BL78)+SUMIF(negtgel!U$2:BL$2,'Tsalin uzuulelt'!B$4,negtgel!U78:BL78)+SUMIF(negtgel!U$2:BL$2,'Tsalin uzuulelt'!B$5,negtgel!U78:BL78)</f>
      </c>
      <c r="H78">
        <f>SUMIF(negtgel!U$2:BL$2,'Tsalin uzuulelt'!F$1,negtgel!U78:BL78) + SUMIF(negtgel!U$2:BL$2,'Tsalin uzuulelt'!F$2,negtgel!U78:BL78)+SUMIF(negtgel!U$2:BL$2,'Tsalin uzuulelt'!F$3,negtgel!U78:BL78)+SUMIF(negtgel!U$2:BL$2,'Tsalin uzuulelt'!F$4,negtgel!U78:BL78)+SUMIF(negtgel!U$2:BL$2,'Tsalin uzuulelt'!F$5,negtgel!U78:BL78)</f>
      </c>
      <c r="I78">
        <f>SUMIF(negtgel!U$2:BL$2,'Tsalin uzuulelt'!H$1,negtgel!U78:BL78) + SUMIF(negtgel!U$2:BL$2,'Tsalin uzuulelt'!H$2,negtgel!U78:BL78)+SUMIF(negtgel!U$2:BL$2,'Tsalin uzuulelt'!H$3,negtgel!U78:BL78)+SUMIF(negtgel!U$2:BL$2,'Tsalin uzuulelt'!H$4,negtgel!U78:BL78)+SUMIF(negtgel!U$2:BL$2,'Tsalin uzuulelt'!H$5,negtgel!U78:BL78)</f>
      </c>
      <c r="J78">
        <f>SUMIF(negtgel!U$2:BL$2,'Tsalin uzuulelt'!J$1,negtgel!U78:BL78) + SUMIF(negtgel!U$2:BL$2,'Tsalin uzuulelt'!J$2,negtgel!U78:BL78)+SUMIF(negtgel!U$2:BL$2,'Tsalin uzuulelt'!J$3,negtgel!U78:BL78)+SUMIF(negtgel!U$2:BL$2,'Tsalin uzuulelt'!J$4,negtgel!U78:BL78)+SUMIF(negtgel!U$2:BL$2,'Tsalin uzuulelt'!J$5,negtgel!U78:BL78)</f>
      </c>
      <c r="K78">
        <f>SUMIF(negtgel!U$2:BL$2,'Tsalin uzuulelt'!L$1,negtgel!U78:BL78) + SUMIF(negtgel!U$2:BL$2,'Tsalin uzuulelt'!L$2,negtgel!U78:BL78)+SUMIF(negtgel!U$2:BL$2,'Tsalin uzuulelt'!L$3,negtgel!U78:BL78)+SUMIF(negtgel!U$2:BL$2,'Tsalin uzuulelt'!L$4,negtgel!U78:BL78)+SUMIF(negtgel!U$2:BL$2,'Tsalin uzuulelt'!L$5,negtgel!U78:BL78)</f>
      </c>
      <c r="L78">
        <f>SUMIF(negtgel!U$2:BL$2,'Tsalin uzuulelt'!N$1,negtgel!U78:BL78) + SUMIF(negtgel!U$2:BL$2,'Tsalin uzuulelt'!N$2,negtgel!U78:BL78)+SUMIF(negtgel!U$2:BL$2,'Tsalin uzuulelt'!N$3,negtgel!U78:BL78)+SUMIF(negtgel!U$2:BL$2,'Tsalin uzuulelt'!N$4,negtgel!U78:BL78)+SUMIF(negtgel!U$2:BL$2,'Tsalin uzuulelt'!N$5,negtgel!U78:BL78)</f>
      </c>
      <c r="M78">
        <f>SUMIF(negtgel!U$2:BL$2,'Tsalin uzuulelt'!P$1,negtgel!U78:BL78) + SUMIF(negtgel!U$2:BL$2,'Tsalin uzuulelt'!P$2,negtgel!U78:BL78)+ SUMIF(negtgel!U$2:BL$2,'Tsalin uzuulelt'!P$3,negtgel!U78:BL78)+ SUMIF(negtgel!U$2:BL$2,'Tsalin uzuulelt'!P$4,negtgel!U78:BL78)+ SUMIF(negtgel!U$2:BL$2,'Tsalin uzuulelt'!P$5,negtgel!U78:BL78)</f>
      </c>
      <c r="N78">
        <f>IF(ISNUMBER(U78*1)=CF78,0,K78-H78-G78)</f>
      </c>
      <c r="O78">
        <f>IF(ISNUMBER(U78*1)=CF78,0,L78)</f>
      </c>
      <c r="P78">
        <f>IF(ISNUMBER(U78*1)=CF78,0,M78)</f>
      </c>
      <c r="Q78">
        <f>IF(N78&gt;2400000,N78,0)</f>
      </c>
      <c r="R78">
        <f>IF(L78/Q78*100&lt;3,2,10)</f>
      </c>
      <c r="S78">
        <f>IF(CH78=0,0,IF(B78&gt;9,10,IF(B78&gt;8,B78,IF(B78&gt;7.7,7.8,IF(B78&gt;3,B78,IF(B78&gt;1.5,2))))))</f>
      </c>
      <c r="T78">
        <f>IFERROR(U78*1,0)</f>
      </c>
      <c r="U78" t="n">
        <v>22.0</v>
      </c>
      <c r="V78" t="s">
        <v>4468</v>
      </c>
      <c r="W78" t="s">
        <v>4469</v>
      </c>
      <c r="X78" t="n">
        <v>613669.0</v>
      </c>
      <c r="Y78" t="n">
        <v>511391.0</v>
      </c>
      <c r="Z78" t="n">
        <v>51139.0</v>
      </c>
      <c r="AA78" t="n">
        <v>76709.0</v>
      </c>
      <c r="AB78" t="n">
        <v>0.0</v>
      </c>
      <c r="AC78" t="n">
        <v>0.0</v>
      </c>
      <c r="AD78" t="n">
        <v>0.0</v>
      </c>
      <c r="AE78" t="n">
        <v>0.0</v>
      </c>
      <c r="AF78" t="n">
        <v>45000.0</v>
      </c>
      <c r="AG78" t="n">
        <v>0.0</v>
      </c>
      <c r="AH78" t="n">
        <v>0.0</v>
      </c>
      <c r="AI78" t="n">
        <v>0.0</v>
      </c>
      <c r="AJ78" t="n">
        <v>0.0</v>
      </c>
      <c r="AK78" t="n">
        <v>0.0</v>
      </c>
      <c r="AL78" t="n">
        <v>0.0</v>
      </c>
      <c r="AM78" t="n">
        <v>0.0</v>
      </c>
      <c r="AN78" t="n">
        <v>0.0</v>
      </c>
      <c r="AO78" t="n">
        <v>684239.0</v>
      </c>
      <c r="AP78" t="n">
        <v>68424.0</v>
      </c>
      <c r="AQ78" t="n">
        <v>55031.5</v>
      </c>
      <c r="CG78"/>
    </row>
    <row r="79">
      <c r="A79" t="n">
        <v>2.0</v>
      </c>
      <c r="B79">
        <f>IF((K79-G79-H79&gt;2400000),10,(L79/(K79-G79-H79)*100))</f>
      </c>
      <c r="C79">
        <f>IF(N79&gt;2400000,240000,(N79*S79)/100)</f>
      </c>
      <c r="D79">
        <f>IF(S79=0,0,IF((N79-I79)&gt;2400000,((((((N79-I79-J79)-240000))*0.1+(I79+J79)*0.1)))-7000,((((((N79-I79-J79)-(N79-I79-J79)*S79/100)))*0.1+(I79+J79)*0.1)-7000)))</f>
      </c>
      <c r="E79">
        <f>C79-O79</f>
      </c>
      <c r="F79">
        <f>D79-P79</f>
      </c>
      <c r="G79">
        <f>SUMIF(negtgel!U$2:BL$2,'Tsalin uzuulelt'!B$1,negtgel!U79:BL79) + SUMIF(negtgel!U$2:BL$2,'Tsalin uzuulelt'!B$2,negtgel!U79:BL79)+SUMIF(negtgel!U$2:BL$2,'Tsalin uzuulelt'!B$3,negtgel!U79:BL79)+SUMIF(negtgel!U$2:BL$2,'Tsalin uzuulelt'!B$4,negtgel!U79:BL79)+SUMIF(negtgel!U$2:BL$2,'Tsalin uzuulelt'!B$5,negtgel!U79:BL79)</f>
      </c>
      <c r="H79">
        <f>SUMIF(negtgel!U$2:BL$2,'Tsalin uzuulelt'!F$1,negtgel!U79:BL79) + SUMIF(negtgel!U$2:BL$2,'Tsalin uzuulelt'!F$2,negtgel!U79:BL79)+SUMIF(negtgel!U$2:BL$2,'Tsalin uzuulelt'!F$3,negtgel!U79:BL79)+SUMIF(negtgel!U$2:BL$2,'Tsalin uzuulelt'!F$4,negtgel!U79:BL79)+SUMIF(negtgel!U$2:BL$2,'Tsalin uzuulelt'!F$5,negtgel!U79:BL79)</f>
      </c>
      <c r="I79">
        <f>SUMIF(negtgel!U$2:BL$2,'Tsalin uzuulelt'!H$1,negtgel!U79:BL79) + SUMIF(negtgel!U$2:BL$2,'Tsalin uzuulelt'!H$2,negtgel!U79:BL79)+SUMIF(negtgel!U$2:BL$2,'Tsalin uzuulelt'!H$3,negtgel!U79:BL79)+SUMIF(negtgel!U$2:BL$2,'Tsalin uzuulelt'!H$4,negtgel!U79:BL79)+SUMIF(negtgel!U$2:BL$2,'Tsalin uzuulelt'!H$5,negtgel!U79:BL79)</f>
      </c>
      <c r="J79">
        <f>SUMIF(negtgel!U$2:BL$2,'Tsalin uzuulelt'!J$1,negtgel!U79:BL79) + SUMIF(negtgel!U$2:BL$2,'Tsalin uzuulelt'!J$2,negtgel!U79:BL79)+SUMIF(negtgel!U$2:BL$2,'Tsalin uzuulelt'!J$3,negtgel!U79:BL79)+SUMIF(negtgel!U$2:BL$2,'Tsalin uzuulelt'!J$4,negtgel!U79:BL79)+SUMIF(negtgel!U$2:BL$2,'Tsalin uzuulelt'!J$5,negtgel!U79:BL79)</f>
      </c>
      <c r="K79">
        <f>SUMIF(negtgel!U$2:BL$2,'Tsalin uzuulelt'!L$1,negtgel!U79:BL79) + SUMIF(negtgel!U$2:BL$2,'Tsalin uzuulelt'!L$2,negtgel!U79:BL79)+SUMIF(negtgel!U$2:BL$2,'Tsalin uzuulelt'!L$3,negtgel!U79:BL79)+SUMIF(negtgel!U$2:BL$2,'Tsalin uzuulelt'!L$4,negtgel!U79:BL79)+SUMIF(negtgel!U$2:BL$2,'Tsalin uzuulelt'!L$5,negtgel!U79:BL79)</f>
      </c>
      <c r="L79">
        <f>SUMIF(negtgel!U$2:BL$2,'Tsalin uzuulelt'!N$1,negtgel!U79:BL79) + SUMIF(negtgel!U$2:BL$2,'Tsalin uzuulelt'!N$2,negtgel!U79:BL79)+SUMIF(negtgel!U$2:BL$2,'Tsalin uzuulelt'!N$3,negtgel!U79:BL79)+SUMIF(negtgel!U$2:BL$2,'Tsalin uzuulelt'!N$4,negtgel!U79:BL79)+SUMIF(negtgel!U$2:BL$2,'Tsalin uzuulelt'!N$5,negtgel!U79:BL79)</f>
      </c>
      <c r="M79">
        <f>SUMIF(negtgel!U$2:BL$2,'Tsalin uzuulelt'!P$1,negtgel!U79:BL79) + SUMIF(negtgel!U$2:BL$2,'Tsalin uzuulelt'!P$2,negtgel!U79:BL79)+ SUMIF(negtgel!U$2:BL$2,'Tsalin uzuulelt'!P$3,negtgel!U79:BL79)+ SUMIF(negtgel!U$2:BL$2,'Tsalin uzuulelt'!P$4,negtgel!U79:BL79)+ SUMIF(negtgel!U$2:BL$2,'Tsalin uzuulelt'!P$5,negtgel!U79:BL79)</f>
      </c>
      <c r="N79">
        <f>IF(ISNUMBER(U79*1)=CF79,0,K79-H79-G79)</f>
      </c>
      <c r="O79">
        <f>IF(ISNUMBER(U79*1)=CF79,0,L79)</f>
      </c>
      <c r="P79">
        <f>IF(ISNUMBER(U79*1)=CF79,0,M79)</f>
      </c>
      <c r="Q79">
        <f>IF(N79&gt;2400000,N79,0)</f>
      </c>
      <c r="R79">
        <f>IF(L79/Q79*100&lt;3,2,10)</f>
      </c>
      <c r="S79">
        <f>IF(CH79=0,0,IF(B79&gt;9,10,IF(B79&gt;8,B79,IF(B79&gt;7.7,7.8,IF(B79&gt;3,B79,IF(B79&gt;1.5,2))))))</f>
      </c>
      <c r="T79">
        <f>IFERROR(U79*1,0)</f>
      </c>
      <c r="U79" t="n">
        <v>23.0</v>
      </c>
      <c r="V79" t="s">
        <v>4470</v>
      </c>
      <c r="W79" t="s">
        <v>4471</v>
      </c>
      <c r="X79" t="n">
        <v>577826.0</v>
      </c>
      <c r="Y79" t="n">
        <v>577826.0</v>
      </c>
      <c r="Z79" t="n">
        <v>0.0</v>
      </c>
      <c r="AA79" t="n">
        <v>0.0</v>
      </c>
      <c r="AB79" t="n">
        <v>0.0</v>
      </c>
      <c r="AC79" t="n">
        <v>0.0</v>
      </c>
      <c r="AD79" t="n">
        <v>0.0</v>
      </c>
      <c r="AE79" t="n">
        <v>0.0</v>
      </c>
      <c r="AF79" t="n">
        <v>54000.0</v>
      </c>
      <c r="AG79" t="n">
        <v>0.0</v>
      </c>
      <c r="AH79" t="n">
        <v>0.0</v>
      </c>
      <c r="AI79" t="n">
        <v>0.0</v>
      </c>
      <c r="AJ79" t="n">
        <v>0.0</v>
      </c>
      <c r="AK79" t="n">
        <v>0.0</v>
      </c>
      <c r="AL79" t="n">
        <v>0.0</v>
      </c>
      <c r="AM79" t="n">
        <v>0.0</v>
      </c>
      <c r="AN79" t="n">
        <v>0.0</v>
      </c>
      <c r="AO79" t="n">
        <v>631826.0</v>
      </c>
      <c r="AP79" t="n">
        <v>63184.0</v>
      </c>
      <c r="AQ79" t="n">
        <v>50404.3</v>
      </c>
      <c r="CG79"/>
    </row>
    <row r="80">
      <c r="A80" t="n">
        <v>2.0</v>
      </c>
      <c r="B80">
        <f>IF((K80-G80-H80&gt;2400000),10,(L80/(K80-G80-H80)*100))</f>
      </c>
      <c r="C80">
        <f>IF(N80&gt;2400000,240000,(N80*S80)/100)</f>
      </c>
      <c r="D80">
        <f>IF(S80=0,0,IF((N80-I80)&gt;2400000,((((((N80-I80-J80)-240000))*0.1+(I80+J80)*0.1)))-7000,((((((N80-I80-J80)-(N80-I80-J80)*S80/100)))*0.1+(I80+J80)*0.1)-7000)))</f>
      </c>
      <c r="E80">
        <f>C80-O80</f>
      </c>
      <c r="F80">
        <f>D80-P80</f>
      </c>
      <c r="G80">
        <f>SUMIF(negtgel!U$2:BL$2,'Tsalin uzuulelt'!B$1,negtgel!U80:BL80) + SUMIF(negtgel!U$2:BL$2,'Tsalin uzuulelt'!B$2,negtgel!U80:BL80)+SUMIF(negtgel!U$2:BL$2,'Tsalin uzuulelt'!B$3,negtgel!U80:BL80)+SUMIF(negtgel!U$2:BL$2,'Tsalin uzuulelt'!B$4,negtgel!U80:BL80)+SUMIF(negtgel!U$2:BL$2,'Tsalin uzuulelt'!B$5,negtgel!U80:BL80)</f>
      </c>
      <c r="H80">
        <f>SUMIF(negtgel!U$2:BL$2,'Tsalin uzuulelt'!F$1,negtgel!U80:BL80) + SUMIF(negtgel!U$2:BL$2,'Tsalin uzuulelt'!F$2,negtgel!U80:BL80)+SUMIF(negtgel!U$2:BL$2,'Tsalin uzuulelt'!F$3,negtgel!U80:BL80)+SUMIF(negtgel!U$2:BL$2,'Tsalin uzuulelt'!F$4,negtgel!U80:BL80)+SUMIF(negtgel!U$2:BL$2,'Tsalin uzuulelt'!F$5,negtgel!U80:BL80)</f>
      </c>
      <c r="I80">
        <f>SUMIF(negtgel!U$2:BL$2,'Tsalin uzuulelt'!H$1,negtgel!U80:BL80) + SUMIF(negtgel!U$2:BL$2,'Tsalin uzuulelt'!H$2,negtgel!U80:BL80)+SUMIF(negtgel!U$2:BL$2,'Tsalin uzuulelt'!H$3,negtgel!U80:BL80)+SUMIF(negtgel!U$2:BL$2,'Tsalin uzuulelt'!H$4,negtgel!U80:BL80)+SUMIF(negtgel!U$2:BL$2,'Tsalin uzuulelt'!H$5,negtgel!U80:BL80)</f>
      </c>
      <c r="J80">
        <f>SUMIF(negtgel!U$2:BL$2,'Tsalin uzuulelt'!J$1,negtgel!U80:BL80) + SUMIF(negtgel!U$2:BL$2,'Tsalin uzuulelt'!J$2,negtgel!U80:BL80)+SUMIF(negtgel!U$2:BL$2,'Tsalin uzuulelt'!J$3,negtgel!U80:BL80)+SUMIF(negtgel!U$2:BL$2,'Tsalin uzuulelt'!J$4,negtgel!U80:BL80)+SUMIF(negtgel!U$2:BL$2,'Tsalin uzuulelt'!J$5,negtgel!U80:BL80)</f>
      </c>
      <c r="K80">
        <f>SUMIF(negtgel!U$2:BL$2,'Tsalin uzuulelt'!L$1,negtgel!U80:BL80) + SUMIF(negtgel!U$2:BL$2,'Tsalin uzuulelt'!L$2,negtgel!U80:BL80)+SUMIF(negtgel!U$2:BL$2,'Tsalin uzuulelt'!L$3,negtgel!U80:BL80)+SUMIF(negtgel!U$2:BL$2,'Tsalin uzuulelt'!L$4,negtgel!U80:BL80)+SUMIF(negtgel!U$2:BL$2,'Tsalin uzuulelt'!L$5,negtgel!U80:BL80)</f>
      </c>
      <c r="L80">
        <f>SUMIF(negtgel!U$2:BL$2,'Tsalin uzuulelt'!N$1,negtgel!U80:BL80) + SUMIF(negtgel!U$2:BL$2,'Tsalin uzuulelt'!N$2,negtgel!U80:BL80)+SUMIF(negtgel!U$2:BL$2,'Tsalin uzuulelt'!N$3,negtgel!U80:BL80)+SUMIF(negtgel!U$2:BL$2,'Tsalin uzuulelt'!N$4,negtgel!U80:BL80)+SUMIF(negtgel!U$2:BL$2,'Tsalin uzuulelt'!N$5,negtgel!U80:BL80)</f>
      </c>
      <c r="M80">
        <f>SUMIF(negtgel!U$2:BL$2,'Tsalin uzuulelt'!P$1,negtgel!U80:BL80) + SUMIF(negtgel!U$2:BL$2,'Tsalin uzuulelt'!P$2,negtgel!U80:BL80)+ SUMIF(negtgel!U$2:BL$2,'Tsalin uzuulelt'!P$3,negtgel!U80:BL80)+ SUMIF(negtgel!U$2:BL$2,'Tsalin uzuulelt'!P$4,negtgel!U80:BL80)+ SUMIF(negtgel!U$2:BL$2,'Tsalin uzuulelt'!P$5,negtgel!U80:BL80)</f>
      </c>
      <c r="N80">
        <f>IF(ISNUMBER(U80*1)=CF80,0,K80-H80-G80)</f>
      </c>
      <c r="O80">
        <f>IF(ISNUMBER(U80*1)=CF80,0,L80)</f>
      </c>
      <c r="P80">
        <f>IF(ISNUMBER(U80*1)=CF80,0,M80)</f>
      </c>
      <c r="Q80">
        <f>IF(N80&gt;2400000,N80,0)</f>
      </c>
      <c r="R80">
        <f>IF(L80/Q80*100&lt;3,2,10)</f>
      </c>
      <c r="S80">
        <f>IF(CH80=0,0,IF(B80&gt;9,10,IF(B80&gt;8,B80,IF(B80&gt;7.7,7.8,IF(B80&gt;3,B80,IF(B80&gt;1.5,2))))))</f>
      </c>
      <c r="T80">
        <f>IFERROR(U80*1,0)</f>
      </c>
      <c r="U80" t="n">
        <v>24.0</v>
      </c>
      <c r="V80" t="s">
        <v>4472</v>
      </c>
      <c r="W80" t="s">
        <v>4469</v>
      </c>
      <c r="X80" t="n">
        <v>645556.0</v>
      </c>
      <c r="Y80" t="n">
        <v>645556.0</v>
      </c>
      <c r="Z80" t="n">
        <v>96833.0</v>
      </c>
      <c r="AA80" t="n">
        <v>0.0</v>
      </c>
      <c r="AB80" t="n">
        <v>0.0</v>
      </c>
      <c r="AC80" t="n">
        <v>0.0</v>
      </c>
      <c r="AD80" t="n">
        <v>0.0</v>
      </c>
      <c r="AE80" t="n">
        <v>0.0</v>
      </c>
      <c r="AF80" t="n">
        <v>54000.0</v>
      </c>
      <c r="AG80" t="n">
        <v>0.0</v>
      </c>
      <c r="AH80" t="n">
        <v>0.0</v>
      </c>
      <c r="AI80" t="n">
        <v>0.0</v>
      </c>
      <c r="AJ80" t="n">
        <v>0.0</v>
      </c>
      <c r="AK80" t="n">
        <v>0.0</v>
      </c>
      <c r="AL80" t="n">
        <v>191019.0</v>
      </c>
      <c r="AM80" t="n">
        <v>0.0</v>
      </c>
      <c r="AN80" t="n">
        <v>0.0</v>
      </c>
      <c r="AO80" t="n">
        <v>987408.0</v>
      </c>
      <c r="AP80" t="n">
        <v>79639.0</v>
      </c>
      <c r="AQ80" t="n">
        <v>65215.0</v>
      </c>
      <c r="CG80"/>
    </row>
    <row r="81">
      <c r="A81" t="n">
        <v>2.0</v>
      </c>
      <c r="B81">
        <f>IF((K81-G81-H81&gt;2400000),10,(L81/(K81-G81-H81)*100))</f>
      </c>
      <c r="C81">
        <f>IF(N81&gt;2400000,240000,(N81*S81)/100)</f>
      </c>
      <c r="D81">
        <f>IF(S81=0,0,IF((N81-I81)&gt;2400000,((((((N81-I81-J81)-240000))*0.1+(I81+J81)*0.1)))-7000,((((((N81-I81-J81)-(N81-I81-J81)*S81/100)))*0.1+(I81+J81)*0.1)-7000)))</f>
      </c>
      <c r="E81">
        <f>C81-O81</f>
      </c>
      <c r="F81">
        <f>D81-P81</f>
      </c>
      <c r="G81">
        <f>SUMIF(negtgel!U$2:BL$2,'Tsalin uzuulelt'!B$1,negtgel!U81:BL81) + SUMIF(negtgel!U$2:BL$2,'Tsalin uzuulelt'!B$2,negtgel!U81:BL81)+SUMIF(negtgel!U$2:BL$2,'Tsalin uzuulelt'!B$3,negtgel!U81:BL81)+SUMIF(negtgel!U$2:BL$2,'Tsalin uzuulelt'!B$4,negtgel!U81:BL81)+SUMIF(negtgel!U$2:BL$2,'Tsalin uzuulelt'!B$5,negtgel!U81:BL81)</f>
      </c>
      <c r="H81">
        <f>SUMIF(negtgel!U$2:BL$2,'Tsalin uzuulelt'!F$1,negtgel!U81:BL81) + SUMIF(negtgel!U$2:BL$2,'Tsalin uzuulelt'!F$2,negtgel!U81:BL81)+SUMIF(negtgel!U$2:BL$2,'Tsalin uzuulelt'!F$3,negtgel!U81:BL81)+SUMIF(negtgel!U$2:BL$2,'Tsalin uzuulelt'!F$4,negtgel!U81:BL81)+SUMIF(negtgel!U$2:BL$2,'Tsalin uzuulelt'!F$5,negtgel!U81:BL81)</f>
      </c>
      <c r="I81">
        <f>SUMIF(negtgel!U$2:BL$2,'Tsalin uzuulelt'!H$1,negtgel!U81:BL81) + SUMIF(negtgel!U$2:BL$2,'Tsalin uzuulelt'!H$2,negtgel!U81:BL81)+SUMIF(negtgel!U$2:BL$2,'Tsalin uzuulelt'!H$3,negtgel!U81:BL81)+SUMIF(negtgel!U$2:BL$2,'Tsalin uzuulelt'!H$4,negtgel!U81:BL81)+SUMIF(negtgel!U$2:BL$2,'Tsalin uzuulelt'!H$5,negtgel!U81:BL81)</f>
      </c>
      <c r="J81">
        <f>SUMIF(negtgel!U$2:BL$2,'Tsalin uzuulelt'!J$1,negtgel!U81:BL81) + SUMIF(negtgel!U$2:BL$2,'Tsalin uzuulelt'!J$2,negtgel!U81:BL81)+SUMIF(negtgel!U$2:BL$2,'Tsalin uzuulelt'!J$3,negtgel!U81:BL81)+SUMIF(negtgel!U$2:BL$2,'Tsalin uzuulelt'!J$4,negtgel!U81:BL81)+SUMIF(negtgel!U$2:BL$2,'Tsalin uzuulelt'!J$5,negtgel!U81:BL81)</f>
      </c>
      <c r="K81">
        <f>SUMIF(negtgel!U$2:BL$2,'Tsalin uzuulelt'!L$1,negtgel!U81:BL81) + SUMIF(negtgel!U$2:BL$2,'Tsalin uzuulelt'!L$2,negtgel!U81:BL81)+SUMIF(negtgel!U$2:BL$2,'Tsalin uzuulelt'!L$3,negtgel!U81:BL81)+SUMIF(negtgel!U$2:BL$2,'Tsalin uzuulelt'!L$4,negtgel!U81:BL81)+SUMIF(negtgel!U$2:BL$2,'Tsalin uzuulelt'!L$5,negtgel!U81:BL81)</f>
      </c>
      <c r="L81">
        <f>SUMIF(negtgel!U$2:BL$2,'Tsalin uzuulelt'!N$1,negtgel!U81:BL81) + SUMIF(negtgel!U$2:BL$2,'Tsalin uzuulelt'!N$2,negtgel!U81:BL81)+SUMIF(negtgel!U$2:BL$2,'Tsalin uzuulelt'!N$3,negtgel!U81:BL81)+SUMIF(negtgel!U$2:BL$2,'Tsalin uzuulelt'!N$4,negtgel!U81:BL81)+SUMIF(negtgel!U$2:BL$2,'Tsalin uzuulelt'!N$5,negtgel!U81:BL81)</f>
      </c>
      <c r="M81">
        <f>SUMIF(negtgel!U$2:BL$2,'Tsalin uzuulelt'!P$1,negtgel!U81:BL81) + SUMIF(negtgel!U$2:BL$2,'Tsalin uzuulelt'!P$2,negtgel!U81:BL81)+ SUMIF(negtgel!U$2:BL$2,'Tsalin uzuulelt'!P$3,negtgel!U81:BL81)+ SUMIF(negtgel!U$2:BL$2,'Tsalin uzuulelt'!P$4,negtgel!U81:BL81)+ SUMIF(negtgel!U$2:BL$2,'Tsalin uzuulelt'!P$5,negtgel!U81:BL81)</f>
      </c>
      <c r="N81">
        <f>IF(ISNUMBER(U81*1)=CF81,0,K81-H81-G81)</f>
      </c>
      <c r="O81">
        <f>IF(ISNUMBER(U81*1)=CF81,0,L81)</f>
      </c>
      <c r="P81">
        <f>IF(ISNUMBER(U81*1)=CF81,0,M81)</f>
      </c>
      <c r="Q81">
        <f>IF(N81&gt;2400000,N81,0)</f>
      </c>
      <c r="R81">
        <f>IF(L81/Q81*100&lt;3,2,10)</f>
      </c>
      <c r="S81">
        <f>IF(CH81=0,0,IF(B81&gt;9,10,IF(B81&gt;8,B81,IF(B81&gt;7.7,7.8,IF(B81&gt;3,B81,IF(B81&gt;1.5,2))))))</f>
      </c>
      <c r="T81">
        <f>IFERROR(U81*1,0)</f>
      </c>
      <c r="U81" t="n">
        <v>25.0</v>
      </c>
      <c r="V81" t="s">
        <v>4473</v>
      </c>
      <c r="W81" t="s">
        <v>4471</v>
      </c>
      <c r="X81" t="n">
        <v>535286.0</v>
      </c>
      <c r="Y81" t="n">
        <v>535286.0</v>
      </c>
      <c r="Z81" t="n">
        <v>0.0</v>
      </c>
      <c r="AA81" t="n">
        <v>0.0</v>
      </c>
      <c r="AB81" t="n">
        <v>0.0</v>
      </c>
      <c r="AC81" t="n">
        <v>0.0</v>
      </c>
      <c r="AD81" t="n">
        <v>0.0</v>
      </c>
      <c r="AE81" t="n">
        <v>0.0</v>
      </c>
      <c r="AF81" t="n">
        <v>54000.0</v>
      </c>
      <c r="AG81" t="n">
        <v>0.0</v>
      </c>
      <c r="AH81" t="n">
        <v>0.0</v>
      </c>
      <c r="AI81" t="n">
        <v>0.0</v>
      </c>
      <c r="AJ81" t="n">
        <v>0.0</v>
      </c>
      <c r="AK81" t="n">
        <v>0.0</v>
      </c>
      <c r="AL81" t="n">
        <v>0.0</v>
      </c>
      <c r="AM81" t="n">
        <v>0.0</v>
      </c>
      <c r="AN81" t="n">
        <v>0.0</v>
      </c>
      <c r="AO81" t="n">
        <v>589286.0</v>
      </c>
      <c r="AP81" t="n">
        <v>58929.0</v>
      </c>
      <c r="AQ81" t="n">
        <v>46575.7</v>
      </c>
      <c r="CG81"/>
    </row>
    <row r="82">
      <c r="A82" t="n">
        <v>2.0</v>
      </c>
      <c r="B82">
        <f>IF((K82-G82-H82&gt;2400000),10,(L82/(K82-G82-H82)*100))</f>
      </c>
      <c r="C82">
        <f>IF(N82&gt;2400000,240000,(N82*S82)/100)</f>
      </c>
      <c r="D82">
        <f>IF(S82=0,0,IF((N82-I82)&gt;2400000,((((((N82-I82-J82)-240000))*0.1+(I82+J82)*0.1)))-7000,((((((N82-I82-J82)-(N82-I82-J82)*S82/100)))*0.1+(I82+J82)*0.1)-7000)))</f>
      </c>
      <c r="E82">
        <f>C82-O82</f>
      </c>
      <c r="F82">
        <f>D82-P82</f>
      </c>
      <c r="G82">
        <f>SUMIF(negtgel!U$2:BL$2,'Tsalin uzuulelt'!B$1,negtgel!U82:BL82) + SUMIF(negtgel!U$2:BL$2,'Tsalin uzuulelt'!B$2,negtgel!U82:BL82)+SUMIF(negtgel!U$2:BL$2,'Tsalin uzuulelt'!B$3,negtgel!U82:BL82)+SUMIF(negtgel!U$2:BL$2,'Tsalin uzuulelt'!B$4,negtgel!U82:BL82)+SUMIF(negtgel!U$2:BL$2,'Tsalin uzuulelt'!B$5,negtgel!U82:BL82)</f>
      </c>
      <c r="H82">
        <f>SUMIF(negtgel!U$2:BL$2,'Tsalin uzuulelt'!F$1,negtgel!U82:BL82) + SUMIF(negtgel!U$2:BL$2,'Tsalin uzuulelt'!F$2,negtgel!U82:BL82)+SUMIF(negtgel!U$2:BL$2,'Tsalin uzuulelt'!F$3,negtgel!U82:BL82)+SUMIF(negtgel!U$2:BL$2,'Tsalin uzuulelt'!F$4,negtgel!U82:BL82)+SUMIF(negtgel!U$2:BL$2,'Tsalin uzuulelt'!F$5,negtgel!U82:BL82)</f>
      </c>
      <c r="I82">
        <f>SUMIF(negtgel!U$2:BL$2,'Tsalin uzuulelt'!H$1,negtgel!U82:BL82) + SUMIF(negtgel!U$2:BL$2,'Tsalin uzuulelt'!H$2,negtgel!U82:BL82)+SUMIF(negtgel!U$2:BL$2,'Tsalin uzuulelt'!H$3,negtgel!U82:BL82)+SUMIF(negtgel!U$2:BL$2,'Tsalin uzuulelt'!H$4,negtgel!U82:BL82)+SUMIF(negtgel!U$2:BL$2,'Tsalin uzuulelt'!H$5,negtgel!U82:BL82)</f>
      </c>
      <c r="J82">
        <f>SUMIF(negtgel!U$2:BL$2,'Tsalin uzuulelt'!J$1,negtgel!U82:BL82) + SUMIF(negtgel!U$2:BL$2,'Tsalin uzuulelt'!J$2,negtgel!U82:BL82)+SUMIF(negtgel!U$2:BL$2,'Tsalin uzuulelt'!J$3,negtgel!U82:BL82)+SUMIF(negtgel!U$2:BL$2,'Tsalin uzuulelt'!J$4,negtgel!U82:BL82)+SUMIF(negtgel!U$2:BL$2,'Tsalin uzuulelt'!J$5,negtgel!U82:BL82)</f>
      </c>
      <c r="K82">
        <f>SUMIF(negtgel!U$2:BL$2,'Tsalin uzuulelt'!L$1,negtgel!U82:BL82) + SUMIF(negtgel!U$2:BL$2,'Tsalin uzuulelt'!L$2,negtgel!U82:BL82)+SUMIF(negtgel!U$2:BL$2,'Tsalin uzuulelt'!L$3,negtgel!U82:BL82)+SUMIF(negtgel!U$2:BL$2,'Tsalin uzuulelt'!L$4,negtgel!U82:BL82)+SUMIF(negtgel!U$2:BL$2,'Tsalin uzuulelt'!L$5,negtgel!U82:BL82)</f>
      </c>
      <c r="L82">
        <f>SUMIF(negtgel!U$2:BL$2,'Tsalin uzuulelt'!N$1,negtgel!U82:BL82) + SUMIF(negtgel!U$2:BL$2,'Tsalin uzuulelt'!N$2,negtgel!U82:BL82)+SUMIF(negtgel!U$2:BL$2,'Tsalin uzuulelt'!N$3,negtgel!U82:BL82)+SUMIF(negtgel!U$2:BL$2,'Tsalin uzuulelt'!N$4,negtgel!U82:BL82)+SUMIF(negtgel!U$2:BL$2,'Tsalin uzuulelt'!N$5,negtgel!U82:BL82)</f>
      </c>
      <c r="M82">
        <f>SUMIF(negtgel!U$2:BL$2,'Tsalin uzuulelt'!P$1,negtgel!U82:BL82) + SUMIF(negtgel!U$2:BL$2,'Tsalin uzuulelt'!P$2,negtgel!U82:BL82)+ SUMIF(negtgel!U$2:BL$2,'Tsalin uzuulelt'!P$3,negtgel!U82:BL82)+ SUMIF(negtgel!U$2:BL$2,'Tsalin uzuulelt'!P$4,negtgel!U82:BL82)+ SUMIF(negtgel!U$2:BL$2,'Tsalin uzuulelt'!P$5,negtgel!U82:BL82)</f>
      </c>
      <c r="N82">
        <f>IF(ISNUMBER(U82*1)=CF82,0,K82-H82-G82)</f>
      </c>
      <c r="O82">
        <f>IF(ISNUMBER(U82*1)=CF82,0,L82)</f>
      </c>
      <c r="P82">
        <f>IF(ISNUMBER(U82*1)=CF82,0,M82)</f>
      </c>
      <c r="Q82">
        <f>IF(N82&gt;2400000,N82,0)</f>
      </c>
      <c r="R82">
        <f>IF(L82/Q82*100&lt;3,2,10)</f>
      </c>
      <c r="S82">
        <f>IF(CH82=0,0,IF(B82&gt;9,10,IF(B82&gt;8,B82,IF(B82&gt;7.7,7.8,IF(B82&gt;3,B82,IF(B82&gt;1.5,2))))))</f>
      </c>
      <c r="T82">
        <f>IFERROR(U82*1,0)</f>
      </c>
      <c r="U82" t="n">
        <v>26.0</v>
      </c>
      <c r="V82" t="s">
        <v>4529</v>
      </c>
      <c r="W82" t="s">
        <v>4469</v>
      </c>
      <c r="X82" t="n">
        <v>547759.0</v>
      </c>
      <c r="Y82" t="n">
        <v>547759.0</v>
      </c>
      <c r="Z82" t="n">
        <v>0.0</v>
      </c>
      <c r="AA82" t="n">
        <v>0.0</v>
      </c>
      <c r="AB82" t="n">
        <v>0.0</v>
      </c>
      <c r="AC82" t="n">
        <v>0.0</v>
      </c>
      <c r="AD82" t="n">
        <v>0.0</v>
      </c>
      <c r="AE82" t="n">
        <v>0.0</v>
      </c>
      <c r="AF82" t="n">
        <v>54000.0</v>
      </c>
      <c r="AG82" t="n">
        <v>0.0</v>
      </c>
      <c r="AH82" t="n">
        <v>0.0</v>
      </c>
      <c r="AI82" t="n">
        <v>0.0</v>
      </c>
      <c r="AJ82" t="n">
        <v>0.0</v>
      </c>
      <c r="AK82" t="n">
        <v>0.0</v>
      </c>
      <c r="AL82" t="n">
        <v>0.0</v>
      </c>
      <c r="AM82" t="n">
        <v>0.0</v>
      </c>
      <c r="AN82" t="n">
        <v>0.0</v>
      </c>
      <c r="AO82" t="n">
        <v>601759.0</v>
      </c>
      <c r="AP82" t="n">
        <v>60176.0</v>
      </c>
      <c r="AQ82" t="n">
        <v>47698.3</v>
      </c>
      <c r="CG82"/>
    </row>
    <row r="83">
      <c r="A83" t="n">
        <v>2.0</v>
      </c>
      <c r="B83">
        <f>IF((K83-G83-H83&gt;2400000),10,(L83/(K83-G83-H83)*100))</f>
      </c>
      <c r="C83">
        <f>IF(N83&gt;2400000,240000,(N83*S83)/100)</f>
      </c>
      <c r="D83">
        <f>IF(S83=0,0,IF((N83-I83)&gt;2400000,((((((N83-I83-J83)-240000))*0.1+(I83+J83)*0.1)))-7000,((((((N83-I83-J83)-(N83-I83-J83)*S83/100)))*0.1+(I83+J83)*0.1)-7000)))</f>
      </c>
      <c r="E83">
        <f>C83-O83</f>
      </c>
      <c r="F83">
        <f>D83-P83</f>
      </c>
      <c r="G83">
        <f>SUMIF(negtgel!U$2:BL$2,'Tsalin uzuulelt'!B$1,negtgel!U83:BL83) + SUMIF(negtgel!U$2:BL$2,'Tsalin uzuulelt'!B$2,negtgel!U83:BL83)+SUMIF(negtgel!U$2:BL$2,'Tsalin uzuulelt'!B$3,negtgel!U83:BL83)+SUMIF(negtgel!U$2:BL$2,'Tsalin uzuulelt'!B$4,negtgel!U83:BL83)+SUMIF(negtgel!U$2:BL$2,'Tsalin uzuulelt'!B$5,negtgel!U83:BL83)</f>
      </c>
      <c r="H83">
        <f>SUMIF(negtgel!U$2:BL$2,'Tsalin uzuulelt'!F$1,negtgel!U83:BL83) + SUMIF(negtgel!U$2:BL$2,'Tsalin uzuulelt'!F$2,negtgel!U83:BL83)+SUMIF(negtgel!U$2:BL$2,'Tsalin uzuulelt'!F$3,negtgel!U83:BL83)+SUMIF(negtgel!U$2:BL$2,'Tsalin uzuulelt'!F$4,negtgel!U83:BL83)+SUMIF(negtgel!U$2:BL$2,'Tsalin uzuulelt'!F$5,negtgel!U83:BL83)</f>
      </c>
      <c r="I83">
        <f>SUMIF(negtgel!U$2:BL$2,'Tsalin uzuulelt'!H$1,negtgel!U83:BL83) + SUMIF(negtgel!U$2:BL$2,'Tsalin uzuulelt'!H$2,negtgel!U83:BL83)+SUMIF(negtgel!U$2:BL$2,'Tsalin uzuulelt'!H$3,negtgel!U83:BL83)+SUMIF(negtgel!U$2:BL$2,'Tsalin uzuulelt'!H$4,negtgel!U83:BL83)+SUMIF(negtgel!U$2:BL$2,'Tsalin uzuulelt'!H$5,negtgel!U83:BL83)</f>
      </c>
      <c r="J83">
        <f>SUMIF(negtgel!U$2:BL$2,'Tsalin uzuulelt'!J$1,negtgel!U83:BL83) + SUMIF(negtgel!U$2:BL$2,'Tsalin uzuulelt'!J$2,negtgel!U83:BL83)+SUMIF(negtgel!U$2:BL$2,'Tsalin uzuulelt'!J$3,negtgel!U83:BL83)+SUMIF(negtgel!U$2:BL$2,'Tsalin uzuulelt'!J$4,negtgel!U83:BL83)+SUMIF(negtgel!U$2:BL$2,'Tsalin uzuulelt'!J$5,negtgel!U83:BL83)</f>
      </c>
      <c r="K83">
        <f>SUMIF(negtgel!U$2:BL$2,'Tsalin uzuulelt'!L$1,negtgel!U83:BL83) + SUMIF(negtgel!U$2:BL$2,'Tsalin uzuulelt'!L$2,negtgel!U83:BL83)+SUMIF(negtgel!U$2:BL$2,'Tsalin uzuulelt'!L$3,negtgel!U83:BL83)+SUMIF(negtgel!U$2:BL$2,'Tsalin uzuulelt'!L$4,negtgel!U83:BL83)+SUMIF(negtgel!U$2:BL$2,'Tsalin uzuulelt'!L$5,negtgel!U83:BL83)</f>
      </c>
      <c r="L83">
        <f>SUMIF(negtgel!U$2:BL$2,'Tsalin uzuulelt'!N$1,negtgel!U83:BL83) + SUMIF(negtgel!U$2:BL$2,'Tsalin uzuulelt'!N$2,negtgel!U83:BL83)+SUMIF(negtgel!U$2:BL$2,'Tsalin uzuulelt'!N$3,negtgel!U83:BL83)+SUMIF(negtgel!U$2:BL$2,'Tsalin uzuulelt'!N$4,negtgel!U83:BL83)+SUMIF(negtgel!U$2:BL$2,'Tsalin uzuulelt'!N$5,negtgel!U83:BL83)</f>
      </c>
      <c r="M83">
        <f>SUMIF(negtgel!U$2:BL$2,'Tsalin uzuulelt'!P$1,negtgel!U83:BL83) + SUMIF(negtgel!U$2:BL$2,'Tsalin uzuulelt'!P$2,negtgel!U83:BL83)+ SUMIF(negtgel!U$2:BL$2,'Tsalin uzuulelt'!P$3,negtgel!U83:BL83)+ SUMIF(negtgel!U$2:BL$2,'Tsalin uzuulelt'!P$4,negtgel!U83:BL83)+ SUMIF(negtgel!U$2:BL$2,'Tsalin uzuulelt'!P$5,negtgel!U83:BL83)</f>
      </c>
      <c r="N83">
        <f>IF(ISNUMBER(U83*1)=CF83,0,K83-H83-G83)</f>
      </c>
      <c r="O83">
        <f>IF(ISNUMBER(U83*1)=CF83,0,L83)</f>
      </c>
      <c r="P83">
        <f>IF(ISNUMBER(U83*1)=CF83,0,M83)</f>
      </c>
      <c r="Q83">
        <f>IF(N83&gt;2400000,N83,0)</f>
      </c>
      <c r="R83">
        <f>IF(L83/Q83*100&lt;3,2,10)</f>
      </c>
      <c r="S83">
        <f>IF(CH83=0,0,IF(B83&gt;9,10,IF(B83&gt;8,B83,IF(B83&gt;7.7,7.8,IF(B83&gt;3,B83,IF(B83&gt;1.5,2))))))</f>
      </c>
      <c r="T83">
        <f>IFERROR(U83*1,0)</f>
      </c>
      <c r="U83" t="n">
        <v>49.0</v>
      </c>
      <c r="V83" t="s">
        <v>4475</v>
      </c>
      <c r="W83" t="s">
        <v>4471</v>
      </c>
      <c r="X83" t="n">
        <v>535286.0</v>
      </c>
      <c r="Y83" t="n">
        <v>535286.0</v>
      </c>
      <c r="Z83" t="n">
        <v>0.0</v>
      </c>
      <c r="AA83" t="n">
        <v>0.0</v>
      </c>
      <c r="AB83" t="n">
        <v>0.0</v>
      </c>
      <c r="AC83" t="n">
        <v>0.0</v>
      </c>
      <c r="AD83" t="n">
        <v>0.0</v>
      </c>
      <c r="AE83" t="n">
        <v>0.0</v>
      </c>
      <c r="AF83" t="n">
        <v>54000.0</v>
      </c>
      <c r="AG83" t="n">
        <v>0.0</v>
      </c>
      <c r="AH83" t="n">
        <v>0.0</v>
      </c>
      <c r="AI83" t="n">
        <v>0.0</v>
      </c>
      <c r="AJ83" t="n">
        <v>0.0</v>
      </c>
      <c r="AK83" t="n">
        <v>0.0</v>
      </c>
      <c r="AL83" t="n">
        <v>0.0</v>
      </c>
      <c r="AM83" t="n">
        <v>0.0</v>
      </c>
      <c r="AN83" t="n">
        <v>0.0</v>
      </c>
      <c r="AO83" t="n">
        <v>589286.0</v>
      </c>
      <c r="AP83" t="n">
        <v>58929.0</v>
      </c>
      <c r="AQ83" t="n">
        <v>46575.7</v>
      </c>
      <c r="CG83"/>
    </row>
    <row r="84">
      <c r="A84" t="n">
        <v>2.0</v>
      </c>
      <c r="B84">
        <f>IF((K84-G84-H84&gt;2400000),10,(L84/(K84-G84-H84)*100))</f>
      </c>
      <c r="C84">
        <f>IF(N84&gt;2400000,240000,(N84*S84)/100)</f>
      </c>
      <c r="D84">
        <f>IF(S84=0,0,IF((N84-I84)&gt;2400000,((((((N84-I84-J84)-240000))*0.1+(I84+J84)*0.1)))-7000,((((((N84-I84-J84)-(N84-I84-J84)*S84/100)))*0.1+(I84+J84)*0.1)-7000)))</f>
      </c>
      <c r="E84">
        <f>C84-O84</f>
      </c>
      <c r="F84">
        <f>D84-P84</f>
      </c>
      <c r="G84">
        <f>SUMIF(negtgel!U$2:BL$2,'Tsalin uzuulelt'!B$1,negtgel!U84:BL84) + SUMIF(negtgel!U$2:BL$2,'Tsalin uzuulelt'!B$2,negtgel!U84:BL84)+SUMIF(negtgel!U$2:BL$2,'Tsalin uzuulelt'!B$3,negtgel!U84:BL84)+SUMIF(negtgel!U$2:BL$2,'Tsalin uzuulelt'!B$4,negtgel!U84:BL84)+SUMIF(negtgel!U$2:BL$2,'Tsalin uzuulelt'!B$5,negtgel!U84:BL84)</f>
      </c>
      <c r="H84">
        <f>SUMIF(negtgel!U$2:BL$2,'Tsalin uzuulelt'!F$1,negtgel!U84:BL84) + SUMIF(negtgel!U$2:BL$2,'Tsalin uzuulelt'!F$2,negtgel!U84:BL84)+SUMIF(negtgel!U$2:BL$2,'Tsalin uzuulelt'!F$3,negtgel!U84:BL84)+SUMIF(negtgel!U$2:BL$2,'Tsalin uzuulelt'!F$4,negtgel!U84:BL84)+SUMIF(negtgel!U$2:BL$2,'Tsalin uzuulelt'!F$5,negtgel!U84:BL84)</f>
      </c>
      <c r="I84">
        <f>SUMIF(negtgel!U$2:BL$2,'Tsalin uzuulelt'!H$1,negtgel!U84:BL84) + SUMIF(negtgel!U$2:BL$2,'Tsalin uzuulelt'!H$2,negtgel!U84:BL84)+SUMIF(negtgel!U$2:BL$2,'Tsalin uzuulelt'!H$3,negtgel!U84:BL84)+SUMIF(negtgel!U$2:BL$2,'Tsalin uzuulelt'!H$4,negtgel!U84:BL84)+SUMIF(negtgel!U$2:BL$2,'Tsalin uzuulelt'!H$5,negtgel!U84:BL84)</f>
      </c>
      <c r="J84">
        <f>SUMIF(negtgel!U$2:BL$2,'Tsalin uzuulelt'!J$1,negtgel!U84:BL84) + SUMIF(negtgel!U$2:BL$2,'Tsalin uzuulelt'!J$2,negtgel!U84:BL84)+SUMIF(negtgel!U$2:BL$2,'Tsalin uzuulelt'!J$3,negtgel!U84:BL84)+SUMIF(negtgel!U$2:BL$2,'Tsalin uzuulelt'!J$4,negtgel!U84:BL84)+SUMIF(negtgel!U$2:BL$2,'Tsalin uzuulelt'!J$5,negtgel!U84:BL84)</f>
      </c>
      <c r="K84">
        <f>SUMIF(negtgel!U$2:BL$2,'Tsalin uzuulelt'!L$1,negtgel!U84:BL84) + SUMIF(negtgel!U$2:BL$2,'Tsalin uzuulelt'!L$2,negtgel!U84:BL84)+SUMIF(negtgel!U$2:BL$2,'Tsalin uzuulelt'!L$3,negtgel!U84:BL84)+SUMIF(negtgel!U$2:BL$2,'Tsalin uzuulelt'!L$4,negtgel!U84:BL84)+SUMIF(negtgel!U$2:BL$2,'Tsalin uzuulelt'!L$5,negtgel!U84:BL84)</f>
      </c>
      <c r="L84">
        <f>SUMIF(negtgel!U$2:BL$2,'Tsalin uzuulelt'!N$1,negtgel!U84:BL84) + SUMIF(negtgel!U$2:BL$2,'Tsalin uzuulelt'!N$2,negtgel!U84:BL84)+SUMIF(negtgel!U$2:BL$2,'Tsalin uzuulelt'!N$3,negtgel!U84:BL84)+SUMIF(negtgel!U$2:BL$2,'Tsalin uzuulelt'!N$4,negtgel!U84:BL84)+SUMIF(negtgel!U$2:BL$2,'Tsalin uzuulelt'!N$5,negtgel!U84:BL84)</f>
      </c>
      <c r="M84">
        <f>SUMIF(negtgel!U$2:BL$2,'Tsalin uzuulelt'!P$1,negtgel!U84:BL84) + SUMIF(negtgel!U$2:BL$2,'Tsalin uzuulelt'!P$2,negtgel!U84:BL84)+ SUMIF(negtgel!U$2:BL$2,'Tsalin uzuulelt'!P$3,negtgel!U84:BL84)+ SUMIF(negtgel!U$2:BL$2,'Tsalin uzuulelt'!P$4,negtgel!U84:BL84)+ SUMIF(negtgel!U$2:BL$2,'Tsalin uzuulelt'!P$5,negtgel!U84:BL84)</f>
      </c>
      <c r="N84">
        <f>IF(ISNUMBER(U84*1)=CF84,0,K84-H84-G84)</f>
      </c>
      <c r="O84">
        <f>IF(ISNUMBER(U84*1)=CF84,0,L84)</f>
      </c>
      <c r="P84">
        <f>IF(ISNUMBER(U84*1)=CF84,0,M84)</f>
      </c>
      <c r="Q84">
        <f>IF(N84&gt;2400000,N84,0)</f>
      </c>
      <c r="R84">
        <f>IF(L84/Q84*100&lt;3,2,10)</f>
      </c>
      <c r="S84">
        <f>IF(CH84=0,0,IF(B84&gt;9,10,IF(B84&gt;8,B84,IF(B84&gt;7.7,7.8,IF(B84&gt;3,B84,IF(B84&gt;1.5,2))))))</f>
      </c>
      <c r="T84">
        <f>IFERROR(U84*1,0)</f>
      </c>
      <c r="U84" t="n">
        <v>50.0</v>
      </c>
      <c r="V84" t="s">
        <v>4476</v>
      </c>
      <c r="W84" t="s">
        <v>4469</v>
      </c>
      <c r="X84" t="n">
        <v>580710.0</v>
      </c>
      <c r="Y84" t="n">
        <v>580710.0</v>
      </c>
      <c r="Z84" t="n">
        <v>29036.0</v>
      </c>
      <c r="AA84" t="n">
        <v>87106.0</v>
      </c>
      <c r="AB84" t="n">
        <v>0.0</v>
      </c>
      <c r="AC84" t="n">
        <v>0.0</v>
      </c>
      <c r="AD84" t="n">
        <v>0.0</v>
      </c>
      <c r="AE84" t="n">
        <v>0.0</v>
      </c>
      <c r="AF84" t="n">
        <v>54000.0</v>
      </c>
      <c r="AG84" t="n">
        <v>0.0</v>
      </c>
      <c r="AH84" t="n">
        <v>0.0</v>
      </c>
      <c r="AI84" t="n">
        <v>0.0</v>
      </c>
      <c r="AJ84" t="n">
        <v>0.0</v>
      </c>
      <c r="AK84" t="n">
        <v>0.0</v>
      </c>
      <c r="AL84" t="n">
        <v>0.0</v>
      </c>
      <c r="AM84" t="n">
        <v>0.0</v>
      </c>
      <c r="AN84" t="n">
        <v>0.0</v>
      </c>
      <c r="AO84" t="n">
        <v>750852.0</v>
      </c>
      <c r="AP84" t="n">
        <v>75086.0</v>
      </c>
      <c r="AQ84" t="n">
        <v>61116.7</v>
      </c>
      <c r="CG84"/>
    </row>
    <row r="85">
      <c r="A85" t="n">
        <v>2.0</v>
      </c>
      <c r="B85">
        <f>IF((K85-G85-H85&gt;2400000),10,(L85/(K85-G85-H85)*100))</f>
      </c>
      <c r="C85">
        <f>IF(N85&gt;2400000,240000,(N85*S85)/100)</f>
      </c>
      <c r="D85">
        <f>IF(S85=0,0,IF((N85-I85)&gt;2400000,((((((N85-I85-J85)-240000))*0.1+(I85+J85)*0.1)))-7000,((((((N85-I85-J85)-(N85-I85-J85)*S85/100)))*0.1+(I85+J85)*0.1)-7000)))</f>
      </c>
      <c r="E85">
        <f>C85-O85</f>
      </c>
      <c r="F85">
        <f>D85-P85</f>
      </c>
      <c r="G85">
        <f>SUMIF(negtgel!U$2:BL$2,'Tsalin uzuulelt'!B$1,negtgel!U85:BL85) + SUMIF(negtgel!U$2:BL$2,'Tsalin uzuulelt'!B$2,negtgel!U85:BL85)+SUMIF(negtgel!U$2:BL$2,'Tsalin uzuulelt'!B$3,negtgel!U85:BL85)+SUMIF(negtgel!U$2:BL$2,'Tsalin uzuulelt'!B$4,negtgel!U85:BL85)+SUMIF(negtgel!U$2:BL$2,'Tsalin uzuulelt'!B$5,negtgel!U85:BL85)</f>
      </c>
      <c r="H85">
        <f>SUMIF(negtgel!U$2:BL$2,'Tsalin uzuulelt'!F$1,negtgel!U85:BL85) + SUMIF(negtgel!U$2:BL$2,'Tsalin uzuulelt'!F$2,negtgel!U85:BL85)+SUMIF(negtgel!U$2:BL$2,'Tsalin uzuulelt'!F$3,negtgel!U85:BL85)+SUMIF(negtgel!U$2:BL$2,'Tsalin uzuulelt'!F$4,negtgel!U85:BL85)+SUMIF(negtgel!U$2:BL$2,'Tsalin uzuulelt'!F$5,negtgel!U85:BL85)</f>
      </c>
      <c r="I85">
        <f>SUMIF(negtgel!U$2:BL$2,'Tsalin uzuulelt'!H$1,negtgel!U85:BL85) + SUMIF(negtgel!U$2:BL$2,'Tsalin uzuulelt'!H$2,negtgel!U85:BL85)+SUMIF(negtgel!U$2:BL$2,'Tsalin uzuulelt'!H$3,negtgel!U85:BL85)+SUMIF(negtgel!U$2:BL$2,'Tsalin uzuulelt'!H$4,negtgel!U85:BL85)+SUMIF(negtgel!U$2:BL$2,'Tsalin uzuulelt'!H$5,negtgel!U85:BL85)</f>
      </c>
      <c r="J85">
        <f>SUMIF(negtgel!U$2:BL$2,'Tsalin uzuulelt'!J$1,negtgel!U85:BL85) + SUMIF(negtgel!U$2:BL$2,'Tsalin uzuulelt'!J$2,negtgel!U85:BL85)+SUMIF(negtgel!U$2:BL$2,'Tsalin uzuulelt'!J$3,negtgel!U85:BL85)+SUMIF(negtgel!U$2:BL$2,'Tsalin uzuulelt'!J$4,negtgel!U85:BL85)+SUMIF(negtgel!U$2:BL$2,'Tsalin uzuulelt'!J$5,negtgel!U85:BL85)</f>
      </c>
      <c r="K85">
        <f>SUMIF(negtgel!U$2:BL$2,'Tsalin uzuulelt'!L$1,negtgel!U85:BL85) + SUMIF(negtgel!U$2:BL$2,'Tsalin uzuulelt'!L$2,negtgel!U85:BL85)+SUMIF(negtgel!U$2:BL$2,'Tsalin uzuulelt'!L$3,negtgel!U85:BL85)+SUMIF(negtgel!U$2:BL$2,'Tsalin uzuulelt'!L$4,negtgel!U85:BL85)+SUMIF(negtgel!U$2:BL$2,'Tsalin uzuulelt'!L$5,negtgel!U85:BL85)</f>
      </c>
      <c r="L85">
        <f>SUMIF(negtgel!U$2:BL$2,'Tsalin uzuulelt'!N$1,negtgel!U85:BL85) + SUMIF(negtgel!U$2:BL$2,'Tsalin uzuulelt'!N$2,negtgel!U85:BL85)+SUMIF(negtgel!U$2:BL$2,'Tsalin uzuulelt'!N$3,negtgel!U85:BL85)+SUMIF(negtgel!U$2:BL$2,'Tsalin uzuulelt'!N$4,negtgel!U85:BL85)+SUMIF(negtgel!U$2:BL$2,'Tsalin uzuulelt'!N$5,negtgel!U85:BL85)</f>
      </c>
      <c r="M85">
        <f>SUMIF(negtgel!U$2:BL$2,'Tsalin uzuulelt'!P$1,negtgel!U85:BL85) + SUMIF(negtgel!U$2:BL$2,'Tsalin uzuulelt'!P$2,negtgel!U85:BL85)+ SUMIF(negtgel!U$2:BL$2,'Tsalin uzuulelt'!P$3,negtgel!U85:BL85)+ SUMIF(negtgel!U$2:BL$2,'Tsalin uzuulelt'!P$4,negtgel!U85:BL85)+ SUMIF(negtgel!U$2:BL$2,'Tsalin uzuulelt'!P$5,negtgel!U85:BL85)</f>
      </c>
      <c r="N85">
        <f>IF(ISNUMBER(U85*1)=CF85,0,K85-H85-G85)</f>
      </c>
      <c r="O85">
        <f>IF(ISNUMBER(U85*1)=CF85,0,L85)</f>
      </c>
      <c r="P85">
        <f>IF(ISNUMBER(U85*1)=CF85,0,M85)</f>
      </c>
      <c r="Q85">
        <f>IF(N85&gt;2400000,N85,0)</f>
      </c>
      <c r="R85">
        <f>IF(L85/Q85*100&lt;3,2,10)</f>
      </c>
      <c r="S85">
        <f>IF(CH85=0,0,IF(B85&gt;9,10,IF(B85&gt;8,B85,IF(B85&gt;7.7,7.8,IF(B85&gt;3,B85,IF(B85&gt;1.5,2))))))</f>
      </c>
      <c r="T85">
        <f>IFERROR(U85*1,0)</f>
      </c>
      <c r="U85" t="n">
        <v>51.0</v>
      </c>
      <c r="V85" t="s">
        <v>4477</v>
      </c>
      <c r="W85" t="s">
        <v>4471</v>
      </c>
      <c r="X85" t="n">
        <v>535286.0</v>
      </c>
      <c r="Y85" t="n">
        <v>535286.0</v>
      </c>
      <c r="Z85" t="n">
        <v>0.0</v>
      </c>
      <c r="AA85" t="n">
        <v>0.0</v>
      </c>
      <c r="AB85" t="n">
        <v>0.0</v>
      </c>
      <c r="AC85" t="n">
        <v>0.0</v>
      </c>
      <c r="AD85" t="n">
        <v>0.0</v>
      </c>
      <c r="AE85" t="n">
        <v>0.0</v>
      </c>
      <c r="AF85" t="n">
        <v>54000.0</v>
      </c>
      <c r="AG85" t="n">
        <v>0.0</v>
      </c>
      <c r="AH85" t="n">
        <v>0.0</v>
      </c>
      <c r="AI85" t="n">
        <v>0.0</v>
      </c>
      <c r="AJ85" t="n">
        <v>0.0</v>
      </c>
      <c r="AK85" t="n">
        <v>0.0</v>
      </c>
      <c r="AL85" t="n">
        <v>0.0</v>
      </c>
      <c r="AM85" t="n">
        <v>0.0</v>
      </c>
      <c r="AN85" t="n">
        <v>0.0</v>
      </c>
      <c r="AO85" t="n">
        <v>589286.0</v>
      </c>
      <c r="AP85" t="n">
        <v>58929.0</v>
      </c>
      <c r="AQ85" t="n">
        <v>46575.7</v>
      </c>
      <c r="CG85"/>
    </row>
    <row r="86">
      <c r="A86" t="n">
        <v>2.0</v>
      </c>
      <c r="B86">
        <f>IF((K86-G86-H86&gt;2400000),10,(L86/(K86-G86-H86)*100))</f>
      </c>
      <c r="C86">
        <f>IF(N86&gt;2400000,240000,(N86*S86)/100)</f>
      </c>
      <c r="D86">
        <f>IF(S86=0,0,IF((N86-I86)&gt;2400000,((((((N86-I86-J86)-240000))*0.1+(I86+J86)*0.1)))-7000,((((((N86-I86-J86)-(N86-I86-J86)*S86/100)))*0.1+(I86+J86)*0.1)-7000)))</f>
      </c>
      <c r="E86">
        <f>C86-O86</f>
      </c>
      <c r="F86">
        <f>D86-P86</f>
      </c>
      <c r="G86">
        <f>SUMIF(negtgel!U$2:BL$2,'Tsalin uzuulelt'!B$1,negtgel!U86:BL86) + SUMIF(negtgel!U$2:BL$2,'Tsalin uzuulelt'!B$2,negtgel!U86:BL86)+SUMIF(negtgel!U$2:BL$2,'Tsalin uzuulelt'!B$3,negtgel!U86:BL86)+SUMIF(negtgel!U$2:BL$2,'Tsalin uzuulelt'!B$4,negtgel!U86:BL86)+SUMIF(negtgel!U$2:BL$2,'Tsalin uzuulelt'!B$5,negtgel!U86:BL86)</f>
      </c>
      <c r="H86">
        <f>SUMIF(negtgel!U$2:BL$2,'Tsalin uzuulelt'!F$1,negtgel!U86:BL86) + SUMIF(negtgel!U$2:BL$2,'Tsalin uzuulelt'!F$2,negtgel!U86:BL86)+SUMIF(negtgel!U$2:BL$2,'Tsalin uzuulelt'!F$3,negtgel!U86:BL86)+SUMIF(negtgel!U$2:BL$2,'Tsalin uzuulelt'!F$4,negtgel!U86:BL86)+SUMIF(negtgel!U$2:BL$2,'Tsalin uzuulelt'!F$5,negtgel!U86:BL86)</f>
      </c>
      <c r="I86">
        <f>SUMIF(negtgel!U$2:BL$2,'Tsalin uzuulelt'!H$1,negtgel!U86:BL86) + SUMIF(negtgel!U$2:BL$2,'Tsalin uzuulelt'!H$2,negtgel!U86:BL86)+SUMIF(negtgel!U$2:BL$2,'Tsalin uzuulelt'!H$3,negtgel!U86:BL86)+SUMIF(negtgel!U$2:BL$2,'Tsalin uzuulelt'!H$4,negtgel!U86:BL86)+SUMIF(negtgel!U$2:BL$2,'Tsalin uzuulelt'!H$5,negtgel!U86:BL86)</f>
      </c>
      <c r="J86">
        <f>SUMIF(negtgel!U$2:BL$2,'Tsalin uzuulelt'!J$1,negtgel!U86:BL86) + SUMIF(negtgel!U$2:BL$2,'Tsalin uzuulelt'!J$2,negtgel!U86:BL86)+SUMIF(negtgel!U$2:BL$2,'Tsalin uzuulelt'!J$3,negtgel!U86:BL86)+SUMIF(negtgel!U$2:BL$2,'Tsalin uzuulelt'!J$4,negtgel!U86:BL86)+SUMIF(negtgel!U$2:BL$2,'Tsalin uzuulelt'!J$5,negtgel!U86:BL86)</f>
      </c>
      <c r="K86">
        <f>SUMIF(negtgel!U$2:BL$2,'Tsalin uzuulelt'!L$1,negtgel!U86:BL86) + SUMIF(negtgel!U$2:BL$2,'Tsalin uzuulelt'!L$2,negtgel!U86:BL86)+SUMIF(negtgel!U$2:BL$2,'Tsalin uzuulelt'!L$3,negtgel!U86:BL86)+SUMIF(negtgel!U$2:BL$2,'Tsalin uzuulelt'!L$4,negtgel!U86:BL86)+SUMIF(negtgel!U$2:BL$2,'Tsalin uzuulelt'!L$5,negtgel!U86:BL86)</f>
      </c>
      <c r="L86">
        <f>SUMIF(negtgel!U$2:BL$2,'Tsalin uzuulelt'!N$1,negtgel!U86:BL86) + SUMIF(negtgel!U$2:BL$2,'Tsalin uzuulelt'!N$2,negtgel!U86:BL86)+SUMIF(negtgel!U$2:BL$2,'Tsalin uzuulelt'!N$3,negtgel!U86:BL86)+SUMIF(negtgel!U$2:BL$2,'Tsalin uzuulelt'!N$4,negtgel!U86:BL86)+SUMIF(negtgel!U$2:BL$2,'Tsalin uzuulelt'!N$5,negtgel!U86:BL86)</f>
      </c>
      <c r="M86">
        <f>SUMIF(negtgel!U$2:BL$2,'Tsalin uzuulelt'!P$1,negtgel!U86:BL86) + SUMIF(negtgel!U$2:BL$2,'Tsalin uzuulelt'!P$2,negtgel!U86:BL86)+ SUMIF(negtgel!U$2:BL$2,'Tsalin uzuulelt'!P$3,negtgel!U86:BL86)+ SUMIF(negtgel!U$2:BL$2,'Tsalin uzuulelt'!P$4,negtgel!U86:BL86)+ SUMIF(negtgel!U$2:BL$2,'Tsalin uzuulelt'!P$5,negtgel!U86:BL86)</f>
      </c>
      <c r="N86">
        <f>IF(ISNUMBER(U86*1)=CF86,0,K86-H86-G86)</f>
      </c>
      <c r="O86">
        <f>IF(ISNUMBER(U86*1)=CF86,0,L86)</f>
      </c>
      <c r="P86">
        <f>IF(ISNUMBER(U86*1)=CF86,0,M86)</f>
      </c>
      <c r="Q86">
        <f>IF(N86&gt;2400000,N86,0)</f>
      </c>
      <c r="R86">
        <f>IF(L86/Q86*100&lt;3,2,10)</f>
      </c>
      <c r="S86">
        <f>IF(CH86=0,0,IF(B86&gt;9,10,IF(B86&gt;8,B86,IF(B86&gt;7.7,7.8,IF(B86&gt;3,B86,IF(B86&gt;1.5,2))))))</f>
      </c>
      <c r="T86">
        <f>IFERROR(U86*1,0)</f>
      </c>
      <c r="U86" t="n">
        <v>52.0</v>
      </c>
      <c r="V86" t="s">
        <v>4478</v>
      </c>
      <c r="W86" t="s">
        <v>4464</v>
      </c>
      <c r="X86" t="n">
        <v>795935.0</v>
      </c>
      <c r="Y86" t="n">
        <v>795935.0</v>
      </c>
      <c r="Z86" t="n">
        <v>119390.0</v>
      </c>
      <c r="AA86" t="n">
        <v>159187.0</v>
      </c>
      <c r="AB86" t="n">
        <v>0.0</v>
      </c>
      <c r="AC86" t="n">
        <v>0.0</v>
      </c>
      <c r="AD86" t="n">
        <v>0.0</v>
      </c>
      <c r="AE86" t="n">
        <v>0.0</v>
      </c>
      <c r="AF86" t="n">
        <v>54000.0</v>
      </c>
      <c r="AG86" t="n">
        <v>0.0</v>
      </c>
      <c r="AH86" t="n">
        <v>0.0</v>
      </c>
      <c r="AI86" t="n">
        <v>0.0</v>
      </c>
      <c r="AJ86" t="n">
        <v>0.0</v>
      </c>
      <c r="AK86" t="n">
        <v>0.0</v>
      </c>
      <c r="AL86" t="n">
        <v>0.0</v>
      </c>
      <c r="AM86" t="n">
        <v>0.0</v>
      </c>
      <c r="AN86" t="n">
        <v>0.0</v>
      </c>
      <c r="AO86" t="n">
        <v>1128512.0</v>
      </c>
      <c r="AP86" t="n">
        <v>112851.0</v>
      </c>
      <c r="AQ86" t="n">
        <v>95106.1</v>
      </c>
      <c r="CG86"/>
    </row>
    <row r="87">
      <c r="A87" t="n">
        <v>2.0</v>
      </c>
      <c r="B87">
        <f>IF((K87-G87-H87&gt;2400000),10,(L87/(K87-G87-H87)*100))</f>
      </c>
      <c r="C87">
        <f>IF(N87&gt;2400000,240000,(N87*S87)/100)</f>
      </c>
      <c r="D87">
        <f>IF(S87=0,0,IF((N87-I87)&gt;2400000,((((((N87-I87-J87)-240000))*0.1+(I87+J87)*0.1)))-7000,((((((N87-I87-J87)-(N87-I87-J87)*S87/100)))*0.1+(I87+J87)*0.1)-7000)))</f>
      </c>
      <c r="E87">
        <f>C87-O87</f>
      </c>
      <c r="F87">
        <f>D87-P87</f>
      </c>
      <c r="G87">
        <f>SUMIF(negtgel!U$2:BL$2,'Tsalin uzuulelt'!B$1,negtgel!U87:BL87) + SUMIF(negtgel!U$2:BL$2,'Tsalin uzuulelt'!B$2,negtgel!U87:BL87)+SUMIF(negtgel!U$2:BL$2,'Tsalin uzuulelt'!B$3,negtgel!U87:BL87)+SUMIF(negtgel!U$2:BL$2,'Tsalin uzuulelt'!B$4,negtgel!U87:BL87)+SUMIF(negtgel!U$2:BL$2,'Tsalin uzuulelt'!B$5,negtgel!U87:BL87)</f>
      </c>
      <c r="H87">
        <f>SUMIF(negtgel!U$2:BL$2,'Tsalin uzuulelt'!F$1,negtgel!U87:BL87) + SUMIF(negtgel!U$2:BL$2,'Tsalin uzuulelt'!F$2,negtgel!U87:BL87)+SUMIF(negtgel!U$2:BL$2,'Tsalin uzuulelt'!F$3,negtgel!U87:BL87)+SUMIF(negtgel!U$2:BL$2,'Tsalin uzuulelt'!F$4,negtgel!U87:BL87)+SUMIF(negtgel!U$2:BL$2,'Tsalin uzuulelt'!F$5,negtgel!U87:BL87)</f>
      </c>
      <c r="I87">
        <f>SUMIF(negtgel!U$2:BL$2,'Tsalin uzuulelt'!H$1,negtgel!U87:BL87) + SUMIF(negtgel!U$2:BL$2,'Tsalin uzuulelt'!H$2,negtgel!U87:BL87)+SUMIF(negtgel!U$2:BL$2,'Tsalin uzuulelt'!H$3,negtgel!U87:BL87)+SUMIF(negtgel!U$2:BL$2,'Tsalin uzuulelt'!H$4,negtgel!U87:BL87)+SUMIF(negtgel!U$2:BL$2,'Tsalin uzuulelt'!H$5,negtgel!U87:BL87)</f>
      </c>
      <c r="J87">
        <f>SUMIF(negtgel!U$2:BL$2,'Tsalin uzuulelt'!J$1,negtgel!U87:BL87) + SUMIF(negtgel!U$2:BL$2,'Tsalin uzuulelt'!J$2,negtgel!U87:BL87)+SUMIF(negtgel!U$2:BL$2,'Tsalin uzuulelt'!J$3,negtgel!U87:BL87)+SUMIF(negtgel!U$2:BL$2,'Tsalin uzuulelt'!J$4,negtgel!U87:BL87)+SUMIF(negtgel!U$2:BL$2,'Tsalin uzuulelt'!J$5,negtgel!U87:BL87)</f>
      </c>
      <c r="K87">
        <f>SUMIF(negtgel!U$2:BL$2,'Tsalin uzuulelt'!L$1,negtgel!U87:BL87) + SUMIF(negtgel!U$2:BL$2,'Tsalin uzuulelt'!L$2,negtgel!U87:BL87)+SUMIF(negtgel!U$2:BL$2,'Tsalin uzuulelt'!L$3,negtgel!U87:BL87)+SUMIF(negtgel!U$2:BL$2,'Tsalin uzuulelt'!L$4,negtgel!U87:BL87)+SUMIF(negtgel!U$2:BL$2,'Tsalin uzuulelt'!L$5,negtgel!U87:BL87)</f>
      </c>
      <c r="L87">
        <f>SUMIF(negtgel!U$2:BL$2,'Tsalin uzuulelt'!N$1,negtgel!U87:BL87) + SUMIF(negtgel!U$2:BL$2,'Tsalin uzuulelt'!N$2,negtgel!U87:BL87)+SUMIF(negtgel!U$2:BL$2,'Tsalin uzuulelt'!N$3,negtgel!U87:BL87)+SUMIF(negtgel!U$2:BL$2,'Tsalin uzuulelt'!N$4,negtgel!U87:BL87)+SUMIF(negtgel!U$2:BL$2,'Tsalin uzuulelt'!N$5,negtgel!U87:BL87)</f>
      </c>
      <c r="M87">
        <f>SUMIF(negtgel!U$2:BL$2,'Tsalin uzuulelt'!P$1,negtgel!U87:BL87) + SUMIF(negtgel!U$2:BL$2,'Tsalin uzuulelt'!P$2,negtgel!U87:BL87)+ SUMIF(negtgel!U$2:BL$2,'Tsalin uzuulelt'!P$3,negtgel!U87:BL87)+ SUMIF(negtgel!U$2:BL$2,'Tsalin uzuulelt'!P$4,negtgel!U87:BL87)+ SUMIF(negtgel!U$2:BL$2,'Tsalin uzuulelt'!P$5,negtgel!U87:BL87)</f>
      </c>
      <c r="N87">
        <f>IF(ISNUMBER(U87*1)=CF87,0,K87-H87-G87)</f>
      </c>
      <c r="O87">
        <f>IF(ISNUMBER(U87*1)=CF87,0,L87)</f>
      </c>
      <c r="P87">
        <f>IF(ISNUMBER(U87*1)=CF87,0,M87)</f>
      </c>
      <c r="Q87">
        <f>IF(N87&gt;2400000,N87,0)</f>
      </c>
      <c r="R87">
        <f>IF(L87/Q87*100&lt;3,2,10)</f>
      </c>
      <c r="S87">
        <f>IF(CH87=0,0,IF(B87&gt;9,10,IF(B87&gt;8,B87,IF(B87&gt;7.7,7.8,IF(B87&gt;3,B87,IF(B87&gt;1.5,2))))))</f>
      </c>
      <c r="T87">
        <f>IFERROR(U87*1,0)</f>
      </c>
      <c r="U87" t="n">
        <v>53.0</v>
      </c>
      <c r="V87" t="s">
        <v>4479</v>
      </c>
      <c r="W87" t="s">
        <v>4469</v>
      </c>
      <c r="X87" t="n">
        <v>613669.0</v>
      </c>
      <c r="Y87" t="n">
        <v>613669.0</v>
      </c>
      <c r="Z87" t="n">
        <v>92050.0</v>
      </c>
      <c r="AA87" t="n">
        <v>122734.0</v>
      </c>
      <c r="AB87" t="n">
        <v>0.0</v>
      </c>
      <c r="AC87" t="n">
        <v>0.0</v>
      </c>
      <c r="AD87" t="n">
        <v>0.0</v>
      </c>
      <c r="AE87" t="n">
        <v>0.0</v>
      </c>
      <c r="AF87" t="n">
        <v>54000.0</v>
      </c>
      <c r="AG87" t="n">
        <v>0.0</v>
      </c>
      <c r="AH87" t="n">
        <v>0.0</v>
      </c>
      <c r="AI87" t="n">
        <v>0.0</v>
      </c>
      <c r="AJ87" t="n">
        <v>0.0</v>
      </c>
      <c r="AK87" t="n">
        <v>0.0</v>
      </c>
      <c r="AL87" t="n">
        <v>0.0</v>
      </c>
      <c r="AM87" t="n">
        <v>0.0</v>
      </c>
      <c r="AN87" t="n">
        <v>0.0</v>
      </c>
      <c r="AO87" t="n">
        <v>882453.0</v>
      </c>
      <c r="AP87" t="n">
        <v>88246.0</v>
      </c>
      <c r="AQ87" t="n">
        <v>72960.8</v>
      </c>
      <c r="CG87"/>
    </row>
    <row r="88">
      <c r="A88" t="n">
        <v>2.0</v>
      </c>
      <c r="B88">
        <f>IF((K88-G88-H88&gt;2400000),10,(L88/(K88-G88-H88)*100))</f>
      </c>
      <c r="C88">
        <f>IF(N88&gt;2400000,240000,(N88*S88)/100)</f>
      </c>
      <c r="D88">
        <f>IF(S88=0,0,IF((N88-I88)&gt;2400000,((((((N88-I88-J88)-240000))*0.1+(I88+J88)*0.1)))-7000,((((((N88-I88-J88)-(N88-I88-J88)*S88/100)))*0.1+(I88+J88)*0.1)-7000)))</f>
      </c>
      <c r="E88">
        <f>C88-O88</f>
      </c>
      <c r="F88">
        <f>D88-P88</f>
      </c>
      <c r="G88">
        <f>SUMIF(negtgel!U$2:BL$2,'Tsalin uzuulelt'!B$1,negtgel!U88:BL88) + SUMIF(negtgel!U$2:BL$2,'Tsalin uzuulelt'!B$2,negtgel!U88:BL88)+SUMIF(negtgel!U$2:BL$2,'Tsalin uzuulelt'!B$3,negtgel!U88:BL88)+SUMIF(negtgel!U$2:BL$2,'Tsalin uzuulelt'!B$4,negtgel!U88:BL88)+SUMIF(negtgel!U$2:BL$2,'Tsalin uzuulelt'!B$5,negtgel!U88:BL88)</f>
      </c>
      <c r="H88">
        <f>SUMIF(negtgel!U$2:BL$2,'Tsalin uzuulelt'!F$1,negtgel!U88:BL88) + SUMIF(negtgel!U$2:BL$2,'Tsalin uzuulelt'!F$2,negtgel!U88:BL88)+SUMIF(negtgel!U$2:BL$2,'Tsalin uzuulelt'!F$3,negtgel!U88:BL88)+SUMIF(negtgel!U$2:BL$2,'Tsalin uzuulelt'!F$4,negtgel!U88:BL88)+SUMIF(negtgel!U$2:BL$2,'Tsalin uzuulelt'!F$5,negtgel!U88:BL88)</f>
      </c>
      <c r="I88">
        <f>SUMIF(negtgel!U$2:BL$2,'Tsalin uzuulelt'!H$1,negtgel!U88:BL88) + SUMIF(negtgel!U$2:BL$2,'Tsalin uzuulelt'!H$2,negtgel!U88:BL88)+SUMIF(negtgel!U$2:BL$2,'Tsalin uzuulelt'!H$3,negtgel!U88:BL88)+SUMIF(negtgel!U$2:BL$2,'Tsalin uzuulelt'!H$4,negtgel!U88:BL88)+SUMIF(negtgel!U$2:BL$2,'Tsalin uzuulelt'!H$5,negtgel!U88:BL88)</f>
      </c>
      <c r="J88">
        <f>SUMIF(negtgel!U$2:BL$2,'Tsalin uzuulelt'!J$1,negtgel!U88:BL88) + SUMIF(negtgel!U$2:BL$2,'Tsalin uzuulelt'!J$2,negtgel!U88:BL88)+SUMIF(negtgel!U$2:BL$2,'Tsalin uzuulelt'!J$3,negtgel!U88:BL88)+SUMIF(negtgel!U$2:BL$2,'Tsalin uzuulelt'!J$4,negtgel!U88:BL88)+SUMIF(negtgel!U$2:BL$2,'Tsalin uzuulelt'!J$5,negtgel!U88:BL88)</f>
      </c>
      <c r="K88">
        <f>SUMIF(negtgel!U$2:BL$2,'Tsalin uzuulelt'!L$1,negtgel!U88:BL88) + SUMIF(negtgel!U$2:BL$2,'Tsalin uzuulelt'!L$2,negtgel!U88:BL88)+SUMIF(negtgel!U$2:BL$2,'Tsalin uzuulelt'!L$3,negtgel!U88:BL88)+SUMIF(negtgel!U$2:BL$2,'Tsalin uzuulelt'!L$4,negtgel!U88:BL88)+SUMIF(negtgel!U$2:BL$2,'Tsalin uzuulelt'!L$5,negtgel!U88:BL88)</f>
      </c>
      <c r="L88">
        <f>SUMIF(negtgel!U$2:BL$2,'Tsalin uzuulelt'!N$1,negtgel!U88:BL88) + SUMIF(negtgel!U$2:BL$2,'Tsalin uzuulelt'!N$2,negtgel!U88:BL88)+SUMIF(negtgel!U$2:BL$2,'Tsalin uzuulelt'!N$3,negtgel!U88:BL88)+SUMIF(negtgel!U$2:BL$2,'Tsalin uzuulelt'!N$4,negtgel!U88:BL88)+SUMIF(negtgel!U$2:BL$2,'Tsalin uzuulelt'!N$5,negtgel!U88:BL88)</f>
      </c>
      <c r="M88">
        <f>SUMIF(negtgel!U$2:BL$2,'Tsalin uzuulelt'!P$1,negtgel!U88:BL88) + SUMIF(negtgel!U$2:BL$2,'Tsalin uzuulelt'!P$2,negtgel!U88:BL88)+ SUMIF(negtgel!U$2:BL$2,'Tsalin uzuulelt'!P$3,negtgel!U88:BL88)+ SUMIF(negtgel!U$2:BL$2,'Tsalin uzuulelt'!P$4,negtgel!U88:BL88)+ SUMIF(negtgel!U$2:BL$2,'Tsalin uzuulelt'!P$5,negtgel!U88:BL88)</f>
      </c>
      <c r="N88">
        <f>IF(ISNUMBER(U88*1)=CF88,0,K88-H88-G88)</f>
      </c>
      <c r="O88">
        <f>IF(ISNUMBER(U88*1)=CF88,0,L88)</f>
      </c>
      <c r="P88">
        <f>IF(ISNUMBER(U88*1)=CF88,0,M88)</f>
      </c>
      <c r="Q88">
        <f>IF(N88&gt;2400000,N88,0)</f>
      </c>
      <c r="R88">
        <f>IF(L88/Q88*100&lt;3,2,10)</f>
      </c>
      <c r="S88">
        <f>IF(CH88=0,0,IF(B88&gt;9,10,IF(B88&gt;8,B88,IF(B88&gt;7.7,7.8,IF(B88&gt;3,B88,IF(B88&gt;1.5,2))))))</f>
      </c>
      <c r="T88">
        <f>IFERROR(U88*1,0)</f>
      </c>
      <c r="U88" t="n">
        <v>54.0</v>
      </c>
      <c r="V88" t="s">
        <v>4480</v>
      </c>
      <c r="W88" t="s">
        <v>4469</v>
      </c>
      <c r="X88" t="n">
        <v>580710.0</v>
      </c>
      <c r="Y88" t="n">
        <v>580710.0</v>
      </c>
      <c r="Z88" t="n">
        <v>0.0</v>
      </c>
      <c r="AA88" t="n">
        <v>0.0</v>
      </c>
      <c r="AB88" t="n">
        <v>0.0</v>
      </c>
      <c r="AC88" t="n">
        <v>0.0</v>
      </c>
      <c r="AD88" t="n">
        <v>0.0</v>
      </c>
      <c r="AE88" t="n">
        <v>0.0</v>
      </c>
      <c r="AF88" t="n">
        <v>54000.0</v>
      </c>
      <c r="AG88" t="n">
        <v>0.0</v>
      </c>
      <c r="AH88" t="n">
        <v>0.0</v>
      </c>
      <c r="AI88" t="n">
        <v>0.0</v>
      </c>
      <c r="AJ88" t="n">
        <v>0.0</v>
      </c>
      <c r="AK88" t="n">
        <v>0.0</v>
      </c>
      <c r="AL88" t="n">
        <v>0.0</v>
      </c>
      <c r="AM88" t="n">
        <v>0.0</v>
      </c>
      <c r="AN88" t="n">
        <v>0.0</v>
      </c>
      <c r="AO88" t="n">
        <v>634710.0</v>
      </c>
      <c r="AP88" t="n">
        <v>63471.0</v>
      </c>
      <c r="AQ88" t="n">
        <v>50663.9</v>
      </c>
      <c r="CG88"/>
    </row>
    <row r="89">
      <c r="A89" t="n">
        <v>2.0</v>
      </c>
      <c r="B89">
        <f>IF((K89-G89-H89&gt;2400000),10,(L89/(K89-G89-H89)*100))</f>
      </c>
      <c r="C89">
        <f>IF(N89&gt;2400000,240000,(N89*S89)/100)</f>
      </c>
      <c r="D89">
        <f>IF(S89=0,0,IF((N89-I89)&gt;2400000,((((((N89-I89-J89)-240000))*0.1+(I89+J89)*0.1)))-7000,((((((N89-I89-J89)-(N89-I89-J89)*S89/100)))*0.1+(I89+J89)*0.1)-7000)))</f>
      </c>
      <c r="E89">
        <f>C89-O89</f>
      </c>
      <c r="F89">
        <f>D89-P89</f>
      </c>
      <c r="G89">
        <f>SUMIF(negtgel!U$2:BL$2,'Tsalin uzuulelt'!B$1,negtgel!U89:BL89) + SUMIF(negtgel!U$2:BL$2,'Tsalin uzuulelt'!B$2,negtgel!U89:BL89)+SUMIF(negtgel!U$2:BL$2,'Tsalin uzuulelt'!B$3,negtgel!U89:BL89)+SUMIF(negtgel!U$2:BL$2,'Tsalin uzuulelt'!B$4,negtgel!U89:BL89)+SUMIF(negtgel!U$2:BL$2,'Tsalin uzuulelt'!B$5,negtgel!U89:BL89)</f>
      </c>
      <c r="H89">
        <f>SUMIF(negtgel!U$2:BL$2,'Tsalin uzuulelt'!F$1,negtgel!U89:BL89) + SUMIF(negtgel!U$2:BL$2,'Tsalin uzuulelt'!F$2,negtgel!U89:BL89)+SUMIF(negtgel!U$2:BL$2,'Tsalin uzuulelt'!F$3,negtgel!U89:BL89)+SUMIF(negtgel!U$2:BL$2,'Tsalin uzuulelt'!F$4,negtgel!U89:BL89)+SUMIF(negtgel!U$2:BL$2,'Tsalin uzuulelt'!F$5,negtgel!U89:BL89)</f>
      </c>
      <c r="I89">
        <f>SUMIF(negtgel!U$2:BL$2,'Tsalin uzuulelt'!H$1,negtgel!U89:BL89) + SUMIF(negtgel!U$2:BL$2,'Tsalin uzuulelt'!H$2,negtgel!U89:BL89)+SUMIF(negtgel!U$2:BL$2,'Tsalin uzuulelt'!H$3,negtgel!U89:BL89)+SUMIF(negtgel!U$2:BL$2,'Tsalin uzuulelt'!H$4,negtgel!U89:BL89)+SUMIF(negtgel!U$2:BL$2,'Tsalin uzuulelt'!H$5,negtgel!U89:BL89)</f>
      </c>
      <c r="J89">
        <f>SUMIF(negtgel!U$2:BL$2,'Tsalin uzuulelt'!J$1,negtgel!U89:BL89) + SUMIF(negtgel!U$2:BL$2,'Tsalin uzuulelt'!J$2,negtgel!U89:BL89)+SUMIF(negtgel!U$2:BL$2,'Tsalin uzuulelt'!J$3,negtgel!U89:BL89)+SUMIF(negtgel!U$2:BL$2,'Tsalin uzuulelt'!J$4,negtgel!U89:BL89)+SUMIF(negtgel!U$2:BL$2,'Tsalin uzuulelt'!J$5,negtgel!U89:BL89)</f>
      </c>
      <c r="K89">
        <f>SUMIF(negtgel!U$2:BL$2,'Tsalin uzuulelt'!L$1,negtgel!U89:BL89) + SUMIF(negtgel!U$2:BL$2,'Tsalin uzuulelt'!L$2,negtgel!U89:BL89)+SUMIF(negtgel!U$2:BL$2,'Tsalin uzuulelt'!L$3,negtgel!U89:BL89)+SUMIF(negtgel!U$2:BL$2,'Tsalin uzuulelt'!L$4,negtgel!U89:BL89)+SUMIF(negtgel!U$2:BL$2,'Tsalin uzuulelt'!L$5,negtgel!U89:BL89)</f>
      </c>
      <c r="L89">
        <f>SUMIF(negtgel!U$2:BL$2,'Tsalin uzuulelt'!N$1,negtgel!U89:BL89) + SUMIF(negtgel!U$2:BL$2,'Tsalin uzuulelt'!N$2,negtgel!U89:BL89)+SUMIF(negtgel!U$2:BL$2,'Tsalin uzuulelt'!N$3,negtgel!U89:BL89)+SUMIF(negtgel!U$2:BL$2,'Tsalin uzuulelt'!N$4,negtgel!U89:BL89)+SUMIF(negtgel!U$2:BL$2,'Tsalin uzuulelt'!N$5,negtgel!U89:BL89)</f>
      </c>
      <c r="M89">
        <f>SUMIF(negtgel!U$2:BL$2,'Tsalin uzuulelt'!P$1,negtgel!U89:BL89) + SUMIF(negtgel!U$2:BL$2,'Tsalin uzuulelt'!P$2,negtgel!U89:BL89)+ SUMIF(negtgel!U$2:BL$2,'Tsalin uzuulelt'!P$3,negtgel!U89:BL89)+ SUMIF(negtgel!U$2:BL$2,'Tsalin uzuulelt'!P$4,negtgel!U89:BL89)+ SUMIF(negtgel!U$2:BL$2,'Tsalin uzuulelt'!P$5,negtgel!U89:BL89)</f>
      </c>
      <c r="N89">
        <f>IF(ISNUMBER(U89*1)=CF89,0,K89-H89-G89)</f>
      </c>
      <c r="O89">
        <f>IF(ISNUMBER(U89*1)=CF89,0,L89)</f>
      </c>
      <c r="P89">
        <f>IF(ISNUMBER(U89*1)=CF89,0,M89)</f>
      </c>
      <c r="Q89">
        <f>IF(N89&gt;2400000,N89,0)</f>
      </c>
      <c r="R89">
        <f>IF(L89/Q89*100&lt;3,2,10)</f>
      </c>
      <c r="S89">
        <f>IF(CH89=0,0,IF(B89&gt;9,10,IF(B89&gt;8,B89,IF(B89&gt;7.7,7.8,IF(B89&gt;3,B89,IF(B89&gt;1.5,2))))))</f>
      </c>
      <c r="T89">
        <f>IFERROR(U89*1,0)</f>
      </c>
      <c r="U89" t="n">
        <v>55.0</v>
      </c>
      <c r="V89" t="s">
        <v>4481</v>
      </c>
      <c r="W89" t="s">
        <v>4471</v>
      </c>
      <c r="X89" t="n">
        <v>535286.0</v>
      </c>
      <c r="Y89" t="n">
        <v>535286.0</v>
      </c>
      <c r="Z89" t="n">
        <v>0.0</v>
      </c>
      <c r="AA89" t="n">
        <v>0.0</v>
      </c>
      <c r="AB89" t="n">
        <v>0.0</v>
      </c>
      <c r="AC89" t="n">
        <v>0.0</v>
      </c>
      <c r="AD89" t="n">
        <v>0.0</v>
      </c>
      <c r="AE89" t="n">
        <v>0.0</v>
      </c>
      <c r="AF89" t="n">
        <v>54000.0</v>
      </c>
      <c r="AG89" t="n">
        <v>0.0</v>
      </c>
      <c r="AH89" t="n">
        <v>0.0</v>
      </c>
      <c r="AI89" t="n">
        <v>0.0</v>
      </c>
      <c r="AJ89" t="n">
        <v>0.0</v>
      </c>
      <c r="AK89" t="n">
        <v>0.0</v>
      </c>
      <c r="AL89" t="n">
        <v>0.0</v>
      </c>
      <c r="AM89" t="n">
        <v>0.0</v>
      </c>
      <c r="AN89" t="n">
        <v>0.0</v>
      </c>
      <c r="AO89" t="n">
        <v>589286.0</v>
      </c>
      <c r="AP89" t="n">
        <v>58929.0</v>
      </c>
      <c r="AQ89" t="n">
        <v>46575.7</v>
      </c>
      <c r="CG89"/>
    </row>
    <row r="90">
      <c r="A90" t="n">
        <v>2.0</v>
      </c>
      <c r="B90">
        <f>IF((K90-G90-H90&gt;2400000),10,(L90/(K90-G90-H90)*100))</f>
      </c>
      <c r="C90">
        <f>IF(N90&gt;2400000,240000,(N90*S90)/100)</f>
      </c>
      <c r="D90">
        <f>IF(S90=0,0,IF((N90-I90)&gt;2400000,((((((N90-I90-J90)-240000))*0.1+(I90+J90)*0.1)))-7000,((((((N90-I90-J90)-(N90-I90-J90)*S90/100)))*0.1+(I90+J90)*0.1)-7000)))</f>
      </c>
      <c r="E90">
        <f>C90-O90</f>
      </c>
      <c r="F90">
        <f>D90-P90</f>
      </c>
      <c r="G90">
        <f>SUMIF(negtgel!U$2:BL$2,'Tsalin uzuulelt'!B$1,negtgel!U90:BL90) + SUMIF(negtgel!U$2:BL$2,'Tsalin uzuulelt'!B$2,negtgel!U90:BL90)+SUMIF(negtgel!U$2:BL$2,'Tsalin uzuulelt'!B$3,negtgel!U90:BL90)+SUMIF(negtgel!U$2:BL$2,'Tsalin uzuulelt'!B$4,negtgel!U90:BL90)+SUMIF(negtgel!U$2:BL$2,'Tsalin uzuulelt'!B$5,negtgel!U90:BL90)</f>
      </c>
      <c r="H90">
        <f>SUMIF(negtgel!U$2:BL$2,'Tsalin uzuulelt'!F$1,negtgel!U90:BL90) + SUMIF(negtgel!U$2:BL$2,'Tsalin uzuulelt'!F$2,negtgel!U90:BL90)+SUMIF(negtgel!U$2:BL$2,'Tsalin uzuulelt'!F$3,negtgel!U90:BL90)+SUMIF(negtgel!U$2:BL$2,'Tsalin uzuulelt'!F$4,negtgel!U90:BL90)+SUMIF(negtgel!U$2:BL$2,'Tsalin uzuulelt'!F$5,negtgel!U90:BL90)</f>
      </c>
      <c r="I90">
        <f>SUMIF(negtgel!U$2:BL$2,'Tsalin uzuulelt'!H$1,negtgel!U90:BL90) + SUMIF(negtgel!U$2:BL$2,'Tsalin uzuulelt'!H$2,negtgel!U90:BL90)+SUMIF(negtgel!U$2:BL$2,'Tsalin uzuulelt'!H$3,negtgel!U90:BL90)+SUMIF(negtgel!U$2:BL$2,'Tsalin uzuulelt'!H$4,negtgel!U90:BL90)+SUMIF(negtgel!U$2:BL$2,'Tsalin uzuulelt'!H$5,negtgel!U90:BL90)</f>
      </c>
      <c r="J90">
        <f>SUMIF(negtgel!U$2:BL$2,'Tsalin uzuulelt'!J$1,negtgel!U90:BL90) + SUMIF(negtgel!U$2:BL$2,'Tsalin uzuulelt'!J$2,negtgel!U90:BL90)+SUMIF(negtgel!U$2:BL$2,'Tsalin uzuulelt'!J$3,negtgel!U90:BL90)+SUMIF(negtgel!U$2:BL$2,'Tsalin uzuulelt'!J$4,negtgel!U90:BL90)+SUMIF(negtgel!U$2:BL$2,'Tsalin uzuulelt'!J$5,negtgel!U90:BL90)</f>
      </c>
      <c r="K90">
        <f>SUMIF(negtgel!U$2:BL$2,'Tsalin uzuulelt'!L$1,negtgel!U90:BL90) + SUMIF(negtgel!U$2:BL$2,'Tsalin uzuulelt'!L$2,negtgel!U90:BL90)+SUMIF(negtgel!U$2:BL$2,'Tsalin uzuulelt'!L$3,negtgel!U90:BL90)+SUMIF(negtgel!U$2:BL$2,'Tsalin uzuulelt'!L$4,negtgel!U90:BL90)+SUMIF(negtgel!U$2:BL$2,'Tsalin uzuulelt'!L$5,negtgel!U90:BL90)</f>
      </c>
      <c r="L90">
        <f>SUMIF(negtgel!U$2:BL$2,'Tsalin uzuulelt'!N$1,negtgel!U90:BL90) + SUMIF(negtgel!U$2:BL$2,'Tsalin uzuulelt'!N$2,negtgel!U90:BL90)+SUMIF(negtgel!U$2:BL$2,'Tsalin uzuulelt'!N$3,negtgel!U90:BL90)+SUMIF(negtgel!U$2:BL$2,'Tsalin uzuulelt'!N$4,negtgel!U90:BL90)+SUMIF(negtgel!U$2:BL$2,'Tsalin uzuulelt'!N$5,negtgel!U90:BL90)</f>
      </c>
      <c r="M90">
        <f>SUMIF(negtgel!U$2:BL$2,'Tsalin uzuulelt'!P$1,negtgel!U90:BL90) + SUMIF(negtgel!U$2:BL$2,'Tsalin uzuulelt'!P$2,negtgel!U90:BL90)+ SUMIF(negtgel!U$2:BL$2,'Tsalin uzuulelt'!P$3,negtgel!U90:BL90)+ SUMIF(negtgel!U$2:BL$2,'Tsalin uzuulelt'!P$4,negtgel!U90:BL90)+ SUMIF(negtgel!U$2:BL$2,'Tsalin uzuulelt'!P$5,negtgel!U90:BL90)</f>
      </c>
      <c r="N90">
        <f>IF(ISNUMBER(U90*1)=CF90,0,K90-H90-G90)</f>
      </c>
      <c r="O90">
        <f>IF(ISNUMBER(U90*1)=CF90,0,L90)</f>
      </c>
      <c r="P90">
        <f>IF(ISNUMBER(U90*1)=CF90,0,M90)</f>
      </c>
      <c r="Q90">
        <f>IF(N90&gt;2400000,N90,0)</f>
      </c>
      <c r="R90">
        <f>IF(L90/Q90*100&lt;3,2,10)</f>
      </c>
      <c r="S90">
        <f>IF(CH90=0,0,IF(B90&gt;9,10,IF(B90&gt;8,B90,IF(B90&gt;7.7,7.8,IF(B90&gt;3,B90,IF(B90&gt;1.5,2))))))</f>
      </c>
      <c r="T90">
        <f>IFERROR(U90*1,0)</f>
      </c>
      <c r="U90" t="n">
        <v>56.0</v>
      </c>
      <c r="V90" t="s">
        <v>4482</v>
      </c>
      <c r="W90" t="s">
        <v>4469</v>
      </c>
      <c r="X90" t="n">
        <v>733863.0</v>
      </c>
      <c r="Y90" t="n">
        <v>733863.0</v>
      </c>
      <c r="Z90" t="n">
        <v>146773.0</v>
      </c>
      <c r="AA90" t="n">
        <v>146773.0</v>
      </c>
      <c r="AB90" t="n">
        <v>0.0</v>
      </c>
      <c r="AC90" t="n">
        <v>110079.0</v>
      </c>
      <c r="AD90" t="n">
        <v>0.0</v>
      </c>
      <c r="AE90" t="n">
        <v>0.0</v>
      </c>
      <c r="AF90" t="n">
        <v>54000.0</v>
      </c>
      <c r="AG90" t="n">
        <v>0.0</v>
      </c>
      <c r="AH90" t="n">
        <v>0.0</v>
      </c>
      <c r="AI90" t="n">
        <v>0.0</v>
      </c>
      <c r="AJ90" t="n">
        <v>0.0</v>
      </c>
      <c r="AK90" t="n">
        <v>0.0</v>
      </c>
      <c r="AL90" t="n">
        <v>0.0</v>
      </c>
      <c r="AM90" t="n">
        <v>0.0</v>
      </c>
      <c r="AN90" t="n">
        <v>0.0</v>
      </c>
      <c r="AO90" t="n">
        <v>1191488.0</v>
      </c>
      <c r="AP90" t="n">
        <v>119149.0</v>
      </c>
      <c r="AQ90" t="n">
        <v>100773.9</v>
      </c>
      <c r="CG90"/>
    </row>
    <row r="91">
      <c r="A91" t="n">
        <v>2.0</v>
      </c>
      <c r="B91">
        <f>IF((K91-G91-H91&gt;2400000),10,(L91/(K91-G91-H91)*100))</f>
      </c>
      <c r="C91">
        <f>IF(N91&gt;2400000,240000,(N91*S91)/100)</f>
      </c>
      <c r="D91">
        <f>IF(S91=0,0,IF((N91-I91)&gt;2400000,((((((N91-I91-J91)-240000))*0.1+(I91+J91)*0.1)))-7000,((((((N91-I91-J91)-(N91-I91-J91)*S91/100)))*0.1+(I91+J91)*0.1)-7000)))</f>
      </c>
      <c r="E91">
        <f>C91-O91</f>
      </c>
      <c r="F91">
        <f>D91-P91</f>
      </c>
      <c r="G91">
        <f>SUMIF(negtgel!U$2:BL$2,'Tsalin uzuulelt'!B$1,negtgel!U91:BL91) + SUMIF(negtgel!U$2:BL$2,'Tsalin uzuulelt'!B$2,negtgel!U91:BL91)+SUMIF(negtgel!U$2:BL$2,'Tsalin uzuulelt'!B$3,negtgel!U91:BL91)+SUMIF(negtgel!U$2:BL$2,'Tsalin uzuulelt'!B$4,negtgel!U91:BL91)+SUMIF(negtgel!U$2:BL$2,'Tsalin uzuulelt'!B$5,negtgel!U91:BL91)</f>
      </c>
      <c r="H91">
        <f>SUMIF(negtgel!U$2:BL$2,'Tsalin uzuulelt'!F$1,negtgel!U91:BL91) + SUMIF(negtgel!U$2:BL$2,'Tsalin uzuulelt'!F$2,negtgel!U91:BL91)+SUMIF(negtgel!U$2:BL$2,'Tsalin uzuulelt'!F$3,negtgel!U91:BL91)+SUMIF(negtgel!U$2:BL$2,'Tsalin uzuulelt'!F$4,negtgel!U91:BL91)+SUMIF(negtgel!U$2:BL$2,'Tsalin uzuulelt'!F$5,negtgel!U91:BL91)</f>
      </c>
      <c r="I91">
        <f>SUMIF(negtgel!U$2:BL$2,'Tsalin uzuulelt'!H$1,negtgel!U91:BL91) + SUMIF(negtgel!U$2:BL$2,'Tsalin uzuulelt'!H$2,negtgel!U91:BL91)+SUMIF(negtgel!U$2:BL$2,'Tsalin uzuulelt'!H$3,negtgel!U91:BL91)+SUMIF(negtgel!U$2:BL$2,'Tsalin uzuulelt'!H$4,negtgel!U91:BL91)+SUMIF(negtgel!U$2:BL$2,'Tsalin uzuulelt'!H$5,negtgel!U91:BL91)</f>
      </c>
      <c r="J91">
        <f>SUMIF(negtgel!U$2:BL$2,'Tsalin uzuulelt'!J$1,negtgel!U91:BL91) + SUMIF(negtgel!U$2:BL$2,'Tsalin uzuulelt'!J$2,negtgel!U91:BL91)+SUMIF(negtgel!U$2:BL$2,'Tsalin uzuulelt'!J$3,negtgel!U91:BL91)+SUMIF(negtgel!U$2:BL$2,'Tsalin uzuulelt'!J$4,negtgel!U91:BL91)+SUMIF(negtgel!U$2:BL$2,'Tsalin uzuulelt'!J$5,negtgel!U91:BL91)</f>
      </c>
      <c r="K91">
        <f>SUMIF(negtgel!U$2:BL$2,'Tsalin uzuulelt'!L$1,negtgel!U91:BL91) + SUMIF(negtgel!U$2:BL$2,'Tsalin uzuulelt'!L$2,negtgel!U91:BL91)+SUMIF(negtgel!U$2:BL$2,'Tsalin uzuulelt'!L$3,negtgel!U91:BL91)+SUMIF(negtgel!U$2:BL$2,'Tsalin uzuulelt'!L$4,negtgel!U91:BL91)+SUMIF(negtgel!U$2:BL$2,'Tsalin uzuulelt'!L$5,negtgel!U91:BL91)</f>
      </c>
      <c r="L91">
        <f>SUMIF(negtgel!U$2:BL$2,'Tsalin uzuulelt'!N$1,negtgel!U91:BL91) + SUMIF(negtgel!U$2:BL$2,'Tsalin uzuulelt'!N$2,negtgel!U91:BL91)+SUMIF(negtgel!U$2:BL$2,'Tsalin uzuulelt'!N$3,negtgel!U91:BL91)+SUMIF(negtgel!U$2:BL$2,'Tsalin uzuulelt'!N$4,negtgel!U91:BL91)+SUMIF(negtgel!U$2:BL$2,'Tsalin uzuulelt'!N$5,negtgel!U91:BL91)</f>
      </c>
      <c r="M91">
        <f>SUMIF(negtgel!U$2:BL$2,'Tsalin uzuulelt'!P$1,negtgel!U91:BL91) + SUMIF(negtgel!U$2:BL$2,'Tsalin uzuulelt'!P$2,negtgel!U91:BL91)+ SUMIF(negtgel!U$2:BL$2,'Tsalin uzuulelt'!P$3,negtgel!U91:BL91)+ SUMIF(negtgel!U$2:BL$2,'Tsalin uzuulelt'!P$4,negtgel!U91:BL91)+ SUMIF(negtgel!U$2:BL$2,'Tsalin uzuulelt'!P$5,negtgel!U91:BL91)</f>
      </c>
      <c r="N91">
        <f>IF(ISNUMBER(U91*1)=CF91,0,K91-H91-G91)</f>
      </c>
      <c r="O91">
        <f>IF(ISNUMBER(U91*1)=CF91,0,L91)</f>
      </c>
      <c r="P91">
        <f>IF(ISNUMBER(U91*1)=CF91,0,M91)</f>
      </c>
      <c r="Q91">
        <f>IF(N91&gt;2400000,N91,0)</f>
      </c>
      <c r="R91">
        <f>IF(L91/Q91*100&lt;3,2,10)</f>
      </c>
      <c r="S91">
        <f>IF(CH91=0,0,IF(B91&gt;9,10,IF(B91&gt;8,B91,IF(B91&gt;7.7,7.8,IF(B91&gt;3,B91,IF(B91&gt;1.5,2))))))</f>
      </c>
      <c r="T91">
        <f>IFERROR(U91*1,0)</f>
      </c>
      <c r="U91" t="s">
        <v>4466</v>
      </c>
      <c r="V91"/>
      <c r="W91"/>
      <c r="X91" t="n">
        <v>6168891.0</v>
      </c>
      <c r="Y91" t="n">
        <v>6168891.0</v>
      </c>
      <c r="Z91" t="n">
        <v>517900.0</v>
      </c>
      <c r="AA91" t="n">
        <v>738393.0</v>
      </c>
      <c r="AB91" t="n">
        <v>0.0</v>
      </c>
      <c r="AC91" t="n">
        <v>211694.0</v>
      </c>
      <c r="AD91" t="n">
        <v>0.0</v>
      </c>
      <c r="AE91" t="n">
        <v>0.0</v>
      </c>
      <c r="AF91" t="n">
        <v>540000.0</v>
      </c>
      <c r="AG91" t="n">
        <v>0.0</v>
      </c>
      <c r="AH91" t="n">
        <v>0.0</v>
      </c>
      <c r="AI91" t="n">
        <v>0.0</v>
      </c>
      <c r="AJ91" t="n">
        <v>0.0</v>
      </c>
      <c r="AK91" t="n">
        <v>0.0</v>
      </c>
      <c r="AL91" t="n">
        <v>0.0</v>
      </c>
      <c r="AM91" t="n">
        <v>0.0</v>
      </c>
      <c r="AN91" t="n">
        <v>0.0</v>
      </c>
      <c r="AO91" t="n">
        <v>8176878.0</v>
      </c>
      <c r="AP91" t="n">
        <v>817691.0</v>
      </c>
      <c r="AQ91" t="n">
        <v>671319.0</v>
      </c>
      <c r="CG91"/>
    </row>
    <row r="92">
      <c r="A92" t="n">
        <v>2.0</v>
      </c>
      <c r="B92">
        <f>IF((K92-G92-H92&gt;2400000),10,(L92/(K92-G92-H92)*100))</f>
      </c>
      <c r="C92">
        <f>IF(N92&gt;2400000,240000,(N92*S92)/100)</f>
      </c>
      <c r="D92">
        <f>IF(S92=0,0,IF((N92-I92)&gt;2400000,((((((N92-I92-J92)-240000))*0.1+(I92+J92)*0.1)))-7000,((((((N92-I92-J92)-(N92-I92-J92)*S92/100)))*0.1+(I92+J92)*0.1)-7000)))</f>
      </c>
      <c r="E92">
        <f>C92-O92</f>
      </c>
      <c r="F92">
        <f>D92-P92</f>
      </c>
      <c r="G92">
        <f>SUMIF(negtgel!U$2:BL$2,'Tsalin uzuulelt'!B$1,negtgel!U92:BL92) + SUMIF(negtgel!U$2:BL$2,'Tsalin uzuulelt'!B$2,negtgel!U92:BL92)+SUMIF(negtgel!U$2:BL$2,'Tsalin uzuulelt'!B$3,negtgel!U92:BL92)+SUMIF(negtgel!U$2:BL$2,'Tsalin uzuulelt'!B$4,negtgel!U92:BL92)+SUMIF(negtgel!U$2:BL$2,'Tsalin uzuulelt'!B$5,negtgel!U92:BL92)</f>
      </c>
      <c r="H92">
        <f>SUMIF(negtgel!U$2:BL$2,'Tsalin uzuulelt'!F$1,negtgel!U92:BL92) + SUMIF(negtgel!U$2:BL$2,'Tsalin uzuulelt'!F$2,negtgel!U92:BL92)+SUMIF(negtgel!U$2:BL$2,'Tsalin uzuulelt'!F$3,negtgel!U92:BL92)+SUMIF(negtgel!U$2:BL$2,'Tsalin uzuulelt'!F$4,negtgel!U92:BL92)+SUMIF(negtgel!U$2:BL$2,'Tsalin uzuulelt'!F$5,negtgel!U92:BL92)</f>
      </c>
      <c r="I92">
        <f>SUMIF(negtgel!U$2:BL$2,'Tsalin uzuulelt'!H$1,negtgel!U92:BL92) + SUMIF(negtgel!U$2:BL$2,'Tsalin uzuulelt'!H$2,negtgel!U92:BL92)+SUMIF(negtgel!U$2:BL$2,'Tsalin uzuulelt'!H$3,negtgel!U92:BL92)+SUMIF(negtgel!U$2:BL$2,'Tsalin uzuulelt'!H$4,negtgel!U92:BL92)+SUMIF(negtgel!U$2:BL$2,'Tsalin uzuulelt'!H$5,negtgel!U92:BL92)</f>
      </c>
      <c r="J92">
        <f>SUMIF(negtgel!U$2:BL$2,'Tsalin uzuulelt'!J$1,negtgel!U92:BL92) + SUMIF(negtgel!U$2:BL$2,'Tsalin uzuulelt'!J$2,negtgel!U92:BL92)+SUMIF(negtgel!U$2:BL$2,'Tsalin uzuulelt'!J$3,negtgel!U92:BL92)+SUMIF(negtgel!U$2:BL$2,'Tsalin uzuulelt'!J$4,negtgel!U92:BL92)+SUMIF(negtgel!U$2:BL$2,'Tsalin uzuulelt'!J$5,negtgel!U92:BL92)</f>
      </c>
      <c r="K92">
        <f>SUMIF(negtgel!U$2:BL$2,'Tsalin uzuulelt'!L$1,negtgel!U92:BL92) + SUMIF(negtgel!U$2:BL$2,'Tsalin uzuulelt'!L$2,negtgel!U92:BL92)+SUMIF(negtgel!U$2:BL$2,'Tsalin uzuulelt'!L$3,negtgel!U92:BL92)+SUMIF(negtgel!U$2:BL$2,'Tsalin uzuulelt'!L$4,negtgel!U92:BL92)+SUMIF(negtgel!U$2:BL$2,'Tsalin uzuulelt'!L$5,negtgel!U92:BL92)</f>
      </c>
      <c r="L92">
        <f>SUMIF(negtgel!U$2:BL$2,'Tsalin uzuulelt'!N$1,negtgel!U92:BL92) + SUMIF(negtgel!U$2:BL$2,'Tsalin uzuulelt'!N$2,negtgel!U92:BL92)+SUMIF(negtgel!U$2:BL$2,'Tsalin uzuulelt'!N$3,negtgel!U92:BL92)+SUMIF(negtgel!U$2:BL$2,'Tsalin uzuulelt'!N$4,negtgel!U92:BL92)+SUMIF(negtgel!U$2:BL$2,'Tsalin uzuulelt'!N$5,negtgel!U92:BL92)</f>
      </c>
      <c r="M92">
        <f>SUMIF(negtgel!U$2:BL$2,'Tsalin uzuulelt'!P$1,negtgel!U92:BL92) + SUMIF(negtgel!U$2:BL$2,'Tsalin uzuulelt'!P$2,negtgel!U92:BL92)+ SUMIF(negtgel!U$2:BL$2,'Tsalin uzuulelt'!P$3,negtgel!U92:BL92)+ SUMIF(negtgel!U$2:BL$2,'Tsalin uzuulelt'!P$4,negtgel!U92:BL92)+ SUMIF(negtgel!U$2:BL$2,'Tsalin uzuulelt'!P$5,negtgel!U92:BL92)</f>
      </c>
      <c r="N92">
        <f>IF(ISNUMBER(U92*1)=CF92,0,K92-H92-G92)</f>
      </c>
      <c r="O92">
        <f>IF(ISNUMBER(U92*1)=CF92,0,L92)</f>
      </c>
      <c r="P92">
        <f>IF(ISNUMBER(U92*1)=CF92,0,M92)</f>
      </c>
      <c r="Q92">
        <f>IF(N92&gt;2400000,N92,0)</f>
      </c>
      <c r="R92">
        <f>IF(L92/Q92*100&lt;3,2,10)</f>
      </c>
      <c r="S92">
        <f>IF(CH92=0,0,IF(B92&gt;9,10,IF(B92&gt;8,B92,IF(B92&gt;7.7,7.8,IF(B92&gt;3,B92,IF(B92&gt;1.5,2))))))</f>
      </c>
      <c r="T92">
        <f>IFERROR(U92*1,0)</f>
      </c>
      <c r="U92" t="s">
        <v>4483</v>
      </c>
      <c r="V92"/>
      <c r="W92"/>
      <c r="X92"/>
      <c r="Y92"/>
      <c r="Z92"/>
      <c r="AA92"/>
      <c r="AB92"/>
      <c r="AC92"/>
      <c r="AD92"/>
      <c r="AE92"/>
      <c r="AF92"/>
      <c r="AG92"/>
      <c r="AH92"/>
      <c r="AI92"/>
      <c r="AJ92"/>
      <c r="AK92"/>
      <c r="AL92"/>
      <c r="AM92"/>
      <c r="AN92"/>
      <c r="AO92"/>
      <c r="AP92"/>
      <c r="AQ92"/>
      <c r="CG92"/>
    </row>
    <row r="93">
      <c r="A93" t="n">
        <v>2.0</v>
      </c>
      <c r="B93">
        <f>IF((K93-G93-H93&gt;2400000),10,(L93/(K93-G93-H93)*100))</f>
      </c>
      <c r="C93">
        <f>IF(N93&gt;2400000,240000,(N93*S93)/100)</f>
      </c>
      <c r="D93">
        <f>IF(S93=0,0,IF((N93-I93)&gt;2400000,((((((N93-I93-J93)-240000))*0.1+(I93+J93)*0.1)))-7000,((((((N93-I93-J93)-(N93-I93-J93)*S93/100)))*0.1+(I93+J93)*0.1)-7000)))</f>
      </c>
      <c r="E93">
        <f>C93-O93</f>
      </c>
      <c r="F93">
        <f>D93-P93</f>
      </c>
      <c r="G93">
        <f>SUMIF(negtgel!U$2:BL$2,'Tsalin uzuulelt'!B$1,negtgel!U93:BL93) + SUMIF(negtgel!U$2:BL$2,'Tsalin uzuulelt'!B$2,negtgel!U93:BL93)+SUMIF(negtgel!U$2:BL$2,'Tsalin uzuulelt'!B$3,negtgel!U93:BL93)+SUMIF(negtgel!U$2:BL$2,'Tsalin uzuulelt'!B$4,negtgel!U93:BL93)+SUMIF(negtgel!U$2:BL$2,'Tsalin uzuulelt'!B$5,negtgel!U93:BL93)</f>
      </c>
      <c r="H93">
        <f>SUMIF(negtgel!U$2:BL$2,'Tsalin uzuulelt'!F$1,negtgel!U93:BL93) + SUMIF(negtgel!U$2:BL$2,'Tsalin uzuulelt'!F$2,negtgel!U93:BL93)+SUMIF(negtgel!U$2:BL$2,'Tsalin uzuulelt'!F$3,negtgel!U93:BL93)+SUMIF(negtgel!U$2:BL$2,'Tsalin uzuulelt'!F$4,negtgel!U93:BL93)+SUMIF(negtgel!U$2:BL$2,'Tsalin uzuulelt'!F$5,negtgel!U93:BL93)</f>
      </c>
      <c r="I93">
        <f>SUMIF(negtgel!U$2:BL$2,'Tsalin uzuulelt'!H$1,negtgel!U93:BL93) + SUMIF(negtgel!U$2:BL$2,'Tsalin uzuulelt'!H$2,negtgel!U93:BL93)+SUMIF(negtgel!U$2:BL$2,'Tsalin uzuulelt'!H$3,negtgel!U93:BL93)+SUMIF(negtgel!U$2:BL$2,'Tsalin uzuulelt'!H$4,negtgel!U93:BL93)+SUMIF(negtgel!U$2:BL$2,'Tsalin uzuulelt'!H$5,negtgel!U93:BL93)</f>
      </c>
      <c r="J93">
        <f>SUMIF(negtgel!U$2:BL$2,'Tsalin uzuulelt'!J$1,negtgel!U93:BL93) + SUMIF(negtgel!U$2:BL$2,'Tsalin uzuulelt'!J$2,negtgel!U93:BL93)+SUMIF(negtgel!U$2:BL$2,'Tsalin uzuulelt'!J$3,negtgel!U93:BL93)+SUMIF(negtgel!U$2:BL$2,'Tsalin uzuulelt'!J$4,negtgel!U93:BL93)+SUMIF(negtgel!U$2:BL$2,'Tsalin uzuulelt'!J$5,negtgel!U93:BL93)</f>
      </c>
      <c r="K93">
        <f>SUMIF(negtgel!U$2:BL$2,'Tsalin uzuulelt'!L$1,negtgel!U93:BL93) + SUMIF(negtgel!U$2:BL$2,'Tsalin uzuulelt'!L$2,negtgel!U93:BL93)+SUMIF(negtgel!U$2:BL$2,'Tsalin uzuulelt'!L$3,negtgel!U93:BL93)+SUMIF(negtgel!U$2:BL$2,'Tsalin uzuulelt'!L$4,negtgel!U93:BL93)+SUMIF(negtgel!U$2:BL$2,'Tsalin uzuulelt'!L$5,negtgel!U93:BL93)</f>
      </c>
      <c r="L93">
        <f>SUMIF(negtgel!U$2:BL$2,'Tsalin uzuulelt'!N$1,negtgel!U93:BL93) + SUMIF(negtgel!U$2:BL$2,'Tsalin uzuulelt'!N$2,negtgel!U93:BL93)+SUMIF(negtgel!U$2:BL$2,'Tsalin uzuulelt'!N$3,negtgel!U93:BL93)+SUMIF(negtgel!U$2:BL$2,'Tsalin uzuulelt'!N$4,negtgel!U93:BL93)+SUMIF(negtgel!U$2:BL$2,'Tsalin uzuulelt'!N$5,negtgel!U93:BL93)</f>
      </c>
      <c r="M93">
        <f>SUMIF(negtgel!U$2:BL$2,'Tsalin uzuulelt'!P$1,negtgel!U93:BL93) + SUMIF(negtgel!U$2:BL$2,'Tsalin uzuulelt'!P$2,negtgel!U93:BL93)+ SUMIF(negtgel!U$2:BL$2,'Tsalin uzuulelt'!P$3,negtgel!U93:BL93)+ SUMIF(negtgel!U$2:BL$2,'Tsalin uzuulelt'!P$4,negtgel!U93:BL93)+ SUMIF(negtgel!U$2:BL$2,'Tsalin uzuulelt'!P$5,negtgel!U93:BL93)</f>
      </c>
      <c r="N93">
        <f>IF(ISNUMBER(U93*1)=CF93,0,K93-H93-G93)</f>
      </c>
      <c r="O93">
        <f>IF(ISNUMBER(U93*1)=CF93,0,L93)</f>
      </c>
      <c r="P93">
        <f>IF(ISNUMBER(U93*1)=CF93,0,M93)</f>
      </c>
      <c r="Q93">
        <f>IF(N93&gt;2400000,N93,0)</f>
      </c>
      <c r="R93">
        <f>IF(L93/Q93*100&lt;3,2,10)</f>
      </c>
      <c r="S93">
        <f>IF(CH93=0,0,IF(B93&gt;9,10,IF(B93&gt;8,B93,IF(B93&gt;7.7,7.8,IF(B93&gt;3,B93,IF(B93&gt;1.5,2))))))</f>
      </c>
      <c r="T93">
        <f>IFERROR(U93*1,0)</f>
      </c>
      <c r="U93" t="n">
        <v>57.0</v>
      </c>
      <c r="V93" t="s">
        <v>4484</v>
      </c>
      <c r="W93" t="s">
        <v>4469</v>
      </c>
      <c r="X93" t="n">
        <v>613669.0</v>
      </c>
      <c r="Y93" t="n">
        <v>613669.0</v>
      </c>
      <c r="Z93" t="n">
        <v>61367.0</v>
      </c>
      <c r="AA93" t="n">
        <v>92050.0</v>
      </c>
      <c r="AB93" t="n">
        <v>0.0</v>
      </c>
      <c r="AC93" t="n">
        <v>0.0</v>
      </c>
      <c r="AD93" t="n">
        <v>0.0</v>
      </c>
      <c r="AE93" t="n">
        <v>0.0</v>
      </c>
      <c r="AF93" t="n">
        <v>54000.0</v>
      </c>
      <c r="AG93" t="n">
        <v>0.0</v>
      </c>
      <c r="AH93" t="n">
        <v>0.0</v>
      </c>
      <c r="AI93" t="n">
        <v>0.0</v>
      </c>
      <c r="AJ93" t="n">
        <v>0.0</v>
      </c>
      <c r="AK93" t="n">
        <v>0.0</v>
      </c>
      <c r="AL93" t="n">
        <v>0.0</v>
      </c>
      <c r="AM93" t="n">
        <v>0.0</v>
      </c>
      <c r="AN93" t="n">
        <v>0.0</v>
      </c>
      <c r="AO93" t="n">
        <v>821086.0</v>
      </c>
      <c r="AP93" t="n">
        <v>82109.0</v>
      </c>
      <c r="AQ93" t="n">
        <v>67437.7</v>
      </c>
      <c r="CG93"/>
    </row>
    <row r="94">
      <c r="A94" t="n">
        <v>2.0</v>
      </c>
      <c r="B94">
        <f>IF((K94-G94-H94&gt;2400000),10,(L94/(K94-G94-H94)*100))</f>
      </c>
      <c r="C94">
        <f>IF(N94&gt;2400000,240000,(N94*S94)/100)</f>
      </c>
      <c r="D94">
        <f>IF(S94=0,0,IF((N94-I94)&gt;2400000,((((((N94-I94-J94)-240000))*0.1+(I94+J94)*0.1)))-7000,((((((N94-I94-J94)-(N94-I94-J94)*S94/100)))*0.1+(I94+J94)*0.1)-7000)))</f>
      </c>
      <c r="E94">
        <f>C94-O94</f>
      </c>
      <c r="F94">
        <f>D94-P94</f>
      </c>
      <c r="G94">
        <f>SUMIF(negtgel!U$2:BL$2,'Tsalin uzuulelt'!B$1,negtgel!U94:BL94) + SUMIF(negtgel!U$2:BL$2,'Tsalin uzuulelt'!B$2,negtgel!U94:BL94)+SUMIF(negtgel!U$2:BL$2,'Tsalin uzuulelt'!B$3,negtgel!U94:BL94)+SUMIF(negtgel!U$2:BL$2,'Tsalin uzuulelt'!B$4,negtgel!U94:BL94)+SUMIF(negtgel!U$2:BL$2,'Tsalin uzuulelt'!B$5,negtgel!U94:BL94)</f>
      </c>
      <c r="H94">
        <f>SUMIF(negtgel!U$2:BL$2,'Tsalin uzuulelt'!F$1,negtgel!U94:BL94) + SUMIF(negtgel!U$2:BL$2,'Tsalin uzuulelt'!F$2,negtgel!U94:BL94)+SUMIF(negtgel!U$2:BL$2,'Tsalin uzuulelt'!F$3,negtgel!U94:BL94)+SUMIF(negtgel!U$2:BL$2,'Tsalin uzuulelt'!F$4,negtgel!U94:BL94)+SUMIF(negtgel!U$2:BL$2,'Tsalin uzuulelt'!F$5,negtgel!U94:BL94)</f>
      </c>
      <c r="I94">
        <f>SUMIF(negtgel!U$2:BL$2,'Tsalin uzuulelt'!H$1,negtgel!U94:BL94) + SUMIF(negtgel!U$2:BL$2,'Tsalin uzuulelt'!H$2,negtgel!U94:BL94)+SUMIF(negtgel!U$2:BL$2,'Tsalin uzuulelt'!H$3,negtgel!U94:BL94)+SUMIF(negtgel!U$2:BL$2,'Tsalin uzuulelt'!H$4,negtgel!U94:BL94)+SUMIF(negtgel!U$2:BL$2,'Tsalin uzuulelt'!H$5,negtgel!U94:BL94)</f>
      </c>
      <c r="J94">
        <f>SUMIF(negtgel!U$2:BL$2,'Tsalin uzuulelt'!J$1,negtgel!U94:BL94) + SUMIF(negtgel!U$2:BL$2,'Tsalin uzuulelt'!J$2,negtgel!U94:BL94)+SUMIF(negtgel!U$2:BL$2,'Tsalin uzuulelt'!J$3,negtgel!U94:BL94)+SUMIF(negtgel!U$2:BL$2,'Tsalin uzuulelt'!J$4,negtgel!U94:BL94)+SUMIF(negtgel!U$2:BL$2,'Tsalin uzuulelt'!J$5,negtgel!U94:BL94)</f>
      </c>
      <c r="K94">
        <f>SUMIF(negtgel!U$2:BL$2,'Tsalin uzuulelt'!L$1,negtgel!U94:BL94) + SUMIF(negtgel!U$2:BL$2,'Tsalin uzuulelt'!L$2,negtgel!U94:BL94)+SUMIF(negtgel!U$2:BL$2,'Tsalin uzuulelt'!L$3,negtgel!U94:BL94)+SUMIF(negtgel!U$2:BL$2,'Tsalin uzuulelt'!L$4,negtgel!U94:BL94)+SUMIF(negtgel!U$2:BL$2,'Tsalin uzuulelt'!L$5,negtgel!U94:BL94)</f>
      </c>
      <c r="L94">
        <f>SUMIF(negtgel!U$2:BL$2,'Tsalin uzuulelt'!N$1,negtgel!U94:BL94) + SUMIF(negtgel!U$2:BL$2,'Tsalin uzuulelt'!N$2,negtgel!U94:BL94)+SUMIF(negtgel!U$2:BL$2,'Tsalin uzuulelt'!N$3,negtgel!U94:BL94)+SUMIF(negtgel!U$2:BL$2,'Tsalin uzuulelt'!N$4,negtgel!U94:BL94)+SUMIF(negtgel!U$2:BL$2,'Tsalin uzuulelt'!N$5,negtgel!U94:BL94)</f>
      </c>
      <c r="M94">
        <f>SUMIF(negtgel!U$2:BL$2,'Tsalin uzuulelt'!P$1,negtgel!U94:BL94) + SUMIF(negtgel!U$2:BL$2,'Tsalin uzuulelt'!P$2,negtgel!U94:BL94)+ SUMIF(negtgel!U$2:BL$2,'Tsalin uzuulelt'!P$3,negtgel!U94:BL94)+ SUMIF(negtgel!U$2:BL$2,'Tsalin uzuulelt'!P$4,negtgel!U94:BL94)+ SUMIF(negtgel!U$2:BL$2,'Tsalin uzuulelt'!P$5,negtgel!U94:BL94)</f>
      </c>
      <c r="N94">
        <f>IF(ISNUMBER(U94*1)=CF94,0,K94-H94-G94)</f>
      </c>
      <c r="O94">
        <f>IF(ISNUMBER(U94*1)=CF94,0,L94)</f>
      </c>
      <c r="P94">
        <f>IF(ISNUMBER(U94*1)=CF94,0,M94)</f>
      </c>
      <c r="Q94">
        <f>IF(N94&gt;2400000,N94,0)</f>
      </c>
      <c r="R94">
        <f>IF(L94/Q94*100&lt;3,2,10)</f>
      </c>
      <c r="S94">
        <f>IF(CH94=0,0,IF(B94&gt;9,10,IF(B94&gt;8,B94,IF(B94&gt;7.7,7.8,IF(B94&gt;3,B94,IF(B94&gt;1.5,2))))))</f>
      </c>
      <c r="T94">
        <f>IFERROR(U94*1,0)</f>
      </c>
      <c r="U94" t="n">
        <v>58.0</v>
      </c>
      <c r="V94" t="s">
        <v>4530</v>
      </c>
      <c r="W94" t="s">
        <v>4469</v>
      </c>
      <c r="X94" t="n">
        <v>547759.0</v>
      </c>
      <c r="Y94" t="n">
        <v>395604.0</v>
      </c>
      <c r="Z94" t="n">
        <v>0.0</v>
      </c>
      <c r="AA94" t="n">
        <v>0.0</v>
      </c>
      <c r="AB94" t="n">
        <v>0.0</v>
      </c>
      <c r="AC94" t="n">
        <v>0.0</v>
      </c>
      <c r="AD94" t="n">
        <v>0.0</v>
      </c>
      <c r="AE94" t="n">
        <v>0.0</v>
      </c>
      <c r="AF94" t="n">
        <v>39000.0</v>
      </c>
      <c r="AG94" t="n">
        <v>0.0</v>
      </c>
      <c r="AH94" t="n">
        <v>0.0</v>
      </c>
      <c r="AI94" t="n">
        <v>0.0</v>
      </c>
      <c r="AJ94" t="n">
        <v>0.0</v>
      </c>
      <c r="AK94" t="n">
        <v>0.0</v>
      </c>
      <c r="AL94" t="n">
        <v>0.0</v>
      </c>
      <c r="AM94" t="n">
        <v>0.0</v>
      </c>
      <c r="AN94" t="n">
        <v>0.0</v>
      </c>
      <c r="AO94" t="n">
        <v>434604.0</v>
      </c>
      <c r="AP94" t="n">
        <v>43460.0</v>
      </c>
      <c r="AQ94" t="n">
        <v>32504.4</v>
      </c>
      <c r="CG94"/>
    </row>
    <row r="95">
      <c r="A95" t="n">
        <v>2.0</v>
      </c>
      <c r="B95">
        <f>IF((K95-G95-H95&gt;2400000),10,(L95/(K95-G95-H95)*100))</f>
      </c>
      <c r="C95">
        <f>IF(N95&gt;2400000,240000,(N95*S95)/100)</f>
      </c>
      <c r="D95">
        <f>IF(S95=0,0,IF((N95-I95)&gt;2400000,((((((N95-I95-J95)-240000))*0.1+(I95+J95)*0.1)))-7000,((((((N95-I95-J95)-(N95-I95-J95)*S95/100)))*0.1+(I95+J95)*0.1)-7000)))</f>
      </c>
      <c r="E95">
        <f>C95-O95</f>
      </c>
      <c r="F95">
        <f>D95-P95</f>
      </c>
      <c r="G95">
        <f>SUMIF(negtgel!U$2:BL$2,'Tsalin uzuulelt'!B$1,negtgel!U95:BL95) + SUMIF(negtgel!U$2:BL$2,'Tsalin uzuulelt'!B$2,negtgel!U95:BL95)+SUMIF(negtgel!U$2:BL$2,'Tsalin uzuulelt'!B$3,negtgel!U95:BL95)+SUMIF(negtgel!U$2:BL$2,'Tsalin uzuulelt'!B$4,negtgel!U95:BL95)+SUMIF(negtgel!U$2:BL$2,'Tsalin uzuulelt'!B$5,negtgel!U95:BL95)</f>
      </c>
      <c r="H95">
        <f>SUMIF(negtgel!U$2:BL$2,'Tsalin uzuulelt'!F$1,negtgel!U95:BL95) + SUMIF(negtgel!U$2:BL$2,'Tsalin uzuulelt'!F$2,negtgel!U95:BL95)+SUMIF(negtgel!U$2:BL$2,'Tsalin uzuulelt'!F$3,negtgel!U95:BL95)+SUMIF(negtgel!U$2:BL$2,'Tsalin uzuulelt'!F$4,negtgel!U95:BL95)+SUMIF(negtgel!U$2:BL$2,'Tsalin uzuulelt'!F$5,negtgel!U95:BL95)</f>
      </c>
      <c r="I95">
        <f>SUMIF(negtgel!U$2:BL$2,'Tsalin uzuulelt'!H$1,negtgel!U95:BL95) + SUMIF(negtgel!U$2:BL$2,'Tsalin uzuulelt'!H$2,negtgel!U95:BL95)+SUMIF(negtgel!U$2:BL$2,'Tsalin uzuulelt'!H$3,negtgel!U95:BL95)+SUMIF(negtgel!U$2:BL$2,'Tsalin uzuulelt'!H$4,negtgel!U95:BL95)+SUMIF(negtgel!U$2:BL$2,'Tsalin uzuulelt'!H$5,negtgel!U95:BL95)</f>
      </c>
      <c r="J95">
        <f>SUMIF(negtgel!U$2:BL$2,'Tsalin uzuulelt'!J$1,negtgel!U95:BL95) + SUMIF(negtgel!U$2:BL$2,'Tsalin uzuulelt'!J$2,negtgel!U95:BL95)+SUMIF(negtgel!U$2:BL$2,'Tsalin uzuulelt'!J$3,negtgel!U95:BL95)+SUMIF(negtgel!U$2:BL$2,'Tsalin uzuulelt'!J$4,negtgel!U95:BL95)+SUMIF(negtgel!U$2:BL$2,'Tsalin uzuulelt'!J$5,negtgel!U95:BL95)</f>
      </c>
      <c r="K95">
        <f>SUMIF(negtgel!U$2:BL$2,'Tsalin uzuulelt'!L$1,negtgel!U95:BL95) + SUMIF(negtgel!U$2:BL$2,'Tsalin uzuulelt'!L$2,negtgel!U95:BL95)+SUMIF(negtgel!U$2:BL$2,'Tsalin uzuulelt'!L$3,negtgel!U95:BL95)+SUMIF(negtgel!U$2:BL$2,'Tsalin uzuulelt'!L$4,negtgel!U95:BL95)+SUMIF(negtgel!U$2:BL$2,'Tsalin uzuulelt'!L$5,negtgel!U95:BL95)</f>
      </c>
      <c r="L95">
        <f>SUMIF(negtgel!U$2:BL$2,'Tsalin uzuulelt'!N$1,negtgel!U95:BL95) + SUMIF(negtgel!U$2:BL$2,'Tsalin uzuulelt'!N$2,negtgel!U95:BL95)+SUMIF(negtgel!U$2:BL$2,'Tsalin uzuulelt'!N$3,negtgel!U95:BL95)+SUMIF(negtgel!U$2:BL$2,'Tsalin uzuulelt'!N$4,negtgel!U95:BL95)+SUMIF(negtgel!U$2:BL$2,'Tsalin uzuulelt'!N$5,negtgel!U95:BL95)</f>
      </c>
      <c r="M95">
        <f>SUMIF(negtgel!U$2:BL$2,'Tsalin uzuulelt'!P$1,negtgel!U95:BL95) + SUMIF(negtgel!U$2:BL$2,'Tsalin uzuulelt'!P$2,negtgel!U95:BL95)+ SUMIF(negtgel!U$2:BL$2,'Tsalin uzuulelt'!P$3,negtgel!U95:BL95)+ SUMIF(negtgel!U$2:BL$2,'Tsalin uzuulelt'!P$4,negtgel!U95:BL95)+ SUMIF(negtgel!U$2:BL$2,'Tsalin uzuulelt'!P$5,negtgel!U95:BL95)</f>
      </c>
      <c r="N95">
        <f>IF(ISNUMBER(U95*1)=CF95,0,K95-H95-G95)</f>
      </c>
      <c r="O95">
        <f>IF(ISNUMBER(U95*1)=CF95,0,L95)</f>
      </c>
      <c r="P95">
        <f>IF(ISNUMBER(U95*1)=CF95,0,M95)</f>
      </c>
      <c r="Q95">
        <f>IF(N95&gt;2400000,N95,0)</f>
      </c>
      <c r="R95">
        <f>IF(L95/Q95*100&lt;3,2,10)</f>
      </c>
      <c r="S95">
        <f>IF(CH95=0,0,IF(B95&gt;9,10,IF(B95&gt;8,B95,IF(B95&gt;7.7,7.8,IF(B95&gt;3,B95,IF(B95&gt;1.5,2))))))</f>
      </c>
      <c r="T95">
        <f>IFERROR(U95*1,0)</f>
      </c>
      <c r="U95" t="n">
        <v>59.0</v>
      </c>
      <c r="V95" t="s">
        <v>4531</v>
      </c>
      <c r="W95" t="s">
        <v>4471</v>
      </c>
      <c r="X95" t="n">
        <v>535286.0</v>
      </c>
      <c r="Y95" t="n">
        <v>475810.0</v>
      </c>
      <c r="Z95" t="n">
        <v>0.0</v>
      </c>
      <c r="AA95" t="n">
        <v>0.0</v>
      </c>
      <c r="AB95" t="n">
        <v>0.0</v>
      </c>
      <c r="AC95" t="n">
        <v>0.0</v>
      </c>
      <c r="AD95" t="n">
        <v>0.0</v>
      </c>
      <c r="AE95" t="n">
        <v>0.0</v>
      </c>
      <c r="AF95" t="n">
        <v>48000.0</v>
      </c>
      <c r="AG95" t="n">
        <v>0.0</v>
      </c>
      <c r="AH95" t="n">
        <v>0.0</v>
      </c>
      <c r="AI95" t="n">
        <v>0.0</v>
      </c>
      <c r="AJ95" t="n">
        <v>0.0</v>
      </c>
      <c r="AK95" t="n">
        <v>0.0</v>
      </c>
      <c r="AL95" t="n">
        <v>0.0</v>
      </c>
      <c r="AM95" t="n">
        <v>0.0</v>
      </c>
      <c r="AN95" t="n">
        <v>0.0</v>
      </c>
      <c r="AO95" t="n">
        <v>523810.0</v>
      </c>
      <c r="AP95" t="n">
        <v>52381.0</v>
      </c>
      <c r="AQ95" t="n">
        <v>40622.9</v>
      </c>
      <c r="CG95"/>
    </row>
    <row r="96">
      <c r="A96" t="n">
        <v>2.0</v>
      </c>
      <c r="B96">
        <f>IF((K96-G96-H96&gt;2400000),10,(L96/(K96-G96-H96)*100))</f>
      </c>
      <c r="C96">
        <f>IF(N96&gt;2400000,240000,(N96*S96)/100)</f>
      </c>
      <c r="D96">
        <f>IF(S96=0,0,IF((N96-I96)&gt;2400000,((((((N96-I96-J96)-240000))*0.1+(I96+J96)*0.1)))-7000,((((((N96-I96-J96)-(N96-I96-J96)*S96/100)))*0.1+(I96+J96)*0.1)-7000)))</f>
      </c>
      <c r="E96">
        <f>C96-O96</f>
      </c>
      <c r="F96">
        <f>D96-P96</f>
      </c>
      <c r="G96">
        <f>SUMIF(negtgel!U$2:BL$2,'Tsalin uzuulelt'!B$1,negtgel!U96:BL96) + SUMIF(negtgel!U$2:BL$2,'Tsalin uzuulelt'!B$2,negtgel!U96:BL96)+SUMIF(negtgel!U$2:BL$2,'Tsalin uzuulelt'!B$3,negtgel!U96:BL96)+SUMIF(negtgel!U$2:BL$2,'Tsalin uzuulelt'!B$4,negtgel!U96:BL96)+SUMIF(negtgel!U$2:BL$2,'Tsalin uzuulelt'!B$5,negtgel!U96:BL96)</f>
      </c>
      <c r="H96">
        <f>SUMIF(negtgel!U$2:BL$2,'Tsalin uzuulelt'!F$1,negtgel!U96:BL96) + SUMIF(negtgel!U$2:BL$2,'Tsalin uzuulelt'!F$2,negtgel!U96:BL96)+SUMIF(negtgel!U$2:BL$2,'Tsalin uzuulelt'!F$3,negtgel!U96:BL96)+SUMIF(negtgel!U$2:BL$2,'Tsalin uzuulelt'!F$4,negtgel!U96:BL96)+SUMIF(negtgel!U$2:BL$2,'Tsalin uzuulelt'!F$5,negtgel!U96:BL96)</f>
      </c>
      <c r="I96">
        <f>SUMIF(negtgel!U$2:BL$2,'Tsalin uzuulelt'!H$1,negtgel!U96:BL96) + SUMIF(negtgel!U$2:BL$2,'Tsalin uzuulelt'!H$2,negtgel!U96:BL96)+SUMIF(negtgel!U$2:BL$2,'Tsalin uzuulelt'!H$3,negtgel!U96:BL96)+SUMIF(negtgel!U$2:BL$2,'Tsalin uzuulelt'!H$4,negtgel!U96:BL96)+SUMIF(negtgel!U$2:BL$2,'Tsalin uzuulelt'!H$5,negtgel!U96:BL96)</f>
      </c>
      <c r="J96">
        <f>SUMIF(negtgel!U$2:BL$2,'Tsalin uzuulelt'!J$1,negtgel!U96:BL96) + SUMIF(negtgel!U$2:BL$2,'Tsalin uzuulelt'!J$2,negtgel!U96:BL96)+SUMIF(negtgel!U$2:BL$2,'Tsalin uzuulelt'!J$3,negtgel!U96:BL96)+SUMIF(negtgel!U$2:BL$2,'Tsalin uzuulelt'!J$4,negtgel!U96:BL96)+SUMIF(negtgel!U$2:BL$2,'Tsalin uzuulelt'!J$5,negtgel!U96:BL96)</f>
      </c>
      <c r="K96">
        <f>SUMIF(negtgel!U$2:BL$2,'Tsalin uzuulelt'!L$1,negtgel!U96:BL96) + SUMIF(negtgel!U$2:BL$2,'Tsalin uzuulelt'!L$2,negtgel!U96:BL96)+SUMIF(negtgel!U$2:BL$2,'Tsalin uzuulelt'!L$3,negtgel!U96:BL96)+SUMIF(negtgel!U$2:BL$2,'Tsalin uzuulelt'!L$4,negtgel!U96:BL96)+SUMIF(negtgel!U$2:BL$2,'Tsalin uzuulelt'!L$5,negtgel!U96:BL96)</f>
      </c>
      <c r="L96">
        <f>SUMIF(negtgel!U$2:BL$2,'Tsalin uzuulelt'!N$1,negtgel!U96:BL96) + SUMIF(negtgel!U$2:BL$2,'Tsalin uzuulelt'!N$2,negtgel!U96:BL96)+SUMIF(negtgel!U$2:BL$2,'Tsalin uzuulelt'!N$3,negtgel!U96:BL96)+SUMIF(negtgel!U$2:BL$2,'Tsalin uzuulelt'!N$4,negtgel!U96:BL96)+SUMIF(negtgel!U$2:BL$2,'Tsalin uzuulelt'!N$5,negtgel!U96:BL96)</f>
      </c>
      <c r="M96">
        <f>SUMIF(negtgel!U$2:BL$2,'Tsalin uzuulelt'!P$1,negtgel!U96:BL96) + SUMIF(negtgel!U$2:BL$2,'Tsalin uzuulelt'!P$2,negtgel!U96:BL96)+ SUMIF(negtgel!U$2:BL$2,'Tsalin uzuulelt'!P$3,negtgel!U96:BL96)+ SUMIF(negtgel!U$2:BL$2,'Tsalin uzuulelt'!P$4,negtgel!U96:BL96)+ SUMIF(negtgel!U$2:BL$2,'Tsalin uzuulelt'!P$5,negtgel!U96:BL96)</f>
      </c>
      <c r="N96">
        <f>IF(ISNUMBER(U96*1)=CF96,0,K96-H96-G96)</f>
      </c>
      <c r="O96">
        <f>IF(ISNUMBER(U96*1)=CF96,0,L96)</f>
      </c>
      <c r="P96">
        <f>IF(ISNUMBER(U96*1)=CF96,0,M96)</f>
      </c>
      <c r="Q96">
        <f>IF(N96&gt;2400000,N96,0)</f>
      </c>
      <c r="R96">
        <f>IF(L96/Q96*100&lt;3,2,10)</f>
      </c>
      <c r="S96">
        <f>IF(CH96=0,0,IF(B96&gt;9,10,IF(B96&gt;8,B96,IF(B96&gt;7.7,7.8,IF(B96&gt;3,B96,IF(B96&gt;1.5,2))))))</f>
      </c>
      <c r="T96">
        <f>IFERROR(U96*1,0)</f>
      </c>
      <c r="U96" t="n">
        <v>68.0</v>
      </c>
      <c r="V96" t="s">
        <v>4491</v>
      </c>
      <c r="W96" t="s">
        <v>4469</v>
      </c>
      <c r="X96" t="n">
        <v>580710.0</v>
      </c>
      <c r="Y96" t="n">
        <v>387140.0</v>
      </c>
      <c r="Z96" t="n">
        <v>19357.0</v>
      </c>
      <c r="AA96" t="n">
        <v>58071.0</v>
      </c>
      <c r="AB96" t="n">
        <v>0.0</v>
      </c>
      <c r="AC96" t="n">
        <v>0.0</v>
      </c>
      <c r="AD96" t="n">
        <v>0.0</v>
      </c>
      <c r="AE96" t="n">
        <v>0.0</v>
      </c>
      <c r="AF96" t="n">
        <v>36000.0</v>
      </c>
      <c r="AG96" t="n">
        <v>0.0</v>
      </c>
      <c r="AH96" t="n">
        <v>0.0</v>
      </c>
      <c r="AI96" t="n">
        <v>0.0</v>
      </c>
      <c r="AJ96" t="n">
        <v>0.0</v>
      </c>
      <c r="AK96" t="n">
        <v>0.0</v>
      </c>
      <c r="AL96" t="n">
        <v>0.0</v>
      </c>
      <c r="AM96" t="n">
        <v>0.0</v>
      </c>
      <c r="AN96" t="n">
        <v>0.0</v>
      </c>
      <c r="AO96" t="n">
        <v>500568.0</v>
      </c>
      <c r="AP96" t="n">
        <v>50057.0</v>
      </c>
      <c r="AQ96" t="n">
        <v>38411.1</v>
      </c>
      <c r="CG96"/>
    </row>
    <row r="97">
      <c r="A97" t="n">
        <v>2.0</v>
      </c>
      <c r="B97">
        <f>IF((K97-G97-H97&gt;2400000),10,(L97/(K97-G97-H97)*100))</f>
      </c>
      <c r="C97">
        <f>IF(N97&gt;2400000,240000,(N97*S97)/100)</f>
      </c>
      <c r="D97">
        <f>IF(S97=0,0,IF((N97-I97)&gt;2400000,((((((N97-I97-J97)-240000))*0.1+(I97+J97)*0.1)))-7000,((((((N97-I97-J97)-(N97-I97-J97)*S97/100)))*0.1+(I97+J97)*0.1)-7000)))</f>
      </c>
      <c r="E97">
        <f>C97-O97</f>
      </c>
      <c r="F97">
        <f>D97-P97</f>
      </c>
      <c r="G97">
        <f>SUMIF(negtgel!U$2:BL$2,'Tsalin uzuulelt'!B$1,negtgel!U97:BL97) + SUMIF(negtgel!U$2:BL$2,'Tsalin uzuulelt'!B$2,negtgel!U97:BL97)+SUMIF(negtgel!U$2:BL$2,'Tsalin uzuulelt'!B$3,negtgel!U97:BL97)+SUMIF(negtgel!U$2:BL$2,'Tsalin uzuulelt'!B$4,negtgel!U97:BL97)+SUMIF(negtgel!U$2:BL$2,'Tsalin uzuulelt'!B$5,negtgel!U97:BL97)</f>
      </c>
      <c r="H97">
        <f>SUMIF(negtgel!U$2:BL$2,'Tsalin uzuulelt'!F$1,negtgel!U97:BL97) + SUMIF(negtgel!U$2:BL$2,'Tsalin uzuulelt'!F$2,negtgel!U97:BL97)+SUMIF(negtgel!U$2:BL$2,'Tsalin uzuulelt'!F$3,negtgel!U97:BL97)+SUMIF(negtgel!U$2:BL$2,'Tsalin uzuulelt'!F$4,negtgel!U97:BL97)+SUMIF(negtgel!U$2:BL$2,'Tsalin uzuulelt'!F$5,negtgel!U97:BL97)</f>
      </c>
      <c r="I97">
        <f>SUMIF(negtgel!U$2:BL$2,'Tsalin uzuulelt'!H$1,negtgel!U97:BL97) + SUMIF(negtgel!U$2:BL$2,'Tsalin uzuulelt'!H$2,negtgel!U97:BL97)+SUMIF(negtgel!U$2:BL$2,'Tsalin uzuulelt'!H$3,negtgel!U97:BL97)+SUMIF(negtgel!U$2:BL$2,'Tsalin uzuulelt'!H$4,negtgel!U97:BL97)+SUMIF(negtgel!U$2:BL$2,'Tsalin uzuulelt'!H$5,negtgel!U97:BL97)</f>
      </c>
      <c r="J97">
        <f>SUMIF(negtgel!U$2:BL$2,'Tsalin uzuulelt'!J$1,negtgel!U97:BL97) + SUMIF(negtgel!U$2:BL$2,'Tsalin uzuulelt'!J$2,negtgel!U97:BL97)+SUMIF(negtgel!U$2:BL$2,'Tsalin uzuulelt'!J$3,negtgel!U97:BL97)+SUMIF(negtgel!U$2:BL$2,'Tsalin uzuulelt'!J$4,negtgel!U97:BL97)+SUMIF(negtgel!U$2:BL$2,'Tsalin uzuulelt'!J$5,negtgel!U97:BL97)</f>
      </c>
      <c r="K97">
        <f>SUMIF(negtgel!U$2:BL$2,'Tsalin uzuulelt'!L$1,negtgel!U97:BL97) + SUMIF(negtgel!U$2:BL$2,'Tsalin uzuulelt'!L$2,negtgel!U97:BL97)+SUMIF(negtgel!U$2:BL$2,'Tsalin uzuulelt'!L$3,negtgel!U97:BL97)+SUMIF(negtgel!U$2:BL$2,'Tsalin uzuulelt'!L$4,negtgel!U97:BL97)+SUMIF(negtgel!U$2:BL$2,'Tsalin uzuulelt'!L$5,negtgel!U97:BL97)</f>
      </c>
      <c r="L97">
        <f>SUMIF(negtgel!U$2:BL$2,'Tsalin uzuulelt'!N$1,negtgel!U97:BL97) + SUMIF(negtgel!U$2:BL$2,'Tsalin uzuulelt'!N$2,negtgel!U97:BL97)+SUMIF(negtgel!U$2:BL$2,'Tsalin uzuulelt'!N$3,negtgel!U97:BL97)+SUMIF(negtgel!U$2:BL$2,'Tsalin uzuulelt'!N$4,negtgel!U97:BL97)+SUMIF(negtgel!U$2:BL$2,'Tsalin uzuulelt'!N$5,negtgel!U97:BL97)</f>
      </c>
      <c r="M97">
        <f>SUMIF(negtgel!U$2:BL$2,'Tsalin uzuulelt'!P$1,negtgel!U97:BL97) + SUMIF(negtgel!U$2:BL$2,'Tsalin uzuulelt'!P$2,negtgel!U97:BL97)+ SUMIF(negtgel!U$2:BL$2,'Tsalin uzuulelt'!P$3,negtgel!U97:BL97)+ SUMIF(negtgel!U$2:BL$2,'Tsalin uzuulelt'!P$4,negtgel!U97:BL97)+ SUMIF(negtgel!U$2:BL$2,'Tsalin uzuulelt'!P$5,negtgel!U97:BL97)</f>
      </c>
      <c r="N97">
        <f>IF(ISNUMBER(U97*1)=CF97,0,K97-H97-G97)</f>
      </c>
      <c r="O97">
        <f>IF(ISNUMBER(U97*1)=CF97,0,L97)</f>
      </c>
      <c r="P97">
        <f>IF(ISNUMBER(U97*1)=CF97,0,M97)</f>
      </c>
      <c r="Q97">
        <f>IF(N97&gt;2400000,N97,0)</f>
      </c>
      <c r="R97">
        <f>IF(L97/Q97*100&lt;3,2,10)</f>
      </c>
      <c r="S97">
        <f>IF(CH97=0,0,IF(B97&gt;9,10,IF(B97&gt;8,B97,IF(B97&gt;7.7,7.8,IF(B97&gt;3,B97,IF(B97&gt;1.5,2))))))</f>
      </c>
      <c r="T97">
        <f>IFERROR(U97*1,0)</f>
      </c>
      <c r="U97" t="n">
        <v>69.0</v>
      </c>
      <c r="V97" t="s">
        <v>4492</v>
      </c>
      <c r="W97" t="s">
        <v>4469</v>
      </c>
      <c r="X97" t="n">
        <v>580710.0</v>
      </c>
      <c r="Y97" t="n">
        <v>580710.0</v>
      </c>
      <c r="Z97" t="n">
        <v>29036.0</v>
      </c>
      <c r="AA97" t="n">
        <v>87106.0</v>
      </c>
      <c r="AB97" t="n">
        <v>0.0</v>
      </c>
      <c r="AC97" t="n">
        <v>0.0</v>
      </c>
      <c r="AD97" t="n">
        <v>0.0</v>
      </c>
      <c r="AE97" t="n">
        <v>0.0</v>
      </c>
      <c r="AF97" t="n">
        <v>54000.0</v>
      </c>
      <c r="AG97" t="n">
        <v>0.0</v>
      </c>
      <c r="AH97" t="n">
        <v>0.0</v>
      </c>
      <c r="AI97" t="n">
        <v>0.0</v>
      </c>
      <c r="AJ97" t="n">
        <v>0.0</v>
      </c>
      <c r="AK97" t="n">
        <v>0.0</v>
      </c>
      <c r="AL97" t="n">
        <v>0.0</v>
      </c>
      <c r="AM97" t="n">
        <v>0.0</v>
      </c>
      <c r="AN97" t="n">
        <v>0.0</v>
      </c>
      <c r="AO97" t="n">
        <v>750852.0</v>
      </c>
      <c r="AP97" t="n">
        <v>75086.0</v>
      </c>
      <c r="AQ97" t="n">
        <v>61116.7</v>
      </c>
      <c r="CG97"/>
    </row>
    <row r="98">
      <c r="A98" t="n">
        <v>2.0</v>
      </c>
      <c r="B98">
        <f>IF((K98-G98-H98&gt;2400000),10,(L98/(K98-G98-H98)*100))</f>
      </c>
      <c r="C98">
        <f>IF(N98&gt;2400000,240000,(N98*S98)/100)</f>
      </c>
      <c r="D98">
        <f>IF(S98=0,0,IF((N98-I98)&gt;2400000,((((((N98-I98-J98)-240000))*0.1+(I98+J98)*0.1)))-7000,((((((N98-I98-J98)-(N98-I98-J98)*S98/100)))*0.1+(I98+J98)*0.1)-7000)))</f>
      </c>
      <c r="E98">
        <f>C98-O98</f>
      </c>
      <c r="F98">
        <f>D98-P98</f>
      </c>
      <c r="G98">
        <f>SUMIF(negtgel!U$2:BL$2,'Tsalin uzuulelt'!B$1,negtgel!U98:BL98) + SUMIF(negtgel!U$2:BL$2,'Tsalin uzuulelt'!B$2,negtgel!U98:BL98)+SUMIF(negtgel!U$2:BL$2,'Tsalin uzuulelt'!B$3,negtgel!U98:BL98)+SUMIF(negtgel!U$2:BL$2,'Tsalin uzuulelt'!B$4,negtgel!U98:BL98)+SUMIF(negtgel!U$2:BL$2,'Tsalin uzuulelt'!B$5,negtgel!U98:BL98)</f>
      </c>
      <c r="H98">
        <f>SUMIF(negtgel!U$2:BL$2,'Tsalin uzuulelt'!F$1,negtgel!U98:BL98) + SUMIF(negtgel!U$2:BL$2,'Tsalin uzuulelt'!F$2,negtgel!U98:BL98)+SUMIF(negtgel!U$2:BL$2,'Tsalin uzuulelt'!F$3,negtgel!U98:BL98)+SUMIF(negtgel!U$2:BL$2,'Tsalin uzuulelt'!F$4,negtgel!U98:BL98)+SUMIF(negtgel!U$2:BL$2,'Tsalin uzuulelt'!F$5,negtgel!U98:BL98)</f>
      </c>
      <c r="I98">
        <f>SUMIF(negtgel!U$2:BL$2,'Tsalin uzuulelt'!H$1,negtgel!U98:BL98) + SUMIF(negtgel!U$2:BL$2,'Tsalin uzuulelt'!H$2,negtgel!U98:BL98)+SUMIF(negtgel!U$2:BL$2,'Tsalin uzuulelt'!H$3,negtgel!U98:BL98)+SUMIF(negtgel!U$2:BL$2,'Tsalin uzuulelt'!H$4,negtgel!U98:BL98)+SUMIF(negtgel!U$2:BL$2,'Tsalin uzuulelt'!H$5,negtgel!U98:BL98)</f>
      </c>
      <c r="J98">
        <f>SUMIF(negtgel!U$2:BL$2,'Tsalin uzuulelt'!J$1,negtgel!U98:BL98) + SUMIF(negtgel!U$2:BL$2,'Tsalin uzuulelt'!J$2,negtgel!U98:BL98)+SUMIF(negtgel!U$2:BL$2,'Tsalin uzuulelt'!J$3,negtgel!U98:BL98)+SUMIF(negtgel!U$2:BL$2,'Tsalin uzuulelt'!J$4,negtgel!U98:BL98)+SUMIF(negtgel!U$2:BL$2,'Tsalin uzuulelt'!J$5,negtgel!U98:BL98)</f>
      </c>
      <c r="K98">
        <f>SUMIF(negtgel!U$2:BL$2,'Tsalin uzuulelt'!L$1,negtgel!U98:BL98) + SUMIF(negtgel!U$2:BL$2,'Tsalin uzuulelt'!L$2,negtgel!U98:BL98)+SUMIF(negtgel!U$2:BL$2,'Tsalin uzuulelt'!L$3,negtgel!U98:BL98)+SUMIF(negtgel!U$2:BL$2,'Tsalin uzuulelt'!L$4,negtgel!U98:BL98)+SUMIF(negtgel!U$2:BL$2,'Tsalin uzuulelt'!L$5,negtgel!U98:BL98)</f>
      </c>
      <c r="L98">
        <f>SUMIF(negtgel!U$2:BL$2,'Tsalin uzuulelt'!N$1,negtgel!U98:BL98) + SUMIF(negtgel!U$2:BL$2,'Tsalin uzuulelt'!N$2,negtgel!U98:BL98)+SUMIF(negtgel!U$2:BL$2,'Tsalin uzuulelt'!N$3,negtgel!U98:BL98)+SUMIF(negtgel!U$2:BL$2,'Tsalin uzuulelt'!N$4,negtgel!U98:BL98)+SUMIF(negtgel!U$2:BL$2,'Tsalin uzuulelt'!N$5,negtgel!U98:BL98)</f>
      </c>
      <c r="M98">
        <f>SUMIF(negtgel!U$2:BL$2,'Tsalin uzuulelt'!P$1,negtgel!U98:BL98) + SUMIF(negtgel!U$2:BL$2,'Tsalin uzuulelt'!P$2,negtgel!U98:BL98)+ SUMIF(negtgel!U$2:BL$2,'Tsalin uzuulelt'!P$3,negtgel!U98:BL98)+ SUMIF(negtgel!U$2:BL$2,'Tsalin uzuulelt'!P$4,negtgel!U98:BL98)+ SUMIF(negtgel!U$2:BL$2,'Tsalin uzuulelt'!P$5,negtgel!U98:BL98)</f>
      </c>
      <c r="N98">
        <f>IF(ISNUMBER(U98*1)=CF98,0,K98-H98-G98)</f>
      </c>
      <c r="O98">
        <f>IF(ISNUMBER(U98*1)=CF98,0,L98)</f>
      </c>
      <c r="P98">
        <f>IF(ISNUMBER(U98*1)=CF98,0,M98)</f>
      </c>
      <c r="Q98">
        <f>IF(N98&gt;2400000,N98,0)</f>
      </c>
      <c r="R98">
        <f>IF(L98/Q98*100&lt;3,2,10)</f>
      </c>
      <c r="S98">
        <f>IF(CH98=0,0,IF(B98&gt;9,10,IF(B98&gt;8,B98,IF(B98&gt;7.7,7.8,IF(B98&gt;3,B98,IF(B98&gt;1.5,2))))))</f>
      </c>
      <c r="T98">
        <f>IFERROR(U98*1,0)</f>
      </c>
      <c r="U98" t="n">
        <v>70.0</v>
      </c>
      <c r="V98" t="s">
        <v>4493</v>
      </c>
      <c r="W98" t="s">
        <v>4471</v>
      </c>
      <c r="X98" t="n">
        <v>539547.0</v>
      </c>
      <c r="Y98" t="n">
        <v>539547.0</v>
      </c>
      <c r="Z98" t="n">
        <v>0.0</v>
      </c>
      <c r="AA98" t="n">
        <v>0.0</v>
      </c>
      <c r="AB98" t="n">
        <v>0.0</v>
      </c>
      <c r="AC98" t="n">
        <v>0.0</v>
      </c>
      <c r="AD98" t="n">
        <v>0.0</v>
      </c>
      <c r="AE98" t="n">
        <v>0.0</v>
      </c>
      <c r="AF98" t="n">
        <v>54000.0</v>
      </c>
      <c r="AG98" t="n">
        <v>0.0</v>
      </c>
      <c r="AH98" t="n">
        <v>0.0</v>
      </c>
      <c r="AI98" t="n">
        <v>0.0</v>
      </c>
      <c r="AJ98" t="n">
        <v>0.0</v>
      </c>
      <c r="AK98" t="n">
        <v>0.0</v>
      </c>
      <c r="AL98" t="n">
        <v>0.0</v>
      </c>
      <c r="AM98" t="n">
        <v>0.0</v>
      </c>
      <c r="AN98" t="n">
        <v>0.0</v>
      </c>
      <c r="AO98" t="n">
        <v>593547.0</v>
      </c>
      <c r="AP98" t="n">
        <v>59354.0</v>
      </c>
      <c r="AQ98" t="n">
        <v>46959.2</v>
      </c>
      <c r="CG98"/>
    </row>
    <row r="99">
      <c r="A99" t="n">
        <v>2.0</v>
      </c>
      <c r="B99">
        <f>IF((K99-G99-H99&gt;2400000),10,(L99/(K99-G99-H99)*100))</f>
      </c>
      <c r="C99">
        <f>IF(N99&gt;2400000,240000,(N99*S99)/100)</f>
      </c>
      <c r="D99">
        <f>IF(S99=0,0,IF((N99-I99)&gt;2400000,((((((N99-I99-J99)-240000))*0.1+(I99+J99)*0.1)))-7000,((((((N99-I99-J99)-(N99-I99-J99)*S99/100)))*0.1+(I99+J99)*0.1)-7000)))</f>
      </c>
      <c r="E99">
        <f>C99-O99</f>
      </c>
      <c r="F99">
        <f>D99-P99</f>
      </c>
      <c r="G99">
        <f>SUMIF(negtgel!U$2:BL$2,'Tsalin uzuulelt'!B$1,negtgel!U99:BL99) + SUMIF(negtgel!U$2:BL$2,'Tsalin uzuulelt'!B$2,negtgel!U99:BL99)+SUMIF(negtgel!U$2:BL$2,'Tsalin uzuulelt'!B$3,negtgel!U99:BL99)+SUMIF(negtgel!U$2:BL$2,'Tsalin uzuulelt'!B$4,negtgel!U99:BL99)+SUMIF(negtgel!U$2:BL$2,'Tsalin uzuulelt'!B$5,negtgel!U99:BL99)</f>
      </c>
      <c r="H99">
        <f>SUMIF(negtgel!U$2:BL$2,'Tsalin uzuulelt'!F$1,negtgel!U99:BL99) + SUMIF(negtgel!U$2:BL$2,'Tsalin uzuulelt'!F$2,negtgel!U99:BL99)+SUMIF(negtgel!U$2:BL$2,'Tsalin uzuulelt'!F$3,negtgel!U99:BL99)+SUMIF(negtgel!U$2:BL$2,'Tsalin uzuulelt'!F$4,negtgel!U99:BL99)+SUMIF(negtgel!U$2:BL$2,'Tsalin uzuulelt'!F$5,negtgel!U99:BL99)</f>
      </c>
      <c r="I99">
        <f>SUMIF(negtgel!U$2:BL$2,'Tsalin uzuulelt'!H$1,negtgel!U99:BL99) + SUMIF(negtgel!U$2:BL$2,'Tsalin uzuulelt'!H$2,negtgel!U99:BL99)+SUMIF(negtgel!U$2:BL$2,'Tsalin uzuulelt'!H$3,negtgel!U99:BL99)+SUMIF(negtgel!U$2:BL$2,'Tsalin uzuulelt'!H$4,negtgel!U99:BL99)+SUMIF(negtgel!U$2:BL$2,'Tsalin uzuulelt'!H$5,negtgel!U99:BL99)</f>
      </c>
      <c r="J99">
        <f>SUMIF(negtgel!U$2:BL$2,'Tsalin uzuulelt'!J$1,negtgel!U99:BL99) + SUMIF(negtgel!U$2:BL$2,'Tsalin uzuulelt'!J$2,negtgel!U99:BL99)+SUMIF(negtgel!U$2:BL$2,'Tsalin uzuulelt'!J$3,negtgel!U99:BL99)+SUMIF(negtgel!U$2:BL$2,'Tsalin uzuulelt'!J$4,negtgel!U99:BL99)+SUMIF(negtgel!U$2:BL$2,'Tsalin uzuulelt'!J$5,negtgel!U99:BL99)</f>
      </c>
      <c r="K99">
        <f>SUMIF(negtgel!U$2:BL$2,'Tsalin uzuulelt'!L$1,negtgel!U99:BL99) + SUMIF(negtgel!U$2:BL$2,'Tsalin uzuulelt'!L$2,negtgel!U99:BL99)+SUMIF(negtgel!U$2:BL$2,'Tsalin uzuulelt'!L$3,negtgel!U99:BL99)+SUMIF(negtgel!U$2:BL$2,'Tsalin uzuulelt'!L$4,negtgel!U99:BL99)+SUMIF(negtgel!U$2:BL$2,'Tsalin uzuulelt'!L$5,negtgel!U99:BL99)</f>
      </c>
      <c r="L99">
        <f>SUMIF(negtgel!U$2:BL$2,'Tsalin uzuulelt'!N$1,negtgel!U99:BL99) + SUMIF(negtgel!U$2:BL$2,'Tsalin uzuulelt'!N$2,negtgel!U99:BL99)+SUMIF(negtgel!U$2:BL$2,'Tsalin uzuulelt'!N$3,negtgel!U99:BL99)+SUMIF(negtgel!U$2:BL$2,'Tsalin uzuulelt'!N$4,negtgel!U99:BL99)+SUMIF(negtgel!U$2:BL$2,'Tsalin uzuulelt'!N$5,negtgel!U99:BL99)</f>
      </c>
      <c r="M99">
        <f>SUMIF(negtgel!U$2:BL$2,'Tsalin uzuulelt'!P$1,negtgel!U99:BL99) + SUMIF(negtgel!U$2:BL$2,'Tsalin uzuulelt'!P$2,negtgel!U99:BL99)+ SUMIF(negtgel!U$2:BL$2,'Tsalin uzuulelt'!P$3,negtgel!U99:BL99)+ SUMIF(negtgel!U$2:BL$2,'Tsalin uzuulelt'!P$4,negtgel!U99:BL99)+ SUMIF(negtgel!U$2:BL$2,'Tsalin uzuulelt'!P$5,negtgel!U99:BL99)</f>
      </c>
      <c r="N99">
        <f>IF(ISNUMBER(U99*1)=CF99,0,K99-H99-G99)</f>
      </c>
      <c r="O99">
        <f>IF(ISNUMBER(U99*1)=CF99,0,L99)</f>
      </c>
      <c r="P99">
        <f>IF(ISNUMBER(U99*1)=CF99,0,M99)</f>
      </c>
      <c r="Q99">
        <f>IF(N99&gt;2400000,N99,0)</f>
      </c>
      <c r="R99">
        <f>IF(L99/Q99*100&lt;3,2,10)</f>
      </c>
      <c r="S99">
        <f>IF(CH99=0,0,IF(B99&gt;9,10,IF(B99&gt;8,B99,IF(B99&gt;7.7,7.8,IF(B99&gt;3,B99,IF(B99&gt;1.5,2))))))</f>
      </c>
      <c r="T99">
        <f>IFERROR(U99*1,0)</f>
      </c>
      <c r="U99" t="s">
        <v>4466</v>
      </c>
      <c r="V99"/>
      <c r="W99"/>
      <c r="X99" t="n">
        <v>8064114.0</v>
      </c>
      <c r="Y99" t="n">
        <v>6219978.0</v>
      </c>
      <c r="Z99" t="n">
        <v>231467.0</v>
      </c>
      <c r="AA99" t="n">
        <v>553952.0</v>
      </c>
      <c r="AB99" t="n">
        <v>0.0</v>
      </c>
      <c r="AC99" t="n">
        <v>0.0</v>
      </c>
      <c r="AD99" t="n">
        <v>0.0</v>
      </c>
      <c r="AE99" t="n">
        <v>0.0</v>
      </c>
      <c r="AF99" t="n">
        <v>585000.0</v>
      </c>
      <c r="AG99" t="n">
        <v>0.0</v>
      </c>
      <c r="AH99" t="n">
        <v>0.0</v>
      </c>
      <c r="AI99" t="n">
        <v>0.0</v>
      </c>
      <c r="AJ99" t="n">
        <v>0.0</v>
      </c>
      <c r="AK99" t="n">
        <v>0.0</v>
      </c>
      <c r="AL99" t="n">
        <v>118455.0</v>
      </c>
      <c r="AM99" t="n">
        <v>0.0</v>
      </c>
      <c r="AN99" t="n">
        <v>0.0</v>
      </c>
      <c r="AO99" t="n">
        <v>7708852.0</v>
      </c>
      <c r="AP99" t="n">
        <v>759042.0</v>
      </c>
      <c r="AQ99" t="n">
        <v>604985.7</v>
      </c>
      <c r="CG99"/>
    </row>
    <row r="100">
      <c r="A100" t="n">
        <v>2.0</v>
      </c>
      <c r="B100">
        <f>IF((K100-G100-H100&gt;2400000),10,(L100/(K100-G100-H100)*100))</f>
      </c>
      <c r="C100">
        <f>IF(N100&gt;2400000,240000,(N100*S100)/100)</f>
      </c>
      <c r="D100">
        <f>IF(S100=0,0,IF((N100-I100)&gt;2400000,((((((N100-I100-J100)-240000))*0.1+(I100+J100)*0.1)))-7000,((((((N100-I100-J100)-(N100-I100-J100)*S100/100)))*0.1+(I100+J100)*0.1)-7000)))</f>
      </c>
      <c r="E100">
        <f>C100-O100</f>
      </c>
      <c r="F100">
        <f>D100-P100</f>
      </c>
      <c r="G100">
        <f>SUMIF(negtgel!U$2:BL$2,'Tsalin uzuulelt'!B$1,negtgel!U100:BL100) + SUMIF(negtgel!U$2:BL$2,'Tsalin uzuulelt'!B$2,negtgel!U100:BL100)+SUMIF(negtgel!U$2:BL$2,'Tsalin uzuulelt'!B$3,negtgel!U100:BL100)+SUMIF(negtgel!U$2:BL$2,'Tsalin uzuulelt'!B$4,negtgel!U100:BL100)+SUMIF(negtgel!U$2:BL$2,'Tsalin uzuulelt'!B$5,negtgel!U100:BL100)</f>
      </c>
      <c r="H100">
        <f>SUMIF(negtgel!U$2:BL$2,'Tsalin uzuulelt'!F$1,negtgel!U100:BL100) + SUMIF(negtgel!U$2:BL$2,'Tsalin uzuulelt'!F$2,negtgel!U100:BL100)+SUMIF(negtgel!U$2:BL$2,'Tsalin uzuulelt'!F$3,negtgel!U100:BL100)+SUMIF(negtgel!U$2:BL$2,'Tsalin uzuulelt'!F$4,negtgel!U100:BL100)+SUMIF(negtgel!U$2:BL$2,'Tsalin uzuulelt'!F$5,negtgel!U100:BL100)</f>
      </c>
      <c r="I100">
        <f>SUMIF(negtgel!U$2:BL$2,'Tsalin uzuulelt'!H$1,negtgel!U100:BL100) + SUMIF(negtgel!U$2:BL$2,'Tsalin uzuulelt'!H$2,negtgel!U100:BL100)+SUMIF(negtgel!U$2:BL$2,'Tsalin uzuulelt'!H$3,negtgel!U100:BL100)+SUMIF(negtgel!U$2:BL$2,'Tsalin uzuulelt'!H$4,negtgel!U100:BL100)+SUMIF(negtgel!U$2:BL$2,'Tsalin uzuulelt'!H$5,negtgel!U100:BL100)</f>
      </c>
      <c r="J100">
        <f>SUMIF(negtgel!U$2:BL$2,'Tsalin uzuulelt'!J$1,negtgel!U100:BL100) + SUMIF(negtgel!U$2:BL$2,'Tsalin uzuulelt'!J$2,negtgel!U100:BL100)+SUMIF(negtgel!U$2:BL$2,'Tsalin uzuulelt'!J$3,negtgel!U100:BL100)+SUMIF(negtgel!U$2:BL$2,'Tsalin uzuulelt'!J$4,negtgel!U100:BL100)+SUMIF(negtgel!U$2:BL$2,'Tsalin uzuulelt'!J$5,negtgel!U100:BL100)</f>
      </c>
      <c r="K100">
        <f>SUMIF(negtgel!U$2:BL$2,'Tsalin uzuulelt'!L$1,negtgel!U100:BL100) + SUMIF(negtgel!U$2:BL$2,'Tsalin uzuulelt'!L$2,negtgel!U100:BL100)+SUMIF(negtgel!U$2:BL$2,'Tsalin uzuulelt'!L$3,negtgel!U100:BL100)+SUMIF(negtgel!U$2:BL$2,'Tsalin uzuulelt'!L$4,negtgel!U100:BL100)+SUMIF(negtgel!U$2:BL$2,'Tsalin uzuulelt'!L$5,negtgel!U100:BL100)</f>
      </c>
      <c r="L100">
        <f>SUMIF(negtgel!U$2:BL$2,'Tsalin uzuulelt'!N$1,negtgel!U100:BL100) + SUMIF(negtgel!U$2:BL$2,'Tsalin uzuulelt'!N$2,negtgel!U100:BL100)+SUMIF(negtgel!U$2:BL$2,'Tsalin uzuulelt'!N$3,negtgel!U100:BL100)+SUMIF(negtgel!U$2:BL$2,'Tsalin uzuulelt'!N$4,negtgel!U100:BL100)+SUMIF(negtgel!U$2:BL$2,'Tsalin uzuulelt'!N$5,negtgel!U100:BL100)</f>
      </c>
      <c r="M100">
        <f>SUMIF(negtgel!U$2:BL$2,'Tsalin uzuulelt'!P$1,negtgel!U100:BL100) + SUMIF(negtgel!U$2:BL$2,'Tsalin uzuulelt'!P$2,negtgel!U100:BL100)+ SUMIF(negtgel!U$2:BL$2,'Tsalin uzuulelt'!P$3,negtgel!U100:BL100)+ SUMIF(negtgel!U$2:BL$2,'Tsalin uzuulelt'!P$4,negtgel!U100:BL100)+ SUMIF(negtgel!U$2:BL$2,'Tsalin uzuulelt'!P$5,negtgel!U100:BL100)</f>
      </c>
      <c r="N100">
        <f>IF(ISNUMBER(U100*1)=CF100,0,K100-H100-G100)</f>
      </c>
      <c r="O100">
        <f>IF(ISNUMBER(U100*1)=CF100,0,L100)</f>
      </c>
      <c r="P100">
        <f>IF(ISNUMBER(U100*1)=CF100,0,M100)</f>
      </c>
      <c r="Q100">
        <f>IF(N100&gt;2400000,N100,0)</f>
      </c>
      <c r="R100">
        <f>IF(L100/Q100*100&lt;3,2,10)</f>
      </c>
      <c r="S100">
        <f>IF(CH100=0,0,IF(B100&gt;9,10,IF(B100&gt;8,B100,IF(B100&gt;7.7,7.8,IF(B100&gt;3,B100,IF(B100&gt;1.5,2))))))</f>
      </c>
      <c r="T100">
        <f>IFERROR(U100*1,0)</f>
      </c>
      <c r="U100" t="s">
        <v>4494</v>
      </c>
      <c r="V100"/>
      <c r="W100"/>
      <c r="X100"/>
      <c r="Y100"/>
      <c r="Z100"/>
      <c r="AA100"/>
      <c r="AB100"/>
      <c r="AC100"/>
      <c r="AD100"/>
      <c r="AE100"/>
      <c r="AF100"/>
      <c r="AG100"/>
      <c r="AH100"/>
      <c r="AI100"/>
      <c r="AJ100"/>
      <c r="AK100"/>
      <c r="AL100"/>
      <c r="AM100"/>
      <c r="AN100"/>
      <c r="AO100"/>
      <c r="AP100"/>
      <c r="AQ100"/>
      <c r="CG100"/>
    </row>
    <row r="101">
      <c r="A101" t="n">
        <v>2.0</v>
      </c>
      <c r="B101">
        <f>IF((K101-G101-H101&gt;2400000),10,(L101/(K101-G101-H101)*100))</f>
      </c>
      <c r="C101">
        <f>IF(N101&gt;2400000,240000,(N101*S101)/100)</f>
      </c>
      <c r="D101">
        <f>IF(S101=0,0,IF((N101-I101)&gt;2400000,((((((N101-I101-J101)-240000))*0.1+(I101+J101)*0.1)))-7000,((((((N101-I101-J101)-(N101-I101-J101)*S101/100)))*0.1+(I101+J101)*0.1)-7000)))</f>
      </c>
      <c r="E101">
        <f>C101-O101</f>
      </c>
      <c r="F101">
        <f>D101-P101</f>
      </c>
      <c r="G101">
        <f>SUMIF(negtgel!U$2:BL$2,'Tsalin uzuulelt'!B$1,negtgel!U101:BL101) + SUMIF(negtgel!U$2:BL$2,'Tsalin uzuulelt'!B$2,negtgel!U101:BL101)+SUMIF(negtgel!U$2:BL$2,'Tsalin uzuulelt'!B$3,negtgel!U101:BL101)+SUMIF(negtgel!U$2:BL$2,'Tsalin uzuulelt'!B$4,negtgel!U101:BL101)+SUMIF(negtgel!U$2:BL$2,'Tsalin uzuulelt'!B$5,negtgel!U101:BL101)</f>
      </c>
      <c r="H101">
        <f>SUMIF(negtgel!U$2:BL$2,'Tsalin uzuulelt'!F$1,negtgel!U101:BL101) + SUMIF(negtgel!U$2:BL$2,'Tsalin uzuulelt'!F$2,negtgel!U101:BL101)+SUMIF(negtgel!U$2:BL$2,'Tsalin uzuulelt'!F$3,negtgel!U101:BL101)+SUMIF(negtgel!U$2:BL$2,'Tsalin uzuulelt'!F$4,negtgel!U101:BL101)+SUMIF(negtgel!U$2:BL$2,'Tsalin uzuulelt'!F$5,negtgel!U101:BL101)</f>
      </c>
      <c r="I101">
        <f>SUMIF(negtgel!U$2:BL$2,'Tsalin uzuulelt'!H$1,negtgel!U101:BL101) + SUMIF(negtgel!U$2:BL$2,'Tsalin uzuulelt'!H$2,negtgel!U101:BL101)+SUMIF(negtgel!U$2:BL$2,'Tsalin uzuulelt'!H$3,negtgel!U101:BL101)+SUMIF(negtgel!U$2:BL$2,'Tsalin uzuulelt'!H$4,negtgel!U101:BL101)+SUMIF(negtgel!U$2:BL$2,'Tsalin uzuulelt'!H$5,negtgel!U101:BL101)</f>
      </c>
      <c r="J101">
        <f>SUMIF(negtgel!U$2:BL$2,'Tsalin uzuulelt'!J$1,negtgel!U101:BL101) + SUMIF(negtgel!U$2:BL$2,'Tsalin uzuulelt'!J$2,negtgel!U101:BL101)+SUMIF(negtgel!U$2:BL$2,'Tsalin uzuulelt'!J$3,negtgel!U101:BL101)+SUMIF(negtgel!U$2:BL$2,'Tsalin uzuulelt'!J$4,negtgel!U101:BL101)+SUMIF(negtgel!U$2:BL$2,'Tsalin uzuulelt'!J$5,negtgel!U101:BL101)</f>
      </c>
      <c r="K101">
        <f>SUMIF(negtgel!U$2:BL$2,'Tsalin uzuulelt'!L$1,negtgel!U101:BL101) + SUMIF(negtgel!U$2:BL$2,'Tsalin uzuulelt'!L$2,negtgel!U101:BL101)+SUMIF(negtgel!U$2:BL$2,'Tsalin uzuulelt'!L$3,negtgel!U101:BL101)+SUMIF(negtgel!U$2:BL$2,'Tsalin uzuulelt'!L$4,negtgel!U101:BL101)+SUMIF(negtgel!U$2:BL$2,'Tsalin uzuulelt'!L$5,negtgel!U101:BL101)</f>
      </c>
      <c r="L101">
        <f>SUMIF(negtgel!U$2:BL$2,'Tsalin uzuulelt'!N$1,negtgel!U101:BL101) + SUMIF(negtgel!U$2:BL$2,'Tsalin uzuulelt'!N$2,negtgel!U101:BL101)+SUMIF(negtgel!U$2:BL$2,'Tsalin uzuulelt'!N$3,negtgel!U101:BL101)+SUMIF(negtgel!U$2:BL$2,'Tsalin uzuulelt'!N$4,negtgel!U101:BL101)+SUMIF(negtgel!U$2:BL$2,'Tsalin uzuulelt'!N$5,negtgel!U101:BL101)</f>
      </c>
      <c r="M101">
        <f>SUMIF(negtgel!U$2:BL$2,'Tsalin uzuulelt'!P$1,negtgel!U101:BL101) + SUMIF(negtgel!U$2:BL$2,'Tsalin uzuulelt'!P$2,negtgel!U101:BL101)+ SUMIF(negtgel!U$2:BL$2,'Tsalin uzuulelt'!P$3,negtgel!U101:BL101)+ SUMIF(negtgel!U$2:BL$2,'Tsalin uzuulelt'!P$4,negtgel!U101:BL101)+ SUMIF(negtgel!U$2:BL$2,'Tsalin uzuulelt'!P$5,negtgel!U101:BL101)</f>
      </c>
      <c r="N101">
        <f>IF(ISNUMBER(U101*1)=CF101,0,K101-H101-G101)</f>
      </c>
      <c r="O101">
        <f>IF(ISNUMBER(U101*1)=CF101,0,L101)</f>
      </c>
      <c r="P101">
        <f>IF(ISNUMBER(U101*1)=CF101,0,M101)</f>
      </c>
      <c r="Q101">
        <f>IF(N101&gt;2400000,N101,0)</f>
      </c>
      <c r="R101">
        <f>IF(L101/Q101*100&lt;3,2,10)</f>
      </c>
      <c r="S101">
        <f>IF(CH101=0,0,IF(B101&gt;9,10,IF(B101&gt;8,B101,IF(B101&gt;7.7,7.8,IF(B101&gt;3,B101,IF(B101&gt;1.5,2))))))</f>
      </c>
      <c r="T101">
        <f>IFERROR(U101*1,0)</f>
      </c>
      <c r="U101" t="n">
        <v>71.0</v>
      </c>
      <c r="V101" t="s">
        <v>4495</v>
      </c>
      <c r="W101" t="s">
        <v>4469</v>
      </c>
      <c r="X101" t="n">
        <v>547759.0</v>
      </c>
      <c r="Y101" t="n">
        <v>547759.0</v>
      </c>
      <c r="Z101" t="n">
        <v>0.0</v>
      </c>
      <c r="AA101" t="n">
        <v>0.0</v>
      </c>
      <c r="AB101" t="n">
        <v>0.0</v>
      </c>
      <c r="AC101" t="n">
        <v>0.0</v>
      </c>
      <c r="AD101" t="n">
        <v>0.0</v>
      </c>
      <c r="AE101" t="n">
        <v>0.0</v>
      </c>
      <c r="AF101" t="n">
        <v>54000.0</v>
      </c>
      <c r="AG101" t="n">
        <v>0.0</v>
      </c>
      <c r="AH101" t="n">
        <v>0.0</v>
      </c>
      <c r="AI101" t="n">
        <v>0.0</v>
      </c>
      <c r="AJ101" t="n">
        <v>0.0</v>
      </c>
      <c r="AK101" t="n">
        <v>0.0</v>
      </c>
      <c r="AL101" t="n">
        <v>0.0</v>
      </c>
      <c r="AM101" t="n">
        <v>0.0</v>
      </c>
      <c r="AN101" t="n">
        <v>0.0</v>
      </c>
      <c r="AO101" t="n">
        <v>601759.0</v>
      </c>
      <c r="AP101" t="n">
        <v>60176.0</v>
      </c>
      <c r="AQ101" t="n">
        <v>47698.3</v>
      </c>
      <c r="CG101"/>
    </row>
    <row r="102">
      <c r="A102" t="n">
        <v>2.0</v>
      </c>
      <c r="B102">
        <f>IF((K102-G102-H102&gt;2400000),10,(L102/(K102-G102-H102)*100))</f>
      </c>
      <c r="C102">
        <f>IF(N102&gt;2400000,240000,(N102*S102)/100)</f>
      </c>
      <c r="D102">
        <f>IF(S102=0,0,IF((N102-I102)&gt;2400000,((((((N102-I102-J102)-240000))*0.1+(I102+J102)*0.1)))-7000,((((((N102-I102-J102)-(N102-I102-J102)*S102/100)))*0.1+(I102+J102)*0.1)-7000)))</f>
      </c>
      <c r="E102">
        <f>C102-O102</f>
      </c>
      <c r="F102">
        <f>D102-P102</f>
      </c>
      <c r="G102">
        <f>SUMIF(negtgel!U$2:BL$2,'Tsalin uzuulelt'!B$1,negtgel!U102:BL102) + SUMIF(negtgel!U$2:BL$2,'Tsalin uzuulelt'!B$2,negtgel!U102:BL102)+SUMIF(negtgel!U$2:BL$2,'Tsalin uzuulelt'!B$3,negtgel!U102:BL102)+SUMIF(negtgel!U$2:BL$2,'Tsalin uzuulelt'!B$4,negtgel!U102:BL102)+SUMIF(negtgel!U$2:BL$2,'Tsalin uzuulelt'!B$5,negtgel!U102:BL102)</f>
      </c>
      <c r="H102">
        <f>SUMIF(negtgel!U$2:BL$2,'Tsalin uzuulelt'!F$1,negtgel!U102:BL102) + SUMIF(negtgel!U$2:BL$2,'Tsalin uzuulelt'!F$2,negtgel!U102:BL102)+SUMIF(negtgel!U$2:BL$2,'Tsalin uzuulelt'!F$3,negtgel!U102:BL102)+SUMIF(negtgel!U$2:BL$2,'Tsalin uzuulelt'!F$4,negtgel!U102:BL102)+SUMIF(negtgel!U$2:BL$2,'Tsalin uzuulelt'!F$5,negtgel!U102:BL102)</f>
      </c>
      <c r="I102">
        <f>SUMIF(negtgel!U$2:BL$2,'Tsalin uzuulelt'!H$1,negtgel!U102:BL102) + SUMIF(negtgel!U$2:BL$2,'Tsalin uzuulelt'!H$2,negtgel!U102:BL102)+SUMIF(negtgel!U$2:BL$2,'Tsalin uzuulelt'!H$3,negtgel!U102:BL102)+SUMIF(negtgel!U$2:BL$2,'Tsalin uzuulelt'!H$4,negtgel!U102:BL102)+SUMIF(negtgel!U$2:BL$2,'Tsalin uzuulelt'!H$5,negtgel!U102:BL102)</f>
      </c>
      <c r="J102">
        <f>SUMIF(negtgel!U$2:BL$2,'Tsalin uzuulelt'!J$1,negtgel!U102:BL102) + SUMIF(negtgel!U$2:BL$2,'Tsalin uzuulelt'!J$2,negtgel!U102:BL102)+SUMIF(negtgel!U$2:BL$2,'Tsalin uzuulelt'!J$3,negtgel!U102:BL102)+SUMIF(negtgel!U$2:BL$2,'Tsalin uzuulelt'!J$4,negtgel!U102:BL102)+SUMIF(negtgel!U$2:BL$2,'Tsalin uzuulelt'!J$5,negtgel!U102:BL102)</f>
      </c>
      <c r="K102">
        <f>SUMIF(negtgel!U$2:BL$2,'Tsalin uzuulelt'!L$1,negtgel!U102:BL102) + SUMIF(negtgel!U$2:BL$2,'Tsalin uzuulelt'!L$2,negtgel!U102:BL102)+SUMIF(negtgel!U$2:BL$2,'Tsalin uzuulelt'!L$3,negtgel!U102:BL102)+SUMIF(negtgel!U$2:BL$2,'Tsalin uzuulelt'!L$4,negtgel!U102:BL102)+SUMIF(negtgel!U$2:BL$2,'Tsalin uzuulelt'!L$5,negtgel!U102:BL102)</f>
      </c>
      <c r="L102">
        <f>SUMIF(negtgel!U$2:BL$2,'Tsalin uzuulelt'!N$1,negtgel!U102:BL102) + SUMIF(negtgel!U$2:BL$2,'Tsalin uzuulelt'!N$2,negtgel!U102:BL102)+SUMIF(negtgel!U$2:BL$2,'Tsalin uzuulelt'!N$3,negtgel!U102:BL102)+SUMIF(negtgel!U$2:BL$2,'Tsalin uzuulelt'!N$4,negtgel!U102:BL102)+SUMIF(negtgel!U$2:BL$2,'Tsalin uzuulelt'!N$5,negtgel!U102:BL102)</f>
      </c>
      <c r="M102">
        <f>SUMIF(negtgel!U$2:BL$2,'Tsalin uzuulelt'!P$1,negtgel!U102:BL102) + SUMIF(negtgel!U$2:BL$2,'Tsalin uzuulelt'!P$2,negtgel!U102:BL102)+ SUMIF(negtgel!U$2:BL$2,'Tsalin uzuulelt'!P$3,negtgel!U102:BL102)+ SUMIF(negtgel!U$2:BL$2,'Tsalin uzuulelt'!P$4,negtgel!U102:BL102)+ SUMIF(negtgel!U$2:BL$2,'Tsalin uzuulelt'!P$5,negtgel!U102:BL102)</f>
      </c>
      <c r="N102">
        <f>IF(ISNUMBER(U102*1)=CF102,0,K102-H102-G102)</f>
      </c>
      <c r="O102">
        <f>IF(ISNUMBER(U102*1)=CF102,0,L102)</f>
      </c>
      <c r="P102">
        <f>IF(ISNUMBER(U102*1)=CF102,0,M102)</f>
      </c>
      <c r="Q102">
        <f>IF(N102&gt;2400000,N102,0)</f>
      </c>
      <c r="R102">
        <f>IF(L102/Q102*100&lt;3,2,10)</f>
      </c>
      <c r="S102">
        <f>IF(CH102=0,0,IF(B102&gt;9,10,IF(B102&gt;8,B102,IF(B102&gt;7.7,7.8,IF(B102&gt;3,B102,IF(B102&gt;1.5,2))))))</f>
      </c>
      <c r="T102">
        <f>IFERROR(U102*1,0)</f>
      </c>
      <c r="U102" t="n">
        <v>72.0</v>
      </c>
      <c r="V102" t="s">
        <v>4496</v>
      </c>
      <c r="W102" t="s">
        <v>4469</v>
      </c>
      <c r="X102" t="n">
        <v>677436.0</v>
      </c>
      <c r="Y102" t="n">
        <v>677436.0</v>
      </c>
      <c r="Z102" t="n">
        <v>135487.0</v>
      </c>
      <c r="AA102" t="n">
        <v>135487.0</v>
      </c>
      <c r="AB102" t="n">
        <v>0.0</v>
      </c>
      <c r="AC102" t="n">
        <v>0.0</v>
      </c>
      <c r="AD102" t="n">
        <v>0.0</v>
      </c>
      <c r="AE102" t="n">
        <v>0.0</v>
      </c>
      <c r="AF102" t="n">
        <v>54000.0</v>
      </c>
      <c r="AG102" t="n">
        <v>0.0</v>
      </c>
      <c r="AH102" t="n">
        <v>0.0</v>
      </c>
      <c r="AI102" t="n">
        <v>0.0</v>
      </c>
      <c r="AJ102" t="n">
        <v>0.0</v>
      </c>
      <c r="AK102" t="n">
        <v>0.0</v>
      </c>
      <c r="AL102" t="n">
        <v>0.0</v>
      </c>
      <c r="AM102" t="n">
        <v>0.0</v>
      </c>
      <c r="AN102" t="n">
        <v>0.0</v>
      </c>
      <c r="AO102" t="n">
        <v>1002410.0</v>
      </c>
      <c r="AP102" t="n">
        <v>100241.0</v>
      </c>
      <c r="AQ102" t="n">
        <v>83756.9</v>
      </c>
      <c r="CG102"/>
    </row>
    <row r="103">
      <c r="A103" t="n">
        <v>2.0</v>
      </c>
      <c r="B103">
        <f>IF((K103-G103-H103&gt;2400000),10,(L103/(K103-G103-H103)*100))</f>
      </c>
      <c r="C103">
        <f>IF(N103&gt;2400000,240000,(N103*S103)/100)</f>
      </c>
      <c r="D103">
        <f>IF(S103=0,0,IF((N103-I103)&gt;2400000,((((((N103-I103-J103)-240000))*0.1+(I103+J103)*0.1)))-7000,((((((N103-I103-J103)-(N103-I103-J103)*S103/100)))*0.1+(I103+J103)*0.1)-7000)))</f>
      </c>
      <c r="E103">
        <f>C103-O103</f>
      </c>
      <c r="F103">
        <f>D103-P103</f>
      </c>
      <c r="G103">
        <f>SUMIF(negtgel!U$2:BL$2,'Tsalin uzuulelt'!B$1,negtgel!U103:BL103) + SUMIF(negtgel!U$2:BL$2,'Tsalin uzuulelt'!B$2,negtgel!U103:BL103)+SUMIF(negtgel!U$2:BL$2,'Tsalin uzuulelt'!B$3,negtgel!U103:BL103)+SUMIF(negtgel!U$2:BL$2,'Tsalin uzuulelt'!B$4,negtgel!U103:BL103)+SUMIF(negtgel!U$2:BL$2,'Tsalin uzuulelt'!B$5,negtgel!U103:BL103)</f>
      </c>
      <c r="H103">
        <f>SUMIF(negtgel!U$2:BL$2,'Tsalin uzuulelt'!F$1,negtgel!U103:BL103) + SUMIF(negtgel!U$2:BL$2,'Tsalin uzuulelt'!F$2,negtgel!U103:BL103)+SUMIF(negtgel!U$2:BL$2,'Tsalin uzuulelt'!F$3,negtgel!U103:BL103)+SUMIF(negtgel!U$2:BL$2,'Tsalin uzuulelt'!F$4,negtgel!U103:BL103)+SUMIF(negtgel!U$2:BL$2,'Tsalin uzuulelt'!F$5,negtgel!U103:BL103)</f>
      </c>
      <c r="I103">
        <f>SUMIF(negtgel!U$2:BL$2,'Tsalin uzuulelt'!H$1,negtgel!U103:BL103) + SUMIF(negtgel!U$2:BL$2,'Tsalin uzuulelt'!H$2,negtgel!U103:BL103)+SUMIF(negtgel!U$2:BL$2,'Tsalin uzuulelt'!H$3,negtgel!U103:BL103)+SUMIF(negtgel!U$2:BL$2,'Tsalin uzuulelt'!H$4,negtgel!U103:BL103)+SUMIF(negtgel!U$2:BL$2,'Tsalin uzuulelt'!H$5,negtgel!U103:BL103)</f>
      </c>
      <c r="J103">
        <f>SUMIF(negtgel!U$2:BL$2,'Tsalin uzuulelt'!J$1,negtgel!U103:BL103) + SUMIF(negtgel!U$2:BL$2,'Tsalin uzuulelt'!J$2,negtgel!U103:BL103)+SUMIF(negtgel!U$2:BL$2,'Tsalin uzuulelt'!J$3,negtgel!U103:BL103)+SUMIF(negtgel!U$2:BL$2,'Tsalin uzuulelt'!J$4,negtgel!U103:BL103)+SUMIF(negtgel!U$2:BL$2,'Tsalin uzuulelt'!J$5,negtgel!U103:BL103)</f>
      </c>
      <c r="K103">
        <f>SUMIF(negtgel!U$2:BL$2,'Tsalin uzuulelt'!L$1,negtgel!U103:BL103) + SUMIF(negtgel!U$2:BL$2,'Tsalin uzuulelt'!L$2,negtgel!U103:BL103)+SUMIF(negtgel!U$2:BL$2,'Tsalin uzuulelt'!L$3,negtgel!U103:BL103)+SUMIF(negtgel!U$2:BL$2,'Tsalin uzuulelt'!L$4,negtgel!U103:BL103)+SUMIF(negtgel!U$2:BL$2,'Tsalin uzuulelt'!L$5,negtgel!U103:BL103)</f>
      </c>
      <c r="L103">
        <f>SUMIF(negtgel!U$2:BL$2,'Tsalin uzuulelt'!N$1,negtgel!U103:BL103) + SUMIF(negtgel!U$2:BL$2,'Tsalin uzuulelt'!N$2,negtgel!U103:BL103)+SUMIF(negtgel!U$2:BL$2,'Tsalin uzuulelt'!N$3,negtgel!U103:BL103)+SUMIF(negtgel!U$2:BL$2,'Tsalin uzuulelt'!N$4,negtgel!U103:BL103)+SUMIF(negtgel!U$2:BL$2,'Tsalin uzuulelt'!N$5,negtgel!U103:BL103)</f>
      </c>
      <c r="M103">
        <f>SUMIF(negtgel!U$2:BL$2,'Tsalin uzuulelt'!P$1,negtgel!U103:BL103) + SUMIF(negtgel!U$2:BL$2,'Tsalin uzuulelt'!P$2,negtgel!U103:BL103)+ SUMIF(negtgel!U$2:BL$2,'Tsalin uzuulelt'!P$3,negtgel!U103:BL103)+ SUMIF(negtgel!U$2:BL$2,'Tsalin uzuulelt'!P$4,negtgel!U103:BL103)+ SUMIF(negtgel!U$2:BL$2,'Tsalin uzuulelt'!P$5,negtgel!U103:BL103)</f>
      </c>
      <c r="N103">
        <f>IF(ISNUMBER(U103*1)=CF103,0,K103-H103-G103)</f>
      </c>
      <c r="O103">
        <f>IF(ISNUMBER(U103*1)=CF103,0,L103)</f>
      </c>
      <c r="P103">
        <f>IF(ISNUMBER(U103*1)=CF103,0,M103)</f>
      </c>
      <c r="Q103">
        <f>IF(N103&gt;2400000,N103,0)</f>
      </c>
      <c r="R103">
        <f>IF(L103/Q103*100&lt;3,2,10)</f>
      </c>
      <c r="S103">
        <f>IF(CH103=0,0,IF(B103&gt;9,10,IF(B103&gt;8,B103,IF(B103&gt;7.7,7.8,IF(B103&gt;3,B103,IF(B103&gt;1.5,2))))))</f>
      </c>
      <c r="T103">
        <f>IFERROR(U103*1,0)</f>
      </c>
      <c r="U103" t="n">
        <v>73.0</v>
      </c>
      <c r="V103" t="s">
        <v>4497</v>
      </c>
      <c r="W103" t="s">
        <v>4464</v>
      </c>
      <c r="X103" t="n">
        <v>795935.0</v>
      </c>
      <c r="Y103" t="n">
        <v>795935.0</v>
      </c>
      <c r="Z103" t="n">
        <v>159187.0</v>
      </c>
      <c r="AA103" t="n">
        <v>143268.0</v>
      </c>
      <c r="AB103" t="n">
        <v>0.0</v>
      </c>
      <c r="AC103" t="n">
        <v>0.0</v>
      </c>
      <c r="AD103" t="n">
        <v>0.0</v>
      </c>
      <c r="AE103" t="n">
        <v>0.0</v>
      </c>
      <c r="AF103" t="n">
        <v>54000.0</v>
      </c>
      <c r="AG103" t="n">
        <v>0.0</v>
      </c>
      <c r="AH103" t="n">
        <v>0.0</v>
      </c>
      <c r="AI103" t="n">
        <v>0.0</v>
      </c>
      <c r="AJ103" t="n">
        <v>0.0</v>
      </c>
      <c r="AK103" t="n">
        <v>0.0</v>
      </c>
      <c r="AL103" t="n">
        <v>0.0</v>
      </c>
      <c r="AM103" t="n">
        <v>0.0</v>
      </c>
      <c r="AN103" t="n">
        <v>0.0</v>
      </c>
      <c r="AO103" t="n">
        <v>1152390.0</v>
      </c>
      <c r="AP103" t="n">
        <v>115239.0</v>
      </c>
      <c r="AQ103" t="n">
        <v>97255.1</v>
      </c>
      <c r="CG103"/>
    </row>
    <row r="104">
      <c r="A104" t="n">
        <v>2.0</v>
      </c>
      <c r="B104">
        <f>IF((K104-G104-H104&gt;2400000),10,(L104/(K104-G104-H104)*100))</f>
      </c>
      <c r="C104">
        <f>IF(N104&gt;2400000,240000,(N104*S104)/100)</f>
      </c>
      <c r="D104">
        <f>IF(S104=0,0,IF((N104-I104)&gt;2400000,((((((N104-I104-J104)-240000))*0.1+(I104+J104)*0.1)))-7000,((((((N104-I104-J104)-(N104-I104-J104)*S104/100)))*0.1+(I104+J104)*0.1)-7000)))</f>
      </c>
      <c r="E104">
        <f>C104-O104</f>
      </c>
      <c r="F104">
        <f>D104-P104</f>
      </c>
      <c r="G104">
        <f>SUMIF(negtgel!U$2:BL$2,'Tsalin uzuulelt'!B$1,negtgel!U104:BL104) + SUMIF(negtgel!U$2:BL$2,'Tsalin uzuulelt'!B$2,negtgel!U104:BL104)+SUMIF(negtgel!U$2:BL$2,'Tsalin uzuulelt'!B$3,negtgel!U104:BL104)+SUMIF(negtgel!U$2:BL$2,'Tsalin uzuulelt'!B$4,negtgel!U104:BL104)+SUMIF(negtgel!U$2:BL$2,'Tsalin uzuulelt'!B$5,negtgel!U104:BL104)</f>
      </c>
      <c r="H104">
        <f>SUMIF(negtgel!U$2:BL$2,'Tsalin uzuulelt'!F$1,negtgel!U104:BL104) + SUMIF(negtgel!U$2:BL$2,'Tsalin uzuulelt'!F$2,negtgel!U104:BL104)+SUMIF(negtgel!U$2:BL$2,'Tsalin uzuulelt'!F$3,negtgel!U104:BL104)+SUMIF(negtgel!U$2:BL$2,'Tsalin uzuulelt'!F$4,negtgel!U104:BL104)+SUMIF(negtgel!U$2:BL$2,'Tsalin uzuulelt'!F$5,negtgel!U104:BL104)</f>
      </c>
      <c r="I104">
        <f>SUMIF(negtgel!U$2:BL$2,'Tsalin uzuulelt'!H$1,negtgel!U104:BL104) + SUMIF(negtgel!U$2:BL$2,'Tsalin uzuulelt'!H$2,negtgel!U104:BL104)+SUMIF(negtgel!U$2:BL$2,'Tsalin uzuulelt'!H$3,negtgel!U104:BL104)+SUMIF(negtgel!U$2:BL$2,'Tsalin uzuulelt'!H$4,negtgel!U104:BL104)+SUMIF(negtgel!U$2:BL$2,'Tsalin uzuulelt'!H$5,negtgel!U104:BL104)</f>
      </c>
      <c r="J104">
        <f>SUMIF(negtgel!U$2:BL$2,'Tsalin uzuulelt'!J$1,negtgel!U104:BL104) + SUMIF(negtgel!U$2:BL$2,'Tsalin uzuulelt'!J$2,negtgel!U104:BL104)+SUMIF(negtgel!U$2:BL$2,'Tsalin uzuulelt'!J$3,negtgel!U104:BL104)+SUMIF(negtgel!U$2:BL$2,'Tsalin uzuulelt'!J$4,negtgel!U104:BL104)+SUMIF(negtgel!U$2:BL$2,'Tsalin uzuulelt'!J$5,negtgel!U104:BL104)</f>
      </c>
      <c r="K104">
        <f>SUMIF(negtgel!U$2:BL$2,'Tsalin uzuulelt'!L$1,negtgel!U104:BL104) + SUMIF(negtgel!U$2:BL$2,'Tsalin uzuulelt'!L$2,negtgel!U104:BL104)+SUMIF(negtgel!U$2:BL$2,'Tsalin uzuulelt'!L$3,negtgel!U104:BL104)+SUMIF(negtgel!U$2:BL$2,'Tsalin uzuulelt'!L$4,negtgel!U104:BL104)+SUMIF(negtgel!U$2:BL$2,'Tsalin uzuulelt'!L$5,negtgel!U104:BL104)</f>
      </c>
      <c r="L104">
        <f>SUMIF(negtgel!U$2:BL$2,'Tsalin uzuulelt'!N$1,negtgel!U104:BL104) + SUMIF(negtgel!U$2:BL$2,'Tsalin uzuulelt'!N$2,negtgel!U104:BL104)+SUMIF(negtgel!U$2:BL$2,'Tsalin uzuulelt'!N$3,negtgel!U104:BL104)+SUMIF(negtgel!U$2:BL$2,'Tsalin uzuulelt'!N$4,negtgel!U104:BL104)+SUMIF(negtgel!U$2:BL$2,'Tsalin uzuulelt'!N$5,negtgel!U104:BL104)</f>
      </c>
      <c r="M104">
        <f>SUMIF(negtgel!U$2:BL$2,'Tsalin uzuulelt'!P$1,negtgel!U104:BL104) + SUMIF(negtgel!U$2:BL$2,'Tsalin uzuulelt'!P$2,negtgel!U104:BL104)+ SUMIF(negtgel!U$2:BL$2,'Tsalin uzuulelt'!P$3,negtgel!U104:BL104)+ SUMIF(negtgel!U$2:BL$2,'Tsalin uzuulelt'!P$4,negtgel!U104:BL104)+ SUMIF(negtgel!U$2:BL$2,'Tsalin uzuulelt'!P$5,negtgel!U104:BL104)</f>
      </c>
      <c r="N104">
        <f>IF(ISNUMBER(U104*1)=CF104,0,K104-H104-G104)</f>
      </c>
      <c r="O104">
        <f>IF(ISNUMBER(U104*1)=CF104,0,L104)</f>
      </c>
      <c r="P104">
        <f>IF(ISNUMBER(U104*1)=CF104,0,M104)</f>
      </c>
      <c r="Q104">
        <f>IF(N104&gt;2400000,N104,0)</f>
      </c>
      <c r="R104">
        <f>IF(L104/Q104*100&lt;3,2,10)</f>
      </c>
      <c r="S104">
        <f>IF(CH104=0,0,IF(B104&gt;9,10,IF(B104&gt;8,B104,IF(B104&gt;7.7,7.8,IF(B104&gt;3,B104,IF(B104&gt;1.5,2))))))</f>
      </c>
      <c r="T104">
        <f>IFERROR(U104*1,0)</f>
      </c>
      <c r="U104" t="n">
        <v>74.0</v>
      </c>
      <c r="V104" t="s">
        <v>4498</v>
      </c>
      <c r="W104" t="s">
        <v>4499</v>
      </c>
      <c r="X104" t="n">
        <v>698795.0</v>
      </c>
      <c r="Y104" t="n">
        <v>698795.0</v>
      </c>
      <c r="Z104" t="n">
        <v>104819.0</v>
      </c>
      <c r="AA104" t="n">
        <v>125783.0</v>
      </c>
      <c r="AB104" t="n">
        <v>0.0</v>
      </c>
      <c r="AC104" t="n">
        <v>0.0</v>
      </c>
      <c r="AD104" t="n">
        <v>0.0</v>
      </c>
      <c r="AE104" t="n">
        <v>0.0</v>
      </c>
      <c r="AF104" t="n">
        <v>54000.0</v>
      </c>
      <c r="AG104" t="n">
        <v>0.0</v>
      </c>
      <c r="AH104" t="n">
        <v>0.0</v>
      </c>
      <c r="AI104" t="n">
        <v>0.0</v>
      </c>
      <c r="AJ104" t="n">
        <v>0.0</v>
      </c>
      <c r="AK104" t="n">
        <v>0.0</v>
      </c>
      <c r="AL104" t="n">
        <v>0.0</v>
      </c>
      <c r="AM104" t="n">
        <v>0.0</v>
      </c>
      <c r="AN104" t="n">
        <v>0.0</v>
      </c>
      <c r="AO104" t="n">
        <v>983397.0</v>
      </c>
      <c r="AP104" t="n">
        <v>98340.0</v>
      </c>
      <c r="AQ104" t="n">
        <v>82045.7</v>
      </c>
      <c r="CG104"/>
    </row>
    <row r="105">
      <c r="A105" t="n">
        <v>2.0</v>
      </c>
      <c r="B105">
        <f>IF((K105-G105-H105&gt;2400000),10,(L105/(K105-G105-H105)*100))</f>
      </c>
      <c r="C105">
        <f>IF(N105&gt;2400000,240000,(N105*S105)/100)</f>
      </c>
      <c r="D105">
        <f>IF(S105=0,0,IF((N105-I105)&gt;2400000,((((((N105-I105-J105)-240000))*0.1+(I105+J105)*0.1)))-7000,((((((N105-I105-J105)-(N105-I105-J105)*S105/100)))*0.1+(I105+J105)*0.1)-7000)))</f>
      </c>
      <c r="E105">
        <f>C105-O105</f>
      </c>
      <c r="F105">
        <f>D105-P105</f>
      </c>
      <c r="G105">
        <f>SUMIF(negtgel!U$2:BL$2,'Tsalin uzuulelt'!B$1,negtgel!U105:BL105) + SUMIF(negtgel!U$2:BL$2,'Tsalin uzuulelt'!B$2,negtgel!U105:BL105)+SUMIF(negtgel!U$2:BL$2,'Tsalin uzuulelt'!B$3,negtgel!U105:BL105)+SUMIF(negtgel!U$2:BL$2,'Tsalin uzuulelt'!B$4,negtgel!U105:BL105)+SUMIF(negtgel!U$2:BL$2,'Tsalin uzuulelt'!B$5,negtgel!U105:BL105)</f>
      </c>
      <c r="H105">
        <f>SUMIF(negtgel!U$2:BL$2,'Tsalin uzuulelt'!F$1,negtgel!U105:BL105) + SUMIF(negtgel!U$2:BL$2,'Tsalin uzuulelt'!F$2,negtgel!U105:BL105)+SUMIF(negtgel!U$2:BL$2,'Tsalin uzuulelt'!F$3,negtgel!U105:BL105)+SUMIF(negtgel!U$2:BL$2,'Tsalin uzuulelt'!F$4,negtgel!U105:BL105)+SUMIF(negtgel!U$2:BL$2,'Tsalin uzuulelt'!F$5,negtgel!U105:BL105)</f>
      </c>
      <c r="I105">
        <f>SUMIF(negtgel!U$2:BL$2,'Tsalin uzuulelt'!H$1,negtgel!U105:BL105) + SUMIF(negtgel!U$2:BL$2,'Tsalin uzuulelt'!H$2,negtgel!U105:BL105)+SUMIF(negtgel!U$2:BL$2,'Tsalin uzuulelt'!H$3,negtgel!U105:BL105)+SUMIF(negtgel!U$2:BL$2,'Tsalin uzuulelt'!H$4,negtgel!U105:BL105)+SUMIF(negtgel!U$2:BL$2,'Tsalin uzuulelt'!H$5,negtgel!U105:BL105)</f>
      </c>
      <c r="J105">
        <f>SUMIF(negtgel!U$2:BL$2,'Tsalin uzuulelt'!J$1,negtgel!U105:BL105) + SUMIF(negtgel!U$2:BL$2,'Tsalin uzuulelt'!J$2,negtgel!U105:BL105)+SUMIF(negtgel!U$2:BL$2,'Tsalin uzuulelt'!J$3,negtgel!U105:BL105)+SUMIF(negtgel!U$2:BL$2,'Tsalin uzuulelt'!J$4,negtgel!U105:BL105)+SUMIF(negtgel!U$2:BL$2,'Tsalin uzuulelt'!J$5,negtgel!U105:BL105)</f>
      </c>
      <c r="K105">
        <f>SUMIF(negtgel!U$2:BL$2,'Tsalin uzuulelt'!L$1,negtgel!U105:BL105) + SUMIF(negtgel!U$2:BL$2,'Tsalin uzuulelt'!L$2,negtgel!U105:BL105)+SUMIF(negtgel!U$2:BL$2,'Tsalin uzuulelt'!L$3,negtgel!U105:BL105)+SUMIF(negtgel!U$2:BL$2,'Tsalin uzuulelt'!L$4,negtgel!U105:BL105)+SUMIF(negtgel!U$2:BL$2,'Tsalin uzuulelt'!L$5,negtgel!U105:BL105)</f>
      </c>
      <c r="L105">
        <f>SUMIF(negtgel!U$2:BL$2,'Tsalin uzuulelt'!N$1,negtgel!U105:BL105) + SUMIF(negtgel!U$2:BL$2,'Tsalin uzuulelt'!N$2,negtgel!U105:BL105)+SUMIF(negtgel!U$2:BL$2,'Tsalin uzuulelt'!N$3,negtgel!U105:BL105)+SUMIF(negtgel!U$2:BL$2,'Tsalin uzuulelt'!N$4,negtgel!U105:BL105)+SUMIF(negtgel!U$2:BL$2,'Tsalin uzuulelt'!N$5,negtgel!U105:BL105)</f>
      </c>
      <c r="M105">
        <f>SUMIF(negtgel!U$2:BL$2,'Tsalin uzuulelt'!P$1,negtgel!U105:BL105) + SUMIF(negtgel!U$2:BL$2,'Tsalin uzuulelt'!P$2,negtgel!U105:BL105)+ SUMIF(negtgel!U$2:BL$2,'Tsalin uzuulelt'!P$3,negtgel!U105:BL105)+ SUMIF(negtgel!U$2:BL$2,'Tsalin uzuulelt'!P$4,negtgel!U105:BL105)+ SUMIF(negtgel!U$2:BL$2,'Tsalin uzuulelt'!P$5,negtgel!U105:BL105)</f>
      </c>
      <c r="N105">
        <f>IF(ISNUMBER(U105*1)=CF105,0,K105-H105-G105)</f>
      </c>
      <c r="O105">
        <f>IF(ISNUMBER(U105*1)=CF105,0,L105)</f>
      </c>
      <c r="P105">
        <f>IF(ISNUMBER(U105*1)=CF105,0,M105)</f>
      </c>
      <c r="Q105">
        <f>IF(N105&gt;2400000,N105,0)</f>
      </c>
      <c r="R105">
        <f>IF(L105/Q105*100&lt;3,2,10)</f>
      </c>
      <c r="S105">
        <f>IF(CH105=0,0,IF(B105&gt;9,10,IF(B105&gt;8,B105,IF(B105&gt;7.7,7.8,IF(B105&gt;3,B105,IF(B105&gt;1.5,2))))))</f>
      </c>
      <c r="T105">
        <f>IFERROR(U105*1,0)</f>
      </c>
      <c r="U105" t="n">
        <v>75.0</v>
      </c>
      <c r="V105" t="s">
        <v>4500</v>
      </c>
      <c r="W105" t="s">
        <v>4469</v>
      </c>
      <c r="X105" t="n">
        <v>547759.0</v>
      </c>
      <c r="Y105" t="n">
        <v>547759.0</v>
      </c>
      <c r="Z105" t="n">
        <v>0.0</v>
      </c>
      <c r="AA105" t="n">
        <v>0.0</v>
      </c>
      <c r="AB105" t="n">
        <v>0.0</v>
      </c>
      <c r="AC105" t="n">
        <v>0.0</v>
      </c>
      <c r="AD105" t="n">
        <v>0.0</v>
      </c>
      <c r="AE105" t="n">
        <v>0.0</v>
      </c>
      <c r="AF105" t="n">
        <v>54000.0</v>
      </c>
      <c r="AG105" t="n">
        <v>0.0</v>
      </c>
      <c r="AH105" t="n">
        <v>0.0</v>
      </c>
      <c r="AI105" t="n">
        <v>0.0</v>
      </c>
      <c r="AJ105" t="n">
        <v>0.0</v>
      </c>
      <c r="AK105" t="n">
        <v>0.0</v>
      </c>
      <c r="AL105" t="n">
        <v>0.0</v>
      </c>
      <c r="AM105" t="n">
        <v>0.0</v>
      </c>
      <c r="AN105" t="n">
        <v>0.0</v>
      </c>
      <c r="AO105" t="n">
        <v>601759.0</v>
      </c>
      <c r="AP105" t="n">
        <v>60176.0</v>
      </c>
      <c r="AQ105" t="n">
        <v>47698.3</v>
      </c>
      <c r="CG105"/>
    </row>
    <row r="106">
      <c r="A106" t="n">
        <v>2.0</v>
      </c>
      <c r="B106">
        <f>IF((K106-G106-H106&gt;2400000),10,(L106/(K106-G106-H106)*100))</f>
      </c>
      <c r="C106">
        <f>IF(N106&gt;2400000,240000,(N106*S106)/100)</f>
      </c>
      <c r="D106">
        <f>IF(S106=0,0,IF((N106-I106)&gt;2400000,((((((N106-I106-J106)-240000))*0.1+(I106+J106)*0.1)))-7000,((((((N106-I106-J106)-(N106-I106-J106)*S106/100)))*0.1+(I106+J106)*0.1)-7000)))</f>
      </c>
      <c r="E106">
        <f>C106-O106</f>
      </c>
      <c r="F106">
        <f>D106-P106</f>
      </c>
      <c r="G106">
        <f>SUMIF(negtgel!U$2:BL$2,'Tsalin uzuulelt'!B$1,negtgel!U106:BL106) + SUMIF(negtgel!U$2:BL$2,'Tsalin uzuulelt'!B$2,negtgel!U106:BL106)+SUMIF(negtgel!U$2:BL$2,'Tsalin uzuulelt'!B$3,negtgel!U106:BL106)+SUMIF(negtgel!U$2:BL$2,'Tsalin uzuulelt'!B$4,negtgel!U106:BL106)+SUMIF(negtgel!U$2:BL$2,'Tsalin uzuulelt'!B$5,negtgel!U106:BL106)</f>
      </c>
      <c r="H106">
        <f>SUMIF(negtgel!U$2:BL$2,'Tsalin uzuulelt'!F$1,negtgel!U106:BL106) + SUMIF(negtgel!U$2:BL$2,'Tsalin uzuulelt'!F$2,negtgel!U106:BL106)+SUMIF(negtgel!U$2:BL$2,'Tsalin uzuulelt'!F$3,negtgel!U106:BL106)+SUMIF(negtgel!U$2:BL$2,'Tsalin uzuulelt'!F$4,negtgel!U106:BL106)+SUMIF(negtgel!U$2:BL$2,'Tsalin uzuulelt'!F$5,negtgel!U106:BL106)</f>
      </c>
      <c r="I106">
        <f>SUMIF(negtgel!U$2:BL$2,'Tsalin uzuulelt'!H$1,negtgel!U106:BL106) + SUMIF(negtgel!U$2:BL$2,'Tsalin uzuulelt'!H$2,negtgel!U106:BL106)+SUMIF(negtgel!U$2:BL$2,'Tsalin uzuulelt'!H$3,negtgel!U106:BL106)+SUMIF(negtgel!U$2:BL$2,'Tsalin uzuulelt'!H$4,negtgel!U106:BL106)+SUMIF(negtgel!U$2:BL$2,'Tsalin uzuulelt'!H$5,negtgel!U106:BL106)</f>
      </c>
      <c r="J106">
        <f>SUMIF(negtgel!U$2:BL$2,'Tsalin uzuulelt'!J$1,negtgel!U106:BL106) + SUMIF(negtgel!U$2:BL$2,'Tsalin uzuulelt'!J$2,negtgel!U106:BL106)+SUMIF(negtgel!U$2:BL$2,'Tsalin uzuulelt'!J$3,negtgel!U106:BL106)+SUMIF(negtgel!U$2:BL$2,'Tsalin uzuulelt'!J$4,negtgel!U106:BL106)+SUMIF(negtgel!U$2:BL$2,'Tsalin uzuulelt'!J$5,negtgel!U106:BL106)</f>
      </c>
      <c r="K106">
        <f>SUMIF(negtgel!U$2:BL$2,'Tsalin uzuulelt'!L$1,negtgel!U106:BL106) + SUMIF(negtgel!U$2:BL$2,'Tsalin uzuulelt'!L$2,negtgel!U106:BL106)+SUMIF(negtgel!U$2:BL$2,'Tsalin uzuulelt'!L$3,negtgel!U106:BL106)+SUMIF(negtgel!U$2:BL$2,'Tsalin uzuulelt'!L$4,negtgel!U106:BL106)+SUMIF(negtgel!U$2:BL$2,'Tsalin uzuulelt'!L$5,negtgel!U106:BL106)</f>
      </c>
      <c r="L106">
        <f>SUMIF(negtgel!U$2:BL$2,'Tsalin uzuulelt'!N$1,negtgel!U106:BL106) + SUMIF(negtgel!U$2:BL$2,'Tsalin uzuulelt'!N$2,negtgel!U106:BL106)+SUMIF(negtgel!U$2:BL$2,'Tsalin uzuulelt'!N$3,negtgel!U106:BL106)+SUMIF(negtgel!U$2:BL$2,'Tsalin uzuulelt'!N$4,negtgel!U106:BL106)+SUMIF(negtgel!U$2:BL$2,'Tsalin uzuulelt'!N$5,negtgel!U106:BL106)</f>
      </c>
      <c r="M106">
        <f>SUMIF(negtgel!U$2:BL$2,'Tsalin uzuulelt'!P$1,negtgel!U106:BL106) + SUMIF(negtgel!U$2:BL$2,'Tsalin uzuulelt'!P$2,negtgel!U106:BL106)+ SUMIF(negtgel!U$2:BL$2,'Tsalin uzuulelt'!P$3,negtgel!U106:BL106)+ SUMIF(negtgel!U$2:BL$2,'Tsalin uzuulelt'!P$4,negtgel!U106:BL106)+ SUMIF(negtgel!U$2:BL$2,'Tsalin uzuulelt'!P$5,negtgel!U106:BL106)</f>
      </c>
      <c r="N106">
        <f>IF(ISNUMBER(U106*1)=CF106,0,K106-H106-G106)</f>
      </c>
      <c r="O106">
        <f>IF(ISNUMBER(U106*1)=CF106,0,L106)</f>
      </c>
      <c r="P106">
        <f>IF(ISNUMBER(U106*1)=CF106,0,M106)</f>
      </c>
      <c r="Q106">
        <f>IF(N106&gt;2400000,N106,0)</f>
      </c>
      <c r="R106">
        <f>IF(L106/Q106*100&lt;3,2,10)</f>
      </c>
      <c r="S106">
        <f>IF(CH106=0,0,IF(B106&gt;9,10,IF(B106&gt;8,B106,IF(B106&gt;7.7,7.8,IF(B106&gt;3,B106,IF(B106&gt;1.5,2))))))</f>
      </c>
      <c r="T106">
        <f>IFERROR(U106*1,0)</f>
      </c>
      <c r="U106" t="n">
        <v>76.0</v>
      </c>
      <c r="V106" t="s">
        <v>4501</v>
      </c>
      <c r="W106" t="s">
        <v>4502</v>
      </c>
      <c r="X106" t="n">
        <v>539547.0</v>
      </c>
      <c r="Y106" t="n">
        <v>539547.0</v>
      </c>
      <c r="Z106" t="n">
        <v>0.0</v>
      </c>
      <c r="AA106" t="n">
        <v>0.0</v>
      </c>
      <c r="AB106" t="n">
        <v>26977.0</v>
      </c>
      <c r="AC106" t="n">
        <v>0.0</v>
      </c>
      <c r="AD106" t="n">
        <v>0.0</v>
      </c>
      <c r="AE106" t="n">
        <v>0.0</v>
      </c>
      <c r="AF106" t="n">
        <v>54000.0</v>
      </c>
      <c r="AG106" t="n">
        <v>0.0</v>
      </c>
      <c r="AH106" t="n">
        <v>0.0</v>
      </c>
      <c r="AI106" t="n">
        <v>0.0</v>
      </c>
      <c r="AJ106" t="n">
        <v>0.0</v>
      </c>
      <c r="AK106" t="n">
        <v>0.0</v>
      </c>
      <c r="AL106" t="n">
        <v>0.0</v>
      </c>
      <c r="AM106" t="n">
        <v>0.0</v>
      </c>
      <c r="AN106" t="n">
        <v>0.0</v>
      </c>
      <c r="AO106" t="n">
        <v>620524.0</v>
      </c>
      <c r="AP106" t="n">
        <v>62052.0</v>
      </c>
      <c r="AQ106" t="n">
        <v>49387.2</v>
      </c>
      <c r="CG106"/>
    </row>
    <row r="107">
      <c r="A107" t="n">
        <v>2.0</v>
      </c>
      <c r="B107">
        <f>IF((K107-G107-H107&gt;2400000),10,(L107/(K107-G107-H107)*100))</f>
      </c>
      <c r="C107">
        <f>IF(N107&gt;2400000,240000,(N107*S107)/100)</f>
      </c>
      <c r="D107">
        <f>IF(S107=0,0,IF((N107-I107)&gt;2400000,((((((N107-I107-J107)-240000))*0.1+(I107+J107)*0.1)))-7000,((((((N107-I107-J107)-(N107-I107-J107)*S107/100)))*0.1+(I107+J107)*0.1)-7000)))</f>
      </c>
      <c r="E107">
        <f>C107-O107</f>
      </c>
      <c r="F107">
        <f>D107-P107</f>
      </c>
      <c r="G107">
        <f>SUMIF(negtgel!U$2:BL$2,'Tsalin uzuulelt'!B$1,negtgel!U107:BL107) + SUMIF(negtgel!U$2:BL$2,'Tsalin uzuulelt'!B$2,negtgel!U107:BL107)+SUMIF(negtgel!U$2:BL$2,'Tsalin uzuulelt'!B$3,negtgel!U107:BL107)+SUMIF(negtgel!U$2:BL$2,'Tsalin uzuulelt'!B$4,negtgel!U107:BL107)+SUMIF(negtgel!U$2:BL$2,'Tsalin uzuulelt'!B$5,negtgel!U107:BL107)</f>
      </c>
      <c r="H107">
        <f>SUMIF(negtgel!U$2:BL$2,'Tsalin uzuulelt'!F$1,negtgel!U107:BL107) + SUMIF(negtgel!U$2:BL$2,'Tsalin uzuulelt'!F$2,negtgel!U107:BL107)+SUMIF(negtgel!U$2:BL$2,'Tsalin uzuulelt'!F$3,negtgel!U107:BL107)+SUMIF(negtgel!U$2:BL$2,'Tsalin uzuulelt'!F$4,negtgel!U107:BL107)+SUMIF(negtgel!U$2:BL$2,'Tsalin uzuulelt'!F$5,negtgel!U107:BL107)</f>
      </c>
      <c r="I107">
        <f>SUMIF(negtgel!U$2:BL$2,'Tsalin uzuulelt'!H$1,negtgel!U107:BL107) + SUMIF(negtgel!U$2:BL$2,'Tsalin uzuulelt'!H$2,negtgel!U107:BL107)+SUMIF(negtgel!U$2:BL$2,'Tsalin uzuulelt'!H$3,negtgel!U107:BL107)+SUMIF(negtgel!U$2:BL$2,'Tsalin uzuulelt'!H$4,negtgel!U107:BL107)+SUMIF(negtgel!U$2:BL$2,'Tsalin uzuulelt'!H$5,negtgel!U107:BL107)</f>
      </c>
      <c r="J107">
        <f>SUMIF(negtgel!U$2:BL$2,'Tsalin uzuulelt'!J$1,negtgel!U107:BL107) + SUMIF(negtgel!U$2:BL$2,'Tsalin uzuulelt'!J$2,negtgel!U107:BL107)+SUMIF(negtgel!U$2:BL$2,'Tsalin uzuulelt'!J$3,negtgel!U107:BL107)+SUMIF(negtgel!U$2:BL$2,'Tsalin uzuulelt'!J$4,negtgel!U107:BL107)+SUMIF(negtgel!U$2:BL$2,'Tsalin uzuulelt'!J$5,negtgel!U107:BL107)</f>
      </c>
      <c r="K107">
        <f>SUMIF(negtgel!U$2:BL$2,'Tsalin uzuulelt'!L$1,negtgel!U107:BL107) + SUMIF(negtgel!U$2:BL$2,'Tsalin uzuulelt'!L$2,negtgel!U107:BL107)+SUMIF(negtgel!U$2:BL$2,'Tsalin uzuulelt'!L$3,negtgel!U107:BL107)+SUMIF(negtgel!U$2:BL$2,'Tsalin uzuulelt'!L$4,negtgel!U107:BL107)+SUMIF(negtgel!U$2:BL$2,'Tsalin uzuulelt'!L$5,negtgel!U107:BL107)</f>
      </c>
      <c r="L107">
        <f>SUMIF(negtgel!U$2:BL$2,'Tsalin uzuulelt'!N$1,negtgel!U107:BL107) + SUMIF(negtgel!U$2:BL$2,'Tsalin uzuulelt'!N$2,negtgel!U107:BL107)+SUMIF(negtgel!U$2:BL$2,'Tsalin uzuulelt'!N$3,negtgel!U107:BL107)+SUMIF(negtgel!U$2:BL$2,'Tsalin uzuulelt'!N$4,negtgel!U107:BL107)+SUMIF(negtgel!U$2:BL$2,'Tsalin uzuulelt'!N$5,negtgel!U107:BL107)</f>
      </c>
      <c r="M107">
        <f>SUMIF(negtgel!U$2:BL$2,'Tsalin uzuulelt'!P$1,negtgel!U107:BL107) + SUMIF(negtgel!U$2:BL$2,'Tsalin uzuulelt'!P$2,negtgel!U107:BL107)+ SUMIF(negtgel!U$2:BL$2,'Tsalin uzuulelt'!P$3,negtgel!U107:BL107)+ SUMIF(negtgel!U$2:BL$2,'Tsalin uzuulelt'!P$4,negtgel!U107:BL107)+ SUMIF(negtgel!U$2:BL$2,'Tsalin uzuulelt'!P$5,negtgel!U107:BL107)</f>
      </c>
      <c r="N107">
        <f>IF(ISNUMBER(U107*1)=CF107,0,K107-H107-G107)</f>
      </c>
      <c r="O107">
        <f>IF(ISNUMBER(U107*1)=CF107,0,L107)</f>
      </c>
      <c r="P107">
        <f>IF(ISNUMBER(U107*1)=CF107,0,M107)</f>
      </c>
      <c r="Q107">
        <f>IF(N107&gt;2400000,N107,0)</f>
      </c>
      <c r="R107">
        <f>IF(L107/Q107*100&lt;3,2,10)</f>
      </c>
      <c r="S107">
        <f>IF(CH107=0,0,IF(B107&gt;9,10,IF(B107&gt;8,B107,IF(B107&gt;7.7,7.8,IF(B107&gt;3,B107,IF(B107&gt;1.5,2))))))</f>
      </c>
      <c r="T107">
        <f>IFERROR(U107*1,0)</f>
      </c>
      <c r="U107" t="n">
        <v>77.0</v>
      </c>
      <c r="V107" t="s">
        <v>4503</v>
      </c>
      <c r="W107" t="s">
        <v>4469</v>
      </c>
      <c r="X107" t="n">
        <v>677436.0</v>
      </c>
      <c r="Y107" t="n">
        <v>677436.0</v>
      </c>
      <c r="Z107" t="n">
        <v>135487.0</v>
      </c>
      <c r="AA107" t="n">
        <v>121938.0</v>
      </c>
      <c r="AB107" t="n">
        <v>0.0</v>
      </c>
      <c r="AC107" t="n">
        <v>101615.0</v>
      </c>
      <c r="AD107" t="n">
        <v>0.0</v>
      </c>
      <c r="AE107" t="n">
        <v>0.0</v>
      </c>
      <c r="AF107" t="n">
        <v>54000.0</v>
      </c>
      <c r="AG107" t="n">
        <v>0.0</v>
      </c>
      <c r="AH107" t="n">
        <v>0.0</v>
      </c>
      <c r="AI107" t="n">
        <v>0.0</v>
      </c>
      <c r="AJ107" t="n">
        <v>0.0</v>
      </c>
      <c r="AK107" t="n">
        <v>0.0</v>
      </c>
      <c r="AL107" t="n">
        <v>0.0</v>
      </c>
      <c r="AM107" t="n">
        <v>0.0</v>
      </c>
      <c r="AN107" t="n">
        <v>0.0</v>
      </c>
      <c r="AO107" t="n">
        <v>1090476.0</v>
      </c>
      <c r="AP107" t="n">
        <v>109048.0</v>
      </c>
      <c r="AQ107" t="n">
        <v>91682.8</v>
      </c>
      <c r="CG107"/>
    </row>
    <row r="108">
      <c r="A108" t="n">
        <v>2.0</v>
      </c>
      <c r="B108">
        <f>IF((K108-G108-H108&gt;2400000),10,(L108/(K108-G108-H108)*100))</f>
      </c>
      <c r="C108">
        <f>IF(N108&gt;2400000,240000,(N108*S108)/100)</f>
      </c>
      <c r="D108">
        <f>IF(S108=0,0,IF((N108-I108)&gt;2400000,((((((N108-I108-J108)-240000))*0.1+(I108+J108)*0.1)))-7000,((((((N108-I108-J108)-(N108-I108-J108)*S108/100)))*0.1+(I108+J108)*0.1)-7000)))</f>
      </c>
      <c r="E108">
        <f>C108-O108</f>
      </c>
      <c r="F108">
        <f>D108-P108</f>
      </c>
      <c r="G108">
        <f>SUMIF(negtgel!U$2:BL$2,'Tsalin uzuulelt'!B$1,negtgel!U108:BL108) + SUMIF(negtgel!U$2:BL$2,'Tsalin uzuulelt'!B$2,negtgel!U108:BL108)+SUMIF(negtgel!U$2:BL$2,'Tsalin uzuulelt'!B$3,negtgel!U108:BL108)+SUMIF(negtgel!U$2:BL$2,'Tsalin uzuulelt'!B$4,negtgel!U108:BL108)+SUMIF(negtgel!U$2:BL$2,'Tsalin uzuulelt'!B$5,negtgel!U108:BL108)</f>
      </c>
      <c r="H108">
        <f>SUMIF(negtgel!U$2:BL$2,'Tsalin uzuulelt'!F$1,negtgel!U108:BL108) + SUMIF(negtgel!U$2:BL$2,'Tsalin uzuulelt'!F$2,negtgel!U108:BL108)+SUMIF(negtgel!U$2:BL$2,'Tsalin uzuulelt'!F$3,negtgel!U108:BL108)+SUMIF(negtgel!U$2:BL$2,'Tsalin uzuulelt'!F$4,negtgel!U108:BL108)+SUMIF(negtgel!U$2:BL$2,'Tsalin uzuulelt'!F$5,negtgel!U108:BL108)</f>
      </c>
      <c r="I108">
        <f>SUMIF(negtgel!U$2:BL$2,'Tsalin uzuulelt'!H$1,negtgel!U108:BL108) + SUMIF(negtgel!U$2:BL$2,'Tsalin uzuulelt'!H$2,negtgel!U108:BL108)+SUMIF(negtgel!U$2:BL$2,'Tsalin uzuulelt'!H$3,negtgel!U108:BL108)+SUMIF(negtgel!U$2:BL$2,'Tsalin uzuulelt'!H$4,negtgel!U108:BL108)+SUMIF(negtgel!U$2:BL$2,'Tsalin uzuulelt'!H$5,negtgel!U108:BL108)</f>
      </c>
      <c r="J108">
        <f>SUMIF(negtgel!U$2:BL$2,'Tsalin uzuulelt'!J$1,negtgel!U108:BL108) + SUMIF(negtgel!U$2:BL$2,'Tsalin uzuulelt'!J$2,negtgel!U108:BL108)+SUMIF(negtgel!U$2:BL$2,'Tsalin uzuulelt'!J$3,negtgel!U108:BL108)+SUMIF(negtgel!U$2:BL$2,'Tsalin uzuulelt'!J$4,negtgel!U108:BL108)+SUMIF(negtgel!U$2:BL$2,'Tsalin uzuulelt'!J$5,negtgel!U108:BL108)</f>
      </c>
      <c r="K108">
        <f>SUMIF(negtgel!U$2:BL$2,'Tsalin uzuulelt'!L$1,negtgel!U108:BL108) + SUMIF(negtgel!U$2:BL$2,'Tsalin uzuulelt'!L$2,negtgel!U108:BL108)+SUMIF(negtgel!U$2:BL$2,'Tsalin uzuulelt'!L$3,negtgel!U108:BL108)+SUMIF(negtgel!U$2:BL$2,'Tsalin uzuulelt'!L$4,negtgel!U108:BL108)+SUMIF(negtgel!U$2:BL$2,'Tsalin uzuulelt'!L$5,negtgel!U108:BL108)</f>
      </c>
      <c r="L108">
        <f>SUMIF(negtgel!U$2:BL$2,'Tsalin uzuulelt'!N$1,negtgel!U108:BL108) + SUMIF(negtgel!U$2:BL$2,'Tsalin uzuulelt'!N$2,negtgel!U108:BL108)+SUMIF(negtgel!U$2:BL$2,'Tsalin uzuulelt'!N$3,negtgel!U108:BL108)+SUMIF(negtgel!U$2:BL$2,'Tsalin uzuulelt'!N$4,negtgel!U108:BL108)+SUMIF(negtgel!U$2:BL$2,'Tsalin uzuulelt'!N$5,negtgel!U108:BL108)</f>
      </c>
      <c r="M108">
        <f>SUMIF(negtgel!U$2:BL$2,'Tsalin uzuulelt'!P$1,negtgel!U108:BL108) + SUMIF(negtgel!U$2:BL$2,'Tsalin uzuulelt'!P$2,negtgel!U108:BL108)+ SUMIF(negtgel!U$2:BL$2,'Tsalin uzuulelt'!P$3,negtgel!U108:BL108)+ SUMIF(negtgel!U$2:BL$2,'Tsalin uzuulelt'!P$4,negtgel!U108:BL108)+ SUMIF(negtgel!U$2:BL$2,'Tsalin uzuulelt'!P$5,negtgel!U108:BL108)</f>
      </c>
      <c r="N108">
        <f>IF(ISNUMBER(U108*1)=CF108,0,K108-H108-G108)</f>
      </c>
      <c r="O108">
        <f>IF(ISNUMBER(U108*1)=CF108,0,L108)</f>
      </c>
      <c r="P108">
        <f>IF(ISNUMBER(U108*1)=CF108,0,M108)</f>
      </c>
      <c r="Q108">
        <f>IF(N108&gt;2400000,N108,0)</f>
      </c>
      <c r="R108">
        <f>IF(L108/Q108*100&lt;3,2,10)</f>
      </c>
      <c r="S108">
        <f>IF(CH108=0,0,IF(B108&gt;9,10,IF(B108&gt;8,B108,IF(B108&gt;7.7,7.8,IF(B108&gt;3,B108,IF(B108&gt;1.5,2))))))</f>
      </c>
      <c r="T108">
        <f>IFERROR(U108*1,0)</f>
      </c>
      <c r="U108" t="s">
        <v>4466</v>
      </c>
      <c r="V108"/>
      <c r="W108"/>
      <c r="X108" t="n">
        <v>4484667.0</v>
      </c>
      <c r="Y108" t="n">
        <v>4484667.0</v>
      </c>
      <c r="Z108" t="n">
        <v>534980.0</v>
      </c>
      <c r="AA108" t="n">
        <v>526476.0</v>
      </c>
      <c r="AB108" t="n">
        <v>26977.0</v>
      </c>
      <c r="AC108" t="n">
        <v>101615.0</v>
      </c>
      <c r="AD108" t="n">
        <v>0.0</v>
      </c>
      <c r="AE108" t="n">
        <v>0.0</v>
      </c>
      <c r="AF108" t="n">
        <v>378000.0</v>
      </c>
      <c r="AG108" t="n">
        <v>0.0</v>
      </c>
      <c r="AH108" t="n">
        <v>0.0</v>
      </c>
      <c r="AI108" t="n">
        <v>0.0</v>
      </c>
      <c r="AJ108" t="n">
        <v>0.0</v>
      </c>
      <c r="AK108" t="n">
        <v>0.0</v>
      </c>
      <c r="AL108" t="n">
        <v>0.0</v>
      </c>
      <c r="AM108" t="n">
        <v>0.0</v>
      </c>
      <c r="AN108" t="n">
        <v>0.0</v>
      </c>
      <c r="AO108" t="n">
        <v>6052715.0</v>
      </c>
      <c r="AP108" t="n">
        <v>605272.0</v>
      </c>
      <c r="AQ108" t="n">
        <v>499524.3</v>
      </c>
      <c r="CG108"/>
    </row>
    <row r="109">
      <c r="A109" t="n">
        <v>2.0</v>
      </c>
      <c r="B109">
        <f>IF((K109-G109-H109&gt;2400000),10,(L109/(K109-G109-H109)*100))</f>
      </c>
      <c r="C109">
        <f>IF(N109&gt;2400000,240000,(N109*S109)/100)</f>
      </c>
      <c r="D109">
        <f>IF(S109=0,0,IF((N109-I109)&gt;2400000,((((((N109-I109-J109)-240000))*0.1+(I109+J109)*0.1)))-7000,((((((N109-I109-J109)-(N109-I109-J109)*S109/100)))*0.1+(I109+J109)*0.1)-7000)))</f>
      </c>
      <c r="E109">
        <f>C109-O109</f>
      </c>
      <c r="F109">
        <f>D109-P109</f>
      </c>
      <c r="G109">
        <f>SUMIF(negtgel!U$2:BL$2,'Tsalin uzuulelt'!B$1,negtgel!U109:BL109) + SUMIF(negtgel!U$2:BL$2,'Tsalin uzuulelt'!B$2,negtgel!U109:BL109)+SUMIF(negtgel!U$2:BL$2,'Tsalin uzuulelt'!B$3,negtgel!U109:BL109)+SUMIF(negtgel!U$2:BL$2,'Tsalin uzuulelt'!B$4,negtgel!U109:BL109)+SUMIF(negtgel!U$2:BL$2,'Tsalin uzuulelt'!B$5,negtgel!U109:BL109)</f>
      </c>
      <c r="H109">
        <f>SUMIF(negtgel!U$2:BL$2,'Tsalin uzuulelt'!F$1,negtgel!U109:BL109) + SUMIF(negtgel!U$2:BL$2,'Tsalin uzuulelt'!F$2,negtgel!U109:BL109)+SUMIF(negtgel!U$2:BL$2,'Tsalin uzuulelt'!F$3,negtgel!U109:BL109)+SUMIF(negtgel!U$2:BL$2,'Tsalin uzuulelt'!F$4,negtgel!U109:BL109)+SUMIF(negtgel!U$2:BL$2,'Tsalin uzuulelt'!F$5,negtgel!U109:BL109)</f>
      </c>
      <c r="I109">
        <f>SUMIF(negtgel!U$2:BL$2,'Tsalin uzuulelt'!H$1,negtgel!U109:BL109) + SUMIF(negtgel!U$2:BL$2,'Tsalin uzuulelt'!H$2,negtgel!U109:BL109)+SUMIF(negtgel!U$2:BL$2,'Tsalin uzuulelt'!H$3,negtgel!U109:BL109)+SUMIF(negtgel!U$2:BL$2,'Tsalin uzuulelt'!H$4,negtgel!U109:BL109)+SUMIF(negtgel!U$2:BL$2,'Tsalin uzuulelt'!H$5,negtgel!U109:BL109)</f>
      </c>
      <c r="J109">
        <f>SUMIF(negtgel!U$2:BL$2,'Tsalin uzuulelt'!J$1,negtgel!U109:BL109) + SUMIF(negtgel!U$2:BL$2,'Tsalin uzuulelt'!J$2,negtgel!U109:BL109)+SUMIF(negtgel!U$2:BL$2,'Tsalin uzuulelt'!J$3,negtgel!U109:BL109)+SUMIF(negtgel!U$2:BL$2,'Tsalin uzuulelt'!J$4,negtgel!U109:BL109)+SUMIF(negtgel!U$2:BL$2,'Tsalin uzuulelt'!J$5,negtgel!U109:BL109)</f>
      </c>
      <c r="K109">
        <f>SUMIF(negtgel!U$2:BL$2,'Tsalin uzuulelt'!L$1,negtgel!U109:BL109) + SUMIF(negtgel!U$2:BL$2,'Tsalin uzuulelt'!L$2,negtgel!U109:BL109)+SUMIF(negtgel!U$2:BL$2,'Tsalin uzuulelt'!L$3,negtgel!U109:BL109)+SUMIF(negtgel!U$2:BL$2,'Tsalin uzuulelt'!L$4,negtgel!U109:BL109)+SUMIF(negtgel!U$2:BL$2,'Tsalin uzuulelt'!L$5,negtgel!U109:BL109)</f>
      </c>
      <c r="L109">
        <f>SUMIF(negtgel!U$2:BL$2,'Tsalin uzuulelt'!N$1,negtgel!U109:BL109) + SUMIF(negtgel!U$2:BL$2,'Tsalin uzuulelt'!N$2,negtgel!U109:BL109)+SUMIF(negtgel!U$2:BL$2,'Tsalin uzuulelt'!N$3,negtgel!U109:BL109)+SUMIF(negtgel!U$2:BL$2,'Tsalin uzuulelt'!N$4,negtgel!U109:BL109)+SUMIF(negtgel!U$2:BL$2,'Tsalin uzuulelt'!N$5,negtgel!U109:BL109)</f>
      </c>
      <c r="M109">
        <f>SUMIF(negtgel!U$2:BL$2,'Tsalin uzuulelt'!P$1,negtgel!U109:BL109) + SUMIF(negtgel!U$2:BL$2,'Tsalin uzuulelt'!P$2,negtgel!U109:BL109)+ SUMIF(negtgel!U$2:BL$2,'Tsalin uzuulelt'!P$3,negtgel!U109:BL109)+ SUMIF(negtgel!U$2:BL$2,'Tsalin uzuulelt'!P$4,negtgel!U109:BL109)+ SUMIF(negtgel!U$2:BL$2,'Tsalin uzuulelt'!P$5,negtgel!U109:BL109)</f>
      </c>
      <c r="N109">
        <f>IF(ISNUMBER(U109*1)=CF109,0,K109-H109-G109)</f>
      </c>
      <c r="O109">
        <f>IF(ISNUMBER(U109*1)=CF109,0,L109)</f>
      </c>
      <c r="P109">
        <f>IF(ISNUMBER(U109*1)=CF109,0,M109)</f>
      </c>
      <c r="Q109">
        <f>IF(N109&gt;2400000,N109,0)</f>
      </c>
      <c r="R109">
        <f>IF(L109/Q109*100&lt;3,2,10)</f>
      </c>
      <c r="S109">
        <f>IF(CH109=0,0,IF(B109&gt;9,10,IF(B109&gt;8,B109,IF(B109&gt;7.7,7.8,IF(B109&gt;3,B109,IF(B109&gt;1.5,2))))))</f>
      </c>
      <c r="T109">
        <f>IFERROR(U109*1,0)</f>
      </c>
      <c r="U109" t="s">
        <v>4504</v>
      </c>
      <c r="V109"/>
      <c r="W109"/>
      <c r="X109"/>
      <c r="Y109"/>
      <c r="Z109"/>
      <c r="AA109"/>
      <c r="AB109"/>
      <c r="AC109"/>
      <c r="AD109"/>
      <c r="AE109"/>
      <c r="AF109"/>
      <c r="AG109"/>
      <c r="AH109"/>
      <c r="AI109"/>
      <c r="AJ109"/>
      <c r="AK109"/>
      <c r="AL109"/>
      <c r="AM109"/>
      <c r="AN109"/>
      <c r="AO109"/>
      <c r="AP109"/>
      <c r="AQ109"/>
      <c r="CG109"/>
    </row>
    <row r="110">
      <c r="A110" t="n">
        <v>2.0</v>
      </c>
      <c r="B110">
        <f>IF((K110-G110-H110&gt;2400000),10,(L110/(K110-G110-H110)*100))</f>
      </c>
      <c r="C110">
        <f>IF(N110&gt;2400000,240000,(N110*S110)/100)</f>
      </c>
      <c r="D110">
        <f>IF(S110=0,0,IF((N110-I110)&gt;2400000,((((((N110-I110-J110)-240000))*0.1+(I110+J110)*0.1)))-7000,((((((N110-I110-J110)-(N110-I110-J110)*S110/100)))*0.1+(I110+J110)*0.1)-7000)))</f>
      </c>
      <c r="E110">
        <f>C110-O110</f>
      </c>
      <c r="F110">
        <f>D110-P110</f>
      </c>
      <c r="G110">
        <f>SUMIF(negtgel!U$2:BL$2,'Tsalin uzuulelt'!B$1,negtgel!U110:BL110) + SUMIF(negtgel!U$2:BL$2,'Tsalin uzuulelt'!B$2,negtgel!U110:BL110)+SUMIF(negtgel!U$2:BL$2,'Tsalin uzuulelt'!B$3,negtgel!U110:BL110)+SUMIF(negtgel!U$2:BL$2,'Tsalin uzuulelt'!B$4,negtgel!U110:BL110)+SUMIF(negtgel!U$2:BL$2,'Tsalin uzuulelt'!B$5,negtgel!U110:BL110)</f>
      </c>
      <c r="H110">
        <f>SUMIF(negtgel!U$2:BL$2,'Tsalin uzuulelt'!F$1,negtgel!U110:BL110) + SUMIF(negtgel!U$2:BL$2,'Tsalin uzuulelt'!F$2,negtgel!U110:BL110)+SUMIF(negtgel!U$2:BL$2,'Tsalin uzuulelt'!F$3,negtgel!U110:BL110)+SUMIF(negtgel!U$2:BL$2,'Tsalin uzuulelt'!F$4,negtgel!U110:BL110)+SUMIF(negtgel!U$2:BL$2,'Tsalin uzuulelt'!F$5,negtgel!U110:BL110)</f>
      </c>
      <c r="I110">
        <f>SUMIF(negtgel!U$2:BL$2,'Tsalin uzuulelt'!H$1,negtgel!U110:BL110) + SUMIF(negtgel!U$2:BL$2,'Tsalin uzuulelt'!H$2,negtgel!U110:BL110)+SUMIF(negtgel!U$2:BL$2,'Tsalin uzuulelt'!H$3,negtgel!U110:BL110)+SUMIF(negtgel!U$2:BL$2,'Tsalin uzuulelt'!H$4,negtgel!U110:BL110)+SUMIF(negtgel!U$2:BL$2,'Tsalin uzuulelt'!H$5,negtgel!U110:BL110)</f>
      </c>
      <c r="J110">
        <f>SUMIF(negtgel!U$2:BL$2,'Tsalin uzuulelt'!J$1,negtgel!U110:BL110) + SUMIF(negtgel!U$2:BL$2,'Tsalin uzuulelt'!J$2,negtgel!U110:BL110)+SUMIF(negtgel!U$2:BL$2,'Tsalin uzuulelt'!J$3,negtgel!U110:BL110)+SUMIF(negtgel!U$2:BL$2,'Tsalin uzuulelt'!J$4,negtgel!U110:BL110)+SUMIF(negtgel!U$2:BL$2,'Tsalin uzuulelt'!J$5,negtgel!U110:BL110)</f>
      </c>
      <c r="K110">
        <f>SUMIF(negtgel!U$2:BL$2,'Tsalin uzuulelt'!L$1,negtgel!U110:BL110) + SUMIF(negtgel!U$2:BL$2,'Tsalin uzuulelt'!L$2,negtgel!U110:BL110)+SUMIF(negtgel!U$2:BL$2,'Tsalin uzuulelt'!L$3,negtgel!U110:BL110)+SUMIF(negtgel!U$2:BL$2,'Tsalin uzuulelt'!L$4,negtgel!U110:BL110)+SUMIF(negtgel!U$2:BL$2,'Tsalin uzuulelt'!L$5,negtgel!U110:BL110)</f>
      </c>
      <c r="L110">
        <f>SUMIF(negtgel!U$2:BL$2,'Tsalin uzuulelt'!N$1,negtgel!U110:BL110) + SUMIF(negtgel!U$2:BL$2,'Tsalin uzuulelt'!N$2,negtgel!U110:BL110)+SUMIF(negtgel!U$2:BL$2,'Tsalin uzuulelt'!N$3,negtgel!U110:BL110)+SUMIF(negtgel!U$2:BL$2,'Tsalin uzuulelt'!N$4,negtgel!U110:BL110)+SUMIF(negtgel!U$2:BL$2,'Tsalin uzuulelt'!N$5,negtgel!U110:BL110)</f>
      </c>
      <c r="M110">
        <f>SUMIF(negtgel!U$2:BL$2,'Tsalin uzuulelt'!P$1,negtgel!U110:BL110) + SUMIF(negtgel!U$2:BL$2,'Tsalin uzuulelt'!P$2,negtgel!U110:BL110)+ SUMIF(negtgel!U$2:BL$2,'Tsalin uzuulelt'!P$3,negtgel!U110:BL110)+ SUMIF(negtgel!U$2:BL$2,'Tsalin uzuulelt'!P$4,negtgel!U110:BL110)+ SUMIF(negtgel!U$2:BL$2,'Tsalin uzuulelt'!P$5,negtgel!U110:BL110)</f>
      </c>
      <c r="N110">
        <f>IF(ISNUMBER(U110*1)=CF110,0,K110-H110-G110)</f>
      </c>
      <c r="O110">
        <f>IF(ISNUMBER(U110*1)=CF110,0,L110)</f>
      </c>
      <c r="P110">
        <f>IF(ISNUMBER(U110*1)=CF110,0,M110)</f>
      </c>
      <c r="Q110">
        <f>IF(N110&gt;2400000,N110,0)</f>
      </c>
      <c r="R110">
        <f>IF(L110/Q110*100&lt;3,2,10)</f>
      </c>
      <c r="S110">
        <f>IF(CH110=0,0,IF(B110&gt;9,10,IF(B110&gt;8,B110,IF(B110&gt;7.7,7.8,IF(B110&gt;3,B110,IF(B110&gt;1.5,2))))))</f>
      </c>
      <c r="T110">
        <f>IFERROR(U110*1,0)</f>
      </c>
      <c r="U110" t="n">
        <v>78.0</v>
      </c>
      <c r="V110" t="s">
        <v>4506</v>
      </c>
      <c r="W110" t="s">
        <v>4469</v>
      </c>
      <c r="X110" t="n">
        <v>547759.0</v>
      </c>
      <c r="Y110" t="n">
        <v>547759.0</v>
      </c>
      <c r="Z110" t="n">
        <v>0.0</v>
      </c>
      <c r="AA110" t="n">
        <v>0.0</v>
      </c>
      <c r="AB110" t="n">
        <v>0.0</v>
      </c>
      <c r="AC110" t="n">
        <v>0.0</v>
      </c>
      <c r="AD110" t="n">
        <v>0.0</v>
      </c>
      <c r="AE110" t="n">
        <v>0.0</v>
      </c>
      <c r="AF110" t="n">
        <v>54000.0</v>
      </c>
      <c r="AG110" t="n">
        <v>0.0</v>
      </c>
      <c r="AH110" t="n">
        <v>0.0</v>
      </c>
      <c r="AI110" t="n">
        <v>0.0</v>
      </c>
      <c r="AJ110" t="n">
        <v>0.0</v>
      </c>
      <c r="AK110" t="n">
        <v>0.0</v>
      </c>
      <c r="AL110" t="n">
        <v>0.0</v>
      </c>
      <c r="AM110" t="n">
        <v>0.0</v>
      </c>
      <c r="AN110" t="n">
        <v>0.0</v>
      </c>
      <c r="AO110" t="n">
        <v>601759.0</v>
      </c>
      <c r="AP110" t="n">
        <v>60176.0</v>
      </c>
      <c r="AQ110" t="n">
        <v>47698.3</v>
      </c>
      <c r="CG110"/>
    </row>
    <row r="111">
      <c r="A111" t="n">
        <v>2.0</v>
      </c>
      <c r="B111">
        <f>IF((K111-G111-H111&gt;2400000),10,(L111/(K111-G111-H111)*100))</f>
      </c>
      <c r="C111">
        <f>IF(N111&gt;2400000,240000,(N111*S111)/100)</f>
      </c>
      <c r="D111">
        <f>IF(S111=0,0,IF((N111-I111)&gt;2400000,((((((N111-I111-J111)-240000))*0.1+(I111+J111)*0.1)))-7000,((((((N111-I111-J111)-(N111-I111-J111)*S111/100)))*0.1+(I111+J111)*0.1)-7000)))</f>
      </c>
      <c r="E111">
        <f>C111-O111</f>
      </c>
      <c r="F111">
        <f>D111-P111</f>
      </c>
      <c r="G111">
        <f>SUMIF(negtgel!U$2:BL$2,'Tsalin uzuulelt'!B$1,negtgel!U111:BL111) + SUMIF(negtgel!U$2:BL$2,'Tsalin uzuulelt'!B$2,negtgel!U111:BL111)+SUMIF(negtgel!U$2:BL$2,'Tsalin uzuulelt'!B$3,negtgel!U111:BL111)+SUMIF(negtgel!U$2:BL$2,'Tsalin uzuulelt'!B$4,negtgel!U111:BL111)+SUMIF(negtgel!U$2:BL$2,'Tsalin uzuulelt'!B$5,negtgel!U111:BL111)</f>
      </c>
      <c r="H111">
        <f>SUMIF(negtgel!U$2:BL$2,'Tsalin uzuulelt'!F$1,negtgel!U111:BL111) + SUMIF(negtgel!U$2:BL$2,'Tsalin uzuulelt'!F$2,negtgel!U111:BL111)+SUMIF(negtgel!U$2:BL$2,'Tsalin uzuulelt'!F$3,negtgel!U111:BL111)+SUMIF(negtgel!U$2:BL$2,'Tsalin uzuulelt'!F$4,negtgel!U111:BL111)+SUMIF(negtgel!U$2:BL$2,'Tsalin uzuulelt'!F$5,negtgel!U111:BL111)</f>
      </c>
      <c r="I111">
        <f>SUMIF(negtgel!U$2:BL$2,'Tsalin uzuulelt'!H$1,negtgel!U111:BL111) + SUMIF(negtgel!U$2:BL$2,'Tsalin uzuulelt'!H$2,negtgel!U111:BL111)+SUMIF(negtgel!U$2:BL$2,'Tsalin uzuulelt'!H$3,negtgel!U111:BL111)+SUMIF(negtgel!U$2:BL$2,'Tsalin uzuulelt'!H$4,negtgel!U111:BL111)+SUMIF(negtgel!U$2:BL$2,'Tsalin uzuulelt'!H$5,negtgel!U111:BL111)</f>
      </c>
      <c r="J111">
        <f>SUMIF(negtgel!U$2:BL$2,'Tsalin uzuulelt'!J$1,negtgel!U111:BL111) + SUMIF(negtgel!U$2:BL$2,'Tsalin uzuulelt'!J$2,negtgel!U111:BL111)+SUMIF(negtgel!U$2:BL$2,'Tsalin uzuulelt'!J$3,negtgel!U111:BL111)+SUMIF(negtgel!U$2:BL$2,'Tsalin uzuulelt'!J$4,negtgel!U111:BL111)+SUMIF(negtgel!U$2:BL$2,'Tsalin uzuulelt'!J$5,negtgel!U111:BL111)</f>
      </c>
      <c r="K111">
        <f>SUMIF(negtgel!U$2:BL$2,'Tsalin uzuulelt'!L$1,negtgel!U111:BL111) + SUMIF(negtgel!U$2:BL$2,'Tsalin uzuulelt'!L$2,negtgel!U111:BL111)+SUMIF(negtgel!U$2:BL$2,'Tsalin uzuulelt'!L$3,negtgel!U111:BL111)+SUMIF(negtgel!U$2:BL$2,'Tsalin uzuulelt'!L$4,negtgel!U111:BL111)+SUMIF(negtgel!U$2:BL$2,'Tsalin uzuulelt'!L$5,negtgel!U111:BL111)</f>
      </c>
      <c r="L111">
        <f>SUMIF(negtgel!U$2:BL$2,'Tsalin uzuulelt'!N$1,negtgel!U111:BL111) + SUMIF(negtgel!U$2:BL$2,'Tsalin uzuulelt'!N$2,negtgel!U111:BL111)+SUMIF(negtgel!U$2:BL$2,'Tsalin uzuulelt'!N$3,negtgel!U111:BL111)+SUMIF(negtgel!U$2:BL$2,'Tsalin uzuulelt'!N$4,negtgel!U111:BL111)+SUMIF(negtgel!U$2:BL$2,'Tsalin uzuulelt'!N$5,negtgel!U111:BL111)</f>
      </c>
      <c r="M111">
        <f>SUMIF(negtgel!U$2:BL$2,'Tsalin uzuulelt'!P$1,negtgel!U111:BL111) + SUMIF(negtgel!U$2:BL$2,'Tsalin uzuulelt'!P$2,negtgel!U111:BL111)+ SUMIF(negtgel!U$2:BL$2,'Tsalin uzuulelt'!P$3,negtgel!U111:BL111)+ SUMIF(negtgel!U$2:BL$2,'Tsalin uzuulelt'!P$4,negtgel!U111:BL111)+ SUMIF(negtgel!U$2:BL$2,'Tsalin uzuulelt'!P$5,negtgel!U111:BL111)</f>
      </c>
      <c r="N111">
        <f>IF(ISNUMBER(U111*1)=CF111,0,K111-H111-G111)</f>
      </c>
      <c r="O111">
        <f>IF(ISNUMBER(U111*1)=CF111,0,L111)</f>
      </c>
      <c r="P111">
        <f>IF(ISNUMBER(U111*1)=CF111,0,M111)</f>
      </c>
      <c r="Q111">
        <f>IF(N111&gt;2400000,N111,0)</f>
      </c>
      <c r="R111">
        <f>IF(L111/Q111*100&lt;3,2,10)</f>
      </c>
      <c r="S111">
        <f>IF(CH111=0,0,IF(B111&gt;9,10,IF(B111&gt;8,B111,IF(B111&gt;7.7,7.8,IF(B111&gt;3,B111,IF(B111&gt;1.5,2))))))</f>
      </c>
      <c r="T111">
        <f>IFERROR(U111*1,0)</f>
      </c>
      <c r="U111" t="n">
        <v>79.0</v>
      </c>
      <c r="V111" t="s">
        <v>4507</v>
      </c>
      <c r="W111" t="s">
        <v>4471</v>
      </c>
      <c r="X111" t="n">
        <v>539547.0</v>
      </c>
      <c r="Y111" t="n">
        <v>539547.0</v>
      </c>
      <c r="Z111" t="n">
        <v>0.0</v>
      </c>
      <c r="AA111" t="n">
        <v>0.0</v>
      </c>
      <c r="AB111" t="n">
        <v>0.0</v>
      </c>
      <c r="AC111" t="n">
        <v>0.0</v>
      </c>
      <c r="AD111" t="n">
        <v>0.0</v>
      </c>
      <c r="AE111" t="n">
        <v>0.0</v>
      </c>
      <c r="AF111" t="n">
        <v>54000.0</v>
      </c>
      <c r="AG111" t="n">
        <v>0.0</v>
      </c>
      <c r="AH111" t="n">
        <v>0.0</v>
      </c>
      <c r="AI111" t="n">
        <v>0.0</v>
      </c>
      <c r="AJ111" t="n">
        <v>0.0</v>
      </c>
      <c r="AK111" t="n">
        <v>0.0</v>
      </c>
      <c r="AL111" t="n">
        <v>0.0</v>
      </c>
      <c r="AM111" t="n">
        <v>0.0</v>
      </c>
      <c r="AN111" t="n">
        <v>0.0</v>
      </c>
      <c r="AO111" t="n">
        <v>593547.0</v>
      </c>
      <c r="AP111" t="n">
        <v>59354.0</v>
      </c>
      <c r="AQ111" t="n">
        <v>46959.2</v>
      </c>
      <c r="CG111"/>
    </row>
    <row r="112">
      <c r="A112" t="n">
        <v>2.0</v>
      </c>
      <c r="B112">
        <f>IF((K112-G112-H112&gt;2400000),10,(L112/(K112-G112-H112)*100))</f>
      </c>
      <c r="C112">
        <f>IF(N112&gt;2400000,240000,(N112*S112)/100)</f>
      </c>
      <c r="D112">
        <f>IF(S112=0,0,IF((N112-I112)&gt;2400000,((((((N112-I112-J112)-240000))*0.1+(I112+J112)*0.1)))-7000,((((((N112-I112-J112)-(N112-I112-J112)*S112/100)))*0.1+(I112+J112)*0.1)-7000)))</f>
      </c>
      <c r="E112">
        <f>C112-O112</f>
      </c>
      <c r="F112">
        <f>D112-P112</f>
      </c>
      <c r="G112">
        <f>SUMIF(negtgel!U$2:BL$2,'Tsalin uzuulelt'!B$1,negtgel!U112:BL112) + SUMIF(negtgel!U$2:BL$2,'Tsalin uzuulelt'!B$2,negtgel!U112:BL112)+SUMIF(negtgel!U$2:BL$2,'Tsalin uzuulelt'!B$3,negtgel!U112:BL112)+SUMIF(negtgel!U$2:BL$2,'Tsalin uzuulelt'!B$4,negtgel!U112:BL112)+SUMIF(negtgel!U$2:BL$2,'Tsalin uzuulelt'!B$5,negtgel!U112:BL112)</f>
      </c>
      <c r="H112">
        <f>SUMIF(negtgel!U$2:BL$2,'Tsalin uzuulelt'!F$1,negtgel!U112:BL112) + SUMIF(negtgel!U$2:BL$2,'Tsalin uzuulelt'!F$2,negtgel!U112:BL112)+SUMIF(negtgel!U$2:BL$2,'Tsalin uzuulelt'!F$3,negtgel!U112:BL112)+SUMIF(negtgel!U$2:BL$2,'Tsalin uzuulelt'!F$4,negtgel!U112:BL112)+SUMIF(negtgel!U$2:BL$2,'Tsalin uzuulelt'!F$5,negtgel!U112:BL112)</f>
      </c>
      <c r="I112">
        <f>SUMIF(negtgel!U$2:BL$2,'Tsalin uzuulelt'!H$1,negtgel!U112:BL112) + SUMIF(negtgel!U$2:BL$2,'Tsalin uzuulelt'!H$2,negtgel!U112:BL112)+SUMIF(negtgel!U$2:BL$2,'Tsalin uzuulelt'!H$3,negtgel!U112:BL112)+SUMIF(negtgel!U$2:BL$2,'Tsalin uzuulelt'!H$4,negtgel!U112:BL112)+SUMIF(negtgel!U$2:BL$2,'Tsalin uzuulelt'!H$5,negtgel!U112:BL112)</f>
      </c>
      <c r="J112">
        <f>SUMIF(negtgel!U$2:BL$2,'Tsalin uzuulelt'!J$1,negtgel!U112:BL112) + SUMIF(negtgel!U$2:BL$2,'Tsalin uzuulelt'!J$2,negtgel!U112:BL112)+SUMIF(negtgel!U$2:BL$2,'Tsalin uzuulelt'!J$3,negtgel!U112:BL112)+SUMIF(negtgel!U$2:BL$2,'Tsalin uzuulelt'!J$4,negtgel!U112:BL112)+SUMIF(negtgel!U$2:BL$2,'Tsalin uzuulelt'!J$5,negtgel!U112:BL112)</f>
      </c>
      <c r="K112">
        <f>SUMIF(negtgel!U$2:BL$2,'Tsalin uzuulelt'!L$1,negtgel!U112:BL112) + SUMIF(negtgel!U$2:BL$2,'Tsalin uzuulelt'!L$2,negtgel!U112:BL112)+SUMIF(negtgel!U$2:BL$2,'Tsalin uzuulelt'!L$3,negtgel!U112:BL112)+SUMIF(negtgel!U$2:BL$2,'Tsalin uzuulelt'!L$4,negtgel!U112:BL112)+SUMIF(negtgel!U$2:BL$2,'Tsalin uzuulelt'!L$5,negtgel!U112:BL112)</f>
      </c>
      <c r="L112">
        <f>SUMIF(negtgel!U$2:BL$2,'Tsalin uzuulelt'!N$1,negtgel!U112:BL112) + SUMIF(negtgel!U$2:BL$2,'Tsalin uzuulelt'!N$2,negtgel!U112:BL112)+SUMIF(negtgel!U$2:BL$2,'Tsalin uzuulelt'!N$3,negtgel!U112:BL112)+SUMIF(negtgel!U$2:BL$2,'Tsalin uzuulelt'!N$4,negtgel!U112:BL112)+SUMIF(negtgel!U$2:BL$2,'Tsalin uzuulelt'!N$5,negtgel!U112:BL112)</f>
      </c>
      <c r="M112">
        <f>SUMIF(negtgel!U$2:BL$2,'Tsalin uzuulelt'!P$1,negtgel!U112:BL112) + SUMIF(negtgel!U$2:BL$2,'Tsalin uzuulelt'!P$2,negtgel!U112:BL112)+ SUMIF(negtgel!U$2:BL$2,'Tsalin uzuulelt'!P$3,negtgel!U112:BL112)+ SUMIF(negtgel!U$2:BL$2,'Tsalin uzuulelt'!P$4,negtgel!U112:BL112)+ SUMIF(negtgel!U$2:BL$2,'Tsalin uzuulelt'!P$5,negtgel!U112:BL112)</f>
      </c>
      <c r="N112">
        <f>IF(ISNUMBER(U112*1)=CF112,0,K112-H112-G112)</f>
      </c>
      <c r="O112">
        <f>IF(ISNUMBER(U112*1)=CF112,0,L112)</f>
      </c>
      <c r="P112">
        <f>IF(ISNUMBER(U112*1)=CF112,0,M112)</f>
      </c>
      <c r="Q112">
        <f>IF(N112&gt;2400000,N112,0)</f>
      </c>
      <c r="R112">
        <f>IF(L112/Q112*100&lt;3,2,10)</f>
      </c>
      <c r="S112">
        <f>IF(CH112=0,0,IF(B112&gt;9,10,IF(B112&gt;8,B112,IF(B112&gt;7.7,7.8,IF(B112&gt;3,B112,IF(B112&gt;1.5,2))))))</f>
      </c>
      <c r="T112">
        <f>IFERROR(U112*1,0)</f>
      </c>
      <c r="U112" t="n">
        <v>80.0</v>
      </c>
      <c r="V112" t="s">
        <v>4508</v>
      </c>
      <c r="W112" t="s">
        <v>4471</v>
      </c>
      <c r="X112" t="n">
        <v>535286.0</v>
      </c>
      <c r="Y112" t="n">
        <v>446072.0</v>
      </c>
      <c r="Z112" t="n">
        <v>0.0</v>
      </c>
      <c r="AA112" t="n">
        <v>0.0</v>
      </c>
      <c r="AB112" t="n">
        <v>0.0</v>
      </c>
      <c r="AC112" t="n">
        <v>0.0</v>
      </c>
      <c r="AD112" t="n">
        <v>0.0</v>
      </c>
      <c r="AE112" t="n">
        <v>0.0</v>
      </c>
      <c r="AF112" t="n">
        <v>45000.0</v>
      </c>
      <c r="AG112" t="n">
        <v>0.0</v>
      </c>
      <c r="AH112" t="n">
        <v>0.0</v>
      </c>
      <c r="AI112" t="n">
        <v>0.0</v>
      </c>
      <c r="AJ112" t="n">
        <v>0.0</v>
      </c>
      <c r="AK112" t="n">
        <v>0.0</v>
      </c>
      <c r="AL112" t="n">
        <v>0.0</v>
      </c>
      <c r="AM112" t="n">
        <v>0.0</v>
      </c>
      <c r="AN112" t="n">
        <v>0.0</v>
      </c>
      <c r="AO112" t="n">
        <v>491072.0</v>
      </c>
      <c r="AP112" t="n">
        <v>49107.0</v>
      </c>
      <c r="AQ112" t="n">
        <v>37646.5</v>
      </c>
      <c r="CG112"/>
    </row>
    <row r="113">
      <c r="A113" t="n">
        <v>2.0</v>
      </c>
      <c r="B113">
        <f>IF((K113-G113-H113&gt;2400000),10,(L113/(K113-G113-H113)*100))</f>
      </c>
      <c r="C113">
        <f>IF(N113&gt;2400000,240000,(N113*S113)/100)</f>
      </c>
      <c r="D113">
        <f>IF(S113=0,0,IF((N113-I113)&gt;2400000,((((((N113-I113-J113)-240000))*0.1+(I113+J113)*0.1)))-7000,((((((N113-I113-J113)-(N113-I113-J113)*S113/100)))*0.1+(I113+J113)*0.1)-7000)))</f>
      </c>
      <c r="E113">
        <f>C113-O113</f>
      </c>
      <c r="F113">
        <f>D113-P113</f>
      </c>
      <c r="G113">
        <f>SUMIF(negtgel!U$2:BL$2,'Tsalin uzuulelt'!B$1,negtgel!U113:BL113) + SUMIF(negtgel!U$2:BL$2,'Tsalin uzuulelt'!B$2,negtgel!U113:BL113)+SUMIF(negtgel!U$2:BL$2,'Tsalin uzuulelt'!B$3,negtgel!U113:BL113)+SUMIF(negtgel!U$2:BL$2,'Tsalin uzuulelt'!B$4,negtgel!U113:BL113)+SUMIF(negtgel!U$2:BL$2,'Tsalin uzuulelt'!B$5,negtgel!U113:BL113)</f>
      </c>
      <c r="H113">
        <f>SUMIF(negtgel!U$2:BL$2,'Tsalin uzuulelt'!F$1,negtgel!U113:BL113) + SUMIF(negtgel!U$2:BL$2,'Tsalin uzuulelt'!F$2,negtgel!U113:BL113)+SUMIF(negtgel!U$2:BL$2,'Tsalin uzuulelt'!F$3,negtgel!U113:BL113)+SUMIF(negtgel!U$2:BL$2,'Tsalin uzuulelt'!F$4,negtgel!U113:BL113)+SUMIF(negtgel!U$2:BL$2,'Tsalin uzuulelt'!F$5,negtgel!U113:BL113)</f>
      </c>
      <c r="I113">
        <f>SUMIF(negtgel!U$2:BL$2,'Tsalin uzuulelt'!H$1,negtgel!U113:BL113) + SUMIF(negtgel!U$2:BL$2,'Tsalin uzuulelt'!H$2,negtgel!U113:BL113)+SUMIF(negtgel!U$2:BL$2,'Tsalin uzuulelt'!H$3,negtgel!U113:BL113)+SUMIF(negtgel!U$2:BL$2,'Tsalin uzuulelt'!H$4,negtgel!U113:BL113)+SUMIF(negtgel!U$2:BL$2,'Tsalin uzuulelt'!H$5,negtgel!U113:BL113)</f>
      </c>
      <c r="J113">
        <f>SUMIF(negtgel!U$2:BL$2,'Tsalin uzuulelt'!J$1,negtgel!U113:BL113) + SUMIF(negtgel!U$2:BL$2,'Tsalin uzuulelt'!J$2,negtgel!U113:BL113)+SUMIF(negtgel!U$2:BL$2,'Tsalin uzuulelt'!J$3,negtgel!U113:BL113)+SUMIF(negtgel!U$2:BL$2,'Tsalin uzuulelt'!J$4,negtgel!U113:BL113)+SUMIF(negtgel!U$2:BL$2,'Tsalin uzuulelt'!J$5,negtgel!U113:BL113)</f>
      </c>
      <c r="K113">
        <f>SUMIF(negtgel!U$2:BL$2,'Tsalin uzuulelt'!L$1,negtgel!U113:BL113) + SUMIF(negtgel!U$2:BL$2,'Tsalin uzuulelt'!L$2,negtgel!U113:BL113)+SUMIF(negtgel!U$2:BL$2,'Tsalin uzuulelt'!L$3,negtgel!U113:BL113)+SUMIF(negtgel!U$2:BL$2,'Tsalin uzuulelt'!L$4,negtgel!U113:BL113)+SUMIF(negtgel!U$2:BL$2,'Tsalin uzuulelt'!L$5,negtgel!U113:BL113)</f>
      </c>
      <c r="L113">
        <f>SUMIF(negtgel!U$2:BL$2,'Tsalin uzuulelt'!N$1,negtgel!U113:BL113) + SUMIF(negtgel!U$2:BL$2,'Tsalin uzuulelt'!N$2,negtgel!U113:BL113)+SUMIF(negtgel!U$2:BL$2,'Tsalin uzuulelt'!N$3,negtgel!U113:BL113)+SUMIF(negtgel!U$2:BL$2,'Tsalin uzuulelt'!N$4,negtgel!U113:BL113)+SUMIF(negtgel!U$2:BL$2,'Tsalin uzuulelt'!N$5,negtgel!U113:BL113)</f>
      </c>
      <c r="M113">
        <f>SUMIF(negtgel!U$2:BL$2,'Tsalin uzuulelt'!P$1,negtgel!U113:BL113) + SUMIF(negtgel!U$2:BL$2,'Tsalin uzuulelt'!P$2,negtgel!U113:BL113)+ SUMIF(negtgel!U$2:BL$2,'Tsalin uzuulelt'!P$3,negtgel!U113:BL113)+ SUMIF(negtgel!U$2:BL$2,'Tsalin uzuulelt'!P$4,negtgel!U113:BL113)+ SUMIF(negtgel!U$2:BL$2,'Tsalin uzuulelt'!P$5,negtgel!U113:BL113)</f>
      </c>
      <c r="N113">
        <f>IF(ISNUMBER(U113*1)=CF113,0,K113-H113-G113)</f>
      </c>
      <c r="O113">
        <f>IF(ISNUMBER(U113*1)=CF113,0,L113)</f>
      </c>
      <c r="P113">
        <f>IF(ISNUMBER(U113*1)=CF113,0,M113)</f>
      </c>
      <c r="Q113">
        <f>IF(N113&gt;2400000,N113,0)</f>
      </c>
      <c r="R113">
        <f>IF(L113/Q113*100&lt;3,2,10)</f>
      </c>
      <c r="S113">
        <f>IF(CH113=0,0,IF(B113&gt;9,10,IF(B113&gt;8,B113,IF(B113&gt;7.7,7.8,IF(B113&gt;3,B113,IF(B113&gt;1.5,2))))))</f>
      </c>
      <c r="T113">
        <f>IFERROR(U113*1,0)</f>
      </c>
      <c r="U113" t="n">
        <v>81.0</v>
      </c>
      <c r="V113" t="s">
        <v>4510</v>
      </c>
      <c r="W113" t="s">
        <v>4499</v>
      </c>
      <c r="X113" t="n">
        <v>627465.0</v>
      </c>
      <c r="Y113" t="n">
        <v>627465.0</v>
      </c>
      <c r="Z113" t="n">
        <v>62746.0</v>
      </c>
      <c r="AA113" t="n">
        <v>94120.0</v>
      </c>
      <c r="AB113" t="n">
        <v>0.0</v>
      </c>
      <c r="AC113" t="n">
        <v>0.0</v>
      </c>
      <c r="AD113" t="n">
        <v>0.0</v>
      </c>
      <c r="AE113" t="n">
        <v>0.0</v>
      </c>
      <c r="AF113" t="n">
        <v>54000.0</v>
      </c>
      <c r="AG113" t="n">
        <v>0.0</v>
      </c>
      <c r="AH113" t="n">
        <v>0.0</v>
      </c>
      <c r="AI113" t="n">
        <v>0.0</v>
      </c>
      <c r="AJ113" t="n">
        <v>0.0</v>
      </c>
      <c r="AK113" t="n">
        <v>0.0</v>
      </c>
      <c r="AL113" t="n">
        <v>0.0</v>
      </c>
      <c r="AM113" t="n">
        <v>0.0</v>
      </c>
      <c r="AN113" t="n">
        <v>0.0</v>
      </c>
      <c r="AO113" t="n">
        <v>838331.0</v>
      </c>
      <c r="AP113" t="n">
        <v>83834.0</v>
      </c>
      <c r="AQ113" t="n">
        <v>68989.8</v>
      </c>
      <c r="CG113"/>
    </row>
    <row r="114">
      <c r="A114" t="n">
        <v>2.0</v>
      </c>
      <c r="B114">
        <f>IF((K114-G114-H114&gt;2400000),10,(L114/(K114-G114-H114)*100))</f>
      </c>
      <c r="C114">
        <f>IF(N114&gt;2400000,240000,(N114*S114)/100)</f>
      </c>
      <c r="D114">
        <f>IF(S114=0,0,IF((N114-I114)&gt;2400000,((((((N114-I114-J114)-240000))*0.1+(I114+J114)*0.1)))-7000,((((((N114-I114-J114)-(N114-I114-J114)*S114/100)))*0.1+(I114+J114)*0.1)-7000)))</f>
      </c>
      <c r="E114">
        <f>C114-O114</f>
      </c>
      <c r="F114">
        <f>D114-P114</f>
      </c>
      <c r="G114">
        <f>SUMIF(negtgel!U$2:BL$2,'Tsalin uzuulelt'!B$1,negtgel!U114:BL114) + SUMIF(negtgel!U$2:BL$2,'Tsalin uzuulelt'!B$2,negtgel!U114:BL114)+SUMIF(negtgel!U$2:BL$2,'Tsalin uzuulelt'!B$3,negtgel!U114:BL114)+SUMIF(negtgel!U$2:BL$2,'Tsalin uzuulelt'!B$4,negtgel!U114:BL114)+SUMIF(negtgel!U$2:BL$2,'Tsalin uzuulelt'!B$5,negtgel!U114:BL114)</f>
      </c>
      <c r="H114">
        <f>SUMIF(negtgel!U$2:BL$2,'Tsalin uzuulelt'!F$1,negtgel!U114:BL114) + SUMIF(negtgel!U$2:BL$2,'Tsalin uzuulelt'!F$2,negtgel!U114:BL114)+SUMIF(negtgel!U$2:BL$2,'Tsalin uzuulelt'!F$3,negtgel!U114:BL114)+SUMIF(negtgel!U$2:BL$2,'Tsalin uzuulelt'!F$4,negtgel!U114:BL114)+SUMIF(negtgel!U$2:BL$2,'Tsalin uzuulelt'!F$5,negtgel!U114:BL114)</f>
      </c>
      <c r="I114">
        <f>SUMIF(negtgel!U$2:BL$2,'Tsalin uzuulelt'!H$1,negtgel!U114:BL114) + SUMIF(negtgel!U$2:BL$2,'Tsalin uzuulelt'!H$2,negtgel!U114:BL114)+SUMIF(negtgel!U$2:BL$2,'Tsalin uzuulelt'!H$3,negtgel!U114:BL114)+SUMIF(negtgel!U$2:BL$2,'Tsalin uzuulelt'!H$4,negtgel!U114:BL114)+SUMIF(negtgel!U$2:BL$2,'Tsalin uzuulelt'!H$5,negtgel!U114:BL114)</f>
      </c>
      <c r="J114">
        <f>SUMIF(negtgel!U$2:BL$2,'Tsalin uzuulelt'!J$1,negtgel!U114:BL114) + SUMIF(negtgel!U$2:BL$2,'Tsalin uzuulelt'!J$2,negtgel!U114:BL114)+SUMIF(negtgel!U$2:BL$2,'Tsalin uzuulelt'!J$3,negtgel!U114:BL114)+SUMIF(negtgel!U$2:BL$2,'Tsalin uzuulelt'!J$4,negtgel!U114:BL114)+SUMIF(negtgel!U$2:BL$2,'Tsalin uzuulelt'!J$5,negtgel!U114:BL114)</f>
      </c>
      <c r="K114">
        <f>SUMIF(negtgel!U$2:BL$2,'Tsalin uzuulelt'!L$1,negtgel!U114:BL114) + SUMIF(negtgel!U$2:BL$2,'Tsalin uzuulelt'!L$2,negtgel!U114:BL114)+SUMIF(negtgel!U$2:BL$2,'Tsalin uzuulelt'!L$3,negtgel!U114:BL114)+SUMIF(negtgel!U$2:BL$2,'Tsalin uzuulelt'!L$4,negtgel!U114:BL114)+SUMIF(negtgel!U$2:BL$2,'Tsalin uzuulelt'!L$5,negtgel!U114:BL114)</f>
      </c>
      <c r="L114">
        <f>SUMIF(negtgel!U$2:BL$2,'Tsalin uzuulelt'!N$1,negtgel!U114:BL114) + SUMIF(negtgel!U$2:BL$2,'Tsalin uzuulelt'!N$2,negtgel!U114:BL114)+SUMIF(negtgel!U$2:BL$2,'Tsalin uzuulelt'!N$3,negtgel!U114:BL114)+SUMIF(negtgel!U$2:BL$2,'Tsalin uzuulelt'!N$4,negtgel!U114:BL114)+SUMIF(negtgel!U$2:BL$2,'Tsalin uzuulelt'!N$5,negtgel!U114:BL114)</f>
      </c>
      <c r="M114">
        <f>SUMIF(negtgel!U$2:BL$2,'Tsalin uzuulelt'!P$1,negtgel!U114:BL114) + SUMIF(negtgel!U$2:BL$2,'Tsalin uzuulelt'!P$2,negtgel!U114:BL114)+ SUMIF(negtgel!U$2:BL$2,'Tsalin uzuulelt'!P$3,negtgel!U114:BL114)+ SUMIF(negtgel!U$2:BL$2,'Tsalin uzuulelt'!P$4,negtgel!U114:BL114)+ SUMIF(negtgel!U$2:BL$2,'Tsalin uzuulelt'!P$5,negtgel!U114:BL114)</f>
      </c>
      <c r="N114">
        <f>IF(ISNUMBER(U114*1)=CF114,0,K114-H114-G114)</f>
      </c>
      <c r="O114">
        <f>IF(ISNUMBER(U114*1)=CF114,0,L114)</f>
      </c>
      <c r="P114">
        <f>IF(ISNUMBER(U114*1)=CF114,0,M114)</f>
      </c>
      <c r="Q114">
        <f>IF(N114&gt;2400000,N114,0)</f>
      </c>
      <c r="R114">
        <f>IF(L114/Q114*100&lt;3,2,10)</f>
      </c>
      <c r="S114">
        <f>IF(CH114=0,0,IF(B114&gt;9,10,IF(B114&gt;8,B114,IF(B114&gt;7.7,7.8,IF(B114&gt;3,B114,IF(B114&gt;1.5,2))))))</f>
      </c>
      <c r="T114">
        <f>IFERROR(U114*1,0)</f>
      </c>
      <c r="U114" t="n">
        <v>82.0</v>
      </c>
      <c r="V114" t="s">
        <v>4512</v>
      </c>
      <c r="W114" t="s">
        <v>4469</v>
      </c>
      <c r="X114" t="n">
        <v>613669.0</v>
      </c>
      <c r="Y114" t="n">
        <v>613669.0</v>
      </c>
      <c r="Z114" t="n">
        <v>92050.0</v>
      </c>
      <c r="AA114" t="n">
        <v>104324.0</v>
      </c>
      <c r="AB114" t="n">
        <v>0.0</v>
      </c>
      <c r="AC114" t="n">
        <v>0.0</v>
      </c>
      <c r="AD114" t="n">
        <v>0.0</v>
      </c>
      <c r="AE114" t="n">
        <v>0.0</v>
      </c>
      <c r="AF114" t="n">
        <v>54000.0</v>
      </c>
      <c r="AG114" t="n">
        <v>0.0</v>
      </c>
      <c r="AH114" t="n">
        <v>0.0</v>
      </c>
      <c r="AI114" t="n">
        <v>0.0</v>
      </c>
      <c r="AJ114" t="n">
        <v>0.0</v>
      </c>
      <c r="AK114" t="n">
        <v>0.0</v>
      </c>
      <c r="AL114" t="n">
        <v>166169.0</v>
      </c>
      <c r="AM114" t="n">
        <v>0.0</v>
      </c>
      <c r="AN114" t="n">
        <v>0.0</v>
      </c>
      <c r="AO114" t="n">
        <v>1030212.0</v>
      </c>
      <c r="AP114" t="n">
        <v>86404.0</v>
      </c>
      <c r="AQ114" t="n">
        <v>71303.9</v>
      </c>
      <c r="CG114"/>
    </row>
    <row r="115">
      <c r="A115" t="n">
        <v>2.0</v>
      </c>
      <c r="B115">
        <f>IF((K115-G115-H115&gt;2400000),10,(L115/(K115-G115-H115)*100))</f>
      </c>
      <c r="C115">
        <f>IF(N115&gt;2400000,240000,(N115*S115)/100)</f>
      </c>
      <c r="D115">
        <f>IF(S115=0,0,IF((N115-I115)&gt;2400000,((((((N115-I115-J115)-240000))*0.1+(I115+J115)*0.1)))-7000,((((((N115-I115-J115)-(N115-I115-J115)*S115/100)))*0.1+(I115+J115)*0.1)-7000)))</f>
      </c>
      <c r="E115">
        <f>C115-O115</f>
      </c>
      <c r="F115">
        <f>D115-P115</f>
      </c>
      <c r="G115">
        <f>SUMIF(negtgel!U$2:BL$2,'Tsalin uzuulelt'!B$1,negtgel!U115:BL115) + SUMIF(negtgel!U$2:BL$2,'Tsalin uzuulelt'!B$2,negtgel!U115:BL115)+SUMIF(negtgel!U$2:BL$2,'Tsalin uzuulelt'!B$3,negtgel!U115:BL115)+SUMIF(negtgel!U$2:BL$2,'Tsalin uzuulelt'!B$4,negtgel!U115:BL115)+SUMIF(negtgel!U$2:BL$2,'Tsalin uzuulelt'!B$5,negtgel!U115:BL115)</f>
      </c>
      <c r="H115">
        <f>SUMIF(negtgel!U$2:BL$2,'Tsalin uzuulelt'!F$1,negtgel!U115:BL115) + SUMIF(negtgel!U$2:BL$2,'Tsalin uzuulelt'!F$2,negtgel!U115:BL115)+SUMIF(negtgel!U$2:BL$2,'Tsalin uzuulelt'!F$3,negtgel!U115:BL115)+SUMIF(negtgel!U$2:BL$2,'Tsalin uzuulelt'!F$4,negtgel!U115:BL115)+SUMIF(negtgel!U$2:BL$2,'Tsalin uzuulelt'!F$5,negtgel!U115:BL115)</f>
      </c>
      <c r="I115">
        <f>SUMIF(negtgel!U$2:BL$2,'Tsalin uzuulelt'!H$1,negtgel!U115:BL115) + SUMIF(negtgel!U$2:BL$2,'Tsalin uzuulelt'!H$2,negtgel!U115:BL115)+SUMIF(negtgel!U$2:BL$2,'Tsalin uzuulelt'!H$3,negtgel!U115:BL115)+SUMIF(negtgel!U$2:BL$2,'Tsalin uzuulelt'!H$4,negtgel!U115:BL115)+SUMIF(negtgel!U$2:BL$2,'Tsalin uzuulelt'!H$5,negtgel!U115:BL115)</f>
      </c>
      <c r="J115">
        <f>SUMIF(negtgel!U$2:BL$2,'Tsalin uzuulelt'!J$1,negtgel!U115:BL115) + SUMIF(negtgel!U$2:BL$2,'Tsalin uzuulelt'!J$2,negtgel!U115:BL115)+SUMIF(negtgel!U$2:BL$2,'Tsalin uzuulelt'!J$3,negtgel!U115:BL115)+SUMIF(negtgel!U$2:BL$2,'Tsalin uzuulelt'!J$4,negtgel!U115:BL115)+SUMIF(negtgel!U$2:BL$2,'Tsalin uzuulelt'!J$5,negtgel!U115:BL115)</f>
      </c>
      <c r="K115">
        <f>SUMIF(negtgel!U$2:BL$2,'Tsalin uzuulelt'!L$1,negtgel!U115:BL115) + SUMIF(negtgel!U$2:BL$2,'Tsalin uzuulelt'!L$2,negtgel!U115:BL115)+SUMIF(negtgel!U$2:BL$2,'Tsalin uzuulelt'!L$3,negtgel!U115:BL115)+SUMIF(negtgel!U$2:BL$2,'Tsalin uzuulelt'!L$4,negtgel!U115:BL115)+SUMIF(negtgel!U$2:BL$2,'Tsalin uzuulelt'!L$5,negtgel!U115:BL115)</f>
      </c>
      <c r="L115">
        <f>SUMIF(negtgel!U$2:BL$2,'Tsalin uzuulelt'!N$1,negtgel!U115:BL115) + SUMIF(negtgel!U$2:BL$2,'Tsalin uzuulelt'!N$2,negtgel!U115:BL115)+SUMIF(negtgel!U$2:BL$2,'Tsalin uzuulelt'!N$3,negtgel!U115:BL115)+SUMIF(negtgel!U$2:BL$2,'Tsalin uzuulelt'!N$4,negtgel!U115:BL115)+SUMIF(negtgel!U$2:BL$2,'Tsalin uzuulelt'!N$5,negtgel!U115:BL115)</f>
      </c>
      <c r="M115">
        <f>SUMIF(negtgel!U$2:BL$2,'Tsalin uzuulelt'!P$1,negtgel!U115:BL115) + SUMIF(negtgel!U$2:BL$2,'Tsalin uzuulelt'!P$2,negtgel!U115:BL115)+ SUMIF(negtgel!U$2:BL$2,'Tsalin uzuulelt'!P$3,negtgel!U115:BL115)+ SUMIF(negtgel!U$2:BL$2,'Tsalin uzuulelt'!P$4,negtgel!U115:BL115)+ SUMIF(negtgel!U$2:BL$2,'Tsalin uzuulelt'!P$5,negtgel!U115:BL115)</f>
      </c>
      <c r="N115">
        <f>IF(ISNUMBER(U115*1)=CF115,0,K115-H115-G115)</f>
      </c>
      <c r="O115">
        <f>IF(ISNUMBER(U115*1)=CF115,0,L115)</f>
      </c>
      <c r="P115">
        <f>IF(ISNUMBER(U115*1)=CF115,0,M115)</f>
      </c>
      <c r="Q115">
        <f>IF(N115&gt;2400000,N115,0)</f>
      </c>
      <c r="R115">
        <f>IF(L115/Q115*100&lt;3,2,10)</f>
      </c>
      <c r="S115">
        <f>IF(CH115=0,0,IF(B115&gt;9,10,IF(B115&gt;8,B115,IF(B115&gt;7.7,7.8,IF(B115&gt;3,B115,IF(B115&gt;1.5,2))))))</f>
      </c>
      <c r="T115">
        <f>IFERROR(U115*1,0)</f>
      </c>
      <c r="U115" t="n">
        <v>83.0</v>
      </c>
      <c r="V115" t="s">
        <v>4513</v>
      </c>
      <c r="W115" t="s">
        <v>4471</v>
      </c>
      <c r="X115" t="n">
        <v>550369.0</v>
      </c>
      <c r="Y115" t="n">
        <v>397489.0</v>
      </c>
      <c r="Z115" t="n">
        <v>0.0</v>
      </c>
      <c r="AA115" t="n">
        <v>0.0</v>
      </c>
      <c r="AB115" t="n">
        <v>0.0</v>
      </c>
      <c r="AC115" t="n">
        <v>0.0</v>
      </c>
      <c r="AD115" t="n">
        <v>0.0</v>
      </c>
      <c r="AE115" t="n">
        <v>0.0</v>
      </c>
      <c r="AF115" t="n">
        <v>39000.0</v>
      </c>
      <c r="AG115" t="n">
        <v>0.0</v>
      </c>
      <c r="AH115" t="n">
        <v>0.0</v>
      </c>
      <c r="AI115" t="n">
        <v>0.0</v>
      </c>
      <c r="AJ115" t="n">
        <v>0.0</v>
      </c>
      <c r="AK115" t="n">
        <v>0.0</v>
      </c>
      <c r="AL115" t="n">
        <v>0.0</v>
      </c>
      <c r="AM115" t="n">
        <v>0.0</v>
      </c>
      <c r="AN115" t="n">
        <v>0.0</v>
      </c>
      <c r="AO115" t="n">
        <v>436489.0</v>
      </c>
      <c r="AP115" t="n">
        <v>43649.0</v>
      </c>
      <c r="AQ115" t="n">
        <v>32674.0</v>
      </c>
      <c r="CG115"/>
    </row>
    <row r="116">
      <c r="A116" t="n">
        <v>2.0</v>
      </c>
      <c r="B116">
        <f>IF((K116-G116-H116&gt;2400000),10,(L116/(K116-G116-H116)*100))</f>
      </c>
      <c r="C116">
        <f>IF(N116&gt;2400000,240000,(N116*S116)/100)</f>
      </c>
      <c r="D116">
        <f>IF(S116=0,0,IF((N116-I116)&gt;2400000,((((((N116-I116-J116)-240000))*0.1+(I116+J116)*0.1)))-7000,((((((N116-I116-J116)-(N116-I116-J116)*S116/100)))*0.1+(I116+J116)*0.1)-7000)))</f>
      </c>
      <c r="E116">
        <f>C116-O116</f>
      </c>
      <c r="F116">
        <f>D116-P116</f>
      </c>
      <c r="G116">
        <f>SUMIF(negtgel!U$2:BL$2,'Tsalin uzuulelt'!B$1,negtgel!U116:BL116) + SUMIF(negtgel!U$2:BL$2,'Tsalin uzuulelt'!B$2,negtgel!U116:BL116)+SUMIF(negtgel!U$2:BL$2,'Tsalin uzuulelt'!B$3,negtgel!U116:BL116)+SUMIF(negtgel!U$2:BL$2,'Tsalin uzuulelt'!B$4,negtgel!U116:BL116)+SUMIF(negtgel!U$2:BL$2,'Tsalin uzuulelt'!B$5,negtgel!U116:BL116)</f>
      </c>
      <c r="H116">
        <f>SUMIF(negtgel!U$2:BL$2,'Tsalin uzuulelt'!F$1,negtgel!U116:BL116) + SUMIF(negtgel!U$2:BL$2,'Tsalin uzuulelt'!F$2,negtgel!U116:BL116)+SUMIF(negtgel!U$2:BL$2,'Tsalin uzuulelt'!F$3,negtgel!U116:BL116)+SUMIF(negtgel!U$2:BL$2,'Tsalin uzuulelt'!F$4,negtgel!U116:BL116)+SUMIF(negtgel!U$2:BL$2,'Tsalin uzuulelt'!F$5,negtgel!U116:BL116)</f>
      </c>
      <c r="I116">
        <f>SUMIF(negtgel!U$2:BL$2,'Tsalin uzuulelt'!H$1,negtgel!U116:BL116) + SUMIF(negtgel!U$2:BL$2,'Tsalin uzuulelt'!H$2,negtgel!U116:BL116)+SUMIF(negtgel!U$2:BL$2,'Tsalin uzuulelt'!H$3,negtgel!U116:BL116)+SUMIF(negtgel!U$2:BL$2,'Tsalin uzuulelt'!H$4,negtgel!U116:BL116)+SUMIF(negtgel!U$2:BL$2,'Tsalin uzuulelt'!H$5,negtgel!U116:BL116)</f>
      </c>
      <c r="J116">
        <f>SUMIF(negtgel!U$2:BL$2,'Tsalin uzuulelt'!J$1,negtgel!U116:BL116) + SUMIF(negtgel!U$2:BL$2,'Tsalin uzuulelt'!J$2,negtgel!U116:BL116)+SUMIF(negtgel!U$2:BL$2,'Tsalin uzuulelt'!J$3,negtgel!U116:BL116)+SUMIF(negtgel!U$2:BL$2,'Tsalin uzuulelt'!J$4,negtgel!U116:BL116)+SUMIF(negtgel!U$2:BL$2,'Tsalin uzuulelt'!J$5,negtgel!U116:BL116)</f>
      </c>
      <c r="K116">
        <f>SUMIF(negtgel!U$2:BL$2,'Tsalin uzuulelt'!L$1,negtgel!U116:BL116) + SUMIF(negtgel!U$2:BL$2,'Tsalin uzuulelt'!L$2,negtgel!U116:BL116)+SUMIF(negtgel!U$2:BL$2,'Tsalin uzuulelt'!L$3,negtgel!U116:BL116)+SUMIF(negtgel!U$2:BL$2,'Tsalin uzuulelt'!L$4,negtgel!U116:BL116)+SUMIF(negtgel!U$2:BL$2,'Tsalin uzuulelt'!L$5,negtgel!U116:BL116)</f>
      </c>
      <c r="L116">
        <f>SUMIF(negtgel!U$2:BL$2,'Tsalin uzuulelt'!N$1,negtgel!U116:BL116) + SUMIF(negtgel!U$2:BL$2,'Tsalin uzuulelt'!N$2,negtgel!U116:BL116)+SUMIF(negtgel!U$2:BL$2,'Tsalin uzuulelt'!N$3,negtgel!U116:BL116)+SUMIF(negtgel!U$2:BL$2,'Tsalin uzuulelt'!N$4,negtgel!U116:BL116)+SUMIF(negtgel!U$2:BL$2,'Tsalin uzuulelt'!N$5,negtgel!U116:BL116)</f>
      </c>
      <c r="M116">
        <f>SUMIF(negtgel!U$2:BL$2,'Tsalin uzuulelt'!P$1,negtgel!U116:BL116) + SUMIF(negtgel!U$2:BL$2,'Tsalin uzuulelt'!P$2,negtgel!U116:BL116)+ SUMIF(negtgel!U$2:BL$2,'Tsalin uzuulelt'!P$3,negtgel!U116:BL116)+ SUMIF(negtgel!U$2:BL$2,'Tsalin uzuulelt'!P$4,negtgel!U116:BL116)+ SUMIF(negtgel!U$2:BL$2,'Tsalin uzuulelt'!P$5,negtgel!U116:BL116)</f>
      </c>
      <c r="N116">
        <f>IF(ISNUMBER(U116*1)=CF116,0,K116-H116-G116)</f>
      </c>
      <c r="O116">
        <f>IF(ISNUMBER(U116*1)=CF116,0,L116)</f>
      </c>
      <c r="P116">
        <f>IF(ISNUMBER(U116*1)=CF116,0,M116)</f>
      </c>
      <c r="Q116">
        <f>IF(N116&gt;2400000,N116,0)</f>
      </c>
      <c r="R116">
        <f>IF(L116/Q116*100&lt;3,2,10)</f>
      </c>
      <c r="S116">
        <f>IF(CH116=0,0,IF(B116&gt;9,10,IF(B116&gt;8,B116,IF(B116&gt;7.7,7.8,IF(B116&gt;3,B116,IF(B116&gt;1.5,2))))))</f>
      </c>
      <c r="T116">
        <f>IFERROR(U116*1,0)</f>
      </c>
      <c r="U116" t="n">
        <v>84.0</v>
      </c>
      <c r="V116" t="s">
        <v>4514</v>
      </c>
      <c r="W116" t="s">
        <v>4469</v>
      </c>
      <c r="X116" t="n">
        <v>580710.0</v>
      </c>
      <c r="Y116" t="n">
        <v>322617.0</v>
      </c>
      <c r="Z116" t="n">
        <v>16131.0</v>
      </c>
      <c r="AA116" t="n">
        <v>0.0</v>
      </c>
      <c r="AB116" t="n">
        <v>0.0</v>
      </c>
      <c r="AC116" t="n">
        <v>0.0</v>
      </c>
      <c r="AD116" t="n">
        <v>0.0</v>
      </c>
      <c r="AE116" t="n">
        <v>0.0</v>
      </c>
      <c r="AF116" t="n">
        <v>30000.0</v>
      </c>
      <c r="AG116" t="n">
        <v>0.0</v>
      </c>
      <c r="AH116" t="n">
        <v>0.0</v>
      </c>
      <c r="AI116" t="n">
        <v>0.0</v>
      </c>
      <c r="AJ116" t="n">
        <v>0.0</v>
      </c>
      <c r="AK116" t="n">
        <v>0.0</v>
      </c>
      <c r="AL116" t="n">
        <v>0.0</v>
      </c>
      <c r="AM116" t="n">
        <v>0.0</v>
      </c>
      <c r="AN116" t="n">
        <v>0.0</v>
      </c>
      <c r="AO116" t="n">
        <v>368748.0</v>
      </c>
      <c r="AP116" t="n">
        <v>36874.0</v>
      </c>
      <c r="AQ116" t="n">
        <v>26487.3</v>
      </c>
      <c r="CG116"/>
    </row>
    <row r="117">
      <c r="A117" t="n">
        <v>2.0</v>
      </c>
      <c r="B117">
        <f>IF((K117-G117-H117&gt;2400000),10,(L117/(K117-G117-H117)*100))</f>
      </c>
      <c r="C117">
        <f>IF(N117&gt;2400000,240000,(N117*S117)/100)</f>
      </c>
      <c r="D117">
        <f>IF(S117=0,0,IF((N117-I117)&gt;2400000,((((((N117-I117-J117)-240000))*0.1+(I117+J117)*0.1)))-7000,((((((N117-I117-J117)-(N117-I117-J117)*S117/100)))*0.1+(I117+J117)*0.1)-7000)))</f>
      </c>
      <c r="E117">
        <f>C117-O117</f>
      </c>
      <c r="F117">
        <f>D117-P117</f>
      </c>
      <c r="G117">
        <f>SUMIF(negtgel!U$2:BL$2,'Tsalin uzuulelt'!B$1,negtgel!U117:BL117) + SUMIF(negtgel!U$2:BL$2,'Tsalin uzuulelt'!B$2,negtgel!U117:BL117)+SUMIF(negtgel!U$2:BL$2,'Tsalin uzuulelt'!B$3,negtgel!U117:BL117)+SUMIF(negtgel!U$2:BL$2,'Tsalin uzuulelt'!B$4,negtgel!U117:BL117)+SUMIF(negtgel!U$2:BL$2,'Tsalin uzuulelt'!B$5,negtgel!U117:BL117)</f>
      </c>
      <c r="H117">
        <f>SUMIF(negtgel!U$2:BL$2,'Tsalin uzuulelt'!F$1,negtgel!U117:BL117) + SUMIF(negtgel!U$2:BL$2,'Tsalin uzuulelt'!F$2,negtgel!U117:BL117)+SUMIF(negtgel!U$2:BL$2,'Tsalin uzuulelt'!F$3,negtgel!U117:BL117)+SUMIF(negtgel!U$2:BL$2,'Tsalin uzuulelt'!F$4,negtgel!U117:BL117)+SUMIF(negtgel!U$2:BL$2,'Tsalin uzuulelt'!F$5,negtgel!U117:BL117)</f>
      </c>
      <c r="I117">
        <f>SUMIF(negtgel!U$2:BL$2,'Tsalin uzuulelt'!H$1,negtgel!U117:BL117) + SUMIF(negtgel!U$2:BL$2,'Tsalin uzuulelt'!H$2,negtgel!U117:BL117)+SUMIF(negtgel!U$2:BL$2,'Tsalin uzuulelt'!H$3,negtgel!U117:BL117)+SUMIF(negtgel!U$2:BL$2,'Tsalin uzuulelt'!H$4,negtgel!U117:BL117)+SUMIF(negtgel!U$2:BL$2,'Tsalin uzuulelt'!H$5,negtgel!U117:BL117)</f>
      </c>
      <c r="J117">
        <f>SUMIF(negtgel!U$2:BL$2,'Tsalin uzuulelt'!J$1,negtgel!U117:BL117) + SUMIF(negtgel!U$2:BL$2,'Tsalin uzuulelt'!J$2,negtgel!U117:BL117)+SUMIF(negtgel!U$2:BL$2,'Tsalin uzuulelt'!J$3,negtgel!U117:BL117)+SUMIF(negtgel!U$2:BL$2,'Tsalin uzuulelt'!J$4,negtgel!U117:BL117)+SUMIF(negtgel!U$2:BL$2,'Tsalin uzuulelt'!J$5,negtgel!U117:BL117)</f>
      </c>
      <c r="K117">
        <f>SUMIF(negtgel!U$2:BL$2,'Tsalin uzuulelt'!L$1,negtgel!U117:BL117) + SUMIF(negtgel!U$2:BL$2,'Tsalin uzuulelt'!L$2,negtgel!U117:BL117)+SUMIF(negtgel!U$2:BL$2,'Tsalin uzuulelt'!L$3,negtgel!U117:BL117)+SUMIF(negtgel!U$2:BL$2,'Tsalin uzuulelt'!L$4,negtgel!U117:BL117)+SUMIF(negtgel!U$2:BL$2,'Tsalin uzuulelt'!L$5,negtgel!U117:BL117)</f>
      </c>
      <c r="L117">
        <f>SUMIF(negtgel!U$2:BL$2,'Tsalin uzuulelt'!N$1,negtgel!U117:BL117) + SUMIF(negtgel!U$2:BL$2,'Tsalin uzuulelt'!N$2,negtgel!U117:BL117)+SUMIF(negtgel!U$2:BL$2,'Tsalin uzuulelt'!N$3,negtgel!U117:BL117)+SUMIF(negtgel!U$2:BL$2,'Tsalin uzuulelt'!N$4,negtgel!U117:BL117)+SUMIF(negtgel!U$2:BL$2,'Tsalin uzuulelt'!N$5,negtgel!U117:BL117)</f>
      </c>
      <c r="M117">
        <f>SUMIF(negtgel!U$2:BL$2,'Tsalin uzuulelt'!P$1,negtgel!U117:BL117) + SUMIF(negtgel!U$2:BL$2,'Tsalin uzuulelt'!P$2,negtgel!U117:BL117)+ SUMIF(negtgel!U$2:BL$2,'Tsalin uzuulelt'!P$3,negtgel!U117:BL117)+ SUMIF(negtgel!U$2:BL$2,'Tsalin uzuulelt'!P$4,negtgel!U117:BL117)+ SUMIF(negtgel!U$2:BL$2,'Tsalin uzuulelt'!P$5,negtgel!U117:BL117)</f>
      </c>
      <c r="N117">
        <f>IF(ISNUMBER(U117*1)=CF117,0,K117-H117-G117)</f>
      </c>
      <c r="O117">
        <f>IF(ISNUMBER(U117*1)=CF117,0,L117)</f>
      </c>
      <c r="P117">
        <f>IF(ISNUMBER(U117*1)=CF117,0,M117)</f>
      </c>
      <c r="Q117">
        <f>IF(N117&gt;2400000,N117,0)</f>
      </c>
      <c r="R117">
        <f>IF(L117/Q117*100&lt;3,2,10)</f>
      </c>
      <c r="S117">
        <f>IF(CH117=0,0,IF(B117&gt;9,10,IF(B117&gt;8,B117,IF(B117&gt;7.7,7.8,IF(B117&gt;3,B117,IF(B117&gt;1.5,2))))))</f>
      </c>
      <c r="T117">
        <f>IFERROR(U117*1,0)</f>
      </c>
      <c r="U117" t="s">
        <v>4466</v>
      </c>
      <c r="V117"/>
      <c r="W117"/>
      <c r="X117" t="n">
        <v>3994805.0</v>
      </c>
      <c r="Y117" t="n">
        <v>3494618.0</v>
      </c>
      <c r="Z117" t="n">
        <v>170927.0</v>
      </c>
      <c r="AA117" t="n">
        <v>198444.0</v>
      </c>
      <c r="AB117" t="n">
        <v>0.0</v>
      </c>
      <c r="AC117" t="n">
        <v>0.0</v>
      </c>
      <c r="AD117" t="n">
        <v>0.0</v>
      </c>
      <c r="AE117" t="n">
        <v>0.0</v>
      </c>
      <c r="AF117" t="n">
        <v>330000.0</v>
      </c>
      <c r="AG117" t="n">
        <v>0.0</v>
      </c>
      <c r="AH117" t="n">
        <v>0.0</v>
      </c>
      <c r="AI117" t="n">
        <v>0.0</v>
      </c>
      <c r="AJ117" t="n">
        <v>0.0</v>
      </c>
      <c r="AK117" t="n">
        <v>0.0</v>
      </c>
      <c r="AL117" t="n">
        <v>166169.0</v>
      </c>
      <c r="AM117" t="n">
        <v>0.0</v>
      </c>
      <c r="AN117" t="n">
        <v>0.0</v>
      </c>
      <c r="AO117" t="n">
        <v>4360158.0</v>
      </c>
      <c r="AP117" t="n">
        <v>419398.0</v>
      </c>
      <c r="AQ117" t="n">
        <v>331759.0</v>
      </c>
      <c r="CG117"/>
    </row>
    <row r="118">
      <c r="A118" t="n">
        <v>2.0</v>
      </c>
      <c r="B118">
        <f>IF((K118-G118-H118&gt;2400000),10,(L118/(K118-G118-H118)*100))</f>
      </c>
      <c r="C118">
        <f>IF(N118&gt;2400000,240000,(N118*S118)/100)</f>
      </c>
      <c r="D118">
        <f>IF(S118=0,0,IF((N118-I118)&gt;2400000,((((((N118-I118-J118)-240000))*0.1+(I118+J118)*0.1)))-7000,((((((N118-I118-J118)-(N118-I118-J118)*S118/100)))*0.1+(I118+J118)*0.1)-7000)))</f>
      </c>
      <c r="E118">
        <f>C118-O118</f>
      </c>
      <c r="F118">
        <f>D118-P118</f>
      </c>
      <c r="G118">
        <f>SUMIF(negtgel!U$2:BL$2,'Tsalin uzuulelt'!B$1,negtgel!U118:BL118) + SUMIF(negtgel!U$2:BL$2,'Tsalin uzuulelt'!B$2,negtgel!U118:BL118)+SUMIF(negtgel!U$2:BL$2,'Tsalin uzuulelt'!B$3,negtgel!U118:BL118)+SUMIF(negtgel!U$2:BL$2,'Tsalin uzuulelt'!B$4,negtgel!U118:BL118)+SUMIF(negtgel!U$2:BL$2,'Tsalin uzuulelt'!B$5,negtgel!U118:BL118)</f>
      </c>
      <c r="H118">
        <f>SUMIF(negtgel!U$2:BL$2,'Tsalin uzuulelt'!F$1,negtgel!U118:BL118) + SUMIF(negtgel!U$2:BL$2,'Tsalin uzuulelt'!F$2,negtgel!U118:BL118)+SUMIF(negtgel!U$2:BL$2,'Tsalin uzuulelt'!F$3,negtgel!U118:BL118)+SUMIF(negtgel!U$2:BL$2,'Tsalin uzuulelt'!F$4,negtgel!U118:BL118)+SUMIF(negtgel!U$2:BL$2,'Tsalin uzuulelt'!F$5,negtgel!U118:BL118)</f>
      </c>
      <c r="I118">
        <f>SUMIF(negtgel!U$2:BL$2,'Tsalin uzuulelt'!H$1,negtgel!U118:BL118) + SUMIF(negtgel!U$2:BL$2,'Tsalin uzuulelt'!H$2,negtgel!U118:BL118)+SUMIF(negtgel!U$2:BL$2,'Tsalin uzuulelt'!H$3,negtgel!U118:BL118)+SUMIF(negtgel!U$2:BL$2,'Tsalin uzuulelt'!H$4,negtgel!U118:BL118)+SUMIF(negtgel!U$2:BL$2,'Tsalin uzuulelt'!H$5,negtgel!U118:BL118)</f>
      </c>
      <c r="J118">
        <f>SUMIF(negtgel!U$2:BL$2,'Tsalin uzuulelt'!J$1,negtgel!U118:BL118) + SUMIF(negtgel!U$2:BL$2,'Tsalin uzuulelt'!J$2,negtgel!U118:BL118)+SUMIF(negtgel!U$2:BL$2,'Tsalin uzuulelt'!J$3,negtgel!U118:BL118)+SUMIF(negtgel!U$2:BL$2,'Tsalin uzuulelt'!J$4,negtgel!U118:BL118)+SUMIF(negtgel!U$2:BL$2,'Tsalin uzuulelt'!J$5,negtgel!U118:BL118)</f>
      </c>
      <c r="K118">
        <f>SUMIF(negtgel!U$2:BL$2,'Tsalin uzuulelt'!L$1,negtgel!U118:BL118) + SUMIF(negtgel!U$2:BL$2,'Tsalin uzuulelt'!L$2,negtgel!U118:BL118)+SUMIF(negtgel!U$2:BL$2,'Tsalin uzuulelt'!L$3,negtgel!U118:BL118)+SUMIF(negtgel!U$2:BL$2,'Tsalin uzuulelt'!L$4,negtgel!U118:BL118)+SUMIF(negtgel!U$2:BL$2,'Tsalin uzuulelt'!L$5,negtgel!U118:BL118)</f>
      </c>
      <c r="L118">
        <f>SUMIF(negtgel!U$2:BL$2,'Tsalin uzuulelt'!N$1,negtgel!U118:BL118) + SUMIF(negtgel!U$2:BL$2,'Tsalin uzuulelt'!N$2,negtgel!U118:BL118)+SUMIF(negtgel!U$2:BL$2,'Tsalin uzuulelt'!N$3,negtgel!U118:BL118)+SUMIF(negtgel!U$2:BL$2,'Tsalin uzuulelt'!N$4,negtgel!U118:BL118)+SUMIF(negtgel!U$2:BL$2,'Tsalin uzuulelt'!N$5,negtgel!U118:BL118)</f>
      </c>
      <c r="M118">
        <f>SUMIF(negtgel!U$2:BL$2,'Tsalin uzuulelt'!P$1,negtgel!U118:BL118) + SUMIF(negtgel!U$2:BL$2,'Tsalin uzuulelt'!P$2,negtgel!U118:BL118)+ SUMIF(negtgel!U$2:BL$2,'Tsalin uzuulelt'!P$3,negtgel!U118:BL118)+ SUMIF(negtgel!U$2:BL$2,'Tsalin uzuulelt'!P$4,negtgel!U118:BL118)+ SUMIF(negtgel!U$2:BL$2,'Tsalin uzuulelt'!P$5,negtgel!U118:BL118)</f>
      </c>
      <c r="N118">
        <f>IF(ISNUMBER(U118*1)=CF118,0,K118-H118-G118)</f>
      </c>
      <c r="O118">
        <f>IF(ISNUMBER(U118*1)=CF118,0,L118)</f>
      </c>
      <c r="P118">
        <f>IF(ISNUMBER(U118*1)=CF118,0,M118)</f>
      </c>
      <c r="Q118">
        <f>IF(N118&gt;2400000,N118,0)</f>
      </c>
      <c r="R118">
        <f>IF(L118/Q118*100&lt;3,2,10)</f>
      </c>
      <c r="S118">
        <f>IF(CH118=0,0,IF(B118&gt;9,10,IF(B118&gt;8,B118,IF(B118&gt;7.7,7.8,IF(B118&gt;3,B118,IF(B118&gt;1.5,2))))))</f>
      </c>
      <c r="T118">
        <f>IFERROR(U118*1,0)</f>
      </c>
      <c r="U118" t="s">
        <v>4515</v>
      </c>
      <c r="V118"/>
      <c r="W118"/>
      <c r="X118"/>
      <c r="Y118"/>
      <c r="Z118"/>
      <c r="AA118"/>
      <c r="AB118"/>
      <c r="AC118"/>
      <c r="AD118"/>
      <c r="AE118"/>
      <c r="AF118"/>
      <c r="AG118"/>
      <c r="AH118"/>
      <c r="AI118"/>
      <c r="AJ118"/>
      <c r="AK118"/>
      <c r="AL118"/>
      <c r="AM118"/>
      <c r="AN118"/>
      <c r="AO118"/>
      <c r="AP118"/>
      <c r="AQ118"/>
      <c r="CG118"/>
    </row>
    <row r="119">
      <c r="A119" t="n">
        <v>2.0</v>
      </c>
      <c r="B119">
        <f>IF((K119-G119-H119&gt;2400000),10,(L119/(K119-G119-H119)*100))</f>
      </c>
      <c r="C119">
        <f>IF(N119&gt;2400000,240000,(N119*S119)/100)</f>
      </c>
      <c r="D119">
        <f>IF(S119=0,0,IF((N119-I119)&gt;2400000,((((((N119-I119-J119)-240000))*0.1+(I119+J119)*0.1)))-7000,((((((N119-I119-J119)-(N119-I119-J119)*S119/100)))*0.1+(I119+J119)*0.1)-7000)))</f>
      </c>
      <c r="E119">
        <f>C119-O119</f>
      </c>
      <c r="F119">
        <f>D119-P119</f>
      </c>
      <c r="G119">
        <f>SUMIF(negtgel!U$2:BL$2,'Tsalin uzuulelt'!B$1,negtgel!U119:BL119) + SUMIF(negtgel!U$2:BL$2,'Tsalin uzuulelt'!B$2,negtgel!U119:BL119)+SUMIF(negtgel!U$2:BL$2,'Tsalin uzuulelt'!B$3,negtgel!U119:BL119)+SUMIF(negtgel!U$2:BL$2,'Tsalin uzuulelt'!B$4,negtgel!U119:BL119)+SUMIF(negtgel!U$2:BL$2,'Tsalin uzuulelt'!B$5,negtgel!U119:BL119)</f>
      </c>
      <c r="H119">
        <f>SUMIF(negtgel!U$2:BL$2,'Tsalin uzuulelt'!F$1,negtgel!U119:BL119) + SUMIF(negtgel!U$2:BL$2,'Tsalin uzuulelt'!F$2,negtgel!U119:BL119)+SUMIF(negtgel!U$2:BL$2,'Tsalin uzuulelt'!F$3,negtgel!U119:BL119)+SUMIF(negtgel!U$2:BL$2,'Tsalin uzuulelt'!F$4,negtgel!U119:BL119)+SUMIF(negtgel!U$2:BL$2,'Tsalin uzuulelt'!F$5,negtgel!U119:BL119)</f>
      </c>
      <c r="I119">
        <f>SUMIF(negtgel!U$2:BL$2,'Tsalin uzuulelt'!H$1,negtgel!U119:BL119) + SUMIF(negtgel!U$2:BL$2,'Tsalin uzuulelt'!H$2,negtgel!U119:BL119)+SUMIF(negtgel!U$2:BL$2,'Tsalin uzuulelt'!H$3,negtgel!U119:BL119)+SUMIF(negtgel!U$2:BL$2,'Tsalin uzuulelt'!H$4,negtgel!U119:BL119)+SUMIF(negtgel!U$2:BL$2,'Tsalin uzuulelt'!H$5,negtgel!U119:BL119)</f>
      </c>
      <c r="J119">
        <f>SUMIF(negtgel!U$2:BL$2,'Tsalin uzuulelt'!J$1,negtgel!U119:BL119) + SUMIF(negtgel!U$2:BL$2,'Tsalin uzuulelt'!J$2,negtgel!U119:BL119)+SUMIF(negtgel!U$2:BL$2,'Tsalin uzuulelt'!J$3,negtgel!U119:BL119)+SUMIF(negtgel!U$2:BL$2,'Tsalin uzuulelt'!J$4,negtgel!U119:BL119)+SUMIF(negtgel!U$2:BL$2,'Tsalin uzuulelt'!J$5,negtgel!U119:BL119)</f>
      </c>
      <c r="K119">
        <f>SUMIF(negtgel!U$2:BL$2,'Tsalin uzuulelt'!L$1,negtgel!U119:BL119) + SUMIF(negtgel!U$2:BL$2,'Tsalin uzuulelt'!L$2,negtgel!U119:BL119)+SUMIF(negtgel!U$2:BL$2,'Tsalin uzuulelt'!L$3,negtgel!U119:BL119)+SUMIF(negtgel!U$2:BL$2,'Tsalin uzuulelt'!L$4,negtgel!U119:BL119)+SUMIF(negtgel!U$2:BL$2,'Tsalin uzuulelt'!L$5,negtgel!U119:BL119)</f>
      </c>
      <c r="L119">
        <f>SUMIF(negtgel!U$2:BL$2,'Tsalin uzuulelt'!N$1,negtgel!U119:BL119) + SUMIF(negtgel!U$2:BL$2,'Tsalin uzuulelt'!N$2,negtgel!U119:BL119)+SUMIF(negtgel!U$2:BL$2,'Tsalin uzuulelt'!N$3,negtgel!U119:BL119)+SUMIF(negtgel!U$2:BL$2,'Tsalin uzuulelt'!N$4,negtgel!U119:BL119)+SUMIF(negtgel!U$2:BL$2,'Tsalin uzuulelt'!N$5,negtgel!U119:BL119)</f>
      </c>
      <c r="M119">
        <f>SUMIF(negtgel!U$2:BL$2,'Tsalin uzuulelt'!P$1,negtgel!U119:BL119) + SUMIF(negtgel!U$2:BL$2,'Tsalin uzuulelt'!P$2,negtgel!U119:BL119)+ SUMIF(negtgel!U$2:BL$2,'Tsalin uzuulelt'!P$3,negtgel!U119:BL119)+ SUMIF(negtgel!U$2:BL$2,'Tsalin uzuulelt'!P$4,negtgel!U119:BL119)+ SUMIF(negtgel!U$2:BL$2,'Tsalin uzuulelt'!P$5,negtgel!U119:BL119)</f>
      </c>
      <c r="N119">
        <f>IF(ISNUMBER(U119*1)=CF119,0,K119-H119-G119)</f>
      </c>
      <c r="O119">
        <f>IF(ISNUMBER(U119*1)=CF119,0,L119)</f>
      </c>
      <c r="P119">
        <f>IF(ISNUMBER(U119*1)=CF119,0,M119)</f>
      </c>
      <c r="Q119">
        <f>IF(N119&gt;2400000,N119,0)</f>
      </c>
      <c r="R119">
        <f>IF(L119/Q119*100&lt;3,2,10)</f>
      </c>
      <c r="S119">
        <f>IF(CH119=0,0,IF(B119&gt;9,10,IF(B119&gt;8,B119,IF(B119&gt;7.7,7.8,IF(B119&gt;3,B119,IF(B119&gt;1.5,2))))))</f>
      </c>
      <c r="T119">
        <f>IFERROR(U119*1,0)</f>
      </c>
      <c r="U119" t="n">
        <v>85.0</v>
      </c>
      <c r="V119" t="s">
        <v>4516</v>
      </c>
      <c r="W119" t="s">
        <v>4499</v>
      </c>
      <c r="X119" t="n">
        <v>645556.0</v>
      </c>
      <c r="Y119" t="n">
        <v>645556.0</v>
      </c>
      <c r="Z119" t="n">
        <v>96833.0</v>
      </c>
      <c r="AA119" t="n">
        <v>129111.0</v>
      </c>
      <c r="AB119" t="n">
        <v>0.0</v>
      </c>
      <c r="AC119" t="n">
        <v>0.0</v>
      </c>
      <c r="AD119" t="n">
        <v>0.0</v>
      </c>
      <c r="AE119" t="n">
        <v>0.0</v>
      </c>
      <c r="AF119" t="n">
        <v>54000.0</v>
      </c>
      <c r="AG119" t="n">
        <v>0.0</v>
      </c>
      <c r="AH119" t="n">
        <v>0.0</v>
      </c>
      <c r="AI119" t="n">
        <v>0.0</v>
      </c>
      <c r="AJ119" t="n">
        <v>0.0</v>
      </c>
      <c r="AK119" t="n">
        <v>0.0</v>
      </c>
      <c r="AL119" t="n">
        <v>0.0</v>
      </c>
      <c r="AM119" t="n">
        <v>0.0</v>
      </c>
      <c r="AN119" t="n">
        <v>0.0</v>
      </c>
      <c r="AO119" t="n">
        <v>925500.0</v>
      </c>
      <c r="AP119" t="n">
        <v>92550.0</v>
      </c>
      <c r="AQ119" t="n">
        <v>76835.0</v>
      </c>
      <c r="CG119"/>
    </row>
    <row r="120">
      <c r="A120" t="n">
        <v>2.0</v>
      </c>
      <c r="B120">
        <f>IF((K120-G120-H120&gt;2400000),10,(L120/(K120-G120-H120)*100))</f>
      </c>
      <c r="C120">
        <f>IF(N120&gt;2400000,240000,(N120*S120)/100)</f>
      </c>
      <c r="D120">
        <f>IF(S120=0,0,IF((N120-I120)&gt;2400000,((((((N120-I120-J120)-240000))*0.1+(I120+J120)*0.1)))-7000,((((((N120-I120-J120)-(N120-I120-J120)*S120/100)))*0.1+(I120+J120)*0.1)-7000)))</f>
      </c>
      <c r="E120">
        <f>C120-O120</f>
      </c>
      <c r="F120">
        <f>D120-P120</f>
      </c>
      <c r="G120">
        <f>SUMIF(negtgel!U$2:BL$2,'Tsalin uzuulelt'!B$1,negtgel!U120:BL120) + SUMIF(negtgel!U$2:BL$2,'Tsalin uzuulelt'!B$2,negtgel!U120:BL120)+SUMIF(negtgel!U$2:BL$2,'Tsalin uzuulelt'!B$3,negtgel!U120:BL120)+SUMIF(negtgel!U$2:BL$2,'Tsalin uzuulelt'!B$4,negtgel!U120:BL120)+SUMIF(negtgel!U$2:BL$2,'Tsalin uzuulelt'!B$5,negtgel!U120:BL120)</f>
      </c>
      <c r="H120">
        <f>SUMIF(negtgel!U$2:BL$2,'Tsalin uzuulelt'!F$1,negtgel!U120:BL120) + SUMIF(negtgel!U$2:BL$2,'Tsalin uzuulelt'!F$2,negtgel!U120:BL120)+SUMIF(negtgel!U$2:BL$2,'Tsalin uzuulelt'!F$3,negtgel!U120:BL120)+SUMIF(negtgel!U$2:BL$2,'Tsalin uzuulelt'!F$4,negtgel!U120:BL120)+SUMIF(negtgel!U$2:BL$2,'Tsalin uzuulelt'!F$5,negtgel!U120:BL120)</f>
      </c>
      <c r="I120">
        <f>SUMIF(negtgel!U$2:BL$2,'Tsalin uzuulelt'!H$1,negtgel!U120:BL120) + SUMIF(negtgel!U$2:BL$2,'Tsalin uzuulelt'!H$2,negtgel!U120:BL120)+SUMIF(negtgel!U$2:BL$2,'Tsalin uzuulelt'!H$3,negtgel!U120:BL120)+SUMIF(negtgel!U$2:BL$2,'Tsalin uzuulelt'!H$4,negtgel!U120:BL120)+SUMIF(negtgel!U$2:BL$2,'Tsalin uzuulelt'!H$5,negtgel!U120:BL120)</f>
      </c>
      <c r="J120">
        <f>SUMIF(negtgel!U$2:BL$2,'Tsalin uzuulelt'!J$1,negtgel!U120:BL120) + SUMIF(negtgel!U$2:BL$2,'Tsalin uzuulelt'!J$2,negtgel!U120:BL120)+SUMIF(negtgel!U$2:BL$2,'Tsalin uzuulelt'!J$3,negtgel!U120:BL120)+SUMIF(negtgel!U$2:BL$2,'Tsalin uzuulelt'!J$4,negtgel!U120:BL120)+SUMIF(negtgel!U$2:BL$2,'Tsalin uzuulelt'!J$5,negtgel!U120:BL120)</f>
      </c>
      <c r="K120">
        <f>SUMIF(negtgel!U$2:BL$2,'Tsalin uzuulelt'!L$1,negtgel!U120:BL120) + SUMIF(negtgel!U$2:BL$2,'Tsalin uzuulelt'!L$2,negtgel!U120:BL120)+SUMIF(negtgel!U$2:BL$2,'Tsalin uzuulelt'!L$3,negtgel!U120:BL120)+SUMIF(negtgel!U$2:BL$2,'Tsalin uzuulelt'!L$4,negtgel!U120:BL120)+SUMIF(negtgel!U$2:BL$2,'Tsalin uzuulelt'!L$5,negtgel!U120:BL120)</f>
      </c>
      <c r="L120">
        <f>SUMIF(negtgel!U$2:BL$2,'Tsalin uzuulelt'!N$1,negtgel!U120:BL120) + SUMIF(negtgel!U$2:BL$2,'Tsalin uzuulelt'!N$2,negtgel!U120:BL120)+SUMIF(negtgel!U$2:BL$2,'Tsalin uzuulelt'!N$3,negtgel!U120:BL120)+SUMIF(negtgel!U$2:BL$2,'Tsalin uzuulelt'!N$4,negtgel!U120:BL120)+SUMIF(negtgel!U$2:BL$2,'Tsalin uzuulelt'!N$5,negtgel!U120:BL120)</f>
      </c>
      <c r="M120">
        <f>SUMIF(negtgel!U$2:BL$2,'Tsalin uzuulelt'!P$1,negtgel!U120:BL120) + SUMIF(negtgel!U$2:BL$2,'Tsalin uzuulelt'!P$2,negtgel!U120:BL120)+ SUMIF(negtgel!U$2:BL$2,'Tsalin uzuulelt'!P$3,negtgel!U120:BL120)+ SUMIF(negtgel!U$2:BL$2,'Tsalin uzuulelt'!P$4,negtgel!U120:BL120)+ SUMIF(negtgel!U$2:BL$2,'Tsalin uzuulelt'!P$5,negtgel!U120:BL120)</f>
      </c>
      <c r="N120">
        <f>IF(ISNUMBER(U120*1)=CF120,0,K120-H120-G120)</f>
      </c>
      <c r="O120">
        <f>IF(ISNUMBER(U120*1)=CF120,0,L120)</f>
      </c>
      <c r="P120">
        <f>IF(ISNUMBER(U120*1)=CF120,0,M120)</f>
      </c>
      <c r="Q120">
        <f>IF(N120&gt;2400000,N120,0)</f>
      </c>
      <c r="R120">
        <f>IF(L120/Q120*100&lt;3,2,10)</f>
      </c>
      <c r="S120">
        <f>IF(CH120=0,0,IF(B120&gt;9,10,IF(B120&gt;8,B120,IF(B120&gt;7.7,7.8,IF(B120&gt;3,B120,IF(B120&gt;1.5,2))))))</f>
      </c>
      <c r="T120">
        <f>IFERROR(U120*1,0)</f>
      </c>
      <c r="U120" t="n">
        <v>86.0</v>
      </c>
      <c r="V120" t="s">
        <v>4517</v>
      </c>
      <c r="W120" t="s">
        <v>4469</v>
      </c>
      <c r="X120" t="n">
        <v>677436.0</v>
      </c>
      <c r="Y120" t="n">
        <v>677436.0</v>
      </c>
      <c r="Z120" t="n">
        <v>169359.0</v>
      </c>
      <c r="AA120" t="n">
        <v>135487.0</v>
      </c>
      <c r="AB120" t="n">
        <v>0.0</v>
      </c>
      <c r="AC120" t="n">
        <v>0.0</v>
      </c>
      <c r="AD120" t="n">
        <v>0.0</v>
      </c>
      <c r="AE120" t="n">
        <v>0.0</v>
      </c>
      <c r="AF120" t="n">
        <v>54000.0</v>
      </c>
      <c r="AG120" t="n">
        <v>0.0</v>
      </c>
      <c r="AH120" t="n">
        <v>0.0</v>
      </c>
      <c r="AI120" t="n">
        <v>0.0</v>
      </c>
      <c r="AJ120" t="n">
        <v>0.0</v>
      </c>
      <c r="AK120" t="n">
        <v>0.0</v>
      </c>
      <c r="AL120" t="n">
        <v>0.0</v>
      </c>
      <c r="AM120" t="n">
        <v>0.0</v>
      </c>
      <c r="AN120" t="n">
        <v>0.0</v>
      </c>
      <c r="AO120" t="n">
        <v>1036282.0</v>
      </c>
      <c r="AP120" t="n">
        <v>103629.0</v>
      </c>
      <c r="AQ120" t="n">
        <v>86805.4</v>
      </c>
      <c r="CG120"/>
    </row>
    <row r="121">
      <c r="A121" t="n">
        <v>2.0</v>
      </c>
      <c r="B121">
        <f>IF((K121-G121-H121&gt;2400000),10,(L121/(K121-G121-H121)*100))</f>
      </c>
      <c r="C121">
        <f>IF(N121&gt;2400000,240000,(N121*S121)/100)</f>
      </c>
      <c r="D121">
        <f>IF(S121=0,0,IF((N121-I121)&gt;2400000,((((((N121-I121-J121)-240000))*0.1+(I121+J121)*0.1)))-7000,((((((N121-I121-J121)-(N121-I121-J121)*S121/100)))*0.1+(I121+J121)*0.1)-7000)))</f>
      </c>
      <c r="E121">
        <f>C121-O121</f>
      </c>
      <c r="F121">
        <f>D121-P121</f>
      </c>
      <c r="G121">
        <f>SUMIF(negtgel!U$2:BL$2,'Tsalin uzuulelt'!B$1,negtgel!U121:BL121) + SUMIF(negtgel!U$2:BL$2,'Tsalin uzuulelt'!B$2,negtgel!U121:BL121)+SUMIF(negtgel!U$2:BL$2,'Tsalin uzuulelt'!B$3,negtgel!U121:BL121)+SUMIF(negtgel!U$2:BL$2,'Tsalin uzuulelt'!B$4,negtgel!U121:BL121)+SUMIF(negtgel!U$2:BL$2,'Tsalin uzuulelt'!B$5,negtgel!U121:BL121)</f>
      </c>
      <c r="H121">
        <f>SUMIF(negtgel!U$2:BL$2,'Tsalin uzuulelt'!F$1,negtgel!U121:BL121) + SUMIF(negtgel!U$2:BL$2,'Tsalin uzuulelt'!F$2,negtgel!U121:BL121)+SUMIF(negtgel!U$2:BL$2,'Tsalin uzuulelt'!F$3,negtgel!U121:BL121)+SUMIF(negtgel!U$2:BL$2,'Tsalin uzuulelt'!F$4,negtgel!U121:BL121)+SUMIF(negtgel!U$2:BL$2,'Tsalin uzuulelt'!F$5,negtgel!U121:BL121)</f>
      </c>
      <c r="I121">
        <f>SUMIF(negtgel!U$2:BL$2,'Tsalin uzuulelt'!H$1,negtgel!U121:BL121) + SUMIF(negtgel!U$2:BL$2,'Tsalin uzuulelt'!H$2,negtgel!U121:BL121)+SUMIF(negtgel!U$2:BL$2,'Tsalin uzuulelt'!H$3,negtgel!U121:BL121)+SUMIF(negtgel!U$2:BL$2,'Tsalin uzuulelt'!H$4,negtgel!U121:BL121)+SUMIF(negtgel!U$2:BL$2,'Tsalin uzuulelt'!H$5,negtgel!U121:BL121)</f>
      </c>
      <c r="J121">
        <f>SUMIF(negtgel!U$2:BL$2,'Tsalin uzuulelt'!J$1,negtgel!U121:BL121) + SUMIF(negtgel!U$2:BL$2,'Tsalin uzuulelt'!J$2,negtgel!U121:BL121)+SUMIF(negtgel!U$2:BL$2,'Tsalin uzuulelt'!J$3,negtgel!U121:BL121)+SUMIF(negtgel!U$2:BL$2,'Tsalin uzuulelt'!J$4,negtgel!U121:BL121)+SUMIF(negtgel!U$2:BL$2,'Tsalin uzuulelt'!J$5,negtgel!U121:BL121)</f>
      </c>
      <c r="K121">
        <f>SUMIF(negtgel!U$2:BL$2,'Tsalin uzuulelt'!L$1,negtgel!U121:BL121) + SUMIF(negtgel!U$2:BL$2,'Tsalin uzuulelt'!L$2,negtgel!U121:BL121)+SUMIF(negtgel!U$2:BL$2,'Tsalin uzuulelt'!L$3,negtgel!U121:BL121)+SUMIF(negtgel!U$2:BL$2,'Tsalin uzuulelt'!L$4,negtgel!U121:BL121)+SUMIF(negtgel!U$2:BL$2,'Tsalin uzuulelt'!L$5,negtgel!U121:BL121)</f>
      </c>
      <c r="L121">
        <f>SUMIF(negtgel!U$2:BL$2,'Tsalin uzuulelt'!N$1,negtgel!U121:BL121) + SUMIF(negtgel!U$2:BL$2,'Tsalin uzuulelt'!N$2,negtgel!U121:BL121)+SUMIF(negtgel!U$2:BL$2,'Tsalin uzuulelt'!N$3,negtgel!U121:BL121)+SUMIF(negtgel!U$2:BL$2,'Tsalin uzuulelt'!N$4,negtgel!U121:BL121)+SUMIF(negtgel!U$2:BL$2,'Tsalin uzuulelt'!N$5,negtgel!U121:BL121)</f>
      </c>
      <c r="M121">
        <f>SUMIF(negtgel!U$2:BL$2,'Tsalin uzuulelt'!P$1,negtgel!U121:BL121) + SUMIF(negtgel!U$2:BL$2,'Tsalin uzuulelt'!P$2,negtgel!U121:BL121)+ SUMIF(negtgel!U$2:BL$2,'Tsalin uzuulelt'!P$3,negtgel!U121:BL121)+ SUMIF(negtgel!U$2:BL$2,'Tsalin uzuulelt'!P$4,negtgel!U121:BL121)+ SUMIF(negtgel!U$2:BL$2,'Tsalin uzuulelt'!P$5,negtgel!U121:BL121)</f>
      </c>
      <c r="N121">
        <f>IF(ISNUMBER(U121*1)=CF121,0,K121-H121-G121)</f>
      </c>
      <c r="O121">
        <f>IF(ISNUMBER(U121*1)=CF121,0,L121)</f>
      </c>
      <c r="P121">
        <f>IF(ISNUMBER(U121*1)=CF121,0,M121)</f>
      </c>
      <c r="Q121">
        <f>IF(N121&gt;2400000,N121,0)</f>
      </c>
      <c r="R121">
        <f>IF(L121/Q121*100&lt;3,2,10)</f>
      </c>
      <c r="S121">
        <f>IF(CH121=0,0,IF(B121&gt;9,10,IF(B121&gt;8,B121,IF(B121&gt;7.7,7.8,IF(B121&gt;3,B121,IF(B121&gt;1.5,2))))))</f>
      </c>
      <c r="T121">
        <f>IFERROR(U121*1,0)</f>
      </c>
      <c r="U121" t="n">
        <v>87.0</v>
      </c>
      <c r="V121" t="s">
        <v>4518</v>
      </c>
      <c r="W121" t="s">
        <v>4469</v>
      </c>
      <c r="X121" t="n">
        <v>677436.0</v>
      </c>
      <c r="Y121" t="n">
        <v>677436.0</v>
      </c>
      <c r="Z121" t="n">
        <v>135487.0</v>
      </c>
      <c r="AA121" t="n">
        <v>149036.0</v>
      </c>
      <c r="AB121" t="n">
        <v>0.0</v>
      </c>
      <c r="AC121" t="n">
        <v>0.0</v>
      </c>
      <c r="AD121" t="n">
        <v>0.0</v>
      </c>
      <c r="AE121" t="n">
        <v>0.0</v>
      </c>
      <c r="AF121" t="n">
        <v>54000.0</v>
      </c>
      <c r="AG121" t="n">
        <v>0.0</v>
      </c>
      <c r="AH121" t="n">
        <v>0.0</v>
      </c>
      <c r="AI121" t="n">
        <v>0.0</v>
      </c>
      <c r="AJ121" t="n">
        <v>0.0</v>
      </c>
      <c r="AK121" t="n">
        <v>0.0</v>
      </c>
      <c r="AL121" t="n">
        <v>0.0</v>
      </c>
      <c r="AM121" t="n">
        <v>0.0</v>
      </c>
      <c r="AN121" t="n">
        <v>0.0</v>
      </c>
      <c r="AO121" t="n">
        <v>1015959.0</v>
      </c>
      <c r="AP121" t="n">
        <v>101596.0</v>
      </c>
      <c r="AQ121" t="n">
        <v>84976.3</v>
      </c>
      <c r="CG121"/>
    </row>
    <row r="122">
      <c r="A122" t="n">
        <v>2.0</v>
      </c>
      <c r="B122">
        <f>IF((K122-G122-H122&gt;2400000),10,(L122/(K122-G122-H122)*100))</f>
      </c>
      <c r="C122">
        <f>IF(N122&gt;2400000,240000,(N122*S122)/100)</f>
      </c>
      <c r="D122">
        <f>IF(S122=0,0,IF((N122-I122)&gt;2400000,((((((N122-I122-J122)-240000))*0.1+(I122+J122)*0.1)))-7000,((((((N122-I122-J122)-(N122-I122-J122)*S122/100)))*0.1+(I122+J122)*0.1)-7000)))</f>
      </c>
      <c r="E122">
        <f>C122-O122</f>
      </c>
      <c r="F122">
        <f>D122-P122</f>
      </c>
      <c r="G122">
        <f>SUMIF(negtgel!U$2:BL$2,'Tsalin uzuulelt'!B$1,negtgel!U122:BL122) + SUMIF(negtgel!U$2:BL$2,'Tsalin uzuulelt'!B$2,negtgel!U122:BL122)+SUMIF(negtgel!U$2:BL$2,'Tsalin uzuulelt'!B$3,negtgel!U122:BL122)+SUMIF(negtgel!U$2:BL$2,'Tsalin uzuulelt'!B$4,negtgel!U122:BL122)+SUMIF(negtgel!U$2:BL$2,'Tsalin uzuulelt'!B$5,negtgel!U122:BL122)</f>
      </c>
      <c r="H122">
        <f>SUMIF(negtgel!U$2:BL$2,'Tsalin uzuulelt'!F$1,negtgel!U122:BL122) + SUMIF(negtgel!U$2:BL$2,'Tsalin uzuulelt'!F$2,negtgel!U122:BL122)+SUMIF(negtgel!U$2:BL$2,'Tsalin uzuulelt'!F$3,negtgel!U122:BL122)+SUMIF(negtgel!U$2:BL$2,'Tsalin uzuulelt'!F$4,negtgel!U122:BL122)+SUMIF(negtgel!U$2:BL$2,'Tsalin uzuulelt'!F$5,negtgel!U122:BL122)</f>
      </c>
      <c r="I122">
        <f>SUMIF(negtgel!U$2:BL$2,'Tsalin uzuulelt'!H$1,negtgel!U122:BL122) + SUMIF(negtgel!U$2:BL$2,'Tsalin uzuulelt'!H$2,negtgel!U122:BL122)+SUMIF(negtgel!U$2:BL$2,'Tsalin uzuulelt'!H$3,negtgel!U122:BL122)+SUMIF(negtgel!U$2:BL$2,'Tsalin uzuulelt'!H$4,negtgel!U122:BL122)+SUMIF(negtgel!U$2:BL$2,'Tsalin uzuulelt'!H$5,negtgel!U122:BL122)</f>
      </c>
      <c r="J122">
        <f>SUMIF(negtgel!U$2:BL$2,'Tsalin uzuulelt'!J$1,negtgel!U122:BL122) + SUMIF(negtgel!U$2:BL$2,'Tsalin uzuulelt'!J$2,negtgel!U122:BL122)+SUMIF(negtgel!U$2:BL$2,'Tsalin uzuulelt'!J$3,negtgel!U122:BL122)+SUMIF(negtgel!U$2:BL$2,'Tsalin uzuulelt'!J$4,negtgel!U122:BL122)+SUMIF(negtgel!U$2:BL$2,'Tsalin uzuulelt'!J$5,negtgel!U122:BL122)</f>
      </c>
      <c r="K122">
        <f>SUMIF(negtgel!U$2:BL$2,'Tsalin uzuulelt'!L$1,negtgel!U122:BL122) + SUMIF(negtgel!U$2:BL$2,'Tsalin uzuulelt'!L$2,negtgel!U122:BL122)+SUMIF(negtgel!U$2:BL$2,'Tsalin uzuulelt'!L$3,negtgel!U122:BL122)+SUMIF(negtgel!U$2:BL$2,'Tsalin uzuulelt'!L$4,negtgel!U122:BL122)+SUMIF(negtgel!U$2:BL$2,'Tsalin uzuulelt'!L$5,negtgel!U122:BL122)</f>
      </c>
      <c r="L122">
        <f>SUMIF(negtgel!U$2:BL$2,'Tsalin uzuulelt'!N$1,negtgel!U122:BL122) + SUMIF(negtgel!U$2:BL$2,'Tsalin uzuulelt'!N$2,negtgel!U122:BL122)+SUMIF(negtgel!U$2:BL$2,'Tsalin uzuulelt'!N$3,negtgel!U122:BL122)+SUMIF(negtgel!U$2:BL$2,'Tsalin uzuulelt'!N$4,negtgel!U122:BL122)+SUMIF(negtgel!U$2:BL$2,'Tsalin uzuulelt'!N$5,negtgel!U122:BL122)</f>
      </c>
      <c r="M122">
        <f>SUMIF(negtgel!U$2:BL$2,'Tsalin uzuulelt'!P$1,negtgel!U122:BL122) + SUMIF(negtgel!U$2:BL$2,'Tsalin uzuulelt'!P$2,negtgel!U122:BL122)+ SUMIF(negtgel!U$2:BL$2,'Tsalin uzuulelt'!P$3,negtgel!U122:BL122)+ SUMIF(negtgel!U$2:BL$2,'Tsalin uzuulelt'!P$4,negtgel!U122:BL122)+ SUMIF(negtgel!U$2:BL$2,'Tsalin uzuulelt'!P$5,negtgel!U122:BL122)</f>
      </c>
      <c r="N122">
        <f>IF(ISNUMBER(U122*1)=CF122,0,K122-H122-G122)</f>
      </c>
      <c r="O122">
        <f>IF(ISNUMBER(U122*1)=CF122,0,L122)</f>
      </c>
      <c r="P122">
        <f>IF(ISNUMBER(U122*1)=CF122,0,M122)</f>
      </c>
      <c r="Q122">
        <f>IF(N122&gt;2400000,N122,0)</f>
      </c>
      <c r="R122">
        <f>IF(L122/Q122*100&lt;3,2,10)</f>
      </c>
      <c r="S122">
        <f>IF(CH122=0,0,IF(B122&gt;9,10,IF(B122&gt;8,B122,IF(B122&gt;7.7,7.8,IF(B122&gt;3,B122,IF(B122&gt;1.5,2))))))</f>
      </c>
      <c r="T122">
        <f>IFERROR(U122*1,0)</f>
      </c>
      <c r="U122" t="n">
        <v>88.0</v>
      </c>
      <c r="V122" t="s">
        <v>4519</v>
      </c>
      <c r="W122" t="s">
        <v>4499</v>
      </c>
      <c r="X122" t="n">
        <v>677436.0</v>
      </c>
      <c r="Y122" t="n">
        <v>677436.0</v>
      </c>
      <c r="Z122" t="n">
        <v>135487.0</v>
      </c>
      <c r="AA122" t="n">
        <v>135487.0</v>
      </c>
      <c r="AB122" t="n">
        <v>33872.0</v>
      </c>
      <c r="AC122" t="n">
        <v>0.0</v>
      </c>
      <c r="AD122" t="n">
        <v>0.0</v>
      </c>
      <c r="AE122" t="n">
        <v>0.0</v>
      </c>
      <c r="AF122" t="n">
        <v>54000.0</v>
      </c>
      <c r="AG122" t="n">
        <v>0.0</v>
      </c>
      <c r="AH122" t="n">
        <v>0.0</v>
      </c>
      <c r="AI122" t="n">
        <v>0.0</v>
      </c>
      <c r="AJ122" t="n">
        <v>0.0</v>
      </c>
      <c r="AK122" t="n">
        <v>0.0</v>
      </c>
      <c r="AL122" t="n">
        <v>0.0</v>
      </c>
      <c r="AM122" t="n">
        <v>0.0</v>
      </c>
      <c r="AN122" t="n">
        <v>0.0</v>
      </c>
      <c r="AO122" t="n">
        <v>1036282.0</v>
      </c>
      <c r="AP122" t="n">
        <v>103629.0</v>
      </c>
      <c r="AQ122" t="n">
        <v>86805.4</v>
      </c>
      <c r="CG122"/>
    </row>
    <row r="123">
      <c r="A123" t="n">
        <v>2.0</v>
      </c>
      <c r="B123">
        <f>IF((K123-G123-H123&gt;2400000),10,(L123/(K123-G123-H123)*100))</f>
      </c>
      <c r="C123">
        <f>IF(N123&gt;2400000,240000,(N123*S123)/100)</f>
      </c>
      <c r="D123">
        <f>IF(S123=0,0,IF((N123-I123)&gt;2400000,((((((N123-I123-J123)-240000))*0.1+(I123+J123)*0.1)))-7000,((((((N123-I123-J123)-(N123-I123-J123)*S123/100)))*0.1+(I123+J123)*0.1)-7000)))</f>
      </c>
      <c r="E123">
        <f>C123-O123</f>
      </c>
      <c r="F123">
        <f>D123-P123</f>
      </c>
      <c r="G123">
        <f>SUMIF(negtgel!U$2:BL$2,'Tsalin uzuulelt'!B$1,negtgel!U123:BL123) + SUMIF(negtgel!U$2:BL$2,'Tsalin uzuulelt'!B$2,negtgel!U123:BL123)+SUMIF(negtgel!U$2:BL$2,'Tsalin uzuulelt'!B$3,negtgel!U123:BL123)+SUMIF(negtgel!U$2:BL$2,'Tsalin uzuulelt'!B$4,negtgel!U123:BL123)+SUMIF(negtgel!U$2:BL$2,'Tsalin uzuulelt'!B$5,negtgel!U123:BL123)</f>
      </c>
      <c r="H123">
        <f>SUMIF(negtgel!U$2:BL$2,'Tsalin uzuulelt'!F$1,negtgel!U123:BL123) + SUMIF(negtgel!U$2:BL$2,'Tsalin uzuulelt'!F$2,negtgel!U123:BL123)+SUMIF(negtgel!U$2:BL$2,'Tsalin uzuulelt'!F$3,negtgel!U123:BL123)+SUMIF(negtgel!U$2:BL$2,'Tsalin uzuulelt'!F$4,negtgel!U123:BL123)+SUMIF(negtgel!U$2:BL$2,'Tsalin uzuulelt'!F$5,negtgel!U123:BL123)</f>
      </c>
      <c r="I123">
        <f>SUMIF(negtgel!U$2:BL$2,'Tsalin uzuulelt'!H$1,negtgel!U123:BL123) + SUMIF(negtgel!U$2:BL$2,'Tsalin uzuulelt'!H$2,negtgel!U123:BL123)+SUMIF(negtgel!U$2:BL$2,'Tsalin uzuulelt'!H$3,negtgel!U123:BL123)+SUMIF(negtgel!U$2:BL$2,'Tsalin uzuulelt'!H$4,negtgel!U123:BL123)+SUMIF(negtgel!U$2:BL$2,'Tsalin uzuulelt'!H$5,negtgel!U123:BL123)</f>
      </c>
      <c r="J123">
        <f>SUMIF(negtgel!U$2:BL$2,'Tsalin uzuulelt'!J$1,negtgel!U123:BL123) + SUMIF(negtgel!U$2:BL$2,'Tsalin uzuulelt'!J$2,negtgel!U123:BL123)+SUMIF(negtgel!U$2:BL$2,'Tsalin uzuulelt'!J$3,negtgel!U123:BL123)+SUMIF(negtgel!U$2:BL$2,'Tsalin uzuulelt'!J$4,negtgel!U123:BL123)+SUMIF(negtgel!U$2:BL$2,'Tsalin uzuulelt'!J$5,negtgel!U123:BL123)</f>
      </c>
      <c r="K123">
        <f>SUMIF(negtgel!U$2:BL$2,'Tsalin uzuulelt'!L$1,negtgel!U123:BL123) + SUMIF(negtgel!U$2:BL$2,'Tsalin uzuulelt'!L$2,negtgel!U123:BL123)+SUMIF(negtgel!U$2:BL$2,'Tsalin uzuulelt'!L$3,negtgel!U123:BL123)+SUMIF(negtgel!U$2:BL$2,'Tsalin uzuulelt'!L$4,negtgel!U123:BL123)+SUMIF(negtgel!U$2:BL$2,'Tsalin uzuulelt'!L$5,negtgel!U123:BL123)</f>
      </c>
      <c r="L123">
        <f>SUMIF(negtgel!U$2:BL$2,'Tsalin uzuulelt'!N$1,negtgel!U123:BL123) + SUMIF(negtgel!U$2:BL$2,'Tsalin uzuulelt'!N$2,negtgel!U123:BL123)+SUMIF(negtgel!U$2:BL$2,'Tsalin uzuulelt'!N$3,negtgel!U123:BL123)+SUMIF(negtgel!U$2:BL$2,'Tsalin uzuulelt'!N$4,negtgel!U123:BL123)+SUMIF(negtgel!U$2:BL$2,'Tsalin uzuulelt'!N$5,negtgel!U123:BL123)</f>
      </c>
      <c r="M123">
        <f>SUMIF(negtgel!U$2:BL$2,'Tsalin uzuulelt'!P$1,negtgel!U123:BL123) + SUMIF(negtgel!U$2:BL$2,'Tsalin uzuulelt'!P$2,negtgel!U123:BL123)+ SUMIF(negtgel!U$2:BL$2,'Tsalin uzuulelt'!P$3,negtgel!U123:BL123)+ SUMIF(negtgel!U$2:BL$2,'Tsalin uzuulelt'!P$4,negtgel!U123:BL123)+ SUMIF(negtgel!U$2:BL$2,'Tsalin uzuulelt'!P$5,negtgel!U123:BL123)</f>
      </c>
      <c r="N123">
        <f>IF(ISNUMBER(U123*1)=CF123,0,K123-H123-G123)</f>
      </c>
      <c r="O123">
        <f>IF(ISNUMBER(U123*1)=CF123,0,L123)</f>
      </c>
      <c r="P123">
        <f>IF(ISNUMBER(U123*1)=CF123,0,M123)</f>
      </c>
      <c r="Q123">
        <f>IF(N123&gt;2400000,N123,0)</f>
      </c>
      <c r="R123">
        <f>IF(L123/Q123*100&lt;3,2,10)</f>
      </c>
      <c r="S123">
        <f>IF(CH123=0,0,IF(B123&gt;9,10,IF(B123&gt;8,B123,IF(B123&gt;7.7,7.8,IF(B123&gt;3,B123,IF(B123&gt;1.5,2))))))</f>
      </c>
      <c r="T123">
        <f>IFERROR(U123*1,0)</f>
      </c>
      <c r="U123" t="n">
        <v>89.0</v>
      </c>
      <c r="V123" t="s">
        <v>4520</v>
      </c>
      <c r="W123" t="s">
        <v>4469</v>
      </c>
      <c r="X123" t="n">
        <v>613669.0</v>
      </c>
      <c r="Y123" t="n">
        <v>613669.0</v>
      </c>
      <c r="Z123" t="n">
        <v>30683.0</v>
      </c>
      <c r="AA123" t="n">
        <v>110460.0</v>
      </c>
      <c r="AB123" t="n">
        <v>0.0</v>
      </c>
      <c r="AC123" t="n">
        <v>0.0</v>
      </c>
      <c r="AD123" t="n">
        <v>0.0</v>
      </c>
      <c r="AE123" t="n">
        <v>0.0</v>
      </c>
      <c r="AF123" t="n">
        <v>54000.0</v>
      </c>
      <c r="AG123" t="n">
        <v>0.0</v>
      </c>
      <c r="AH123" t="n">
        <v>0.0</v>
      </c>
      <c r="AI123" t="n">
        <v>0.0</v>
      </c>
      <c r="AJ123" t="n">
        <v>0.0</v>
      </c>
      <c r="AK123" t="n">
        <v>0.0</v>
      </c>
      <c r="AL123" t="n">
        <v>0.0</v>
      </c>
      <c r="AM123" t="n">
        <v>0.0</v>
      </c>
      <c r="AN123" t="n">
        <v>0.0</v>
      </c>
      <c r="AO123" t="n">
        <v>808812.0</v>
      </c>
      <c r="AP123" t="n">
        <v>80881.0</v>
      </c>
      <c r="AQ123" t="n">
        <v>66333.1</v>
      </c>
      <c r="CG123"/>
    </row>
    <row r="124">
      <c r="A124" t="n">
        <v>2.0</v>
      </c>
      <c r="B124">
        <f>IF((K124-G124-H124&gt;2400000),10,(L124/(K124-G124-H124)*100))</f>
      </c>
      <c r="C124">
        <f>IF(N124&gt;2400000,240000,(N124*S124)/100)</f>
      </c>
      <c r="D124">
        <f>IF(S124=0,0,IF((N124-I124)&gt;2400000,((((((N124-I124-J124)-240000))*0.1+(I124+J124)*0.1)))-7000,((((((N124-I124-J124)-(N124-I124-J124)*S124/100)))*0.1+(I124+J124)*0.1)-7000)))</f>
      </c>
      <c r="E124">
        <f>C124-O124</f>
      </c>
      <c r="F124">
        <f>D124-P124</f>
      </c>
      <c r="G124">
        <f>SUMIF(negtgel!U$2:BL$2,'Tsalin uzuulelt'!B$1,negtgel!U124:BL124) + SUMIF(negtgel!U$2:BL$2,'Tsalin uzuulelt'!B$2,negtgel!U124:BL124)+SUMIF(negtgel!U$2:BL$2,'Tsalin uzuulelt'!B$3,negtgel!U124:BL124)+SUMIF(negtgel!U$2:BL$2,'Tsalin uzuulelt'!B$4,negtgel!U124:BL124)+SUMIF(negtgel!U$2:BL$2,'Tsalin uzuulelt'!B$5,negtgel!U124:BL124)</f>
      </c>
      <c r="H124">
        <f>SUMIF(negtgel!U$2:BL$2,'Tsalin uzuulelt'!F$1,negtgel!U124:BL124) + SUMIF(negtgel!U$2:BL$2,'Tsalin uzuulelt'!F$2,negtgel!U124:BL124)+SUMIF(negtgel!U$2:BL$2,'Tsalin uzuulelt'!F$3,negtgel!U124:BL124)+SUMIF(negtgel!U$2:BL$2,'Tsalin uzuulelt'!F$4,negtgel!U124:BL124)+SUMIF(negtgel!U$2:BL$2,'Tsalin uzuulelt'!F$5,negtgel!U124:BL124)</f>
      </c>
      <c r="I124">
        <f>SUMIF(negtgel!U$2:BL$2,'Tsalin uzuulelt'!H$1,negtgel!U124:BL124) + SUMIF(negtgel!U$2:BL$2,'Tsalin uzuulelt'!H$2,negtgel!U124:BL124)+SUMIF(negtgel!U$2:BL$2,'Tsalin uzuulelt'!H$3,negtgel!U124:BL124)+SUMIF(negtgel!U$2:BL$2,'Tsalin uzuulelt'!H$4,negtgel!U124:BL124)+SUMIF(negtgel!U$2:BL$2,'Tsalin uzuulelt'!H$5,negtgel!U124:BL124)</f>
      </c>
      <c r="J124">
        <f>SUMIF(negtgel!U$2:BL$2,'Tsalin uzuulelt'!J$1,negtgel!U124:BL124) + SUMIF(negtgel!U$2:BL$2,'Tsalin uzuulelt'!J$2,negtgel!U124:BL124)+SUMIF(negtgel!U$2:BL$2,'Tsalin uzuulelt'!J$3,negtgel!U124:BL124)+SUMIF(negtgel!U$2:BL$2,'Tsalin uzuulelt'!J$4,negtgel!U124:BL124)+SUMIF(negtgel!U$2:BL$2,'Tsalin uzuulelt'!J$5,negtgel!U124:BL124)</f>
      </c>
      <c r="K124">
        <f>SUMIF(negtgel!U$2:BL$2,'Tsalin uzuulelt'!L$1,negtgel!U124:BL124) + SUMIF(negtgel!U$2:BL$2,'Tsalin uzuulelt'!L$2,negtgel!U124:BL124)+SUMIF(negtgel!U$2:BL$2,'Tsalin uzuulelt'!L$3,negtgel!U124:BL124)+SUMIF(negtgel!U$2:BL$2,'Tsalin uzuulelt'!L$4,negtgel!U124:BL124)+SUMIF(negtgel!U$2:BL$2,'Tsalin uzuulelt'!L$5,negtgel!U124:BL124)</f>
      </c>
      <c r="L124">
        <f>SUMIF(negtgel!U$2:BL$2,'Tsalin uzuulelt'!N$1,negtgel!U124:BL124) + SUMIF(negtgel!U$2:BL$2,'Tsalin uzuulelt'!N$2,negtgel!U124:BL124)+SUMIF(negtgel!U$2:BL$2,'Tsalin uzuulelt'!N$3,negtgel!U124:BL124)+SUMIF(negtgel!U$2:BL$2,'Tsalin uzuulelt'!N$4,negtgel!U124:BL124)+SUMIF(negtgel!U$2:BL$2,'Tsalin uzuulelt'!N$5,negtgel!U124:BL124)</f>
      </c>
      <c r="M124">
        <f>SUMIF(negtgel!U$2:BL$2,'Tsalin uzuulelt'!P$1,negtgel!U124:BL124) + SUMIF(negtgel!U$2:BL$2,'Tsalin uzuulelt'!P$2,negtgel!U124:BL124)+ SUMIF(negtgel!U$2:BL$2,'Tsalin uzuulelt'!P$3,negtgel!U124:BL124)+ SUMIF(negtgel!U$2:BL$2,'Tsalin uzuulelt'!P$4,negtgel!U124:BL124)+ SUMIF(negtgel!U$2:BL$2,'Tsalin uzuulelt'!P$5,negtgel!U124:BL124)</f>
      </c>
      <c r="N124">
        <f>IF(ISNUMBER(U124*1)=CF124,0,K124-H124-G124)</f>
      </c>
      <c r="O124">
        <f>IF(ISNUMBER(U124*1)=CF124,0,L124)</f>
      </c>
      <c r="P124">
        <f>IF(ISNUMBER(U124*1)=CF124,0,M124)</f>
      </c>
      <c r="Q124">
        <f>IF(N124&gt;2400000,N124,0)</f>
      </c>
      <c r="R124">
        <f>IF(L124/Q124*100&lt;3,2,10)</f>
      </c>
      <c r="S124">
        <f>IF(CH124=0,0,IF(B124&gt;9,10,IF(B124&gt;8,B124,IF(B124&gt;7.7,7.8,IF(B124&gt;3,B124,IF(B124&gt;1.5,2))))))</f>
      </c>
      <c r="T124">
        <f>IFERROR(U124*1,0)</f>
      </c>
      <c r="U124" t="n">
        <v>90.0</v>
      </c>
      <c r="V124" t="s">
        <v>4521</v>
      </c>
      <c r="W124" t="s">
        <v>4469</v>
      </c>
      <c r="X124" t="n">
        <v>645556.0</v>
      </c>
      <c r="Y124" t="n">
        <v>645556.0</v>
      </c>
      <c r="Z124" t="n">
        <v>109745.0</v>
      </c>
      <c r="AA124" t="n">
        <v>64556.0</v>
      </c>
      <c r="AB124" t="n">
        <v>0.0</v>
      </c>
      <c r="AC124" t="n">
        <v>0.0</v>
      </c>
      <c r="AD124" t="n">
        <v>0.0</v>
      </c>
      <c r="AE124" t="n">
        <v>0.0</v>
      </c>
      <c r="AF124" t="n">
        <v>54000.0</v>
      </c>
      <c r="AG124" t="n">
        <v>0.0</v>
      </c>
      <c r="AH124" t="n">
        <v>0.0</v>
      </c>
      <c r="AI124" t="n">
        <v>0.0</v>
      </c>
      <c r="AJ124" t="n">
        <v>0.0</v>
      </c>
      <c r="AK124" t="n">
        <v>0.0</v>
      </c>
      <c r="AL124" t="n">
        <v>0.0</v>
      </c>
      <c r="AM124" t="n">
        <v>0.0</v>
      </c>
      <c r="AN124" t="n">
        <v>0.0</v>
      </c>
      <c r="AO124" t="n">
        <v>873857.0</v>
      </c>
      <c r="AP124" t="n">
        <v>87386.0</v>
      </c>
      <c r="AQ124" t="n">
        <v>72187.1</v>
      </c>
      <c r="CG124"/>
    </row>
    <row r="125">
      <c r="A125" t="n">
        <v>2.0</v>
      </c>
      <c r="B125">
        <f>IF((K125-G125-H125&gt;2400000),10,(L125/(K125-G125-H125)*100))</f>
      </c>
      <c r="C125">
        <f>IF(N125&gt;2400000,240000,(N125*S125)/100)</f>
      </c>
      <c r="D125">
        <f>IF(S125=0,0,IF((N125-I125)&gt;2400000,((((((N125-I125-J125)-240000))*0.1+(I125+J125)*0.1)))-7000,((((((N125-I125-J125)-(N125-I125-J125)*S125/100)))*0.1+(I125+J125)*0.1)-7000)))</f>
      </c>
      <c r="E125">
        <f>C125-O125</f>
      </c>
      <c r="F125">
        <f>D125-P125</f>
      </c>
      <c r="G125">
        <f>SUMIF(negtgel!U$2:BL$2,'Tsalin uzuulelt'!B$1,negtgel!U125:BL125) + SUMIF(negtgel!U$2:BL$2,'Tsalin uzuulelt'!B$2,negtgel!U125:BL125)+SUMIF(negtgel!U$2:BL$2,'Tsalin uzuulelt'!B$3,negtgel!U125:BL125)+SUMIF(negtgel!U$2:BL$2,'Tsalin uzuulelt'!B$4,negtgel!U125:BL125)+SUMIF(negtgel!U$2:BL$2,'Tsalin uzuulelt'!B$5,negtgel!U125:BL125)</f>
      </c>
      <c r="H125">
        <f>SUMIF(negtgel!U$2:BL$2,'Tsalin uzuulelt'!F$1,negtgel!U125:BL125) + SUMIF(negtgel!U$2:BL$2,'Tsalin uzuulelt'!F$2,negtgel!U125:BL125)+SUMIF(negtgel!U$2:BL$2,'Tsalin uzuulelt'!F$3,negtgel!U125:BL125)+SUMIF(negtgel!U$2:BL$2,'Tsalin uzuulelt'!F$4,negtgel!U125:BL125)+SUMIF(negtgel!U$2:BL$2,'Tsalin uzuulelt'!F$5,negtgel!U125:BL125)</f>
      </c>
      <c r="I125">
        <f>SUMIF(negtgel!U$2:BL$2,'Tsalin uzuulelt'!H$1,negtgel!U125:BL125) + SUMIF(negtgel!U$2:BL$2,'Tsalin uzuulelt'!H$2,negtgel!U125:BL125)+SUMIF(negtgel!U$2:BL$2,'Tsalin uzuulelt'!H$3,negtgel!U125:BL125)+SUMIF(negtgel!U$2:BL$2,'Tsalin uzuulelt'!H$4,negtgel!U125:BL125)+SUMIF(negtgel!U$2:BL$2,'Tsalin uzuulelt'!H$5,negtgel!U125:BL125)</f>
      </c>
      <c r="J125">
        <f>SUMIF(negtgel!U$2:BL$2,'Tsalin uzuulelt'!J$1,negtgel!U125:BL125) + SUMIF(negtgel!U$2:BL$2,'Tsalin uzuulelt'!J$2,negtgel!U125:BL125)+SUMIF(negtgel!U$2:BL$2,'Tsalin uzuulelt'!J$3,negtgel!U125:BL125)+SUMIF(negtgel!U$2:BL$2,'Tsalin uzuulelt'!J$4,negtgel!U125:BL125)+SUMIF(negtgel!U$2:BL$2,'Tsalin uzuulelt'!J$5,negtgel!U125:BL125)</f>
      </c>
      <c r="K125">
        <f>SUMIF(negtgel!U$2:BL$2,'Tsalin uzuulelt'!L$1,negtgel!U125:BL125) + SUMIF(negtgel!U$2:BL$2,'Tsalin uzuulelt'!L$2,negtgel!U125:BL125)+SUMIF(negtgel!U$2:BL$2,'Tsalin uzuulelt'!L$3,negtgel!U125:BL125)+SUMIF(negtgel!U$2:BL$2,'Tsalin uzuulelt'!L$4,negtgel!U125:BL125)+SUMIF(negtgel!U$2:BL$2,'Tsalin uzuulelt'!L$5,negtgel!U125:BL125)</f>
      </c>
      <c r="L125">
        <f>SUMIF(negtgel!U$2:BL$2,'Tsalin uzuulelt'!N$1,negtgel!U125:BL125) + SUMIF(negtgel!U$2:BL$2,'Tsalin uzuulelt'!N$2,negtgel!U125:BL125)+SUMIF(negtgel!U$2:BL$2,'Tsalin uzuulelt'!N$3,negtgel!U125:BL125)+SUMIF(negtgel!U$2:BL$2,'Tsalin uzuulelt'!N$4,negtgel!U125:BL125)+SUMIF(negtgel!U$2:BL$2,'Tsalin uzuulelt'!N$5,negtgel!U125:BL125)</f>
      </c>
      <c r="M125">
        <f>SUMIF(negtgel!U$2:BL$2,'Tsalin uzuulelt'!P$1,negtgel!U125:BL125) + SUMIF(negtgel!U$2:BL$2,'Tsalin uzuulelt'!P$2,negtgel!U125:BL125)+ SUMIF(negtgel!U$2:BL$2,'Tsalin uzuulelt'!P$3,negtgel!U125:BL125)+ SUMIF(negtgel!U$2:BL$2,'Tsalin uzuulelt'!P$4,negtgel!U125:BL125)+ SUMIF(negtgel!U$2:BL$2,'Tsalin uzuulelt'!P$5,negtgel!U125:BL125)</f>
      </c>
      <c r="N125">
        <f>IF(ISNUMBER(U125*1)=CF125,0,K125-H125-G125)</f>
      </c>
      <c r="O125">
        <f>IF(ISNUMBER(U125*1)=CF125,0,L125)</f>
      </c>
      <c r="P125">
        <f>IF(ISNUMBER(U125*1)=CF125,0,M125)</f>
      </c>
      <c r="Q125">
        <f>IF(N125&gt;2400000,N125,0)</f>
      </c>
      <c r="R125">
        <f>IF(L125/Q125*100&lt;3,2,10)</f>
      </c>
      <c r="S125">
        <f>IF(CH125=0,0,IF(B125&gt;9,10,IF(B125&gt;8,B125,IF(B125&gt;7.7,7.8,IF(B125&gt;3,B125,IF(B125&gt;1.5,2))))))</f>
      </c>
      <c r="T125">
        <f>IFERROR(U125*1,0)</f>
      </c>
      <c r="U125" t="n">
        <v>91.0</v>
      </c>
      <c r="V125" t="s">
        <v>4522</v>
      </c>
      <c r="W125" t="s">
        <v>4499</v>
      </c>
      <c r="X125" t="n">
        <v>698795.0</v>
      </c>
      <c r="Y125" t="n">
        <v>698795.0</v>
      </c>
      <c r="Z125" t="n">
        <v>139759.0</v>
      </c>
      <c r="AA125" t="n">
        <v>125783.0</v>
      </c>
      <c r="AB125" t="n">
        <v>0.0</v>
      </c>
      <c r="AC125" t="n">
        <v>0.0</v>
      </c>
      <c r="AD125" t="n">
        <v>0.0</v>
      </c>
      <c r="AE125" t="n">
        <v>0.0</v>
      </c>
      <c r="AF125" t="n">
        <v>54000.0</v>
      </c>
      <c r="AG125" t="n">
        <v>0.0</v>
      </c>
      <c r="AH125" t="n">
        <v>0.0</v>
      </c>
      <c r="AI125" t="n">
        <v>0.0</v>
      </c>
      <c r="AJ125" t="n">
        <v>0.0</v>
      </c>
      <c r="AK125" t="n">
        <v>0.0</v>
      </c>
      <c r="AL125" t="n">
        <v>0.0</v>
      </c>
      <c r="AM125" t="n">
        <v>0.0</v>
      </c>
      <c r="AN125" t="n">
        <v>0.0</v>
      </c>
      <c r="AO125" t="n">
        <v>1018337.0</v>
      </c>
      <c r="AP125" t="n">
        <v>101835.0</v>
      </c>
      <c r="AQ125" t="n">
        <v>85190.3</v>
      </c>
      <c r="CG125"/>
    </row>
    <row r="126">
      <c r="A126" t="n">
        <v>2.0</v>
      </c>
      <c r="B126">
        <f>IF((K126-G126-H126&gt;2400000),10,(L126/(K126-G126-H126)*100))</f>
      </c>
      <c r="C126">
        <f>IF(N126&gt;2400000,240000,(N126*S126)/100)</f>
      </c>
      <c r="D126">
        <f>IF(S126=0,0,IF((N126-I126)&gt;2400000,((((((N126-I126-J126)-240000))*0.1+(I126+J126)*0.1)))-7000,((((((N126-I126-J126)-(N126-I126-J126)*S126/100)))*0.1+(I126+J126)*0.1)-7000)))</f>
      </c>
      <c r="E126">
        <f>C126-O126</f>
      </c>
      <c r="F126">
        <f>D126-P126</f>
      </c>
      <c r="G126">
        <f>SUMIF(negtgel!U$2:BL$2,'Tsalin uzuulelt'!B$1,negtgel!U126:BL126) + SUMIF(negtgel!U$2:BL$2,'Tsalin uzuulelt'!B$2,negtgel!U126:BL126)+SUMIF(negtgel!U$2:BL$2,'Tsalin uzuulelt'!B$3,negtgel!U126:BL126)+SUMIF(negtgel!U$2:BL$2,'Tsalin uzuulelt'!B$4,negtgel!U126:BL126)+SUMIF(negtgel!U$2:BL$2,'Tsalin uzuulelt'!B$5,negtgel!U126:BL126)</f>
      </c>
      <c r="H126">
        <f>SUMIF(negtgel!U$2:BL$2,'Tsalin uzuulelt'!F$1,negtgel!U126:BL126) + SUMIF(negtgel!U$2:BL$2,'Tsalin uzuulelt'!F$2,negtgel!U126:BL126)+SUMIF(negtgel!U$2:BL$2,'Tsalin uzuulelt'!F$3,negtgel!U126:BL126)+SUMIF(negtgel!U$2:BL$2,'Tsalin uzuulelt'!F$4,negtgel!U126:BL126)+SUMIF(negtgel!U$2:BL$2,'Tsalin uzuulelt'!F$5,negtgel!U126:BL126)</f>
      </c>
      <c r="I126">
        <f>SUMIF(negtgel!U$2:BL$2,'Tsalin uzuulelt'!H$1,negtgel!U126:BL126) + SUMIF(negtgel!U$2:BL$2,'Tsalin uzuulelt'!H$2,negtgel!U126:BL126)+SUMIF(negtgel!U$2:BL$2,'Tsalin uzuulelt'!H$3,negtgel!U126:BL126)+SUMIF(negtgel!U$2:BL$2,'Tsalin uzuulelt'!H$4,negtgel!U126:BL126)+SUMIF(negtgel!U$2:BL$2,'Tsalin uzuulelt'!H$5,negtgel!U126:BL126)</f>
      </c>
      <c r="J126">
        <f>SUMIF(negtgel!U$2:BL$2,'Tsalin uzuulelt'!J$1,negtgel!U126:BL126) + SUMIF(negtgel!U$2:BL$2,'Tsalin uzuulelt'!J$2,negtgel!U126:BL126)+SUMIF(negtgel!U$2:BL$2,'Tsalin uzuulelt'!J$3,negtgel!U126:BL126)+SUMIF(negtgel!U$2:BL$2,'Tsalin uzuulelt'!J$4,negtgel!U126:BL126)+SUMIF(negtgel!U$2:BL$2,'Tsalin uzuulelt'!J$5,negtgel!U126:BL126)</f>
      </c>
      <c r="K126">
        <f>SUMIF(negtgel!U$2:BL$2,'Tsalin uzuulelt'!L$1,negtgel!U126:BL126) + SUMIF(negtgel!U$2:BL$2,'Tsalin uzuulelt'!L$2,negtgel!U126:BL126)+SUMIF(negtgel!U$2:BL$2,'Tsalin uzuulelt'!L$3,negtgel!U126:BL126)+SUMIF(negtgel!U$2:BL$2,'Tsalin uzuulelt'!L$4,negtgel!U126:BL126)+SUMIF(negtgel!U$2:BL$2,'Tsalin uzuulelt'!L$5,negtgel!U126:BL126)</f>
      </c>
      <c r="L126">
        <f>SUMIF(negtgel!U$2:BL$2,'Tsalin uzuulelt'!N$1,negtgel!U126:BL126) + SUMIF(negtgel!U$2:BL$2,'Tsalin uzuulelt'!N$2,negtgel!U126:BL126)+SUMIF(negtgel!U$2:BL$2,'Tsalin uzuulelt'!N$3,negtgel!U126:BL126)+SUMIF(negtgel!U$2:BL$2,'Tsalin uzuulelt'!N$4,negtgel!U126:BL126)+SUMIF(negtgel!U$2:BL$2,'Tsalin uzuulelt'!N$5,negtgel!U126:BL126)</f>
      </c>
      <c r="M126">
        <f>SUMIF(negtgel!U$2:BL$2,'Tsalin uzuulelt'!P$1,negtgel!U126:BL126) + SUMIF(negtgel!U$2:BL$2,'Tsalin uzuulelt'!P$2,negtgel!U126:BL126)+ SUMIF(negtgel!U$2:BL$2,'Tsalin uzuulelt'!P$3,negtgel!U126:BL126)+ SUMIF(negtgel!U$2:BL$2,'Tsalin uzuulelt'!P$4,negtgel!U126:BL126)+ SUMIF(negtgel!U$2:BL$2,'Tsalin uzuulelt'!P$5,negtgel!U126:BL126)</f>
      </c>
      <c r="N126">
        <f>IF(ISNUMBER(U126*1)=CF126,0,K126-H126-G126)</f>
      </c>
      <c r="O126">
        <f>IF(ISNUMBER(U126*1)=CF126,0,L126)</f>
      </c>
      <c r="P126">
        <f>IF(ISNUMBER(U126*1)=CF126,0,M126)</f>
      </c>
      <c r="Q126">
        <f>IF(N126&gt;2400000,N126,0)</f>
      </c>
      <c r="R126">
        <f>IF(L126/Q126*100&lt;3,2,10)</f>
      </c>
      <c r="S126">
        <f>IF(CH126=0,0,IF(B126&gt;9,10,IF(B126&gt;8,B126,IF(B126&gt;7.7,7.8,IF(B126&gt;3,B126,IF(B126&gt;1.5,2))))))</f>
      </c>
      <c r="T126">
        <f>IFERROR(U126*1,0)</f>
      </c>
      <c r="U126" t="n">
        <v>92.0</v>
      </c>
      <c r="V126" t="s">
        <v>4532</v>
      </c>
      <c r="W126" t="s">
        <v>4469</v>
      </c>
      <c r="X126" t="n">
        <v>613669.0</v>
      </c>
      <c r="Y126" t="n">
        <v>340927.0</v>
      </c>
      <c r="Z126" t="n">
        <v>17046.0</v>
      </c>
      <c r="AA126" t="n">
        <v>51139.0</v>
      </c>
      <c r="AB126" t="n">
        <v>0.0</v>
      </c>
      <c r="AC126" t="n">
        <v>0.0</v>
      </c>
      <c r="AD126" t="n">
        <v>0.0</v>
      </c>
      <c r="AE126" t="n">
        <v>0.0</v>
      </c>
      <c r="AF126" t="n">
        <v>30000.0</v>
      </c>
      <c r="AG126" t="n">
        <v>0.0</v>
      </c>
      <c r="AH126" t="n">
        <v>0.0</v>
      </c>
      <c r="AI126" t="n">
        <v>0.0</v>
      </c>
      <c r="AJ126" t="n">
        <v>0.0</v>
      </c>
      <c r="AK126" t="n">
        <v>0.0</v>
      </c>
      <c r="AL126" t="n">
        <v>142745.0</v>
      </c>
      <c r="AM126" t="n">
        <v>0.0</v>
      </c>
      <c r="AN126" t="n">
        <v>0.0</v>
      </c>
      <c r="AO126" t="n">
        <v>581857.0</v>
      </c>
      <c r="AP126" t="n">
        <v>43911.0</v>
      </c>
      <c r="AQ126" t="n">
        <v>32820.1</v>
      </c>
      <c r="CG126"/>
    </row>
    <row r="127">
      <c r="A127" t="n">
        <v>2.0</v>
      </c>
      <c r="B127">
        <f>IF((K127-G127-H127&gt;2400000),10,(L127/(K127-G127-H127)*100))</f>
      </c>
      <c r="C127">
        <f>IF(N127&gt;2400000,240000,(N127*S127)/100)</f>
      </c>
      <c r="D127">
        <f>IF(S127=0,0,IF((N127-I127)&gt;2400000,((((((N127-I127-J127)-240000))*0.1+(I127+J127)*0.1)))-7000,((((((N127-I127-J127)-(N127-I127-J127)*S127/100)))*0.1+(I127+J127)*0.1)-7000)))</f>
      </c>
      <c r="E127">
        <f>C127-O127</f>
      </c>
      <c r="F127">
        <f>D127-P127</f>
      </c>
      <c r="G127">
        <f>SUMIF(negtgel!U$2:BL$2,'Tsalin uzuulelt'!B$1,negtgel!U127:BL127) + SUMIF(negtgel!U$2:BL$2,'Tsalin uzuulelt'!B$2,negtgel!U127:BL127)+SUMIF(negtgel!U$2:BL$2,'Tsalin uzuulelt'!B$3,negtgel!U127:BL127)+SUMIF(negtgel!U$2:BL$2,'Tsalin uzuulelt'!B$4,negtgel!U127:BL127)+SUMIF(negtgel!U$2:BL$2,'Tsalin uzuulelt'!B$5,negtgel!U127:BL127)</f>
      </c>
      <c r="H127">
        <f>SUMIF(negtgel!U$2:BL$2,'Tsalin uzuulelt'!F$1,negtgel!U127:BL127) + SUMIF(negtgel!U$2:BL$2,'Tsalin uzuulelt'!F$2,negtgel!U127:BL127)+SUMIF(negtgel!U$2:BL$2,'Tsalin uzuulelt'!F$3,negtgel!U127:BL127)+SUMIF(negtgel!U$2:BL$2,'Tsalin uzuulelt'!F$4,negtgel!U127:BL127)+SUMIF(negtgel!U$2:BL$2,'Tsalin uzuulelt'!F$5,negtgel!U127:BL127)</f>
      </c>
      <c r="I127">
        <f>SUMIF(negtgel!U$2:BL$2,'Tsalin uzuulelt'!H$1,negtgel!U127:BL127) + SUMIF(negtgel!U$2:BL$2,'Tsalin uzuulelt'!H$2,negtgel!U127:BL127)+SUMIF(negtgel!U$2:BL$2,'Tsalin uzuulelt'!H$3,negtgel!U127:BL127)+SUMIF(negtgel!U$2:BL$2,'Tsalin uzuulelt'!H$4,negtgel!U127:BL127)+SUMIF(negtgel!U$2:BL$2,'Tsalin uzuulelt'!H$5,negtgel!U127:BL127)</f>
      </c>
      <c r="J127">
        <f>SUMIF(negtgel!U$2:BL$2,'Tsalin uzuulelt'!J$1,negtgel!U127:BL127) + SUMIF(negtgel!U$2:BL$2,'Tsalin uzuulelt'!J$2,negtgel!U127:BL127)+SUMIF(negtgel!U$2:BL$2,'Tsalin uzuulelt'!J$3,negtgel!U127:BL127)+SUMIF(negtgel!U$2:BL$2,'Tsalin uzuulelt'!J$4,negtgel!U127:BL127)+SUMIF(negtgel!U$2:BL$2,'Tsalin uzuulelt'!J$5,negtgel!U127:BL127)</f>
      </c>
      <c r="K127">
        <f>SUMIF(negtgel!U$2:BL$2,'Tsalin uzuulelt'!L$1,negtgel!U127:BL127) + SUMIF(negtgel!U$2:BL$2,'Tsalin uzuulelt'!L$2,negtgel!U127:BL127)+SUMIF(negtgel!U$2:BL$2,'Tsalin uzuulelt'!L$3,negtgel!U127:BL127)+SUMIF(negtgel!U$2:BL$2,'Tsalin uzuulelt'!L$4,negtgel!U127:BL127)+SUMIF(negtgel!U$2:BL$2,'Tsalin uzuulelt'!L$5,negtgel!U127:BL127)</f>
      </c>
      <c r="L127">
        <f>SUMIF(negtgel!U$2:BL$2,'Tsalin uzuulelt'!N$1,negtgel!U127:BL127) + SUMIF(negtgel!U$2:BL$2,'Tsalin uzuulelt'!N$2,negtgel!U127:BL127)+SUMIF(negtgel!U$2:BL$2,'Tsalin uzuulelt'!N$3,negtgel!U127:BL127)+SUMIF(negtgel!U$2:BL$2,'Tsalin uzuulelt'!N$4,negtgel!U127:BL127)+SUMIF(negtgel!U$2:BL$2,'Tsalin uzuulelt'!N$5,negtgel!U127:BL127)</f>
      </c>
      <c r="M127">
        <f>SUMIF(negtgel!U$2:BL$2,'Tsalin uzuulelt'!P$1,negtgel!U127:BL127) + SUMIF(negtgel!U$2:BL$2,'Tsalin uzuulelt'!P$2,negtgel!U127:BL127)+ SUMIF(negtgel!U$2:BL$2,'Tsalin uzuulelt'!P$3,negtgel!U127:BL127)+ SUMIF(negtgel!U$2:BL$2,'Tsalin uzuulelt'!P$4,negtgel!U127:BL127)+ SUMIF(negtgel!U$2:BL$2,'Tsalin uzuulelt'!P$5,negtgel!U127:BL127)</f>
      </c>
      <c r="N127">
        <f>IF(ISNUMBER(U127*1)=CF127,0,K127-H127-G127)</f>
      </c>
      <c r="O127">
        <f>IF(ISNUMBER(U127*1)=CF127,0,L127)</f>
      </c>
      <c r="P127">
        <f>IF(ISNUMBER(U127*1)=CF127,0,M127)</f>
      </c>
      <c r="Q127">
        <f>IF(N127&gt;2400000,N127,0)</f>
      </c>
      <c r="R127">
        <f>IF(L127/Q127*100&lt;3,2,10)</f>
      </c>
      <c r="S127">
        <f>IF(CH127=0,0,IF(B127&gt;9,10,IF(B127&gt;8,B127,IF(B127&gt;7.7,7.8,IF(B127&gt;3,B127,IF(B127&gt;1.5,2))))))</f>
      </c>
      <c r="T127">
        <f>IFERROR(U127*1,0)</f>
      </c>
      <c r="U127" t="n">
        <v>93.0</v>
      </c>
      <c r="V127" t="s">
        <v>4533</v>
      </c>
      <c r="W127" t="s">
        <v>4464</v>
      </c>
      <c r="X127" t="n">
        <v>795935.0</v>
      </c>
      <c r="Y127" t="n">
        <v>795935.0</v>
      </c>
      <c r="Z127" t="n">
        <v>159187.0</v>
      </c>
      <c r="AA127" t="n">
        <v>175106.0</v>
      </c>
      <c r="AB127" t="n">
        <v>0.0</v>
      </c>
      <c r="AC127" t="n">
        <v>0.0</v>
      </c>
      <c r="AD127" t="n">
        <v>0.0</v>
      </c>
      <c r="AE127" t="n">
        <v>0.0</v>
      </c>
      <c r="AF127" t="n">
        <v>54000.0</v>
      </c>
      <c r="AG127" t="n">
        <v>0.0</v>
      </c>
      <c r="AH127" t="n">
        <v>0.0</v>
      </c>
      <c r="AI127" t="n">
        <v>0.0</v>
      </c>
      <c r="AJ127" t="n">
        <v>0.0</v>
      </c>
      <c r="AK127" t="n">
        <v>0.0</v>
      </c>
      <c r="AL127" t="n">
        <v>0.0</v>
      </c>
      <c r="AM127" t="n">
        <v>0.0</v>
      </c>
      <c r="AN127" t="n">
        <v>0.0</v>
      </c>
      <c r="AO127" t="n">
        <v>1184228.0</v>
      </c>
      <c r="AP127" t="n">
        <v>118423.0</v>
      </c>
      <c r="AQ127" t="n">
        <v>100120.5</v>
      </c>
      <c r="CG127"/>
    </row>
    <row r="128">
      <c r="A128" t="n">
        <v>2.0</v>
      </c>
      <c r="B128">
        <f>IF((K128-G128-H128&gt;2400000),10,(L128/(K128-G128-H128)*100))</f>
      </c>
      <c r="C128">
        <f>IF(N128&gt;2400000,240000,(N128*S128)/100)</f>
      </c>
      <c r="D128">
        <f>IF(S128=0,0,IF((N128-I128)&gt;2400000,((((((N128-I128-J128)-240000))*0.1+(I128+J128)*0.1)))-7000,((((((N128-I128-J128)-(N128-I128-J128)*S128/100)))*0.1+(I128+J128)*0.1)-7000)))</f>
      </c>
      <c r="E128">
        <f>C128-O128</f>
      </c>
      <c r="F128">
        <f>D128-P128</f>
      </c>
      <c r="G128">
        <f>SUMIF(negtgel!U$2:BL$2,'Tsalin uzuulelt'!B$1,negtgel!U128:BL128) + SUMIF(negtgel!U$2:BL$2,'Tsalin uzuulelt'!B$2,negtgel!U128:BL128)+SUMIF(negtgel!U$2:BL$2,'Tsalin uzuulelt'!B$3,negtgel!U128:BL128)+SUMIF(negtgel!U$2:BL$2,'Tsalin uzuulelt'!B$4,negtgel!U128:BL128)+SUMIF(negtgel!U$2:BL$2,'Tsalin uzuulelt'!B$5,negtgel!U128:BL128)</f>
      </c>
      <c r="H128">
        <f>SUMIF(negtgel!U$2:BL$2,'Tsalin uzuulelt'!F$1,negtgel!U128:BL128) + SUMIF(negtgel!U$2:BL$2,'Tsalin uzuulelt'!F$2,negtgel!U128:BL128)+SUMIF(negtgel!U$2:BL$2,'Tsalin uzuulelt'!F$3,negtgel!U128:BL128)+SUMIF(negtgel!U$2:BL$2,'Tsalin uzuulelt'!F$4,negtgel!U128:BL128)+SUMIF(negtgel!U$2:BL$2,'Tsalin uzuulelt'!F$5,negtgel!U128:BL128)</f>
      </c>
      <c r="I128">
        <f>SUMIF(negtgel!U$2:BL$2,'Tsalin uzuulelt'!H$1,negtgel!U128:BL128) + SUMIF(negtgel!U$2:BL$2,'Tsalin uzuulelt'!H$2,negtgel!U128:BL128)+SUMIF(negtgel!U$2:BL$2,'Tsalin uzuulelt'!H$3,negtgel!U128:BL128)+SUMIF(negtgel!U$2:BL$2,'Tsalin uzuulelt'!H$4,negtgel!U128:BL128)+SUMIF(negtgel!U$2:BL$2,'Tsalin uzuulelt'!H$5,negtgel!U128:BL128)</f>
      </c>
      <c r="J128">
        <f>SUMIF(negtgel!U$2:BL$2,'Tsalin uzuulelt'!J$1,negtgel!U128:BL128) + SUMIF(negtgel!U$2:BL$2,'Tsalin uzuulelt'!J$2,negtgel!U128:BL128)+SUMIF(negtgel!U$2:BL$2,'Tsalin uzuulelt'!J$3,negtgel!U128:BL128)+SUMIF(negtgel!U$2:BL$2,'Tsalin uzuulelt'!J$4,negtgel!U128:BL128)+SUMIF(negtgel!U$2:BL$2,'Tsalin uzuulelt'!J$5,negtgel!U128:BL128)</f>
      </c>
      <c r="K128">
        <f>SUMIF(negtgel!U$2:BL$2,'Tsalin uzuulelt'!L$1,negtgel!U128:BL128) + SUMIF(negtgel!U$2:BL$2,'Tsalin uzuulelt'!L$2,negtgel!U128:BL128)+SUMIF(negtgel!U$2:BL$2,'Tsalin uzuulelt'!L$3,negtgel!U128:BL128)+SUMIF(negtgel!U$2:BL$2,'Tsalin uzuulelt'!L$4,negtgel!U128:BL128)+SUMIF(negtgel!U$2:BL$2,'Tsalin uzuulelt'!L$5,negtgel!U128:BL128)</f>
      </c>
      <c r="L128">
        <f>SUMIF(negtgel!U$2:BL$2,'Tsalin uzuulelt'!N$1,negtgel!U128:BL128) + SUMIF(negtgel!U$2:BL$2,'Tsalin uzuulelt'!N$2,negtgel!U128:BL128)+SUMIF(negtgel!U$2:BL$2,'Tsalin uzuulelt'!N$3,negtgel!U128:BL128)+SUMIF(negtgel!U$2:BL$2,'Tsalin uzuulelt'!N$4,negtgel!U128:BL128)+SUMIF(negtgel!U$2:BL$2,'Tsalin uzuulelt'!N$5,negtgel!U128:BL128)</f>
      </c>
      <c r="M128">
        <f>SUMIF(negtgel!U$2:BL$2,'Tsalin uzuulelt'!P$1,negtgel!U128:BL128) + SUMIF(negtgel!U$2:BL$2,'Tsalin uzuulelt'!P$2,negtgel!U128:BL128)+ SUMIF(negtgel!U$2:BL$2,'Tsalin uzuulelt'!P$3,negtgel!U128:BL128)+ SUMIF(negtgel!U$2:BL$2,'Tsalin uzuulelt'!P$4,negtgel!U128:BL128)+ SUMIF(negtgel!U$2:BL$2,'Tsalin uzuulelt'!P$5,negtgel!U128:BL128)</f>
      </c>
      <c r="N128">
        <f>IF(ISNUMBER(U128*1)=CF128,0,K128-H128-G128)</f>
      </c>
      <c r="O128">
        <f>IF(ISNUMBER(U128*1)=CF128,0,L128)</f>
      </c>
      <c r="P128">
        <f>IF(ISNUMBER(U128*1)=CF128,0,M128)</f>
      </c>
      <c r="Q128">
        <f>IF(N128&gt;2400000,N128,0)</f>
      </c>
      <c r="R128">
        <f>IF(L128/Q128*100&lt;3,2,10)</f>
      </c>
      <c r="S128">
        <f>IF(CH128=0,0,IF(B128&gt;9,10,IF(B128&gt;8,B128,IF(B128&gt;7.7,7.8,IF(B128&gt;3,B128,IF(B128&gt;1.5,2))))))</f>
      </c>
      <c r="T128">
        <f>IFERROR(U128*1,0)</f>
      </c>
      <c r="U128" t="n">
        <v>94.0</v>
      </c>
      <c r="V128" t="s">
        <v>4534</v>
      </c>
      <c r="W128" t="s">
        <v>4469</v>
      </c>
      <c r="X128" t="n">
        <v>580710.0</v>
      </c>
      <c r="Y128" t="n">
        <v>580710.0</v>
      </c>
      <c r="Z128" t="n">
        <v>0.0</v>
      </c>
      <c r="AA128" t="n">
        <v>0.0</v>
      </c>
      <c r="AB128" t="n">
        <v>0.0</v>
      </c>
      <c r="AC128" t="n">
        <v>0.0</v>
      </c>
      <c r="AD128" t="n">
        <v>0.0</v>
      </c>
      <c r="AE128" t="n">
        <v>0.0</v>
      </c>
      <c r="AF128" t="n">
        <v>54000.0</v>
      </c>
      <c r="AG128" t="n">
        <v>0.0</v>
      </c>
      <c r="AH128" t="n">
        <v>0.0</v>
      </c>
      <c r="AI128" t="n">
        <v>0.0</v>
      </c>
      <c r="AJ128" t="n">
        <v>0.0</v>
      </c>
      <c r="AK128" t="n">
        <v>0.0</v>
      </c>
      <c r="AL128" t="n">
        <v>0.0</v>
      </c>
      <c r="AM128" t="n">
        <v>0.0</v>
      </c>
      <c r="AN128" t="n">
        <v>0.0</v>
      </c>
      <c r="AO128" t="n">
        <v>634710.0</v>
      </c>
      <c r="AP128" t="n">
        <v>63471.0</v>
      </c>
      <c r="AQ128" t="n">
        <v>50663.9</v>
      </c>
      <c r="CG128"/>
    </row>
    <row r="129">
      <c r="A129" t="n">
        <v>2.0</v>
      </c>
      <c r="B129">
        <f>IF((K129-G129-H129&gt;2400000),10,(L129/(K129-G129-H129)*100))</f>
      </c>
      <c r="C129">
        <f>IF(N129&gt;2400000,240000,(N129*S129)/100)</f>
      </c>
      <c r="D129">
        <f>IF(S129=0,0,IF((N129-I129)&gt;2400000,((((((N129-I129-J129)-240000))*0.1+(I129+J129)*0.1)))-7000,((((((N129-I129-J129)-(N129-I129-J129)*S129/100)))*0.1+(I129+J129)*0.1)-7000)))</f>
      </c>
      <c r="E129">
        <f>C129-O129</f>
      </c>
      <c r="F129">
        <f>D129-P129</f>
      </c>
      <c r="G129">
        <f>SUMIF(negtgel!U$2:BL$2,'Tsalin uzuulelt'!B$1,negtgel!U129:BL129) + SUMIF(negtgel!U$2:BL$2,'Tsalin uzuulelt'!B$2,negtgel!U129:BL129)+SUMIF(negtgel!U$2:BL$2,'Tsalin uzuulelt'!B$3,negtgel!U129:BL129)+SUMIF(negtgel!U$2:BL$2,'Tsalin uzuulelt'!B$4,negtgel!U129:BL129)+SUMIF(negtgel!U$2:BL$2,'Tsalin uzuulelt'!B$5,negtgel!U129:BL129)</f>
      </c>
      <c r="H129">
        <f>SUMIF(negtgel!U$2:BL$2,'Tsalin uzuulelt'!F$1,negtgel!U129:BL129) + SUMIF(negtgel!U$2:BL$2,'Tsalin uzuulelt'!F$2,negtgel!U129:BL129)+SUMIF(negtgel!U$2:BL$2,'Tsalin uzuulelt'!F$3,negtgel!U129:BL129)+SUMIF(negtgel!U$2:BL$2,'Tsalin uzuulelt'!F$4,negtgel!U129:BL129)+SUMIF(negtgel!U$2:BL$2,'Tsalin uzuulelt'!F$5,negtgel!U129:BL129)</f>
      </c>
      <c r="I129">
        <f>SUMIF(negtgel!U$2:BL$2,'Tsalin uzuulelt'!H$1,negtgel!U129:BL129) + SUMIF(negtgel!U$2:BL$2,'Tsalin uzuulelt'!H$2,negtgel!U129:BL129)+SUMIF(negtgel!U$2:BL$2,'Tsalin uzuulelt'!H$3,negtgel!U129:BL129)+SUMIF(negtgel!U$2:BL$2,'Tsalin uzuulelt'!H$4,negtgel!U129:BL129)+SUMIF(negtgel!U$2:BL$2,'Tsalin uzuulelt'!H$5,negtgel!U129:BL129)</f>
      </c>
      <c r="J129">
        <f>SUMIF(negtgel!U$2:BL$2,'Tsalin uzuulelt'!J$1,negtgel!U129:BL129) + SUMIF(negtgel!U$2:BL$2,'Tsalin uzuulelt'!J$2,negtgel!U129:BL129)+SUMIF(negtgel!U$2:BL$2,'Tsalin uzuulelt'!J$3,negtgel!U129:BL129)+SUMIF(negtgel!U$2:BL$2,'Tsalin uzuulelt'!J$4,negtgel!U129:BL129)+SUMIF(negtgel!U$2:BL$2,'Tsalin uzuulelt'!J$5,negtgel!U129:BL129)</f>
      </c>
      <c r="K129">
        <f>SUMIF(negtgel!U$2:BL$2,'Tsalin uzuulelt'!L$1,negtgel!U129:BL129) + SUMIF(negtgel!U$2:BL$2,'Tsalin uzuulelt'!L$2,negtgel!U129:BL129)+SUMIF(negtgel!U$2:BL$2,'Tsalin uzuulelt'!L$3,negtgel!U129:BL129)+SUMIF(negtgel!U$2:BL$2,'Tsalin uzuulelt'!L$4,negtgel!U129:BL129)+SUMIF(negtgel!U$2:BL$2,'Tsalin uzuulelt'!L$5,negtgel!U129:BL129)</f>
      </c>
      <c r="L129">
        <f>SUMIF(negtgel!U$2:BL$2,'Tsalin uzuulelt'!N$1,negtgel!U129:BL129) + SUMIF(negtgel!U$2:BL$2,'Tsalin uzuulelt'!N$2,negtgel!U129:BL129)+SUMIF(negtgel!U$2:BL$2,'Tsalin uzuulelt'!N$3,negtgel!U129:BL129)+SUMIF(negtgel!U$2:BL$2,'Tsalin uzuulelt'!N$4,negtgel!U129:BL129)+SUMIF(negtgel!U$2:BL$2,'Tsalin uzuulelt'!N$5,negtgel!U129:BL129)</f>
      </c>
      <c r="M129">
        <f>SUMIF(negtgel!U$2:BL$2,'Tsalin uzuulelt'!P$1,negtgel!U129:BL129) + SUMIF(negtgel!U$2:BL$2,'Tsalin uzuulelt'!P$2,negtgel!U129:BL129)+ SUMIF(negtgel!U$2:BL$2,'Tsalin uzuulelt'!P$3,negtgel!U129:BL129)+ SUMIF(negtgel!U$2:BL$2,'Tsalin uzuulelt'!P$4,negtgel!U129:BL129)+ SUMIF(negtgel!U$2:BL$2,'Tsalin uzuulelt'!P$5,negtgel!U129:BL129)</f>
      </c>
      <c r="N129">
        <f>IF(ISNUMBER(U129*1)=CF129,0,K129-H129-G129)</f>
      </c>
      <c r="O129">
        <f>IF(ISNUMBER(U129*1)=CF129,0,L129)</f>
      </c>
      <c r="P129">
        <f>IF(ISNUMBER(U129*1)=CF129,0,M129)</f>
      </c>
      <c r="Q129">
        <f>IF(N129&gt;2400000,N129,0)</f>
      </c>
      <c r="R129">
        <f>IF(L129/Q129*100&lt;3,2,10)</f>
      </c>
      <c r="S129">
        <f>IF(CH129=0,0,IF(B129&gt;9,10,IF(B129&gt;8,B129,IF(B129&gt;7.7,7.8,IF(B129&gt;3,B129,IF(B129&gt;1.5,2))))))</f>
      </c>
      <c r="T129">
        <f>IFERROR(U129*1,0)</f>
      </c>
      <c r="U129" t="n">
        <v>95.0</v>
      </c>
      <c r="V129" t="s">
        <v>4535</v>
      </c>
      <c r="W129" t="s">
        <v>4499</v>
      </c>
      <c r="X129" t="n">
        <v>613669.0</v>
      </c>
      <c r="Y129" t="n">
        <v>613669.0</v>
      </c>
      <c r="Z129" t="n">
        <v>61367.0</v>
      </c>
      <c r="AA129" t="n">
        <v>104324.0</v>
      </c>
      <c r="AB129" t="n">
        <v>0.0</v>
      </c>
      <c r="AC129" t="n">
        <v>0.0</v>
      </c>
      <c r="AD129" t="n">
        <v>0.0</v>
      </c>
      <c r="AE129" t="n">
        <v>0.0</v>
      </c>
      <c r="AF129" t="n">
        <v>54000.0</v>
      </c>
      <c r="AG129" t="n">
        <v>0.0</v>
      </c>
      <c r="AH129" t="n">
        <v>0.0</v>
      </c>
      <c r="AI129" t="n">
        <v>0.0</v>
      </c>
      <c r="AJ129" t="n">
        <v>0.0</v>
      </c>
      <c r="AK129" t="n">
        <v>0.0</v>
      </c>
      <c r="AL129" t="n">
        <v>0.0</v>
      </c>
      <c r="AM129" t="n">
        <v>0.0</v>
      </c>
      <c r="AN129" t="n">
        <v>0.0</v>
      </c>
      <c r="AO129" t="n">
        <v>833360.0</v>
      </c>
      <c r="AP129" t="n">
        <v>83336.0</v>
      </c>
      <c r="AQ129" t="n">
        <v>68542.4</v>
      </c>
      <c r="CG129"/>
    </row>
    <row r="130">
      <c r="A130" t="n">
        <v>2.0</v>
      </c>
      <c r="B130">
        <f>IF((K130-G130-H130&gt;2400000),10,(L130/(K130-G130-H130)*100))</f>
      </c>
      <c r="C130">
        <f>IF(N130&gt;2400000,240000,(N130*S130)/100)</f>
      </c>
      <c r="D130">
        <f>IF(S130=0,0,IF((N130-I130)&gt;2400000,((((((N130-I130-J130)-240000))*0.1+(I130+J130)*0.1)))-7000,((((((N130-I130-J130)-(N130-I130-J130)*S130/100)))*0.1+(I130+J130)*0.1)-7000)))</f>
      </c>
      <c r="E130">
        <f>C130-O130</f>
      </c>
      <c r="F130">
        <f>D130-P130</f>
      </c>
      <c r="G130">
        <f>SUMIF(negtgel!U$2:BL$2,'Tsalin uzuulelt'!B$1,negtgel!U130:BL130) + SUMIF(negtgel!U$2:BL$2,'Tsalin uzuulelt'!B$2,negtgel!U130:BL130)+SUMIF(negtgel!U$2:BL$2,'Tsalin uzuulelt'!B$3,negtgel!U130:BL130)+SUMIF(negtgel!U$2:BL$2,'Tsalin uzuulelt'!B$4,negtgel!U130:BL130)+SUMIF(negtgel!U$2:BL$2,'Tsalin uzuulelt'!B$5,negtgel!U130:BL130)</f>
      </c>
      <c r="H130">
        <f>SUMIF(negtgel!U$2:BL$2,'Tsalin uzuulelt'!F$1,negtgel!U130:BL130) + SUMIF(negtgel!U$2:BL$2,'Tsalin uzuulelt'!F$2,negtgel!U130:BL130)+SUMIF(negtgel!U$2:BL$2,'Tsalin uzuulelt'!F$3,negtgel!U130:BL130)+SUMIF(negtgel!U$2:BL$2,'Tsalin uzuulelt'!F$4,negtgel!U130:BL130)+SUMIF(negtgel!U$2:BL$2,'Tsalin uzuulelt'!F$5,negtgel!U130:BL130)</f>
      </c>
      <c r="I130">
        <f>SUMIF(negtgel!U$2:BL$2,'Tsalin uzuulelt'!H$1,negtgel!U130:BL130) + SUMIF(negtgel!U$2:BL$2,'Tsalin uzuulelt'!H$2,negtgel!U130:BL130)+SUMIF(negtgel!U$2:BL$2,'Tsalin uzuulelt'!H$3,negtgel!U130:BL130)+SUMIF(negtgel!U$2:BL$2,'Tsalin uzuulelt'!H$4,negtgel!U130:BL130)+SUMIF(negtgel!U$2:BL$2,'Tsalin uzuulelt'!H$5,negtgel!U130:BL130)</f>
      </c>
      <c r="J130">
        <f>SUMIF(negtgel!U$2:BL$2,'Tsalin uzuulelt'!J$1,negtgel!U130:BL130) + SUMIF(negtgel!U$2:BL$2,'Tsalin uzuulelt'!J$2,negtgel!U130:BL130)+SUMIF(negtgel!U$2:BL$2,'Tsalin uzuulelt'!J$3,negtgel!U130:BL130)+SUMIF(negtgel!U$2:BL$2,'Tsalin uzuulelt'!J$4,negtgel!U130:BL130)+SUMIF(negtgel!U$2:BL$2,'Tsalin uzuulelt'!J$5,negtgel!U130:BL130)</f>
      </c>
      <c r="K130">
        <f>SUMIF(negtgel!U$2:BL$2,'Tsalin uzuulelt'!L$1,negtgel!U130:BL130) + SUMIF(negtgel!U$2:BL$2,'Tsalin uzuulelt'!L$2,negtgel!U130:BL130)+SUMIF(negtgel!U$2:BL$2,'Tsalin uzuulelt'!L$3,negtgel!U130:BL130)+SUMIF(negtgel!U$2:BL$2,'Tsalin uzuulelt'!L$4,negtgel!U130:BL130)+SUMIF(negtgel!U$2:BL$2,'Tsalin uzuulelt'!L$5,negtgel!U130:BL130)</f>
      </c>
      <c r="L130">
        <f>SUMIF(negtgel!U$2:BL$2,'Tsalin uzuulelt'!N$1,negtgel!U130:BL130) + SUMIF(negtgel!U$2:BL$2,'Tsalin uzuulelt'!N$2,negtgel!U130:BL130)+SUMIF(negtgel!U$2:BL$2,'Tsalin uzuulelt'!N$3,negtgel!U130:BL130)+SUMIF(negtgel!U$2:BL$2,'Tsalin uzuulelt'!N$4,negtgel!U130:BL130)+SUMIF(negtgel!U$2:BL$2,'Tsalin uzuulelt'!N$5,negtgel!U130:BL130)</f>
      </c>
      <c r="M130">
        <f>SUMIF(negtgel!U$2:BL$2,'Tsalin uzuulelt'!P$1,negtgel!U130:BL130) + SUMIF(negtgel!U$2:BL$2,'Tsalin uzuulelt'!P$2,negtgel!U130:BL130)+ SUMIF(negtgel!U$2:BL$2,'Tsalin uzuulelt'!P$3,negtgel!U130:BL130)+ SUMIF(negtgel!U$2:BL$2,'Tsalin uzuulelt'!P$4,negtgel!U130:BL130)+ SUMIF(negtgel!U$2:BL$2,'Tsalin uzuulelt'!P$5,negtgel!U130:BL130)</f>
      </c>
      <c r="N130">
        <f>IF(ISNUMBER(U130*1)=CF130,0,K130-H130-G130)</f>
      </c>
      <c r="O130">
        <f>IF(ISNUMBER(U130*1)=CF130,0,L130)</f>
      </c>
      <c r="P130">
        <f>IF(ISNUMBER(U130*1)=CF130,0,M130)</f>
      </c>
      <c r="Q130">
        <f>IF(N130&gt;2400000,N130,0)</f>
      </c>
      <c r="R130">
        <f>IF(L130/Q130*100&lt;3,2,10)</f>
      </c>
      <c r="S130">
        <f>IF(CH130=0,0,IF(B130&gt;9,10,IF(B130&gt;8,B130,IF(B130&gt;7.7,7.8,IF(B130&gt;3,B130,IF(B130&gt;1.5,2))))))</f>
      </c>
      <c r="T130">
        <f>IFERROR(U130*1,0)</f>
      </c>
      <c r="U130" t="n">
        <v>96.0</v>
      </c>
      <c r="V130" t="s">
        <v>4536</v>
      </c>
      <c r="W130" t="s">
        <v>4469</v>
      </c>
      <c r="X130" t="n">
        <v>613669.0</v>
      </c>
      <c r="Y130" t="n">
        <v>613669.0</v>
      </c>
      <c r="Z130" t="n">
        <v>61367.0</v>
      </c>
      <c r="AA130" t="n">
        <v>104324.0</v>
      </c>
      <c r="AB130" t="n">
        <v>0.0</v>
      </c>
      <c r="AC130" t="n">
        <v>0.0</v>
      </c>
      <c r="AD130" t="n">
        <v>0.0</v>
      </c>
      <c r="AE130" t="n">
        <v>0.0</v>
      </c>
      <c r="AF130" t="n">
        <v>54000.0</v>
      </c>
      <c r="AG130" t="n">
        <v>0.0</v>
      </c>
      <c r="AH130" t="n">
        <v>0.0</v>
      </c>
      <c r="AI130" t="n">
        <v>0.0</v>
      </c>
      <c r="AJ130" t="n">
        <v>0.0</v>
      </c>
      <c r="AK130" t="n">
        <v>0.0</v>
      </c>
      <c r="AL130" t="n">
        <v>0.0</v>
      </c>
      <c r="AM130" t="n">
        <v>0.0</v>
      </c>
      <c r="AN130" t="n">
        <v>0.0</v>
      </c>
      <c r="AO130" t="n">
        <v>833360.0</v>
      </c>
      <c r="AP130" t="n">
        <v>83336.0</v>
      </c>
      <c r="AQ130" t="n">
        <v>68542.4</v>
      </c>
      <c r="CG130"/>
    </row>
    <row r="131">
      <c r="A131" t="n">
        <v>2.0</v>
      </c>
      <c r="B131">
        <f>IF((K131-G131-H131&gt;2400000),10,(L131/(K131-G131-H131)*100))</f>
      </c>
      <c r="C131">
        <f>IF(N131&gt;2400000,240000,(N131*S131)/100)</f>
      </c>
      <c r="D131">
        <f>IF(S131=0,0,IF((N131-I131)&gt;2400000,((((((N131-I131-J131)-240000))*0.1+(I131+J131)*0.1)))-7000,((((((N131-I131-J131)-(N131-I131-J131)*S131/100)))*0.1+(I131+J131)*0.1)-7000)))</f>
      </c>
      <c r="E131">
        <f>C131-O131</f>
      </c>
      <c r="F131">
        <f>D131-P131</f>
      </c>
      <c r="G131">
        <f>SUMIF(negtgel!U$2:BL$2,'Tsalin uzuulelt'!B$1,negtgel!U131:BL131) + SUMIF(negtgel!U$2:BL$2,'Tsalin uzuulelt'!B$2,negtgel!U131:BL131)+SUMIF(negtgel!U$2:BL$2,'Tsalin uzuulelt'!B$3,negtgel!U131:BL131)+SUMIF(negtgel!U$2:BL$2,'Tsalin uzuulelt'!B$4,negtgel!U131:BL131)+SUMIF(negtgel!U$2:BL$2,'Tsalin uzuulelt'!B$5,negtgel!U131:BL131)</f>
      </c>
      <c r="H131">
        <f>SUMIF(negtgel!U$2:BL$2,'Tsalin uzuulelt'!F$1,negtgel!U131:BL131) + SUMIF(negtgel!U$2:BL$2,'Tsalin uzuulelt'!F$2,negtgel!U131:BL131)+SUMIF(negtgel!U$2:BL$2,'Tsalin uzuulelt'!F$3,negtgel!U131:BL131)+SUMIF(negtgel!U$2:BL$2,'Tsalin uzuulelt'!F$4,negtgel!U131:BL131)+SUMIF(negtgel!U$2:BL$2,'Tsalin uzuulelt'!F$5,negtgel!U131:BL131)</f>
      </c>
      <c r="I131">
        <f>SUMIF(negtgel!U$2:BL$2,'Tsalin uzuulelt'!H$1,negtgel!U131:BL131) + SUMIF(negtgel!U$2:BL$2,'Tsalin uzuulelt'!H$2,negtgel!U131:BL131)+SUMIF(negtgel!U$2:BL$2,'Tsalin uzuulelt'!H$3,negtgel!U131:BL131)+SUMIF(negtgel!U$2:BL$2,'Tsalin uzuulelt'!H$4,negtgel!U131:BL131)+SUMIF(negtgel!U$2:BL$2,'Tsalin uzuulelt'!H$5,negtgel!U131:BL131)</f>
      </c>
      <c r="J131">
        <f>SUMIF(negtgel!U$2:BL$2,'Tsalin uzuulelt'!J$1,negtgel!U131:BL131) + SUMIF(negtgel!U$2:BL$2,'Tsalin uzuulelt'!J$2,negtgel!U131:BL131)+SUMIF(negtgel!U$2:BL$2,'Tsalin uzuulelt'!J$3,negtgel!U131:BL131)+SUMIF(negtgel!U$2:BL$2,'Tsalin uzuulelt'!J$4,negtgel!U131:BL131)+SUMIF(negtgel!U$2:BL$2,'Tsalin uzuulelt'!J$5,negtgel!U131:BL131)</f>
      </c>
      <c r="K131">
        <f>SUMIF(negtgel!U$2:BL$2,'Tsalin uzuulelt'!L$1,negtgel!U131:BL131) + SUMIF(negtgel!U$2:BL$2,'Tsalin uzuulelt'!L$2,negtgel!U131:BL131)+SUMIF(negtgel!U$2:BL$2,'Tsalin uzuulelt'!L$3,negtgel!U131:BL131)+SUMIF(negtgel!U$2:BL$2,'Tsalin uzuulelt'!L$4,negtgel!U131:BL131)+SUMIF(negtgel!U$2:BL$2,'Tsalin uzuulelt'!L$5,negtgel!U131:BL131)</f>
      </c>
      <c r="L131">
        <f>SUMIF(negtgel!U$2:BL$2,'Tsalin uzuulelt'!N$1,negtgel!U131:BL131) + SUMIF(negtgel!U$2:BL$2,'Tsalin uzuulelt'!N$2,negtgel!U131:BL131)+SUMIF(negtgel!U$2:BL$2,'Tsalin uzuulelt'!N$3,negtgel!U131:BL131)+SUMIF(negtgel!U$2:BL$2,'Tsalin uzuulelt'!N$4,negtgel!U131:BL131)+SUMIF(negtgel!U$2:BL$2,'Tsalin uzuulelt'!N$5,negtgel!U131:BL131)</f>
      </c>
      <c r="M131">
        <f>SUMIF(negtgel!U$2:BL$2,'Tsalin uzuulelt'!P$1,negtgel!U131:BL131) + SUMIF(negtgel!U$2:BL$2,'Tsalin uzuulelt'!P$2,negtgel!U131:BL131)+ SUMIF(negtgel!U$2:BL$2,'Tsalin uzuulelt'!P$3,negtgel!U131:BL131)+ SUMIF(negtgel!U$2:BL$2,'Tsalin uzuulelt'!P$4,negtgel!U131:BL131)+ SUMIF(negtgel!U$2:BL$2,'Tsalin uzuulelt'!P$5,negtgel!U131:BL131)</f>
      </c>
      <c r="N131">
        <f>IF(ISNUMBER(U131*1)=CF131,0,K131-H131-G131)</f>
      </c>
      <c r="O131">
        <f>IF(ISNUMBER(U131*1)=CF131,0,L131)</f>
      </c>
      <c r="P131">
        <f>IF(ISNUMBER(U131*1)=CF131,0,M131)</f>
      </c>
      <c r="Q131">
        <f>IF(N131&gt;2400000,N131,0)</f>
      </c>
      <c r="R131">
        <f>IF(L131/Q131*100&lt;3,2,10)</f>
      </c>
      <c r="S131">
        <f>IF(CH131=0,0,IF(B131&gt;9,10,IF(B131&gt;8,B131,IF(B131&gt;7.7,7.8,IF(B131&gt;3,B131,IF(B131&gt;1.5,2))))))</f>
      </c>
      <c r="T131">
        <f>IFERROR(U131*1,0)</f>
      </c>
      <c r="U131" t="s">
        <v>4466</v>
      </c>
      <c r="V131"/>
      <c r="W131"/>
      <c r="X131" t="n">
        <v>7853536.0</v>
      </c>
      <c r="Y131" t="n">
        <v>7580794.0</v>
      </c>
      <c r="Z131" t="n">
        <v>1116320.0</v>
      </c>
      <c r="AA131" t="n">
        <v>1284813.0</v>
      </c>
      <c r="AB131" t="n">
        <v>33872.0</v>
      </c>
      <c r="AC131" t="n">
        <v>0.0</v>
      </c>
      <c r="AD131" t="n">
        <v>0.0</v>
      </c>
      <c r="AE131" t="n">
        <v>0.0</v>
      </c>
      <c r="AF131" t="n">
        <v>624000.0</v>
      </c>
      <c r="AG131" t="n">
        <v>0.0</v>
      </c>
      <c r="AH131" t="n">
        <v>0.0</v>
      </c>
      <c r="AI131" t="n">
        <v>0.0</v>
      </c>
      <c r="AJ131" t="n">
        <v>0.0</v>
      </c>
      <c r="AK131" t="n">
        <v>0.0</v>
      </c>
      <c r="AL131" t="n">
        <v>142745.0</v>
      </c>
      <c r="AM131" t="n">
        <v>0.0</v>
      </c>
      <c r="AN131" t="n">
        <v>0.0</v>
      </c>
      <c r="AO131" t="n">
        <v>1.0782544E7</v>
      </c>
      <c r="AP131" t="n">
        <v>1063983.0</v>
      </c>
      <c r="AQ131" t="n">
        <v>879821.9</v>
      </c>
      <c r="CG131"/>
    </row>
    <row r="132">
      <c r="A132" t="n">
        <v>2.0</v>
      </c>
      <c r="B132">
        <f>IF((K132-G132-H132&gt;2400000),10,(L132/(K132-G132-H132)*100))</f>
      </c>
      <c r="C132">
        <f>IF(N132&gt;2400000,240000,(N132*S132)/100)</f>
      </c>
      <c r="D132">
        <f>IF(S132=0,0,IF((N132-I132)&gt;2400000,((((((N132-I132-J132)-240000))*0.1+(I132+J132)*0.1)))-7000,((((((N132-I132-J132)-(N132-I132-J132)*S132/100)))*0.1+(I132+J132)*0.1)-7000)))</f>
      </c>
      <c r="E132">
        <f>C132-O132</f>
      </c>
      <c r="F132">
        <f>D132-P132</f>
      </c>
      <c r="G132">
        <f>SUMIF(negtgel!U$2:BL$2,'Tsalin uzuulelt'!B$1,negtgel!U132:BL132) + SUMIF(negtgel!U$2:BL$2,'Tsalin uzuulelt'!B$2,negtgel!U132:BL132)+SUMIF(negtgel!U$2:BL$2,'Tsalin uzuulelt'!B$3,negtgel!U132:BL132)+SUMIF(negtgel!U$2:BL$2,'Tsalin uzuulelt'!B$4,negtgel!U132:BL132)+SUMIF(negtgel!U$2:BL$2,'Tsalin uzuulelt'!B$5,negtgel!U132:BL132)</f>
      </c>
      <c r="H132">
        <f>SUMIF(negtgel!U$2:BL$2,'Tsalin uzuulelt'!F$1,negtgel!U132:BL132) + SUMIF(negtgel!U$2:BL$2,'Tsalin uzuulelt'!F$2,negtgel!U132:BL132)+SUMIF(negtgel!U$2:BL$2,'Tsalin uzuulelt'!F$3,negtgel!U132:BL132)+SUMIF(negtgel!U$2:BL$2,'Tsalin uzuulelt'!F$4,negtgel!U132:BL132)+SUMIF(negtgel!U$2:BL$2,'Tsalin uzuulelt'!F$5,negtgel!U132:BL132)</f>
      </c>
      <c r="I132">
        <f>SUMIF(negtgel!U$2:BL$2,'Tsalin uzuulelt'!H$1,negtgel!U132:BL132) + SUMIF(negtgel!U$2:BL$2,'Tsalin uzuulelt'!H$2,negtgel!U132:BL132)+SUMIF(negtgel!U$2:BL$2,'Tsalin uzuulelt'!H$3,negtgel!U132:BL132)+SUMIF(negtgel!U$2:BL$2,'Tsalin uzuulelt'!H$4,negtgel!U132:BL132)+SUMIF(negtgel!U$2:BL$2,'Tsalin uzuulelt'!H$5,negtgel!U132:BL132)</f>
      </c>
      <c r="J132">
        <f>SUMIF(negtgel!U$2:BL$2,'Tsalin uzuulelt'!J$1,negtgel!U132:BL132) + SUMIF(negtgel!U$2:BL$2,'Tsalin uzuulelt'!J$2,negtgel!U132:BL132)+SUMIF(negtgel!U$2:BL$2,'Tsalin uzuulelt'!J$3,negtgel!U132:BL132)+SUMIF(negtgel!U$2:BL$2,'Tsalin uzuulelt'!J$4,negtgel!U132:BL132)+SUMIF(negtgel!U$2:BL$2,'Tsalin uzuulelt'!J$5,negtgel!U132:BL132)</f>
      </c>
      <c r="K132">
        <f>SUMIF(negtgel!U$2:BL$2,'Tsalin uzuulelt'!L$1,negtgel!U132:BL132) + SUMIF(negtgel!U$2:BL$2,'Tsalin uzuulelt'!L$2,negtgel!U132:BL132)+SUMIF(negtgel!U$2:BL$2,'Tsalin uzuulelt'!L$3,negtgel!U132:BL132)+SUMIF(negtgel!U$2:BL$2,'Tsalin uzuulelt'!L$4,negtgel!U132:BL132)+SUMIF(negtgel!U$2:BL$2,'Tsalin uzuulelt'!L$5,negtgel!U132:BL132)</f>
      </c>
      <c r="L132">
        <f>SUMIF(negtgel!U$2:BL$2,'Tsalin uzuulelt'!N$1,negtgel!U132:BL132) + SUMIF(negtgel!U$2:BL$2,'Tsalin uzuulelt'!N$2,negtgel!U132:BL132)+SUMIF(negtgel!U$2:BL$2,'Tsalin uzuulelt'!N$3,negtgel!U132:BL132)+SUMIF(negtgel!U$2:BL$2,'Tsalin uzuulelt'!N$4,negtgel!U132:BL132)+SUMIF(negtgel!U$2:BL$2,'Tsalin uzuulelt'!N$5,negtgel!U132:BL132)</f>
      </c>
      <c r="M132">
        <f>SUMIF(negtgel!U$2:BL$2,'Tsalin uzuulelt'!P$1,negtgel!U132:BL132) + SUMIF(negtgel!U$2:BL$2,'Tsalin uzuulelt'!P$2,negtgel!U132:BL132)+ SUMIF(negtgel!U$2:BL$2,'Tsalin uzuulelt'!P$3,negtgel!U132:BL132)+ SUMIF(negtgel!U$2:BL$2,'Tsalin uzuulelt'!P$4,negtgel!U132:BL132)+ SUMIF(negtgel!U$2:BL$2,'Tsalin uzuulelt'!P$5,negtgel!U132:BL132)</f>
      </c>
      <c r="N132">
        <f>IF(ISNUMBER(U132*1)=CF132,0,K132-H132-G132)</f>
      </c>
      <c r="O132">
        <f>IF(ISNUMBER(U132*1)=CF132,0,L132)</f>
      </c>
      <c r="P132">
        <f>IF(ISNUMBER(U132*1)=CF132,0,M132)</f>
      </c>
      <c r="Q132">
        <f>IF(N132&gt;2400000,N132,0)</f>
      </c>
      <c r="R132">
        <f>IF(L132/Q132*100&lt;3,2,10)</f>
      </c>
      <c r="S132">
        <f>IF(CH132=0,0,IF(B132&gt;9,10,IF(B132&gt;8,B132,IF(B132&gt;7.7,7.8,IF(B132&gt;3,B132,IF(B132&gt;1.5,2))))))</f>
      </c>
      <c r="T132">
        <f>IFERROR(U132*1,0)</f>
      </c>
      <c r="U132" t="s">
        <v>4537</v>
      </c>
      <c r="V132"/>
      <c r="W132"/>
      <c r="X132"/>
      <c r="Y132"/>
      <c r="Z132"/>
      <c r="AA132"/>
      <c r="AB132"/>
      <c r="AC132"/>
      <c r="AD132"/>
      <c r="AE132"/>
      <c r="AF132"/>
      <c r="AG132"/>
      <c r="AH132"/>
      <c r="AI132"/>
      <c r="AJ132"/>
      <c r="AK132"/>
      <c r="AL132"/>
      <c r="AM132"/>
      <c r="AN132"/>
      <c r="AO132"/>
      <c r="AP132"/>
      <c r="AQ132"/>
      <c r="CG132"/>
    </row>
    <row r="133">
      <c r="A133" t="n">
        <v>2.0</v>
      </c>
      <c r="B133">
        <f>IF((K133-G133-H133&gt;2400000),10,(L133/(K133-G133-H133)*100))</f>
      </c>
      <c r="C133">
        <f>IF(N133&gt;2400000,240000,(N133*S133)/100)</f>
      </c>
      <c r="D133">
        <f>IF(S133=0,0,IF((N133-I133)&gt;2400000,((((((N133-I133-J133)-240000))*0.1+(I133+J133)*0.1)))-7000,((((((N133-I133-J133)-(N133-I133-J133)*S133/100)))*0.1+(I133+J133)*0.1)-7000)))</f>
      </c>
      <c r="E133">
        <f>C133-O133</f>
      </c>
      <c r="F133">
        <f>D133-P133</f>
      </c>
      <c r="G133">
        <f>SUMIF(negtgel!U$2:BL$2,'Tsalin uzuulelt'!B$1,negtgel!U133:BL133) + SUMIF(negtgel!U$2:BL$2,'Tsalin uzuulelt'!B$2,negtgel!U133:BL133)+SUMIF(negtgel!U$2:BL$2,'Tsalin uzuulelt'!B$3,negtgel!U133:BL133)+SUMIF(negtgel!U$2:BL$2,'Tsalin uzuulelt'!B$4,negtgel!U133:BL133)+SUMIF(negtgel!U$2:BL$2,'Tsalin uzuulelt'!B$5,negtgel!U133:BL133)</f>
      </c>
      <c r="H133">
        <f>SUMIF(negtgel!U$2:BL$2,'Tsalin uzuulelt'!F$1,negtgel!U133:BL133) + SUMIF(negtgel!U$2:BL$2,'Tsalin uzuulelt'!F$2,negtgel!U133:BL133)+SUMIF(negtgel!U$2:BL$2,'Tsalin uzuulelt'!F$3,negtgel!U133:BL133)+SUMIF(negtgel!U$2:BL$2,'Tsalin uzuulelt'!F$4,negtgel!U133:BL133)+SUMIF(negtgel!U$2:BL$2,'Tsalin uzuulelt'!F$5,negtgel!U133:BL133)</f>
      </c>
      <c r="I133">
        <f>SUMIF(negtgel!U$2:BL$2,'Tsalin uzuulelt'!H$1,negtgel!U133:BL133) + SUMIF(negtgel!U$2:BL$2,'Tsalin uzuulelt'!H$2,negtgel!U133:BL133)+SUMIF(negtgel!U$2:BL$2,'Tsalin uzuulelt'!H$3,negtgel!U133:BL133)+SUMIF(negtgel!U$2:BL$2,'Tsalin uzuulelt'!H$4,negtgel!U133:BL133)+SUMIF(negtgel!U$2:BL$2,'Tsalin uzuulelt'!H$5,negtgel!U133:BL133)</f>
      </c>
      <c r="J133">
        <f>SUMIF(negtgel!U$2:BL$2,'Tsalin uzuulelt'!J$1,negtgel!U133:BL133) + SUMIF(negtgel!U$2:BL$2,'Tsalin uzuulelt'!J$2,negtgel!U133:BL133)+SUMIF(negtgel!U$2:BL$2,'Tsalin uzuulelt'!J$3,negtgel!U133:BL133)+SUMIF(negtgel!U$2:BL$2,'Tsalin uzuulelt'!J$4,negtgel!U133:BL133)+SUMIF(negtgel!U$2:BL$2,'Tsalin uzuulelt'!J$5,negtgel!U133:BL133)</f>
      </c>
      <c r="K133">
        <f>SUMIF(negtgel!U$2:BL$2,'Tsalin uzuulelt'!L$1,negtgel!U133:BL133) + SUMIF(negtgel!U$2:BL$2,'Tsalin uzuulelt'!L$2,negtgel!U133:BL133)+SUMIF(negtgel!U$2:BL$2,'Tsalin uzuulelt'!L$3,negtgel!U133:BL133)+SUMIF(negtgel!U$2:BL$2,'Tsalin uzuulelt'!L$4,negtgel!U133:BL133)+SUMIF(negtgel!U$2:BL$2,'Tsalin uzuulelt'!L$5,negtgel!U133:BL133)</f>
      </c>
      <c r="L133">
        <f>SUMIF(negtgel!U$2:BL$2,'Tsalin uzuulelt'!N$1,negtgel!U133:BL133) + SUMIF(negtgel!U$2:BL$2,'Tsalin uzuulelt'!N$2,negtgel!U133:BL133)+SUMIF(negtgel!U$2:BL$2,'Tsalin uzuulelt'!N$3,negtgel!U133:BL133)+SUMIF(negtgel!U$2:BL$2,'Tsalin uzuulelt'!N$4,negtgel!U133:BL133)+SUMIF(negtgel!U$2:BL$2,'Tsalin uzuulelt'!N$5,negtgel!U133:BL133)</f>
      </c>
      <c r="M133">
        <f>SUMIF(negtgel!U$2:BL$2,'Tsalin uzuulelt'!P$1,negtgel!U133:BL133) + SUMIF(negtgel!U$2:BL$2,'Tsalin uzuulelt'!P$2,negtgel!U133:BL133)+ SUMIF(negtgel!U$2:BL$2,'Tsalin uzuulelt'!P$3,negtgel!U133:BL133)+ SUMIF(negtgel!U$2:BL$2,'Tsalin uzuulelt'!P$4,negtgel!U133:BL133)+ SUMIF(negtgel!U$2:BL$2,'Tsalin uzuulelt'!P$5,negtgel!U133:BL133)</f>
      </c>
      <c r="N133">
        <f>IF(ISNUMBER(U133*1)=CF133,0,K133-H133-G133)</f>
      </c>
      <c r="O133">
        <f>IF(ISNUMBER(U133*1)=CF133,0,L133)</f>
      </c>
      <c r="P133">
        <f>IF(ISNUMBER(U133*1)=CF133,0,M133)</f>
      </c>
      <c r="Q133">
        <f>IF(N133&gt;2400000,N133,0)</f>
      </c>
      <c r="R133">
        <f>IF(L133/Q133*100&lt;3,2,10)</f>
      </c>
      <c r="S133">
        <f>IF(CH133=0,0,IF(B133&gt;9,10,IF(B133&gt;8,B133,IF(B133&gt;7.7,7.8,IF(B133&gt;3,B133,IF(B133&gt;1.5,2))))))</f>
      </c>
      <c r="T133">
        <f>IFERROR(U133*1,0)</f>
      </c>
      <c r="U133" t="n">
        <v>97.0</v>
      </c>
      <c r="V133" t="s">
        <v>4538</v>
      </c>
      <c r="W133" t="s">
        <v>4469</v>
      </c>
      <c r="X133" t="n">
        <v>580710.0</v>
      </c>
      <c r="Y133" t="n">
        <v>0.0</v>
      </c>
      <c r="Z133" t="n">
        <v>0.0</v>
      </c>
      <c r="AA133" t="n">
        <v>0.0</v>
      </c>
      <c r="AB133" t="n">
        <v>0.0</v>
      </c>
      <c r="AC133" t="n">
        <v>0.0</v>
      </c>
      <c r="AD133" t="n">
        <v>0.0</v>
      </c>
      <c r="AE133" t="n">
        <v>0.0</v>
      </c>
      <c r="AF133" t="n">
        <v>0.0</v>
      </c>
      <c r="AG133" t="n">
        <v>0.0</v>
      </c>
      <c r="AH133" t="n">
        <v>0.0</v>
      </c>
      <c r="AI133" t="n">
        <v>0.0</v>
      </c>
      <c r="AJ133" t="n">
        <v>0.0</v>
      </c>
      <c r="AK133" t="n">
        <v>0.0</v>
      </c>
      <c r="AL133" t="n">
        <v>0.0</v>
      </c>
      <c r="AM133" t="n">
        <v>0.0</v>
      </c>
      <c r="AN133" t="n">
        <v>0.0</v>
      </c>
      <c r="AO133" t="n">
        <v>0.0</v>
      </c>
      <c r="AP133" t="n">
        <v>0.0</v>
      </c>
      <c r="AQ133" t="n">
        <v>0.0</v>
      </c>
      <c r="CG133"/>
    </row>
    <row r="134">
      <c r="A134" t="n">
        <v>2.0</v>
      </c>
      <c r="B134">
        <f>IF((K134-G134-H134&gt;2400000),10,(L134/(K134-G134-H134)*100))</f>
      </c>
      <c r="C134">
        <f>IF(N134&gt;2400000,240000,(N134*S134)/100)</f>
      </c>
      <c r="D134">
        <f>IF(S134=0,0,IF((N134-I134)&gt;2400000,((((((N134-I134-J134)-240000))*0.1+(I134+J134)*0.1)))-7000,((((((N134-I134-J134)-(N134-I134-J134)*S134/100)))*0.1+(I134+J134)*0.1)-7000)))</f>
      </c>
      <c r="E134">
        <f>C134-O134</f>
      </c>
      <c r="F134">
        <f>D134-P134</f>
      </c>
      <c r="G134">
        <f>SUMIF(negtgel!U$2:BL$2,'Tsalin uzuulelt'!B$1,negtgel!U134:BL134) + SUMIF(negtgel!U$2:BL$2,'Tsalin uzuulelt'!B$2,negtgel!U134:BL134)+SUMIF(negtgel!U$2:BL$2,'Tsalin uzuulelt'!B$3,negtgel!U134:BL134)+SUMIF(negtgel!U$2:BL$2,'Tsalin uzuulelt'!B$4,negtgel!U134:BL134)+SUMIF(negtgel!U$2:BL$2,'Tsalin uzuulelt'!B$5,negtgel!U134:BL134)</f>
      </c>
      <c r="H134">
        <f>SUMIF(negtgel!U$2:BL$2,'Tsalin uzuulelt'!F$1,negtgel!U134:BL134) + SUMIF(negtgel!U$2:BL$2,'Tsalin uzuulelt'!F$2,negtgel!U134:BL134)+SUMIF(negtgel!U$2:BL$2,'Tsalin uzuulelt'!F$3,negtgel!U134:BL134)+SUMIF(negtgel!U$2:BL$2,'Tsalin uzuulelt'!F$4,negtgel!U134:BL134)+SUMIF(negtgel!U$2:BL$2,'Tsalin uzuulelt'!F$5,negtgel!U134:BL134)</f>
      </c>
      <c r="I134">
        <f>SUMIF(negtgel!U$2:BL$2,'Tsalin uzuulelt'!H$1,negtgel!U134:BL134) + SUMIF(negtgel!U$2:BL$2,'Tsalin uzuulelt'!H$2,negtgel!U134:BL134)+SUMIF(negtgel!U$2:BL$2,'Tsalin uzuulelt'!H$3,negtgel!U134:BL134)+SUMIF(negtgel!U$2:BL$2,'Tsalin uzuulelt'!H$4,negtgel!U134:BL134)+SUMIF(negtgel!U$2:BL$2,'Tsalin uzuulelt'!H$5,negtgel!U134:BL134)</f>
      </c>
      <c r="J134">
        <f>SUMIF(negtgel!U$2:BL$2,'Tsalin uzuulelt'!J$1,negtgel!U134:BL134) + SUMIF(negtgel!U$2:BL$2,'Tsalin uzuulelt'!J$2,negtgel!U134:BL134)+SUMIF(negtgel!U$2:BL$2,'Tsalin uzuulelt'!J$3,negtgel!U134:BL134)+SUMIF(negtgel!U$2:BL$2,'Tsalin uzuulelt'!J$4,negtgel!U134:BL134)+SUMIF(negtgel!U$2:BL$2,'Tsalin uzuulelt'!J$5,negtgel!U134:BL134)</f>
      </c>
      <c r="K134">
        <f>SUMIF(negtgel!U$2:BL$2,'Tsalin uzuulelt'!L$1,negtgel!U134:BL134) + SUMIF(negtgel!U$2:BL$2,'Tsalin uzuulelt'!L$2,negtgel!U134:BL134)+SUMIF(negtgel!U$2:BL$2,'Tsalin uzuulelt'!L$3,negtgel!U134:BL134)+SUMIF(negtgel!U$2:BL$2,'Tsalin uzuulelt'!L$4,negtgel!U134:BL134)+SUMIF(negtgel!U$2:BL$2,'Tsalin uzuulelt'!L$5,negtgel!U134:BL134)</f>
      </c>
      <c r="L134">
        <f>SUMIF(negtgel!U$2:BL$2,'Tsalin uzuulelt'!N$1,negtgel!U134:BL134) + SUMIF(negtgel!U$2:BL$2,'Tsalin uzuulelt'!N$2,negtgel!U134:BL134)+SUMIF(negtgel!U$2:BL$2,'Tsalin uzuulelt'!N$3,negtgel!U134:BL134)+SUMIF(negtgel!U$2:BL$2,'Tsalin uzuulelt'!N$4,negtgel!U134:BL134)+SUMIF(negtgel!U$2:BL$2,'Tsalin uzuulelt'!N$5,negtgel!U134:BL134)</f>
      </c>
      <c r="M134">
        <f>SUMIF(negtgel!U$2:BL$2,'Tsalin uzuulelt'!P$1,negtgel!U134:BL134) + SUMIF(negtgel!U$2:BL$2,'Tsalin uzuulelt'!P$2,negtgel!U134:BL134)+ SUMIF(negtgel!U$2:BL$2,'Tsalin uzuulelt'!P$3,negtgel!U134:BL134)+ SUMIF(negtgel!U$2:BL$2,'Tsalin uzuulelt'!P$4,negtgel!U134:BL134)+ SUMIF(negtgel!U$2:BL$2,'Tsalin uzuulelt'!P$5,negtgel!U134:BL134)</f>
      </c>
      <c r="N134">
        <f>IF(ISNUMBER(U134*1)=CF134,0,K134-H134-G134)</f>
      </c>
      <c r="O134">
        <f>IF(ISNUMBER(U134*1)=CF134,0,L134)</f>
      </c>
      <c r="P134">
        <f>IF(ISNUMBER(U134*1)=CF134,0,M134)</f>
      </c>
      <c r="Q134">
        <f>IF(N134&gt;2400000,N134,0)</f>
      </c>
      <c r="R134">
        <f>IF(L134/Q134*100&lt;3,2,10)</f>
      </c>
      <c r="S134">
        <f>IF(CH134=0,0,IF(B134&gt;9,10,IF(B134&gt;8,B134,IF(B134&gt;7.7,7.8,IF(B134&gt;3,B134,IF(B134&gt;1.5,2))))))</f>
      </c>
      <c r="T134">
        <f>IFERROR(U134*1,0)</f>
      </c>
      <c r="U134" t="n">
        <v>151.0</v>
      </c>
      <c r="V134" t="s">
        <v>4539</v>
      </c>
      <c r="W134" t="s">
        <v>4469</v>
      </c>
      <c r="X134" t="n">
        <v>547759.0</v>
      </c>
      <c r="Y134" t="n">
        <v>0.0</v>
      </c>
      <c r="Z134" t="n">
        <v>0.0</v>
      </c>
      <c r="AA134" t="n">
        <v>0.0</v>
      </c>
      <c r="AB134" t="n">
        <v>0.0</v>
      </c>
      <c r="AC134" t="n">
        <v>0.0</v>
      </c>
      <c r="AD134" t="n">
        <v>0.0</v>
      </c>
      <c r="AE134" t="n">
        <v>0.0</v>
      </c>
      <c r="AF134" t="n">
        <v>0.0</v>
      </c>
      <c r="AG134" t="n">
        <v>0.0</v>
      </c>
      <c r="AH134" t="n">
        <v>0.0</v>
      </c>
      <c r="AI134" t="n">
        <v>0.0</v>
      </c>
      <c r="AJ134" t="n">
        <v>0.0</v>
      </c>
      <c r="AK134" t="n">
        <v>0.0</v>
      </c>
      <c r="AL134" t="n">
        <v>0.0</v>
      </c>
      <c r="AM134" t="n">
        <v>0.0</v>
      </c>
      <c r="AN134" t="n">
        <v>0.0</v>
      </c>
      <c r="AO134" t="n">
        <v>0.0</v>
      </c>
      <c r="AP134" t="n">
        <v>0.0</v>
      </c>
      <c r="AQ134" t="n">
        <v>0.0</v>
      </c>
      <c r="CG134"/>
    </row>
    <row r="135">
      <c r="A135" t="n">
        <v>2.0</v>
      </c>
      <c r="B135">
        <f>IF((K135-G135-H135&gt;2400000),10,(L135/(K135-G135-H135)*100))</f>
      </c>
      <c r="C135">
        <f>IF(N135&gt;2400000,240000,(N135*S135)/100)</f>
      </c>
      <c r="D135">
        <f>IF(S135=0,0,IF((N135-I135)&gt;2400000,((((((N135-I135-J135)-240000))*0.1+(I135+J135)*0.1)))-7000,((((((N135-I135-J135)-(N135-I135-J135)*S135/100)))*0.1+(I135+J135)*0.1)-7000)))</f>
      </c>
      <c r="E135">
        <f>C135-O135</f>
      </c>
      <c r="F135">
        <f>D135-P135</f>
      </c>
      <c r="G135">
        <f>SUMIF(negtgel!U$2:BL$2,'Tsalin uzuulelt'!B$1,negtgel!U135:BL135) + SUMIF(negtgel!U$2:BL$2,'Tsalin uzuulelt'!B$2,negtgel!U135:BL135)+SUMIF(negtgel!U$2:BL$2,'Tsalin uzuulelt'!B$3,negtgel!U135:BL135)+SUMIF(negtgel!U$2:BL$2,'Tsalin uzuulelt'!B$4,negtgel!U135:BL135)+SUMIF(negtgel!U$2:BL$2,'Tsalin uzuulelt'!B$5,negtgel!U135:BL135)</f>
      </c>
      <c r="H135">
        <f>SUMIF(negtgel!U$2:BL$2,'Tsalin uzuulelt'!F$1,negtgel!U135:BL135) + SUMIF(negtgel!U$2:BL$2,'Tsalin uzuulelt'!F$2,negtgel!U135:BL135)+SUMIF(negtgel!U$2:BL$2,'Tsalin uzuulelt'!F$3,negtgel!U135:BL135)+SUMIF(negtgel!U$2:BL$2,'Tsalin uzuulelt'!F$4,negtgel!U135:BL135)+SUMIF(negtgel!U$2:BL$2,'Tsalin uzuulelt'!F$5,negtgel!U135:BL135)</f>
      </c>
      <c r="I135">
        <f>SUMIF(negtgel!U$2:BL$2,'Tsalin uzuulelt'!H$1,negtgel!U135:BL135) + SUMIF(negtgel!U$2:BL$2,'Tsalin uzuulelt'!H$2,negtgel!U135:BL135)+SUMIF(negtgel!U$2:BL$2,'Tsalin uzuulelt'!H$3,negtgel!U135:BL135)+SUMIF(negtgel!U$2:BL$2,'Tsalin uzuulelt'!H$4,negtgel!U135:BL135)+SUMIF(negtgel!U$2:BL$2,'Tsalin uzuulelt'!H$5,negtgel!U135:BL135)</f>
      </c>
      <c r="J135">
        <f>SUMIF(negtgel!U$2:BL$2,'Tsalin uzuulelt'!J$1,negtgel!U135:BL135) + SUMIF(negtgel!U$2:BL$2,'Tsalin uzuulelt'!J$2,negtgel!U135:BL135)+SUMIF(negtgel!U$2:BL$2,'Tsalin uzuulelt'!J$3,negtgel!U135:BL135)+SUMIF(negtgel!U$2:BL$2,'Tsalin uzuulelt'!J$4,negtgel!U135:BL135)+SUMIF(negtgel!U$2:BL$2,'Tsalin uzuulelt'!J$5,negtgel!U135:BL135)</f>
      </c>
      <c r="K135">
        <f>SUMIF(negtgel!U$2:BL$2,'Tsalin uzuulelt'!L$1,negtgel!U135:BL135) + SUMIF(negtgel!U$2:BL$2,'Tsalin uzuulelt'!L$2,negtgel!U135:BL135)+SUMIF(negtgel!U$2:BL$2,'Tsalin uzuulelt'!L$3,negtgel!U135:BL135)+SUMIF(negtgel!U$2:BL$2,'Tsalin uzuulelt'!L$4,negtgel!U135:BL135)+SUMIF(negtgel!U$2:BL$2,'Tsalin uzuulelt'!L$5,negtgel!U135:BL135)</f>
      </c>
      <c r="L135">
        <f>SUMIF(negtgel!U$2:BL$2,'Tsalin uzuulelt'!N$1,negtgel!U135:BL135) + SUMIF(negtgel!U$2:BL$2,'Tsalin uzuulelt'!N$2,negtgel!U135:BL135)+SUMIF(negtgel!U$2:BL$2,'Tsalin uzuulelt'!N$3,negtgel!U135:BL135)+SUMIF(negtgel!U$2:BL$2,'Tsalin uzuulelt'!N$4,negtgel!U135:BL135)+SUMIF(negtgel!U$2:BL$2,'Tsalin uzuulelt'!N$5,negtgel!U135:BL135)</f>
      </c>
      <c r="M135">
        <f>SUMIF(negtgel!U$2:BL$2,'Tsalin uzuulelt'!P$1,negtgel!U135:BL135) + SUMIF(negtgel!U$2:BL$2,'Tsalin uzuulelt'!P$2,negtgel!U135:BL135)+ SUMIF(negtgel!U$2:BL$2,'Tsalin uzuulelt'!P$3,negtgel!U135:BL135)+ SUMIF(negtgel!U$2:BL$2,'Tsalin uzuulelt'!P$4,negtgel!U135:BL135)+ SUMIF(negtgel!U$2:BL$2,'Tsalin uzuulelt'!P$5,negtgel!U135:BL135)</f>
      </c>
      <c r="N135">
        <f>IF(ISNUMBER(U135*1)=CF135,0,K135-H135-G135)</f>
      </c>
      <c r="O135">
        <f>IF(ISNUMBER(U135*1)=CF135,0,L135)</f>
      </c>
      <c r="P135">
        <f>IF(ISNUMBER(U135*1)=CF135,0,M135)</f>
      </c>
      <c r="Q135">
        <f>IF(N135&gt;2400000,N135,0)</f>
      </c>
      <c r="R135">
        <f>IF(L135/Q135*100&lt;3,2,10)</f>
      </c>
      <c r="S135">
        <f>IF(CH135=0,0,IF(B135&gt;9,10,IF(B135&gt;8,B135,IF(B135&gt;7.7,7.8,IF(B135&gt;3,B135,IF(B135&gt;1.5,2))))))</f>
      </c>
      <c r="T135">
        <f>IFERROR(U135*1,0)</f>
      </c>
      <c r="U135" t="n">
        <v>152.0</v>
      </c>
      <c r="V135" t="s">
        <v>4523</v>
      </c>
      <c r="W135" t="s">
        <v>4469</v>
      </c>
      <c r="X135" t="n">
        <v>677436.0</v>
      </c>
      <c r="Y135" t="n">
        <v>0.0</v>
      </c>
      <c r="Z135" t="n">
        <v>0.0</v>
      </c>
      <c r="AA135" t="n">
        <v>0.0</v>
      </c>
      <c r="AB135" t="n">
        <v>0.0</v>
      </c>
      <c r="AC135" t="n">
        <v>0.0</v>
      </c>
      <c r="AD135" t="n">
        <v>0.0</v>
      </c>
      <c r="AE135" t="n">
        <v>0.0</v>
      </c>
      <c r="AF135" t="n">
        <v>0.0</v>
      </c>
      <c r="AG135" t="n">
        <v>0.0</v>
      </c>
      <c r="AH135" t="n">
        <v>0.0</v>
      </c>
      <c r="AI135" t="n">
        <v>0.0</v>
      </c>
      <c r="AJ135" t="n">
        <v>0.0</v>
      </c>
      <c r="AK135" t="n">
        <v>0.0</v>
      </c>
      <c r="AL135" t="n">
        <v>0.0</v>
      </c>
      <c r="AM135" t="n">
        <v>0.0</v>
      </c>
      <c r="AN135" t="n">
        <v>0.0</v>
      </c>
      <c r="AO135" t="n">
        <v>0.0</v>
      </c>
      <c r="AP135" t="n">
        <v>0.0</v>
      </c>
      <c r="AQ135" t="n">
        <v>0.0</v>
      </c>
      <c r="CG135"/>
    </row>
    <row r="136">
      <c r="A136" t="n">
        <v>2.0</v>
      </c>
      <c r="B136">
        <f>IF((K136-G136-H136&gt;2400000),10,(L136/(K136-G136-H136)*100))</f>
      </c>
      <c r="C136">
        <f>IF(N136&gt;2400000,240000,(N136*S136)/100)</f>
      </c>
      <c r="D136">
        <f>IF(S136=0,0,IF((N136-I136)&gt;2400000,((((((N136-I136-J136)-240000))*0.1+(I136+J136)*0.1)))-7000,((((((N136-I136-J136)-(N136-I136-J136)*S136/100)))*0.1+(I136+J136)*0.1)-7000)))</f>
      </c>
      <c r="E136">
        <f>C136-O136</f>
      </c>
      <c r="F136">
        <f>D136-P136</f>
      </c>
      <c r="G136">
        <f>SUMIF(negtgel!U$2:BL$2,'Tsalin uzuulelt'!B$1,negtgel!U136:BL136) + SUMIF(negtgel!U$2:BL$2,'Tsalin uzuulelt'!B$2,negtgel!U136:BL136)+SUMIF(negtgel!U$2:BL$2,'Tsalin uzuulelt'!B$3,negtgel!U136:BL136)+SUMIF(negtgel!U$2:BL$2,'Tsalin uzuulelt'!B$4,negtgel!U136:BL136)+SUMIF(negtgel!U$2:BL$2,'Tsalin uzuulelt'!B$5,negtgel!U136:BL136)</f>
      </c>
      <c r="H136">
        <f>SUMIF(negtgel!U$2:BL$2,'Tsalin uzuulelt'!F$1,negtgel!U136:BL136) + SUMIF(negtgel!U$2:BL$2,'Tsalin uzuulelt'!F$2,negtgel!U136:BL136)+SUMIF(negtgel!U$2:BL$2,'Tsalin uzuulelt'!F$3,negtgel!U136:BL136)+SUMIF(negtgel!U$2:BL$2,'Tsalin uzuulelt'!F$4,negtgel!U136:BL136)+SUMIF(negtgel!U$2:BL$2,'Tsalin uzuulelt'!F$5,negtgel!U136:BL136)</f>
      </c>
      <c r="I136">
        <f>SUMIF(negtgel!U$2:BL$2,'Tsalin uzuulelt'!H$1,negtgel!U136:BL136) + SUMIF(negtgel!U$2:BL$2,'Tsalin uzuulelt'!H$2,negtgel!U136:BL136)+SUMIF(negtgel!U$2:BL$2,'Tsalin uzuulelt'!H$3,negtgel!U136:BL136)+SUMIF(negtgel!U$2:BL$2,'Tsalin uzuulelt'!H$4,negtgel!U136:BL136)+SUMIF(negtgel!U$2:BL$2,'Tsalin uzuulelt'!H$5,negtgel!U136:BL136)</f>
      </c>
      <c r="J136">
        <f>SUMIF(negtgel!U$2:BL$2,'Tsalin uzuulelt'!J$1,negtgel!U136:BL136) + SUMIF(negtgel!U$2:BL$2,'Tsalin uzuulelt'!J$2,negtgel!U136:BL136)+SUMIF(negtgel!U$2:BL$2,'Tsalin uzuulelt'!J$3,negtgel!U136:BL136)+SUMIF(negtgel!U$2:BL$2,'Tsalin uzuulelt'!J$4,negtgel!U136:BL136)+SUMIF(negtgel!U$2:BL$2,'Tsalin uzuulelt'!J$5,negtgel!U136:BL136)</f>
      </c>
      <c r="K136">
        <f>SUMIF(negtgel!U$2:BL$2,'Tsalin uzuulelt'!L$1,negtgel!U136:BL136) + SUMIF(negtgel!U$2:BL$2,'Tsalin uzuulelt'!L$2,negtgel!U136:BL136)+SUMIF(negtgel!U$2:BL$2,'Tsalin uzuulelt'!L$3,negtgel!U136:BL136)+SUMIF(negtgel!U$2:BL$2,'Tsalin uzuulelt'!L$4,negtgel!U136:BL136)+SUMIF(negtgel!U$2:BL$2,'Tsalin uzuulelt'!L$5,negtgel!U136:BL136)</f>
      </c>
      <c r="L136">
        <f>SUMIF(negtgel!U$2:BL$2,'Tsalin uzuulelt'!N$1,negtgel!U136:BL136) + SUMIF(negtgel!U$2:BL$2,'Tsalin uzuulelt'!N$2,negtgel!U136:BL136)+SUMIF(negtgel!U$2:BL$2,'Tsalin uzuulelt'!N$3,negtgel!U136:BL136)+SUMIF(negtgel!U$2:BL$2,'Tsalin uzuulelt'!N$4,negtgel!U136:BL136)+SUMIF(negtgel!U$2:BL$2,'Tsalin uzuulelt'!N$5,negtgel!U136:BL136)</f>
      </c>
      <c r="M136">
        <f>SUMIF(negtgel!U$2:BL$2,'Tsalin uzuulelt'!P$1,negtgel!U136:BL136) + SUMIF(negtgel!U$2:BL$2,'Tsalin uzuulelt'!P$2,negtgel!U136:BL136)+ SUMIF(negtgel!U$2:BL$2,'Tsalin uzuulelt'!P$3,negtgel!U136:BL136)+ SUMIF(negtgel!U$2:BL$2,'Tsalin uzuulelt'!P$4,negtgel!U136:BL136)+ SUMIF(negtgel!U$2:BL$2,'Tsalin uzuulelt'!P$5,negtgel!U136:BL136)</f>
      </c>
      <c r="N136">
        <f>IF(ISNUMBER(U136*1)=CF136,0,K136-H136-G136)</f>
      </c>
      <c r="O136">
        <f>IF(ISNUMBER(U136*1)=CF136,0,L136)</f>
      </c>
      <c r="P136">
        <f>IF(ISNUMBER(U136*1)=CF136,0,M136)</f>
      </c>
      <c r="Q136">
        <f>IF(N136&gt;2400000,N136,0)</f>
      </c>
      <c r="R136">
        <f>IF(L136/Q136*100&lt;3,2,10)</f>
      </c>
      <c r="S136">
        <f>IF(CH136=0,0,IF(B136&gt;9,10,IF(B136&gt;8,B136,IF(B136&gt;7.7,7.8,IF(B136&gt;3,B136,IF(B136&gt;1.5,2))))))</f>
      </c>
      <c r="T136">
        <f>IFERROR(U136*1,0)</f>
      </c>
      <c r="U136" t="n">
        <v>153.0</v>
      </c>
      <c r="V136" t="s">
        <v>4524</v>
      </c>
      <c r="W136" t="s">
        <v>4469</v>
      </c>
      <c r="X136" t="n">
        <v>677436.0</v>
      </c>
      <c r="Y136" t="n">
        <v>0.0</v>
      </c>
      <c r="Z136" t="n">
        <v>0.0</v>
      </c>
      <c r="AA136" t="n">
        <v>0.0</v>
      </c>
      <c r="AB136" t="n">
        <v>0.0</v>
      </c>
      <c r="AC136" t="n">
        <v>0.0</v>
      </c>
      <c r="AD136" t="n">
        <v>0.0</v>
      </c>
      <c r="AE136" t="n">
        <v>0.0</v>
      </c>
      <c r="AF136" t="n">
        <v>0.0</v>
      </c>
      <c r="AG136" t="n">
        <v>0.0</v>
      </c>
      <c r="AH136" t="n">
        <v>0.0</v>
      </c>
      <c r="AI136" t="n">
        <v>0.0</v>
      </c>
      <c r="AJ136" t="n">
        <v>0.0</v>
      </c>
      <c r="AK136" t="n">
        <v>0.0</v>
      </c>
      <c r="AL136" t="n">
        <v>0.0</v>
      </c>
      <c r="AM136" t="n">
        <v>0.0</v>
      </c>
      <c r="AN136" t="n">
        <v>0.0</v>
      </c>
      <c r="AO136" t="n">
        <v>0.0</v>
      </c>
      <c r="AP136" t="n">
        <v>0.0</v>
      </c>
      <c r="AQ136" t="n">
        <v>0.0</v>
      </c>
      <c r="CG136"/>
    </row>
    <row r="137">
      <c r="A137" t="n">
        <v>2.0</v>
      </c>
      <c r="B137">
        <f>IF((K137-G137-H137&gt;2400000),10,(L137/(K137-G137-H137)*100))</f>
      </c>
      <c r="C137">
        <f>IF(N137&gt;2400000,240000,(N137*S137)/100)</f>
      </c>
      <c r="D137">
        <f>IF(S137=0,0,IF((N137-I137)&gt;2400000,((((((N137-I137-J137)-240000))*0.1+(I137+J137)*0.1)))-7000,((((((N137-I137-J137)-(N137-I137-J137)*S137/100)))*0.1+(I137+J137)*0.1)-7000)))</f>
      </c>
      <c r="E137">
        <f>C137-O137</f>
      </c>
      <c r="F137">
        <f>D137-P137</f>
      </c>
      <c r="G137">
        <f>SUMIF(negtgel!U$2:BL$2,'Tsalin uzuulelt'!B$1,negtgel!U137:BL137) + SUMIF(negtgel!U$2:BL$2,'Tsalin uzuulelt'!B$2,negtgel!U137:BL137)+SUMIF(negtgel!U$2:BL$2,'Tsalin uzuulelt'!B$3,negtgel!U137:BL137)+SUMIF(negtgel!U$2:BL$2,'Tsalin uzuulelt'!B$4,negtgel!U137:BL137)+SUMIF(negtgel!U$2:BL$2,'Tsalin uzuulelt'!B$5,negtgel!U137:BL137)</f>
      </c>
      <c r="H137">
        <f>SUMIF(negtgel!U$2:BL$2,'Tsalin uzuulelt'!F$1,negtgel!U137:BL137) + SUMIF(negtgel!U$2:BL$2,'Tsalin uzuulelt'!F$2,negtgel!U137:BL137)+SUMIF(negtgel!U$2:BL$2,'Tsalin uzuulelt'!F$3,negtgel!U137:BL137)+SUMIF(negtgel!U$2:BL$2,'Tsalin uzuulelt'!F$4,negtgel!U137:BL137)+SUMIF(negtgel!U$2:BL$2,'Tsalin uzuulelt'!F$5,negtgel!U137:BL137)</f>
      </c>
      <c r="I137">
        <f>SUMIF(negtgel!U$2:BL$2,'Tsalin uzuulelt'!H$1,negtgel!U137:BL137) + SUMIF(negtgel!U$2:BL$2,'Tsalin uzuulelt'!H$2,negtgel!U137:BL137)+SUMIF(negtgel!U$2:BL$2,'Tsalin uzuulelt'!H$3,negtgel!U137:BL137)+SUMIF(negtgel!U$2:BL$2,'Tsalin uzuulelt'!H$4,negtgel!U137:BL137)+SUMIF(negtgel!U$2:BL$2,'Tsalin uzuulelt'!H$5,negtgel!U137:BL137)</f>
      </c>
      <c r="J137">
        <f>SUMIF(negtgel!U$2:BL$2,'Tsalin uzuulelt'!J$1,negtgel!U137:BL137) + SUMIF(negtgel!U$2:BL$2,'Tsalin uzuulelt'!J$2,negtgel!U137:BL137)+SUMIF(negtgel!U$2:BL$2,'Tsalin uzuulelt'!J$3,negtgel!U137:BL137)+SUMIF(negtgel!U$2:BL$2,'Tsalin uzuulelt'!J$4,negtgel!U137:BL137)+SUMIF(negtgel!U$2:BL$2,'Tsalin uzuulelt'!J$5,negtgel!U137:BL137)</f>
      </c>
      <c r="K137">
        <f>SUMIF(negtgel!U$2:BL$2,'Tsalin uzuulelt'!L$1,negtgel!U137:BL137) + SUMIF(negtgel!U$2:BL$2,'Tsalin uzuulelt'!L$2,negtgel!U137:BL137)+SUMIF(negtgel!U$2:BL$2,'Tsalin uzuulelt'!L$3,negtgel!U137:BL137)+SUMIF(negtgel!U$2:BL$2,'Tsalin uzuulelt'!L$4,negtgel!U137:BL137)+SUMIF(negtgel!U$2:BL$2,'Tsalin uzuulelt'!L$5,negtgel!U137:BL137)</f>
      </c>
      <c r="L137">
        <f>SUMIF(negtgel!U$2:BL$2,'Tsalin uzuulelt'!N$1,negtgel!U137:BL137) + SUMIF(negtgel!U$2:BL$2,'Tsalin uzuulelt'!N$2,negtgel!U137:BL137)+SUMIF(negtgel!U$2:BL$2,'Tsalin uzuulelt'!N$3,negtgel!U137:BL137)+SUMIF(negtgel!U$2:BL$2,'Tsalin uzuulelt'!N$4,negtgel!U137:BL137)+SUMIF(negtgel!U$2:BL$2,'Tsalin uzuulelt'!N$5,negtgel!U137:BL137)</f>
      </c>
      <c r="M137">
        <f>SUMIF(negtgel!U$2:BL$2,'Tsalin uzuulelt'!P$1,negtgel!U137:BL137) + SUMIF(negtgel!U$2:BL$2,'Tsalin uzuulelt'!P$2,negtgel!U137:BL137)+ SUMIF(negtgel!U$2:BL$2,'Tsalin uzuulelt'!P$3,negtgel!U137:BL137)+ SUMIF(negtgel!U$2:BL$2,'Tsalin uzuulelt'!P$4,negtgel!U137:BL137)+ SUMIF(negtgel!U$2:BL$2,'Tsalin uzuulelt'!P$5,negtgel!U137:BL137)</f>
      </c>
      <c r="N137">
        <f>IF(ISNUMBER(U137*1)=CF137,0,K137-H137-G137)</f>
      </c>
      <c r="O137">
        <f>IF(ISNUMBER(U137*1)=CF137,0,L137)</f>
      </c>
      <c r="P137">
        <f>IF(ISNUMBER(U137*1)=CF137,0,M137)</f>
      </c>
      <c r="Q137">
        <f>IF(N137&gt;2400000,N137,0)</f>
      </c>
      <c r="R137">
        <f>IF(L137/Q137*100&lt;3,2,10)</f>
      </c>
      <c r="S137">
        <f>IF(CH137=0,0,IF(B137&gt;9,10,IF(B137&gt;8,B137,IF(B137&gt;7.7,7.8,IF(B137&gt;3,B137,IF(B137&gt;1.5,2))))))</f>
      </c>
      <c r="T137">
        <f>IFERROR(U137*1,0)</f>
      </c>
      <c r="U137" t="n">
        <v>154.0</v>
      </c>
      <c r="V137" t="s">
        <v>4525</v>
      </c>
      <c r="W137" t="s">
        <v>4469</v>
      </c>
      <c r="X137" t="n">
        <v>645556.0</v>
      </c>
      <c r="Y137" t="n">
        <v>0.0</v>
      </c>
      <c r="Z137" t="n">
        <v>0.0</v>
      </c>
      <c r="AA137" t="n">
        <v>0.0</v>
      </c>
      <c r="AB137" t="n">
        <v>0.0</v>
      </c>
      <c r="AC137" t="n">
        <v>0.0</v>
      </c>
      <c r="AD137" t="n">
        <v>0.0</v>
      </c>
      <c r="AE137" t="n">
        <v>0.0</v>
      </c>
      <c r="AF137" t="n">
        <v>0.0</v>
      </c>
      <c r="AG137" t="n">
        <v>0.0</v>
      </c>
      <c r="AH137" t="n">
        <v>0.0</v>
      </c>
      <c r="AI137" t="n">
        <v>0.0</v>
      </c>
      <c r="AJ137" t="n">
        <v>0.0</v>
      </c>
      <c r="AK137" t="n">
        <v>0.0</v>
      </c>
      <c r="AL137" t="n">
        <v>0.0</v>
      </c>
      <c r="AM137" t="n">
        <v>0.0</v>
      </c>
      <c r="AN137" t="n">
        <v>0.0</v>
      </c>
      <c r="AO137" t="n">
        <v>0.0</v>
      </c>
      <c r="AP137" t="n">
        <v>0.0</v>
      </c>
      <c r="AQ137" t="n">
        <v>0.0</v>
      </c>
      <c r="CG137"/>
    </row>
    <row r="138">
      <c r="A138" t="n">
        <v>2.0</v>
      </c>
      <c r="B138">
        <f>IF((K138-G138-H138&gt;2400000),10,(L138/(K138-G138-H138)*100))</f>
      </c>
      <c r="C138">
        <f>IF(N138&gt;2400000,240000,(N138*S138)/100)</f>
      </c>
      <c r="D138">
        <f>IF(S138=0,0,IF((N138-I138)&gt;2400000,((((((N138-I138-J138)-240000))*0.1+(I138+J138)*0.1)))-7000,((((((N138-I138-J138)-(N138-I138-J138)*S138/100)))*0.1+(I138+J138)*0.1)-7000)))</f>
      </c>
      <c r="E138">
        <f>C138-O138</f>
      </c>
      <c r="F138">
        <f>D138-P138</f>
      </c>
      <c r="G138">
        <f>SUMIF(negtgel!U$2:BL$2,'Tsalin uzuulelt'!B$1,negtgel!U138:BL138) + SUMIF(negtgel!U$2:BL$2,'Tsalin uzuulelt'!B$2,negtgel!U138:BL138)+SUMIF(negtgel!U$2:BL$2,'Tsalin uzuulelt'!B$3,negtgel!U138:BL138)+SUMIF(negtgel!U$2:BL$2,'Tsalin uzuulelt'!B$4,negtgel!U138:BL138)+SUMIF(negtgel!U$2:BL$2,'Tsalin uzuulelt'!B$5,negtgel!U138:BL138)</f>
      </c>
      <c r="H138">
        <f>SUMIF(negtgel!U$2:BL$2,'Tsalin uzuulelt'!F$1,negtgel!U138:BL138) + SUMIF(negtgel!U$2:BL$2,'Tsalin uzuulelt'!F$2,negtgel!U138:BL138)+SUMIF(negtgel!U$2:BL$2,'Tsalin uzuulelt'!F$3,negtgel!U138:BL138)+SUMIF(negtgel!U$2:BL$2,'Tsalin uzuulelt'!F$4,negtgel!U138:BL138)+SUMIF(negtgel!U$2:BL$2,'Tsalin uzuulelt'!F$5,negtgel!U138:BL138)</f>
      </c>
      <c r="I138">
        <f>SUMIF(negtgel!U$2:BL$2,'Tsalin uzuulelt'!H$1,negtgel!U138:BL138) + SUMIF(negtgel!U$2:BL$2,'Tsalin uzuulelt'!H$2,negtgel!U138:BL138)+SUMIF(negtgel!U$2:BL$2,'Tsalin uzuulelt'!H$3,negtgel!U138:BL138)+SUMIF(negtgel!U$2:BL$2,'Tsalin uzuulelt'!H$4,negtgel!U138:BL138)+SUMIF(negtgel!U$2:BL$2,'Tsalin uzuulelt'!H$5,negtgel!U138:BL138)</f>
      </c>
      <c r="J138">
        <f>SUMIF(negtgel!U$2:BL$2,'Tsalin uzuulelt'!J$1,negtgel!U138:BL138) + SUMIF(negtgel!U$2:BL$2,'Tsalin uzuulelt'!J$2,negtgel!U138:BL138)+SUMIF(negtgel!U$2:BL$2,'Tsalin uzuulelt'!J$3,negtgel!U138:BL138)+SUMIF(negtgel!U$2:BL$2,'Tsalin uzuulelt'!J$4,negtgel!U138:BL138)+SUMIF(negtgel!U$2:BL$2,'Tsalin uzuulelt'!J$5,negtgel!U138:BL138)</f>
      </c>
      <c r="K138">
        <f>SUMIF(negtgel!U$2:BL$2,'Tsalin uzuulelt'!L$1,negtgel!U138:BL138) + SUMIF(negtgel!U$2:BL$2,'Tsalin uzuulelt'!L$2,negtgel!U138:BL138)+SUMIF(negtgel!U$2:BL$2,'Tsalin uzuulelt'!L$3,negtgel!U138:BL138)+SUMIF(negtgel!U$2:BL$2,'Tsalin uzuulelt'!L$4,negtgel!U138:BL138)+SUMIF(negtgel!U$2:BL$2,'Tsalin uzuulelt'!L$5,negtgel!U138:BL138)</f>
      </c>
      <c r="L138">
        <f>SUMIF(negtgel!U$2:BL$2,'Tsalin uzuulelt'!N$1,negtgel!U138:BL138) + SUMIF(negtgel!U$2:BL$2,'Tsalin uzuulelt'!N$2,negtgel!U138:BL138)+SUMIF(negtgel!U$2:BL$2,'Tsalin uzuulelt'!N$3,negtgel!U138:BL138)+SUMIF(negtgel!U$2:BL$2,'Tsalin uzuulelt'!N$4,negtgel!U138:BL138)+SUMIF(negtgel!U$2:BL$2,'Tsalin uzuulelt'!N$5,negtgel!U138:BL138)</f>
      </c>
      <c r="M138">
        <f>SUMIF(negtgel!U$2:BL$2,'Tsalin uzuulelt'!P$1,negtgel!U138:BL138) + SUMIF(negtgel!U$2:BL$2,'Tsalin uzuulelt'!P$2,negtgel!U138:BL138)+ SUMIF(negtgel!U$2:BL$2,'Tsalin uzuulelt'!P$3,negtgel!U138:BL138)+ SUMIF(negtgel!U$2:BL$2,'Tsalin uzuulelt'!P$4,negtgel!U138:BL138)+ SUMIF(negtgel!U$2:BL$2,'Tsalin uzuulelt'!P$5,negtgel!U138:BL138)</f>
      </c>
      <c r="N138">
        <f>IF(ISNUMBER(U138*1)=CF138,0,K138-H138-G138)</f>
      </c>
      <c r="O138">
        <f>IF(ISNUMBER(U138*1)=CF138,0,L138)</f>
      </c>
      <c r="P138">
        <f>IF(ISNUMBER(U138*1)=CF138,0,M138)</f>
      </c>
      <c r="Q138">
        <f>IF(N138&gt;2400000,N138,0)</f>
      </c>
      <c r="R138">
        <f>IF(L138/Q138*100&lt;3,2,10)</f>
      </c>
      <c r="S138">
        <f>IF(CH138=0,0,IF(B138&gt;9,10,IF(B138&gt;8,B138,IF(B138&gt;7.7,7.8,IF(B138&gt;3,B138,IF(B138&gt;1.5,2))))))</f>
      </c>
      <c r="T138">
        <f>IFERROR(U138*1,0)</f>
      </c>
      <c r="U138" t="s">
        <v>4466</v>
      </c>
      <c r="V138"/>
      <c r="W138"/>
      <c r="X138" t="n">
        <v>3.6824104E7</v>
      </c>
      <c r="Y138" t="n">
        <v>0.0</v>
      </c>
      <c r="Z138" t="n">
        <v>0.0</v>
      </c>
      <c r="AA138" t="n">
        <v>0.0</v>
      </c>
      <c r="AB138" t="n">
        <v>0.0</v>
      </c>
      <c r="AC138" t="n">
        <v>0.0</v>
      </c>
      <c r="AD138" t="n">
        <v>0.0</v>
      </c>
      <c r="AE138" t="n">
        <v>0.0</v>
      </c>
      <c r="AF138" t="n">
        <v>0.0</v>
      </c>
      <c r="AG138" t="n">
        <v>0.0</v>
      </c>
      <c r="AH138" t="n">
        <v>0.0</v>
      </c>
      <c r="AI138" t="n">
        <v>0.0</v>
      </c>
      <c r="AJ138" t="n">
        <v>0.0</v>
      </c>
      <c r="AK138" t="n">
        <v>0.0</v>
      </c>
      <c r="AL138" t="n">
        <v>0.0</v>
      </c>
      <c r="AM138" t="n">
        <v>0.0</v>
      </c>
      <c r="AN138" t="n">
        <v>0.0</v>
      </c>
      <c r="AO138" t="n">
        <v>0.0</v>
      </c>
      <c r="AP138" t="n">
        <v>0.0</v>
      </c>
      <c r="AQ138" t="n">
        <v>0.0</v>
      </c>
      <c r="CG138"/>
    </row>
    <row r="139">
      <c r="A139" t="n">
        <v>2.0</v>
      </c>
      <c r="B139">
        <f>IF((K139-G139-H139&gt;2400000),10,(L139/(K139-G139-H139)*100))</f>
      </c>
      <c r="C139">
        <f>IF(N139&gt;2400000,240000,(N139*S139)/100)</f>
      </c>
      <c r="D139">
        <f>IF(S139=0,0,IF((N139-I139)&gt;2400000,((((((N139-I139-J139)-240000))*0.1+(I139+J139)*0.1)))-7000,((((((N139-I139-J139)-(N139-I139-J139)*S139/100)))*0.1+(I139+J139)*0.1)-7000)))</f>
      </c>
      <c r="E139">
        <f>C139-O139</f>
      </c>
      <c r="F139">
        <f>D139-P139</f>
      </c>
      <c r="G139">
        <f>SUMIF(negtgel!U$2:BL$2,'Tsalin uzuulelt'!B$1,negtgel!U139:BL139) + SUMIF(negtgel!U$2:BL$2,'Tsalin uzuulelt'!B$2,negtgel!U139:BL139)+SUMIF(negtgel!U$2:BL$2,'Tsalin uzuulelt'!B$3,negtgel!U139:BL139)+SUMIF(negtgel!U$2:BL$2,'Tsalin uzuulelt'!B$4,negtgel!U139:BL139)+SUMIF(negtgel!U$2:BL$2,'Tsalin uzuulelt'!B$5,negtgel!U139:BL139)</f>
      </c>
      <c r="H139">
        <f>SUMIF(negtgel!U$2:BL$2,'Tsalin uzuulelt'!F$1,negtgel!U139:BL139) + SUMIF(negtgel!U$2:BL$2,'Tsalin uzuulelt'!F$2,negtgel!U139:BL139)+SUMIF(negtgel!U$2:BL$2,'Tsalin uzuulelt'!F$3,negtgel!U139:BL139)+SUMIF(negtgel!U$2:BL$2,'Tsalin uzuulelt'!F$4,negtgel!U139:BL139)+SUMIF(negtgel!U$2:BL$2,'Tsalin uzuulelt'!F$5,negtgel!U139:BL139)</f>
      </c>
      <c r="I139">
        <f>SUMIF(negtgel!U$2:BL$2,'Tsalin uzuulelt'!H$1,negtgel!U139:BL139) + SUMIF(negtgel!U$2:BL$2,'Tsalin uzuulelt'!H$2,negtgel!U139:BL139)+SUMIF(negtgel!U$2:BL$2,'Tsalin uzuulelt'!H$3,negtgel!U139:BL139)+SUMIF(negtgel!U$2:BL$2,'Tsalin uzuulelt'!H$4,negtgel!U139:BL139)+SUMIF(negtgel!U$2:BL$2,'Tsalin uzuulelt'!H$5,negtgel!U139:BL139)</f>
      </c>
      <c r="J139">
        <f>SUMIF(negtgel!U$2:BL$2,'Tsalin uzuulelt'!J$1,negtgel!U139:BL139) + SUMIF(negtgel!U$2:BL$2,'Tsalin uzuulelt'!J$2,negtgel!U139:BL139)+SUMIF(negtgel!U$2:BL$2,'Tsalin uzuulelt'!J$3,negtgel!U139:BL139)+SUMIF(negtgel!U$2:BL$2,'Tsalin uzuulelt'!J$4,negtgel!U139:BL139)+SUMIF(negtgel!U$2:BL$2,'Tsalin uzuulelt'!J$5,negtgel!U139:BL139)</f>
      </c>
      <c r="K139">
        <f>SUMIF(negtgel!U$2:BL$2,'Tsalin uzuulelt'!L$1,negtgel!U139:BL139) + SUMIF(negtgel!U$2:BL$2,'Tsalin uzuulelt'!L$2,negtgel!U139:BL139)+SUMIF(negtgel!U$2:BL$2,'Tsalin uzuulelt'!L$3,negtgel!U139:BL139)+SUMIF(negtgel!U$2:BL$2,'Tsalin uzuulelt'!L$4,negtgel!U139:BL139)+SUMIF(negtgel!U$2:BL$2,'Tsalin uzuulelt'!L$5,negtgel!U139:BL139)</f>
      </c>
      <c r="L139">
        <f>SUMIF(negtgel!U$2:BL$2,'Tsalin uzuulelt'!N$1,negtgel!U139:BL139) + SUMIF(negtgel!U$2:BL$2,'Tsalin uzuulelt'!N$2,negtgel!U139:BL139)+SUMIF(negtgel!U$2:BL$2,'Tsalin uzuulelt'!N$3,negtgel!U139:BL139)+SUMIF(negtgel!U$2:BL$2,'Tsalin uzuulelt'!N$4,negtgel!U139:BL139)+SUMIF(negtgel!U$2:BL$2,'Tsalin uzuulelt'!N$5,negtgel!U139:BL139)</f>
      </c>
      <c r="M139">
        <f>SUMIF(negtgel!U$2:BL$2,'Tsalin uzuulelt'!P$1,negtgel!U139:BL139) + SUMIF(negtgel!U$2:BL$2,'Tsalin uzuulelt'!P$2,negtgel!U139:BL139)+ SUMIF(negtgel!U$2:BL$2,'Tsalin uzuulelt'!P$3,negtgel!U139:BL139)+ SUMIF(negtgel!U$2:BL$2,'Tsalin uzuulelt'!P$4,negtgel!U139:BL139)+ SUMIF(negtgel!U$2:BL$2,'Tsalin uzuulelt'!P$5,negtgel!U139:BL139)</f>
      </c>
      <c r="N139">
        <f>IF(ISNUMBER(U139*1)=CF139,0,K139-H139-G139)</f>
      </c>
      <c r="O139">
        <f>IF(ISNUMBER(U139*1)=CF139,0,L139)</f>
      </c>
      <c r="P139">
        <f>IF(ISNUMBER(U139*1)=CF139,0,M139)</f>
      </c>
      <c r="Q139">
        <f>IF(N139&gt;2400000,N139,0)</f>
      </c>
      <c r="R139">
        <f>IF(L139/Q139*100&lt;3,2,10)</f>
      </c>
      <c r="S139">
        <f>IF(CH139=0,0,IF(B139&gt;9,10,IF(B139&gt;8,B139,IF(B139&gt;7.7,7.8,IF(B139&gt;3,B139,IF(B139&gt;1.5,2))))))</f>
      </c>
      <c r="T139">
        <f>IFERROR(U139*1,0)</f>
      </c>
      <c r="U139" t="s">
        <v>4526</v>
      </c>
      <c r="V139"/>
      <c r="W139"/>
      <c r="X139"/>
      <c r="Y139"/>
      <c r="Z139"/>
      <c r="AA139"/>
      <c r="AB139"/>
      <c r="AC139"/>
      <c r="AD139"/>
      <c r="AE139"/>
      <c r="AF139"/>
      <c r="AG139"/>
      <c r="AH139"/>
      <c r="AI139"/>
      <c r="AJ139"/>
      <c r="AK139"/>
      <c r="AL139"/>
      <c r="AM139"/>
      <c r="AN139"/>
      <c r="AO139"/>
      <c r="AP139"/>
      <c r="AQ139"/>
      <c r="CG139"/>
    </row>
    <row r="140">
      <c r="A140" t="n">
        <v>2.0</v>
      </c>
      <c r="B140">
        <f>IF((K140-G140-H140&gt;2400000),10,(L140/(K140-G140-H140)*100))</f>
      </c>
      <c r="C140">
        <f>IF(N140&gt;2400000,240000,(N140*S140)/100)</f>
      </c>
      <c r="D140">
        <f>IF(S140=0,0,IF((N140-I140)&gt;2400000,((((((N140-I140-J140)-240000))*0.1+(I140+J140)*0.1)))-7000,((((((N140-I140-J140)-(N140-I140-J140)*S140/100)))*0.1+(I140+J140)*0.1)-7000)))</f>
      </c>
      <c r="E140">
        <f>C140-O140</f>
      </c>
      <c r="F140">
        <f>D140-P140</f>
      </c>
      <c r="G140">
        <f>SUMIF(negtgel!U$2:BL$2,'Tsalin uzuulelt'!B$1,negtgel!U140:BL140) + SUMIF(negtgel!U$2:BL$2,'Tsalin uzuulelt'!B$2,negtgel!U140:BL140)+SUMIF(negtgel!U$2:BL$2,'Tsalin uzuulelt'!B$3,negtgel!U140:BL140)+SUMIF(negtgel!U$2:BL$2,'Tsalin uzuulelt'!B$4,negtgel!U140:BL140)+SUMIF(negtgel!U$2:BL$2,'Tsalin uzuulelt'!B$5,negtgel!U140:BL140)</f>
      </c>
      <c r="H140">
        <f>SUMIF(negtgel!U$2:BL$2,'Tsalin uzuulelt'!F$1,negtgel!U140:BL140) + SUMIF(negtgel!U$2:BL$2,'Tsalin uzuulelt'!F$2,negtgel!U140:BL140)+SUMIF(negtgel!U$2:BL$2,'Tsalin uzuulelt'!F$3,negtgel!U140:BL140)+SUMIF(negtgel!U$2:BL$2,'Tsalin uzuulelt'!F$4,negtgel!U140:BL140)+SUMIF(negtgel!U$2:BL$2,'Tsalin uzuulelt'!F$5,negtgel!U140:BL140)</f>
      </c>
      <c r="I140">
        <f>SUMIF(negtgel!U$2:BL$2,'Tsalin uzuulelt'!H$1,negtgel!U140:BL140) + SUMIF(negtgel!U$2:BL$2,'Tsalin uzuulelt'!H$2,negtgel!U140:BL140)+SUMIF(negtgel!U$2:BL$2,'Tsalin uzuulelt'!H$3,negtgel!U140:BL140)+SUMIF(negtgel!U$2:BL$2,'Tsalin uzuulelt'!H$4,negtgel!U140:BL140)+SUMIF(negtgel!U$2:BL$2,'Tsalin uzuulelt'!H$5,negtgel!U140:BL140)</f>
      </c>
      <c r="J140">
        <f>SUMIF(negtgel!U$2:BL$2,'Tsalin uzuulelt'!J$1,negtgel!U140:BL140) + SUMIF(negtgel!U$2:BL$2,'Tsalin uzuulelt'!J$2,negtgel!U140:BL140)+SUMIF(negtgel!U$2:BL$2,'Tsalin uzuulelt'!J$3,negtgel!U140:BL140)+SUMIF(negtgel!U$2:BL$2,'Tsalin uzuulelt'!J$4,negtgel!U140:BL140)+SUMIF(negtgel!U$2:BL$2,'Tsalin uzuulelt'!J$5,negtgel!U140:BL140)</f>
      </c>
      <c r="K140">
        <f>SUMIF(negtgel!U$2:BL$2,'Tsalin uzuulelt'!L$1,negtgel!U140:BL140) + SUMIF(negtgel!U$2:BL$2,'Tsalin uzuulelt'!L$2,negtgel!U140:BL140)+SUMIF(negtgel!U$2:BL$2,'Tsalin uzuulelt'!L$3,negtgel!U140:BL140)+SUMIF(negtgel!U$2:BL$2,'Tsalin uzuulelt'!L$4,negtgel!U140:BL140)+SUMIF(negtgel!U$2:BL$2,'Tsalin uzuulelt'!L$5,negtgel!U140:BL140)</f>
      </c>
      <c r="L140">
        <f>SUMIF(negtgel!U$2:BL$2,'Tsalin uzuulelt'!N$1,negtgel!U140:BL140) + SUMIF(negtgel!U$2:BL$2,'Tsalin uzuulelt'!N$2,negtgel!U140:BL140)+SUMIF(negtgel!U$2:BL$2,'Tsalin uzuulelt'!N$3,negtgel!U140:BL140)+SUMIF(negtgel!U$2:BL$2,'Tsalin uzuulelt'!N$4,negtgel!U140:BL140)+SUMIF(negtgel!U$2:BL$2,'Tsalin uzuulelt'!N$5,negtgel!U140:BL140)</f>
      </c>
      <c r="M140">
        <f>SUMIF(negtgel!U$2:BL$2,'Tsalin uzuulelt'!P$1,negtgel!U140:BL140) + SUMIF(negtgel!U$2:BL$2,'Tsalin uzuulelt'!P$2,negtgel!U140:BL140)+ SUMIF(negtgel!U$2:BL$2,'Tsalin uzuulelt'!P$3,negtgel!U140:BL140)+ SUMIF(negtgel!U$2:BL$2,'Tsalin uzuulelt'!P$4,negtgel!U140:BL140)+ SUMIF(negtgel!U$2:BL$2,'Tsalin uzuulelt'!P$5,negtgel!U140:BL140)</f>
      </c>
      <c r="N140">
        <f>IF(ISNUMBER(U140*1)=CF140,0,K140-H140-G140)</f>
      </c>
      <c r="O140">
        <f>IF(ISNUMBER(U140*1)=CF140,0,L140)</f>
      </c>
      <c r="P140">
        <f>IF(ISNUMBER(U140*1)=CF140,0,M140)</f>
      </c>
      <c r="Q140">
        <f>IF(N140&gt;2400000,N140,0)</f>
      </c>
      <c r="R140">
        <f>IF(L140/Q140*100&lt;3,2,10)</f>
      </c>
      <c r="S140">
        <f>IF(CH140=0,0,IF(B140&gt;9,10,IF(B140&gt;8,B140,IF(B140&gt;7.7,7.8,IF(B140&gt;3,B140,IF(B140&gt;1.5,2))))))</f>
      </c>
      <c r="T140">
        <f>IFERROR(U140*1,0)</f>
      </c>
      <c r="U140" t="n">
        <v>155.0</v>
      </c>
      <c r="V140" t="s">
        <v>4527</v>
      </c>
      <c r="W140" t="s">
        <v>4469</v>
      </c>
      <c r="X140" t="n">
        <v>613669.0</v>
      </c>
      <c r="Y140" t="n">
        <v>0.0</v>
      </c>
      <c r="Z140" t="n">
        <v>0.0</v>
      </c>
      <c r="AA140" t="n">
        <v>0.0</v>
      </c>
      <c r="AB140" t="n">
        <v>0.0</v>
      </c>
      <c r="AC140" t="n">
        <v>0.0</v>
      </c>
      <c r="AD140" t="n">
        <v>0.0</v>
      </c>
      <c r="AE140" t="n">
        <v>0.0</v>
      </c>
      <c r="AF140" t="n">
        <v>0.0</v>
      </c>
      <c r="AG140" t="n">
        <v>0.0</v>
      </c>
      <c r="AH140" t="n">
        <v>0.0</v>
      </c>
      <c r="AI140" t="n">
        <v>0.0</v>
      </c>
      <c r="AJ140" t="n">
        <v>0.0</v>
      </c>
      <c r="AK140" t="n">
        <v>0.0</v>
      </c>
      <c r="AL140" t="n">
        <v>0.0</v>
      </c>
      <c r="AM140" t="n">
        <v>0.0</v>
      </c>
      <c r="AN140" t="n">
        <v>0.0</v>
      </c>
      <c r="AO140" t="n">
        <v>0.0</v>
      </c>
      <c r="AP140" t="n">
        <v>0.0</v>
      </c>
      <c r="AQ140" t="n">
        <v>0.0</v>
      </c>
      <c r="CG140"/>
    </row>
    <row r="143">
      <c r="A143" t="n">
        <v>3.0</v>
      </c>
      <c r="B143">
        <f>IF((K143-G143-H143&gt;2400000),10,(L143/(K143-G143-H143)*100))</f>
      </c>
      <c r="C143">
        <f>IF(N143&gt;2400000,240000,(N143*S143)/100)</f>
      </c>
      <c r="D143">
        <f>IF(S143=0,0,IF((N143-I143)&gt;2400000,((((((N143-I143-J143)-240000))*0.1+(I143+J143)*0.1)))-7000,((((((N143-I143-J143)-(N143-I143-J143)*S143/100)))*0.1+(I143+J143)*0.1)-7000)))</f>
      </c>
      <c r="E143">
        <f>C143-O143</f>
      </c>
      <c r="F143">
        <f>D143-P143</f>
      </c>
      <c r="G143">
        <f>SUMIF(negtgel!U$2:BL$2,'Tsalin uzuulelt'!B$1,negtgel!U143:BL143) + SUMIF(negtgel!U$2:BL$2,'Tsalin uzuulelt'!B$2,negtgel!U143:BL143)+SUMIF(negtgel!U$2:BL$2,'Tsalin uzuulelt'!B$3,negtgel!U143:BL143)+SUMIF(negtgel!U$2:BL$2,'Tsalin uzuulelt'!B$4,negtgel!U143:BL143)+SUMIF(negtgel!U$2:BL$2,'Tsalin uzuulelt'!B$5,negtgel!U143:BL143)</f>
      </c>
      <c r="H143">
        <f>SUMIF(negtgel!U$2:BL$2,'Tsalin uzuulelt'!F$1,negtgel!U143:BL143) + SUMIF(negtgel!U$2:BL$2,'Tsalin uzuulelt'!F$2,negtgel!U143:BL143)+SUMIF(negtgel!U$2:BL$2,'Tsalin uzuulelt'!F$3,negtgel!U143:BL143)+SUMIF(negtgel!U$2:BL$2,'Tsalin uzuulelt'!F$4,negtgel!U143:BL143)+SUMIF(negtgel!U$2:BL$2,'Tsalin uzuulelt'!F$5,negtgel!U143:BL143)</f>
      </c>
      <c r="I143">
        <f>SUMIF(negtgel!U$2:BL$2,'Tsalin uzuulelt'!H$1,negtgel!U143:BL143) + SUMIF(negtgel!U$2:BL$2,'Tsalin uzuulelt'!H$2,negtgel!U143:BL143)+SUMIF(negtgel!U$2:BL$2,'Tsalin uzuulelt'!H$3,negtgel!U143:BL143)+SUMIF(negtgel!U$2:BL$2,'Tsalin uzuulelt'!H$4,negtgel!U143:BL143)+SUMIF(negtgel!U$2:BL$2,'Tsalin uzuulelt'!H$5,negtgel!U143:BL143)</f>
      </c>
      <c r="J143">
        <f>SUMIF(negtgel!U$2:BL$2,'Tsalin uzuulelt'!J$1,negtgel!U143:BL143) + SUMIF(negtgel!U$2:BL$2,'Tsalin uzuulelt'!J$2,negtgel!U143:BL143)+SUMIF(negtgel!U$2:BL$2,'Tsalin uzuulelt'!J$3,negtgel!U143:BL143)+SUMIF(negtgel!U$2:BL$2,'Tsalin uzuulelt'!J$4,negtgel!U143:BL143)+SUMIF(negtgel!U$2:BL$2,'Tsalin uzuulelt'!J$5,negtgel!U143:BL143)</f>
      </c>
      <c r="K143">
        <f>SUMIF(negtgel!U$2:BL$2,'Tsalin uzuulelt'!L$1,negtgel!U143:BL143) + SUMIF(negtgel!U$2:BL$2,'Tsalin uzuulelt'!L$2,negtgel!U143:BL143)+SUMIF(negtgel!U$2:BL$2,'Tsalin uzuulelt'!L$3,negtgel!U143:BL143)+SUMIF(negtgel!U$2:BL$2,'Tsalin uzuulelt'!L$4,negtgel!U143:BL143)+SUMIF(negtgel!U$2:BL$2,'Tsalin uzuulelt'!L$5,negtgel!U143:BL143)</f>
      </c>
      <c r="L143">
        <f>SUMIF(negtgel!U$2:BL$2,'Tsalin uzuulelt'!N$1,negtgel!U143:BL143) + SUMIF(negtgel!U$2:BL$2,'Tsalin uzuulelt'!N$2,negtgel!U143:BL143)+SUMIF(negtgel!U$2:BL$2,'Tsalin uzuulelt'!N$3,negtgel!U143:BL143)+SUMIF(negtgel!U$2:BL$2,'Tsalin uzuulelt'!N$4,negtgel!U143:BL143)+SUMIF(negtgel!U$2:BL$2,'Tsalin uzuulelt'!N$5,negtgel!U143:BL143)</f>
      </c>
      <c r="M143">
        <f>SUMIF(negtgel!U$2:BL$2,'Tsalin uzuulelt'!P$1,negtgel!U143:BL143) + SUMIF(negtgel!U$2:BL$2,'Tsalin uzuulelt'!P$2,negtgel!U143:BL143)+ SUMIF(negtgel!U$2:BL$2,'Tsalin uzuulelt'!P$3,negtgel!U143:BL143)+ SUMIF(negtgel!U$2:BL$2,'Tsalin uzuulelt'!P$4,negtgel!U143:BL143)+ SUMIF(negtgel!U$2:BL$2,'Tsalin uzuulelt'!P$5,negtgel!U143:BL143)</f>
      </c>
      <c r="N143">
        <f>IF(ISNUMBER(U143*1)=CF143,0,K143-H143-G143)</f>
      </c>
      <c r="O143">
        <f>IF(ISNUMBER(U143*1)=CF143,0,L143)</f>
      </c>
      <c r="P143">
        <f>IF(ISNUMBER(U143*1)=CF143,0,M143)</f>
      </c>
      <c r="Q143">
        <f>IF(N143&gt;2400000,N143,0)</f>
      </c>
      <c r="R143">
        <f>IF(L143/Q143*100&lt;3,2,10)</f>
      </c>
      <c r="S143">
        <f>IF(CH143=0,0,IF(B143&gt;9,10,IF(B143&gt;8,B143,IF(B143&gt;7.7,7.8,IF(B143&gt;3,B143,IF(B143&gt;1.5,2))))))</f>
      </c>
      <c r="T143">
        <f>IFERROR(U143*1,0)</f>
      </c>
      <c r="U143" t="s">
        <v>4460</v>
      </c>
      <c r="V143"/>
      <c r="W143"/>
      <c r="X143"/>
      <c r="Y143"/>
      <c r="Z143"/>
      <c r="AA143"/>
      <c r="AB143"/>
      <c r="AC143"/>
      <c r="AD143"/>
      <c r="AE143"/>
      <c r="AF143"/>
      <c r="AG143"/>
      <c r="AH143"/>
      <c r="AI143"/>
      <c r="AJ143"/>
      <c r="AK143"/>
      <c r="AL143"/>
      <c r="AM143"/>
      <c r="AN143"/>
      <c r="AO143"/>
      <c r="AP143"/>
      <c r="AQ143"/>
      <c r="CG143"/>
    </row>
    <row r="144">
      <c r="A144" t="n">
        <v>3.0</v>
      </c>
      <c r="B144">
        <f>IF((K144-G144-H144&gt;2400000),10,(L144/(K144-G144-H144)*100))</f>
      </c>
      <c r="C144">
        <f>IF(N144&gt;2400000,240000,(N144*S144)/100)</f>
      </c>
      <c r="D144">
        <f>IF(S144=0,0,IF((N144-I144)&gt;2400000,((((((N144-I144-J144)-240000))*0.1+(I144+J144)*0.1)))-7000,((((((N144-I144-J144)-(N144-I144-J144)*S144/100)))*0.1+(I144+J144)*0.1)-7000)))</f>
      </c>
      <c r="E144">
        <f>C144-O144</f>
      </c>
      <c r="F144">
        <f>D144-P144</f>
      </c>
      <c r="G144">
        <f>SUMIF(negtgel!U$2:BL$2,'Tsalin uzuulelt'!B$1,negtgel!U144:BL144) + SUMIF(negtgel!U$2:BL$2,'Tsalin uzuulelt'!B$2,negtgel!U144:BL144)+SUMIF(negtgel!U$2:BL$2,'Tsalin uzuulelt'!B$3,negtgel!U144:BL144)+SUMIF(negtgel!U$2:BL$2,'Tsalin uzuulelt'!B$4,negtgel!U144:BL144)+SUMIF(negtgel!U$2:BL$2,'Tsalin uzuulelt'!B$5,negtgel!U144:BL144)</f>
      </c>
      <c r="H144">
        <f>SUMIF(negtgel!U$2:BL$2,'Tsalin uzuulelt'!F$1,negtgel!U144:BL144) + SUMIF(negtgel!U$2:BL$2,'Tsalin uzuulelt'!F$2,negtgel!U144:BL144)+SUMIF(negtgel!U$2:BL$2,'Tsalin uzuulelt'!F$3,negtgel!U144:BL144)+SUMIF(negtgel!U$2:BL$2,'Tsalin uzuulelt'!F$4,negtgel!U144:BL144)+SUMIF(negtgel!U$2:BL$2,'Tsalin uzuulelt'!F$5,negtgel!U144:BL144)</f>
      </c>
      <c r="I144">
        <f>SUMIF(negtgel!U$2:BL$2,'Tsalin uzuulelt'!H$1,negtgel!U144:BL144) + SUMIF(negtgel!U$2:BL$2,'Tsalin uzuulelt'!H$2,negtgel!U144:BL144)+SUMIF(negtgel!U$2:BL$2,'Tsalin uzuulelt'!H$3,negtgel!U144:BL144)+SUMIF(negtgel!U$2:BL$2,'Tsalin uzuulelt'!H$4,negtgel!U144:BL144)+SUMIF(negtgel!U$2:BL$2,'Tsalin uzuulelt'!H$5,negtgel!U144:BL144)</f>
      </c>
      <c r="J144">
        <f>SUMIF(negtgel!U$2:BL$2,'Tsalin uzuulelt'!J$1,negtgel!U144:BL144) + SUMIF(negtgel!U$2:BL$2,'Tsalin uzuulelt'!J$2,negtgel!U144:BL144)+SUMIF(negtgel!U$2:BL$2,'Tsalin uzuulelt'!J$3,negtgel!U144:BL144)+SUMIF(negtgel!U$2:BL$2,'Tsalin uzuulelt'!J$4,negtgel!U144:BL144)+SUMIF(negtgel!U$2:BL$2,'Tsalin uzuulelt'!J$5,negtgel!U144:BL144)</f>
      </c>
      <c r="K144">
        <f>SUMIF(negtgel!U$2:BL$2,'Tsalin uzuulelt'!L$1,negtgel!U144:BL144) + SUMIF(negtgel!U$2:BL$2,'Tsalin uzuulelt'!L$2,negtgel!U144:BL144)+SUMIF(negtgel!U$2:BL$2,'Tsalin uzuulelt'!L$3,negtgel!U144:BL144)+SUMIF(negtgel!U$2:BL$2,'Tsalin uzuulelt'!L$4,negtgel!U144:BL144)+SUMIF(negtgel!U$2:BL$2,'Tsalin uzuulelt'!L$5,negtgel!U144:BL144)</f>
      </c>
      <c r="L144">
        <f>SUMIF(negtgel!U$2:BL$2,'Tsalin uzuulelt'!N$1,negtgel!U144:BL144) + SUMIF(negtgel!U$2:BL$2,'Tsalin uzuulelt'!N$2,negtgel!U144:BL144)+SUMIF(negtgel!U$2:BL$2,'Tsalin uzuulelt'!N$3,negtgel!U144:BL144)+SUMIF(negtgel!U$2:BL$2,'Tsalin uzuulelt'!N$4,negtgel!U144:BL144)+SUMIF(negtgel!U$2:BL$2,'Tsalin uzuulelt'!N$5,negtgel!U144:BL144)</f>
      </c>
      <c r="M144">
        <f>SUMIF(negtgel!U$2:BL$2,'Tsalin uzuulelt'!P$1,negtgel!U144:BL144) + SUMIF(negtgel!U$2:BL$2,'Tsalin uzuulelt'!P$2,negtgel!U144:BL144)+ SUMIF(negtgel!U$2:BL$2,'Tsalin uzuulelt'!P$3,negtgel!U144:BL144)+ SUMIF(negtgel!U$2:BL$2,'Tsalin uzuulelt'!P$4,negtgel!U144:BL144)+ SUMIF(negtgel!U$2:BL$2,'Tsalin uzuulelt'!P$5,negtgel!U144:BL144)</f>
      </c>
      <c r="N144">
        <f>IF(ISNUMBER(U144*1)=CF144,0,K144-H144-G144)</f>
      </c>
      <c r="O144">
        <f>IF(ISNUMBER(U144*1)=CF144,0,L144)</f>
      </c>
      <c r="P144">
        <f>IF(ISNUMBER(U144*1)=CF144,0,M144)</f>
      </c>
      <c r="Q144">
        <f>IF(N144&gt;2400000,N144,0)</f>
      </c>
      <c r="R144">
        <f>IF(L144/Q144*100&lt;3,2,10)</f>
      </c>
      <c r="S144">
        <f>IF(CH144=0,0,IF(B144&gt;9,10,IF(B144&gt;8,B144,IF(B144&gt;7.7,7.8,IF(B144&gt;3,B144,IF(B144&gt;1.5,2))))))</f>
      </c>
      <c r="T144">
        <f>IFERROR(U144*1,0)</f>
      </c>
      <c r="U144" t="n">
        <v>20.0</v>
      </c>
      <c r="V144" t="s">
        <v>4463</v>
      </c>
      <c r="W144" t="s">
        <v>4464</v>
      </c>
      <c r="X144" t="n">
        <v>757359.0</v>
      </c>
      <c r="Y144" t="n">
        <v>757359.0</v>
      </c>
      <c r="Z144" t="n">
        <v>113604.0</v>
      </c>
      <c r="AA144" t="n">
        <v>166619.0</v>
      </c>
      <c r="AB144" t="n">
        <v>0.0</v>
      </c>
      <c r="AC144" t="n">
        <v>113604.0</v>
      </c>
      <c r="AD144" t="n">
        <v>0.0</v>
      </c>
      <c r="AE144" t="n">
        <v>0.0</v>
      </c>
      <c r="AF144" t="n">
        <v>63000.0</v>
      </c>
      <c r="AG144" t="n">
        <v>0.0</v>
      </c>
      <c r="AH144" t="n">
        <v>0.0</v>
      </c>
      <c r="AI144" t="n">
        <v>0.0</v>
      </c>
      <c r="AJ144" t="n">
        <v>0.0</v>
      </c>
      <c r="AK144" t="n">
        <v>0.0</v>
      </c>
      <c r="AL144" t="n">
        <v>0.0</v>
      </c>
      <c r="AM144" t="n">
        <v>0.0</v>
      </c>
      <c r="AN144" t="n">
        <v>0.0</v>
      </c>
      <c r="AO144" t="n">
        <v>1214186.0</v>
      </c>
      <c r="AP144" t="n">
        <v>121418.0</v>
      </c>
      <c r="AQ144" t="n">
        <v>102906.7</v>
      </c>
      <c r="CG144"/>
    </row>
    <row r="145">
      <c r="A145" t="n">
        <v>3.0</v>
      </c>
      <c r="B145">
        <f>IF((K145-G145-H145&gt;2400000),10,(L145/(K145-G145-H145)*100))</f>
      </c>
      <c r="C145">
        <f>IF(N145&gt;2400000,240000,(N145*S145)/100)</f>
      </c>
      <c r="D145">
        <f>IF(S145=0,0,IF((N145-I145)&gt;2400000,((((((N145-I145-J145)-240000))*0.1+(I145+J145)*0.1)))-7000,((((((N145-I145-J145)-(N145-I145-J145)*S145/100)))*0.1+(I145+J145)*0.1)-7000)))</f>
      </c>
      <c r="E145">
        <f>C145-O145</f>
      </c>
      <c r="F145">
        <f>D145-P145</f>
      </c>
      <c r="G145">
        <f>SUMIF(negtgel!U$2:BL$2,'Tsalin uzuulelt'!B$1,negtgel!U145:BL145) + SUMIF(negtgel!U$2:BL$2,'Tsalin uzuulelt'!B$2,negtgel!U145:BL145)+SUMIF(negtgel!U$2:BL$2,'Tsalin uzuulelt'!B$3,negtgel!U145:BL145)+SUMIF(negtgel!U$2:BL$2,'Tsalin uzuulelt'!B$4,negtgel!U145:BL145)+SUMIF(negtgel!U$2:BL$2,'Tsalin uzuulelt'!B$5,negtgel!U145:BL145)</f>
      </c>
      <c r="H145">
        <f>SUMIF(negtgel!U$2:BL$2,'Tsalin uzuulelt'!F$1,negtgel!U145:BL145) + SUMIF(negtgel!U$2:BL$2,'Tsalin uzuulelt'!F$2,negtgel!U145:BL145)+SUMIF(negtgel!U$2:BL$2,'Tsalin uzuulelt'!F$3,negtgel!U145:BL145)+SUMIF(negtgel!U$2:BL$2,'Tsalin uzuulelt'!F$4,negtgel!U145:BL145)+SUMIF(negtgel!U$2:BL$2,'Tsalin uzuulelt'!F$5,negtgel!U145:BL145)</f>
      </c>
      <c r="I145">
        <f>SUMIF(negtgel!U$2:BL$2,'Tsalin uzuulelt'!H$1,negtgel!U145:BL145) + SUMIF(negtgel!U$2:BL$2,'Tsalin uzuulelt'!H$2,negtgel!U145:BL145)+SUMIF(negtgel!U$2:BL$2,'Tsalin uzuulelt'!H$3,negtgel!U145:BL145)+SUMIF(negtgel!U$2:BL$2,'Tsalin uzuulelt'!H$4,negtgel!U145:BL145)+SUMIF(negtgel!U$2:BL$2,'Tsalin uzuulelt'!H$5,negtgel!U145:BL145)</f>
      </c>
      <c r="J145">
        <f>SUMIF(negtgel!U$2:BL$2,'Tsalin uzuulelt'!J$1,negtgel!U145:BL145) + SUMIF(negtgel!U$2:BL$2,'Tsalin uzuulelt'!J$2,negtgel!U145:BL145)+SUMIF(negtgel!U$2:BL$2,'Tsalin uzuulelt'!J$3,negtgel!U145:BL145)+SUMIF(negtgel!U$2:BL$2,'Tsalin uzuulelt'!J$4,negtgel!U145:BL145)+SUMIF(negtgel!U$2:BL$2,'Tsalin uzuulelt'!J$5,negtgel!U145:BL145)</f>
      </c>
      <c r="K145">
        <f>SUMIF(negtgel!U$2:BL$2,'Tsalin uzuulelt'!L$1,negtgel!U145:BL145) + SUMIF(negtgel!U$2:BL$2,'Tsalin uzuulelt'!L$2,negtgel!U145:BL145)+SUMIF(negtgel!U$2:BL$2,'Tsalin uzuulelt'!L$3,negtgel!U145:BL145)+SUMIF(negtgel!U$2:BL$2,'Tsalin uzuulelt'!L$4,negtgel!U145:BL145)+SUMIF(negtgel!U$2:BL$2,'Tsalin uzuulelt'!L$5,negtgel!U145:BL145)</f>
      </c>
      <c r="L145">
        <f>SUMIF(negtgel!U$2:BL$2,'Tsalin uzuulelt'!N$1,negtgel!U145:BL145) + SUMIF(negtgel!U$2:BL$2,'Tsalin uzuulelt'!N$2,negtgel!U145:BL145)+SUMIF(negtgel!U$2:BL$2,'Tsalin uzuulelt'!N$3,negtgel!U145:BL145)+SUMIF(negtgel!U$2:BL$2,'Tsalin uzuulelt'!N$4,negtgel!U145:BL145)+SUMIF(negtgel!U$2:BL$2,'Tsalin uzuulelt'!N$5,negtgel!U145:BL145)</f>
      </c>
      <c r="M145">
        <f>SUMIF(negtgel!U$2:BL$2,'Tsalin uzuulelt'!P$1,negtgel!U145:BL145) + SUMIF(negtgel!U$2:BL$2,'Tsalin uzuulelt'!P$2,negtgel!U145:BL145)+ SUMIF(negtgel!U$2:BL$2,'Tsalin uzuulelt'!P$3,negtgel!U145:BL145)+ SUMIF(negtgel!U$2:BL$2,'Tsalin uzuulelt'!P$4,negtgel!U145:BL145)+ SUMIF(negtgel!U$2:BL$2,'Tsalin uzuulelt'!P$5,negtgel!U145:BL145)</f>
      </c>
      <c r="N145">
        <f>IF(ISNUMBER(U145*1)=CF145,0,K145-H145-G145)</f>
      </c>
      <c r="O145">
        <f>IF(ISNUMBER(U145*1)=CF145,0,L145)</f>
      </c>
      <c r="P145">
        <f>IF(ISNUMBER(U145*1)=CF145,0,M145)</f>
      </c>
      <c r="Q145">
        <f>IF(N145&gt;2400000,N145,0)</f>
      </c>
      <c r="R145">
        <f>IF(L145/Q145*100&lt;3,2,10)</f>
      </c>
      <c r="S145">
        <f>IF(CH145=0,0,IF(B145&gt;9,10,IF(B145&gt;8,B145,IF(B145&gt;7.7,7.8,IF(B145&gt;3,B145,IF(B145&gt;1.5,2))))))</f>
      </c>
      <c r="T145">
        <f>IFERROR(U145*1,0)</f>
      </c>
      <c r="U145" t="n">
        <v>21.0</v>
      </c>
      <c r="V145" t="s">
        <v>4465</v>
      </c>
      <c r="W145" t="s">
        <v>4464</v>
      </c>
      <c r="X145" t="n">
        <v>627465.0</v>
      </c>
      <c r="Y145" t="n">
        <v>0.0</v>
      </c>
      <c r="Z145" t="n">
        <v>0.0</v>
      </c>
      <c r="AA145" t="n">
        <v>0.0</v>
      </c>
      <c r="AB145" t="n">
        <v>0.0</v>
      </c>
      <c r="AC145" t="n">
        <v>0.0</v>
      </c>
      <c r="AD145" t="n">
        <v>0.0</v>
      </c>
      <c r="AE145" t="n">
        <v>0.0</v>
      </c>
      <c r="AF145" t="n">
        <v>0.0</v>
      </c>
      <c r="AG145" t="n">
        <v>0.0</v>
      </c>
      <c r="AH145" t="n">
        <v>0.0</v>
      </c>
      <c r="AI145" t="n">
        <v>0.0</v>
      </c>
      <c r="AJ145" t="n">
        <v>0.0</v>
      </c>
      <c r="AK145" t="n">
        <v>0.0</v>
      </c>
      <c r="AL145" t="n">
        <v>0.0</v>
      </c>
      <c r="AM145" t="n">
        <v>0.0</v>
      </c>
      <c r="AN145" t="n">
        <v>0.0</v>
      </c>
      <c r="AO145" t="n">
        <v>0.0</v>
      </c>
      <c r="AP145" t="n">
        <v>0.0</v>
      </c>
      <c r="AQ145" t="n">
        <v>0.0</v>
      </c>
      <c r="CG145"/>
    </row>
    <row r="146">
      <c r="A146" t="n">
        <v>3.0</v>
      </c>
      <c r="B146">
        <f>IF((K146-G146-H146&gt;2400000),10,(L146/(K146-G146-H146)*100))</f>
      </c>
      <c r="C146">
        <f>IF(N146&gt;2400000,240000,(N146*S146)/100)</f>
      </c>
      <c r="D146">
        <f>IF(S146=0,0,IF((N146-I146)&gt;2400000,((((((N146-I146-J146)-240000))*0.1+(I146+J146)*0.1)))-7000,((((((N146-I146-J146)-(N146-I146-J146)*S146/100)))*0.1+(I146+J146)*0.1)-7000)))</f>
      </c>
      <c r="E146">
        <f>C146-O146</f>
      </c>
      <c r="F146">
        <f>D146-P146</f>
      </c>
      <c r="G146">
        <f>SUMIF(negtgel!U$2:BL$2,'Tsalin uzuulelt'!B$1,negtgel!U146:BL146) + SUMIF(negtgel!U$2:BL$2,'Tsalin uzuulelt'!B$2,negtgel!U146:BL146)+SUMIF(negtgel!U$2:BL$2,'Tsalin uzuulelt'!B$3,negtgel!U146:BL146)+SUMIF(negtgel!U$2:BL$2,'Tsalin uzuulelt'!B$4,negtgel!U146:BL146)+SUMIF(negtgel!U$2:BL$2,'Tsalin uzuulelt'!B$5,negtgel!U146:BL146)</f>
      </c>
      <c r="H146">
        <f>SUMIF(negtgel!U$2:BL$2,'Tsalin uzuulelt'!F$1,negtgel!U146:BL146) + SUMIF(negtgel!U$2:BL$2,'Tsalin uzuulelt'!F$2,negtgel!U146:BL146)+SUMIF(negtgel!U$2:BL$2,'Tsalin uzuulelt'!F$3,negtgel!U146:BL146)+SUMIF(negtgel!U$2:BL$2,'Tsalin uzuulelt'!F$4,negtgel!U146:BL146)+SUMIF(negtgel!U$2:BL$2,'Tsalin uzuulelt'!F$5,negtgel!U146:BL146)</f>
      </c>
      <c r="I146">
        <f>SUMIF(negtgel!U$2:BL$2,'Tsalin uzuulelt'!H$1,negtgel!U146:BL146) + SUMIF(negtgel!U$2:BL$2,'Tsalin uzuulelt'!H$2,negtgel!U146:BL146)+SUMIF(negtgel!U$2:BL$2,'Tsalin uzuulelt'!H$3,negtgel!U146:BL146)+SUMIF(negtgel!U$2:BL$2,'Tsalin uzuulelt'!H$4,negtgel!U146:BL146)+SUMIF(negtgel!U$2:BL$2,'Tsalin uzuulelt'!H$5,negtgel!U146:BL146)</f>
      </c>
      <c r="J146">
        <f>SUMIF(negtgel!U$2:BL$2,'Tsalin uzuulelt'!J$1,negtgel!U146:BL146) + SUMIF(negtgel!U$2:BL$2,'Tsalin uzuulelt'!J$2,negtgel!U146:BL146)+SUMIF(negtgel!U$2:BL$2,'Tsalin uzuulelt'!J$3,negtgel!U146:BL146)+SUMIF(negtgel!U$2:BL$2,'Tsalin uzuulelt'!J$4,negtgel!U146:BL146)+SUMIF(negtgel!U$2:BL$2,'Tsalin uzuulelt'!J$5,negtgel!U146:BL146)</f>
      </c>
      <c r="K146">
        <f>SUMIF(negtgel!U$2:BL$2,'Tsalin uzuulelt'!L$1,negtgel!U146:BL146) + SUMIF(negtgel!U$2:BL$2,'Tsalin uzuulelt'!L$2,negtgel!U146:BL146)+SUMIF(negtgel!U$2:BL$2,'Tsalin uzuulelt'!L$3,negtgel!U146:BL146)+SUMIF(negtgel!U$2:BL$2,'Tsalin uzuulelt'!L$4,negtgel!U146:BL146)+SUMIF(negtgel!U$2:BL$2,'Tsalin uzuulelt'!L$5,negtgel!U146:BL146)</f>
      </c>
      <c r="L146">
        <f>SUMIF(negtgel!U$2:BL$2,'Tsalin uzuulelt'!N$1,negtgel!U146:BL146) + SUMIF(negtgel!U$2:BL$2,'Tsalin uzuulelt'!N$2,negtgel!U146:BL146)+SUMIF(negtgel!U$2:BL$2,'Tsalin uzuulelt'!N$3,negtgel!U146:BL146)+SUMIF(negtgel!U$2:BL$2,'Tsalin uzuulelt'!N$4,negtgel!U146:BL146)+SUMIF(negtgel!U$2:BL$2,'Tsalin uzuulelt'!N$5,negtgel!U146:BL146)</f>
      </c>
      <c r="M146">
        <f>SUMIF(negtgel!U$2:BL$2,'Tsalin uzuulelt'!P$1,negtgel!U146:BL146) + SUMIF(negtgel!U$2:BL$2,'Tsalin uzuulelt'!P$2,negtgel!U146:BL146)+ SUMIF(negtgel!U$2:BL$2,'Tsalin uzuulelt'!P$3,negtgel!U146:BL146)+ SUMIF(negtgel!U$2:BL$2,'Tsalin uzuulelt'!P$4,negtgel!U146:BL146)+ SUMIF(negtgel!U$2:BL$2,'Tsalin uzuulelt'!P$5,negtgel!U146:BL146)</f>
      </c>
      <c r="N146">
        <f>IF(ISNUMBER(U146*1)=CF146,0,K146-H146-G146)</f>
      </c>
      <c r="O146">
        <f>IF(ISNUMBER(U146*1)=CF146,0,L146)</f>
      </c>
      <c r="P146">
        <f>IF(ISNUMBER(U146*1)=CF146,0,M146)</f>
      </c>
      <c r="Q146">
        <f>IF(N146&gt;2400000,N146,0)</f>
      </c>
      <c r="R146">
        <f>IF(L146/Q146*100&lt;3,2,10)</f>
      </c>
      <c r="S146">
        <f>IF(CH146=0,0,IF(B146&gt;9,10,IF(B146&gt;8,B146,IF(B146&gt;7.7,7.8,IF(B146&gt;3,B146,IF(B146&gt;1.5,2))))))</f>
      </c>
      <c r="T146">
        <f>IFERROR(U146*1,0)</f>
      </c>
      <c r="U146" t="n">
        <v>22.0</v>
      </c>
      <c r="V146" t="s">
        <v>4540</v>
      </c>
      <c r="W146" t="s">
        <v>4469</v>
      </c>
      <c r="X146" t="n">
        <v>645556.0</v>
      </c>
      <c r="Y146" t="n">
        <v>399630.0</v>
      </c>
      <c r="Z146" t="n">
        <v>59944.0</v>
      </c>
      <c r="AA146" t="n">
        <v>79926.0</v>
      </c>
      <c r="AB146" t="n">
        <v>0.0</v>
      </c>
      <c r="AC146" t="n">
        <v>59944.0</v>
      </c>
      <c r="AD146" t="n">
        <v>0.0</v>
      </c>
      <c r="AE146" t="n">
        <v>0.0</v>
      </c>
      <c r="AF146" t="n">
        <v>39000.0</v>
      </c>
      <c r="AG146" t="n">
        <v>0.0</v>
      </c>
      <c r="AH146" t="n">
        <v>0.0</v>
      </c>
      <c r="AI146" t="n">
        <v>0.0</v>
      </c>
      <c r="AJ146" t="n">
        <v>0.0</v>
      </c>
      <c r="AK146" t="n">
        <v>0.0</v>
      </c>
      <c r="AL146" t="n">
        <v>0.0</v>
      </c>
      <c r="AM146" t="n">
        <v>0.0</v>
      </c>
      <c r="AN146" t="n">
        <v>0.0</v>
      </c>
      <c r="AO146" t="n">
        <v>638444.0</v>
      </c>
      <c r="AP146" t="n">
        <v>63845.0</v>
      </c>
      <c r="AQ146" t="n">
        <v>50850.0</v>
      </c>
      <c r="CG146"/>
    </row>
    <row r="147">
      <c r="A147" t="n">
        <v>3.0</v>
      </c>
      <c r="B147">
        <f>IF((K147-G147-H147&gt;2400000),10,(L147/(K147-G147-H147)*100))</f>
      </c>
      <c r="C147">
        <f>IF(N147&gt;2400000,240000,(N147*S147)/100)</f>
      </c>
      <c r="D147">
        <f>IF(S147=0,0,IF((N147-I147)&gt;2400000,((((((N147-I147-J147)-240000))*0.1+(I147+J147)*0.1)))-7000,((((((N147-I147-J147)-(N147-I147-J147)*S147/100)))*0.1+(I147+J147)*0.1)-7000)))</f>
      </c>
      <c r="E147">
        <f>C147-O147</f>
      </c>
      <c r="F147">
        <f>D147-P147</f>
      </c>
      <c r="G147">
        <f>SUMIF(negtgel!U$2:BL$2,'Tsalin uzuulelt'!B$1,negtgel!U147:BL147) + SUMIF(negtgel!U$2:BL$2,'Tsalin uzuulelt'!B$2,negtgel!U147:BL147)+SUMIF(negtgel!U$2:BL$2,'Tsalin uzuulelt'!B$3,negtgel!U147:BL147)+SUMIF(negtgel!U$2:BL$2,'Tsalin uzuulelt'!B$4,negtgel!U147:BL147)+SUMIF(negtgel!U$2:BL$2,'Tsalin uzuulelt'!B$5,negtgel!U147:BL147)</f>
      </c>
      <c r="H147">
        <f>SUMIF(negtgel!U$2:BL$2,'Tsalin uzuulelt'!F$1,negtgel!U147:BL147) + SUMIF(negtgel!U$2:BL$2,'Tsalin uzuulelt'!F$2,negtgel!U147:BL147)+SUMIF(negtgel!U$2:BL$2,'Tsalin uzuulelt'!F$3,negtgel!U147:BL147)+SUMIF(negtgel!U$2:BL$2,'Tsalin uzuulelt'!F$4,negtgel!U147:BL147)+SUMIF(negtgel!U$2:BL$2,'Tsalin uzuulelt'!F$5,negtgel!U147:BL147)</f>
      </c>
      <c r="I147">
        <f>SUMIF(negtgel!U$2:BL$2,'Tsalin uzuulelt'!H$1,negtgel!U147:BL147) + SUMIF(negtgel!U$2:BL$2,'Tsalin uzuulelt'!H$2,negtgel!U147:BL147)+SUMIF(negtgel!U$2:BL$2,'Tsalin uzuulelt'!H$3,negtgel!U147:BL147)+SUMIF(negtgel!U$2:BL$2,'Tsalin uzuulelt'!H$4,negtgel!U147:BL147)+SUMIF(negtgel!U$2:BL$2,'Tsalin uzuulelt'!H$5,negtgel!U147:BL147)</f>
      </c>
      <c r="J147">
        <f>SUMIF(negtgel!U$2:BL$2,'Tsalin uzuulelt'!J$1,negtgel!U147:BL147) + SUMIF(negtgel!U$2:BL$2,'Tsalin uzuulelt'!J$2,negtgel!U147:BL147)+SUMIF(negtgel!U$2:BL$2,'Tsalin uzuulelt'!J$3,negtgel!U147:BL147)+SUMIF(negtgel!U$2:BL$2,'Tsalin uzuulelt'!J$4,negtgel!U147:BL147)+SUMIF(negtgel!U$2:BL$2,'Tsalin uzuulelt'!J$5,negtgel!U147:BL147)</f>
      </c>
      <c r="K147">
        <f>SUMIF(negtgel!U$2:BL$2,'Tsalin uzuulelt'!L$1,negtgel!U147:BL147) + SUMIF(negtgel!U$2:BL$2,'Tsalin uzuulelt'!L$2,negtgel!U147:BL147)+SUMIF(negtgel!U$2:BL$2,'Tsalin uzuulelt'!L$3,negtgel!U147:BL147)+SUMIF(negtgel!U$2:BL$2,'Tsalin uzuulelt'!L$4,negtgel!U147:BL147)+SUMIF(negtgel!U$2:BL$2,'Tsalin uzuulelt'!L$5,negtgel!U147:BL147)</f>
      </c>
      <c r="L147">
        <f>SUMIF(negtgel!U$2:BL$2,'Tsalin uzuulelt'!N$1,negtgel!U147:BL147) + SUMIF(negtgel!U$2:BL$2,'Tsalin uzuulelt'!N$2,negtgel!U147:BL147)+SUMIF(negtgel!U$2:BL$2,'Tsalin uzuulelt'!N$3,negtgel!U147:BL147)+SUMIF(negtgel!U$2:BL$2,'Tsalin uzuulelt'!N$4,negtgel!U147:BL147)+SUMIF(negtgel!U$2:BL$2,'Tsalin uzuulelt'!N$5,negtgel!U147:BL147)</f>
      </c>
      <c r="M147">
        <f>SUMIF(negtgel!U$2:BL$2,'Tsalin uzuulelt'!P$1,negtgel!U147:BL147) + SUMIF(negtgel!U$2:BL$2,'Tsalin uzuulelt'!P$2,negtgel!U147:BL147)+ SUMIF(negtgel!U$2:BL$2,'Tsalin uzuulelt'!P$3,negtgel!U147:BL147)+ SUMIF(negtgel!U$2:BL$2,'Tsalin uzuulelt'!P$4,negtgel!U147:BL147)+ SUMIF(negtgel!U$2:BL$2,'Tsalin uzuulelt'!P$5,negtgel!U147:BL147)</f>
      </c>
      <c r="N147">
        <f>IF(ISNUMBER(U147*1)=CF147,0,K147-H147-G147)</f>
      </c>
      <c r="O147">
        <f>IF(ISNUMBER(U147*1)=CF147,0,L147)</f>
      </c>
      <c r="P147">
        <f>IF(ISNUMBER(U147*1)=CF147,0,M147)</f>
      </c>
      <c r="Q147">
        <f>IF(N147&gt;2400000,N147,0)</f>
      </c>
      <c r="R147">
        <f>IF(L147/Q147*100&lt;3,2,10)</f>
      </c>
      <c r="S147">
        <f>IF(CH147=0,0,IF(B147&gt;9,10,IF(B147&gt;8,B147,IF(B147&gt;7.7,7.8,IF(B147&gt;3,B147,IF(B147&gt;1.5,2))))))</f>
      </c>
      <c r="T147">
        <f>IFERROR(U147*1,0)</f>
      </c>
      <c r="U147" t="s">
        <v>4466</v>
      </c>
      <c r="V147"/>
      <c r="W147"/>
      <c r="X147" t="n">
        <v>1.3012458E7</v>
      </c>
      <c r="Y147" t="n">
        <v>1.1415296E7</v>
      </c>
      <c r="Z147" t="n">
        <v>1282570.0</v>
      </c>
      <c r="AA147" t="n">
        <v>1428456.0</v>
      </c>
      <c r="AB147" t="n">
        <v>774760.0</v>
      </c>
      <c r="AC147" t="n">
        <v>346532.0</v>
      </c>
      <c r="AD147" t="n">
        <v>778470.0</v>
      </c>
      <c r="AE147" t="n">
        <v>0.0</v>
      </c>
      <c r="AF147" t="n">
        <v>1209000.0</v>
      </c>
      <c r="AG147" t="n">
        <v>0.0</v>
      </c>
      <c r="AH147" t="n">
        <v>0.0</v>
      </c>
      <c r="AI147" t="n">
        <v>0.0</v>
      </c>
      <c r="AJ147" t="n">
        <v>922011.0</v>
      </c>
      <c r="AK147" t="n">
        <v>0.0</v>
      </c>
      <c r="AL147" t="n">
        <v>204659.0</v>
      </c>
      <c r="AM147" t="n">
        <v>0.0</v>
      </c>
      <c r="AN147" t="n">
        <v>0.0</v>
      </c>
      <c r="AO147" t="n">
        <v>1.849854E7</v>
      </c>
      <c r="AP147" t="n">
        <v>1829389.0</v>
      </c>
      <c r="AQ147" t="n">
        <v>1511539.1</v>
      </c>
      <c r="CG147"/>
    </row>
    <row r="148">
      <c r="A148" t="n">
        <v>3.0</v>
      </c>
      <c r="B148">
        <f>IF((K148-G148-H148&gt;2400000),10,(L148/(K148-G148-H148)*100))</f>
      </c>
      <c r="C148">
        <f>IF(N148&gt;2400000,240000,(N148*S148)/100)</f>
      </c>
      <c r="D148">
        <f>IF(S148=0,0,IF((N148-I148)&gt;2400000,((((((N148-I148-J148)-240000))*0.1+(I148+J148)*0.1)))-7000,((((((N148-I148-J148)-(N148-I148-J148)*S148/100)))*0.1+(I148+J148)*0.1)-7000)))</f>
      </c>
      <c r="E148">
        <f>C148-O148</f>
      </c>
      <c r="F148">
        <f>D148-P148</f>
      </c>
      <c r="G148">
        <f>SUMIF(negtgel!U$2:BL$2,'Tsalin uzuulelt'!B$1,negtgel!U148:BL148) + SUMIF(negtgel!U$2:BL$2,'Tsalin uzuulelt'!B$2,negtgel!U148:BL148)+SUMIF(negtgel!U$2:BL$2,'Tsalin uzuulelt'!B$3,negtgel!U148:BL148)+SUMIF(negtgel!U$2:BL$2,'Tsalin uzuulelt'!B$4,negtgel!U148:BL148)+SUMIF(negtgel!U$2:BL$2,'Tsalin uzuulelt'!B$5,negtgel!U148:BL148)</f>
      </c>
      <c r="H148">
        <f>SUMIF(negtgel!U$2:BL$2,'Tsalin uzuulelt'!F$1,negtgel!U148:BL148) + SUMIF(negtgel!U$2:BL$2,'Tsalin uzuulelt'!F$2,negtgel!U148:BL148)+SUMIF(negtgel!U$2:BL$2,'Tsalin uzuulelt'!F$3,negtgel!U148:BL148)+SUMIF(negtgel!U$2:BL$2,'Tsalin uzuulelt'!F$4,negtgel!U148:BL148)+SUMIF(negtgel!U$2:BL$2,'Tsalin uzuulelt'!F$5,negtgel!U148:BL148)</f>
      </c>
      <c r="I148">
        <f>SUMIF(negtgel!U$2:BL$2,'Tsalin uzuulelt'!H$1,negtgel!U148:BL148) + SUMIF(negtgel!U$2:BL$2,'Tsalin uzuulelt'!H$2,negtgel!U148:BL148)+SUMIF(negtgel!U$2:BL$2,'Tsalin uzuulelt'!H$3,negtgel!U148:BL148)+SUMIF(negtgel!U$2:BL$2,'Tsalin uzuulelt'!H$4,negtgel!U148:BL148)+SUMIF(negtgel!U$2:BL$2,'Tsalin uzuulelt'!H$5,negtgel!U148:BL148)</f>
      </c>
      <c r="J148">
        <f>SUMIF(negtgel!U$2:BL$2,'Tsalin uzuulelt'!J$1,negtgel!U148:BL148) + SUMIF(negtgel!U$2:BL$2,'Tsalin uzuulelt'!J$2,negtgel!U148:BL148)+SUMIF(negtgel!U$2:BL$2,'Tsalin uzuulelt'!J$3,negtgel!U148:BL148)+SUMIF(negtgel!U$2:BL$2,'Tsalin uzuulelt'!J$4,negtgel!U148:BL148)+SUMIF(negtgel!U$2:BL$2,'Tsalin uzuulelt'!J$5,negtgel!U148:BL148)</f>
      </c>
      <c r="K148">
        <f>SUMIF(negtgel!U$2:BL$2,'Tsalin uzuulelt'!L$1,negtgel!U148:BL148) + SUMIF(negtgel!U$2:BL$2,'Tsalin uzuulelt'!L$2,negtgel!U148:BL148)+SUMIF(negtgel!U$2:BL$2,'Tsalin uzuulelt'!L$3,negtgel!U148:BL148)+SUMIF(negtgel!U$2:BL$2,'Tsalin uzuulelt'!L$4,negtgel!U148:BL148)+SUMIF(negtgel!U$2:BL$2,'Tsalin uzuulelt'!L$5,negtgel!U148:BL148)</f>
      </c>
      <c r="L148">
        <f>SUMIF(negtgel!U$2:BL$2,'Tsalin uzuulelt'!N$1,negtgel!U148:BL148) + SUMIF(negtgel!U$2:BL$2,'Tsalin uzuulelt'!N$2,negtgel!U148:BL148)+SUMIF(negtgel!U$2:BL$2,'Tsalin uzuulelt'!N$3,negtgel!U148:BL148)+SUMIF(negtgel!U$2:BL$2,'Tsalin uzuulelt'!N$4,negtgel!U148:BL148)+SUMIF(negtgel!U$2:BL$2,'Tsalin uzuulelt'!N$5,negtgel!U148:BL148)</f>
      </c>
      <c r="M148">
        <f>SUMIF(negtgel!U$2:BL$2,'Tsalin uzuulelt'!P$1,negtgel!U148:BL148) + SUMIF(negtgel!U$2:BL$2,'Tsalin uzuulelt'!P$2,negtgel!U148:BL148)+ SUMIF(negtgel!U$2:BL$2,'Tsalin uzuulelt'!P$3,negtgel!U148:BL148)+ SUMIF(negtgel!U$2:BL$2,'Tsalin uzuulelt'!P$4,negtgel!U148:BL148)+ SUMIF(negtgel!U$2:BL$2,'Tsalin uzuulelt'!P$5,negtgel!U148:BL148)</f>
      </c>
      <c r="N148">
        <f>IF(ISNUMBER(U148*1)=CF148,0,K148-H148-G148)</f>
      </c>
      <c r="O148">
        <f>IF(ISNUMBER(U148*1)=CF148,0,L148)</f>
      </c>
      <c r="P148">
        <f>IF(ISNUMBER(U148*1)=CF148,0,M148)</f>
      </c>
      <c r="Q148">
        <f>IF(N148&gt;2400000,N148,0)</f>
      </c>
      <c r="R148">
        <f>IF(L148/Q148*100&lt;3,2,10)</f>
      </c>
      <c r="S148">
        <f>IF(CH148=0,0,IF(B148&gt;9,10,IF(B148&gt;8,B148,IF(B148&gt;7.7,7.8,IF(B148&gt;3,B148,IF(B148&gt;1.5,2))))))</f>
      </c>
      <c r="T148">
        <f>IFERROR(U148*1,0)</f>
      </c>
      <c r="U148" t="s">
        <v>4467</v>
      </c>
      <c r="V148"/>
      <c r="W148"/>
      <c r="X148"/>
      <c r="Y148"/>
      <c r="Z148"/>
      <c r="AA148"/>
      <c r="AB148"/>
      <c r="AC148"/>
      <c r="AD148"/>
      <c r="AE148"/>
      <c r="AF148"/>
      <c r="AG148"/>
      <c r="AH148"/>
      <c r="AI148"/>
      <c r="AJ148"/>
      <c r="AK148"/>
      <c r="AL148"/>
      <c r="AM148"/>
      <c r="AN148"/>
      <c r="AO148"/>
      <c r="AP148"/>
      <c r="AQ148"/>
      <c r="CG148"/>
    </row>
    <row r="149">
      <c r="A149" t="n">
        <v>3.0</v>
      </c>
      <c r="B149">
        <f>IF((K149-G149-H149&gt;2400000),10,(L149/(K149-G149-H149)*100))</f>
      </c>
      <c r="C149">
        <f>IF(N149&gt;2400000,240000,(N149*S149)/100)</f>
      </c>
      <c r="D149">
        <f>IF(S149=0,0,IF((N149-I149)&gt;2400000,((((((N149-I149-J149)-240000))*0.1+(I149+J149)*0.1)))-7000,((((((N149-I149-J149)-(N149-I149-J149)*S149/100)))*0.1+(I149+J149)*0.1)-7000)))</f>
      </c>
      <c r="E149">
        <f>C149-O149</f>
      </c>
      <c r="F149">
        <f>D149-P149</f>
      </c>
      <c r="G149">
        <f>SUMIF(negtgel!U$2:BL$2,'Tsalin uzuulelt'!B$1,negtgel!U149:BL149) + SUMIF(negtgel!U$2:BL$2,'Tsalin uzuulelt'!B$2,negtgel!U149:BL149)+SUMIF(negtgel!U$2:BL$2,'Tsalin uzuulelt'!B$3,negtgel!U149:BL149)+SUMIF(negtgel!U$2:BL$2,'Tsalin uzuulelt'!B$4,negtgel!U149:BL149)+SUMIF(negtgel!U$2:BL$2,'Tsalin uzuulelt'!B$5,negtgel!U149:BL149)</f>
      </c>
      <c r="H149">
        <f>SUMIF(negtgel!U$2:BL$2,'Tsalin uzuulelt'!F$1,negtgel!U149:BL149) + SUMIF(negtgel!U$2:BL$2,'Tsalin uzuulelt'!F$2,negtgel!U149:BL149)+SUMIF(negtgel!U$2:BL$2,'Tsalin uzuulelt'!F$3,negtgel!U149:BL149)+SUMIF(negtgel!U$2:BL$2,'Tsalin uzuulelt'!F$4,negtgel!U149:BL149)+SUMIF(negtgel!U$2:BL$2,'Tsalin uzuulelt'!F$5,negtgel!U149:BL149)</f>
      </c>
      <c r="I149">
        <f>SUMIF(negtgel!U$2:BL$2,'Tsalin uzuulelt'!H$1,negtgel!U149:BL149) + SUMIF(negtgel!U$2:BL$2,'Tsalin uzuulelt'!H$2,negtgel!U149:BL149)+SUMIF(negtgel!U$2:BL$2,'Tsalin uzuulelt'!H$3,negtgel!U149:BL149)+SUMIF(negtgel!U$2:BL$2,'Tsalin uzuulelt'!H$4,negtgel!U149:BL149)+SUMIF(negtgel!U$2:BL$2,'Tsalin uzuulelt'!H$5,negtgel!U149:BL149)</f>
      </c>
      <c r="J149">
        <f>SUMIF(negtgel!U$2:BL$2,'Tsalin uzuulelt'!J$1,negtgel!U149:BL149) + SUMIF(negtgel!U$2:BL$2,'Tsalin uzuulelt'!J$2,negtgel!U149:BL149)+SUMIF(negtgel!U$2:BL$2,'Tsalin uzuulelt'!J$3,negtgel!U149:BL149)+SUMIF(negtgel!U$2:BL$2,'Tsalin uzuulelt'!J$4,negtgel!U149:BL149)+SUMIF(negtgel!U$2:BL$2,'Tsalin uzuulelt'!J$5,negtgel!U149:BL149)</f>
      </c>
      <c r="K149">
        <f>SUMIF(negtgel!U$2:BL$2,'Tsalin uzuulelt'!L$1,negtgel!U149:BL149) + SUMIF(negtgel!U$2:BL$2,'Tsalin uzuulelt'!L$2,negtgel!U149:BL149)+SUMIF(negtgel!U$2:BL$2,'Tsalin uzuulelt'!L$3,negtgel!U149:BL149)+SUMIF(negtgel!U$2:BL$2,'Tsalin uzuulelt'!L$4,negtgel!U149:BL149)+SUMIF(negtgel!U$2:BL$2,'Tsalin uzuulelt'!L$5,negtgel!U149:BL149)</f>
      </c>
      <c r="L149">
        <f>SUMIF(negtgel!U$2:BL$2,'Tsalin uzuulelt'!N$1,negtgel!U149:BL149) + SUMIF(negtgel!U$2:BL$2,'Tsalin uzuulelt'!N$2,negtgel!U149:BL149)+SUMIF(negtgel!U$2:BL$2,'Tsalin uzuulelt'!N$3,negtgel!U149:BL149)+SUMIF(negtgel!U$2:BL$2,'Tsalin uzuulelt'!N$4,negtgel!U149:BL149)+SUMIF(negtgel!U$2:BL$2,'Tsalin uzuulelt'!N$5,negtgel!U149:BL149)</f>
      </c>
      <c r="M149">
        <f>SUMIF(negtgel!U$2:BL$2,'Tsalin uzuulelt'!P$1,negtgel!U149:BL149) + SUMIF(negtgel!U$2:BL$2,'Tsalin uzuulelt'!P$2,negtgel!U149:BL149)+ SUMIF(negtgel!U$2:BL$2,'Tsalin uzuulelt'!P$3,negtgel!U149:BL149)+ SUMIF(negtgel!U$2:BL$2,'Tsalin uzuulelt'!P$4,negtgel!U149:BL149)+ SUMIF(negtgel!U$2:BL$2,'Tsalin uzuulelt'!P$5,negtgel!U149:BL149)</f>
      </c>
      <c r="N149">
        <f>IF(ISNUMBER(U149*1)=CF149,0,K149-H149-G149)</f>
      </c>
      <c r="O149">
        <f>IF(ISNUMBER(U149*1)=CF149,0,L149)</f>
      </c>
      <c r="P149">
        <f>IF(ISNUMBER(U149*1)=CF149,0,M149)</f>
      </c>
      <c r="Q149">
        <f>IF(N149&gt;2400000,N149,0)</f>
      </c>
      <c r="R149">
        <f>IF(L149/Q149*100&lt;3,2,10)</f>
      </c>
      <c r="S149">
        <f>IF(CH149=0,0,IF(B149&gt;9,10,IF(B149&gt;8,B149,IF(B149&gt;7.7,7.8,IF(B149&gt;3,B149,IF(B149&gt;1.5,2))))))</f>
      </c>
      <c r="T149">
        <f>IFERROR(U149*1,0)</f>
      </c>
      <c r="U149" t="n">
        <v>23.0</v>
      </c>
      <c r="V149" t="s">
        <v>4468</v>
      </c>
      <c r="W149" t="s">
        <v>4469</v>
      </c>
      <c r="X149" t="n">
        <v>613669.0</v>
      </c>
      <c r="Y149" t="n">
        <v>526002.0</v>
      </c>
      <c r="Z149" t="n">
        <v>52600.0</v>
      </c>
      <c r="AA149" t="n">
        <v>78900.0</v>
      </c>
      <c r="AB149" t="n">
        <v>0.0</v>
      </c>
      <c r="AC149" t="n">
        <v>0.0</v>
      </c>
      <c r="AD149" t="n">
        <v>0.0</v>
      </c>
      <c r="AE149" t="n">
        <v>0.0</v>
      </c>
      <c r="AF149" t="n">
        <v>54000.0</v>
      </c>
      <c r="AG149" t="n">
        <v>0.0</v>
      </c>
      <c r="AH149" t="n">
        <v>0.0</v>
      </c>
      <c r="AI149" t="n">
        <v>0.0</v>
      </c>
      <c r="AJ149" t="n">
        <v>0.0</v>
      </c>
      <c r="AK149" t="n">
        <v>0.0</v>
      </c>
      <c r="AL149" t="n">
        <v>0.0</v>
      </c>
      <c r="AM149" t="n">
        <v>0.0</v>
      </c>
      <c r="AN149" t="n">
        <v>0.0</v>
      </c>
      <c r="AO149" t="n">
        <v>711502.0</v>
      </c>
      <c r="AP149" t="n">
        <v>71150.0</v>
      </c>
      <c r="AQ149" t="n">
        <v>57575.2</v>
      </c>
      <c r="CG149"/>
    </row>
    <row r="150">
      <c r="A150" t="n">
        <v>3.0</v>
      </c>
      <c r="B150">
        <f>IF((K150-G150-H150&gt;2400000),10,(L150/(K150-G150-H150)*100))</f>
      </c>
      <c r="C150">
        <f>IF(N150&gt;2400000,240000,(N150*S150)/100)</f>
      </c>
      <c r="D150">
        <f>IF(S150=0,0,IF((N150-I150)&gt;2400000,((((((N150-I150-J150)-240000))*0.1+(I150+J150)*0.1)))-7000,((((((N150-I150-J150)-(N150-I150-J150)*S150/100)))*0.1+(I150+J150)*0.1)-7000)))</f>
      </c>
      <c r="E150">
        <f>C150-O150</f>
      </c>
      <c r="F150">
        <f>D150-P150</f>
      </c>
      <c r="G150">
        <f>SUMIF(negtgel!U$2:BL$2,'Tsalin uzuulelt'!B$1,negtgel!U150:BL150) + SUMIF(negtgel!U$2:BL$2,'Tsalin uzuulelt'!B$2,negtgel!U150:BL150)+SUMIF(negtgel!U$2:BL$2,'Tsalin uzuulelt'!B$3,negtgel!U150:BL150)+SUMIF(negtgel!U$2:BL$2,'Tsalin uzuulelt'!B$4,negtgel!U150:BL150)+SUMIF(negtgel!U$2:BL$2,'Tsalin uzuulelt'!B$5,negtgel!U150:BL150)</f>
      </c>
      <c r="H150">
        <f>SUMIF(negtgel!U$2:BL$2,'Tsalin uzuulelt'!F$1,negtgel!U150:BL150) + SUMIF(negtgel!U$2:BL$2,'Tsalin uzuulelt'!F$2,negtgel!U150:BL150)+SUMIF(negtgel!U$2:BL$2,'Tsalin uzuulelt'!F$3,negtgel!U150:BL150)+SUMIF(negtgel!U$2:BL$2,'Tsalin uzuulelt'!F$4,negtgel!U150:BL150)+SUMIF(negtgel!U$2:BL$2,'Tsalin uzuulelt'!F$5,negtgel!U150:BL150)</f>
      </c>
      <c r="I150">
        <f>SUMIF(negtgel!U$2:BL$2,'Tsalin uzuulelt'!H$1,negtgel!U150:BL150) + SUMIF(negtgel!U$2:BL$2,'Tsalin uzuulelt'!H$2,negtgel!U150:BL150)+SUMIF(negtgel!U$2:BL$2,'Tsalin uzuulelt'!H$3,negtgel!U150:BL150)+SUMIF(negtgel!U$2:BL$2,'Tsalin uzuulelt'!H$4,negtgel!U150:BL150)+SUMIF(negtgel!U$2:BL$2,'Tsalin uzuulelt'!H$5,negtgel!U150:BL150)</f>
      </c>
      <c r="J150">
        <f>SUMIF(negtgel!U$2:BL$2,'Tsalin uzuulelt'!J$1,negtgel!U150:BL150) + SUMIF(negtgel!U$2:BL$2,'Tsalin uzuulelt'!J$2,negtgel!U150:BL150)+SUMIF(negtgel!U$2:BL$2,'Tsalin uzuulelt'!J$3,negtgel!U150:BL150)+SUMIF(negtgel!U$2:BL$2,'Tsalin uzuulelt'!J$4,negtgel!U150:BL150)+SUMIF(negtgel!U$2:BL$2,'Tsalin uzuulelt'!J$5,negtgel!U150:BL150)</f>
      </c>
      <c r="K150">
        <f>SUMIF(negtgel!U$2:BL$2,'Tsalin uzuulelt'!L$1,negtgel!U150:BL150) + SUMIF(negtgel!U$2:BL$2,'Tsalin uzuulelt'!L$2,negtgel!U150:BL150)+SUMIF(negtgel!U$2:BL$2,'Tsalin uzuulelt'!L$3,negtgel!U150:BL150)+SUMIF(negtgel!U$2:BL$2,'Tsalin uzuulelt'!L$4,negtgel!U150:BL150)+SUMIF(negtgel!U$2:BL$2,'Tsalin uzuulelt'!L$5,negtgel!U150:BL150)</f>
      </c>
      <c r="L150">
        <f>SUMIF(negtgel!U$2:BL$2,'Tsalin uzuulelt'!N$1,negtgel!U150:BL150) + SUMIF(negtgel!U$2:BL$2,'Tsalin uzuulelt'!N$2,negtgel!U150:BL150)+SUMIF(negtgel!U$2:BL$2,'Tsalin uzuulelt'!N$3,negtgel!U150:BL150)+SUMIF(negtgel!U$2:BL$2,'Tsalin uzuulelt'!N$4,negtgel!U150:BL150)+SUMIF(negtgel!U$2:BL$2,'Tsalin uzuulelt'!N$5,negtgel!U150:BL150)</f>
      </c>
      <c r="M150">
        <f>SUMIF(negtgel!U$2:BL$2,'Tsalin uzuulelt'!P$1,negtgel!U150:BL150) + SUMIF(negtgel!U$2:BL$2,'Tsalin uzuulelt'!P$2,negtgel!U150:BL150)+ SUMIF(negtgel!U$2:BL$2,'Tsalin uzuulelt'!P$3,negtgel!U150:BL150)+ SUMIF(negtgel!U$2:BL$2,'Tsalin uzuulelt'!P$4,negtgel!U150:BL150)+ SUMIF(negtgel!U$2:BL$2,'Tsalin uzuulelt'!P$5,negtgel!U150:BL150)</f>
      </c>
      <c r="N150">
        <f>IF(ISNUMBER(U150*1)=CF150,0,K150-H150-G150)</f>
      </c>
      <c r="O150">
        <f>IF(ISNUMBER(U150*1)=CF150,0,L150)</f>
      </c>
      <c r="P150">
        <f>IF(ISNUMBER(U150*1)=CF150,0,M150)</f>
      </c>
      <c r="Q150">
        <f>IF(N150&gt;2400000,N150,0)</f>
      </c>
      <c r="R150">
        <f>IF(L150/Q150*100&lt;3,2,10)</f>
      </c>
      <c r="S150">
        <f>IF(CH150=0,0,IF(B150&gt;9,10,IF(B150&gt;8,B150,IF(B150&gt;7.7,7.8,IF(B150&gt;3,B150,IF(B150&gt;1.5,2))))))</f>
      </c>
      <c r="T150">
        <f>IFERROR(U150*1,0)</f>
      </c>
      <c r="U150" t="n">
        <v>24.0</v>
      </c>
      <c r="V150" t="s">
        <v>4470</v>
      </c>
      <c r="W150" t="s">
        <v>4471</v>
      </c>
      <c r="X150" t="n">
        <v>577826.0</v>
      </c>
      <c r="Y150" t="n">
        <v>550310.0</v>
      </c>
      <c r="Z150" t="n">
        <v>0.0</v>
      </c>
      <c r="AA150" t="n">
        <v>0.0</v>
      </c>
      <c r="AB150" t="n">
        <v>0.0</v>
      </c>
      <c r="AC150" t="n">
        <v>0.0</v>
      </c>
      <c r="AD150" t="n">
        <v>0.0</v>
      </c>
      <c r="AE150" t="n">
        <v>0.0</v>
      </c>
      <c r="AF150" t="n">
        <v>60000.0</v>
      </c>
      <c r="AG150" t="n">
        <v>0.0</v>
      </c>
      <c r="AH150" t="n">
        <v>0.0</v>
      </c>
      <c r="AI150" t="n">
        <v>0.0</v>
      </c>
      <c r="AJ150" t="n">
        <v>0.0</v>
      </c>
      <c r="AK150" t="n">
        <v>0.0</v>
      </c>
      <c r="AL150" t="n">
        <v>0.0</v>
      </c>
      <c r="AM150" t="n">
        <v>0.0</v>
      </c>
      <c r="AN150" t="n">
        <v>0.0</v>
      </c>
      <c r="AO150" t="n">
        <v>610310.0</v>
      </c>
      <c r="AP150" t="n">
        <v>61031.0</v>
      </c>
      <c r="AQ150" t="n">
        <v>48527.9</v>
      </c>
      <c r="CG150"/>
    </row>
    <row r="151">
      <c r="A151" t="n">
        <v>3.0</v>
      </c>
      <c r="B151">
        <f>IF((K151-G151-H151&gt;2400000),10,(L151/(K151-G151-H151)*100))</f>
      </c>
      <c r="C151">
        <f>IF(N151&gt;2400000,240000,(N151*S151)/100)</f>
      </c>
      <c r="D151">
        <f>IF(S151=0,0,IF((N151-I151)&gt;2400000,((((((N151-I151-J151)-240000))*0.1+(I151+J151)*0.1)))-7000,((((((N151-I151-J151)-(N151-I151-J151)*S151/100)))*0.1+(I151+J151)*0.1)-7000)))</f>
      </c>
      <c r="E151">
        <f>C151-O151</f>
      </c>
      <c r="F151">
        <f>D151-P151</f>
      </c>
      <c r="G151">
        <f>SUMIF(negtgel!U$2:BL$2,'Tsalin uzuulelt'!B$1,negtgel!U151:BL151) + SUMIF(negtgel!U$2:BL$2,'Tsalin uzuulelt'!B$2,negtgel!U151:BL151)+SUMIF(negtgel!U$2:BL$2,'Tsalin uzuulelt'!B$3,negtgel!U151:BL151)+SUMIF(negtgel!U$2:BL$2,'Tsalin uzuulelt'!B$4,negtgel!U151:BL151)+SUMIF(negtgel!U$2:BL$2,'Tsalin uzuulelt'!B$5,negtgel!U151:BL151)</f>
      </c>
      <c r="H151">
        <f>SUMIF(negtgel!U$2:BL$2,'Tsalin uzuulelt'!F$1,negtgel!U151:BL151) + SUMIF(negtgel!U$2:BL$2,'Tsalin uzuulelt'!F$2,negtgel!U151:BL151)+SUMIF(negtgel!U$2:BL$2,'Tsalin uzuulelt'!F$3,negtgel!U151:BL151)+SUMIF(negtgel!U$2:BL$2,'Tsalin uzuulelt'!F$4,negtgel!U151:BL151)+SUMIF(negtgel!U$2:BL$2,'Tsalin uzuulelt'!F$5,negtgel!U151:BL151)</f>
      </c>
      <c r="I151">
        <f>SUMIF(negtgel!U$2:BL$2,'Tsalin uzuulelt'!H$1,negtgel!U151:BL151) + SUMIF(negtgel!U$2:BL$2,'Tsalin uzuulelt'!H$2,negtgel!U151:BL151)+SUMIF(negtgel!U$2:BL$2,'Tsalin uzuulelt'!H$3,negtgel!U151:BL151)+SUMIF(negtgel!U$2:BL$2,'Tsalin uzuulelt'!H$4,negtgel!U151:BL151)+SUMIF(negtgel!U$2:BL$2,'Tsalin uzuulelt'!H$5,negtgel!U151:BL151)</f>
      </c>
      <c r="J151">
        <f>SUMIF(negtgel!U$2:BL$2,'Tsalin uzuulelt'!J$1,negtgel!U151:BL151) + SUMIF(negtgel!U$2:BL$2,'Tsalin uzuulelt'!J$2,negtgel!U151:BL151)+SUMIF(negtgel!U$2:BL$2,'Tsalin uzuulelt'!J$3,negtgel!U151:BL151)+SUMIF(negtgel!U$2:BL$2,'Tsalin uzuulelt'!J$4,negtgel!U151:BL151)+SUMIF(negtgel!U$2:BL$2,'Tsalin uzuulelt'!J$5,negtgel!U151:BL151)</f>
      </c>
      <c r="K151">
        <f>SUMIF(negtgel!U$2:BL$2,'Tsalin uzuulelt'!L$1,negtgel!U151:BL151) + SUMIF(negtgel!U$2:BL$2,'Tsalin uzuulelt'!L$2,negtgel!U151:BL151)+SUMIF(negtgel!U$2:BL$2,'Tsalin uzuulelt'!L$3,negtgel!U151:BL151)+SUMIF(negtgel!U$2:BL$2,'Tsalin uzuulelt'!L$4,negtgel!U151:BL151)+SUMIF(negtgel!U$2:BL$2,'Tsalin uzuulelt'!L$5,negtgel!U151:BL151)</f>
      </c>
      <c r="L151">
        <f>SUMIF(negtgel!U$2:BL$2,'Tsalin uzuulelt'!N$1,negtgel!U151:BL151) + SUMIF(negtgel!U$2:BL$2,'Tsalin uzuulelt'!N$2,negtgel!U151:BL151)+SUMIF(negtgel!U$2:BL$2,'Tsalin uzuulelt'!N$3,negtgel!U151:BL151)+SUMIF(negtgel!U$2:BL$2,'Tsalin uzuulelt'!N$4,negtgel!U151:BL151)+SUMIF(negtgel!U$2:BL$2,'Tsalin uzuulelt'!N$5,negtgel!U151:BL151)</f>
      </c>
      <c r="M151">
        <f>SUMIF(negtgel!U$2:BL$2,'Tsalin uzuulelt'!P$1,negtgel!U151:BL151) + SUMIF(negtgel!U$2:BL$2,'Tsalin uzuulelt'!P$2,negtgel!U151:BL151)+ SUMIF(negtgel!U$2:BL$2,'Tsalin uzuulelt'!P$3,negtgel!U151:BL151)+ SUMIF(negtgel!U$2:BL$2,'Tsalin uzuulelt'!P$4,negtgel!U151:BL151)+ SUMIF(negtgel!U$2:BL$2,'Tsalin uzuulelt'!P$5,negtgel!U151:BL151)</f>
      </c>
      <c r="N151">
        <f>IF(ISNUMBER(U151*1)=CF151,0,K151-H151-G151)</f>
      </c>
      <c r="O151">
        <f>IF(ISNUMBER(U151*1)=CF151,0,L151)</f>
      </c>
      <c r="P151">
        <f>IF(ISNUMBER(U151*1)=CF151,0,M151)</f>
      </c>
      <c r="Q151">
        <f>IF(N151&gt;2400000,N151,0)</f>
      </c>
      <c r="R151">
        <f>IF(L151/Q151*100&lt;3,2,10)</f>
      </c>
      <c r="S151">
        <f>IF(CH151=0,0,IF(B151&gt;9,10,IF(B151&gt;8,B151,IF(B151&gt;7.7,7.8,IF(B151&gt;3,B151,IF(B151&gt;1.5,2))))))</f>
      </c>
      <c r="T151">
        <f>IFERROR(U151*1,0)</f>
      </c>
      <c r="U151" t="n">
        <v>25.0</v>
      </c>
      <c r="V151" t="s">
        <v>4472</v>
      </c>
      <c r="W151" t="s">
        <v>4469</v>
      </c>
      <c r="X151" t="n">
        <v>645556.0</v>
      </c>
      <c r="Y151" t="n">
        <v>645556.0</v>
      </c>
      <c r="Z151" t="n">
        <v>96833.0</v>
      </c>
      <c r="AA151" t="n">
        <v>0.0</v>
      </c>
      <c r="AB151" t="n">
        <v>0.0</v>
      </c>
      <c r="AC151" t="n">
        <v>0.0</v>
      </c>
      <c r="AD151" t="n">
        <v>0.0</v>
      </c>
      <c r="AE151" t="n">
        <v>0.0</v>
      </c>
      <c r="AF151" t="n">
        <v>63000.0</v>
      </c>
      <c r="AG151" t="n">
        <v>0.0</v>
      </c>
      <c r="AH151" t="n">
        <v>0.0</v>
      </c>
      <c r="AI151" t="n">
        <v>0.0</v>
      </c>
      <c r="AJ151" t="n">
        <v>0.0</v>
      </c>
      <c r="AK151" t="n">
        <v>0.0</v>
      </c>
      <c r="AL151" t="n">
        <v>0.0</v>
      </c>
      <c r="AM151" t="n">
        <v>0.0</v>
      </c>
      <c r="AN151" t="n">
        <v>0.0</v>
      </c>
      <c r="AO151" t="n">
        <v>805389.0</v>
      </c>
      <c r="AP151" t="n">
        <v>80539.0</v>
      </c>
      <c r="AQ151" t="n">
        <v>66115.0</v>
      </c>
      <c r="CG151"/>
    </row>
    <row r="152">
      <c r="A152" t="n">
        <v>3.0</v>
      </c>
      <c r="B152">
        <f>IF((K152-G152-H152&gt;2400000),10,(L152/(K152-G152-H152)*100))</f>
      </c>
      <c r="C152">
        <f>IF(N152&gt;2400000,240000,(N152*S152)/100)</f>
      </c>
      <c r="D152">
        <f>IF(S152=0,0,IF((N152-I152)&gt;2400000,((((((N152-I152-J152)-240000))*0.1+(I152+J152)*0.1)))-7000,((((((N152-I152-J152)-(N152-I152-J152)*S152/100)))*0.1+(I152+J152)*0.1)-7000)))</f>
      </c>
      <c r="E152">
        <f>C152-O152</f>
      </c>
      <c r="F152">
        <f>D152-P152</f>
      </c>
      <c r="G152">
        <f>SUMIF(negtgel!U$2:BL$2,'Tsalin uzuulelt'!B$1,negtgel!U152:BL152) + SUMIF(negtgel!U$2:BL$2,'Tsalin uzuulelt'!B$2,negtgel!U152:BL152)+SUMIF(negtgel!U$2:BL$2,'Tsalin uzuulelt'!B$3,negtgel!U152:BL152)+SUMIF(negtgel!U$2:BL$2,'Tsalin uzuulelt'!B$4,negtgel!U152:BL152)+SUMIF(negtgel!U$2:BL$2,'Tsalin uzuulelt'!B$5,negtgel!U152:BL152)</f>
      </c>
      <c r="H152">
        <f>SUMIF(negtgel!U$2:BL$2,'Tsalin uzuulelt'!F$1,negtgel!U152:BL152) + SUMIF(negtgel!U$2:BL$2,'Tsalin uzuulelt'!F$2,negtgel!U152:BL152)+SUMIF(negtgel!U$2:BL$2,'Tsalin uzuulelt'!F$3,negtgel!U152:BL152)+SUMIF(negtgel!U$2:BL$2,'Tsalin uzuulelt'!F$4,negtgel!U152:BL152)+SUMIF(negtgel!U$2:BL$2,'Tsalin uzuulelt'!F$5,negtgel!U152:BL152)</f>
      </c>
      <c r="I152">
        <f>SUMIF(negtgel!U$2:BL$2,'Tsalin uzuulelt'!H$1,negtgel!U152:BL152) + SUMIF(negtgel!U$2:BL$2,'Tsalin uzuulelt'!H$2,negtgel!U152:BL152)+SUMIF(negtgel!U$2:BL$2,'Tsalin uzuulelt'!H$3,negtgel!U152:BL152)+SUMIF(negtgel!U$2:BL$2,'Tsalin uzuulelt'!H$4,negtgel!U152:BL152)+SUMIF(negtgel!U$2:BL$2,'Tsalin uzuulelt'!H$5,negtgel!U152:BL152)</f>
      </c>
      <c r="J152">
        <f>SUMIF(negtgel!U$2:BL$2,'Tsalin uzuulelt'!J$1,negtgel!U152:BL152) + SUMIF(negtgel!U$2:BL$2,'Tsalin uzuulelt'!J$2,negtgel!U152:BL152)+SUMIF(negtgel!U$2:BL$2,'Tsalin uzuulelt'!J$3,negtgel!U152:BL152)+SUMIF(negtgel!U$2:BL$2,'Tsalin uzuulelt'!J$4,negtgel!U152:BL152)+SUMIF(negtgel!U$2:BL$2,'Tsalin uzuulelt'!J$5,negtgel!U152:BL152)</f>
      </c>
      <c r="K152">
        <f>SUMIF(negtgel!U$2:BL$2,'Tsalin uzuulelt'!L$1,negtgel!U152:BL152) + SUMIF(negtgel!U$2:BL$2,'Tsalin uzuulelt'!L$2,negtgel!U152:BL152)+SUMIF(negtgel!U$2:BL$2,'Tsalin uzuulelt'!L$3,negtgel!U152:BL152)+SUMIF(negtgel!U$2:BL$2,'Tsalin uzuulelt'!L$4,negtgel!U152:BL152)+SUMIF(negtgel!U$2:BL$2,'Tsalin uzuulelt'!L$5,negtgel!U152:BL152)</f>
      </c>
      <c r="L152">
        <f>SUMIF(negtgel!U$2:BL$2,'Tsalin uzuulelt'!N$1,negtgel!U152:BL152) + SUMIF(negtgel!U$2:BL$2,'Tsalin uzuulelt'!N$2,negtgel!U152:BL152)+SUMIF(negtgel!U$2:BL$2,'Tsalin uzuulelt'!N$3,negtgel!U152:BL152)+SUMIF(negtgel!U$2:BL$2,'Tsalin uzuulelt'!N$4,negtgel!U152:BL152)+SUMIF(negtgel!U$2:BL$2,'Tsalin uzuulelt'!N$5,negtgel!U152:BL152)</f>
      </c>
      <c r="M152">
        <f>SUMIF(negtgel!U$2:BL$2,'Tsalin uzuulelt'!P$1,negtgel!U152:BL152) + SUMIF(negtgel!U$2:BL$2,'Tsalin uzuulelt'!P$2,negtgel!U152:BL152)+ SUMIF(negtgel!U$2:BL$2,'Tsalin uzuulelt'!P$3,negtgel!U152:BL152)+ SUMIF(negtgel!U$2:BL$2,'Tsalin uzuulelt'!P$4,negtgel!U152:BL152)+ SUMIF(negtgel!U$2:BL$2,'Tsalin uzuulelt'!P$5,negtgel!U152:BL152)</f>
      </c>
      <c r="N152">
        <f>IF(ISNUMBER(U152*1)=CF152,0,K152-H152-G152)</f>
      </c>
      <c r="O152">
        <f>IF(ISNUMBER(U152*1)=CF152,0,L152)</f>
      </c>
      <c r="P152">
        <f>IF(ISNUMBER(U152*1)=CF152,0,M152)</f>
      </c>
      <c r="Q152">
        <f>IF(N152&gt;2400000,N152,0)</f>
      </c>
      <c r="R152">
        <f>IF(L152/Q152*100&lt;3,2,10)</f>
      </c>
      <c r="S152">
        <f>IF(CH152=0,0,IF(B152&gt;9,10,IF(B152&gt;8,B152,IF(B152&gt;7.7,7.8,IF(B152&gt;3,B152,IF(B152&gt;1.5,2))))))</f>
      </c>
      <c r="T152">
        <f>IFERROR(U152*1,0)</f>
      </c>
      <c r="U152" t="n">
        <v>26.0</v>
      </c>
      <c r="V152" t="s">
        <v>4473</v>
      </c>
      <c r="W152" t="s">
        <v>4471</v>
      </c>
      <c r="X152" t="n">
        <v>535286.0</v>
      </c>
      <c r="Y152" t="n">
        <v>535286.0</v>
      </c>
      <c r="Z152" t="n">
        <v>0.0</v>
      </c>
      <c r="AA152" t="n">
        <v>0.0</v>
      </c>
      <c r="AB152" t="n">
        <v>0.0</v>
      </c>
      <c r="AC152" t="n">
        <v>0.0</v>
      </c>
      <c r="AD152" t="n">
        <v>0.0</v>
      </c>
      <c r="AE152" t="n">
        <v>0.0</v>
      </c>
      <c r="AF152" t="n">
        <v>63000.0</v>
      </c>
      <c r="AG152" t="n">
        <v>0.0</v>
      </c>
      <c r="AH152" t="n">
        <v>0.0</v>
      </c>
      <c r="AI152" t="n">
        <v>0.0</v>
      </c>
      <c r="AJ152" t="n">
        <v>0.0</v>
      </c>
      <c r="AK152" t="n">
        <v>0.0</v>
      </c>
      <c r="AL152" t="n">
        <v>0.0</v>
      </c>
      <c r="AM152" t="n">
        <v>0.0</v>
      </c>
      <c r="AN152" t="n">
        <v>0.0</v>
      </c>
      <c r="AO152" t="n">
        <v>598286.0</v>
      </c>
      <c r="AP152" t="n">
        <v>59829.0</v>
      </c>
      <c r="AQ152" t="n">
        <v>47475.7</v>
      </c>
      <c r="CG152"/>
    </row>
    <row r="153">
      <c r="A153" t="n">
        <v>3.0</v>
      </c>
      <c r="B153">
        <f>IF((K153-G153-H153&gt;2400000),10,(L153/(K153-G153-H153)*100))</f>
      </c>
      <c r="C153">
        <f>IF(N153&gt;2400000,240000,(N153*S153)/100)</f>
      </c>
      <c r="D153">
        <f>IF(S153=0,0,IF((N153-I153)&gt;2400000,((((((N153-I153-J153)-240000))*0.1+(I153+J153)*0.1)))-7000,((((((N153-I153-J153)-(N153-I153-J153)*S153/100)))*0.1+(I153+J153)*0.1)-7000)))</f>
      </c>
      <c r="E153">
        <f>C153-O153</f>
      </c>
      <c r="F153">
        <f>D153-P153</f>
      </c>
      <c r="G153">
        <f>SUMIF(negtgel!U$2:BL$2,'Tsalin uzuulelt'!B$1,negtgel!U153:BL153) + SUMIF(negtgel!U$2:BL$2,'Tsalin uzuulelt'!B$2,negtgel!U153:BL153)+SUMIF(negtgel!U$2:BL$2,'Tsalin uzuulelt'!B$3,negtgel!U153:BL153)+SUMIF(negtgel!U$2:BL$2,'Tsalin uzuulelt'!B$4,negtgel!U153:BL153)+SUMIF(negtgel!U$2:BL$2,'Tsalin uzuulelt'!B$5,negtgel!U153:BL153)</f>
      </c>
      <c r="H153">
        <f>SUMIF(negtgel!U$2:BL$2,'Tsalin uzuulelt'!F$1,negtgel!U153:BL153) + SUMIF(negtgel!U$2:BL$2,'Tsalin uzuulelt'!F$2,negtgel!U153:BL153)+SUMIF(negtgel!U$2:BL$2,'Tsalin uzuulelt'!F$3,negtgel!U153:BL153)+SUMIF(negtgel!U$2:BL$2,'Tsalin uzuulelt'!F$4,negtgel!U153:BL153)+SUMIF(negtgel!U$2:BL$2,'Tsalin uzuulelt'!F$5,negtgel!U153:BL153)</f>
      </c>
      <c r="I153">
        <f>SUMIF(negtgel!U$2:BL$2,'Tsalin uzuulelt'!H$1,negtgel!U153:BL153) + SUMIF(negtgel!U$2:BL$2,'Tsalin uzuulelt'!H$2,negtgel!U153:BL153)+SUMIF(negtgel!U$2:BL$2,'Tsalin uzuulelt'!H$3,negtgel!U153:BL153)+SUMIF(negtgel!U$2:BL$2,'Tsalin uzuulelt'!H$4,negtgel!U153:BL153)+SUMIF(negtgel!U$2:BL$2,'Tsalin uzuulelt'!H$5,negtgel!U153:BL153)</f>
      </c>
      <c r="J153">
        <f>SUMIF(negtgel!U$2:BL$2,'Tsalin uzuulelt'!J$1,negtgel!U153:BL153) + SUMIF(negtgel!U$2:BL$2,'Tsalin uzuulelt'!J$2,negtgel!U153:BL153)+SUMIF(negtgel!U$2:BL$2,'Tsalin uzuulelt'!J$3,negtgel!U153:BL153)+SUMIF(negtgel!U$2:BL$2,'Tsalin uzuulelt'!J$4,negtgel!U153:BL153)+SUMIF(negtgel!U$2:BL$2,'Tsalin uzuulelt'!J$5,negtgel!U153:BL153)</f>
      </c>
      <c r="K153">
        <f>SUMIF(negtgel!U$2:BL$2,'Tsalin uzuulelt'!L$1,negtgel!U153:BL153) + SUMIF(negtgel!U$2:BL$2,'Tsalin uzuulelt'!L$2,negtgel!U153:BL153)+SUMIF(negtgel!U$2:BL$2,'Tsalin uzuulelt'!L$3,negtgel!U153:BL153)+SUMIF(negtgel!U$2:BL$2,'Tsalin uzuulelt'!L$4,negtgel!U153:BL153)+SUMIF(negtgel!U$2:BL$2,'Tsalin uzuulelt'!L$5,negtgel!U153:BL153)</f>
      </c>
      <c r="L153">
        <f>SUMIF(negtgel!U$2:BL$2,'Tsalin uzuulelt'!N$1,negtgel!U153:BL153) + SUMIF(negtgel!U$2:BL$2,'Tsalin uzuulelt'!N$2,negtgel!U153:BL153)+SUMIF(negtgel!U$2:BL$2,'Tsalin uzuulelt'!N$3,negtgel!U153:BL153)+SUMIF(negtgel!U$2:BL$2,'Tsalin uzuulelt'!N$4,negtgel!U153:BL153)+SUMIF(negtgel!U$2:BL$2,'Tsalin uzuulelt'!N$5,negtgel!U153:BL153)</f>
      </c>
      <c r="M153">
        <f>SUMIF(negtgel!U$2:BL$2,'Tsalin uzuulelt'!P$1,negtgel!U153:BL153) + SUMIF(negtgel!U$2:BL$2,'Tsalin uzuulelt'!P$2,negtgel!U153:BL153)+ SUMIF(negtgel!U$2:BL$2,'Tsalin uzuulelt'!P$3,negtgel!U153:BL153)+ SUMIF(negtgel!U$2:BL$2,'Tsalin uzuulelt'!P$4,negtgel!U153:BL153)+ SUMIF(negtgel!U$2:BL$2,'Tsalin uzuulelt'!P$5,negtgel!U153:BL153)</f>
      </c>
      <c r="N153">
        <f>IF(ISNUMBER(U153*1)=CF153,0,K153-H153-G153)</f>
      </c>
      <c r="O153">
        <f>IF(ISNUMBER(U153*1)=CF153,0,L153)</f>
      </c>
      <c r="P153">
        <f>IF(ISNUMBER(U153*1)=CF153,0,M153)</f>
      </c>
      <c r="Q153">
        <f>IF(N153&gt;2400000,N153,0)</f>
      </c>
      <c r="R153">
        <f>IF(L153/Q153*100&lt;3,2,10)</f>
      </c>
      <c r="S153">
        <f>IF(CH153=0,0,IF(B153&gt;9,10,IF(B153&gt;8,B153,IF(B153&gt;7.7,7.8,IF(B153&gt;3,B153,IF(B153&gt;1.5,2))))))</f>
      </c>
      <c r="T153">
        <f>IFERROR(U153*1,0)</f>
      </c>
      <c r="U153" t="n">
        <v>49.0</v>
      </c>
      <c r="V153" t="s">
        <v>4541</v>
      </c>
      <c r="W153" t="s">
        <v>4469</v>
      </c>
      <c r="X153" t="n">
        <v>677436.0</v>
      </c>
      <c r="Y153" t="n">
        <v>677436.0</v>
      </c>
      <c r="Z153" t="n">
        <v>101615.0</v>
      </c>
      <c r="AA153" t="n">
        <v>135487.0</v>
      </c>
      <c r="AB153" t="n">
        <v>0.0</v>
      </c>
      <c r="AC153" t="n">
        <v>101615.0</v>
      </c>
      <c r="AD153" t="n">
        <v>0.0</v>
      </c>
      <c r="AE153" t="n">
        <v>0.0</v>
      </c>
      <c r="AF153" t="n">
        <v>63000.0</v>
      </c>
      <c r="AG153" t="n">
        <v>0.0</v>
      </c>
      <c r="AH153" t="n">
        <v>0.0</v>
      </c>
      <c r="AI153" t="n">
        <v>0.0</v>
      </c>
      <c r="AJ153" t="n">
        <v>0.0</v>
      </c>
      <c r="AK153" t="n">
        <v>0.0</v>
      </c>
      <c r="AL153" t="n">
        <v>0.0</v>
      </c>
      <c r="AM153" t="n">
        <v>0.0</v>
      </c>
      <c r="AN153" t="n">
        <v>0.0</v>
      </c>
      <c r="AO153" t="n">
        <v>1079153.0</v>
      </c>
      <c r="AP153" t="n">
        <v>107915.0</v>
      </c>
      <c r="AQ153" t="n">
        <v>90753.8</v>
      </c>
      <c r="CG153"/>
    </row>
    <row r="154">
      <c r="A154" t="n">
        <v>3.0</v>
      </c>
      <c r="B154">
        <f>IF((K154-G154-H154&gt;2400000),10,(L154/(K154-G154-H154)*100))</f>
      </c>
      <c r="C154">
        <f>IF(N154&gt;2400000,240000,(N154*S154)/100)</f>
      </c>
      <c r="D154">
        <f>IF(S154=0,0,IF((N154-I154)&gt;2400000,((((((N154-I154-J154)-240000))*0.1+(I154+J154)*0.1)))-7000,((((((N154-I154-J154)-(N154-I154-J154)*S154/100)))*0.1+(I154+J154)*0.1)-7000)))</f>
      </c>
      <c r="E154">
        <f>C154-O154</f>
      </c>
      <c r="F154">
        <f>D154-P154</f>
      </c>
      <c r="G154">
        <f>SUMIF(negtgel!U$2:BL$2,'Tsalin uzuulelt'!B$1,negtgel!U154:BL154) + SUMIF(negtgel!U$2:BL$2,'Tsalin uzuulelt'!B$2,negtgel!U154:BL154)+SUMIF(negtgel!U$2:BL$2,'Tsalin uzuulelt'!B$3,negtgel!U154:BL154)+SUMIF(negtgel!U$2:BL$2,'Tsalin uzuulelt'!B$4,negtgel!U154:BL154)+SUMIF(negtgel!U$2:BL$2,'Tsalin uzuulelt'!B$5,negtgel!U154:BL154)</f>
      </c>
      <c r="H154">
        <f>SUMIF(negtgel!U$2:BL$2,'Tsalin uzuulelt'!F$1,negtgel!U154:BL154) + SUMIF(negtgel!U$2:BL$2,'Tsalin uzuulelt'!F$2,negtgel!U154:BL154)+SUMIF(negtgel!U$2:BL$2,'Tsalin uzuulelt'!F$3,negtgel!U154:BL154)+SUMIF(negtgel!U$2:BL$2,'Tsalin uzuulelt'!F$4,negtgel!U154:BL154)+SUMIF(negtgel!U$2:BL$2,'Tsalin uzuulelt'!F$5,negtgel!U154:BL154)</f>
      </c>
      <c r="I154">
        <f>SUMIF(negtgel!U$2:BL$2,'Tsalin uzuulelt'!H$1,negtgel!U154:BL154) + SUMIF(negtgel!U$2:BL$2,'Tsalin uzuulelt'!H$2,negtgel!U154:BL154)+SUMIF(negtgel!U$2:BL$2,'Tsalin uzuulelt'!H$3,negtgel!U154:BL154)+SUMIF(negtgel!U$2:BL$2,'Tsalin uzuulelt'!H$4,negtgel!U154:BL154)+SUMIF(negtgel!U$2:BL$2,'Tsalin uzuulelt'!H$5,negtgel!U154:BL154)</f>
      </c>
      <c r="J154">
        <f>SUMIF(negtgel!U$2:BL$2,'Tsalin uzuulelt'!J$1,negtgel!U154:BL154) + SUMIF(negtgel!U$2:BL$2,'Tsalin uzuulelt'!J$2,negtgel!U154:BL154)+SUMIF(negtgel!U$2:BL$2,'Tsalin uzuulelt'!J$3,negtgel!U154:BL154)+SUMIF(negtgel!U$2:BL$2,'Tsalin uzuulelt'!J$4,negtgel!U154:BL154)+SUMIF(negtgel!U$2:BL$2,'Tsalin uzuulelt'!J$5,negtgel!U154:BL154)</f>
      </c>
      <c r="K154">
        <f>SUMIF(negtgel!U$2:BL$2,'Tsalin uzuulelt'!L$1,negtgel!U154:BL154) + SUMIF(negtgel!U$2:BL$2,'Tsalin uzuulelt'!L$2,negtgel!U154:BL154)+SUMIF(negtgel!U$2:BL$2,'Tsalin uzuulelt'!L$3,negtgel!U154:BL154)+SUMIF(negtgel!U$2:BL$2,'Tsalin uzuulelt'!L$4,negtgel!U154:BL154)+SUMIF(negtgel!U$2:BL$2,'Tsalin uzuulelt'!L$5,negtgel!U154:BL154)</f>
      </c>
      <c r="L154">
        <f>SUMIF(negtgel!U$2:BL$2,'Tsalin uzuulelt'!N$1,negtgel!U154:BL154) + SUMIF(negtgel!U$2:BL$2,'Tsalin uzuulelt'!N$2,negtgel!U154:BL154)+SUMIF(negtgel!U$2:BL$2,'Tsalin uzuulelt'!N$3,negtgel!U154:BL154)+SUMIF(negtgel!U$2:BL$2,'Tsalin uzuulelt'!N$4,negtgel!U154:BL154)+SUMIF(negtgel!U$2:BL$2,'Tsalin uzuulelt'!N$5,negtgel!U154:BL154)</f>
      </c>
      <c r="M154">
        <f>SUMIF(negtgel!U$2:BL$2,'Tsalin uzuulelt'!P$1,negtgel!U154:BL154) + SUMIF(negtgel!U$2:BL$2,'Tsalin uzuulelt'!P$2,negtgel!U154:BL154)+ SUMIF(negtgel!U$2:BL$2,'Tsalin uzuulelt'!P$3,negtgel!U154:BL154)+ SUMIF(negtgel!U$2:BL$2,'Tsalin uzuulelt'!P$4,negtgel!U154:BL154)+ SUMIF(negtgel!U$2:BL$2,'Tsalin uzuulelt'!P$5,negtgel!U154:BL154)</f>
      </c>
      <c r="N154">
        <f>IF(ISNUMBER(U154*1)=CF154,0,K154-H154-G154)</f>
      </c>
      <c r="O154">
        <f>IF(ISNUMBER(U154*1)=CF154,0,L154)</f>
      </c>
      <c r="P154">
        <f>IF(ISNUMBER(U154*1)=CF154,0,M154)</f>
      </c>
      <c r="Q154">
        <f>IF(N154&gt;2400000,N154,0)</f>
      </c>
      <c r="R154">
        <f>IF(L154/Q154*100&lt;3,2,10)</f>
      </c>
      <c r="S154">
        <f>IF(CH154=0,0,IF(B154&gt;9,10,IF(B154&gt;8,B154,IF(B154&gt;7.7,7.8,IF(B154&gt;3,B154,IF(B154&gt;1.5,2))))))</f>
      </c>
      <c r="T154">
        <f>IFERROR(U154*1,0)</f>
      </c>
      <c r="U154" t="n">
        <v>50.0</v>
      </c>
      <c r="V154" t="s">
        <v>4475</v>
      </c>
      <c r="W154" t="s">
        <v>4471</v>
      </c>
      <c r="X154" t="n">
        <v>535286.0</v>
      </c>
      <c r="Y154" t="n">
        <v>331368.0</v>
      </c>
      <c r="Z154" t="n">
        <v>0.0</v>
      </c>
      <c r="AA154" t="n">
        <v>0.0</v>
      </c>
      <c r="AB154" t="n">
        <v>0.0</v>
      </c>
      <c r="AC154" t="n">
        <v>0.0</v>
      </c>
      <c r="AD154" t="n">
        <v>0.0</v>
      </c>
      <c r="AE154" t="n">
        <v>0.0</v>
      </c>
      <c r="AF154" t="n">
        <v>39000.0</v>
      </c>
      <c r="AG154" t="n">
        <v>0.0</v>
      </c>
      <c r="AH154" t="n">
        <v>0.0</v>
      </c>
      <c r="AI154" t="n">
        <v>0.0</v>
      </c>
      <c r="AJ154" t="n">
        <v>0.0</v>
      </c>
      <c r="AK154" t="n">
        <v>0.0</v>
      </c>
      <c r="AL154" t="n">
        <v>0.0</v>
      </c>
      <c r="AM154" t="n">
        <v>0.0</v>
      </c>
      <c r="AN154" t="n">
        <v>0.0</v>
      </c>
      <c r="AO154" t="n">
        <v>370368.0</v>
      </c>
      <c r="AP154" t="n">
        <v>37037.0</v>
      </c>
      <c r="AQ154" t="n">
        <v>26723.1</v>
      </c>
      <c r="CG154"/>
    </row>
    <row r="155">
      <c r="A155" t="n">
        <v>3.0</v>
      </c>
      <c r="B155">
        <f>IF((K155-G155-H155&gt;2400000),10,(L155/(K155-G155-H155)*100))</f>
      </c>
      <c r="C155">
        <f>IF(N155&gt;2400000,240000,(N155*S155)/100)</f>
      </c>
      <c r="D155">
        <f>IF(S155=0,0,IF((N155-I155)&gt;2400000,((((((N155-I155-J155)-240000))*0.1+(I155+J155)*0.1)))-7000,((((((N155-I155-J155)-(N155-I155-J155)*S155/100)))*0.1+(I155+J155)*0.1)-7000)))</f>
      </c>
      <c r="E155">
        <f>C155-O155</f>
      </c>
      <c r="F155">
        <f>D155-P155</f>
      </c>
      <c r="G155">
        <f>SUMIF(negtgel!U$2:BL$2,'Tsalin uzuulelt'!B$1,negtgel!U155:BL155) + SUMIF(negtgel!U$2:BL$2,'Tsalin uzuulelt'!B$2,negtgel!U155:BL155)+SUMIF(negtgel!U$2:BL$2,'Tsalin uzuulelt'!B$3,negtgel!U155:BL155)+SUMIF(negtgel!U$2:BL$2,'Tsalin uzuulelt'!B$4,negtgel!U155:BL155)+SUMIF(negtgel!U$2:BL$2,'Tsalin uzuulelt'!B$5,negtgel!U155:BL155)</f>
      </c>
      <c r="H155">
        <f>SUMIF(negtgel!U$2:BL$2,'Tsalin uzuulelt'!F$1,negtgel!U155:BL155) + SUMIF(negtgel!U$2:BL$2,'Tsalin uzuulelt'!F$2,negtgel!U155:BL155)+SUMIF(negtgel!U$2:BL$2,'Tsalin uzuulelt'!F$3,negtgel!U155:BL155)+SUMIF(negtgel!U$2:BL$2,'Tsalin uzuulelt'!F$4,negtgel!U155:BL155)+SUMIF(negtgel!U$2:BL$2,'Tsalin uzuulelt'!F$5,negtgel!U155:BL155)</f>
      </c>
      <c r="I155">
        <f>SUMIF(negtgel!U$2:BL$2,'Tsalin uzuulelt'!H$1,negtgel!U155:BL155) + SUMIF(negtgel!U$2:BL$2,'Tsalin uzuulelt'!H$2,negtgel!U155:BL155)+SUMIF(negtgel!U$2:BL$2,'Tsalin uzuulelt'!H$3,negtgel!U155:BL155)+SUMIF(negtgel!U$2:BL$2,'Tsalin uzuulelt'!H$4,negtgel!U155:BL155)+SUMIF(negtgel!U$2:BL$2,'Tsalin uzuulelt'!H$5,negtgel!U155:BL155)</f>
      </c>
      <c r="J155">
        <f>SUMIF(negtgel!U$2:BL$2,'Tsalin uzuulelt'!J$1,negtgel!U155:BL155) + SUMIF(negtgel!U$2:BL$2,'Tsalin uzuulelt'!J$2,negtgel!U155:BL155)+SUMIF(negtgel!U$2:BL$2,'Tsalin uzuulelt'!J$3,negtgel!U155:BL155)+SUMIF(negtgel!U$2:BL$2,'Tsalin uzuulelt'!J$4,negtgel!U155:BL155)+SUMIF(negtgel!U$2:BL$2,'Tsalin uzuulelt'!J$5,negtgel!U155:BL155)</f>
      </c>
      <c r="K155">
        <f>SUMIF(negtgel!U$2:BL$2,'Tsalin uzuulelt'!L$1,negtgel!U155:BL155) + SUMIF(negtgel!U$2:BL$2,'Tsalin uzuulelt'!L$2,negtgel!U155:BL155)+SUMIF(negtgel!U$2:BL$2,'Tsalin uzuulelt'!L$3,negtgel!U155:BL155)+SUMIF(negtgel!U$2:BL$2,'Tsalin uzuulelt'!L$4,negtgel!U155:BL155)+SUMIF(negtgel!U$2:BL$2,'Tsalin uzuulelt'!L$5,negtgel!U155:BL155)</f>
      </c>
      <c r="L155">
        <f>SUMIF(negtgel!U$2:BL$2,'Tsalin uzuulelt'!N$1,negtgel!U155:BL155) + SUMIF(negtgel!U$2:BL$2,'Tsalin uzuulelt'!N$2,negtgel!U155:BL155)+SUMIF(negtgel!U$2:BL$2,'Tsalin uzuulelt'!N$3,negtgel!U155:BL155)+SUMIF(negtgel!U$2:BL$2,'Tsalin uzuulelt'!N$4,negtgel!U155:BL155)+SUMIF(negtgel!U$2:BL$2,'Tsalin uzuulelt'!N$5,negtgel!U155:BL155)</f>
      </c>
      <c r="M155">
        <f>SUMIF(negtgel!U$2:BL$2,'Tsalin uzuulelt'!P$1,negtgel!U155:BL155) + SUMIF(negtgel!U$2:BL$2,'Tsalin uzuulelt'!P$2,negtgel!U155:BL155)+ SUMIF(negtgel!U$2:BL$2,'Tsalin uzuulelt'!P$3,negtgel!U155:BL155)+ SUMIF(negtgel!U$2:BL$2,'Tsalin uzuulelt'!P$4,negtgel!U155:BL155)+ SUMIF(negtgel!U$2:BL$2,'Tsalin uzuulelt'!P$5,negtgel!U155:BL155)</f>
      </c>
      <c r="N155">
        <f>IF(ISNUMBER(U155*1)=CF155,0,K155-H155-G155)</f>
      </c>
      <c r="O155">
        <f>IF(ISNUMBER(U155*1)=CF155,0,L155)</f>
      </c>
      <c r="P155">
        <f>IF(ISNUMBER(U155*1)=CF155,0,M155)</f>
      </c>
      <c r="Q155">
        <f>IF(N155&gt;2400000,N155,0)</f>
      </c>
      <c r="R155">
        <f>IF(L155/Q155*100&lt;3,2,10)</f>
      </c>
      <c r="S155">
        <f>IF(CH155=0,0,IF(B155&gt;9,10,IF(B155&gt;8,B155,IF(B155&gt;7.7,7.8,IF(B155&gt;3,B155,IF(B155&gt;1.5,2))))))</f>
      </c>
      <c r="T155">
        <f>IFERROR(U155*1,0)</f>
      </c>
      <c r="U155" t="n">
        <v>51.0</v>
      </c>
      <c r="V155" t="s">
        <v>4476</v>
      </c>
      <c r="W155" t="s">
        <v>4469</v>
      </c>
      <c r="X155" t="n">
        <v>580710.0</v>
      </c>
      <c r="Y155" t="n">
        <v>580710.0</v>
      </c>
      <c r="Z155" t="n">
        <v>29036.0</v>
      </c>
      <c r="AA155" t="n">
        <v>87106.0</v>
      </c>
      <c r="AB155" t="n">
        <v>0.0</v>
      </c>
      <c r="AC155" t="n">
        <v>0.0</v>
      </c>
      <c r="AD155" t="n">
        <v>0.0</v>
      </c>
      <c r="AE155" t="n">
        <v>0.0</v>
      </c>
      <c r="AF155" t="n">
        <v>63000.0</v>
      </c>
      <c r="AG155" t="n">
        <v>0.0</v>
      </c>
      <c r="AH155" t="n">
        <v>0.0</v>
      </c>
      <c r="AI155" t="n">
        <v>0.0</v>
      </c>
      <c r="AJ155" t="n">
        <v>0.0</v>
      </c>
      <c r="AK155" t="n">
        <v>0.0</v>
      </c>
      <c r="AL155" t="n">
        <v>0.0</v>
      </c>
      <c r="AM155" t="n">
        <v>0.0</v>
      </c>
      <c r="AN155" t="n">
        <v>0.0</v>
      </c>
      <c r="AO155" t="n">
        <v>759852.0</v>
      </c>
      <c r="AP155" t="n">
        <v>75986.0</v>
      </c>
      <c r="AQ155" t="n">
        <v>62016.7</v>
      </c>
      <c r="CG155"/>
    </row>
    <row r="156">
      <c r="A156" t="n">
        <v>3.0</v>
      </c>
      <c r="B156">
        <f>IF((K156-G156-H156&gt;2400000),10,(L156/(K156-G156-H156)*100))</f>
      </c>
      <c r="C156">
        <f>IF(N156&gt;2400000,240000,(N156*S156)/100)</f>
      </c>
      <c r="D156">
        <f>IF(S156=0,0,IF((N156-I156)&gt;2400000,((((((N156-I156-J156)-240000))*0.1+(I156+J156)*0.1)))-7000,((((((N156-I156-J156)-(N156-I156-J156)*S156/100)))*0.1+(I156+J156)*0.1)-7000)))</f>
      </c>
      <c r="E156">
        <f>C156-O156</f>
      </c>
      <c r="F156">
        <f>D156-P156</f>
      </c>
      <c r="G156">
        <f>SUMIF(negtgel!U$2:BL$2,'Tsalin uzuulelt'!B$1,negtgel!U156:BL156) + SUMIF(negtgel!U$2:BL$2,'Tsalin uzuulelt'!B$2,negtgel!U156:BL156)+SUMIF(negtgel!U$2:BL$2,'Tsalin uzuulelt'!B$3,negtgel!U156:BL156)+SUMIF(negtgel!U$2:BL$2,'Tsalin uzuulelt'!B$4,negtgel!U156:BL156)+SUMIF(negtgel!U$2:BL$2,'Tsalin uzuulelt'!B$5,negtgel!U156:BL156)</f>
      </c>
      <c r="H156">
        <f>SUMIF(negtgel!U$2:BL$2,'Tsalin uzuulelt'!F$1,negtgel!U156:BL156) + SUMIF(negtgel!U$2:BL$2,'Tsalin uzuulelt'!F$2,negtgel!U156:BL156)+SUMIF(negtgel!U$2:BL$2,'Tsalin uzuulelt'!F$3,negtgel!U156:BL156)+SUMIF(negtgel!U$2:BL$2,'Tsalin uzuulelt'!F$4,negtgel!U156:BL156)+SUMIF(negtgel!U$2:BL$2,'Tsalin uzuulelt'!F$5,negtgel!U156:BL156)</f>
      </c>
      <c r="I156">
        <f>SUMIF(negtgel!U$2:BL$2,'Tsalin uzuulelt'!H$1,negtgel!U156:BL156) + SUMIF(negtgel!U$2:BL$2,'Tsalin uzuulelt'!H$2,negtgel!U156:BL156)+SUMIF(negtgel!U$2:BL$2,'Tsalin uzuulelt'!H$3,negtgel!U156:BL156)+SUMIF(negtgel!U$2:BL$2,'Tsalin uzuulelt'!H$4,negtgel!U156:BL156)+SUMIF(negtgel!U$2:BL$2,'Tsalin uzuulelt'!H$5,negtgel!U156:BL156)</f>
      </c>
      <c r="J156">
        <f>SUMIF(negtgel!U$2:BL$2,'Tsalin uzuulelt'!J$1,negtgel!U156:BL156) + SUMIF(negtgel!U$2:BL$2,'Tsalin uzuulelt'!J$2,negtgel!U156:BL156)+SUMIF(negtgel!U$2:BL$2,'Tsalin uzuulelt'!J$3,negtgel!U156:BL156)+SUMIF(negtgel!U$2:BL$2,'Tsalin uzuulelt'!J$4,negtgel!U156:BL156)+SUMIF(negtgel!U$2:BL$2,'Tsalin uzuulelt'!J$5,negtgel!U156:BL156)</f>
      </c>
      <c r="K156">
        <f>SUMIF(negtgel!U$2:BL$2,'Tsalin uzuulelt'!L$1,negtgel!U156:BL156) + SUMIF(negtgel!U$2:BL$2,'Tsalin uzuulelt'!L$2,negtgel!U156:BL156)+SUMIF(negtgel!U$2:BL$2,'Tsalin uzuulelt'!L$3,negtgel!U156:BL156)+SUMIF(negtgel!U$2:BL$2,'Tsalin uzuulelt'!L$4,negtgel!U156:BL156)+SUMIF(negtgel!U$2:BL$2,'Tsalin uzuulelt'!L$5,negtgel!U156:BL156)</f>
      </c>
      <c r="L156">
        <f>SUMIF(negtgel!U$2:BL$2,'Tsalin uzuulelt'!N$1,negtgel!U156:BL156) + SUMIF(negtgel!U$2:BL$2,'Tsalin uzuulelt'!N$2,negtgel!U156:BL156)+SUMIF(negtgel!U$2:BL$2,'Tsalin uzuulelt'!N$3,negtgel!U156:BL156)+SUMIF(negtgel!U$2:BL$2,'Tsalin uzuulelt'!N$4,negtgel!U156:BL156)+SUMIF(negtgel!U$2:BL$2,'Tsalin uzuulelt'!N$5,negtgel!U156:BL156)</f>
      </c>
      <c r="M156">
        <f>SUMIF(negtgel!U$2:BL$2,'Tsalin uzuulelt'!P$1,negtgel!U156:BL156) + SUMIF(negtgel!U$2:BL$2,'Tsalin uzuulelt'!P$2,negtgel!U156:BL156)+ SUMIF(negtgel!U$2:BL$2,'Tsalin uzuulelt'!P$3,negtgel!U156:BL156)+ SUMIF(negtgel!U$2:BL$2,'Tsalin uzuulelt'!P$4,negtgel!U156:BL156)+ SUMIF(negtgel!U$2:BL$2,'Tsalin uzuulelt'!P$5,negtgel!U156:BL156)</f>
      </c>
      <c r="N156">
        <f>IF(ISNUMBER(U156*1)=CF156,0,K156-H156-G156)</f>
      </c>
      <c r="O156">
        <f>IF(ISNUMBER(U156*1)=CF156,0,L156)</f>
      </c>
      <c r="P156">
        <f>IF(ISNUMBER(U156*1)=CF156,0,M156)</f>
      </c>
      <c r="Q156">
        <f>IF(N156&gt;2400000,N156,0)</f>
      </c>
      <c r="R156">
        <f>IF(L156/Q156*100&lt;3,2,10)</f>
      </c>
      <c r="S156">
        <f>IF(CH156=0,0,IF(B156&gt;9,10,IF(B156&gt;8,B156,IF(B156&gt;7.7,7.8,IF(B156&gt;3,B156,IF(B156&gt;1.5,2))))))</f>
      </c>
      <c r="T156">
        <f>IFERROR(U156*1,0)</f>
      </c>
      <c r="U156" t="n">
        <v>52.0</v>
      </c>
      <c r="V156" t="s">
        <v>4477</v>
      </c>
      <c r="W156" t="s">
        <v>4471</v>
      </c>
      <c r="X156" t="n">
        <v>535286.0</v>
      </c>
      <c r="Y156" t="n">
        <v>535286.0</v>
      </c>
      <c r="Z156" t="n">
        <v>0.0</v>
      </c>
      <c r="AA156" t="n">
        <v>0.0</v>
      </c>
      <c r="AB156" t="n">
        <v>0.0</v>
      </c>
      <c r="AC156" t="n">
        <v>0.0</v>
      </c>
      <c r="AD156" t="n">
        <v>0.0</v>
      </c>
      <c r="AE156" t="n">
        <v>0.0</v>
      </c>
      <c r="AF156" t="n">
        <v>63000.0</v>
      </c>
      <c r="AG156" t="n">
        <v>0.0</v>
      </c>
      <c r="AH156" t="n">
        <v>0.0</v>
      </c>
      <c r="AI156" t="n">
        <v>0.0</v>
      </c>
      <c r="AJ156" t="n">
        <v>0.0</v>
      </c>
      <c r="AK156" t="n">
        <v>0.0</v>
      </c>
      <c r="AL156" t="n">
        <v>0.0</v>
      </c>
      <c r="AM156" t="n">
        <v>0.0</v>
      </c>
      <c r="AN156" t="n">
        <v>0.0</v>
      </c>
      <c r="AO156" t="n">
        <v>598286.0</v>
      </c>
      <c r="AP156" t="n">
        <v>59829.0</v>
      </c>
      <c r="AQ156" t="n">
        <v>47475.7</v>
      </c>
      <c r="CG156"/>
    </row>
    <row r="157">
      <c r="A157" t="n">
        <v>3.0</v>
      </c>
      <c r="B157">
        <f>IF((K157-G157-H157&gt;2400000),10,(L157/(K157-G157-H157)*100))</f>
      </c>
      <c r="C157">
        <f>IF(N157&gt;2400000,240000,(N157*S157)/100)</f>
      </c>
      <c r="D157">
        <f>IF(S157=0,0,IF((N157-I157)&gt;2400000,((((((N157-I157-J157)-240000))*0.1+(I157+J157)*0.1)))-7000,((((((N157-I157-J157)-(N157-I157-J157)*S157/100)))*0.1+(I157+J157)*0.1)-7000)))</f>
      </c>
      <c r="E157">
        <f>C157-O157</f>
      </c>
      <c r="F157">
        <f>D157-P157</f>
      </c>
      <c r="G157">
        <f>SUMIF(negtgel!U$2:BL$2,'Tsalin uzuulelt'!B$1,negtgel!U157:BL157) + SUMIF(negtgel!U$2:BL$2,'Tsalin uzuulelt'!B$2,negtgel!U157:BL157)+SUMIF(negtgel!U$2:BL$2,'Tsalin uzuulelt'!B$3,negtgel!U157:BL157)+SUMIF(negtgel!U$2:BL$2,'Tsalin uzuulelt'!B$4,negtgel!U157:BL157)+SUMIF(negtgel!U$2:BL$2,'Tsalin uzuulelt'!B$5,negtgel!U157:BL157)</f>
      </c>
      <c r="H157">
        <f>SUMIF(negtgel!U$2:BL$2,'Tsalin uzuulelt'!F$1,negtgel!U157:BL157) + SUMIF(negtgel!U$2:BL$2,'Tsalin uzuulelt'!F$2,negtgel!U157:BL157)+SUMIF(negtgel!U$2:BL$2,'Tsalin uzuulelt'!F$3,negtgel!U157:BL157)+SUMIF(negtgel!U$2:BL$2,'Tsalin uzuulelt'!F$4,negtgel!U157:BL157)+SUMIF(negtgel!U$2:BL$2,'Tsalin uzuulelt'!F$5,negtgel!U157:BL157)</f>
      </c>
      <c r="I157">
        <f>SUMIF(negtgel!U$2:BL$2,'Tsalin uzuulelt'!H$1,negtgel!U157:BL157) + SUMIF(negtgel!U$2:BL$2,'Tsalin uzuulelt'!H$2,negtgel!U157:BL157)+SUMIF(negtgel!U$2:BL$2,'Tsalin uzuulelt'!H$3,negtgel!U157:BL157)+SUMIF(negtgel!U$2:BL$2,'Tsalin uzuulelt'!H$4,negtgel!U157:BL157)+SUMIF(negtgel!U$2:BL$2,'Tsalin uzuulelt'!H$5,negtgel!U157:BL157)</f>
      </c>
      <c r="J157">
        <f>SUMIF(negtgel!U$2:BL$2,'Tsalin uzuulelt'!J$1,negtgel!U157:BL157) + SUMIF(negtgel!U$2:BL$2,'Tsalin uzuulelt'!J$2,negtgel!U157:BL157)+SUMIF(negtgel!U$2:BL$2,'Tsalin uzuulelt'!J$3,negtgel!U157:BL157)+SUMIF(negtgel!U$2:BL$2,'Tsalin uzuulelt'!J$4,negtgel!U157:BL157)+SUMIF(negtgel!U$2:BL$2,'Tsalin uzuulelt'!J$5,negtgel!U157:BL157)</f>
      </c>
      <c r="K157">
        <f>SUMIF(negtgel!U$2:BL$2,'Tsalin uzuulelt'!L$1,negtgel!U157:BL157) + SUMIF(negtgel!U$2:BL$2,'Tsalin uzuulelt'!L$2,negtgel!U157:BL157)+SUMIF(negtgel!U$2:BL$2,'Tsalin uzuulelt'!L$3,negtgel!U157:BL157)+SUMIF(negtgel!U$2:BL$2,'Tsalin uzuulelt'!L$4,negtgel!U157:BL157)+SUMIF(negtgel!U$2:BL$2,'Tsalin uzuulelt'!L$5,negtgel!U157:BL157)</f>
      </c>
      <c r="L157">
        <f>SUMIF(negtgel!U$2:BL$2,'Tsalin uzuulelt'!N$1,negtgel!U157:BL157) + SUMIF(negtgel!U$2:BL$2,'Tsalin uzuulelt'!N$2,negtgel!U157:BL157)+SUMIF(negtgel!U$2:BL$2,'Tsalin uzuulelt'!N$3,negtgel!U157:BL157)+SUMIF(negtgel!U$2:BL$2,'Tsalin uzuulelt'!N$4,negtgel!U157:BL157)+SUMIF(negtgel!U$2:BL$2,'Tsalin uzuulelt'!N$5,negtgel!U157:BL157)</f>
      </c>
      <c r="M157">
        <f>SUMIF(negtgel!U$2:BL$2,'Tsalin uzuulelt'!P$1,negtgel!U157:BL157) + SUMIF(negtgel!U$2:BL$2,'Tsalin uzuulelt'!P$2,negtgel!U157:BL157)+ SUMIF(negtgel!U$2:BL$2,'Tsalin uzuulelt'!P$3,negtgel!U157:BL157)+ SUMIF(negtgel!U$2:BL$2,'Tsalin uzuulelt'!P$4,negtgel!U157:BL157)+ SUMIF(negtgel!U$2:BL$2,'Tsalin uzuulelt'!P$5,negtgel!U157:BL157)</f>
      </c>
      <c r="N157">
        <f>IF(ISNUMBER(U157*1)=CF157,0,K157-H157-G157)</f>
      </c>
      <c r="O157">
        <f>IF(ISNUMBER(U157*1)=CF157,0,L157)</f>
      </c>
      <c r="P157">
        <f>IF(ISNUMBER(U157*1)=CF157,0,M157)</f>
      </c>
      <c r="Q157">
        <f>IF(N157&gt;2400000,N157,0)</f>
      </c>
      <c r="R157">
        <f>IF(L157/Q157*100&lt;3,2,10)</f>
      </c>
      <c r="S157">
        <f>IF(CH157=0,0,IF(B157&gt;9,10,IF(B157&gt;8,B157,IF(B157&gt;7.7,7.8,IF(B157&gt;3,B157,IF(B157&gt;1.5,2))))))</f>
      </c>
      <c r="T157">
        <f>IFERROR(U157*1,0)</f>
      </c>
      <c r="U157" t="n">
        <v>53.0</v>
      </c>
      <c r="V157" t="s">
        <v>4478</v>
      </c>
      <c r="W157" t="s">
        <v>4464</v>
      </c>
      <c r="X157" t="n">
        <v>795935.0</v>
      </c>
      <c r="Y157" t="n">
        <v>795935.0</v>
      </c>
      <c r="Z157" t="n">
        <v>119390.0</v>
      </c>
      <c r="AA157" t="n">
        <v>159187.0</v>
      </c>
      <c r="AB157" t="n">
        <v>0.0</v>
      </c>
      <c r="AC157" t="n">
        <v>0.0</v>
      </c>
      <c r="AD157" t="n">
        <v>0.0</v>
      </c>
      <c r="AE157" t="n">
        <v>0.0</v>
      </c>
      <c r="AF157" t="n">
        <v>63000.0</v>
      </c>
      <c r="AG157" t="n">
        <v>0.0</v>
      </c>
      <c r="AH157" t="n">
        <v>0.0</v>
      </c>
      <c r="AI157" t="n">
        <v>0.0</v>
      </c>
      <c r="AJ157" t="n">
        <v>0.0</v>
      </c>
      <c r="AK157" t="n">
        <v>0.0</v>
      </c>
      <c r="AL157" t="n">
        <v>0.0</v>
      </c>
      <c r="AM157" t="n">
        <v>0.0</v>
      </c>
      <c r="AN157" t="n">
        <v>0.0</v>
      </c>
      <c r="AO157" t="n">
        <v>1137512.0</v>
      </c>
      <c r="AP157" t="n">
        <v>113751.0</v>
      </c>
      <c r="AQ157" t="n">
        <v>96006.1</v>
      </c>
      <c r="CG157"/>
    </row>
    <row r="158">
      <c r="A158" t="n">
        <v>3.0</v>
      </c>
      <c r="B158">
        <f>IF((K158-G158-H158&gt;2400000),10,(L158/(K158-G158-H158)*100))</f>
      </c>
      <c r="C158">
        <f>IF(N158&gt;2400000,240000,(N158*S158)/100)</f>
      </c>
      <c r="D158">
        <f>IF(S158=0,0,IF((N158-I158)&gt;2400000,((((((N158-I158-J158)-240000))*0.1+(I158+J158)*0.1)))-7000,((((((N158-I158-J158)-(N158-I158-J158)*S158/100)))*0.1+(I158+J158)*0.1)-7000)))</f>
      </c>
      <c r="E158">
        <f>C158-O158</f>
      </c>
      <c r="F158">
        <f>D158-P158</f>
      </c>
      <c r="G158">
        <f>SUMIF(negtgel!U$2:BL$2,'Tsalin uzuulelt'!B$1,negtgel!U158:BL158) + SUMIF(negtgel!U$2:BL$2,'Tsalin uzuulelt'!B$2,negtgel!U158:BL158)+SUMIF(negtgel!U$2:BL$2,'Tsalin uzuulelt'!B$3,negtgel!U158:BL158)+SUMIF(negtgel!U$2:BL$2,'Tsalin uzuulelt'!B$4,negtgel!U158:BL158)+SUMIF(negtgel!U$2:BL$2,'Tsalin uzuulelt'!B$5,negtgel!U158:BL158)</f>
      </c>
      <c r="H158">
        <f>SUMIF(negtgel!U$2:BL$2,'Tsalin uzuulelt'!F$1,negtgel!U158:BL158) + SUMIF(negtgel!U$2:BL$2,'Tsalin uzuulelt'!F$2,negtgel!U158:BL158)+SUMIF(negtgel!U$2:BL$2,'Tsalin uzuulelt'!F$3,negtgel!U158:BL158)+SUMIF(negtgel!U$2:BL$2,'Tsalin uzuulelt'!F$4,negtgel!U158:BL158)+SUMIF(negtgel!U$2:BL$2,'Tsalin uzuulelt'!F$5,negtgel!U158:BL158)</f>
      </c>
      <c r="I158">
        <f>SUMIF(negtgel!U$2:BL$2,'Tsalin uzuulelt'!H$1,negtgel!U158:BL158) + SUMIF(negtgel!U$2:BL$2,'Tsalin uzuulelt'!H$2,negtgel!U158:BL158)+SUMIF(negtgel!U$2:BL$2,'Tsalin uzuulelt'!H$3,negtgel!U158:BL158)+SUMIF(negtgel!U$2:BL$2,'Tsalin uzuulelt'!H$4,negtgel!U158:BL158)+SUMIF(negtgel!U$2:BL$2,'Tsalin uzuulelt'!H$5,negtgel!U158:BL158)</f>
      </c>
      <c r="J158">
        <f>SUMIF(negtgel!U$2:BL$2,'Tsalin uzuulelt'!J$1,negtgel!U158:BL158) + SUMIF(negtgel!U$2:BL$2,'Tsalin uzuulelt'!J$2,negtgel!U158:BL158)+SUMIF(negtgel!U$2:BL$2,'Tsalin uzuulelt'!J$3,negtgel!U158:BL158)+SUMIF(negtgel!U$2:BL$2,'Tsalin uzuulelt'!J$4,negtgel!U158:BL158)+SUMIF(negtgel!U$2:BL$2,'Tsalin uzuulelt'!J$5,negtgel!U158:BL158)</f>
      </c>
      <c r="K158">
        <f>SUMIF(negtgel!U$2:BL$2,'Tsalin uzuulelt'!L$1,negtgel!U158:BL158) + SUMIF(negtgel!U$2:BL$2,'Tsalin uzuulelt'!L$2,negtgel!U158:BL158)+SUMIF(negtgel!U$2:BL$2,'Tsalin uzuulelt'!L$3,negtgel!U158:BL158)+SUMIF(negtgel!U$2:BL$2,'Tsalin uzuulelt'!L$4,negtgel!U158:BL158)+SUMIF(negtgel!U$2:BL$2,'Tsalin uzuulelt'!L$5,negtgel!U158:BL158)</f>
      </c>
      <c r="L158">
        <f>SUMIF(negtgel!U$2:BL$2,'Tsalin uzuulelt'!N$1,negtgel!U158:BL158) + SUMIF(negtgel!U$2:BL$2,'Tsalin uzuulelt'!N$2,negtgel!U158:BL158)+SUMIF(negtgel!U$2:BL$2,'Tsalin uzuulelt'!N$3,negtgel!U158:BL158)+SUMIF(negtgel!U$2:BL$2,'Tsalin uzuulelt'!N$4,negtgel!U158:BL158)+SUMIF(negtgel!U$2:BL$2,'Tsalin uzuulelt'!N$5,negtgel!U158:BL158)</f>
      </c>
      <c r="M158">
        <f>SUMIF(negtgel!U$2:BL$2,'Tsalin uzuulelt'!P$1,negtgel!U158:BL158) + SUMIF(negtgel!U$2:BL$2,'Tsalin uzuulelt'!P$2,negtgel!U158:BL158)+ SUMIF(negtgel!U$2:BL$2,'Tsalin uzuulelt'!P$3,negtgel!U158:BL158)+ SUMIF(negtgel!U$2:BL$2,'Tsalin uzuulelt'!P$4,negtgel!U158:BL158)+ SUMIF(negtgel!U$2:BL$2,'Tsalin uzuulelt'!P$5,negtgel!U158:BL158)</f>
      </c>
      <c r="N158">
        <f>IF(ISNUMBER(U158*1)=CF158,0,K158-H158-G158)</f>
      </c>
      <c r="O158">
        <f>IF(ISNUMBER(U158*1)=CF158,0,L158)</f>
      </c>
      <c r="P158">
        <f>IF(ISNUMBER(U158*1)=CF158,0,M158)</f>
      </c>
      <c r="Q158">
        <f>IF(N158&gt;2400000,N158,0)</f>
      </c>
      <c r="R158">
        <f>IF(L158/Q158*100&lt;3,2,10)</f>
      </c>
      <c r="S158">
        <f>IF(CH158=0,0,IF(B158&gt;9,10,IF(B158&gt;8,B158,IF(B158&gt;7.7,7.8,IF(B158&gt;3,B158,IF(B158&gt;1.5,2))))))</f>
      </c>
      <c r="T158">
        <f>IFERROR(U158*1,0)</f>
      </c>
      <c r="U158" t="n">
        <v>54.0</v>
      </c>
      <c r="V158" t="s">
        <v>4480</v>
      </c>
      <c r="W158" t="s">
        <v>4469</v>
      </c>
      <c r="X158" t="n">
        <v>580710.0</v>
      </c>
      <c r="Y158" t="n">
        <v>580710.0</v>
      </c>
      <c r="Z158" t="n">
        <v>0.0</v>
      </c>
      <c r="AA158" t="n">
        <v>0.0</v>
      </c>
      <c r="AB158" t="n">
        <v>0.0</v>
      </c>
      <c r="AC158" t="n">
        <v>0.0</v>
      </c>
      <c r="AD158" t="n">
        <v>0.0</v>
      </c>
      <c r="AE158" t="n">
        <v>0.0</v>
      </c>
      <c r="AF158" t="n">
        <v>63000.0</v>
      </c>
      <c r="AG158" t="n">
        <v>0.0</v>
      </c>
      <c r="AH158" t="n">
        <v>0.0</v>
      </c>
      <c r="AI158" t="n">
        <v>0.0</v>
      </c>
      <c r="AJ158" t="n">
        <v>0.0</v>
      </c>
      <c r="AK158" t="n">
        <v>0.0</v>
      </c>
      <c r="AL158" t="n">
        <v>0.0</v>
      </c>
      <c r="AM158" t="n">
        <v>0.0</v>
      </c>
      <c r="AN158" t="n">
        <v>0.0</v>
      </c>
      <c r="AO158" t="n">
        <v>643710.0</v>
      </c>
      <c r="AP158" t="n">
        <v>64371.0</v>
      </c>
      <c r="AQ158" t="n">
        <v>51563.9</v>
      </c>
      <c r="CG158"/>
    </row>
    <row r="159">
      <c r="A159" t="n">
        <v>3.0</v>
      </c>
      <c r="B159">
        <f>IF((K159-G159-H159&gt;2400000),10,(L159/(K159-G159-H159)*100))</f>
      </c>
      <c r="C159">
        <f>IF(N159&gt;2400000,240000,(N159*S159)/100)</f>
      </c>
      <c r="D159">
        <f>IF(S159=0,0,IF((N159-I159)&gt;2400000,((((((N159-I159-J159)-240000))*0.1+(I159+J159)*0.1)))-7000,((((((N159-I159-J159)-(N159-I159-J159)*S159/100)))*0.1+(I159+J159)*0.1)-7000)))</f>
      </c>
      <c r="E159">
        <f>C159-O159</f>
      </c>
      <c r="F159">
        <f>D159-P159</f>
      </c>
      <c r="G159">
        <f>SUMIF(negtgel!U$2:BL$2,'Tsalin uzuulelt'!B$1,negtgel!U159:BL159) + SUMIF(negtgel!U$2:BL$2,'Tsalin uzuulelt'!B$2,negtgel!U159:BL159)+SUMIF(negtgel!U$2:BL$2,'Tsalin uzuulelt'!B$3,negtgel!U159:BL159)+SUMIF(negtgel!U$2:BL$2,'Tsalin uzuulelt'!B$4,negtgel!U159:BL159)+SUMIF(negtgel!U$2:BL$2,'Tsalin uzuulelt'!B$5,negtgel!U159:BL159)</f>
      </c>
      <c r="H159">
        <f>SUMIF(negtgel!U$2:BL$2,'Tsalin uzuulelt'!F$1,negtgel!U159:BL159) + SUMIF(negtgel!U$2:BL$2,'Tsalin uzuulelt'!F$2,negtgel!U159:BL159)+SUMIF(negtgel!U$2:BL$2,'Tsalin uzuulelt'!F$3,negtgel!U159:BL159)+SUMIF(negtgel!U$2:BL$2,'Tsalin uzuulelt'!F$4,negtgel!U159:BL159)+SUMIF(negtgel!U$2:BL$2,'Tsalin uzuulelt'!F$5,negtgel!U159:BL159)</f>
      </c>
      <c r="I159">
        <f>SUMIF(negtgel!U$2:BL$2,'Tsalin uzuulelt'!H$1,negtgel!U159:BL159) + SUMIF(negtgel!U$2:BL$2,'Tsalin uzuulelt'!H$2,negtgel!U159:BL159)+SUMIF(negtgel!U$2:BL$2,'Tsalin uzuulelt'!H$3,negtgel!U159:BL159)+SUMIF(negtgel!U$2:BL$2,'Tsalin uzuulelt'!H$4,negtgel!U159:BL159)+SUMIF(negtgel!U$2:BL$2,'Tsalin uzuulelt'!H$5,negtgel!U159:BL159)</f>
      </c>
      <c r="J159">
        <f>SUMIF(negtgel!U$2:BL$2,'Tsalin uzuulelt'!J$1,negtgel!U159:BL159) + SUMIF(negtgel!U$2:BL$2,'Tsalin uzuulelt'!J$2,negtgel!U159:BL159)+SUMIF(negtgel!U$2:BL$2,'Tsalin uzuulelt'!J$3,negtgel!U159:BL159)+SUMIF(negtgel!U$2:BL$2,'Tsalin uzuulelt'!J$4,negtgel!U159:BL159)+SUMIF(negtgel!U$2:BL$2,'Tsalin uzuulelt'!J$5,negtgel!U159:BL159)</f>
      </c>
      <c r="K159">
        <f>SUMIF(negtgel!U$2:BL$2,'Tsalin uzuulelt'!L$1,negtgel!U159:BL159) + SUMIF(negtgel!U$2:BL$2,'Tsalin uzuulelt'!L$2,negtgel!U159:BL159)+SUMIF(negtgel!U$2:BL$2,'Tsalin uzuulelt'!L$3,negtgel!U159:BL159)+SUMIF(negtgel!U$2:BL$2,'Tsalin uzuulelt'!L$4,negtgel!U159:BL159)+SUMIF(negtgel!U$2:BL$2,'Tsalin uzuulelt'!L$5,negtgel!U159:BL159)</f>
      </c>
      <c r="L159">
        <f>SUMIF(negtgel!U$2:BL$2,'Tsalin uzuulelt'!N$1,negtgel!U159:BL159) + SUMIF(negtgel!U$2:BL$2,'Tsalin uzuulelt'!N$2,negtgel!U159:BL159)+SUMIF(negtgel!U$2:BL$2,'Tsalin uzuulelt'!N$3,negtgel!U159:BL159)+SUMIF(negtgel!U$2:BL$2,'Tsalin uzuulelt'!N$4,negtgel!U159:BL159)+SUMIF(negtgel!U$2:BL$2,'Tsalin uzuulelt'!N$5,negtgel!U159:BL159)</f>
      </c>
      <c r="M159">
        <f>SUMIF(negtgel!U$2:BL$2,'Tsalin uzuulelt'!P$1,negtgel!U159:BL159) + SUMIF(negtgel!U$2:BL$2,'Tsalin uzuulelt'!P$2,negtgel!U159:BL159)+ SUMIF(negtgel!U$2:BL$2,'Tsalin uzuulelt'!P$3,negtgel!U159:BL159)+ SUMIF(negtgel!U$2:BL$2,'Tsalin uzuulelt'!P$4,negtgel!U159:BL159)+ SUMIF(negtgel!U$2:BL$2,'Tsalin uzuulelt'!P$5,negtgel!U159:BL159)</f>
      </c>
      <c r="N159">
        <f>IF(ISNUMBER(U159*1)=CF159,0,K159-H159-G159)</f>
      </c>
      <c r="O159">
        <f>IF(ISNUMBER(U159*1)=CF159,0,L159)</f>
      </c>
      <c r="P159">
        <f>IF(ISNUMBER(U159*1)=CF159,0,M159)</f>
      </c>
      <c r="Q159">
        <f>IF(N159&gt;2400000,N159,0)</f>
      </c>
      <c r="R159">
        <f>IF(L159/Q159*100&lt;3,2,10)</f>
      </c>
      <c r="S159">
        <f>IF(CH159=0,0,IF(B159&gt;9,10,IF(B159&gt;8,B159,IF(B159&gt;7.7,7.8,IF(B159&gt;3,B159,IF(B159&gt;1.5,2))))))</f>
      </c>
      <c r="T159">
        <f>IFERROR(U159*1,0)</f>
      </c>
      <c r="U159" t="n">
        <v>55.0</v>
      </c>
      <c r="V159" t="s">
        <v>4481</v>
      </c>
      <c r="W159" t="s">
        <v>4471</v>
      </c>
      <c r="X159" t="n">
        <v>535286.0</v>
      </c>
      <c r="Y159" t="n">
        <v>535286.0</v>
      </c>
      <c r="Z159" t="n">
        <v>0.0</v>
      </c>
      <c r="AA159" t="n">
        <v>0.0</v>
      </c>
      <c r="AB159" t="n">
        <v>0.0</v>
      </c>
      <c r="AC159" t="n">
        <v>0.0</v>
      </c>
      <c r="AD159" t="n">
        <v>0.0</v>
      </c>
      <c r="AE159" t="n">
        <v>0.0</v>
      </c>
      <c r="AF159" t="n">
        <v>63000.0</v>
      </c>
      <c r="AG159" t="n">
        <v>0.0</v>
      </c>
      <c r="AH159" t="n">
        <v>0.0</v>
      </c>
      <c r="AI159" t="n">
        <v>0.0</v>
      </c>
      <c r="AJ159" t="n">
        <v>0.0</v>
      </c>
      <c r="AK159" t="n">
        <v>0.0</v>
      </c>
      <c r="AL159" t="n">
        <v>0.0</v>
      </c>
      <c r="AM159" t="n">
        <v>0.0</v>
      </c>
      <c r="AN159" t="n">
        <v>0.0</v>
      </c>
      <c r="AO159" t="n">
        <v>598286.0</v>
      </c>
      <c r="AP159" t="n">
        <v>59829.0</v>
      </c>
      <c r="AQ159" t="n">
        <v>47475.7</v>
      </c>
      <c r="CG159"/>
    </row>
    <row r="160">
      <c r="A160" t="n">
        <v>3.0</v>
      </c>
      <c r="B160">
        <f>IF((K160-G160-H160&gt;2400000),10,(L160/(K160-G160-H160)*100))</f>
      </c>
      <c r="C160">
        <f>IF(N160&gt;2400000,240000,(N160*S160)/100)</f>
      </c>
      <c r="D160">
        <f>IF(S160=0,0,IF((N160-I160)&gt;2400000,((((((N160-I160-J160)-240000))*0.1+(I160+J160)*0.1)))-7000,((((((N160-I160-J160)-(N160-I160-J160)*S160/100)))*0.1+(I160+J160)*0.1)-7000)))</f>
      </c>
      <c r="E160">
        <f>C160-O160</f>
      </c>
      <c r="F160">
        <f>D160-P160</f>
      </c>
      <c r="G160">
        <f>SUMIF(negtgel!U$2:BL$2,'Tsalin uzuulelt'!B$1,negtgel!U160:BL160) + SUMIF(negtgel!U$2:BL$2,'Tsalin uzuulelt'!B$2,negtgel!U160:BL160)+SUMIF(negtgel!U$2:BL$2,'Tsalin uzuulelt'!B$3,negtgel!U160:BL160)+SUMIF(negtgel!U$2:BL$2,'Tsalin uzuulelt'!B$4,negtgel!U160:BL160)+SUMIF(negtgel!U$2:BL$2,'Tsalin uzuulelt'!B$5,negtgel!U160:BL160)</f>
      </c>
      <c r="H160">
        <f>SUMIF(negtgel!U$2:BL$2,'Tsalin uzuulelt'!F$1,negtgel!U160:BL160) + SUMIF(negtgel!U$2:BL$2,'Tsalin uzuulelt'!F$2,negtgel!U160:BL160)+SUMIF(negtgel!U$2:BL$2,'Tsalin uzuulelt'!F$3,negtgel!U160:BL160)+SUMIF(negtgel!U$2:BL$2,'Tsalin uzuulelt'!F$4,negtgel!U160:BL160)+SUMIF(negtgel!U$2:BL$2,'Tsalin uzuulelt'!F$5,negtgel!U160:BL160)</f>
      </c>
      <c r="I160">
        <f>SUMIF(negtgel!U$2:BL$2,'Tsalin uzuulelt'!H$1,negtgel!U160:BL160) + SUMIF(negtgel!U$2:BL$2,'Tsalin uzuulelt'!H$2,negtgel!U160:BL160)+SUMIF(negtgel!U$2:BL$2,'Tsalin uzuulelt'!H$3,negtgel!U160:BL160)+SUMIF(negtgel!U$2:BL$2,'Tsalin uzuulelt'!H$4,negtgel!U160:BL160)+SUMIF(negtgel!U$2:BL$2,'Tsalin uzuulelt'!H$5,negtgel!U160:BL160)</f>
      </c>
      <c r="J160">
        <f>SUMIF(negtgel!U$2:BL$2,'Tsalin uzuulelt'!J$1,negtgel!U160:BL160) + SUMIF(negtgel!U$2:BL$2,'Tsalin uzuulelt'!J$2,negtgel!U160:BL160)+SUMIF(negtgel!U$2:BL$2,'Tsalin uzuulelt'!J$3,negtgel!U160:BL160)+SUMIF(negtgel!U$2:BL$2,'Tsalin uzuulelt'!J$4,negtgel!U160:BL160)+SUMIF(negtgel!U$2:BL$2,'Tsalin uzuulelt'!J$5,negtgel!U160:BL160)</f>
      </c>
      <c r="K160">
        <f>SUMIF(negtgel!U$2:BL$2,'Tsalin uzuulelt'!L$1,negtgel!U160:BL160) + SUMIF(negtgel!U$2:BL$2,'Tsalin uzuulelt'!L$2,negtgel!U160:BL160)+SUMIF(negtgel!U$2:BL$2,'Tsalin uzuulelt'!L$3,negtgel!U160:BL160)+SUMIF(negtgel!U$2:BL$2,'Tsalin uzuulelt'!L$4,negtgel!U160:BL160)+SUMIF(negtgel!U$2:BL$2,'Tsalin uzuulelt'!L$5,negtgel!U160:BL160)</f>
      </c>
      <c r="L160">
        <f>SUMIF(negtgel!U$2:BL$2,'Tsalin uzuulelt'!N$1,negtgel!U160:BL160) + SUMIF(negtgel!U$2:BL$2,'Tsalin uzuulelt'!N$2,negtgel!U160:BL160)+SUMIF(negtgel!U$2:BL$2,'Tsalin uzuulelt'!N$3,negtgel!U160:BL160)+SUMIF(negtgel!U$2:BL$2,'Tsalin uzuulelt'!N$4,negtgel!U160:BL160)+SUMIF(negtgel!U$2:BL$2,'Tsalin uzuulelt'!N$5,negtgel!U160:BL160)</f>
      </c>
      <c r="M160">
        <f>SUMIF(negtgel!U$2:BL$2,'Tsalin uzuulelt'!P$1,negtgel!U160:BL160) + SUMIF(negtgel!U$2:BL$2,'Tsalin uzuulelt'!P$2,negtgel!U160:BL160)+ SUMIF(negtgel!U$2:BL$2,'Tsalin uzuulelt'!P$3,negtgel!U160:BL160)+ SUMIF(negtgel!U$2:BL$2,'Tsalin uzuulelt'!P$4,negtgel!U160:BL160)+ SUMIF(negtgel!U$2:BL$2,'Tsalin uzuulelt'!P$5,negtgel!U160:BL160)</f>
      </c>
      <c r="N160">
        <f>IF(ISNUMBER(U160*1)=CF160,0,K160-H160-G160)</f>
      </c>
      <c r="O160">
        <f>IF(ISNUMBER(U160*1)=CF160,0,L160)</f>
      </c>
      <c r="P160">
        <f>IF(ISNUMBER(U160*1)=CF160,0,M160)</f>
      </c>
      <c r="Q160">
        <f>IF(N160&gt;2400000,N160,0)</f>
      </c>
      <c r="R160">
        <f>IF(L160/Q160*100&lt;3,2,10)</f>
      </c>
      <c r="S160">
        <f>IF(CH160=0,0,IF(B160&gt;9,10,IF(B160&gt;8,B160,IF(B160&gt;7.7,7.8,IF(B160&gt;3,B160,IF(B160&gt;1.5,2))))))</f>
      </c>
      <c r="T160">
        <f>IFERROR(U160*1,0)</f>
      </c>
      <c r="U160" t="n">
        <v>56.0</v>
      </c>
      <c r="V160" t="s">
        <v>4482</v>
      </c>
      <c r="W160" t="s">
        <v>4469</v>
      </c>
      <c r="X160" t="n">
        <v>733863.0</v>
      </c>
      <c r="Y160" t="n">
        <v>733863.0</v>
      </c>
      <c r="Z160" t="n">
        <v>146773.0</v>
      </c>
      <c r="AA160" t="n">
        <v>146773.0</v>
      </c>
      <c r="AB160" t="n">
        <v>0.0</v>
      </c>
      <c r="AC160" t="n">
        <v>110079.0</v>
      </c>
      <c r="AD160" t="n">
        <v>0.0</v>
      </c>
      <c r="AE160" t="n">
        <v>0.0</v>
      </c>
      <c r="AF160" t="n">
        <v>63000.0</v>
      </c>
      <c r="AG160" t="n">
        <v>0.0</v>
      </c>
      <c r="AH160" t="n">
        <v>0.0</v>
      </c>
      <c r="AI160" t="n">
        <v>0.0</v>
      </c>
      <c r="AJ160" t="n">
        <v>0.0</v>
      </c>
      <c r="AK160" t="n">
        <v>0.0</v>
      </c>
      <c r="AL160" t="n">
        <v>0.0</v>
      </c>
      <c r="AM160" t="n">
        <v>0.0</v>
      </c>
      <c r="AN160" t="n">
        <v>0.0</v>
      </c>
      <c r="AO160" t="n">
        <v>1200488.0</v>
      </c>
      <c r="AP160" t="n">
        <v>120049.0</v>
      </c>
      <c r="AQ160" t="n">
        <v>101673.9</v>
      </c>
      <c r="CG160"/>
    </row>
    <row r="161">
      <c r="A161" t="n">
        <v>3.0</v>
      </c>
      <c r="B161">
        <f>IF((K161-G161-H161&gt;2400000),10,(L161/(K161-G161-H161)*100))</f>
      </c>
      <c r="C161">
        <f>IF(N161&gt;2400000,240000,(N161*S161)/100)</f>
      </c>
      <c r="D161">
        <f>IF(S161=0,0,IF((N161-I161)&gt;2400000,((((((N161-I161-J161)-240000))*0.1+(I161+J161)*0.1)))-7000,((((((N161-I161-J161)-(N161-I161-J161)*S161/100)))*0.1+(I161+J161)*0.1)-7000)))</f>
      </c>
      <c r="E161">
        <f>C161-O161</f>
      </c>
      <c r="F161">
        <f>D161-P161</f>
      </c>
      <c r="G161">
        <f>SUMIF(negtgel!U$2:BL$2,'Tsalin uzuulelt'!B$1,negtgel!U161:BL161) + SUMIF(negtgel!U$2:BL$2,'Tsalin uzuulelt'!B$2,negtgel!U161:BL161)+SUMIF(negtgel!U$2:BL$2,'Tsalin uzuulelt'!B$3,negtgel!U161:BL161)+SUMIF(negtgel!U$2:BL$2,'Tsalin uzuulelt'!B$4,negtgel!U161:BL161)+SUMIF(negtgel!U$2:BL$2,'Tsalin uzuulelt'!B$5,negtgel!U161:BL161)</f>
      </c>
      <c r="H161">
        <f>SUMIF(negtgel!U$2:BL$2,'Tsalin uzuulelt'!F$1,negtgel!U161:BL161) + SUMIF(negtgel!U$2:BL$2,'Tsalin uzuulelt'!F$2,negtgel!U161:BL161)+SUMIF(negtgel!U$2:BL$2,'Tsalin uzuulelt'!F$3,negtgel!U161:BL161)+SUMIF(negtgel!U$2:BL$2,'Tsalin uzuulelt'!F$4,negtgel!U161:BL161)+SUMIF(negtgel!U$2:BL$2,'Tsalin uzuulelt'!F$5,negtgel!U161:BL161)</f>
      </c>
      <c r="I161">
        <f>SUMIF(negtgel!U$2:BL$2,'Tsalin uzuulelt'!H$1,negtgel!U161:BL161) + SUMIF(negtgel!U$2:BL$2,'Tsalin uzuulelt'!H$2,negtgel!U161:BL161)+SUMIF(negtgel!U$2:BL$2,'Tsalin uzuulelt'!H$3,negtgel!U161:BL161)+SUMIF(negtgel!U$2:BL$2,'Tsalin uzuulelt'!H$4,negtgel!U161:BL161)+SUMIF(negtgel!U$2:BL$2,'Tsalin uzuulelt'!H$5,negtgel!U161:BL161)</f>
      </c>
      <c r="J161">
        <f>SUMIF(negtgel!U$2:BL$2,'Tsalin uzuulelt'!J$1,negtgel!U161:BL161) + SUMIF(negtgel!U$2:BL$2,'Tsalin uzuulelt'!J$2,negtgel!U161:BL161)+SUMIF(negtgel!U$2:BL$2,'Tsalin uzuulelt'!J$3,negtgel!U161:BL161)+SUMIF(negtgel!U$2:BL$2,'Tsalin uzuulelt'!J$4,negtgel!U161:BL161)+SUMIF(negtgel!U$2:BL$2,'Tsalin uzuulelt'!J$5,negtgel!U161:BL161)</f>
      </c>
      <c r="K161">
        <f>SUMIF(negtgel!U$2:BL$2,'Tsalin uzuulelt'!L$1,negtgel!U161:BL161) + SUMIF(negtgel!U$2:BL$2,'Tsalin uzuulelt'!L$2,negtgel!U161:BL161)+SUMIF(negtgel!U$2:BL$2,'Tsalin uzuulelt'!L$3,negtgel!U161:BL161)+SUMIF(negtgel!U$2:BL$2,'Tsalin uzuulelt'!L$4,negtgel!U161:BL161)+SUMIF(negtgel!U$2:BL$2,'Tsalin uzuulelt'!L$5,negtgel!U161:BL161)</f>
      </c>
      <c r="L161">
        <f>SUMIF(negtgel!U$2:BL$2,'Tsalin uzuulelt'!N$1,negtgel!U161:BL161) + SUMIF(negtgel!U$2:BL$2,'Tsalin uzuulelt'!N$2,negtgel!U161:BL161)+SUMIF(negtgel!U$2:BL$2,'Tsalin uzuulelt'!N$3,negtgel!U161:BL161)+SUMIF(negtgel!U$2:BL$2,'Tsalin uzuulelt'!N$4,negtgel!U161:BL161)+SUMIF(negtgel!U$2:BL$2,'Tsalin uzuulelt'!N$5,negtgel!U161:BL161)</f>
      </c>
      <c r="M161">
        <f>SUMIF(negtgel!U$2:BL$2,'Tsalin uzuulelt'!P$1,negtgel!U161:BL161) + SUMIF(negtgel!U$2:BL$2,'Tsalin uzuulelt'!P$2,negtgel!U161:BL161)+ SUMIF(negtgel!U$2:BL$2,'Tsalin uzuulelt'!P$3,negtgel!U161:BL161)+ SUMIF(negtgel!U$2:BL$2,'Tsalin uzuulelt'!P$4,negtgel!U161:BL161)+ SUMIF(negtgel!U$2:BL$2,'Tsalin uzuulelt'!P$5,negtgel!U161:BL161)</f>
      </c>
      <c r="N161">
        <f>IF(ISNUMBER(U161*1)=CF161,0,K161-H161-G161)</f>
      </c>
      <c r="O161">
        <f>IF(ISNUMBER(U161*1)=CF161,0,L161)</f>
      </c>
      <c r="P161">
        <f>IF(ISNUMBER(U161*1)=CF161,0,M161)</f>
      </c>
      <c r="Q161">
        <f>IF(N161&gt;2400000,N161,0)</f>
      </c>
      <c r="R161">
        <f>IF(L161/Q161*100&lt;3,2,10)</f>
      </c>
      <c r="S161">
        <f>IF(CH161=0,0,IF(B161&gt;9,10,IF(B161&gt;8,B161,IF(B161&gt;7.7,7.8,IF(B161&gt;3,B161,IF(B161&gt;1.5,2))))))</f>
      </c>
      <c r="T161">
        <f>IFERROR(U161*1,0)</f>
      </c>
      <c r="U161" t="s">
        <v>4466</v>
      </c>
      <c r="V161"/>
      <c r="W161"/>
      <c r="X161" t="n">
        <v>5555222.0</v>
      </c>
      <c r="Y161" t="n">
        <v>5351304.0</v>
      </c>
      <c r="Z161" t="n">
        <v>425850.0</v>
      </c>
      <c r="AA161" t="n">
        <v>615659.0</v>
      </c>
      <c r="AB161" t="n">
        <v>0.0</v>
      </c>
      <c r="AC161" t="n">
        <v>211694.0</v>
      </c>
      <c r="AD161" t="n">
        <v>0.0</v>
      </c>
      <c r="AE161" t="n">
        <v>0.0</v>
      </c>
      <c r="AF161" t="n">
        <v>543000.0</v>
      </c>
      <c r="AG161" t="n">
        <v>0.0</v>
      </c>
      <c r="AH161" t="n">
        <v>0.0</v>
      </c>
      <c r="AI161" t="n">
        <v>0.0</v>
      </c>
      <c r="AJ161" t="n">
        <v>0.0</v>
      </c>
      <c r="AK161" t="n">
        <v>0.0</v>
      </c>
      <c r="AL161" t="n">
        <v>0.0</v>
      </c>
      <c r="AM161" t="n">
        <v>0.0</v>
      </c>
      <c r="AN161" t="n">
        <v>0.0</v>
      </c>
      <c r="AO161" t="n">
        <v>7147507.0</v>
      </c>
      <c r="AP161" t="n">
        <v>714753.0</v>
      </c>
      <c r="AQ161" t="n">
        <v>585705.6</v>
      </c>
      <c r="CG161"/>
    </row>
    <row r="162">
      <c r="A162" t="n">
        <v>3.0</v>
      </c>
      <c r="B162">
        <f>IF((K162-G162-H162&gt;2400000),10,(L162/(K162-G162-H162)*100))</f>
      </c>
      <c r="C162">
        <f>IF(N162&gt;2400000,240000,(N162*S162)/100)</f>
      </c>
      <c r="D162">
        <f>IF(S162=0,0,IF((N162-I162)&gt;2400000,((((((N162-I162-J162)-240000))*0.1+(I162+J162)*0.1)))-7000,((((((N162-I162-J162)-(N162-I162-J162)*S162/100)))*0.1+(I162+J162)*0.1)-7000)))</f>
      </c>
      <c r="E162">
        <f>C162-O162</f>
      </c>
      <c r="F162">
        <f>D162-P162</f>
      </c>
      <c r="G162">
        <f>SUMIF(negtgel!U$2:BL$2,'Tsalin uzuulelt'!B$1,negtgel!U162:BL162) + SUMIF(negtgel!U$2:BL$2,'Tsalin uzuulelt'!B$2,negtgel!U162:BL162)+SUMIF(negtgel!U$2:BL$2,'Tsalin uzuulelt'!B$3,negtgel!U162:BL162)+SUMIF(negtgel!U$2:BL$2,'Tsalin uzuulelt'!B$4,negtgel!U162:BL162)+SUMIF(negtgel!U$2:BL$2,'Tsalin uzuulelt'!B$5,negtgel!U162:BL162)</f>
      </c>
      <c r="H162">
        <f>SUMIF(negtgel!U$2:BL$2,'Tsalin uzuulelt'!F$1,negtgel!U162:BL162) + SUMIF(negtgel!U$2:BL$2,'Tsalin uzuulelt'!F$2,negtgel!U162:BL162)+SUMIF(negtgel!U$2:BL$2,'Tsalin uzuulelt'!F$3,negtgel!U162:BL162)+SUMIF(negtgel!U$2:BL$2,'Tsalin uzuulelt'!F$4,negtgel!U162:BL162)+SUMIF(negtgel!U$2:BL$2,'Tsalin uzuulelt'!F$5,negtgel!U162:BL162)</f>
      </c>
      <c r="I162">
        <f>SUMIF(negtgel!U$2:BL$2,'Tsalin uzuulelt'!H$1,negtgel!U162:BL162) + SUMIF(negtgel!U$2:BL$2,'Tsalin uzuulelt'!H$2,negtgel!U162:BL162)+SUMIF(negtgel!U$2:BL$2,'Tsalin uzuulelt'!H$3,negtgel!U162:BL162)+SUMIF(negtgel!U$2:BL$2,'Tsalin uzuulelt'!H$4,negtgel!U162:BL162)+SUMIF(negtgel!U$2:BL$2,'Tsalin uzuulelt'!H$5,negtgel!U162:BL162)</f>
      </c>
      <c r="J162">
        <f>SUMIF(negtgel!U$2:BL$2,'Tsalin uzuulelt'!J$1,negtgel!U162:BL162) + SUMIF(negtgel!U$2:BL$2,'Tsalin uzuulelt'!J$2,negtgel!U162:BL162)+SUMIF(negtgel!U$2:BL$2,'Tsalin uzuulelt'!J$3,negtgel!U162:BL162)+SUMIF(negtgel!U$2:BL$2,'Tsalin uzuulelt'!J$4,negtgel!U162:BL162)+SUMIF(negtgel!U$2:BL$2,'Tsalin uzuulelt'!J$5,negtgel!U162:BL162)</f>
      </c>
      <c r="K162">
        <f>SUMIF(negtgel!U$2:BL$2,'Tsalin uzuulelt'!L$1,negtgel!U162:BL162) + SUMIF(negtgel!U$2:BL$2,'Tsalin uzuulelt'!L$2,negtgel!U162:BL162)+SUMIF(negtgel!U$2:BL$2,'Tsalin uzuulelt'!L$3,negtgel!U162:BL162)+SUMIF(negtgel!U$2:BL$2,'Tsalin uzuulelt'!L$4,negtgel!U162:BL162)+SUMIF(negtgel!U$2:BL$2,'Tsalin uzuulelt'!L$5,negtgel!U162:BL162)</f>
      </c>
      <c r="L162">
        <f>SUMIF(negtgel!U$2:BL$2,'Tsalin uzuulelt'!N$1,negtgel!U162:BL162) + SUMIF(negtgel!U$2:BL$2,'Tsalin uzuulelt'!N$2,negtgel!U162:BL162)+SUMIF(negtgel!U$2:BL$2,'Tsalin uzuulelt'!N$3,negtgel!U162:BL162)+SUMIF(negtgel!U$2:BL$2,'Tsalin uzuulelt'!N$4,negtgel!U162:BL162)+SUMIF(negtgel!U$2:BL$2,'Tsalin uzuulelt'!N$5,negtgel!U162:BL162)</f>
      </c>
      <c r="M162">
        <f>SUMIF(negtgel!U$2:BL$2,'Tsalin uzuulelt'!P$1,negtgel!U162:BL162) + SUMIF(negtgel!U$2:BL$2,'Tsalin uzuulelt'!P$2,negtgel!U162:BL162)+ SUMIF(negtgel!U$2:BL$2,'Tsalin uzuulelt'!P$3,negtgel!U162:BL162)+ SUMIF(negtgel!U$2:BL$2,'Tsalin uzuulelt'!P$4,negtgel!U162:BL162)+ SUMIF(negtgel!U$2:BL$2,'Tsalin uzuulelt'!P$5,negtgel!U162:BL162)</f>
      </c>
      <c r="N162">
        <f>IF(ISNUMBER(U162*1)=CF162,0,K162-H162-G162)</f>
      </c>
      <c r="O162">
        <f>IF(ISNUMBER(U162*1)=CF162,0,L162)</f>
      </c>
      <c r="P162">
        <f>IF(ISNUMBER(U162*1)=CF162,0,M162)</f>
      </c>
      <c r="Q162">
        <f>IF(N162&gt;2400000,N162,0)</f>
      </c>
      <c r="R162">
        <f>IF(L162/Q162*100&lt;3,2,10)</f>
      </c>
      <c r="S162">
        <f>IF(CH162=0,0,IF(B162&gt;9,10,IF(B162&gt;8,B162,IF(B162&gt;7.7,7.8,IF(B162&gt;3,B162,IF(B162&gt;1.5,2))))))</f>
      </c>
      <c r="T162">
        <f>IFERROR(U162*1,0)</f>
      </c>
      <c r="U162" t="s">
        <v>4483</v>
      </c>
      <c r="V162"/>
      <c r="W162"/>
      <c r="X162"/>
      <c r="Y162"/>
      <c r="Z162"/>
      <c r="AA162"/>
      <c r="AB162"/>
      <c r="AC162"/>
      <c r="AD162"/>
      <c r="AE162"/>
      <c r="AF162"/>
      <c r="AG162"/>
      <c r="AH162"/>
      <c r="AI162"/>
      <c r="AJ162"/>
      <c r="AK162"/>
      <c r="AL162"/>
      <c r="AM162"/>
      <c r="AN162"/>
      <c r="AO162"/>
      <c r="AP162"/>
      <c r="AQ162"/>
      <c r="CG162"/>
    </row>
    <row r="163">
      <c r="A163" t="n">
        <v>3.0</v>
      </c>
      <c r="B163">
        <f>IF((K163-G163-H163&gt;2400000),10,(L163/(K163-G163-H163)*100))</f>
      </c>
      <c r="C163">
        <f>IF(N163&gt;2400000,240000,(N163*S163)/100)</f>
      </c>
      <c r="D163">
        <f>IF(S163=0,0,IF((N163-I163)&gt;2400000,((((((N163-I163-J163)-240000))*0.1+(I163+J163)*0.1)))-7000,((((((N163-I163-J163)-(N163-I163-J163)*S163/100)))*0.1+(I163+J163)*0.1)-7000)))</f>
      </c>
      <c r="E163">
        <f>C163-O163</f>
      </c>
      <c r="F163">
        <f>D163-P163</f>
      </c>
      <c r="G163">
        <f>SUMIF(negtgel!U$2:BL$2,'Tsalin uzuulelt'!B$1,negtgel!U163:BL163) + SUMIF(negtgel!U$2:BL$2,'Tsalin uzuulelt'!B$2,negtgel!U163:BL163)+SUMIF(negtgel!U$2:BL$2,'Tsalin uzuulelt'!B$3,negtgel!U163:BL163)+SUMIF(negtgel!U$2:BL$2,'Tsalin uzuulelt'!B$4,negtgel!U163:BL163)+SUMIF(negtgel!U$2:BL$2,'Tsalin uzuulelt'!B$5,negtgel!U163:BL163)</f>
      </c>
      <c r="H163">
        <f>SUMIF(negtgel!U$2:BL$2,'Tsalin uzuulelt'!F$1,negtgel!U163:BL163) + SUMIF(negtgel!U$2:BL$2,'Tsalin uzuulelt'!F$2,negtgel!U163:BL163)+SUMIF(negtgel!U$2:BL$2,'Tsalin uzuulelt'!F$3,negtgel!U163:BL163)+SUMIF(negtgel!U$2:BL$2,'Tsalin uzuulelt'!F$4,negtgel!U163:BL163)+SUMIF(negtgel!U$2:BL$2,'Tsalin uzuulelt'!F$5,negtgel!U163:BL163)</f>
      </c>
      <c r="I163">
        <f>SUMIF(negtgel!U$2:BL$2,'Tsalin uzuulelt'!H$1,negtgel!U163:BL163) + SUMIF(negtgel!U$2:BL$2,'Tsalin uzuulelt'!H$2,negtgel!U163:BL163)+SUMIF(negtgel!U$2:BL$2,'Tsalin uzuulelt'!H$3,negtgel!U163:BL163)+SUMIF(negtgel!U$2:BL$2,'Tsalin uzuulelt'!H$4,negtgel!U163:BL163)+SUMIF(negtgel!U$2:BL$2,'Tsalin uzuulelt'!H$5,negtgel!U163:BL163)</f>
      </c>
      <c r="J163">
        <f>SUMIF(negtgel!U$2:BL$2,'Tsalin uzuulelt'!J$1,negtgel!U163:BL163) + SUMIF(negtgel!U$2:BL$2,'Tsalin uzuulelt'!J$2,negtgel!U163:BL163)+SUMIF(negtgel!U$2:BL$2,'Tsalin uzuulelt'!J$3,negtgel!U163:BL163)+SUMIF(negtgel!U$2:BL$2,'Tsalin uzuulelt'!J$4,negtgel!U163:BL163)+SUMIF(negtgel!U$2:BL$2,'Tsalin uzuulelt'!J$5,negtgel!U163:BL163)</f>
      </c>
      <c r="K163">
        <f>SUMIF(negtgel!U$2:BL$2,'Tsalin uzuulelt'!L$1,negtgel!U163:BL163) + SUMIF(negtgel!U$2:BL$2,'Tsalin uzuulelt'!L$2,negtgel!U163:BL163)+SUMIF(negtgel!U$2:BL$2,'Tsalin uzuulelt'!L$3,negtgel!U163:BL163)+SUMIF(negtgel!U$2:BL$2,'Tsalin uzuulelt'!L$4,negtgel!U163:BL163)+SUMIF(negtgel!U$2:BL$2,'Tsalin uzuulelt'!L$5,negtgel!U163:BL163)</f>
      </c>
      <c r="L163">
        <f>SUMIF(negtgel!U$2:BL$2,'Tsalin uzuulelt'!N$1,negtgel!U163:BL163) + SUMIF(negtgel!U$2:BL$2,'Tsalin uzuulelt'!N$2,negtgel!U163:BL163)+SUMIF(negtgel!U$2:BL$2,'Tsalin uzuulelt'!N$3,negtgel!U163:BL163)+SUMIF(negtgel!U$2:BL$2,'Tsalin uzuulelt'!N$4,negtgel!U163:BL163)+SUMIF(negtgel!U$2:BL$2,'Tsalin uzuulelt'!N$5,negtgel!U163:BL163)</f>
      </c>
      <c r="M163">
        <f>SUMIF(negtgel!U$2:BL$2,'Tsalin uzuulelt'!P$1,negtgel!U163:BL163) + SUMIF(negtgel!U$2:BL$2,'Tsalin uzuulelt'!P$2,negtgel!U163:BL163)+ SUMIF(negtgel!U$2:BL$2,'Tsalin uzuulelt'!P$3,negtgel!U163:BL163)+ SUMIF(negtgel!U$2:BL$2,'Tsalin uzuulelt'!P$4,negtgel!U163:BL163)+ SUMIF(negtgel!U$2:BL$2,'Tsalin uzuulelt'!P$5,negtgel!U163:BL163)</f>
      </c>
      <c r="N163">
        <f>IF(ISNUMBER(U163*1)=CF163,0,K163-H163-G163)</f>
      </c>
      <c r="O163">
        <f>IF(ISNUMBER(U163*1)=CF163,0,L163)</f>
      </c>
      <c r="P163">
        <f>IF(ISNUMBER(U163*1)=CF163,0,M163)</f>
      </c>
      <c r="Q163">
        <f>IF(N163&gt;2400000,N163,0)</f>
      </c>
      <c r="R163">
        <f>IF(L163/Q163*100&lt;3,2,10)</f>
      </c>
      <c r="S163">
        <f>IF(CH163=0,0,IF(B163&gt;9,10,IF(B163&gt;8,B163,IF(B163&gt;7.7,7.8,IF(B163&gt;3,B163,IF(B163&gt;1.5,2))))))</f>
      </c>
      <c r="T163">
        <f>IFERROR(U163*1,0)</f>
      </c>
      <c r="U163" t="n">
        <v>57.0</v>
      </c>
      <c r="V163" t="s">
        <v>4484</v>
      </c>
      <c r="W163" t="s">
        <v>4469</v>
      </c>
      <c r="X163" t="n">
        <v>613669.0</v>
      </c>
      <c r="Y163" t="n">
        <v>613669.0</v>
      </c>
      <c r="Z163" t="n">
        <v>61367.0</v>
      </c>
      <c r="AA163" t="n">
        <v>92050.0</v>
      </c>
      <c r="AB163" t="n">
        <v>0.0</v>
      </c>
      <c r="AC163" t="n">
        <v>0.0</v>
      </c>
      <c r="AD163" t="n">
        <v>0.0</v>
      </c>
      <c r="AE163" t="n">
        <v>0.0</v>
      </c>
      <c r="AF163" t="n">
        <v>63000.0</v>
      </c>
      <c r="AG163" t="n">
        <v>0.0</v>
      </c>
      <c r="AH163" t="n">
        <v>0.0</v>
      </c>
      <c r="AI163" t="n">
        <v>0.0</v>
      </c>
      <c r="AJ163" t="n">
        <v>0.0</v>
      </c>
      <c r="AK163" t="n">
        <v>0.0</v>
      </c>
      <c r="AL163" t="n">
        <v>0.0</v>
      </c>
      <c r="AM163" t="n">
        <v>0.0</v>
      </c>
      <c r="AN163" t="n">
        <v>0.0</v>
      </c>
      <c r="AO163" t="n">
        <v>830086.0</v>
      </c>
      <c r="AP163" t="n">
        <v>83009.0</v>
      </c>
      <c r="AQ163" t="n">
        <v>68337.7</v>
      </c>
      <c r="CG163"/>
    </row>
    <row r="164">
      <c r="A164" t="n">
        <v>3.0</v>
      </c>
      <c r="B164">
        <f>IF((K164-G164-H164&gt;2400000),10,(L164/(K164-G164-H164)*100))</f>
      </c>
      <c r="C164">
        <f>IF(N164&gt;2400000,240000,(N164*S164)/100)</f>
      </c>
      <c r="D164">
        <f>IF(S164=0,0,IF((N164-I164)&gt;2400000,((((((N164-I164-J164)-240000))*0.1+(I164+J164)*0.1)))-7000,((((((N164-I164-J164)-(N164-I164-J164)*S164/100)))*0.1+(I164+J164)*0.1)-7000)))</f>
      </c>
      <c r="E164">
        <f>C164-O164</f>
      </c>
      <c r="F164">
        <f>D164-P164</f>
      </c>
      <c r="G164">
        <f>SUMIF(negtgel!U$2:BL$2,'Tsalin uzuulelt'!B$1,negtgel!U164:BL164) + SUMIF(negtgel!U$2:BL$2,'Tsalin uzuulelt'!B$2,negtgel!U164:BL164)+SUMIF(negtgel!U$2:BL$2,'Tsalin uzuulelt'!B$3,negtgel!U164:BL164)+SUMIF(negtgel!U$2:BL$2,'Tsalin uzuulelt'!B$4,negtgel!U164:BL164)+SUMIF(negtgel!U$2:BL$2,'Tsalin uzuulelt'!B$5,negtgel!U164:BL164)</f>
      </c>
      <c r="H164">
        <f>SUMIF(negtgel!U$2:BL$2,'Tsalin uzuulelt'!F$1,negtgel!U164:BL164) + SUMIF(negtgel!U$2:BL$2,'Tsalin uzuulelt'!F$2,negtgel!U164:BL164)+SUMIF(negtgel!U$2:BL$2,'Tsalin uzuulelt'!F$3,negtgel!U164:BL164)+SUMIF(negtgel!U$2:BL$2,'Tsalin uzuulelt'!F$4,negtgel!U164:BL164)+SUMIF(negtgel!U$2:BL$2,'Tsalin uzuulelt'!F$5,negtgel!U164:BL164)</f>
      </c>
      <c r="I164">
        <f>SUMIF(negtgel!U$2:BL$2,'Tsalin uzuulelt'!H$1,negtgel!U164:BL164) + SUMIF(negtgel!U$2:BL$2,'Tsalin uzuulelt'!H$2,negtgel!U164:BL164)+SUMIF(negtgel!U$2:BL$2,'Tsalin uzuulelt'!H$3,negtgel!U164:BL164)+SUMIF(negtgel!U$2:BL$2,'Tsalin uzuulelt'!H$4,negtgel!U164:BL164)+SUMIF(negtgel!U$2:BL$2,'Tsalin uzuulelt'!H$5,negtgel!U164:BL164)</f>
      </c>
      <c r="J164">
        <f>SUMIF(negtgel!U$2:BL$2,'Tsalin uzuulelt'!J$1,negtgel!U164:BL164) + SUMIF(negtgel!U$2:BL$2,'Tsalin uzuulelt'!J$2,negtgel!U164:BL164)+SUMIF(negtgel!U$2:BL$2,'Tsalin uzuulelt'!J$3,negtgel!U164:BL164)+SUMIF(negtgel!U$2:BL$2,'Tsalin uzuulelt'!J$4,negtgel!U164:BL164)+SUMIF(negtgel!U$2:BL$2,'Tsalin uzuulelt'!J$5,negtgel!U164:BL164)</f>
      </c>
      <c r="K164">
        <f>SUMIF(negtgel!U$2:BL$2,'Tsalin uzuulelt'!L$1,negtgel!U164:BL164) + SUMIF(negtgel!U$2:BL$2,'Tsalin uzuulelt'!L$2,negtgel!U164:BL164)+SUMIF(negtgel!U$2:BL$2,'Tsalin uzuulelt'!L$3,negtgel!U164:BL164)+SUMIF(negtgel!U$2:BL$2,'Tsalin uzuulelt'!L$4,negtgel!U164:BL164)+SUMIF(negtgel!U$2:BL$2,'Tsalin uzuulelt'!L$5,negtgel!U164:BL164)</f>
      </c>
      <c r="L164">
        <f>SUMIF(negtgel!U$2:BL$2,'Tsalin uzuulelt'!N$1,negtgel!U164:BL164) + SUMIF(negtgel!U$2:BL$2,'Tsalin uzuulelt'!N$2,negtgel!U164:BL164)+SUMIF(negtgel!U$2:BL$2,'Tsalin uzuulelt'!N$3,negtgel!U164:BL164)+SUMIF(negtgel!U$2:BL$2,'Tsalin uzuulelt'!N$4,negtgel!U164:BL164)+SUMIF(negtgel!U$2:BL$2,'Tsalin uzuulelt'!N$5,negtgel!U164:BL164)</f>
      </c>
      <c r="M164">
        <f>SUMIF(negtgel!U$2:BL$2,'Tsalin uzuulelt'!P$1,negtgel!U164:BL164) + SUMIF(negtgel!U$2:BL$2,'Tsalin uzuulelt'!P$2,negtgel!U164:BL164)+ SUMIF(negtgel!U$2:BL$2,'Tsalin uzuulelt'!P$3,negtgel!U164:BL164)+ SUMIF(negtgel!U$2:BL$2,'Tsalin uzuulelt'!P$4,negtgel!U164:BL164)+ SUMIF(negtgel!U$2:BL$2,'Tsalin uzuulelt'!P$5,negtgel!U164:BL164)</f>
      </c>
      <c r="N164">
        <f>IF(ISNUMBER(U164*1)=CF164,0,K164-H164-G164)</f>
      </c>
      <c r="O164">
        <f>IF(ISNUMBER(U164*1)=CF164,0,L164)</f>
      </c>
      <c r="P164">
        <f>IF(ISNUMBER(U164*1)=CF164,0,M164)</f>
      </c>
      <c r="Q164">
        <f>IF(N164&gt;2400000,N164,0)</f>
      </c>
      <c r="R164">
        <f>IF(L164/Q164*100&lt;3,2,10)</f>
      </c>
      <c r="S164">
        <f>IF(CH164=0,0,IF(B164&gt;9,10,IF(B164&gt;8,B164,IF(B164&gt;7.7,7.8,IF(B164&gt;3,B164,IF(B164&gt;1.5,2))))))</f>
      </c>
      <c r="T164">
        <f>IFERROR(U164*1,0)</f>
      </c>
      <c r="U164" t="n">
        <v>58.0</v>
      </c>
      <c r="V164" t="s">
        <v>4530</v>
      </c>
      <c r="W164" t="s">
        <v>4469</v>
      </c>
      <c r="X164" t="n">
        <v>547759.0</v>
      </c>
      <c r="Y164" t="n">
        <v>547759.0</v>
      </c>
      <c r="Z164" t="n">
        <v>0.0</v>
      </c>
      <c r="AA164" t="n">
        <v>0.0</v>
      </c>
      <c r="AB164" t="n">
        <v>0.0</v>
      </c>
      <c r="AC164" t="n">
        <v>0.0</v>
      </c>
      <c r="AD164" t="n">
        <v>0.0</v>
      </c>
      <c r="AE164" t="n">
        <v>0.0</v>
      </c>
      <c r="AF164" t="n">
        <v>63000.0</v>
      </c>
      <c r="AG164" t="n">
        <v>0.0</v>
      </c>
      <c r="AH164" t="n">
        <v>0.0</v>
      </c>
      <c r="AI164" t="n">
        <v>0.0</v>
      </c>
      <c r="AJ164" t="n">
        <v>0.0</v>
      </c>
      <c r="AK164" t="n">
        <v>0.0</v>
      </c>
      <c r="AL164" t="n">
        <v>0.0</v>
      </c>
      <c r="AM164" t="n">
        <v>0.0</v>
      </c>
      <c r="AN164" t="n">
        <v>0.0</v>
      </c>
      <c r="AO164" t="n">
        <v>610759.0</v>
      </c>
      <c r="AP164" t="n">
        <v>61076.0</v>
      </c>
      <c r="AQ164" t="n">
        <v>48598.3</v>
      </c>
      <c r="CG164"/>
    </row>
    <row r="165">
      <c r="A165" t="n">
        <v>3.0</v>
      </c>
      <c r="B165">
        <f>IF((K165-G165-H165&gt;2400000),10,(L165/(K165-G165-H165)*100))</f>
      </c>
      <c r="C165">
        <f>IF(N165&gt;2400000,240000,(N165*S165)/100)</f>
      </c>
      <c r="D165">
        <f>IF(S165=0,0,IF((N165-I165)&gt;2400000,((((((N165-I165-J165)-240000))*0.1+(I165+J165)*0.1)))-7000,((((((N165-I165-J165)-(N165-I165-J165)*S165/100)))*0.1+(I165+J165)*0.1)-7000)))</f>
      </c>
      <c r="E165">
        <f>C165-O165</f>
      </c>
      <c r="F165">
        <f>D165-P165</f>
      </c>
      <c r="G165">
        <f>SUMIF(negtgel!U$2:BL$2,'Tsalin uzuulelt'!B$1,negtgel!U165:BL165) + SUMIF(negtgel!U$2:BL$2,'Tsalin uzuulelt'!B$2,negtgel!U165:BL165)+SUMIF(negtgel!U$2:BL$2,'Tsalin uzuulelt'!B$3,negtgel!U165:BL165)+SUMIF(negtgel!U$2:BL$2,'Tsalin uzuulelt'!B$4,negtgel!U165:BL165)+SUMIF(negtgel!U$2:BL$2,'Tsalin uzuulelt'!B$5,negtgel!U165:BL165)</f>
      </c>
      <c r="H165">
        <f>SUMIF(negtgel!U$2:BL$2,'Tsalin uzuulelt'!F$1,negtgel!U165:BL165) + SUMIF(negtgel!U$2:BL$2,'Tsalin uzuulelt'!F$2,negtgel!U165:BL165)+SUMIF(negtgel!U$2:BL$2,'Tsalin uzuulelt'!F$3,negtgel!U165:BL165)+SUMIF(negtgel!U$2:BL$2,'Tsalin uzuulelt'!F$4,negtgel!U165:BL165)+SUMIF(negtgel!U$2:BL$2,'Tsalin uzuulelt'!F$5,negtgel!U165:BL165)</f>
      </c>
      <c r="I165">
        <f>SUMIF(negtgel!U$2:BL$2,'Tsalin uzuulelt'!H$1,negtgel!U165:BL165) + SUMIF(negtgel!U$2:BL$2,'Tsalin uzuulelt'!H$2,negtgel!U165:BL165)+SUMIF(negtgel!U$2:BL$2,'Tsalin uzuulelt'!H$3,negtgel!U165:BL165)+SUMIF(negtgel!U$2:BL$2,'Tsalin uzuulelt'!H$4,negtgel!U165:BL165)+SUMIF(negtgel!U$2:BL$2,'Tsalin uzuulelt'!H$5,negtgel!U165:BL165)</f>
      </c>
      <c r="J165">
        <f>SUMIF(negtgel!U$2:BL$2,'Tsalin uzuulelt'!J$1,negtgel!U165:BL165) + SUMIF(negtgel!U$2:BL$2,'Tsalin uzuulelt'!J$2,negtgel!U165:BL165)+SUMIF(negtgel!U$2:BL$2,'Tsalin uzuulelt'!J$3,negtgel!U165:BL165)+SUMIF(negtgel!U$2:BL$2,'Tsalin uzuulelt'!J$4,negtgel!U165:BL165)+SUMIF(negtgel!U$2:BL$2,'Tsalin uzuulelt'!J$5,negtgel!U165:BL165)</f>
      </c>
      <c r="K165">
        <f>SUMIF(negtgel!U$2:BL$2,'Tsalin uzuulelt'!L$1,negtgel!U165:BL165) + SUMIF(negtgel!U$2:BL$2,'Tsalin uzuulelt'!L$2,negtgel!U165:BL165)+SUMIF(negtgel!U$2:BL$2,'Tsalin uzuulelt'!L$3,negtgel!U165:BL165)+SUMIF(negtgel!U$2:BL$2,'Tsalin uzuulelt'!L$4,negtgel!U165:BL165)+SUMIF(negtgel!U$2:BL$2,'Tsalin uzuulelt'!L$5,negtgel!U165:BL165)</f>
      </c>
      <c r="L165">
        <f>SUMIF(negtgel!U$2:BL$2,'Tsalin uzuulelt'!N$1,negtgel!U165:BL165) + SUMIF(negtgel!U$2:BL$2,'Tsalin uzuulelt'!N$2,negtgel!U165:BL165)+SUMIF(negtgel!U$2:BL$2,'Tsalin uzuulelt'!N$3,negtgel!U165:BL165)+SUMIF(negtgel!U$2:BL$2,'Tsalin uzuulelt'!N$4,negtgel!U165:BL165)+SUMIF(negtgel!U$2:BL$2,'Tsalin uzuulelt'!N$5,negtgel!U165:BL165)</f>
      </c>
      <c r="M165">
        <f>SUMIF(negtgel!U$2:BL$2,'Tsalin uzuulelt'!P$1,negtgel!U165:BL165) + SUMIF(negtgel!U$2:BL$2,'Tsalin uzuulelt'!P$2,negtgel!U165:BL165)+ SUMIF(negtgel!U$2:BL$2,'Tsalin uzuulelt'!P$3,negtgel!U165:BL165)+ SUMIF(negtgel!U$2:BL$2,'Tsalin uzuulelt'!P$4,negtgel!U165:BL165)+ SUMIF(negtgel!U$2:BL$2,'Tsalin uzuulelt'!P$5,negtgel!U165:BL165)</f>
      </c>
      <c r="N165">
        <f>IF(ISNUMBER(U165*1)=CF165,0,K165-H165-G165)</f>
      </c>
      <c r="O165">
        <f>IF(ISNUMBER(U165*1)=CF165,0,L165)</f>
      </c>
      <c r="P165">
        <f>IF(ISNUMBER(U165*1)=CF165,0,M165)</f>
      </c>
      <c r="Q165">
        <f>IF(N165&gt;2400000,N165,0)</f>
      </c>
      <c r="R165">
        <f>IF(L165/Q165*100&lt;3,2,10)</f>
      </c>
      <c r="S165">
        <f>IF(CH165=0,0,IF(B165&gt;9,10,IF(B165&gt;8,B165,IF(B165&gt;7.7,7.8,IF(B165&gt;3,B165,IF(B165&gt;1.5,2))))))</f>
      </c>
      <c r="T165">
        <f>IFERROR(U165*1,0)</f>
      </c>
      <c r="U165" t="n">
        <v>59.0</v>
      </c>
      <c r="V165" t="s">
        <v>4531</v>
      </c>
      <c r="W165" t="s">
        <v>4471</v>
      </c>
      <c r="X165" t="n">
        <v>535286.0</v>
      </c>
      <c r="Y165" t="n">
        <v>458817.0</v>
      </c>
      <c r="Z165" t="n">
        <v>0.0</v>
      </c>
      <c r="AA165" t="n">
        <v>0.0</v>
      </c>
      <c r="AB165" t="n">
        <v>0.0</v>
      </c>
      <c r="AC165" t="n">
        <v>0.0</v>
      </c>
      <c r="AD165" t="n">
        <v>0.0</v>
      </c>
      <c r="AE165" t="n">
        <v>0.0</v>
      </c>
      <c r="AF165" t="n">
        <v>54000.0</v>
      </c>
      <c r="AG165" t="n">
        <v>0.0</v>
      </c>
      <c r="AH165" t="n">
        <v>0.0</v>
      </c>
      <c r="AI165" t="n">
        <v>0.0</v>
      </c>
      <c r="AJ165" t="n">
        <v>0.0</v>
      </c>
      <c r="AK165" t="n">
        <v>0.0</v>
      </c>
      <c r="AL165" t="n">
        <v>0.0</v>
      </c>
      <c r="AM165" t="n">
        <v>0.0</v>
      </c>
      <c r="AN165" t="n">
        <v>0.0</v>
      </c>
      <c r="AO165" t="n">
        <v>512817.0</v>
      </c>
      <c r="AP165" t="n">
        <v>51282.0</v>
      </c>
      <c r="AQ165" t="n">
        <v>39693.5</v>
      </c>
      <c r="CG165"/>
    </row>
    <row r="166">
      <c r="A166" t="n">
        <v>3.0</v>
      </c>
      <c r="B166">
        <f>IF((K166-G166-H166&gt;2400000),10,(L166/(K166-G166-H166)*100))</f>
      </c>
      <c r="C166">
        <f>IF(N166&gt;2400000,240000,(N166*S166)/100)</f>
      </c>
      <c r="D166">
        <f>IF(S166=0,0,IF((N166-I166)&gt;2400000,((((((N166-I166-J166)-240000))*0.1+(I166+J166)*0.1)))-7000,((((((N166-I166-J166)-(N166-I166-J166)*S166/100)))*0.1+(I166+J166)*0.1)-7000)))</f>
      </c>
      <c r="E166">
        <f>C166-O166</f>
      </c>
      <c r="F166">
        <f>D166-P166</f>
      </c>
      <c r="G166">
        <f>SUMIF(negtgel!U$2:BL$2,'Tsalin uzuulelt'!B$1,negtgel!U166:BL166) + SUMIF(negtgel!U$2:BL$2,'Tsalin uzuulelt'!B$2,negtgel!U166:BL166)+SUMIF(negtgel!U$2:BL$2,'Tsalin uzuulelt'!B$3,negtgel!U166:BL166)+SUMIF(negtgel!U$2:BL$2,'Tsalin uzuulelt'!B$4,negtgel!U166:BL166)+SUMIF(negtgel!U$2:BL$2,'Tsalin uzuulelt'!B$5,negtgel!U166:BL166)</f>
      </c>
      <c r="H166">
        <f>SUMIF(negtgel!U$2:BL$2,'Tsalin uzuulelt'!F$1,negtgel!U166:BL166) + SUMIF(negtgel!U$2:BL$2,'Tsalin uzuulelt'!F$2,negtgel!U166:BL166)+SUMIF(negtgel!U$2:BL$2,'Tsalin uzuulelt'!F$3,negtgel!U166:BL166)+SUMIF(negtgel!U$2:BL$2,'Tsalin uzuulelt'!F$4,negtgel!U166:BL166)+SUMIF(negtgel!U$2:BL$2,'Tsalin uzuulelt'!F$5,negtgel!U166:BL166)</f>
      </c>
      <c r="I166">
        <f>SUMIF(negtgel!U$2:BL$2,'Tsalin uzuulelt'!H$1,negtgel!U166:BL166) + SUMIF(negtgel!U$2:BL$2,'Tsalin uzuulelt'!H$2,negtgel!U166:BL166)+SUMIF(negtgel!U$2:BL$2,'Tsalin uzuulelt'!H$3,negtgel!U166:BL166)+SUMIF(negtgel!U$2:BL$2,'Tsalin uzuulelt'!H$4,negtgel!U166:BL166)+SUMIF(negtgel!U$2:BL$2,'Tsalin uzuulelt'!H$5,negtgel!U166:BL166)</f>
      </c>
      <c r="J166">
        <f>SUMIF(negtgel!U$2:BL$2,'Tsalin uzuulelt'!J$1,negtgel!U166:BL166) + SUMIF(negtgel!U$2:BL$2,'Tsalin uzuulelt'!J$2,negtgel!U166:BL166)+SUMIF(negtgel!U$2:BL$2,'Tsalin uzuulelt'!J$3,negtgel!U166:BL166)+SUMIF(negtgel!U$2:BL$2,'Tsalin uzuulelt'!J$4,negtgel!U166:BL166)+SUMIF(negtgel!U$2:BL$2,'Tsalin uzuulelt'!J$5,negtgel!U166:BL166)</f>
      </c>
      <c r="K166">
        <f>SUMIF(negtgel!U$2:BL$2,'Tsalin uzuulelt'!L$1,negtgel!U166:BL166) + SUMIF(negtgel!U$2:BL$2,'Tsalin uzuulelt'!L$2,negtgel!U166:BL166)+SUMIF(negtgel!U$2:BL$2,'Tsalin uzuulelt'!L$3,negtgel!U166:BL166)+SUMIF(negtgel!U$2:BL$2,'Tsalin uzuulelt'!L$4,negtgel!U166:BL166)+SUMIF(negtgel!U$2:BL$2,'Tsalin uzuulelt'!L$5,negtgel!U166:BL166)</f>
      </c>
      <c r="L166">
        <f>SUMIF(negtgel!U$2:BL$2,'Tsalin uzuulelt'!N$1,negtgel!U166:BL166) + SUMIF(negtgel!U$2:BL$2,'Tsalin uzuulelt'!N$2,negtgel!U166:BL166)+SUMIF(negtgel!U$2:BL$2,'Tsalin uzuulelt'!N$3,negtgel!U166:BL166)+SUMIF(negtgel!U$2:BL$2,'Tsalin uzuulelt'!N$4,negtgel!U166:BL166)+SUMIF(negtgel!U$2:BL$2,'Tsalin uzuulelt'!N$5,negtgel!U166:BL166)</f>
      </c>
      <c r="M166">
        <f>SUMIF(negtgel!U$2:BL$2,'Tsalin uzuulelt'!P$1,negtgel!U166:BL166) + SUMIF(negtgel!U$2:BL$2,'Tsalin uzuulelt'!P$2,negtgel!U166:BL166)+ SUMIF(negtgel!U$2:BL$2,'Tsalin uzuulelt'!P$3,negtgel!U166:BL166)+ SUMIF(negtgel!U$2:BL$2,'Tsalin uzuulelt'!P$4,negtgel!U166:BL166)+ SUMIF(negtgel!U$2:BL$2,'Tsalin uzuulelt'!P$5,negtgel!U166:BL166)</f>
      </c>
      <c r="N166">
        <f>IF(ISNUMBER(U166*1)=CF166,0,K166-H166-G166)</f>
      </c>
      <c r="O166">
        <f>IF(ISNUMBER(U166*1)=CF166,0,L166)</f>
      </c>
      <c r="P166">
        <f>IF(ISNUMBER(U166*1)=CF166,0,M166)</f>
      </c>
      <c r="Q166">
        <f>IF(N166&gt;2400000,N166,0)</f>
      </c>
      <c r="R166">
        <f>IF(L166/Q166*100&lt;3,2,10)</f>
      </c>
      <c r="S166">
        <f>IF(CH166=0,0,IF(B166&gt;9,10,IF(B166&gt;8,B166,IF(B166&gt;7.7,7.8,IF(B166&gt;3,B166,IF(B166&gt;1.5,2))))))</f>
      </c>
      <c r="T166">
        <f>IFERROR(U166*1,0)</f>
      </c>
      <c r="U166" t="n">
        <v>68.0</v>
      </c>
      <c r="V166" t="s">
        <v>4491</v>
      </c>
      <c r="W166" t="s">
        <v>4469</v>
      </c>
      <c r="X166" t="n">
        <v>580710.0</v>
      </c>
      <c r="Y166" t="n">
        <v>580710.0</v>
      </c>
      <c r="Z166" t="n">
        <v>29036.0</v>
      </c>
      <c r="AA166" t="n">
        <v>87106.0</v>
      </c>
      <c r="AB166" t="n">
        <v>0.0</v>
      </c>
      <c r="AC166" t="n">
        <v>0.0</v>
      </c>
      <c r="AD166" t="n">
        <v>0.0</v>
      </c>
      <c r="AE166" t="n">
        <v>0.0</v>
      </c>
      <c r="AF166" t="n">
        <v>63000.0</v>
      </c>
      <c r="AG166" t="n">
        <v>0.0</v>
      </c>
      <c r="AH166" t="n">
        <v>0.0</v>
      </c>
      <c r="AI166" t="n">
        <v>0.0</v>
      </c>
      <c r="AJ166" t="n">
        <v>0.0</v>
      </c>
      <c r="AK166" t="n">
        <v>0.0</v>
      </c>
      <c r="AL166" t="n">
        <v>0.0</v>
      </c>
      <c r="AM166" t="n">
        <v>0.0</v>
      </c>
      <c r="AN166" t="n">
        <v>0.0</v>
      </c>
      <c r="AO166" t="n">
        <v>759852.0</v>
      </c>
      <c r="AP166" t="n">
        <v>75986.0</v>
      </c>
      <c r="AQ166" t="n">
        <v>62016.7</v>
      </c>
      <c r="CG166"/>
    </row>
    <row r="167">
      <c r="A167" t="n">
        <v>3.0</v>
      </c>
      <c r="B167">
        <f>IF((K167-G167-H167&gt;2400000),10,(L167/(K167-G167-H167)*100))</f>
      </c>
      <c r="C167">
        <f>IF(N167&gt;2400000,240000,(N167*S167)/100)</f>
      </c>
      <c r="D167">
        <f>IF(S167=0,0,IF((N167-I167)&gt;2400000,((((((N167-I167-J167)-240000))*0.1+(I167+J167)*0.1)))-7000,((((((N167-I167-J167)-(N167-I167-J167)*S167/100)))*0.1+(I167+J167)*0.1)-7000)))</f>
      </c>
      <c r="E167">
        <f>C167-O167</f>
      </c>
      <c r="F167">
        <f>D167-P167</f>
      </c>
      <c r="G167">
        <f>SUMIF(negtgel!U$2:BL$2,'Tsalin uzuulelt'!B$1,negtgel!U167:BL167) + SUMIF(negtgel!U$2:BL$2,'Tsalin uzuulelt'!B$2,negtgel!U167:BL167)+SUMIF(negtgel!U$2:BL$2,'Tsalin uzuulelt'!B$3,negtgel!U167:BL167)+SUMIF(negtgel!U$2:BL$2,'Tsalin uzuulelt'!B$4,negtgel!U167:BL167)+SUMIF(negtgel!U$2:BL$2,'Tsalin uzuulelt'!B$5,negtgel!U167:BL167)</f>
      </c>
      <c r="H167">
        <f>SUMIF(negtgel!U$2:BL$2,'Tsalin uzuulelt'!F$1,negtgel!U167:BL167) + SUMIF(negtgel!U$2:BL$2,'Tsalin uzuulelt'!F$2,negtgel!U167:BL167)+SUMIF(negtgel!U$2:BL$2,'Tsalin uzuulelt'!F$3,negtgel!U167:BL167)+SUMIF(negtgel!U$2:BL$2,'Tsalin uzuulelt'!F$4,negtgel!U167:BL167)+SUMIF(negtgel!U$2:BL$2,'Tsalin uzuulelt'!F$5,negtgel!U167:BL167)</f>
      </c>
      <c r="I167">
        <f>SUMIF(negtgel!U$2:BL$2,'Tsalin uzuulelt'!H$1,negtgel!U167:BL167) + SUMIF(negtgel!U$2:BL$2,'Tsalin uzuulelt'!H$2,negtgel!U167:BL167)+SUMIF(negtgel!U$2:BL$2,'Tsalin uzuulelt'!H$3,negtgel!U167:BL167)+SUMIF(negtgel!U$2:BL$2,'Tsalin uzuulelt'!H$4,negtgel!U167:BL167)+SUMIF(negtgel!U$2:BL$2,'Tsalin uzuulelt'!H$5,negtgel!U167:BL167)</f>
      </c>
      <c r="J167">
        <f>SUMIF(negtgel!U$2:BL$2,'Tsalin uzuulelt'!J$1,negtgel!U167:BL167) + SUMIF(negtgel!U$2:BL$2,'Tsalin uzuulelt'!J$2,negtgel!U167:BL167)+SUMIF(negtgel!U$2:BL$2,'Tsalin uzuulelt'!J$3,negtgel!U167:BL167)+SUMIF(negtgel!U$2:BL$2,'Tsalin uzuulelt'!J$4,negtgel!U167:BL167)+SUMIF(negtgel!U$2:BL$2,'Tsalin uzuulelt'!J$5,negtgel!U167:BL167)</f>
      </c>
      <c r="K167">
        <f>SUMIF(negtgel!U$2:BL$2,'Tsalin uzuulelt'!L$1,negtgel!U167:BL167) + SUMIF(negtgel!U$2:BL$2,'Tsalin uzuulelt'!L$2,negtgel!U167:BL167)+SUMIF(negtgel!U$2:BL$2,'Tsalin uzuulelt'!L$3,negtgel!U167:BL167)+SUMIF(negtgel!U$2:BL$2,'Tsalin uzuulelt'!L$4,negtgel!U167:BL167)+SUMIF(negtgel!U$2:BL$2,'Tsalin uzuulelt'!L$5,negtgel!U167:BL167)</f>
      </c>
      <c r="L167">
        <f>SUMIF(negtgel!U$2:BL$2,'Tsalin uzuulelt'!N$1,negtgel!U167:BL167) + SUMIF(negtgel!U$2:BL$2,'Tsalin uzuulelt'!N$2,negtgel!U167:BL167)+SUMIF(negtgel!U$2:BL$2,'Tsalin uzuulelt'!N$3,negtgel!U167:BL167)+SUMIF(negtgel!U$2:BL$2,'Tsalin uzuulelt'!N$4,negtgel!U167:BL167)+SUMIF(negtgel!U$2:BL$2,'Tsalin uzuulelt'!N$5,negtgel!U167:BL167)</f>
      </c>
      <c r="M167">
        <f>SUMIF(negtgel!U$2:BL$2,'Tsalin uzuulelt'!P$1,negtgel!U167:BL167) + SUMIF(negtgel!U$2:BL$2,'Tsalin uzuulelt'!P$2,negtgel!U167:BL167)+ SUMIF(negtgel!U$2:BL$2,'Tsalin uzuulelt'!P$3,negtgel!U167:BL167)+ SUMIF(negtgel!U$2:BL$2,'Tsalin uzuulelt'!P$4,negtgel!U167:BL167)+ SUMIF(negtgel!U$2:BL$2,'Tsalin uzuulelt'!P$5,negtgel!U167:BL167)</f>
      </c>
      <c r="N167">
        <f>IF(ISNUMBER(U167*1)=CF167,0,K167-H167-G167)</f>
      </c>
      <c r="O167">
        <f>IF(ISNUMBER(U167*1)=CF167,0,L167)</f>
      </c>
      <c r="P167">
        <f>IF(ISNUMBER(U167*1)=CF167,0,M167)</f>
      </c>
      <c r="Q167">
        <f>IF(N167&gt;2400000,N167,0)</f>
      </c>
      <c r="R167">
        <f>IF(L167/Q167*100&lt;3,2,10)</f>
      </c>
      <c r="S167">
        <f>IF(CH167=0,0,IF(B167&gt;9,10,IF(B167&gt;8,B167,IF(B167&gt;7.7,7.8,IF(B167&gt;3,B167,IF(B167&gt;1.5,2))))))</f>
      </c>
      <c r="T167">
        <f>IFERROR(U167*1,0)</f>
      </c>
      <c r="U167" t="n">
        <v>69.0</v>
      </c>
      <c r="V167" t="s">
        <v>4492</v>
      </c>
      <c r="W167" t="s">
        <v>4469</v>
      </c>
      <c r="X167" t="n">
        <v>580710.0</v>
      </c>
      <c r="Y167" t="n">
        <v>580710.0</v>
      </c>
      <c r="Z167" t="n">
        <v>29036.0</v>
      </c>
      <c r="AA167" t="n">
        <v>87106.0</v>
      </c>
      <c r="AB167" t="n">
        <v>0.0</v>
      </c>
      <c r="AC167" t="n">
        <v>0.0</v>
      </c>
      <c r="AD167" t="n">
        <v>0.0</v>
      </c>
      <c r="AE167" t="n">
        <v>0.0</v>
      </c>
      <c r="AF167" t="n">
        <v>63000.0</v>
      </c>
      <c r="AG167" t="n">
        <v>0.0</v>
      </c>
      <c r="AH167" t="n">
        <v>0.0</v>
      </c>
      <c r="AI167" t="n">
        <v>0.0</v>
      </c>
      <c r="AJ167" t="n">
        <v>0.0</v>
      </c>
      <c r="AK167" t="n">
        <v>0.0</v>
      </c>
      <c r="AL167" t="n">
        <v>0.0</v>
      </c>
      <c r="AM167" t="n">
        <v>0.0</v>
      </c>
      <c r="AN167" t="n">
        <v>0.0</v>
      </c>
      <c r="AO167" t="n">
        <v>759852.0</v>
      </c>
      <c r="AP167" t="n">
        <v>75986.0</v>
      </c>
      <c r="AQ167" t="n">
        <v>62016.7</v>
      </c>
      <c r="CG167"/>
    </row>
    <row r="168">
      <c r="A168" t="n">
        <v>3.0</v>
      </c>
      <c r="B168">
        <f>IF((K168-G168-H168&gt;2400000),10,(L168/(K168-G168-H168)*100))</f>
      </c>
      <c r="C168">
        <f>IF(N168&gt;2400000,240000,(N168*S168)/100)</f>
      </c>
      <c r="D168">
        <f>IF(S168=0,0,IF((N168-I168)&gt;2400000,((((((N168-I168-J168)-240000))*0.1+(I168+J168)*0.1)))-7000,((((((N168-I168-J168)-(N168-I168-J168)*S168/100)))*0.1+(I168+J168)*0.1)-7000)))</f>
      </c>
      <c r="E168">
        <f>C168-O168</f>
      </c>
      <c r="F168">
        <f>D168-P168</f>
      </c>
      <c r="G168">
        <f>SUMIF(negtgel!U$2:BL$2,'Tsalin uzuulelt'!B$1,negtgel!U168:BL168) + SUMIF(negtgel!U$2:BL$2,'Tsalin uzuulelt'!B$2,negtgel!U168:BL168)+SUMIF(negtgel!U$2:BL$2,'Tsalin uzuulelt'!B$3,negtgel!U168:BL168)+SUMIF(negtgel!U$2:BL$2,'Tsalin uzuulelt'!B$4,negtgel!U168:BL168)+SUMIF(negtgel!U$2:BL$2,'Tsalin uzuulelt'!B$5,negtgel!U168:BL168)</f>
      </c>
      <c r="H168">
        <f>SUMIF(negtgel!U$2:BL$2,'Tsalin uzuulelt'!F$1,negtgel!U168:BL168) + SUMIF(negtgel!U$2:BL$2,'Tsalin uzuulelt'!F$2,negtgel!U168:BL168)+SUMIF(negtgel!U$2:BL$2,'Tsalin uzuulelt'!F$3,negtgel!U168:BL168)+SUMIF(negtgel!U$2:BL$2,'Tsalin uzuulelt'!F$4,negtgel!U168:BL168)+SUMIF(negtgel!U$2:BL$2,'Tsalin uzuulelt'!F$5,negtgel!U168:BL168)</f>
      </c>
      <c r="I168">
        <f>SUMIF(negtgel!U$2:BL$2,'Tsalin uzuulelt'!H$1,negtgel!U168:BL168) + SUMIF(negtgel!U$2:BL$2,'Tsalin uzuulelt'!H$2,negtgel!U168:BL168)+SUMIF(negtgel!U$2:BL$2,'Tsalin uzuulelt'!H$3,negtgel!U168:BL168)+SUMIF(negtgel!U$2:BL$2,'Tsalin uzuulelt'!H$4,negtgel!U168:BL168)+SUMIF(negtgel!U$2:BL$2,'Tsalin uzuulelt'!H$5,negtgel!U168:BL168)</f>
      </c>
      <c r="J168">
        <f>SUMIF(negtgel!U$2:BL$2,'Tsalin uzuulelt'!J$1,negtgel!U168:BL168) + SUMIF(negtgel!U$2:BL$2,'Tsalin uzuulelt'!J$2,negtgel!U168:BL168)+SUMIF(negtgel!U$2:BL$2,'Tsalin uzuulelt'!J$3,negtgel!U168:BL168)+SUMIF(negtgel!U$2:BL$2,'Tsalin uzuulelt'!J$4,negtgel!U168:BL168)+SUMIF(negtgel!U$2:BL$2,'Tsalin uzuulelt'!J$5,negtgel!U168:BL168)</f>
      </c>
      <c r="K168">
        <f>SUMIF(negtgel!U$2:BL$2,'Tsalin uzuulelt'!L$1,negtgel!U168:BL168) + SUMIF(negtgel!U$2:BL$2,'Tsalin uzuulelt'!L$2,negtgel!U168:BL168)+SUMIF(negtgel!U$2:BL$2,'Tsalin uzuulelt'!L$3,negtgel!U168:BL168)+SUMIF(negtgel!U$2:BL$2,'Tsalin uzuulelt'!L$4,negtgel!U168:BL168)+SUMIF(negtgel!U$2:BL$2,'Tsalin uzuulelt'!L$5,negtgel!U168:BL168)</f>
      </c>
      <c r="L168">
        <f>SUMIF(negtgel!U$2:BL$2,'Tsalin uzuulelt'!N$1,negtgel!U168:BL168) + SUMIF(negtgel!U$2:BL$2,'Tsalin uzuulelt'!N$2,negtgel!U168:BL168)+SUMIF(negtgel!U$2:BL$2,'Tsalin uzuulelt'!N$3,negtgel!U168:BL168)+SUMIF(negtgel!U$2:BL$2,'Tsalin uzuulelt'!N$4,negtgel!U168:BL168)+SUMIF(negtgel!U$2:BL$2,'Tsalin uzuulelt'!N$5,negtgel!U168:BL168)</f>
      </c>
      <c r="M168">
        <f>SUMIF(negtgel!U$2:BL$2,'Tsalin uzuulelt'!P$1,negtgel!U168:BL168) + SUMIF(negtgel!U$2:BL$2,'Tsalin uzuulelt'!P$2,negtgel!U168:BL168)+ SUMIF(negtgel!U$2:BL$2,'Tsalin uzuulelt'!P$3,negtgel!U168:BL168)+ SUMIF(negtgel!U$2:BL$2,'Tsalin uzuulelt'!P$4,negtgel!U168:BL168)+ SUMIF(negtgel!U$2:BL$2,'Tsalin uzuulelt'!P$5,negtgel!U168:BL168)</f>
      </c>
      <c r="N168">
        <f>IF(ISNUMBER(U168*1)=CF168,0,K168-H168-G168)</f>
      </c>
      <c r="O168">
        <f>IF(ISNUMBER(U168*1)=CF168,0,L168)</f>
      </c>
      <c r="P168">
        <f>IF(ISNUMBER(U168*1)=CF168,0,M168)</f>
      </c>
      <c r="Q168">
        <f>IF(N168&gt;2400000,N168,0)</f>
      </c>
      <c r="R168">
        <f>IF(L168/Q168*100&lt;3,2,10)</f>
      </c>
      <c r="S168">
        <f>IF(CH168=0,0,IF(B168&gt;9,10,IF(B168&gt;8,B168,IF(B168&gt;7.7,7.8,IF(B168&gt;3,B168,IF(B168&gt;1.5,2))))))</f>
      </c>
      <c r="T168">
        <f>IFERROR(U168*1,0)</f>
      </c>
      <c r="U168" t="n">
        <v>70.0</v>
      </c>
      <c r="V168" t="s">
        <v>4493</v>
      </c>
      <c r="W168" t="s">
        <v>4471</v>
      </c>
      <c r="X168" t="n">
        <v>539547.0</v>
      </c>
      <c r="Y168" t="n">
        <v>488162.0</v>
      </c>
      <c r="Z168" t="n">
        <v>0.0</v>
      </c>
      <c r="AA168" t="n">
        <v>0.0</v>
      </c>
      <c r="AB168" t="n">
        <v>0.0</v>
      </c>
      <c r="AC168" t="n">
        <v>0.0</v>
      </c>
      <c r="AD168" t="n">
        <v>0.0</v>
      </c>
      <c r="AE168" t="n">
        <v>0.0</v>
      </c>
      <c r="AF168" t="n">
        <v>57000.0</v>
      </c>
      <c r="AG168" t="n">
        <v>0.0</v>
      </c>
      <c r="AH168" t="n">
        <v>0.0</v>
      </c>
      <c r="AI168" t="n">
        <v>0.0</v>
      </c>
      <c r="AJ168" t="n">
        <v>0.0</v>
      </c>
      <c r="AK168" t="n">
        <v>0.0</v>
      </c>
      <c r="AL168" t="n">
        <v>0.0</v>
      </c>
      <c r="AM168" t="n">
        <v>0.0</v>
      </c>
      <c r="AN168" t="n">
        <v>0.0</v>
      </c>
      <c r="AO168" t="n">
        <v>545162.0</v>
      </c>
      <c r="AP168" t="n">
        <v>54515.0</v>
      </c>
      <c r="AQ168" t="n">
        <v>42634.6</v>
      </c>
      <c r="CG168"/>
    </row>
    <row r="169">
      <c r="A169" t="n">
        <v>3.0</v>
      </c>
      <c r="B169">
        <f>IF((K169-G169-H169&gt;2400000),10,(L169/(K169-G169-H169)*100))</f>
      </c>
      <c r="C169">
        <f>IF(N169&gt;2400000,240000,(N169*S169)/100)</f>
      </c>
      <c r="D169">
        <f>IF(S169=0,0,IF((N169-I169)&gt;2400000,((((((N169-I169-J169)-240000))*0.1+(I169+J169)*0.1)))-7000,((((((N169-I169-J169)-(N169-I169-J169)*S169/100)))*0.1+(I169+J169)*0.1)-7000)))</f>
      </c>
      <c r="E169">
        <f>C169-O169</f>
      </c>
      <c r="F169">
        <f>D169-P169</f>
      </c>
      <c r="G169">
        <f>SUMIF(negtgel!U$2:BL$2,'Tsalin uzuulelt'!B$1,negtgel!U169:BL169) + SUMIF(negtgel!U$2:BL$2,'Tsalin uzuulelt'!B$2,negtgel!U169:BL169)+SUMIF(negtgel!U$2:BL$2,'Tsalin uzuulelt'!B$3,negtgel!U169:BL169)+SUMIF(negtgel!U$2:BL$2,'Tsalin uzuulelt'!B$4,negtgel!U169:BL169)+SUMIF(negtgel!U$2:BL$2,'Tsalin uzuulelt'!B$5,negtgel!U169:BL169)</f>
      </c>
      <c r="H169">
        <f>SUMIF(negtgel!U$2:BL$2,'Tsalin uzuulelt'!F$1,negtgel!U169:BL169) + SUMIF(negtgel!U$2:BL$2,'Tsalin uzuulelt'!F$2,negtgel!U169:BL169)+SUMIF(negtgel!U$2:BL$2,'Tsalin uzuulelt'!F$3,negtgel!U169:BL169)+SUMIF(negtgel!U$2:BL$2,'Tsalin uzuulelt'!F$4,negtgel!U169:BL169)+SUMIF(negtgel!U$2:BL$2,'Tsalin uzuulelt'!F$5,negtgel!U169:BL169)</f>
      </c>
      <c r="I169">
        <f>SUMIF(negtgel!U$2:BL$2,'Tsalin uzuulelt'!H$1,negtgel!U169:BL169) + SUMIF(negtgel!U$2:BL$2,'Tsalin uzuulelt'!H$2,negtgel!U169:BL169)+SUMIF(negtgel!U$2:BL$2,'Tsalin uzuulelt'!H$3,negtgel!U169:BL169)+SUMIF(negtgel!U$2:BL$2,'Tsalin uzuulelt'!H$4,negtgel!U169:BL169)+SUMIF(negtgel!U$2:BL$2,'Tsalin uzuulelt'!H$5,negtgel!U169:BL169)</f>
      </c>
      <c r="J169">
        <f>SUMIF(negtgel!U$2:BL$2,'Tsalin uzuulelt'!J$1,negtgel!U169:BL169) + SUMIF(negtgel!U$2:BL$2,'Tsalin uzuulelt'!J$2,negtgel!U169:BL169)+SUMIF(negtgel!U$2:BL$2,'Tsalin uzuulelt'!J$3,negtgel!U169:BL169)+SUMIF(negtgel!U$2:BL$2,'Tsalin uzuulelt'!J$4,negtgel!U169:BL169)+SUMIF(negtgel!U$2:BL$2,'Tsalin uzuulelt'!J$5,negtgel!U169:BL169)</f>
      </c>
      <c r="K169">
        <f>SUMIF(negtgel!U$2:BL$2,'Tsalin uzuulelt'!L$1,negtgel!U169:BL169) + SUMIF(negtgel!U$2:BL$2,'Tsalin uzuulelt'!L$2,negtgel!U169:BL169)+SUMIF(negtgel!U$2:BL$2,'Tsalin uzuulelt'!L$3,negtgel!U169:BL169)+SUMIF(negtgel!U$2:BL$2,'Tsalin uzuulelt'!L$4,negtgel!U169:BL169)+SUMIF(negtgel!U$2:BL$2,'Tsalin uzuulelt'!L$5,negtgel!U169:BL169)</f>
      </c>
      <c r="L169">
        <f>SUMIF(negtgel!U$2:BL$2,'Tsalin uzuulelt'!N$1,negtgel!U169:BL169) + SUMIF(negtgel!U$2:BL$2,'Tsalin uzuulelt'!N$2,negtgel!U169:BL169)+SUMIF(negtgel!U$2:BL$2,'Tsalin uzuulelt'!N$3,negtgel!U169:BL169)+SUMIF(negtgel!U$2:BL$2,'Tsalin uzuulelt'!N$4,negtgel!U169:BL169)+SUMIF(negtgel!U$2:BL$2,'Tsalin uzuulelt'!N$5,negtgel!U169:BL169)</f>
      </c>
      <c r="M169">
        <f>SUMIF(negtgel!U$2:BL$2,'Tsalin uzuulelt'!P$1,negtgel!U169:BL169) + SUMIF(negtgel!U$2:BL$2,'Tsalin uzuulelt'!P$2,negtgel!U169:BL169)+ SUMIF(negtgel!U$2:BL$2,'Tsalin uzuulelt'!P$3,negtgel!U169:BL169)+ SUMIF(negtgel!U$2:BL$2,'Tsalin uzuulelt'!P$4,negtgel!U169:BL169)+ SUMIF(negtgel!U$2:BL$2,'Tsalin uzuulelt'!P$5,negtgel!U169:BL169)</f>
      </c>
      <c r="N169">
        <f>IF(ISNUMBER(U169*1)=CF169,0,K169-H169-G169)</f>
      </c>
      <c r="O169">
        <f>IF(ISNUMBER(U169*1)=CF169,0,L169)</f>
      </c>
      <c r="P169">
        <f>IF(ISNUMBER(U169*1)=CF169,0,M169)</f>
      </c>
      <c r="Q169">
        <f>IF(N169&gt;2400000,N169,0)</f>
      </c>
      <c r="R169">
        <f>IF(L169/Q169*100&lt;3,2,10)</f>
      </c>
      <c r="S169">
        <f>IF(CH169=0,0,IF(B169&gt;9,10,IF(B169&gt;8,B169,IF(B169&gt;7.7,7.8,IF(B169&gt;3,B169,IF(B169&gt;1.5,2))))))</f>
      </c>
      <c r="T169">
        <f>IFERROR(U169*1,0)</f>
      </c>
      <c r="U169" t="s">
        <v>4466</v>
      </c>
      <c r="V169"/>
      <c r="W169"/>
      <c r="X169" t="n">
        <v>8064114.0</v>
      </c>
      <c r="Y169" t="n">
        <v>6755418.0</v>
      </c>
      <c r="Z169" t="n">
        <v>266955.0</v>
      </c>
      <c r="AA169" t="n">
        <v>621700.0</v>
      </c>
      <c r="AB169" t="n">
        <v>0.0</v>
      </c>
      <c r="AC169" t="n">
        <v>0.0</v>
      </c>
      <c r="AD169" t="n">
        <v>0.0</v>
      </c>
      <c r="AE169" t="n">
        <v>0.0</v>
      </c>
      <c r="AF169" t="n">
        <v>741000.0</v>
      </c>
      <c r="AG169" t="n">
        <v>0.0</v>
      </c>
      <c r="AH169" t="n">
        <v>0.0</v>
      </c>
      <c r="AI169" t="n">
        <v>0.0</v>
      </c>
      <c r="AJ169" t="n">
        <v>0.0</v>
      </c>
      <c r="AK169" t="n">
        <v>0.0</v>
      </c>
      <c r="AL169" t="n">
        <v>0.0</v>
      </c>
      <c r="AM169" t="n">
        <v>0.0</v>
      </c>
      <c r="AN169" t="n">
        <v>0.0</v>
      </c>
      <c r="AO169" t="n">
        <v>8385073.0</v>
      </c>
      <c r="AP169" t="n">
        <v>838511.0</v>
      </c>
      <c r="AQ169" t="n">
        <v>678066.5</v>
      </c>
      <c r="CG169"/>
    </row>
    <row r="170">
      <c r="A170" t="n">
        <v>3.0</v>
      </c>
      <c r="B170">
        <f>IF((K170-G170-H170&gt;2400000),10,(L170/(K170-G170-H170)*100))</f>
      </c>
      <c r="C170">
        <f>IF(N170&gt;2400000,240000,(N170*S170)/100)</f>
      </c>
      <c r="D170">
        <f>IF(S170=0,0,IF((N170-I170)&gt;2400000,((((((N170-I170-J170)-240000))*0.1+(I170+J170)*0.1)))-7000,((((((N170-I170-J170)-(N170-I170-J170)*S170/100)))*0.1+(I170+J170)*0.1)-7000)))</f>
      </c>
      <c r="E170">
        <f>C170-O170</f>
      </c>
      <c r="F170">
        <f>D170-P170</f>
      </c>
      <c r="G170">
        <f>SUMIF(negtgel!U$2:BL$2,'Tsalin uzuulelt'!B$1,negtgel!U170:BL170) + SUMIF(negtgel!U$2:BL$2,'Tsalin uzuulelt'!B$2,negtgel!U170:BL170)+SUMIF(negtgel!U$2:BL$2,'Tsalin uzuulelt'!B$3,negtgel!U170:BL170)+SUMIF(negtgel!U$2:BL$2,'Tsalin uzuulelt'!B$4,negtgel!U170:BL170)+SUMIF(negtgel!U$2:BL$2,'Tsalin uzuulelt'!B$5,negtgel!U170:BL170)</f>
      </c>
      <c r="H170">
        <f>SUMIF(negtgel!U$2:BL$2,'Tsalin uzuulelt'!F$1,negtgel!U170:BL170) + SUMIF(negtgel!U$2:BL$2,'Tsalin uzuulelt'!F$2,negtgel!U170:BL170)+SUMIF(negtgel!U$2:BL$2,'Tsalin uzuulelt'!F$3,negtgel!U170:BL170)+SUMIF(negtgel!U$2:BL$2,'Tsalin uzuulelt'!F$4,negtgel!U170:BL170)+SUMIF(negtgel!U$2:BL$2,'Tsalin uzuulelt'!F$5,negtgel!U170:BL170)</f>
      </c>
      <c r="I170">
        <f>SUMIF(negtgel!U$2:BL$2,'Tsalin uzuulelt'!H$1,negtgel!U170:BL170) + SUMIF(negtgel!U$2:BL$2,'Tsalin uzuulelt'!H$2,negtgel!U170:BL170)+SUMIF(negtgel!U$2:BL$2,'Tsalin uzuulelt'!H$3,negtgel!U170:BL170)+SUMIF(negtgel!U$2:BL$2,'Tsalin uzuulelt'!H$4,negtgel!U170:BL170)+SUMIF(negtgel!U$2:BL$2,'Tsalin uzuulelt'!H$5,negtgel!U170:BL170)</f>
      </c>
      <c r="J170">
        <f>SUMIF(negtgel!U$2:BL$2,'Tsalin uzuulelt'!J$1,negtgel!U170:BL170) + SUMIF(negtgel!U$2:BL$2,'Tsalin uzuulelt'!J$2,negtgel!U170:BL170)+SUMIF(negtgel!U$2:BL$2,'Tsalin uzuulelt'!J$3,negtgel!U170:BL170)+SUMIF(negtgel!U$2:BL$2,'Tsalin uzuulelt'!J$4,negtgel!U170:BL170)+SUMIF(negtgel!U$2:BL$2,'Tsalin uzuulelt'!J$5,negtgel!U170:BL170)</f>
      </c>
      <c r="K170">
        <f>SUMIF(negtgel!U$2:BL$2,'Tsalin uzuulelt'!L$1,negtgel!U170:BL170) + SUMIF(negtgel!U$2:BL$2,'Tsalin uzuulelt'!L$2,negtgel!U170:BL170)+SUMIF(negtgel!U$2:BL$2,'Tsalin uzuulelt'!L$3,negtgel!U170:BL170)+SUMIF(negtgel!U$2:BL$2,'Tsalin uzuulelt'!L$4,negtgel!U170:BL170)+SUMIF(negtgel!U$2:BL$2,'Tsalin uzuulelt'!L$5,negtgel!U170:BL170)</f>
      </c>
      <c r="L170">
        <f>SUMIF(negtgel!U$2:BL$2,'Tsalin uzuulelt'!N$1,negtgel!U170:BL170) + SUMIF(negtgel!U$2:BL$2,'Tsalin uzuulelt'!N$2,negtgel!U170:BL170)+SUMIF(negtgel!U$2:BL$2,'Tsalin uzuulelt'!N$3,negtgel!U170:BL170)+SUMIF(negtgel!U$2:BL$2,'Tsalin uzuulelt'!N$4,negtgel!U170:BL170)+SUMIF(negtgel!U$2:BL$2,'Tsalin uzuulelt'!N$5,negtgel!U170:BL170)</f>
      </c>
      <c r="M170">
        <f>SUMIF(negtgel!U$2:BL$2,'Tsalin uzuulelt'!P$1,negtgel!U170:BL170) + SUMIF(negtgel!U$2:BL$2,'Tsalin uzuulelt'!P$2,negtgel!U170:BL170)+ SUMIF(negtgel!U$2:BL$2,'Tsalin uzuulelt'!P$3,negtgel!U170:BL170)+ SUMIF(negtgel!U$2:BL$2,'Tsalin uzuulelt'!P$4,negtgel!U170:BL170)+ SUMIF(negtgel!U$2:BL$2,'Tsalin uzuulelt'!P$5,negtgel!U170:BL170)</f>
      </c>
      <c r="N170">
        <f>IF(ISNUMBER(U170*1)=CF170,0,K170-H170-G170)</f>
      </c>
      <c r="O170">
        <f>IF(ISNUMBER(U170*1)=CF170,0,L170)</f>
      </c>
      <c r="P170">
        <f>IF(ISNUMBER(U170*1)=CF170,0,M170)</f>
      </c>
      <c r="Q170">
        <f>IF(N170&gt;2400000,N170,0)</f>
      </c>
      <c r="R170">
        <f>IF(L170/Q170*100&lt;3,2,10)</f>
      </c>
      <c r="S170">
        <f>IF(CH170=0,0,IF(B170&gt;9,10,IF(B170&gt;8,B170,IF(B170&gt;7.7,7.8,IF(B170&gt;3,B170,IF(B170&gt;1.5,2))))))</f>
      </c>
      <c r="T170">
        <f>IFERROR(U170*1,0)</f>
      </c>
      <c r="U170" t="s">
        <v>4494</v>
      </c>
      <c r="V170"/>
      <c r="W170"/>
      <c r="X170"/>
      <c r="Y170"/>
      <c r="Z170"/>
      <c r="AA170"/>
      <c r="AB170"/>
      <c r="AC170"/>
      <c r="AD170"/>
      <c r="AE170"/>
      <c r="AF170"/>
      <c r="AG170"/>
      <c r="AH170"/>
      <c r="AI170"/>
      <c r="AJ170"/>
      <c r="AK170"/>
      <c r="AL170"/>
      <c r="AM170"/>
      <c r="AN170"/>
      <c r="AO170"/>
      <c r="AP170"/>
      <c r="AQ170"/>
      <c r="CG170"/>
    </row>
    <row r="171">
      <c r="A171" t="n">
        <v>3.0</v>
      </c>
      <c r="B171">
        <f>IF((K171-G171-H171&gt;2400000),10,(L171/(K171-G171-H171)*100))</f>
      </c>
      <c r="C171">
        <f>IF(N171&gt;2400000,240000,(N171*S171)/100)</f>
      </c>
      <c r="D171">
        <f>IF(S171=0,0,IF((N171-I171)&gt;2400000,((((((N171-I171-J171)-240000))*0.1+(I171+J171)*0.1)))-7000,((((((N171-I171-J171)-(N171-I171-J171)*S171/100)))*0.1+(I171+J171)*0.1)-7000)))</f>
      </c>
      <c r="E171">
        <f>C171-O171</f>
      </c>
      <c r="F171">
        <f>D171-P171</f>
      </c>
      <c r="G171">
        <f>SUMIF(negtgel!U$2:BL$2,'Tsalin uzuulelt'!B$1,negtgel!U171:BL171) + SUMIF(negtgel!U$2:BL$2,'Tsalin uzuulelt'!B$2,negtgel!U171:BL171)+SUMIF(negtgel!U$2:BL$2,'Tsalin uzuulelt'!B$3,negtgel!U171:BL171)+SUMIF(negtgel!U$2:BL$2,'Tsalin uzuulelt'!B$4,negtgel!U171:BL171)+SUMIF(negtgel!U$2:BL$2,'Tsalin uzuulelt'!B$5,negtgel!U171:BL171)</f>
      </c>
      <c r="H171">
        <f>SUMIF(negtgel!U$2:BL$2,'Tsalin uzuulelt'!F$1,negtgel!U171:BL171) + SUMIF(negtgel!U$2:BL$2,'Tsalin uzuulelt'!F$2,negtgel!U171:BL171)+SUMIF(negtgel!U$2:BL$2,'Tsalin uzuulelt'!F$3,negtgel!U171:BL171)+SUMIF(negtgel!U$2:BL$2,'Tsalin uzuulelt'!F$4,negtgel!U171:BL171)+SUMIF(negtgel!U$2:BL$2,'Tsalin uzuulelt'!F$5,negtgel!U171:BL171)</f>
      </c>
      <c r="I171">
        <f>SUMIF(negtgel!U$2:BL$2,'Tsalin uzuulelt'!H$1,negtgel!U171:BL171) + SUMIF(negtgel!U$2:BL$2,'Tsalin uzuulelt'!H$2,negtgel!U171:BL171)+SUMIF(negtgel!U$2:BL$2,'Tsalin uzuulelt'!H$3,negtgel!U171:BL171)+SUMIF(negtgel!U$2:BL$2,'Tsalin uzuulelt'!H$4,negtgel!U171:BL171)+SUMIF(negtgel!U$2:BL$2,'Tsalin uzuulelt'!H$5,negtgel!U171:BL171)</f>
      </c>
      <c r="J171">
        <f>SUMIF(negtgel!U$2:BL$2,'Tsalin uzuulelt'!J$1,negtgel!U171:BL171) + SUMIF(negtgel!U$2:BL$2,'Tsalin uzuulelt'!J$2,negtgel!U171:BL171)+SUMIF(negtgel!U$2:BL$2,'Tsalin uzuulelt'!J$3,negtgel!U171:BL171)+SUMIF(negtgel!U$2:BL$2,'Tsalin uzuulelt'!J$4,negtgel!U171:BL171)+SUMIF(negtgel!U$2:BL$2,'Tsalin uzuulelt'!J$5,negtgel!U171:BL171)</f>
      </c>
      <c r="K171">
        <f>SUMIF(negtgel!U$2:BL$2,'Tsalin uzuulelt'!L$1,negtgel!U171:BL171) + SUMIF(negtgel!U$2:BL$2,'Tsalin uzuulelt'!L$2,negtgel!U171:BL171)+SUMIF(negtgel!U$2:BL$2,'Tsalin uzuulelt'!L$3,negtgel!U171:BL171)+SUMIF(negtgel!U$2:BL$2,'Tsalin uzuulelt'!L$4,negtgel!U171:BL171)+SUMIF(negtgel!U$2:BL$2,'Tsalin uzuulelt'!L$5,negtgel!U171:BL171)</f>
      </c>
      <c r="L171">
        <f>SUMIF(negtgel!U$2:BL$2,'Tsalin uzuulelt'!N$1,negtgel!U171:BL171) + SUMIF(negtgel!U$2:BL$2,'Tsalin uzuulelt'!N$2,negtgel!U171:BL171)+SUMIF(negtgel!U$2:BL$2,'Tsalin uzuulelt'!N$3,negtgel!U171:BL171)+SUMIF(negtgel!U$2:BL$2,'Tsalin uzuulelt'!N$4,negtgel!U171:BL171)+SUMIF(negtgel!U$2:BL$2,'Tsalin uzuulelt'!N$5,negtgel!U171:BL171)</f>
      </c>
      <c r="M171">
        <f>SUMIF(negtgel!U$2:BL$2,'Tsalin uzuulelt'!P$1,negtgel!U171:BL171) + SUMIF(negtgel!U$2:BL$2,'Tsalin uzuulelt'!P$2,negtgel!U171:BL171)+ SUMIF(negtgel!U$2:BL$2,'Tsalin uzuulelt'!P$3,negtgel!U171:BL171)+ SUMIF(negtgel!U$2:BL$2,'Tsalin uzuulelt'!P$4,negtgel!U171:BL171)+ SUMIF(negtgel!U$2:BL$2,'Tsalin uzuulelt'!P$5,negtgel!U171:BL171)</f>
      </c>
      <c r="N171">
        <f>IF(ISNUMBER(U171*1)=CF171,0,K171-H171-G171)</f>
      </c>
      <c r="O171">
        <f>IF(ISNUMBER(U171*1)=CF171,0,L171)</f>
      </c>
      <c r="P171">
        <f>IF(ISNUMBER(U171*1)=CF171,0,M171)</f>
      </c>
      <c r="Q171">
        <f>IF(N171&gt;2400000,N171,0)</f>
      </c>
      <c r="R171">
        <f>IF(L171/Q171*100&lt;3,2,10)</f>
      </c>
      <c r="S171">
        <f>IF(CH171=0,0,IF(B171&gt;9,10,IF(B171&gt;8,B171,IF(B171&gt;7.7,7.8,IF(B171&gt;3,B171,IF(B171&gt;1.5,2))))))</f>
      </c>
      <c r="T171">
        <f>IFERROR(U171*1,0)</f>
      </c>
      <c r="U171" t="n">
        <v>71.0</v>
      </c>
      <c r="V171" t="s">
        <v>4495</v>
      </c>
      <c r="W171" t="s">
        <v>4469</v>
      </c>
      <c r="X171" t="n">
        <v>547759.0</v>
      </c>
      <c r="Y171" t="n">
        <v>547759.0</v>
      </c>
      <c r="Z171" t="n">
        <v>0.0</v>
      </c>
      <c r="AA171" t="n">
        <v>0.0</v>
      </c>
      <c r="AB171" t="n">
        <v>0.0</v>
      </c>
      <c r="AC171" t="n">
        <v>0.0</v>
      </c>
      <c r="AD171" t="n">
        <v>0.0</v>
      </c>
      <c r="AE171" t="n">
        <v>0.0</v>
      </c>
      <c r="AF171" t="n">
        <v>63000.0</v>
      </c>
      <c r="AG171" t="n">
        <v>0.0</v>
      </c>
      <c r="AH171" t="n">
        <v>0.0</v>
      </c>
      <c r="AI171" t="n">
        <v>0.0</v>
      </c>
      <c r="AJ171" t="n">
        <v>0.0</v>
      </c>
      <c r="AK171" t="n">
        <v>0.0</v>
      </c>
      <c r="AL171" t="n">
        <v>0.0</v>
      </c>
      <c r="AM171" t="n">
        <v>0.0</v>
      </c>
      <c r="AN171" t="n">
        <v>0.0</v>
      </c>
      <c r="AO171" t="n">
        <v>610759.0</v>
      </c>
      <c r="AP171" t="n">
        <v>61076.0</v>
      </c>
      <c r="AQ171" t="n">
        <v>48598.3</v>
      </c>
      <c r="CG171"/>
    </row>
    <row r="172">
      <c r="A172" t="n">
        <v>3.0</v>
      </c>
      <c r="B172">
        <f>IF((K172-G172-H172&gt;2400000),10,(L172/(K172-G172-H172)*100))</f>
      </c>
      <c r="C172">
        <f>IF(N172&gt;2400000,240000,(N172*S172)/100)</f>
      </c>
      <c r="D172">
        <f>IF(S172=0,0,IF((N172-I172)&gt;2400000,((((((N172-I172-J172)-240000))*0.1+(I172+J172)*0.1)))-7000,((((((N172-I172-J172)-(N172-I172-J172)*S172/100)))*0.1+(I172+J172)*0.1)-7000)))</f>
      </c>
      <c r="E172">
        <f>C172-O172</f>
      </c>
      <c r="F172">
        <f>D172-P172</f>
      </c>
      <c r="G172">
        <f>SUMIF(negtgel!U$2:BL$2,'Tsalin uzuulelt'!B$1,negtgel!U172:BL172) + SUMIF(negtgel!U$2:BL$2,'Tsalin uzuulelt'!B$2,negtgel!U172:BL172)+SUMIF(negtgel!U$2:BL$2,'Tsalin uzuulelt'!B$3,negtgel!U172:BL172)+SUMIF(negtgel!U$2:BL$2,'Tsalin uzuulelt'!B$4,negtgel!U172:BL172)+SUMIF(negtgel!U$2:BL$2,'Tsalin uzuulelt'!B$5,negtgel!U172:BL172)</f>
      </c>
      <c r="H172">
        <f>SUMIF(negtgel!U$2:BL$2,'Tsalin uzuulelt'!F$1,negtgel!U172:BL172) + SUMIF(negtgel!U$2:BL$2,'Tsalin uzuulelt'!F$2,negtgel!U172:BL172)+SUMIF(negtgel!U$2:BL$2,'Tsalin uzuulelt'!F$3,negtgel!U172:BL172)+SUMIF(negtgel!U$2:BL$2,'Tsalin uzuulelt'!F$4,negtgel!U172:BL172)+SUMIF(negtgel!U$2:BL$2,'Tsalin uzuulelt'!F$5,negtgel!U172:BL172)</f>
      </c>
      <c r="I172">
        <f>SUMIF(negtgel!U$2:BL$2,'Tsalin uzuulelt'!H$1,negtgel!U172:BL172) + SUMIF(negtgel!U$2:BL$2,'Tsalin uzuulelt'!H$2,negtgel!U172:BL172)+SUMIF(negtgel!U$2:BL$2,'Tsalin uzuulelt'!H$3,negtgel!U172:BL172)+SUMIF(negtgel!U$2:BL$2,'Tsalin uzuulelt'!H$4,negtgel!U172:BL172)+SUMIF(negtgel!U$2:BL$2,'Tsalin uzuulelt'!H$5,negtgel!U172:BL172)</f>
      </c>
      <c r="J172">
        <f>SUMIF(negtgel!U$2:BL$2,'Tsalin uzuulelt'!J$1,negtgel!U172:BL172) + SUMIF(negtgel!U$2:BL$2,'Tsalin uzuulelt'!J$2,negtgel!U172:BL172)+SUMIF(negtgel!U$2:BL$2,'Tsalin uzuulelt'!J$3,negtgel!U172:BL172)+SUMIF(negtgel!U$2:BL$2,'Tsalin uzuulelt'!J$4,negtgel!U172:BL172)+SUMIF(negtgel!U$2:BL$2,'Tsalin uzuulelt'!J$5,negtgel!U172:BL172)</f>
      </c>
      <c r="K172">
        <f>SUMIF(negtgel!U$2:BL$2,'Tsalin uzuulelt'!L$1,negtgel!U172:BL172) + SUMIF(negtgel!U$2:BL$2,'Tsalin uzuulelt'!L$2,negtgel!U172:BL172)+SUMIF(negtgel!U$2:BL$2,'Tsalin uzuulelt'!L$3,negtgel!U172:BL172)+SUMIF(negtgel!U$2:BL$2,'Tsalin uzuulelt'!L$4,negtgel!U172:BL172)+SUMIF(negtgel!U$2:BL$2,'Tsalin uzuulelt'!L$5,negtgel!U172:BL172)</f>
      </c>
      <c r="L172">
        <f>SUMIF(negtgel!U$2:BL$2,'Tsalin uzuulelt'!N$1,negtgel!U172:BL172) + SUMIF(negtgel!U$2:BL$2,'Tsalin uzuulelt'!N$2,negtgel!U172:BL172)+SUMIF(negtgel!U$2:BL$2,'Tsalin uzuulelt'!N$3,negtgel!U172:BL172)+SUMIF(negtgel!U$2:BL$2,'Tsalin uzuulelt'!N$4,negtgel!U172:BL172)+SUMIF(negtgel!U$2:BL$2,'Tsalin uzuulelt'!N$5,negtgel!U172:BL172)</f>
      </c>
      <c r="M172">
        <f>SUMIF(negtgel!U$2:BL$2,'Tsalin uzuulelt'!P$1,negtgel!U172:BL172) + SUMIF(negtgel!U$2:BL$2,'Tsalin uzuulelt'!P$2,negtgel!U172:BL172)+ SUMIF(negtgel!U$2:BL$2,'Tsalin uzuulelt'!P$3,negtgel!U172:BL172)+ SUMIF(negtgel!U$2:BL$2,'Tsalin uzuulelt'!P$4,negtgel!U172:BL172)+ SUMIF(negtgel!U$2:BL$2,'Tsalin uzuulelt'!P$5,negtgel!U172:BL172)</f>
      </c>
      <c r="N172">
        <f>IF(ISNUMBER(U172*1)=CF172,0,K172-H172-G172)</f>
      </c>
      <c r="O172">
        <f>IF(ISNUMBER(U172*1)=CF172,0,L172)</f>
      </c>
      <c r="P172">
        <f>IF(ISNUMBER(U172*1)=CF172,0,M172)</f>
      </c>
      <c r="Q172">
        <f>IF(N172&gt;2400000,N172,0)</f>
      </c>
      <c r="R172">
        <f>IF(L172/Q172*100&lt;3,2,10)</f>
      </c>
      <c r="S172">
        <f>IF(CH172=0,0,IF(B172&gt;9,10,IF(B172&gt;8,B172,IF(B172&gt;7.7,7.8,IF(B172&gt;3,B172,IF(B172&gt;1.5,2))))))</f>
      </c>
      <c r="T172">
        <f>IFERROR(U172*1,0)</f>
      </c>
      <c r="U172" t="n">
        <v>72.0</v>
      </c>
      <c r="V172" t="s">
        <v>4496</v>
      </c>
      <c r="W172" t="s">
        <v>4469</v>
      </c>
      <c r="X172" t="n">
        <v>677436.0</v>
      </c>
      <c r="Y172" t="n">
        <v>677436.0</v>
      </c>
      <c r="Z172" t="n">
        <v>135487.0</v>
      </c>
      <c r="AA172" t="n">
        <v>135487.0</v>
      </c>
      <c r="AB172" t="n">
        <v>0.0</v>
      </c>
      <c r="AC172" t="n">
        <v>0.0</v>
      </c>
      <c r="AD172" t="n">
        <v>0.0</v>
      </c>
      <c r="AE172" t="n">
        <v>0.0</v>
      </c>
      <c r="AF172" t="n">
        <v>63000.0</v>
      </c>
      <c r="AG172" t="n">
        <v>0.0</v>
      </c>
      <c r="AH172" t="n">
        <v>0.0</v>
      </c>
      <c r="AI172" t="n">
        <v>0.0</v>
      </c>
      <c r="AJ172" t="n">
        <v>0.0</v>
      </c>
      <c r="AK172" t="n">
        <v>0.0</v>
      </c>
      <c r="AL172" t="n">
        <v>0.0</v>
      </c>
      <c r="AM172" t="n">
        <v>0.0</v>
      </c>
      <c r="AN172" t="n">
        <v>0.0</v>
      </c>
      <c r="AO172" t="n">
        <v>1011410.0</v>
      </c>
      <c r="AP172" t="n">
        <v>101141.0</v>
      </c>
      <c r="AQ172" t="n">
        <v>84656.9</v>
      </c>
      <c r="CG172"/>
    </row>
    <row r="173">
      <c r="A173" t="n">
        <v>3.0</v>
      </c>
      <c r="B173">
        <f>IF((K173-G173-H173&gt;2400000),10,(L173/(K173-G173-H173)*100))</f>
      </c>
      <c r="C173">
        <f>IF(N173&gt;2400000,240000,(N173*S173)/100)</f>
      </c>
      <c r="D173">
        <f>IF(S173=0,0,IF((N173-I173)&gt;2400000,((((((N173-I173-J173)-240000))*0.1+(I173+J173)*0.1)))-7000,((((((N173-I173-J173)-(N173-I173-J173)*S173/100)))*0.1+(I173+J173)*0.1)-7000)))</f>
      </c>
      <c r="E173">
        <f>C173-O173</f>
      </c>
      <c r="F173">
        <f>D173-P173</f>
      </c>
      <c r="G173">
        <f>SUMIF(negtgel!U$2:BL$2,'Tsalin uzuulelt'!B$1,negtgel!U173:BL173) + SUMIF(negtgel!U$2:BL$2,'Tsalin uzuulelt'!B$2,negtgel!U173:BL173)+SUMIF(negtgel!U$2:BL$2,'Tsalin uzuulelt'!B$3,negtgel!U173:BL173)+SUMIF(negtgel!U$2:BL$2,'Tsalin uzuulelt'!B$4,negtgel!U173:BL173)+SUMIF(negtgel!U$2:BL$2,'Tsalin uzuulelt'!B$5,negtgel!U173:BL173)</f>
      </c>
      <c r="H173">
        <f>SUMIF(negtgel!U$2:BL$2,'Tsalin uzuulelt'!F$1,negtgel!U173:BL173) + SUMIF(negtgel!U$2:BL$2,'Tsalin uzuulelt'!F$2,negtgel!U173:BL173)+SUMIF(negtgel!U$2:BL$2,'Tsalin uzuulelt'!F$3,negtgel!U173:BL173)+SUMIF(negtgel!U$2:BL$2,'Tsalin uzuulelt'!F$4,negtgel!U173:BL173)+SUMIF(negtgel!U$2:BL$2,'Tsalin uzuulelt'!F$5,negtgel!U173:BL173)</f>
      </c>
      <c r="I173">
        <f>SUMIF(negtgel!U$2:BL$2,'Tsalin uzuulelt'!H$1,negtgel!U173:BL173) + SUMIF(negtgel!U$2:BL$2,'Tsalin uzuulelt'!H$2,negtgel!U173:BL173)+SUMIF(negtgel!U$2:BL$2,'Tsalin uzuulelt'!H$3,negtgel!U173:BL173)+SUMIF(negtgel!U$2:BL$2,'Tsalin uzuulelt'!H$4,negtgel!U173:BL173)+SUMIF(negtgel!U$2:BL$2,'Tsalin uzuulelt'!H$5,negtgel!U173:BL173)</f>
      </c>
      <c r="J173">
        <f>SUMIF(negtgel!U$2:BL$2,'Tsalin uzuulelt'!J$1,negtgel!U173:BL173) + SUMIF(negtgel!U$2:BL$2,'Tsalin uzuulelt'!J$2,negtgel!U173:BL173)+SUMIF(negtgel!U$2:BL$2,'Tsalin uzuulelt'!J$3,negtgel!U173:BL173)+SUMIF(negtgel!U$2:BL$2,'Tsalin uzuulelt'!J$4,negtgel!U173:BL173)+SUMIF(negtgel!U$2:BL$2,'Tsalin uzuulelt'!J$5,negtgel!U173:BL173)</f>
      </c>
      <c r="K173">
        <f>SUMIF(negtgel!U$2:BL$2,'Tsalin uzuulelt'!L$1,negtgel!U173:BL173) + SUMIF(negtgel!U$2:BL$2,'Tsalin uzuulelt'!L$2,negtgel!U173:BL173)+SUMIF(negtgel!U$2:BL$2,'Tsalin uzuulelt'!L$3,negtgel!U173:BL173)+SUMIF(negtgel!U$2:BL$2,'Tsalin uzuulelt'!L$4,negtgel!U173:BL173)+SUMIF(negtgel!U$2:BL$2,'Tsalin uzuulelt'!L$5,negtgel!U173:BL173)</f>
      </c>
      <c r="L173">
        <f>SUMIF(negtgel!U$2:BL$2,'Tsalin uzuulelt'!N$1,negtgel!U173:BL173) + SUMIF(negtgel!U$2:BL$2,'Tsalin uzuulelt'!N$2,negtgel!U173:BL173)+SUMIF(negtgel!U$2:BL$2,'Tsalin uzuulelt'!N$3,negtgel!U173:BL173)+SUMIF(negtgel!U$2:BL$2,'Tsalin uzuulelt'!N$4,negtgel!U173:BL173)+SUMIF(negtgel!U$2:BL$2,'Tsalin uzuulelt'!N$5,negtgel!U173:BL173)</f>
      </c>
      <c r="M173">
        <f>SUMIF(negtgel!U$2:BL$2,'Tsalin uzuulelt'!P$1,negtgel!U173:BL173) + SUMIF(negtgel!U$2:BL$2,'Tsalin uzuulelt'!P$2,negtgel!U173:BL173)+ SUMIF(negtgel!U$2:BL$2,'Tsalin uzuulelt'!P$3,negtgel!U173:BL173)+ SUMIF(negtgel!U$2:BL$2,'Tsalin uzuulelt'!P$4,negtgel!U173:BL173)+ SUMIF(negtgel!U$2:BL$2,'Tsalin uzuulelt'!P$5,negtgel!U173:BL173)</f>
      </c>
      <c r="N173">
        <f>IF(ISNUMBER(U173*1)=CF173,0,K173-H173-G173)</f>
      </c>
      <c r="O173">
        <f>IF(ISNUMBER(U173*1)=CF173,0,L173)</f>
      </c>
      <c r="P173">
        <f>IF(ISNUMBER(U173*1)=CF173,0,M173)</f>
      </c>
      <c r="Q173">
        <f>IF(N173&gt;2400000,N173,0)</f>
      </c>
      <c r="R173">
        <f>IF(L173/Q173*100&lt;3,2,10)</f>
      </c>
      <c r="S173">
        <f>IF(CH173=0,0,IF(B173&gt;9,10,IF(B173&gt;8,B173,IF(B173&gt;7.7,7.8,IF(B173&gt;3,B173,IF(B173&gt;1.5,2))))))</f>
      </c>
      <c r="T173">
        <f>IFERROR(U173*1,0)</f>
      </c>
      <c r="U173" t="n">
        <v>73.0</v>
      </c>
      <c r="V173" t="s">
        <v>4497</v>
      </c>
      <c r="W173" t="s">
        <v>4464</v>
      </c>
      <c r="X173" t="n">
        <v>795935.0</v>
      </c>
      <c r="Y173" t="n">
        <v>795935.0</v>
      </c>
      <c r="Z173" t="n">
        <v>159187.0</v>
      </c>
      <c r="AA173" t="n">
        <v>143268.0</v>
      </c>
      <c r="AB173" t="n">
        <v>0.0</v>
      </c>
      <c r="AC173" t="n">
        <v>0.0</v>
      </c>
      <c r="AD173" t="n">
        <v>0.0</v>
      </c>
      <c r="AE173" t="n">
        <v>0.0</v>
      </c>
      <c r="AF173" t="n">
        <v>63000.0</v>
      </c>
      <c r="AG173" t="n">
        <v>0.0</v>
      </c>
      <c r="AH173" t="n">
        <v>0.0</v>
      </c>
      <c r="AI173" t="n">
        <v>0.0</v>
      </c>
      <c r="AJ173" t="n">
        <v>0.0</v>
      </c>
      <c r="AK173" t="n">
        <v>0.0</v>
      </c>
      <c r="AL173" t="n">
        <v>0.0</v>
      </c>
      <c r="AM173" t="n">
        <v>0.0</v>
      </c>
      <c r="AN173" t="n">
        <v>0.0</v>
      </c>
      <c r="AO173" t="n">
        <v>1161390.0</v>
      </c>
      <c r="AP173" t="n">
        <v>116139.0</v>
      </c>
      <c r="AQ173" t="n">
        <v>98155.1</v>
      </c>
      <c r="CG173"/>
    </row>
    <row r="174">
      <c r="A174" t="n">
        <v>3.0</v>
      </c>
      <c r="B174">
        <f>IF((K174-G174-H174&gt;2400000),10,(L174/(K174-G174-H174)*100))</f>
      </c>
      <c r="C174">
        <f>IF(N174&gt;2400000,240000,(N174*S174)/100)</f>
      </c>
      <c r="D174">
        <f>IF(S174=0,0,IF((N174-I174)&gt;2400000,((((((N174-I174-J174)-240000))*0.1+(I174+J174)*0.1)))-7000,((((((N174-I174-J174)-(N174-I174-J174)*S174/100)))*0.1+(I174+J174)*0.1)-7000)))</f>
      </c>
      <c r="E174">
        <f>C174-O174</f>
      </c>
      <c r="F174">
        <f>D174-P174</f>
      </c>
      <c r="G174">
        <f>SUMIF(negtgel!U$2:BL$2,'Tsalin uzuulelt'!B$1,negtgel!U174:BL174) + SUMIF(negtgel!U$2:BL$2,'Tsalin uzuulelt'!B$2,negtgel!U174:BL174)+SUMIF(negtgel!U$2:BL$2,'Tsalin uzuulelt'!B$3,negtgel!U174:BL174)+SUMIF(negtgel!U$2:BL$2,'Tsalin uzuulelt'!B$4,negtgel!U174:BL174)+SUMIF(negtgel!U$2:BL$2,'Tsalin uzuulelt'!B$5,negtgel!U174:BL174)</f>
      </c>
      <c r="H174">
        <f>SUMIF(negtgel!U$2:BL$2,'Tsalin uzuulelt'!F$1,negtgel!U174:BL174) + SUMIF(negtgel!U$2:BL$2,'Tsalin uzuulelt'!F$2,negtgel!U174:BL174)+SUMIF(negtgel!U$2:BL$2,'Tsalin uzuulelt'!F$3,negtgel!U174:BL174)+SUMIF(negtgel!U$2:BL$2,'Tsalin uzuulelt'!F$4,negtgel!U174:BL174)+SUMIF(negtgel!U$2:BL$2,'Tsalin uzuulelt'!F$5,negtgel!U174:BL174)</f>
      </c>
      <c r="I174">
        <f>SUMIF(negtgel!U$2:BL$2,'Tsalin uzuulelt'!H$1,negtgel!U174:BL174) + SUMIF(negtgel!U$2:BL$2,'Tsalin uzuulelt'!H$2,negtgel!U174:BL174)+SUMIF(negtgel!U$2:BL$2,'Tsalin uzuulelt'!H$3,negtgel!U174:BL174)+SUMIF(negtgel!U$2:BL$2,'Tsalin uzuulelt'!H$4,negtgel!U174:BL174)+SUMIF(negtgel!U$2:BL$2,'Tsalin uzuulelt'!H$5,negtgel!U174:BL174)</f>
      </c>
      <c r="J174">
        <f>SUMIF(negtgel!U$2:BL$2,'Tsalin uzuulelt'!J$1,negtgel!U174:BL174) + SUMIF(negtgel!U$2:BL$2,'Tsalin uzuulelt'!J$2,negtgel!U174:BL174)+SUMIF(negtgel!U$2:BL$2,'Tsalin uzuulelt'!J$3,negtgel!U174:BL174)+SUMIF(negtgel!U$2:BL$2,'Tsalin uzuulelt'!J$4,negtgel!U174:BL174)+SUMIF(negtgel!U$2:BL$2,'Tsalin uzuulelt'!J$5,negtgel!U174:BL174)</f>
      </c>
      <c r="K174">
        <f>SUMIF(negtgel!U$2:BL$2,'Tsalin uzuulelt'!L$1,negtgel!U174:BL174) + SUMIF(negtgel!U$2:BL$2,'Tsalin uzuulelt'!L$2,negtgel!U174:BL174)+SUMIF(negtgel!U$2:BL$2,'Tsalin uzuulelt'!L$3,negtgel!U174:BL174)+SUMIF(negtgel!U$2:BL$2,'Tsalin uzuulelt'!L$4,negtgel!U174:BL174)+SUMIF(negtgel!U$2:BL$2,'Tsalin uzuulelt'!L$5,negtgel!U174:BL174)</f>
      </c>
      <c r="L174">
        <f>SUMIF(negtgel!U$2:BL$2,'Tsalin uzuulelt'!N$1,negtgel!U174:BL174) + SUMIF(negtgel!U$2:BL$2,'Tsalin uzuulelt'!N$2,negtgel!U174:BL174)+SUMIF(negtgel!U$2:BL$2,'Tsalin uzuulelt'!N$3,negtgel!U174:BL174)+SUMIF(negtgel!U$2:BL$2,'Tsalin uzuulelt'!N$4,negtgel!U174:BL174)+SUMIF(negtgel!U$2:BL$2,'Tsalin uzuulelt'!N$5,negtgel!U174:BL174)</f>
      </c>
      <c r="M174">
        <f>SUMIF(negtgel!U$2:BL$2,'Tsalin uzuulelt'!P$1,negtgel!U174:BL174) + SUMIF(negtgel!U$2:BL$2,'Tsalin uzuulelt'!P$2,negtgel!U174:BL174)+ SUMIF(negtgel!U$2:BL$2,'Tsalin uzuulelt'!P$3,negtgel!U174:BL174)+ SUMIF(negtgel!U$2:BL$2,'Tsalin uzuulelt'!P$4,negtgel!U174:BL174)+ SUMIF(negtgel!U$2:BL$2,'Tsalin uzuulelt'!P$5,negtgel!U174:BL174)</f>
      </c>
      <c r="N174">
        <f>IF(ISNUMBER(U174*1)=CF174,0,K174-H174-G174)</f>
      </c>
      <c r="O174">
        <f>IF(ISNUMBER(U174*1)=CF174,0,L174)</f>
      </c>
      <c r="P174">
        <f>IF(ISNUMBER(U174*1)=CF174,0,M174)</f>
      </c>
      <c r="Q174">
        <f>IF(N174&gt;2400000,N174,0)</f>
      </c>
      <c r="R174">
        <f>IF(L174/Q174*100&lt;3,2,10)</f>
      </c>
      <c r="S174">
        <f>IF(CH174=0,0,IF(B174&gt;9,10,IF(B174&gt;8,B174,IF(B174&gt;7.7,7.8,IF(B174&gt;3,B174,IF(B174&gt;1.5,2))))))</f>
      </c>
      <c r="T174">
        <f>IFERROR(U174*1,0)</f>
      </c>
      <c r="U174" t="n">
        <v>74.0</v>
      </c>
      <c r="V174" t="s">
        <v>4498</v>
      </c>
      <c r="W174" t="s">
        <v>4499</v>
      </c>
      <c r="X174" t="n">
        <v>698795.0</v>
      </c>
      <c r="Y174" t="n">
        <v>632243.0</v>
      </c>
      <c r="Z174" t="n">
        <v>94836.0</v>
      </c>
      <c r="AA174" t="n">
        <v>113804.0</v>
      </c>
      <c r="AB174" t="n">
        <v>0.0</v>
      </c>
      <c r="AC174" t="n">
        <v>0.0</v>
      </c>
      <c r="AD174" t="n">
        <v>0.0</v>
      </c>
      <c r="AE174" t="n">
        <v>0.0</v>
      </c>
      <c r="AF174" t="n">
        <v>57000.0</v>
      </c>
      <c r="AG174" t="n">
        <v>0.0</v>
      </c>
      <c r="AH174" t="n">
        <v>0.0</v>
      </c>
      <c r="AI174" t="n">
        <v>0.0</v>
      </c>
      <c r="AJ174" t="n">
        <v>0.0</v>
      </c>
      <c r="AK174" t="n">
        <v>0.0</v>
      </c>
      <c r="AL174" t="n">
        <v>0.0</v>
      </c>
      <c r="AM174" t="n">
        <v>0.0</v>
      </c>
      <c r="AN174" t="n">
        <v>0.0</v>
      </c>
      <c r="AO174" t="n">
        <v>897883.0</v>
      </c>
      <c r="AP174" t="n">
        <v>89789.0</v>
      </c>
      <c r="AQ174" t="n">
        <v>74379.5</v>
      </c>
      <c r="CG174"/>
    </row>
    <row r="175">
      <c r="A175" t="n">
        <v>3.0</v>
      </c>
      <c r="B175">
        <f>IF((K175-G175-H175&gt;2400000),10,(L175/(K175-G175-H175)*100))</f>
      </c>
      <c r="C175">
        <f>IF(N175&gt;2400000,240000,(N175*S175)/100)</f>
      </c>
      <c r="D175">
        <f>IF(S175=0,0,IF((N175-I175)&gt;2400000,((((((N175-I175-J175)-240000))*0.1+(I175+J175)*0.1)))-7000,((((((N175-I175-J175)-(N175-I175-J175)*S175/100)))*0.1+(I175+J175)*0.1)-7000)))</f>
      </c>
      <c r="E175">
        <f>C175-O175</f>
      </c>
      <c r="F175">
        <f>D175-P175</f>
      </c>
      <c r="G175">
        <f>SUMIF(negtgel!U$2:BL$2,'Tsalin uzuulelt'!B$1,negtgel!U175:BL175) + SUMIF(negtgel!U$2:BL$2,'Tsalin uzuulelt'!B$2,negtgel!U175:BL175)+SUMIF(negtgel!U$2:BL$2,'Tsalin uzuulelt'!B$3,negtgel!U175:BL175)+SUMIF(negtgel!U$2:BL$2,'Tsalin uzuulelt'!B$4,negtgel!U175:BL175)+SUMIF(negtgel!U$2:BL$2,'Tsalin uzuulelt'!B$5,negtgel!U175:BL175)</f>
      </c>
      <c r="H175">
        <f>SUMIF(negtgel!U$2:BL$2,'Tsalin uzuulelt'!F$1,negtgel!U175:BL175) + SUMIF(negtgel!U$2:BL$2,'Tsalin uzuulelt'!F$2,negtgel!U175:BL175)+SUMIF(negtgel!U$2:BL$2,'Tsalin uzuulelt'!F$3,negtgel!U175:BL175)+SUMIF(negtgel!U$2:BL$2,'Tsalin uzuulelt'!F$4,negtgel!U175:BL175)+SUMIF(negtgel!U$2:BL$2,'Tsalin uzuulelt'!F$5,negtgel!U175:BL175)</f>
      </c>
      <c r="I175">
        <f>SUMIF(negtgel!U$2:BL$2,'Tsalin uzuulelt'!H$1,negtgel!U175:BL175) + SUMIF(negtgel!U$2:BL$2,'Tsalin uzuulelt'!H$2,negtgel!U175:BL175)+SUMIF(negtgel!U$2:BL$2,'Tsalin uzuulelt'!H$3,negtgel!U175:BL175)+SUMIF(negtgel!U$2:BL$2,'Tsalin uzuulelt'!H$4,negtgel!U175:BL175)+SUMIF(negtgel!U$2:BL$2,'Tsalin uzuulelt'!H$5,negtgel!U175:BL175)</f>
      </c>
      <c r="J175">
        <f>SUMIF(negtgel!U$2:BL$2,'Tsalin uzuulelt'!J$1,negtgel!U175:BL175) + SUMIF(negtgel!U$2:BL$2,'Tsalin uzuulelt'!J$2,negtgel!U175:BL175)+SUMIF(negtgel!U$2:BL$2,'Tsalin uzuulelt'!J$3,negtgel!U175:BL175)+SUMIF(negtgel!U$2:BL$2,'Tsalin uzuulelt'!J$4,negtgel!U175:BL175)+SUMIF(negtgel!U$2:BL$2,'Tsalin uzuulelt'!J$5,negtgel!U175:BL175)</f>
      </c>
      <c r="K175">
        <f>SUMIF(negtgel!U$2:BL$2,'Tsalin uzuulelt'!L$1,negtgel!U175:BL175) + SUMIF(negtgel!U$2:BL$2,'Tsalin uzuulelt'!L$2,negtgel!U175:BL175)+SUMIF(negtgel!U$2:BL$2,'Tsalin uzuulelt'!L$3,negtgel!U175:BL175)+SUMIF(negtgel!U$2:BL$2,'Tsalin uzuulelt'!L$4,negtgel!U175:BL175)+SUMIF(negtgel!U$2:BL$2,'Tsalin uzuulelt'!L$5,negtgel!U175:BL175)</f>
      </c>
      <c r="L175">
        <f>SUMIF(negtgel!U$2:BL$2,'Tsalin uzuulelt'!N$1,negtgel!U175:BL175) + SUMIF(negtgel!U$2:BL$2,'Tsalin uzuulelt'!N$2,negtgel!U175:BL175)+SUMIF(negtgel!U$2:BL$2,'Tsalin uzuulelt'!N$3,negtgel!U175:BL175)+SUMIF(negtgel!U$2:BL$2,'Tsalin uzuulelt'!N$4,negtgel!U175:BL175)+SUMIF(negtgel!U$2:BL$2,'Tsalin uzuulelt'!N$5,negtgel!U175:BL175)</f>
      </c>
      <c r="M175">
        <f>SUMIF(negtgel!U$2:BL$2,'Tsalin uzuulelt'!P$1,negtgel!U175:BL175) + SUMIF(negtgel!U$2:BL$2,'Tsalin uzuulelt'!P$2,negtgel!U175:BL175)+ SUMIF(negtgel!U$2:BL$2,'Tsalin uzuulelt'!P$3,negtgel!U175:BL175)+ SUMIF(negtgel!U$2:BL$2,'Tsalin uzuulelt'!P$4,negtgel!U175:BL175)+ SUMIF(negtgel!U$2:BL$2,'Tsalin uzuulelt'!P$5,negtgel!U175:BL175)</f>
      </c>
      <c r="N175">
        <f>IF(ISNUMBER(U175*1)=CF175,0,K175-H175-G175)</f>
      </c>
      <c r="O175">
        <f>IF(ISNUMBER(U175*1)=CF175,0,L175)</f>
      </c>
      <c r="P175">
        <f>IF(ISNUMBER(U175*1)=CF175,0,M175)</f>
      </c>
      <c r="Q175">
        <f>IF(N175&gt;2400000,N175,0)</f>
      </c>
      <c r="R175">
        <f>IF(L175/Q175*100&lt;3,2,10)</f>
      </c>
      <c r="S175">
        <f>IF(CH175=0,0,IF(B175&gt;9,10,IF(B175&gt;8,B175,IF(B175&gt;7.7,7.8,IF(B175&gt;3,B175,IF(B175&gt;1.5,2))))))</f>
      </c>
      <c r="T175">
        <f>IFERROR(U175*1,0)</f>
      </c>
      <c r="U175" t="n">
        <v>75.0</v>
      </c>
      <c r="V175" t="s">
        <v>4500</v>
      </c>
      <c r="W175" t="s">
        <v>4469</v>
      </c>
      <c r="X175" t="n">
        <v>547759.0</v>
      </c>
      <c r="Y175" t="n">
        <v>547759.0</v>
      </c>
      <c r="Z175" t="n">
        <v>0.0</v>
      </c>
      <c r="AA175" t="n">
        <v>0.0</v>
      </c>
      <c r="AB175" t="n">
        <v>0.0</v>
      </c>
      <c r="AC175" t="n">
        <v>0.0</v>
      </c>
      <c r="AD175" t="n">
        <v>0.0</v>
      </c>
      <c r="AE175" t="n">
        <v>0.0</v>
      </c>
      <c r="AF175" t="n">
        <v>63000.0</v>
      </c>
      <c r="AG175" t="n">
        <v>0.0</v>
      </c>
      <c r="AH175" t="n">
        <v>0.0</v>
      </c>
      <c r="AI175" t="n">
        <v>0.0</v>
      </c>
      <c r="AJ175" t="n">
        <v>0.0</v>
      </c>
      <c r="AK175" t="n">
        <v>0.0</v>
      </c>
      <c r="AL175" t="n">
        <v>0.0</v>
      </c>
      <c r="AM175" t="n">
        <v>0.0</v>
      </c>
      <c r="AN175" t="n">
        <v>0.0</v>
      </c>
      <c r="AO175" t="n">
        <v>610759.0</v>
      </c>
      <c r="AP175" t="n">
        <v>61076.0</v>
      </c>
      <c r="AQ175" t="n">
        <v>48598.3</v>
      </c>
      <c r="CG175"/>
    </row>
    <row r="176">
      <c r="A176" t="n">
        <v>3.0</v>
      </c>
      <c r="B176">
        <f>IF((K176-G176-H176&gt;2400000),10,(L176/(K176-G176-H176)*100))</f>
      </c>
      <c r="C176">
        <f>IF(N176&gt;2400000,240000,(N176*S176)/100)</f>
      </c>
      <c r="D176">
        <f>IF(S176=0,0,IF((N176-I176)&gt;2400000,((((((N176-I176-J176)-240000))*0.1+(I176+J176)*0.1)))-7000,((((((N176-I176-J176)-(N176-I176-J176)*S176/100)))*0.1+(I176+J176)*0.1)-7000)))</f>
      </c>
      <c r="E176">
        <f>C176-O176</f>
      </c>
      <c r="F176">
        <f>D176-P176</f>
      </c>
      <c r="G176">
        <f>SUMIF(negtgel!U$2:BL$2,'Tsalin uzuulelt'!B$1,negtgel!U176:BL176) + SUMIF(negtgel!U$2:BL$2,'Tsalin uzuulelt'!B$2,negtgel!U176:BL176)+SUMIF(negtgel!U$2:BL$2,'Tsalin uzuulelt'!B$3,negtgel!U176:BL176)+SUMIF(negtgel!U$2:BL$2,'Tsalin uzuulelt'!B$4,negtgel!U176:BL176)+SUMIF(negtgel!U$2:BL$2,'Tsalin uzuulelt'!B$5,negtgel!U176:BL176)</f>
      </c>
      <c r="H176">
        <f>SUMIF(negtgel!U$2:BL$2,'Tsalin uzuulelt'!F$1,negtgel!U176:BL176) + SUMIF(negtgel!U$2:BL$2,'Tsalin uzuulelt'!F$2,negtgel!U176:BL176)+SUMIF(negtgel!U$2:BL$2,'Tsalin uzuulelt'!F$3,negtgel!U176:BL176)+SUMIF(negtgel!U$2:BL$2,'Tsalin uzuulelt'!F$4,negtgel!U176:BL176)+SUMIF(negtgel!U$2:BL$2,'Tsalin uzuulelt'!F$5,negtgel!U176:BL176)</f>
      </c>
      <c r="I176">
        <f>SUMIF(negtgel!U$2:BL$2,'Tsalin uzuulelt'!H$1,negtgel!U176:BL176) + SUMIF(negtgel!U$2:BL$2,'Tsalin uzuulelt'!H$2,negtgel!U176:BL176)+SUMIF(negtgel!U$2:BL$2,'Tsalin uzuulelt'!H$3,negtgel!U176:BL176)+SUMIF(negtgel!U$2:BL$2,'Tsalin uzuulelt'!H$4,negtgel!U176:BL176)+SUMIF(negtgel!U$2:BL$2,'Tsalin uzuulelt'!H$5,negtgel!U176:BL176)</f>
      </c>
      <c r="J176">
        <f>SUMIF(negtgel!U$2:BL$2,'Tsalin uzuulelt'!J$1,negtgel!U176:BL176) + SUMIF(negtgel!U$2:BL$2,'Tsalin uzuulelt'!J$2,negtgel!U176:BL176)+SUMIF(negtgel!U$2:BL$2,'Tsalin uzuulelt'!J$3,negtgel!U176:BL176)+SUMIF(negtgel!U$2:BL$2,'Tsalin uzuulelt'!J$4,negtgel!U176:BL176)+SUMIF(negtgel!U$2:BL$2,'Tsalin uzuulelt'!J$5,negtgel!U176:BL176)</f>
      </c>
      <c r="K176">
        <f>SUMIF(negtgel!U$2:BL$2,'Tsalin uzuulelt'!L$1,negtgel!U176:BL176) + SUMIF(negtgel!U$2:BL$2,'Tsalin uzuulelt'!L$2,negtgel!U176:BL176)+SUMIF(negtgel!U$2:BL$2,'Tsalin uzuulelt'!L$3,negtgel!U176:BL176)+SUMIF(negtgel!U$2:BL$2,'Tsalin uzuulelt'!L$4,negtgel!U176:BL176)+SUMIF(negtgel!U$2:BL$2,'Tsalin uzuulelt'!L$5,negtgel!U176:BL176)</f>
      </c>
      <c r="L176">
        <f>SUMIF(negtgel!U$2:BL$2,'Tsalin uzuulelt'!N$1,negtgel!U176:BL176) + SUMIF(negtgel!U$2:BL$2,'Tsalin uzuulelt'!N$2,negtgel!U176:BL176)+SUMIF(negtgel!U$2:BL$2,'Tsalin uzuulelt'!N$3,negtgel!U176:BL176)+SUMIF(negtgel!U$2:BL$2,'Tsalin uzuulelt'!N$4,negtgel!U176:BL176)+SUMIF(negtgel!U$2:BL$2,'Tsalin uzuulelt'!N$5,negtgel!U176:BL176)</f>
      </c>
      <c r="M176">
        <f>SUMIF(negtgel!U$2:BL$2,'Tsalin uzuulelt'!P$1,negtgel!U176:BL176) + SUMIF(negtgel!U$2:BL$2,'Tsalin uzuulelt'!P$2,negtgel!U176:BL176)+ SUMIF(negtgel!U$2:BL$2,'Tsalin uzuulelt'!P$3,negtgel!U176:BL176)+ SUMIF(negtgel!U$2:BL$2,'Tsalin uzuulelt'!P$4,negtgel!U176:BL176)+ SUMIF(negtgel!U$2:BL$2,'Tsalin uzuulelt'!P$5,negtgel!U176:BL176)</f>
      </c>
      <c r="N176">
        <f>IF(ISNUMBER(U176*1)=CF176,0,K176-H176-G176)</f>
      </c>
      <c r="O176">
        <f>IF(ISNUMBER(U176*1)=CF176,0,L176)</f>
      </c>
      <c r="P176">
        <f>IF(ISNUMBER(U176*1)=CF176,0,M176)</f>
      </c>
      <c r="Q176">
        <f>IF(N176&gt;2400000,N176,0)</f>
      </c>
      <c r="R176">
        <f>IF(L176/Q176*100&lt;3,2,10)</f>
      </c>
      <c r="S176">
        <f>IF(CH176=0,0,IF(B176&gt;9,10,IF(B176&gt;8,B176,IF(B176&gt;7.7,7.8,IF(B176&gt;3,B176,IF(B176&gt;1.5,2))))))</f>
      </c>
      <c r="T176">
        <f>IFERROR(U176*1,0)</f>
      </c>
      <c r="U176" t="n">
        <v>76.0</v>
      </c>
      <c r="V176" t="s">
        <v>4501</v>
      </c>
      <c r="W176" t="s">
        <v>4502</v>
      </c>
      <c r="X176" t="n">
        <v>539547.0</v>
      </c>
      <c r="Y176" t="n">
        <v>513854.0</v>
      </c>
      <c r="Z176" t="n">
        <v>0.0</v>
      </c>
      <c r="AA176" t="n">
        <v>0.0</v>
      </c>
      <c r="AB176" t="n">
        <v>25693.0</v>
      </c>
      <c r="AC176" t="n">
        <v>0.0</v>
      </c>
      <c r="AD176" t="n">
        <v>0.0</v>
      </c>
      <c r="AE176" t="n">
        <v>0.0</v>
      </c>
      <c r="AF176" t="n">
        <v>60000.0</v>
      </c>
      <c r="AG176" t="n">
        <v>0.0</v>
      </c>
      <c r="AH176" t="n">
        <v>0.0</v>
      </c>
      <c r="AI176" t="n">
        <v>0.0</v>
      </c>
      <c r="AJ176" t="n">
        <v>0.0</v>
      </c>
      <c r="AK176" t="n">
        <v>0.0</v>
      </c>
      <c r="AL176" t="n">
        <v>0.0</v>
      </c>
      <c r="AM176" t="n">
        <v>0.0</v>
      </c>
      <c r="AN176" t="n">
        <v>0.0</v>
      </c>
      <c r="AO176" t="n">
        <v>599547.0</v>
      </c>
      <c r="AP176" t="n">
        <v>59954.0</v>
      </c>
      <c r="AQ176" t="n">
        <v>47559.2</v>
      </c>
      <c r="CG176"/>
    </row>
    <row r="177">
      <c r="A177" t="n">
        <v>3.0</v>
      </c>
      <c r="B177">
        <f>IF((K177-G177-H177&gt;2400000),10,(L177/(K177-G177-H177)*100))</f>
      </c>
      <c r="C177">
        <f>IF(N177&gt;2400000,240000,(N177*S177)/100)</f>
      </c>
      <c r="D177">
        <f>IF(S177=0,0,IF((N177-I177)&gt;2400000,((((((N177-I177-J177)-240000))*0.1+(I177+J177)*0.1)))-7000,((((((N177-I177-J177)-(N177-I177-J177)*S177/100)))*0.1+(I177+J177)*0.1)-7000)))</f>
      </c>
      <c r="E177">
        <f>C177-O177</f>
      </c>
      <c r="F177">
        <f>D177-P177</f>
      </c>
      <c r="G177">
        <f>SUMIF(negtgel!U$2:BL$2,'Tsalin uzuulelt'!B$1,negtgel!U177:BL177) + SUMIF(negtgel!U$2:BL$2,'Tsalin uzuulelt'!B$2,negtgel!U177:BL177)+SUMIF(negtgel!U$2:BL$2,'Tsalin uzuulelt'!B$3,negtgel!U177:BL177)+SUMIF(negtgel!U$2:BL$2,'Tsalin uzuulelt'!B$4,negtgel!U177:BL177)+SUMIF(negtgel!U$2:BL$2,'Tsalin uzuulelt'!B$5,negtgel!U177:BL177)</f>
      </c>
      <c r="H177">
        <f>SUMIF(negtgel!U$2:BL$2,'Tsalin uzuulelt'!F$1,negtgel!U177:BL177) + SUMIF(negtgel!U$2:BL$2,'Tsalin uzuulelt'!F$2,negtgel!U177:BL177)+SUMIF(negtgel!U$2:BL$2,'Tsalin uzuulelt'!F$3,negtgel!U177:BL177)+SUMIF(negtgel!U$2:BL$2,'Tsalin uzuulelt'!F$4,negtgel!U177:BL177)+SUMIF(negtgel!U$2:BL$2,'Tsalin uzuulelt'!F$5,negtgel!U177:BL177)</f>
      </c>
      <c r="I177">
        <f>SUMIF(negtgel!U$2:BL$2,'Tsalin uzuulelt'!H$1,negtgel!U177:BL177) + SUMIF(negtgel!U$2:BL$2,'Tsalin uzuulelt'!H$2,negtgel!U177:BL177)+SUMIF(negtgel!U$2:BL$2,'Tsalin uzuulelt'!H$3,negtgel!U177:BL177)+SUMIF(negtgel!U$2:BL$2,'Tsalin uzuulelt'!H$4,negtgel!U177:BL177)+SUMIF(negtgel!U$2:BL$2,'Tsalin uzuulelt'!H$5,negtgel!U177:BL177)</f>
      </c>
      <c r="J177">
        <f>SUMIF(negtgel!U$2:BL$2,'Tsalin uzuulelt'!J$1,negtgel!U177:BL177) + SUMIF(negtgel!U$2:BL$2,'Tsalin uzuulelt'!J$2,negtgel!U177:BL177)+SUMIF(negtgel!U$2:BL$2,'Tsalin uzuulelt'!J$3,negtgel!U177:BL177)+SUMIF(negtgel!U$2:BL$2,'Tsalin uzuulelt'!J$4,negtgel!U177:BL177)+SUMIF(negtgel!U$2:BL$2,'Tsalin uzuulelt'!J$5,negtgel!U177:BL177)</f>
      </c>
      <c r="K177">
        <f>SUMIF(negtgel!U$2:BL$2,'Tsalin uzuulelt'!L$1,negtgel!U177:BL177) + SUMIF(negtgel!U$2:BL$2,'Tsalin uzuulelt'!L$2,negtgel!U177:BL177)+SUMIF(negtgel!U$2:BL$2,'Tsalin uzuulelt'!L$3,negtgel!U177:BL177)+SUMIF(negtgel!U$2:BL$2,'Tsalin uzuulelt'!L$4,negtgel!U177:BL177)+SUMIF(negtgel!U$2:BL$2,'Tsalin uzuulelt'!L$5,negtgel!U177:BL177)</f>
      </c>
      <c r="L177">
        <f>SUMIF(negtgel!U$2:BL$2,'Tsalin uzuulelt'!N$1,negtgel!U177:BL177) + SUMIF(negtgel!U$2:BL$2,'Tsalin uzuulelt'!N$2,negtgel!U177:BL177)+SUMIF(negtgel!U$2:BL$2,'Tsalin uzuulelt'!N$3,negtgel!U177:BL177)+SUMIF(negtgel!U$2:BL$2,'Tsalin uzuulelt'!N$4,negtgel!U177:BL177)+SUMIF(negtgel!U$2:BL$2,'Tsalin uzuulelt'!N$5,negtgel!U177:BL177)</f>
      </c>
      <c r="M177">
        <f>SUMIF(negtgel!U$2:BL$2,'Tsalin uzuulelt'!P$1,negtgel!U177:BL177) + SUMIF(negtgel!U$2:BL$2,'Tsalin uzuulelt'!P$2,negtgel!U177:BL177)+ SUMIF(negtgel!U$2:BL$2,'Tsalin uzuulelt'!P$3,negtgel!U177:BL177)+ SUMIF(negtgel!U$2:BL$2,'Tsalin uzuulelt'!P$4,negtgel!U177:BL177)+ SUMIF(negtgel!U$2:BL$2,'Tsalin uzuulelt'!P$5,negtgel!U177:BL177)</f>
      </c>
      <c r="N177">
        <f>IF(ISNUMBER(U177*1)=CF177,0,K177-H177-G177)</f>
      </c>
      <c r="O177">
        <f>IF(ISNUMBER(U177*1)=CF177,0,L177)</f>
      </c>
      <c r="P177">
        <f>IF(ISNUMBER(U177*1)=CF177,0,M177)</f>
      </c>
      <c r="Q177">
        <f>IF(N177&gt;2400000,N177,0)</f>
      </c>
      <c r="R177">
        <f>IF(L177/Q177*100&lt;3,2,10)</f>
      </c>
      <c r="S177">
        <f>IF(CH177=0,0,IF(B177&gt;9,10,IF(B177&gt;8,B177,IF(B177&gt;7.7,7.8,IF(B177&gt;3,B177,IF(B177&gt;1.5,2))))))</f>
      </c>
      <c r="T177">
        <f>IFERROR(U177*1,0)</f>
      </c>
      <c r="U177" t="n">
        <v>77.0</v>
      </c>
      <c r="V177" t="s">
        <v>4503</v>
      </c>
      <c r="W177" t="s">
        <v>4469</v>
      </c>
      <c r="X177" t="n">
        <v>677436.0</v>
      </c>
      <c r="Y177" t="n">
        <v>677436.0</v>
      </c>
      <c r="Z177" t="n">
        <v>135487.0</v>
      </c>
      <c r="AA177" t="n">
        <v>121938.0</v>
      </c>
      <c r="AB177" t="n">
        <v>0.0</v>
      </c>
      <c r="AC177" t="n">
        <v>101615.0</v>
      </c>
      <c r="AD177" t="n">
        <v>0.0</v>
      </c>
      <c r="AE177" t="n">
        <v>0.0</v>
      </c>
      <c r="AF177" t="n">
        <v>63000.0</v>
      </c>
      <c r="AG177" t="n">
        <v>0.0</v>
      </c>
      <c r="AH177" t="n">
        <v>0.0</v>
      </c>
      <c r="AI177" t="n">
        <v>0.0</v>
      </c>
      <c r="AJ177" t="n">
        <v>0.0</v>
      </c>
      <c r="AK177" t="n">
        <v>0.0</v>
      </c>
      <c r="AL177" t="n">
        <v>0.0</v>
      </c>
      <c r="AM177" t="n">
        <v>0.0</v>
      </c>
      <c r="AN177" t="n">
        <v>0.0</v>
      </c>
      <c r="AO177" t="n">
        <v>1099476.0</v>
      </c>
      <c r="AP177" t="n">
        <v>109948.0</v>
      </c>
      <c r="AQ177" t="n">
        <v>92582.8</v>
      </c>
      <c r="CG177"/>
    </row>
    <row r="178">
      <c r="A178" t="n">
        <v>3.0</v>
      </c>
      <c r="B178">
        <f>IF((K178-G178-H178&gt;2400000),10,(L178/(K178-G178-H178)*100))</f>
      </c>
      <c r="C178">
        <f>IF(N178&gt;2400000,240000,(N178*S178)/100)</f>
      </c>
      <c r="D178">
        <f>IF(S178=0,0,IF((N178-I178)&gt;2400000,((((((N178-I178-J178)-240000))*0.1+(I178+J178)*0.1)))-7000,((((((N178-I178-J178)-(N178-I178-J178)*S178/100)))*0.1+(I178+J178)*0.1)-7000)))</f>
      </c>
      <c r="E178">
        <f>C178-O178</f>
      </c>
      <c r="F178">
        <f>D178-P178</f>
      </c>
      <c r="G178">
        <f>SUMIF(negtgel!U$2:BL$2,'Tsalin uzuulelt'!B$1,negtgel!U178:BL178) + SUMIF(negtgel!U$2:BL$2,'Tsalin uzuulelt'!B$2,negtgel!U178:BL178)+SUMIF(negtgel!U$2:BL$2,'Tsalin uzuulelt'!B$3,negtgel!U178:BL178)+SUMIF(negtgel!U$2:BL$2,'Tsalin uzuulelt'!B$4,negtgel!U178:BL178)+SUMIF(negtgel!U$2:BL$2,'Tsalin uzuulelt'!B$5,negtgel!U178:BL178)</f>
      </c>
      <c r="H178">
        <f>SUMIF(negtgel!U$2:BL$2,'Tsalin uzuulelt'!F$1,negtgel!U178:BL178) + SUMIF(negtgel!U$2:BL$2,'Tsalin uzuulelt'!F$2,negtgel!U178:BL178)+SUMIF(negtgel!U$2:BL$2,'Tsalin uzuulelt'!F$3,negtgel!U178:BL178)+SUMIF(negtgel!U$2:BL$2,'Tsalin uzuulelt'!F$4,negtgel!U178:BL178)+SUMIF(negtgel!U$2:BL$2,'Tsalin uzuulelt'!F$5,negtgel!U178:BL178)</f>
      </c>
      <c r="I178">
        <f>SUMIF(negtgel!U$2:BL$2,'Tsalin uzuulelt'!H$1,negtgel!U178:BL178) + SUMIF(negtgel!U$2:BL$2,'Tsalin uzuulelt'!H$2,negtgel!U178:BL178)+SUMIF(negtgel!U$2:BL$2,'Tsalin uzuulelt'!H$3,negtgel!U178:BL178)+SUMIF(negtgel!U$2:BL$2,'Tsalin uzuulelt'!H$4,negtgel!U178:BL178)+SUMIF(negtgel!U$2:BL$2,'Tsalin uzuulelt'!H$5,negtgel!U178:BL178)</f>
      </c>
      <c r="J178">
        <f>SUMIF(negtgel!U$2:BL$2,'Tsalin uzuulelt'!J$1,negtgel!U178:BL178) + SUMIF(negtgel!U$2:BL$2,'Tsalin uzuulelt'!J$2,negtgel!U178:BL178)+SUMIF(negtgel!U$2:BL$2,'Tsalin uzuulelt'!J$3,negtgel!U178:BL178)+SUMIF(negtgel!U$2:BL$2,'Tsalin uzuulelt'!J$4,negtgel!U178:BL178)+SUMIF(negtgel!U$2:BL$2,'Tsalin uzuulelt'!J$5,negtgel!U178:BL178)</f>
      </c>
      <c r="K178">
        <f>SUMIF(negtgel!U$2:BL$2,'Tsalin uzuulelt'!L$1,negtgel!U178:BL178) + SUMIF(negtgel!U$2:BL$2,'Tsalin uzuulelt'!L$2,negtgel!U178:BL178)+SUMIF(negtgel!U$2:BL$2,'Tsalin uzuulelt'!L$3,negtgel!U178:BL178)+SUMIF(negtgel!U$2:BL$2,'Tsalin uzuulelt'!L$4,negtgel!U178:BL178)+SUMIF(negtgel!U$2:BL$2,'Tsalin uzuulelt'!L$5,negtgel!U178:BL178)</f>
      </c>
      <c r="L178">
        <f>SUMIF(negtgel!U$2:BL$2,'Tsalin uzuulelt'!N$1,negtgel!U178:BL178) + SUMIF(negtgel!U$2:BL$2,'Tsalin uzuulelt'!N$2,negtgel!U178:BL178)+SUMIF(negtgel!U$2:BL$2,'Tsalin uzuulelt'!N$3,negtgel!U178:BL178)+SUMIF(negtgel!U$2:BL$2,'Tsalin uzuulelt'!N$4,negtgel!U178:BL178)+SUMIF(negtgel!U$2:BL$2,'Tsalin uzuulelt'!N$5,negtgel!U178:BL178)</f>
      </c>
      <c r="M178">
        <f>SUMIF(negtgel!U$2:BL$2,'Tsalin uzuulelt'!P$1,negtgel!U178:BL178) + SUMIF(negtgel!U$2:BL$2,'Tsalin uzuulelt'!P$2,negtgel!U178:BL178)+ SUMIF(negtgel!U$2:BL$2,'Tsalin uzuulelt'!P$3,negtgel!U178:BL178)+ SUMIF(negtgel!U$2:BL$2,'Tsalin uzuulelt'!P$4,negtgel!U178:BL178)+ SUMIF(negtgel!U$2:BL$2,'Tsalin uzuulelt'!P$5,negtgel!U178:BL178)</f>
      </c>
      <c r="N178">
        <f>IF(ISNUMBER(U178*1)=CF178,0,K178-H178-G178)</f>
      </c>
      <c r="O178">
        <f>IF(ISNUMBER(U178*1)=CF178,0,L178)</f>
      </c>
      <c r="P178">
        <f>IF(ISNUMBER(U178*1)=CF178,0,M178)</f>
      </c>
      <c r="Q178">
        <f>IF(N178&gt;2400000,N178,0)</f>
      </c>
      <c r="R178">
        <f>IF(L178/Q178*100&lt;3,2,10)</f>
      </c>
      <c r="S178">
        <f>IF(CH178=0,0,IF(B178&gt;9,10,IF(B178&gt;8,B178,IF(B178&gt;7.7,7.8,IF(B178&gt;3,B178,IF(B178&gt;1.5,2))))))</f>
      </c>
      <c r="T178">
        <f>IFERROR(U178*1,0)</f>
      </c>
      <c r="U178" t="s">
        <v>4466</v>
      </c>
      <c r="V178"/>
      <c r="W178"/>
      <c r="X178" t="n">
        <v>4484667.0</v>
      </c>
      <c r="Y178" t="n">
        <v>4392422.0</v>
      </c>
      <c r="Z178" t="n">
        <v>524997.0</v>
      </c>
      <c r="AA178" t="n">
        <v>514497.0</v>
      </c>
      <c r="AB178" t="n">
        <v>25693.0</v>
      </c>
      <c r="AC178" t="n">
        <v>101615.0</v>
      </c>
      <c r="AD178" t="n">
        <v>0.0</v>
      </c>
      <c r="AE178" t="n">
        <v>0.0</v>
      </c>
      <c r="AF178" t="n">
        <v>432000.0</v>
      </c>
      <c r="AG178" t="n">
        <v>0.0</v>
      </c>
      <c r="AH178" t="n">
        <v>0.0</v>
      </c>
      <c r="AI178" t="n">
        <v>0.0</v>
      </c>
      <c r="AJ178" t="n">
        <v>0.0</v>
      </c>
      <c r="AK178" t="n">
        <v>0.0</v>
      </c>
      <c r="AL178" t="n">
        <v>0.0</v>
      </c>
      <c r="AM178" t="n">
        <v>0.0</v>
      </c>
      <c r="AN178" t="n">
        <v>0.0</v>
      </c>
      <c r="AO178" t="n">
        <v>5991224.0</v>
      </c>
      <c r="AP178" t="n">
        <v>599123.0</v>
      </c>
      <c r="AQ178" t="n">
        <v>494530.1</v>
      </c>
      <c r="CG178"/>
    </row>
    <row r="179">
      <c r="A179" t="n">
        <v>3.0</v>
      </c>
      <c r="B179">
        <f>IF((K179-G179-H179&gt;2400000),10,(L179/(K179-G179-H179)*100))</f>
      </c>
      <c r="C179">
        <f>IF(N179&gt;2400000,240000,(N179*S179)/100)</f>
      </c>
      <c r="D179">
        <f>IF(S179=0,0,IF((N179-I179)&gt;2400000,((((((N179-I179-J179)-240000))*0.1+(I179+J179)*0.1)))-7000,((((((N179-I179-J179)-(N179-I179-J179)*S179/100)))*0.1+(I179+J179)*0.1)-7000)))</f>
      </c>
      <c r="E179">
        <f>C179-O179</f>
      </c>
      <c r="F179">
        <f>D179-P179</f>
      </c>
      <c r="G179">
        <f>SUMIF(negtgel!U$2:BL$2,'Tsalin uzuulelt'!B$1,negtgel!U179:BL179) + SUMIF(negtgel!U$2:BL$2,'Tsalin uzuulelt'!B$2,negtgel!U179:BL179)+SUMIF(negtgel!U$2:BL$2,'Tsalin uzuulelt'!B$3,negtgel!U179:BL179)+SUMIF(negtgel!U$2:BL$2,'Tsalin uzuulelt'!B$4,negtgel!U179:BL179)+SUMIF(negtgel!U$2:BL$2,'Tsalin uzuulelt'!B$5,negtgel!U179:BL179)</f>
      </c>
      <c r="H179">
        <f>SUMIF(negtgel!U$2:BL$2,'Tsalin uzuulelt'!F$1,negtgel!U179:BL179) + SUMIF(negtgel!U$2:BL$2,'Tsalin uzuulelt'!F$2,negtgel!U179:BL179)+SUMIF(negtgel!U$2:BL$2,'Tsalin uzuulelt'!F$3,negtgel!U179:BL179)+SUMIF(negtgel!U$2:BL$2,'Tsalin uzuulelt'!F$4,negtgel!U179:BL179)+SUMIF(negtgel!U$2:BL$2,'Tsalin uzuulelt'!F$5,negtgel!U179:BL179)</f>
      </c>
      <c r="I179">
        <f>SUMIF(negtgel!U$2:BL$2,'Tsalin uzuulelt'!H$1,negtgel!U179:BL179) + SUMIF(negtgel!U$2:BL$2,'Tsalin uzuulelt'!H$2,negtgel!U179:BL179)+SUMIF(negtgel!U$2:BL$2,'Tsalin uzuulelt'!H$3,negtgel!U179:BL179)+SUMIF(negtgel!U$2:BL$2,'Tsalin uzuulelt'!H$4,negtgel!U179:BL179)+SUMIF(negtgel!U$2:BL$2,'Tsalin uzuulelt'!H$5,negtgel!U179:BL179)</f>
      </c>
      <c r="J179">
        <f>SUMIF(negtgel!U$2:BL$2,'Tsalin uzuulelt'!J$1,negtgel!U179:BL179) + SUMIF(negtgel!U$2:BL$2,'Tsalin uzuulelt'!J$2,negtgel!U179:BL179)+SUMIF(negtgel!U$2:BL$2,'Tsalin uzuulelt'!J$3,negtgel!U179:BL179)+SUMIF(negtgel!U$2:BL$2,'Tsalin uzuulelt'!J$4,negtgel!U179:BL179)+SUMIF(negtgel!U$2:BL$2,'Tsalin uzuulelt'!J$5,negtgel!U179:BL179)</f>
      </c>
      <c r="K179">
        <f>SUMIF(negtgel!U$2:BL$2,'Tsalin uzuulelt'!L$1,negtgel!U179:BL179) + SUMIF(negtgel!U$2:BL$2,'Tsalin uzuulelt'!L$2,negtgel!U179:BL179)+SUMIF(negtgel!U$2:BL$2,'Tsalin uzuulelt'!L$3,negtgel!U179:BL179)+SUMIF(negtgel!U$2:BL$2,'Tsalin uzuulelt'!L$4,negtgel!U179:BL179)+SUMIF(negtgel!U$2:BL$2,'Tsalin uzuulelt'!L$5,negtgel!U179:BL179)</f>
      </c>
      <c r="L179">
        <f>SUMIF(negtgel!U$2:BL$2,'Tsalin uzuulelt'!N$1,negtgel!U179:BL179) + SUMIF(negtgel!U$2:BL$2,'Tsalin uzuulelt'!N$2,negtgel!U179:BL179)+SUMIF(negtgel!U$2:BL$2,'Tsalin uzuulelt'!N$3,negtgel!U179:BL179)+SUMIF(negtgel!U$2:BL$2,'Tsalin uzuulelt'!N$4,negtgel!U179:BL179)+SUMIF(negtgel!U$2:BL$2,'Tsalin uzuulelt'!N$5,negtgel!U179:BL179)</f>
      </c>
      <c r="M179">
        <f>SUMIF(negtgel!U$2:BL$2,'Tsalin uzuulelt'!P$1,negtgel!U179:BL179) + SUMIF(negtgel!U$2:BL$2,'Tsalin uzuulelt'!P$2,negtgel!U179:BL179)+ SUMIF(negtgel!U$2:BL$2,'Tsalin uzuulelt'!P$3,negtgel!U179:BL179)+ SUMIF(negtgel!U$2:BL$2,'Tsalin uzuulelt'!P$4,negtgel!U179:BL179)+ SUMIF(negtgel!U$2:BL$2,'Tsalin uzuulelt'!P$5,negtgel!U179:BL179)</f>
      </c>
      <c r="N179">
        <f>IF(ISNUMBER(U179*1)=CF179,0,K179-H179-G179)</f>
      </c>
      <c r="O179">
        <f>IF(ISNUMBER(U179*1)=CF179,0,L179)</f>
      </c>
      <c r="P179">
        <f>IF(ISNUMBER(U179*1)=CF179,0,M179)</f>
      </c>
      <c r="Q179">
        <f>IF(N179&gt;2400000,N179,0)</f>
      </c>
      <c r="R179">
        <f>IF(L179/Q179*100&lt;3,2,10)</f>
      </c>
      <c r="S179">
        <f>IF(CH179=0,0,IF(B179&gt;9,10,IF(B179&gt;8,B179,IF(B179&gt;7.7,7.8,IF(B179&gt;3,B179,IF(B179&gt;1.5,2))))))</f>
      </c>
      <c r="T179">
        <f>IFERROR(U179*1,0)</f>
      </c>
      <c r="U179" t="s">
        <v>4504</v>
      </c>
      <c r="V179"/>
      <c r="W179"/>
      <c r="X179"/>
      <c r="Y179"/>
      <c r="Z179"/>
      <c r="AA179"/>
      <c r="AB179"/>
      <c r="AC179"/>
      <c r="AD179"/>
      <c r="AE179"/>
      <c r="AF179"/>
      <c r="AG179"/>
      <c r="AH179"/>
      <c r="AI179"/>
      <c r="AJ179"/>
      <c r="AK179"/>
      <c r="AL179"/>
      <c r="AM179"/>
      <c r="AN179"/>
      <c r="AO179"/>
      <c r="AP179"/>
      <c r="AQ179"/>
      <c r="CG179"/>
    </row>
    <row r="180">
      <c r="A180" t="n">
        <v>3.0</v>
      </c>
      <c r="B180">
        <f>IF((K180-G180-H180&gt;2400000),10,(L180/(K180-G180-H180)*100))</f>
      </c>
      <c r="C180">
        <f>IF(N180&gt;2400000,240000,(N180*S180)/100)</f>
      </c>
      <c r="D180">
        <f>IF(S180=0,0,IF((N180-I180)&gt;2400000,((((((N180-I180-J180)-240000))*0.1+(I180+J180)*0.1)))-7000,((((((N180-I180-J180)-(N180-I180-J180)*S180/100)))*0.1+(I180+J180)*0.1)-7000)))</f>
      </c>
      <c r="E180">
        <f>C180-O180</f>
      </c>
      <c r="F180">
        <f>D180-P180</f>
      </c>
      <c r="G180">
        <f>SUMIF(negtgel!U$2:BL$2,'Tsalin uzuulelt'!B$1,negtgel!U180:BL180) + SUMIF(negtgel!U$2:BL$2,'Tsalin uzuulelt'!B$2,negtgel!U180:BL180)+SUMIF(negtgel!U$2:BL$2,'Tsalin uzuulelt'!B$3,negtgel!U180:BL180)+SUMIF(negtgel!U$2:BL$2,'Tsalin uzuulelt'!B$4,negtgel!U180:BL180)+SUMIF(negtgel!U$2:BL$2,'Tsalin uzuulelt'!B$5,negtgel!U180:BL180)</f>
      </c>
      <c r="H180">
        <f>SUMIF(negtgel!U$2:BL$2,'Tsalin uzuulelt'!F$1,negtgel!U180:BL180) + SUMIF(negtgel!U$2:BL$2,'Tsalin uzuulelt'!F$2,negtgel!U180:BL180)+SUMIF(negtgel!U$2:BL$2,'Tsalin uzuulelt'!F$3,negtgel!U180:BL180)+SUMIF(negtgel!U$2:BL$2,'Tsalin uzuulelt'!F$4,negtgel!U180:BL180)+SUMIF(negtgel!U$2:BL$2,'Tsalin uzuulelt'!F$5,negtgel!U180:BL180)</f>
      </c>
      <c r="I180">
        <f>SUMIF(negtgel!U$2:BL$2,'Tsalin uzuulelt'!H$1,negtgel!U180:BL180) + SUMIF(negtgel!U$2:BL$2,'Tsalin uzuulelt'!H$2,negtgel!U180:BL180)+SUMIF(negtgel!U$2:BL$2,'Tsalin uzuulelt'!H$3,negtgel!U180:BL180)+SUMIF(negtgel!U$2:BL$2,'Tsalin uzuulelt'!H$4,negtgel!U180:BL180)+SUMIF(negtgel!U$2:BL$2,'Tsalin uzuulelt'!H$5,negtgel!U180:BL180)</f>
      </c>
      <c r="J180">
        <f>SUMIF(negtgel!U$2:BL$2,'Tsalin uzuulelt'!J$1,negtgel!U180:BL180) + SUMIF(negtgel!U$2:BL$2,'Tsalin uzuulelt'!J$2,negtgel!U180:BL180)+SUMIF(negtgel!U$2:BL$2,'Tsalin uzuulelt'!J$3,negtgel!U180:BL180)+SUMIF(negtgel!U$2:BL$2,'Tsalin uzuulelt'!J$4,negtgel!U180:BL180)+SUMIF(negtgel!U$2:BL$2,'Tsalin uzuulelt'!J$5,negtgel!U180:BL180)</f>
      </c>
      <c r="K180">
        <f>SUMIF(negtgel!U$2:BL$2,'Tsalin uzuulelt'!L$1,negtgel!U180:BL180) + SUMIF(negtgel!U$2:BL$2,'Tsalin uzuulelt'!L$2,negtgel!U180:BL180)+SUMIF(negtgel!U$2:BL$2,'Tsalin uzuulelt'!L$3,negtgel!U180:BL180)+SUMIF(negtgel!U$2:BL$2,'Tsalin uzuulelt'!L$4,negtgel!U180:BL180)+SUMIF(negtgel!U$2:BL$2,'Tsalin uzuulelt'!L$5,negtgel!U180:BL180)</f>
      </c>
      <c r="L180">
        <f>SUMIF(negtgel!U$2:BL$2,'Tsalin uzuulelt'!N$1,negtgel!U180:BL180) + SUMIF(negtgel!U$2:BL$2,'Tsalin uzuulelt'!N$2,negtgel!U180:BL180)+SUMIF(negtgel!U$2:BL$2,'Tsalin uzuulelt'!N$3,negtgel!U180:BL180)+SUMIF(negtgel!U$2:BL$2,'Tsalin uzuulelt'!N$4,negtgel!U180:BL180)+SUMIF(negtgel!U$2:BL$2,'Tsalin uzuulelt'!N$5,negtgel!U180:BL180)</f>
      </c>
      <c r="M180">
        <f>SUMIF(negtgel!U$2:BL$2,'Tsalin uzuulelt'!P$1,negtgel!U180:BL180) + SUMIF(negtgel!U$2:BL$2,'Tsalin uzuulelt'!P$2,negtgel!U180:BL180)+ SUMIF(negtgel!U$2:BL$2,'Tsalin uzuulelt'!P$3,negtgel!U180:BL180)+ SUMIF(negtgel!U$2:BL$2,'Tsalin uzuulelt'!P$4,negtgel!U180:BL180)+ SUMIF(negtgel!U$2:BL$2,'Tsalin uzuulelt'!P$5,negtgel!U180:BL180)</f>
      </c>
      <c r="N180">
        <f>IF(ISNUMBER(U180*1)=CF180,0,K180-H180-G180)</f>
      </c>
      <c r="O180">
        <f>IF(ISNUMBER(U180*1)=CF180,0,L180)</f>
      </c>
      <c r="P180">
        <f>IF(ISNUMBER(U180*1)=CF180,0,M180)</f>
      </c>
      <c r="Q180">
        <f>IF(N180&gt;2400000,N180,0)</f>
      </c>
      <c r="R180">
        <f>IF(L180/Q180*100&lt;3,2,10)</f>
      </c>
      <c r="S180">
        <f>IF(CH180=0,0,IF(B180&gt;9,10,IF(B180&gt;8,B180,IF(B180&gt;7.7,7.8,IF(B180&gt;3,B180,IF(B180&gt;1.5,2))))))</f>
      </c>
      <c r="T180">
        <f>IFERROR(U180*1,0)</f>
      </c>
      <c r="U180" t="n">
        <v>78.0</v>
      </c>
      <c r="V180" t="s">
        <v>4506</v>
      </c>
      <c r="W180" t="s">
        <v>4469</v>
      </c>
      <c r="X180" t="n">
        <v>547759.0</v>
      </c>
      <c r="Y180" t="n">
        <v>547759.0</v>
      </c>
      <c r="Z180" t="n">
        <v>0.0</v>
      </c>
      <c r="AA180" t="n">
        <v>0.0</v>
      </c>
      <c r="AB180" t="n">
        <v>0.0</v>
      </c>
      <c r="AC180" t="n">
        <v>0.0</v>
      </c>
      <c r="AD180" t="n">
        <v>0.0</v>
      </c>
      <c r="AE180" t="n">
        <v>0.0</v>
      </c>
      <c r="AF180" t="n">
        <v>63000.0</v>
      </c>
      <c r="AG180" t="n">
        <v>0.0</v>
      </c>
      <c r="AH180" t="n">
        <v>0.0</v>
      </c>
      <c r="AI180" t="n">
        <v>0.0</v>
      </c>
      <c r="AJ180" t="n">
        <v>0.0</v>
      </c>
      <c r="AK180" t="n">
        <v>0.0</v>
      </c>
      <c r="AL180" t="n">
        <v>0.0</v>
      </c>
      <c r="AM180" t="n">
        <v>0.0</v>
      </c>
      <c r="AN180" t="n">
        <v>0.0</v>
      </c>
      <c r="AO180" t="n">
        <v>610759.0</v>
      </c>
      <c r="AP180" t="n">
        <v>61076.0</v>
      </c>
      <c r="AQ180" t="n">
        <v>48598.3</v>
      </c>
      <c r="CG180"/>
    </row>
    <row r="181">
      <c r="A181" t="n">
        <v>3.0</v>
      </c>
      <c r="B181">
        <f>IF((K181-G181-H181&gt;2400000),10,(L181/(K181-G181-H181)*100))</f>
      </c>
      <c r="C181">
        <f>IF(N181&gt;2400000,240000,(N181*S181)/100)</f>
      </c>
      <c r="D181">
        <f>IF(S181=0,0,IF((N181-I181)&gt;2400000,((((((N181-I181-J181)-240000))*0.1+(I181+J181)*0.1)))-7000,((((((N181-I181-J181)-(N181-I181-J181)*S181/100)))*0.1+(I181+J181)*0.1)-7000)))</f>
      </c>
      <c r="E181">
        <f>C181-O181</f>
      </c>
      <c r="F181">
        <f>D181-P181</f>
      </c>
      <c r="G181">
        <f>SUMIF(negtgel!U$2:BL$2,'Tsalin uzuulelt'!B$1,negtgel!U181:BL181) + SUMIF(negtgel!U$2:BL$2,'Tsalin uzuulelt'!B$2,negtgel!U181:BL181)+SUMIF(negtgel!U$2:BL$2,'Tsalin uzuulelt'!B$3,negtgel!U181:BL181)+SUMIF(negtgel!U$2:BL$2,'Tsalin uzuulelt'!B$4,negtgel!U181:BL181)+SUMIF(negtgel!U$2:BL$2,'Tsalin uzuulelt'!B$5,negtgel!U181:BL181)</f>
      </c>
      <c r="H181">
        <f>SUMIF(negtgel!U$2:BL$2,'Tsalin uzuulelt'!F$1,negtgel!U181:BL181) + SUMIF(negtgel!U$2:BL$2,'Tsalin uzuulelt'!F$2,negtgel!U181:BL181)+SUMIF(negtgel!U$2:BL$2,'Tsalin uzuulelt'!F$3,negtgel!U181:BL181)+SUMIF(negtgel!U$2:BL$2,'Tsalin uzuulelt'!F$4,negtgel!U181:BL181)+SUMIF(negtgel!U$2:BL$2,'Tsalin uzuulelt'!F$5,negtgel!U181:BL181)</f>
      </c>
      <c r="I181">
        <f>SUMIF(negtgel!U$2:BL$2,'Tsalin uzuulelt'!H$1,negtgel!U181:BL181) + SUMIF(negtgel!U$2:BL$2,'Tsalin uzuulelt'!H$2,negtgel!U181:BL181)+SUMIF(negtgel!U$2:BL$2,'Tsalin uzuulelt'!H$3,negtgel!U181:BL181)+SUMIF(negtgel!U$2:BL$2,'Tsalin uzuulelt'!H$4,negtgel!U181:BL181)+SUMIF(negtgel!U$2:BL$2,'Tsalin uzuulelt'!H$5,negtgel!U181:BL181)</f>
      </c>
      <c r="J181">
        <f>SUMIF(negtgel!U$2:BL$2,'Tsalin uzuulelt'!J$1,negtgel!U181:BL181) + SUMIF(negtgel!U$2:BL$2,'Tsalin uzuulelt'!J$2,negtgel!U181:BL181)+SUMIF(negtgel!U$2:BL$2,'Tsalin uzuulelt'!J$3,negtgel!U181:BL181)+SUMIF(negtgel!U$2:BL$2,'Tsalin uzuulelt'!J$4,negtgel!U181:BL181)+SUMIF(negtgel!U$2:BL$2,'Tsalin uzuulelt'!J$5,negtgel!U181:BL181)</f>
      </c>
      <c r="K181">
        <f>SUMIF(negtgel!U$2:BL$2,'Tsalin uzuulelt'!L$1,negtgel!U181:BL181) + SUMIF(negtgel!U$2:BL$2,'Tsalin uzuulelt'!L$2,negtgel!U181:BL181)+SUMIF(negtgel!U$2:BL$2,'Tsalin uzuulelt'!L$3,negtgel!U181:BL181)+SUMIF(negtgel!U$2:BL$2,'Tsalin uzuulelt'!L$4,negtgel!U181:BL181)+SUMIF(negtgel!U$2:BL$2,'Tsalin uzuulelt'!L$5,negtgel!U181:BL181)</f>
      </c>
      <c r="L181">
        <f>SUMIF(negtgel!U$2:BL$2,'Tsalin uzuulelt'!N$1,negtgel!U181:BL181) + SUMIF(negtgel!U$2:BL$2,'Tsalin uzuulelt'!N$2,negtgel!U181:BL181)+SUMIF(negtgel!U$2:BL$2,'Tsalin uzuulelt'!N$3,negtgel!U181:BL181)+SUMIF(negtgel!U$2:BL$2,'Tsalin uzuulelt'!N$4,negtgel!U181:BL181)+SUMIF(negtgel!U$2:BL$2,'Tsalin uzuulelt'!N$5,negtgel!U181:BL181)</f>
      </c>
      <c r="M181">
        <f>SUMIF(negtgel!U$2:BL$2,'Tsalin uzuulelt'!P$1,negtgel!U181:BL181) + SUMIF(negtgel!U$2:BL$2,'Tsalin uzuulelt'!P$2,negtgel!U181:BL181)+ SUMIF(negtgel!U$2:BL$2,'Tsalin uzuulelt'!P$3,negtgel!U181:BL181)+ SUMIF(negtgel!U$2:BL$2,'Tsalin uzuulelt'!P$4,negtgel!U181:BL181)+ SUMIF(negtgel!U$2:BL$2,'Tsalin uzuulelt'!P$5,negtgel!U181:BL181)</f>
      </c>
      <c r="N181">
        <f>IF(ISNUMBER(U181*1)=CF181,0,K181-H181-G181)</f>
      </c>
      <c r="O181">
        <f>IF(ISNUMBER(U181*1)=CF181,0,L181)</f>
      </c>
      <c r="P181">
        <f>IF(ISNUMBER(U181*1)=CF181,0,M181)</f>
      </c>
      <c r="Q181">
        <f>IF(N181&gt;2400000,N181,0)</f>
      </c>
      <c r="R181">
        <f>IF(L181/Q181*100&lt;3,2,10)</f>
      </c>
      <c r="S181">
        <f>IF(CH181=0,0,IF(B181&gt;9,10,IF(B181&gt;8,B181,IF(B181&gt;7.7,7.8,IF(B181&gt;3,B181,IF(B181&gt;1.5,2))))))</f>
      </c>
      <c r="T181">
        <f>IFERROR(U181*1,0)</f>
      </c>
      <c r="U181" t="n">
        <v>79.0</v>
      </c>
      <c r="V181" t="s">
        <v>4507</v>
      </c>
      <c r="W181" t="s">
        <v>4471</v>
      </c>
      <c r="X181" t="n">
        <v>539547.0</v>
      </c>
      <c r="Y181" t="n">
        <v>539547.0</v>
      </c>
      <c r="Z181" t="n">
        <v>0.0</v>
      </c>
      <c r="AA181" t="n">
        <v>0.0</v>
      </c>
      <c r="AB181" t="n">
        <v>0.0</v>
      </c>
      <c r="AC181" t="n">
        <v>0.0</v>
      </c>
      <c r="AD181" t="n">
        <v>0.0</v>
      </c>
      <c r="AE181" t="n">
        <v>0.0</v>
      </c>
      <c r="AF181" t="n">
        <v>63000.0</v>
      </c>
      <c r="AG181" t="n">
        <v>0.0</v>
      </c>
      <c r="AH181" t="n">
        <v>0.0</v>
      </c>
      <c r="AI181" t="n">
        <v>0.0</v>
      </c>
      <c r="AJ181" t="n">
        <v>0.0</v>
      </c>
      <c r="AK181" t="n">
        <v>0.0</v>
      </c>
      <c r="AL181" t="n">
        <v>0.0</v>
      </c>
      <c r="AM181" t="n">
        <v>0.0</v>
      </c>
      <c r="AN181" t="n">
        <v>0.0</v>
      </c>
      <c r="AO181" t="n">
        <v>602547.0</v>
      </c>
      <c r="AP181" t="n">
        <v>60254.0</v>
      </c>
      <c r="AQ181" t="n">
        <v>47859.2</v>
      </c>
      <c r="CG181"/>
    </row>
    <row r="182">
      <c r="A182" t="n">
        <v>3.0</v>
      </c>
      <c r="B182">
        <f>IF((K182-G182-H182&gt;2400000),10,(L182/(K182-G182-H182)*100))</f>
      </c>
      <c r="C182">
        <f>IF(N182&gt;2400000,240000,(N182*S182)/100)</f>
      </c>
      <c r="D182">
        <f>IF(S182=0,0,IF((N182-I182)&gt;2400000,((((((N182-I182-J182)-240000))*0.1+(I182+J182)*0.1)))-7000,((((((N182-I182-J182)-(N182-I182-J182)*S182/100)))*0.1+(I182+J182)*0.1)-7000)))</f>
      </c>
      <c r="E182">
        <f>C182-O182</f>
      </c>
      <c r="F182">
        <f>D182-P182</f>
      </c>
      <c r="G182">
        <f>SUMIF(negtgel!U$2:BL$2,'Tsalin uzuulelt'!B$1,negtgel!U182:BL182) + SUMIF(negtgel!U$2:BL$2,'Tsalin uzuulelt'!B$2,negtgel!U182:BL182)+SUMIF(negtgel!U$2:BL$2,'Tsalin uzuulelt'!B$3,negtgel!U182:BL182)+SUMIF(negtgel!U$2:BL$2,'Tsalin uzuulelt'!B$4,negtgel!U182:BL182)+SUMIF(negtgel!U$2:BL$2,'Tsalin uzuulelt'!B$5,negtgel!U182:BL182)</f>
      </c>
      <c r="H182">
        <f>SUMIF(negtgel!U$2:BL$2,'Tsalin uzuulelt'!F$1,negtgel!U182:BL182) + SUMIF(negtgel!U$2:BL$2,'Tsalin uzuulelt'!F$2,negtgel!U182:BL182)+SUMIF(negtgel!U$2:BL$2,'Tsalin uzuulelt'!F$3,negtgel!U182:BL182)+SUMIF(negtgel!U$2:BL$2,'Tsalin uzuulelt'!F$4,negtgel!U182:BL182)+SUMIF(negtgel!U$2:BL$2,'Tsalin uzuulelt'!F$5,negtgel!U182:BL182)</f>
      </c>
      <c r="I182">
        <f>SUMIF(negtgel!U$2:BL$2,'Tsalin uzuulelt'!H$1,negtgel!U182:BL182) + SUMIF(negtgel!U$2:BL$2,'Tsalin uzuulelt'!H$2,negtgel!U182:BL182)+SUMIF(negtgel!U$2:BL$2,'Tsalin uzuulelt'!H$3,negtgel!U182:BL182)+SUMIF(negtgel!U$2:BL$2,'Tsalin uzuulelt'!H$4,negtgel!U182:BL182)+SUMIF(negtgel!U$2:BL$2,'Tsalin uzuulelt'!H$5,negtgel!U182:BL182)</f>
      </c>
      <c r="J182">
        <f>SUMIF(negtgel!U$2:BL$2,'Tsalin uzuulelt'!J$1,negtgel!U182:BL182) + SUMIF(negtgel!U$2:BL$2,'Tsalin uzuulelt'!J$2,negtgel!U182:BL182)+SUMIF(negtgel!U$2:BL$2,'Tsalin uzuulelt'!J$3,negtgel!U182:BL182)+SUMIF(negtgel!U$2:BL$2,'Tsalin uzuulelt'!J$4,negtgel!U182:BL182)+SUMIF(negtgel!U$2:BL$2,'Tsalin uzuulelt'!J$5,negtgel!U182:BL182)</f>
      </c>
      <c r="K182">
        <f>SUMIF(negtgel!U$2:BL$2,'Tsalin uzuulelt'!L$1,negtgel!U182:BL182) + SUMIF(negtgel!U$2:BL$2,'Tsalin uzuulelt'!L$2,negtgel!U182:BL182)+SUMIF(negtgel!U$2:BL$2,'Tsalin uzuulelt'!L$3,negtgel!U182:BL182)+SUMIF(negtgel!U$2:BL$2,'Tsalin uzuulelt'!L$4,negtgel!U182:BL182)+SUMIF(negtgel!U$2:BL$2,'Tsalin uzuulelt'!L$5,negtgel!U182:BL182)</f>
      </c>
      <c r="L182">
        <f>SUMIF(negtgel!U$2:BL$2,'Tsalin uzuulelt'!N$1,negtgel!U182:BL182) + SUMIF(negtgel!U$2:BL$2,'Tsalin uzuulelt'!N$2,negtgel!U182:BL182)+SUMIF(negtgel!U$2:BL$2,'Tsalin uzuulelt'!N$3,negtgel!U182:BL182)+SUMIF(negtgel!U$2:BL$2,'Tsalin uzuulelt'!N$4,negtgel!U182:BL182)+SUMIF(negtgel!U$2:BL$2,'Tsalin uzuulelt'!N$5,negtgel!U182:BL182)</f>
      </c>
      <c r="M182">
        <f>SUMIF(negtgel!U$2:BL$2,'Tsalin uzuulelt'!P$1,negtgel!U182:BL182) + SUMIF(negtgel!U$2:BL$2,'Tsalin uzuulelt'!P$2,negtgel!U182:BL182)+ SUMIF(negtgel!U$2:BL$2,'Tsalin uzuulelt'!P$3,negtgel!U182:BL182)+ SUMIF(negtgel!U$2:BL$2,'Tsalin uzuulelt'!P$4,negtgel!U182:BL182)+ SUMIF(negtgel!U$2:BL$2,'Tsalin uzuulelt'!P$5,negtgel!U182:BL182)</f>
      </c>
      <c r="N182">
        <f>IF(ISNUMBER(U182*1)=CF182,0,K182-H182-G182)</f>
      </c>
      <c r="O182">
        <f>IF(ISNUMBER(U182*1)=CF182,0,L182)</f>
      </c>
      <c r="P182">
        <f>IF(ISNUMBER(U182*1)=CF182,0,M182)</f>
      </c>
      <c r="Q182">
        <f>IF(N182&gt;2400000,N182,0)</f>
      </c>
      <c r="R182">
        <f>IF(L182/Q182*100&lt;3,2,10)</f>
      </c>
      <c r="S182">
        <f>IF(CH182=0,0,IF(B182&gt;9,10,IF(B182&gt;8,B182,IF(B182&gt;7.7,7.8,IF(B182&gt;3,B182,IF(B182&gt;1.5,2))))))</f>
      </c>
      <c r="T182">
        <f>IFERROR(U182*1,0)</f>
      </c>
      <c r="U182" t="n">
        <v>80.0</v>
      </c>
      <c r="V182" t="s">
        <v>4508</v>
      </c>
      <c r="W182" t="s">
        <v>4471</v>
      </c>
      <c r="X182" t="n">
        <v>535286.0</v>
      </c>
      <c r="Y182" t="n">
        <v>535286.0</v>
      </c>
      <c r="Z182" t="n">
        <v>0.0</v>
      </c>
      <c r="AA182" t="n">
        <v>0.0</v>
      </c>
      <c r="AB182" t="n">
        <v>0.0</v>
      </c>
      <c r="AC182" t="n">
        <v>0.0</v>
      </c>
      <c r="AD182" t="n">
        <v>0.0</v>
      </c>
      <c r="AE182" t="n">
        <v>0.0</v>
      </c>
      <c r="AF182" t="n">
        <v>63000.0</v>
      </c>
      <c r="AG182" t="n">
        <v>0.0</v>
      </c>
      <c r="AH182" t="n">
        <v>0.0</v>
      </c>
      <c r="AI182" t="n">
        <v>0.0</v>
      </c>
      <c r="AJ182" t="n">
        <v>0.0</v>
      </c>
      <c r="AK182" t="n">
        <v>0.0</v>
      </c>
      <c r="AL182" t="n">
        <v>0.0</v>
      </c>
      <c r="AM182" t="n">
        <v>0.0</v>
      </c>
      <c r="AN182" t="n">
        <v>0.0</v>
      </c>
      <c r="AO182" t="n">
        <v>598286.0</v>
      </c>
      <c r="AP182" t="n">
        <v>59829.0</v>
      </c>
      <c r="AQ182" t="n">
        <v>47475.7</v>
      </c>
      <c r="CG182"/>
    </row>
    <row r="183">
      <c r="A183" t="n">
        <v>3.0</v>
      </c>
      <c r="B183">
        <f>IF((K183-G183-H183&gt;2400000),10,(L183/(K183-G183-H183)*100))</f>
      </c>
      <c r="C183">
        <f>IF(N183&gt;2400000,240000,(N183*S183)/100)</f>
      </c>
      <c r="D183">
        <f>IF(S183=0,0,IF((N183-I183)&gt;2400000,((((((N183-I183-J183)-240000))*0.1+(I183+J183)*0.1)))-7000,((((((N183-I183-J183)-(N183-I183-J183)*S183/100)))*0.1+(I183+J183)*0.1)-7000)))</f>
      </c>
      <c r="E183">
        <f>C183-O183</f>
      </c>
      <c r="F183">
        <f>D183-P183</f>
      </c>
      <c r="G183">
        <f>SUMIF(negtgel!U$2:BL$2,'Tsalin uzuulelt'!B$1,negtgel!U183:BL183) + SUMIF(negtgel!U$2:BL$2,'Tsalin uzuulelt'!B$2,negtgel!U183:BL183)+SUMIF(negtgel!U$2:BL$2,'Tsalin uzuulelt'!B$3,negtgel!U183:BL183)+SUMIF(negtgel!U$2:BL$2,'Tsalin uzuulelt'!B$4,negtgel!U183:BL183)+SUMIF(negtgel!U$2:BL$2,'Tsalin uzuulelt'!B$5,negtgel!U183:BL183)</f>
      </c>
      <c r="H183">
        <f>SUMIF(negtgel!U$2:BL$2,'Tsalin uzuulelt'!F$1,negtgel!U183:BL183) + SUMIF(negtgel!U$2:BL$2,'Tsalin uzuulelt'!F$2,negtgel!U183:BL183)+SUMIF(negtgel!U$2:BL$2,'Tsalin uzuulelt'!F$3,negtgel!U183:BL183)+SUMIF(negtgel!U$2:BL$2,'Tsalin uzuulelt'!F$4,negtgel!U183:BL183)+SUMIF(negtgel!U$2:BL$2,'Tsalin uzuulelt'!F$5,negtgel!U183:BL183)</f>
      </c>
      <c r="I183">
        <f>SUMIF(negtgel!U$2:BL$2,'Tsalin uzuulelt'!H$1,negtgel!U183:BL183) + SUMIF(negtgel!U$2:BL$2,'Tsalin uzuulelt'!H$2,negtgel!U183:BL183)+SUMIF(negtgel!U$2:BL$2,'Tsalin uzuulelt'!H$3,negtgel!U183:BL183)+SUMIF(negtgel!U$2:BL$2,'Tsalin uzuulelt'!H$4,negtgel!U183:BL183)+SUMIF(negtgel!U$2:BL$2,'Tsalin uzuulelt'!H$5,negtgel!U183:BL183)</f>
      </c>
      <c r="J183">
        <f>SUMIF(negtgel!U$2:BL$2,'Tsalin uzuulelt'!J$1,negtgel!U183:BL183) + SUMIF(negtgel!U$2:BL$2,'Tsalin uzuulelt'!J$2,negtgel!U183:BL183)+SUMIF(negtgel!U$2:BL$2,'Tsalin uzuulelt'!J$3,negtgel!U183:BL183)+SUMIF(negtgel!U$2:BL$2,'Tsalin uzuulelt'!J$4,negtgel!U183:BL183)+SUMIF(negtgel!U$2:BL$2,'Tsalin uzuulelt'!J$5,negtgel!U183:BL183)</f>
      </c>
      <c r="K183">
        <f>SUMIF(negtgel!U$2:BL$2,'Tsalin uzuulelt'!L$1,negtgel!U183:BL183) + SUMIF(negtgel!U$2:BL$2,'Tsalin uzuulelt'!L$2,negtgel!U183:BL183)+SUMIF(negtgel!U$2:BL$2,'Tsalin uzuulelt'!L$3,negtgel!U183:BL183)+SUMIF(negtgel!U$2:BL$2,'Tsalin uzuulelt'!L$4,negtgel!U183:BL183)+SUMIF(negtgel!U$2:BL$2,'Tsalin uzuulelt'!L$5,negtgel!U183:BL183)</f>
      </c>
      <c r="L183">
        <f>SUMIF(negtgel!U$2:BL$2,'Tsalin uzuulelt'!N$1,negtgel!U183:BL183) + SUMIF(negtgel!U$2:BL$2,'Tsalin uzuulelt'!N$2,negtgel!U183:BL183)+SUMIF(negtgel!U$2:BL$2,'Tsalin uzuulelt'!N$3,negtgel!U183:BL183)+SUMIF(negtgel!U$2:BL$2,'Tsalin uzuulelt'!N$4,negtgel!U183:BL183)+SUMIF(negtgel!U$2:BL$2,'Tsalin uzuulelt'!N$5,negtgel!U183:BL183)</f>
      </c>
      <c r="M183">
        <f>SUMIF(negtgel!U$2:BL$2,'Tsalin uzuulelt'!P$1,negtgel!U183:BL183) + SUMIF(negtgel!U$2:BL$2,'Tsalin uzuulelt'!P$2,negtgel!U183:BL183)+ SUMIF(negtgel!U$2:BL$2,'Tsalin uzuulelt'!P$3,negtgel!U183:BL183)+ SUMIF(negtgel!U$2:BL$2,'Tsalin uzuulelt'!P$4,negtgel!U183:BL183)+ SUMIF(negtgel!U$2:BL$2,'Tsalin uzuulelt'!P$5,negtgel!U183:BL183)</f>
      </c>
      <c r="N183">
        <f>IF(ISNUMBER(U183*1)=CF183,0,K183-H183-G183)</f>
      </c>
      <c r="O183">
        <f>IF(ISNUMBER(U183*1)=CF183,0,L183)</f>
      </c>
      <c r="P183">
        <f>IF(ISNUMBER(U183*1)=CF183,0,M183)</f>
      </c>
      <c r="Q183">
        <f>IF(N183&gt;2400000,N183,0)</f>
      </c>
      <c r="R183">
        <f>IF(L183/Q183*100&lt;3,2,10)</f>
      </c>
      <c r="S183">
        <f>IF(CH183=0,0,IF(B183&gt;9,10,IF(B183&gt;8,B183,IF(B183&gt;7.7,7.8,IF(B183&gt;3,B183,IF(B183&gt;1.5,2))))))</f>
      </c>
      <c r="T183">
        <f>IFERROR(U183*1,0)</f>
      </c>
      <c r="U183" t="n">
        <v>81.0</v>
      </c>
      <c r="V183" t="s">
        <v>4510</v>
      </c>
      <c r="W183" t="s">
        <v>4499</v>
      </c>
      <c r="X183" t="n">
        <v>627465.0</v>
      </c>
      <c r="Y183" t="n">
        <v>388431.0</v>
      </c>
      <c r="Z183" t="n">
        <v>38843.0</v>
      </c>
      <c r="AA183" t="n">
        <v>58265.0</v>
      </c>
      <c r="AB183" t="n">
        <v>0.0</v>
      </c>
      <c r="AC183" t="n">
        <v>0.0</v>
      </c>
      <c r="AD183" t="n">
        <v>0.0</v>
      </c>
      <c r="AE183" t="n">
        <v>0.0</v>
      </c>
      <c r="AF183" t="n">
        <v>39000.0</v>
      </c>
      <c r="AG183" t="n">
        <v>0.0</v>
      </c>
      <c r="AH183" t="n">
        <v>0.0</v>
      </c>
      <c r="AI183" t="n">
        <v>0.0</v>
      </c>
      <c r="AJ183" t="n">
        <v>0.0</v>
      </c>
      <c r="AK183" t="n">
        <v>0.0</v>
      </c>
      <c r="AL183" t="n">
        <v>120639.0</v>
      </c>
      <c r="AM183" t="n">
        <v>0.0</v>
      </c>
      <c r="AN183" t="n">
        <v>0.0</v>
      </c>
      <c r="AO183" t="n">
        <v>645178.0</v>
      </c>
      <c r="AP183" t="n">
        <v>52454.0</v>
      </c>
      <c r="AQ183" t="n">
        <v>40598.5</v>
      </c>
      <c r="CG183"/>
    </row>
    <row r="184">
      <c r="A184" t="n">
        <v>3.0</v>
      </c>
      <c r="B184">
        <f>IF((K184-G184-H184&gt;2400000),10,(L184/(K184-G184-H184)*100))</f>
      </c>
      <c r="C184">
        <f>IF(N184&gt;2400000,240000,(N184*S184)/100)</f>
      </c>
      <c r="D184">
        <f>IF(S184=0,0,IF((N184-I184)&gt;2400000,((((((N184-I184-J184)-240000))*0.1+(I184+J184)*0.1)))-7000,((((((N184-I184-J184)-(N184-I184-J184)*S184/100)))*0.1+(I184+J184)*0.1)-7000)))</f>
      </c>
      <c r="E184">
        <f>C184-O184</f>
      </c>
      <c r="F184">
        <f>D184-P184</f>
      </c>
      <c r="G184">
        <f>SUMIF(negtgel!U$2:BL$2,'Tsalin uzuulelt'!B$1,negtgel!U184:BL184) + SUMIF(negtgel!U$2:BL$2,'Tsalin uzuulelt'!B$2,negtgel!U184:BL184)+SUMIF(negtgel!U$2:BL$2,'Tsalin uzuulelt'!B$3,negtgel!U184:BL184)+SUMIF(negtgel!U$2:BL$2,'Tsalin uzuulelt'!B$4,negtgel!U184:BL184)+SUMIF(negtgel!U$2:BL$2,'Tsalin uzuulelt'!B$5,negtgel!U184:BL184)</f>
      </c>
      <c r="H184">
        <f>SUMIF(negtgel!U$2:BL$2,'Tsalin uzuulelt'!F$1,negtgel!U184:BL184) + SUMIF(negtgel!U$2:BL$2,'Tsalin uzuulelt'!F$2,negtgel!U184:BL184)+SUMIF(negtgel!U$2:BL$2,'Tsalin uzuulelt'!F$3,negtgel!U184:BL184)+SUMIF(negtgel!U$2:BL$2,'Tsalin uzuulelt'!F$4,negtgel!U184:BL184)+SUMIF(negtgel!U$2:BL$2,'Tsalin uzuulelt'!F$5,negtgel!U184:BL184)</f>
      </c>
      <c r="I184">
        <f>SUMIF(negtgel!U$2:BL$2,'Tsalin uzuulelt'!H$1,negtgel!U184:BL184) + SUMIF(negtgel!U$2:BL$2,'Tsalin uzuulelt'!H$2,negtgel!U184:BL184)+SUMIF(negtgel!U$2:BL$2,'Tsalin uzuulelt'!H$3,negtgel!U184:BL184)+SUMIF(negtgel!U$2:BL$2,'Tsalin uzuulelt'!H$4,negtgel!U184:BL184)+SUMIF(negtgel!U$2:BL$2,'Tsalin uzuulelt'!H$5,negtgel!U184:BL184)</f>
      </c>
      <c r="J184">
        <f>SUMIF(negtgel!U$2:BL$2,'Tsalin uzuulelt'!J$1,negtgel!U184:BL184) + SUMIF(negtgel!U$2:BL$2,'Tsalin uzuulelt'!J$2,negtgel!U184:BL184)+SUMIF(negtgel!U$2:BL$2,'Tsalin uzuulelt'!J$3,negtgel!U184:BL184)+SUMIF(negtgel!U$2:BL$2,'Tsalin uzuulelt'!J$4,negtgel!U184:BL184)+SUMIF(negtgel!U$2:BL$2,'Tsalin uzuulelt'!J$5,negtgel!U184:BL184)</f>
      </c>
      <c r="K184">
        <f>SUMIF(negtgel!U$2:BL$2,'Tsalin uzuulelt'!L$1,negtgel!U184:BL184) + SUMIF(negtgel!U$2:BL$2,'Tsalin uzuulelt'!L$2,negtgel!U184:BL184)+SUMIF(negtgel!U$2:BL$2,'Tsalin uzuulelt'!L$3,negtgel!U184:BL184)+SUMIF(negtgel!U$2:BL$2,'Tsalin uzuulelt'!L$4,negtgel!U184:BL184)+SUMIF(negtgel!U$2:BL$2,'Tsalin uzuulelt'!L$5,negtgel!U184:BL184)</f>
      </c>
      <c r="L184">
        <f>SUMIF(negtgel!U$2:BL$2,'Tsalin uzuulelt'!N$1,negtgel!U184:BL184) + SUMIF(negtgel!U$2:BL$2,'Tsalin uzuulelt'!N$2,negtgel!U184:BL184)+SUMIF(negtgel!U$2:BL$2,'Tsalin uzuulelt'!N$3,negtgel!U184:BL184)+SUMIF(negtgel!U$2:BL$2,'Tsalin uzuulelt'!N$4,negtgel!U184:BL184)+SUMIF(negtgel!U$2:BL$2,'Tsalin uzuulelt'!N$5,negtgel!U184:BL184)</f>
      </c>
      <c r="M184">
        <f>SUMIF(negtgel!U$2:BL$2,'Tsalin uzuulelt'!P$1,negtgel!U184:BL184) + SUMIF(negtgel!U$2:BL$2,'Tsalin uzuulelt'!P$2,negtgel!U184:BL184)+ SUMIF(negtgel!U$2:BL$2,'Tsalin uzuulelt'!P$3,negtgel!U184:BL184)+ SUMIF(negtgel!U$2:BL$2,'Tsalin uzuulelt'!P$4,negtgel!U184:BL184)+ SUMIF(negtgel!U$2:BL$2,'Tsalin uzuulelt'!P$5,negtgel!U184:BL184)</f>
      </c>
      <c r="N184">
        <f>IF(ISNUMBER(U184*1)=CF184,0,K184-H184-G184)</f>
      </c>
      <c r="O184">
        <f>IF(ISNUMBER(U184*1)=CF184,0,L184)</f>
      </c>
      <c r="P184">
        <f>IF(ISNUMBER(U184*1)=CF184,0,M184)</f>
      </c>
      <c r="Q184">
        <f>IF(N184&gt;2400000,N184,0)</f>
      </c>
      <c r="R184">
        <f>IF(L184/Q184*100&lt;3,2,10)</f>
      </c>
      <c r="S184">
        <f>IF(CH184=0,0,IF(B184&gt;9,10,IF(B184&gt;8,B184,IF(B184&gt;7.7,7.8,IF(B184&gt;3,B184,IF(B184&gt;1.5,2))))))</f>
      </c>
      <c r="T184">
        <f>IFERROR(U184*1,0)</f>
      </c>
      <c r="U184" t="n">
        <v>82.0</v>
      </c>
      <c r="V184" t="s">
        <v>4512</v>
      </c>
      <c r="W184" t="s">
        <v>4469</v>
      </c>
      <c r="X184" t="n">
        <v>613669.0</v>
      </c>
      <c r="Y184" t="n">
        <v>613669.0</v>
      </c>
      <c r="Z184" t="n">
        <v>92050.0</v>
      </c>
      <c r="AA184" t="n">
        <v>104324.0</v>
      </c>
      <c r="AB184" t="n">
        <v>0.0</v>
      </c>
      <c r="AC184" t="n">
        <v>0.0</v>
      </c>
      <c r="AD184" t="n">
        <v>0.0</v>
      </c>
      <c r="AE184" t="n">
        <v>0.0</v>
      </c>
      <c r="AF184" t="n">
        <v>63000.0</v>
      </c>
      <c r="AG184" t="n">
        <v>0.0</v>
      </c>
      <c r="AH184" t="n">
        <v>0.0</v>
      </c>
      <c r="AI184" t="n">
        <v>0.0</v>
      </c>
      <c r="AJ184" t="n">
        <v>0.0</v>
      </c>
      <c r="AK184" t="n">
        <v>0.0</v>
      </c>
      <c r="AL184" t="n">
        <v>0.0</v>
      </c>
      <c r="AM184" t="n">
        <v>0.0</v>
      </c>
      <c r="AN184" t="n">
        <v>0.0</v>
      </c>
      <c r="AO184" t="n">
        <v>873043.0</v>
      </c>
      <c r="AP184" t="n">
        <v>87304.0</v>
      </c>
      <c r="AQ184" t="n">
        <v>72203.9</v>
      </c>
      <c r="CG184"/>
    </row>
    <row r="185">
      <c r="A185" t="n">
        <v>3.0</v>
      </c>
      <c r="B185">
        <f>IF((K185-G185-H185&gt;2400000),10,(L185/(K185-G185-H185)*100))</f>
      </c>
      <c r="C185">
        <f>IF(N185&gt;2400000,240000,(N185*S185)/100)</f>
      </c>
      <c r="D185">
        <f>IF(S185=0,0,IF((N185-I185)&gt;2400000,((((((N185-I185-J185)-240000))*0.1+(I185+J185)*0.1)))-7000,((((((N185-I185-J185)-(N185-I185-J185)*S185/100)))*0.1+(I185+J185)*0.1)-7000)))</f>
      </c>
      <c r="E185">
        <f>C185-O185</f>
      </c>
      <c r="F185">
        <f>D185-P185</f>
      </c>
      <c r="G185">
        <f>SUMIF(negtgel!U$2:BL$2,'Tsalin uzuulelt'!B$1,negtgel!U185:BL185) + SUMIF(negtgel!U$2:BL$2,'Tsalin uzuulelt'!B$2,negtgel!U185:BL185)+SUMIF(negtgel!U$2:BL$2,'Tsalin uzuulelt'!B$3,negtgel!U185:BL185)+SUMIF(negtgel!U$2:BL$2,'Tsalin uzuulelt'!B$4,negtgel!U185:BL185)+SUMIF(negtgel!U$2:BL$2,'Tsalin uzuulelt'!B$5,negtgel!U185:BL185)</f>
      </c>
      <c r="H185">
        <f>SUMIF(negtgel!U$2:BL$2,'Tsalin uzuulelt'!F$1,negtgel!U185:BL185) + SUMIF(negtgel!U$2:BL$2,'Tsalin uzuulelt'!F$2,negtgel!U185:BL185)+SUMIF(negtgel!U$2:BL$2,'Tsalin uzuulelt'!F$3,negtgel!U185:BL185)+SUMIF(negtgel!U$2:BL$2,'Tsalin uzuulelt'!F$4,negtgel!U185:BL185)+SUMIF(negtgel!U$2:BL$2,'Tsalin uzuulelt'!F$5,negtgel!U185:BL185)</f>
      </c>
      <c r="I185">
        <f>SUMIF(negtgel!U$2:BL$2,'Tsalin uzuulelt'!H$1,negtgel!U185:BL185) + SUMIF(negtgel!U$2:BL$2,'Tsalin uzuulelt'!H$2,negtgel!U185:BL185)+SUMIF(negtgel!U$2:BL$2,'Tsalin uzuulelt'!H$3,negtgel!U185:BL185)+SUMIF(negtgel!U$2:BL$2,'Tsalin uzuulelt'!H$4,negtgel!U185:BL185)+SUMIF(negtgel!U$2:BL$2,'Tsalin uzuulelt'!H$5,negtgel!U185:BL185)</f>
      </c>
      <c r="J185">
        <f>SUMIF(negtgel!U$2:BL$2,'Tsalin uzuulelt'!J$1,negtgel!U185:BL185) + SUMIF(negtgel!U$2:BL$2,'Tsalin uzuulelt'!J$2,negtgel!U185:BL185)+SUMIF(negtgel!U$2:BL$2,'Tsalin uzuulelt'!J$3,negtgel!U185:BL185)+SUMIF(negtgel!U$2:BL$2,'Tsalin uzuulelt'!J$4,negtgel!U185:BL185)+SUMIF(negtgel!U$2:BL$2,'Tsalin uzuulelt'!J$5,negtgel!U185:BL185)</f>
      </c>
      <c r="K185">
        <f>SUMIF(negtgel!U$2:BL$2,'Tsalin uzuulelt'!L$1,negtgel!U185:BL185) + SUMIF(negtgel!U$2:BL$2,'Tsalin uzuulelt'!L$2,negtgel!U185:BL185)+SUMIF(negtgel!U$2:BL$2,'Tsalin uzuulelt'!L$3,negtgel!U185:BL185)+SUMIF(negtgel!U$2:BL$2,'Tsalin uzuulelt'!L$4,negtgel!U185:BL185)+SUMIF(negtgel!U$2:BL$2,'Tsalin uzuulelt'!L$5,negtgel!U185:BL185)</f>
      </c>
      <c r="L185">
        <f>SUMIF(negtgel!U$2:BL$2,'Tsalin uzuulelt'!N$1,negtgel!U185:BL185) + SUMIF(negtgel!U$2:BL$2,'Tsalin uzuulelt'!N$2,negtgel!U185:BL185)+SUMIF(negtgel!U$2:BL$2,'Tsalin uzuulelt'!N$3,negtgel!U185:BL185)+SUMIF(negtgel!U$2:BL$2,'Tsalin uzuulelt'!N$4,negtgel!U185:BL185)+SUMIF(negtgel!U$2:BL$2,'Tsalin uzuulelt'!N$5,negtgel!U185:BL185)</f>
      </c>
      <c r="M185">
        <f>SUMIF(negtgel!U$2:BL$2,'Tsalin uzuulelt'!P$1,negtgel!U185:BL185) + SUMIF(negtgel!U$2:BL$2,'Tsalin uzuulelt'!P$2,negtgel!U185:BL185)+ SUMIF(negtgel!U$2:BL$2,'Tsalin uzuulelt'!P$3,negtgel!U185:BL185)+ SUMIF(negtgel!U$2:BL$2,'Tsalin uzuulelt'!P$4,negtgel!U185:BL185)+ SUMIF(negtgel!U$2:BL$2,'Tsalin uzuulelt'!P$5,negtgel!U185:BL185)</f>
      </c>
      <c r="N185">
        <f>IF(ISNUMBER(U185*1)=CF185,0,K185-H185-G185)</f>
      </c>
      <c r="O185">
        <f>IF(ISNUMBER(U185*1)=CF185,0,L185)</f>
      </c>
      <c r="P185">
        <f>IF(ISNUMBER(U185*1)=CF185,0,M185)</f>
      </c>
      <c r="Q185">
        <f>IF(N185&gt;2400000,N185,0)</f>
      </c>
      <c r="R185">
        <f>IF(L185/Q185*100&lt;3,2,10)</f>
      </c>
      <c r="S185">
        <f>IF(CH185=0,0,IF(B185&gt;9,10,IF(B185&gt;8,B185,IF(B185&gt;7.7,7.8,IF(B185&gt;3,B185,IF(B185&gt;1.5,2))))))</f>
      </c>
      <c r="T185">
        <f>IFERROR(U185*1,0)</f>
      </c>
      <c r="U185" t="n">
        <v>83.0</v>
      </c>
      <c r="V185" t="s">
        <v>4513</v>
      </c>
      <c r="W185" t="s">
        <v>4471</v>
      </c>
      <c r="X185" t="n">
        <v>550369.0</v>
      </c>
      <c r="Y185" t="n">
        <v>0.0</v>
      </c>
      <c r="Z185" t="n">
        <v>0.0</v>
      </c>
      <c r="AA185" t="n">
        <v>0.0</v>
      </c>
      <c r="AB185" t="n">
        <v>0.0</v>
      </c>
      <c r="AC185" t="n">
        <v>0.0</v>
      </c>
      <c r="AD185" t="n">
        <v>0.0</v>
      </c>
      <c r="AE185" t="n">
        <v>0.0</v>
      </c>
      <c r="AF185" t="n">
        <v>0.0</v>
      </c>
      <c r="AG185" t="n">
        <v>0.0</v>
      </c>
      <c r="AH185" t="n">
        <v>0.0</v>
      </c>
      <c r="AI185" t="n">
        <v>0.0</v>
      </c>
      <c r="AJ185" t="n">
        <v>0.0</v>
      </c>
      <c r="AK185" t="n">
        <v>0.0</v>
      </c>
      <c r="AL185" t="n">
        <v>0.0</v>
      </c>
      <c r="AM185" t="n">
        <v>0.0</v>
      </c>
      <c r="AN185" t="n">
        <v>0.0</v>
      </c>
      <c r="AO185" t="n">
        <v>0.0</v>
      </c>
      <c r="AP185" t="n">
        <v>0.0</v>
      </c>
      <c r="AQ185" t="n">
        <v>0.0</v>
      </c>
      <c r="CG185"/>
    </row>
    <row r="186">
      <c r="A186" t="n">
        <v>3.0</v>
      </c>
      <c r="B186">
        <f>IF((K186-G186-H186&gt;2400000),10,(L186/(K186-G186-H186)*100))</f>
      </c>
      <c r="C186">
        <f>IF(N186&gt;2400000,240000,(N186*S186)/100)</f>
      </c>
      <c r="D186">
        <f>IF(S186=0,0,IF((N186-I186)&gt;2400000,((((((N186-I186-J186)-240000))*0.1+(I186+J186)*0.1)))-7000,((((((N186-I186-J186)-(N186-I186-J186)*S186/100)))*0.1+(I186+J186)*0.1)-7000)))</f>
      </c>
      <c r="E186">
        <f>C186-O186</f>
      </c>
      <c r="F186">
        <f>D186-P186</f>
      </c>
      <c r="G186">
        <f>SUMIF(negtgel!U$2:BL$2,'Tsalin uzuulelt'!B$1,negtgel!U186:BL186) + SUMIF(negtgel!U$2:BL$2,'Tsalin uzuulelt'!B$2,negtgel!U186:BL186)+SUMIF(negtgel!U$2:BL$2,'Tsalin uzuulelt'!B$3,negtgel!U186:BL186)+SUMIF(negtgel!U$2:BL$2,'Tsalin uzuulelt'!B$4,negtgel!U186:BL186)+SUMIF(negtgel!U$2:BL$2,'Tsalin uzuulelt'!B$5,negtgel!U186:BL186)</f>
      </c>
      <c r="H186">
        <f>SUMIF(negtgel!U$2:BL$2,'Tsalin uzuulelt'!F$1,negtgel!U186:BL186) + SUMIF(negtgel!U$2:BL$2,'Tsalin uzuulelt'!F$2,negtgel!U186:BL186)+SUMIF(negtgel!U$2:BL$2,'Tsalin uzuulelt'!F$3,negtgel!U186:BL186)+SUMIF(negtgel!U$2:BL$2,'Tsalin uzuulelt'!F$4,negtgel!U186:BL186)+SUMIF(negtgel!U$2:BL$2,'Tsalin uzuulelt'!F$5,negtgel!U186:BL186)</f>
      </c>
      <c r="I186">
        <f>SUMIF(negtgel!U$2:BL$2,'Tsalin uzuulelt'!H$1,negtgel!U186:BL186) + SUMIF(negtgel!U$2:BL$2,'Tsalin uzuulelt'!H$2,negtgel!U186:BL186)+SUMIF(negtgel!U$2:BL$2,'Tsalin uzuulelt'!H$3,negtgel!U186:BL186)+SUMIF(negtgel!U$2:BL$2,'Tsalin uzuulelt'!H$4,negtgel!U186:BL186)+SUMIF(negtgel!U$2:BL$2,'Tsalin uzuulelt'!H$5,negtgel!U186:BL186)</f>
      </c>
      <c r="J186">
        <f>SUMIF(negtgel!U$2:BL$2,'Tsalin uzuulelt'!J$1,negtgel!U186:BL186) + SUMIF(negtgel!U$2:BL$2,'Tsalin uzuulelt'!J$2,negtgel!U186:BL186)+SUMIF(negtgel!U$2:BL$2,'Tsalin uzuulelt'!J$3,negtgel!U186:BL186)+SUMIF(negtgel!U$2:BL$2,'Tsalin uzuulelt'!J$4,negtgel!U186:BL186)+SUMIF(negtgel!U$2:BL$2,'Tsalin uzuulelt'!J$5,negtgel!U186:BL186)</f>
      </c>
      <c r="K186">
        <f>SUMIF(negtgel!U$2:BL$2,'Tsalin uzuulelt'!L$1,negtgel!U186:BL186) + SUMIF(negtgel!U$2:BL$2,'Tsalin uzuulelt'!L$2,negtgel!U186:BL186)+SUMIF(negtgel!U$2:BL$2,'Tsalin uzuulelt'!L$3,negtgel!U186:BL186)+SUMIF(negtgel!U$2:BL$2,'Tsalin uzuulelt'!L$4,negtgel!U186:BL186)+SUMIF(negtgel!U$2:BL$2,'Tsalin uzuulelt'!L$5,negtgel!U186:BL186)</f>
      </c>
      <c r="L186">
        <f>SUMIF(negtgel!U$2:BL$2,'Tsalin uzuulelt'!N$1,negtgel!U186:BL186) + SUMIF(negtgel!U$2:BL$2,'Tsalin uzuulelt'!N$2,negtgel!U186:BL186)+SUMIF(negtgel!U$2:BL$2,'Tsalin uzuulelt'!N$3,negtgel!U186:BL186)+SUMIF(negtgel!U$2:BL$2,'Tsalin uzuulelt'!N$4,negtgel!U186:BL186)+SUMIF(negtgel!U$2:BL$2,'Tsalin uzuulelt'!N$5,negtgel!U186:BL186)</f>
      </c>
      <c r="M186">
        <f>SUMIF(negtgel!U$2:BL$2,'Tsalin uzuulelt'!P$1,negtgel!U186:BL186) + SUMIF(negtgel!U$2:BL$2,'Tsalin uzuulelt'!P$2,negtgel!U186:BL186)+ SUMIF(negtgel!U$2:BL$2,'Tsalin uzuulelt'!P$3,negtgel!U186:BL186)+ SUMIF(negtgel!U$2:BL$2,'Tsalin uzuulelt'!P$4,negtgel!U186:BL186)+ SUMIF(negtgel!U$2:BL$2,'Tsalin uzuulelt'!P$5,negtgel!U186:BL186)</f>
      </c>
      <c r="N186">
        <f>IF(ISNUMBER(U186*1)=CF186,0,K186-H186-G186)</f>
      </c>
      <c r="O186">
        <f>IF(ISNUMBER(U186*1)=CF186,0,L186)</f>
      </c>
      <c r="P186">
        <f>IF(ISNUMBER(U186*1)=CF186,0,M186)</f>
      </c>
      <c r="Q186">
        <f>IF(N186&gt;2400000,N186,0)</f>
      </c>
      <c r="R186">
        <f>IF(L186/Q186*100&lt;3,2,10)</f>
      </c>
      <c r="S186">
        <f>IF(CH186=0,0,IF(B186&gt;9,10,IF(B186&gt;8,B186,IF(B186&gt;7.7,7.8,IF(B186&gt;3,B186,IF(B186&gt;1.5,2))))))</f>
      </c>
      <c r="T186">
        <f>IFERROR(U186*1,0)</f>
      </c>
      <c r="U186" t="n">
        <v>84.0</v>
      </c>
      <c r="V186" t="s">
        <v>4514</v>
      </c>
      <c r="W186" t="s">
        <v>4469</v>
      </c>
      <c r="X186" t="n">
        <v>580710.0</v>
      </c>
      <c r="Y186" t="n">
        <v>525404.0</v>
      </c>
      <c r="Z186" t="n">
        <v>26270.0</v>
      </c>
      <c r="AA186" t="n">
        <v>0.0</v>
      </c>
      <c r="AB186" t="n">
        <v>0.0</v>
      </c>
      <c r="AC186" t="n">
        <v>0.0</v>
      </c>
      <c r="AD186" t="n">
        <v>0.0</v>
      </c>
      <c r="AE186" t="n">
        <v>0.0</v>
      </c>
      <c r="AF186" t="n">
        <v>57000.0</v>
      </c>
      <c r="AG186" t="n">
        <v>0.0</v>
      </c>
      <c r="AH186" t="n">
        <v>0.0</v>
      </c>
      <c r="AI186" t="n">
        <v>0.0</v>
      </c>
      <c r="AJ186" t="n">
        <v>0.0</v>
      </c>
      <c r="AK186" t="n">
        <v>0.0</v>
      </c>
      <c r="AL186" t="n">
        <v>0.0</v>
      </c>
      <c r="AM186" t="n">
        <v>0.0</v>
      </c>
      <c r="AN186" t="n">
        <v>0.0</v>
      </c>
      <c r="AO186" t="n">
        <v>608674.0</v>
      </c>
      <c r="AP186" t="n">
        <v>60866.0</v>
      </c>
      <c r="AQ186" t="n">
        <v>48350.7</v>
      </c>
      <c r="CG186"/>
    </row>
    <row r="187">
      <c r="A187" t="n">
        <v>3.0</v>
      </c>
      <c r="B187">
        <f>IF((K187-G187-H187&gt;2400000),10,(L187/(K187-G187-H187)*100))</f>
      </c>
      <c r="C187">
        <f>IF(N187&gt;2400000,240000,(N187*S187)/100)</f>
      </c>
      <c r="D187">
        <f>IF(S187=0,0,IF((N187-I187)&gt;2400000,((((((N187-I187-J187)-240000))*0.1+(I187+J187)*0.1)))-7000,((((((N187-I187-J187)-(N187-I187-J187)*S187/100)))*0.1+(I187+J187)*0.1)-7000)))</f>
      </c>
      <c r="E187">
        <f>C187-O187</f>
      </c>
      <c r="F187">
        <f>D187-P187</f>
      </c>
      <c r="G187">
        <f>SUMIF(negtgel!U$2:BL$2,'Tsalin uzuulelt'!B$1,negtgel!U187:BL187) + SUMIF(negtgel!U$2:BL$2,'Tsalin uzuulelt'!B$2,negtgel!U187:BL187)+SUMIF(negtgel!U$2:BL$2,'Tsalin uzuulelt'!B$3,negtgel!U187:BL187)+SUMIF(negtgel!U$2:BL$2,'Tsalin uzuulelt'!B$4,negtgel!U187:BL187)+SUMIF(negtgel!U$2:BL$2,'Tsalin uzuulelt'!B$5,negtgel!U187:BL187)</f>
      </c>
      <c r="H187">
        <f>SUMIF(negtgel!U$2:BL$2,'Tsalin uzuulelt'!F$1,negtgel!U187:BL187) + SUMIF(negtgel!U$2:BL$2,'Tsalin uzuulelt'!F$2,negtgel!U187:BL187)+SUMIF(negtgel!U$2:BL$2,'Tsalin uzuulelt'!F$3,negtgel!U187:BL187)+SUMIF(negtgel!U$2:BL$2,'Tsalin uzuulelt'!F$4,negtgel!U187:BL187)+SUMIF(negtgel!U$2:BL$2,'Tsalin uzuulelt'!F$5,negtgel!U187:BL187)</f>
      </c>
      <c r="I187">
        <f>SUMIF(negtgel!U$2:BL$2,'Tsalin uzuulelt'!H$1,negtgel!U187:BL187) + SUMIF(negtgel!U$2:BL$2,'Tsalin uzuulelt'!H$2,negtgel!U187:BL187)+SUMIF(negtgel!U$2:BL$2,'Tsalin uzuulelt'!H$3,negtgel!U187:BL187)+SUMIF(negtgel!U$2:BL$2,'Tsalin uzuulelt'!H$4,negtgel!U187:BL187)+SUMIF(negtgel!U$2:BL$2,'Tsalin uzuulelt'!H$5,negtgel!U187:BL187)</f>
      </c>
      <c r="J187">
        <f>SUMIF(negtgel!U$2:BL$2,'Tsalin uzuulelt'!J$1,negtgel!U187:BL187) + SUMIF(negtgel!U$2:BL$2,'Tsalin uzuulelt'!J$2,negtgel!U187:BL187)+SUMIF(negtgel!U$2:BL$2,'Tsalin uzuulelt'!J$3,negtgel!U187:BL187)+SUMIF(negtgel!U$2:BL$2,'Tsalin uzuulelt'!J$4,negtgel!U187:BL187)+SUMIF(negtgel!U$2:BL$2,'Tsalin uzuulelt'!J$5,negtgel!U187:BL187)</f>
      </c>
      <c r="K187">
        <f>SUMIF(negtgel!U$2:BL$2,'Tsalin uzuulelt'!L$1,negtgel!U187:BL187) + SUMIF(negtgel!U$2:BL$2,'Tsalin uzuulelt'!L$2,negtgel!U187:BL187)+SUMIF(negtgel!U$2:BL$2,'Tsalin uzuulelt'!L$3,negtgel!U187:BL187)+SUMIF(negtgel!U$2:BL$2,'Tsalin uzuulelt'!L$4,negtgel!U187:BL187)+SUMIF(negtgel!U$2:BL$2,'Tsalin uzuulelt'!L$5,negtgel!U187:BL187)</f>
      </c>
      <c r="L187">
        <f>SUMIF(negtgel!U$2:BL$2,'Tsalin uzuulelt'!N$1,negtgel!U187:BL187) + SUMIF(negtgel!U$2:BL$2,'Tsalin uzuulelt'!N$2,negtgel!U187:BL187)+SUMIF(negtgel!U$2:BL$2,'Tsalin uzuulelt'!N$3,negtgel!U187:BL187)+SUMIF(negtgel!U$2:BL$2,'Tsalin uzuulelt'!N$4,negtgel!U187:BL187)+SUMIF(negtgel!U$2:BL$2,'Tsalin uzuulelt'!N$5,negtgel!U187:BL187)</f>
      </c>
      <c r="M187">
        <f>SUMIF(negtgel!U$2:BL$2,'Tsalin uzuulelt'!P$1,negtgel!U187:BL187) + SUMIF(negtgel!U$2:BL$2,'Tsalin uzuulelt'!P$2,negtgel!U187:BL187)+ SUMIF(negtgel!U$2:BL$2,'Tsalin uzuulelt'!P$3,negtgel!U187:BL187)+ SUMIF(negtgel!U$2:BL$2,'Tsalin uzuulelt'!P$4,negtgel!U187:BL187)+ SUMIF(negtgel!U$2:BL$2,'Tsalin uzuulelt'!P$5,negtgel!U187:BL187)</f>
      </c>
      <c r="N187">
        <f>IF(ISNUMBER(U187*1)=CF187,0,K187-H187-G187)</f>
      </c>
      <c r="O187">
        <f>IF(ISNUMBER(U187*1)=CF187,0,L187)</f>
      </c>
      <c r="P187">
        <f>IF(ISNUMBER(U187*1)=CF187,0,M187)</f>
      </c>
      <c r="Q187">
        <f>IF(N187&gt;2400000,N187,0)</f>
      </c>
      <c r="R187">
        <f>IF(L187/Q187*100&lt;3,2,10)</f>
      </c>
      <c r="S187">
        <f>IF(CH187=0,0,IF(B187&gt;9,10,IF(B187&gt;8,B187,IF(B187&gt;7.7,7.8,IF(B187&gt;3,B187,IF(B187&gt;1.5,2))))))</f>
      </c>
      <c r="T187">
        <f>IFERROR(U187*1,0)</f>
      </c>
      <c r="U187" t="s">
        <v>4466</v>
      </c>
      <c r="V187"/>
      <c r="W187"/>
      <c r="X187" t="n">
        <v>3994805.0</v>
      </c>
      <c r="Y187" t="n">
        <v>3150096.0</v>
      </c>
      <c r="Z187" t="n">
        <v>157163.0</v>
      </c>
      <c r="AA187" t="n">
        <v>162589.0</v>
      </c>
      <c r="AB187" t="n">
        <v>0.0</v>
      </c>
      <c r="AC187" t="n">
        <v>0.0</v>
      </c>
      <c r="AD187" t="n">
        <v>0.0</v>
      </c>
      <c r="AE187" t="n">
        <v>0.0</v>
      </c>
      <c r="AF187" t="n">
        <v>348000.0</v>
      </c>
      <c r="AG187" t="n">
        <v>0.0</v>
      </c>
      <c r="AH187" t="n">
        <v>0.0</v>
      </c>
      <c r="AI187" t="n">
        <v>0.0</v>
      </c>
      <c r="AJ187" t="n">
        <v>0.0</v>
      </c>
      <c r="AK187" t="n">
        <v>0.0</v>
      </c>
      <c r="AL187" t="n">
        <v>120639.0</v>
      </c>
      <c r="AM187" t="n">
        <v>0.0</v>
      </c>
      <c r="AN187" t="n">
        <v>0.0</v>
      </c>
      <c r="AO187" t="n">
        <v>3938487.0</v>
      </c>
      <c r="AP187" t="n">
        <v>381783.0</v>
      </c>
      <c r="AQ187" t="n">
        <v>305086.3</v>
      </c>
      <c r="CG187"/>
    </row>
    <row r="188">
      <c r="A188" t="n">
        <v>3.0</v>
      </c>
      <c r="B188">
        <f>IF((K188-G188-H188&gt;2400000),10,(L188/(K188-G188-H188)*100))</f>
      </c>
      <c r="C188">
        <f>IF(N188&gt;2400000,240000,(N188*S188)/100)</f>
      </c>
      <c r="D188">
        <f>IF(S188=0,0,IF((N188-I188)&gt;2400000,((((((N188-I188-J188)-240000))*0.1+(I188+J188)*0.1)))-7000,((((((N188-I188-J188)-(N188-I188-J188)*S188/100)))*0.1+(I188+J188)*0.1)-7000)))</f>
      </c>
      <c r="E188">
        <f>C188-O188</f>
      </c>
      <c r="F188">
        <f>D188-P188</f>
      </c>
      <c r="G188">
        <f>SUMIF(negtgel!U$2:BL$2,'Tsalin uzuulelt'!B$1,negtgel!U188:BL188) + SUMIF(negtgel!U$2:BL$2,'Tsalin uzuulelt'!B$2,negtgel!U188:BL188)+SUMIF(negtgel!U$2:BL$2,'Tsalin uzuulelt'!B$3,negtgel!U188:BL188)+SUMIF(negtgel!U$2:BL$2,'Tsalin uzuulelt'!B$4,negtgel!U188:BL188)+SUMIF(negtgel!U$2:BL$2,'Tsalin uzuulelt'!B$5,negtgel!U188:BL188)</f>
      </c>
      <c r="H188">
        <f>SUMIF(negtgel!U$2:BL$2,'Tsalin uzuulelt'!F$1,negtgel!U188:BL188) + SUMIF(negtgel!U$2:BL$2,'Tsalin uzuulelt'!F$2,negtgel!U188:BL188)+SUMIF(negtgel!U$2:BL$2,'Tsalin uzuulelt'!F$3,negtgel!U188:BL188)+SUMIF(negtgel!U$2:BL$2,'Tsalin uzuulelt'!F$4,negtgel!U188:BL188)+SUMIF(negtgel!U$2:BL$2,'Tsalin uzuulelt'!F$5,negtgel!U188:BL188)</f>
      </c>
      <c r="I188">
        <f>SUMIF(negtgel!U$2:BL$2,'Tsalin uzuulelt'!H$1,negtgel!U188:BL188) + SUMIF(negtgel!U$2:BL$2,'Tsalin uzuulelt'!H$2,negtgel!U188:BL188)+SUMIF(negtgel!U$2:BL$2,'Tsalin uzuulelt'!H$3,negtgel!U188:BL188)+SUMIF(negtgel!U$2:BL$2,'Tsalin uzuulelt'!H$4,negtgel!U188:BL188)+SUMIF(negtgel!U$2:BL$2,'Tsalin uzuulelt'!H$5,negtgel!U188:BL188)</f>
      </c>
      <c r="J188">
        <f>SUMIF(negtgel!U$2:BL$2,'Tsalin uzuulelt'!J$1,negtgel!U188:BL188) + SUMIF(negtgel!U$2:BL$2,'Tsalin uzuulelt'!J$2,negtgel!U188:BL188)+SUMIF(negtgel!U$2:BL$2,'Tsalin uzuulelt'!J$3,negtgel!U188:BL188)+SUMIF(negtgel!U$2:BL$2,'Tsalin uzuulelt'!J$4,negtgel!U188:BL188)+SUMIF(negtgel!U$2:BL$2,'Tsalin uzuulelt'!J$5,negtgel!U188:BL188)</f>
      </c>
      <c r="K188">
        <f>SUMIF(negtgel!U$2:BL$2,'Tsalin uzuulelt'!L$1,negtgel!U188:BL188) + SUMIF(negtgel!U$2:BL$2,'Tsalin uzuulelt'!L$2,negtgel!U188:BL188)+SUMIF(negtgel!U$2:BL$2,'Tsalin uzuulelt'!L$3,negtgel!U188:BL188)+SUMIF(negtgel!U$2:BL$2,'Tsalin uzuulelt'!L$4,negtgel!U188:BL188)+SUMIF(negtgel!U$2:BL$2,'Tsalin uzuulelt'!L$5,negtgel!U188:BL188)</f>
      </c>
      <c r="L188">
        <f>SUMIF(negtgel!U$2:BL$2,'Tsalin uzuulelt'!N$1,negtgel!U188:BL188) + SUMIF(negtgel!U$2:BL$2,'Tsalin uzuulelt'!N$2,negtgel!U188:BL188)+SUMIF(negtgel!U$2:BL$2,'Tsalin uzuulelt'!N$3,negtgel!U188:BL188)+SUMIF(negtgel!U$2:BL$2,'Tsalin uzuulelt'!N$4,negtgel!U188:BL188)+SUMIF(negtgel!U$2:BL$2,'Tsalin uzuulelt'!N$5,negtgel!U188:BL188)</f>
      </c>
      <c r="M188">
        <f>SUMIF(negtgel!U$2:BL$2,'Tsalin uzuulelt'!P$1,negtgel!U188:BL188) + SUMIF(negtgel!U$2:BL$2,'Tsalin uzuulelt'!P$2,negtgel!U188:BL188)+ SUMIF(negtgel!U$2:BL$2,'Tsalin uzuulelt'!P$3,negtgel!U188:BL188)+ SUMIF(negtgel!U$2:BL$2,'Tsalin uzuulelt'!P$4,negtgel!U188:BL188)+ SUMIF(negtgel!U$2:BL$2,'Tsalin uzuulelt'!P$5,negtgel!U188:BL188)</f>
      </c>
      <c r="N188">
        <f>IF(ISNUMBER(U188*1)=CF188,0,K188-H188-G188)</f>
      </c>
      <c r="O188">
        <f>IF(ISNUMBER(U188*1)=CF188,0,L188)</f>
      </c>
      <c r="P188">
        <f>IF(ISNUMBER(U188*1)=CF188,0,M188)</f>
      </c>
      <c r="Q188">
        <f>IF(N188&gt;2400000,N188,0)</f>
      </c>
      <c r="R188">
        <f>IF(L188/Q188*100&lt;3,2,10)</f>
      </c>
      <c r="S188">
        <f>IF(CH188=0,0,IF(B188&gt;9,10,IF(B188&gt;8,B188,IF(B188&gt;7.7,7.8,IF(B188&gt;3,B188,IF(B188&gt;1.5,2))))))</f>
      </c>
      <c r="T188">
        <f>IFERROR(U188*1,0)</f>
      </c>
      <c r="U188" t="s">
        <v>4515</v>
      </c>
      <c r="V188"/>
      <c r="W188"/>
      <c r="X188"/>
      <c r="Y188"/>
      <c r="Z188"/>
      <c r="AA188"/>
      <c r="AB188"/>
      <c r="AC188"/>
      <c r="AD188"/>
      <c r="AE188"/>
      <c r="AF188"/>
      <c r="AG188"/>
      <c r="AH188"/>
      <c r="AI188"/>
      <c r="AJ188"/>
      <c r="AK188"/>
      <c r="AL188"/>
      <c r="AM188"/>
      <c r="AN188"/>
      <c r="AO188"/>
      <c r="AP188"/>
      <c r="AQ188"/>
      <c r="CG188"/>
    </row>
    <row r="189">
      <c r="A189" t="n">
        <v>3.0</v>
      </c>
      <c r="B189">
        <f>IF((K189-G189-H189&gt;2400000),10,(L189/(K189-G189-H189)*100))</f>
      </c>
      <c r="C189">
        <f>IF(N189&gt;2400000,240000,(N189*S189)/100)</f>
      </c>
      <c r="D189">
        <f>IF(S189=0,0,IF((N189-I189)&gt;2400000,((((((N189-I189-J189)-240000))*0.1+(I189+J189)*0.1)))-7000,((((((N189-I189-J189)-(N189-I189-J189)*S189/100)))*0.1+(I189+J189)*0.1)-7000)))</f>
      </c>
      <c r="E189">
        <f>C189-O189</f>
      </c>
      <c r="F189">
        <f>D189-P189</f>
      </c>
      <c r="G189">
        <f>SUMIF(negtgel!U$2:BL$2,'Tsalin uzuulelt'!B$1,negtgel!U189:BL189) + SUMIF(negtgel!U$2:BL$2,'Tsalin uzuulelt'!B$2,negtgel!U189:BL189)+SUMIF(negtgel!U$2:BL$2,'Tsalin uzuulelt'!B$3,negtgel!U189:BL189)+SUMIF(negtgel!U$2:BL$2,'Tsalin uzuulelt'!B$4,negtgel!U189:BL189)+SUMIF(negtgel!U$2:BL$2,'Tsalin uzuulelt'!B$5,negtgel!U189:BL189)</f>
      </c>
      <c r="H189">
        <f>SUMIF(negtgel!U$2:BL$2,'Tsalin uzuulelt'!F$1,negtgel!U189:BL189) + SUMIF(negtgel!U$2:BL$2,'Tsalin uzuulelt'!F$2,negtgel!U189:BL189)+SUMIF(negtgel!U$2:BL$2,'Tsalin uzuulelt'!F$3,negtgel!U189:BL189)+SUMIF(negtgel!U$2:BL$2,'Tsalin uzuulelt'!F$4,negtgel!U189:BL189)+SUMIF(negtgel!U$2:BL$2,'Tsalin uzuulelt'!F$5,negtgel!U189:BL189)</f>
      </c>
      <c r="I189">
        <f>SUMIF(negtgel!U$2:BL$2,'Tsalin uzuulelt'!H$1,negtgel!U189:BL189) + SUMIF(negtgel!U$2:BL$2,'Tsalin uzuulelt'!H$2,negtgel!U189:BL189)+SUMIF(negtgel!U$2:BL$2,'Tsalin uzuulelt'!H$3,negtgel!U189:BL189)+SUMIF(negtgel!U$2:BL$2,'Tsalin uzuulelt'!H$4,negtgel!U189:BL189)+SUMIF(negtgel!U$2:BL$2,'Tsalin uzuulelt'!H$5,negtgel!U189:BL189)</f>
      </c>
      <c r="J189">
        <f>SUMIF(negtgel!U$2:BL$2,'Tsalin uzuulelt'!J$1,negtgel!U189:BL189) + SUMIF(negtgel!U$2:BL$2,'Tsalin uzuulelt'!J$2,negtgel!U189:BL189)+SUMIF(negtgel!U$2:BL$2,'Tsalin uzuulelt'!J$3,negtgel!U189:BL189)+SUMIF(negtgel!U$2:BL$2,'Tsalin uzuulelt'!J$4,negtgel!U189:BL189)+SUMIF(negtgel!U$2:BL$2,'Tsalin uzuulelt'!J$5,negtgel!U189:BL189)</f>
      </c>
      <c r="K189">
        <f>SUMIF(negtgel!U$2:BL$2,'Tsalin uzuulelt'!L$1,negtgel!U189:BL189) + SUMIF(negtgel!U$2:BL$2,'Tsalin uzuulelt'!L$2,negtgel!U189:BL189)+SUMIF(negtgel!U$2:BL$2,'Tsalin uzuulelt'!L$3,negtgel!U189:BL189)+SUMIF(negtgel!U$2:BL$2,'Tsalin uzuulelt'!L$4,negtgel!U189:BL189)+SUMIF(negtgel!U$2:BL$2,'Tsalin uzuulelt'!L$5,negtgel!U189:BL189)</f>
      </c>
      <c r="L189">
        <f>SUMIF(negtgel!U$2:BL$2,'Tsalin uzuulelt'!N$1,negtgel!U189:BL189) + SUMIF(negtgel!U$2:BL$2,'Tsalin uzuulelt'!N$2,negtgel!U189:BL189)+SUMIF(negtgel!U$2:BL$2,'Tsalin uzuulelt'!N$3,negtgel!U189:BL189)+SUMIF(negtgel!U$2:BL$2,'Tsalin uzuulelt'!N$4,negtgel!U189:BL189)+SUMIF(negtgel!U$2:BL$2,'Tsalin uzuulelt'!N$5,negtgel!U189:BL189)</f>
      </c>
      <c r="M189">
        <f>SUMIF(negtgel!U$2:BL$2,'Tsalin uzuulelt'!P$1,negtgel!U189:BL189) + SUMIF(negtgel!U$2:BL$2,'Tsalin uzuulelt'!P$2,negtgel!U189:BL189)+ SUMIF(negtgel!U$2:BL$2,'Tsalin uzuulelt'!P$3,negtgel!U189:BL189)+ SUMIF(negtgel!U$2:BL$2,'Tsalin uzuulelt'!P$4,negtgel!U189:BL189)+ SUMIF(negtgel!U$2:BL$2,'Tsalin uzuulelt'!P$5,negtgel!U189:BL189)</f>
      </c>
      <c r="N189">
        <f>IF(ISNUMBER(U189*1)=CF189,0,K189-H189-G189)</f>
      </c>
      <c r="O189">
        <f>IF(ISNUMBER(U189*1)=CF189,0,L189)</f>
      </c>
      <c r="P189">
        <f>IF(ISNUMBER(U189*1)=CF189,0,M189)</f>
      </c>
      <c r="Q189">
        <f>IF(N189&gt;2400000,N189,0)</f>
      </c>
      <c r="R189">
        <f>IF(L189/Q189*100&lt;3,2,10)</f>
      </c>
      <c r="S189">
        <f>IF(CH189=0,0,IF(B189&gt;9,10,IF(B189&gt;8,B189,IF(B189&gt;7.7,7.8,IF(B189&gt;3,B189,IF(B189&gt;1.5,2))))))</f>
      </c>
      <c r="T189">
        <f>IFERROR(U189*1,0)</f>
      </c>
      <c r="U189" t="n">
        <v>85.0</v>
      </c>
      <c r="V189" t="s">
        <v>4516</v>
      </c>
      <c r="W189" t="s">
        <v>4499</v>
      </c>
      <c r="X189" t="n">
        <v>645556.0</v>
      </c>
      <c r="Y189" t="n">
        <v>645556.0</v>
      </c>
      <c r="Z189" t="n">
        <v>96833.0</v>
      </c>
      <c r="AA189" t="n">
        <v>129111.0</v>
      </c>
      <c r="AB189" t="n">
        <v>0.0</v>
      </c>
      <c r="AC189" t="n">
        <v>0.0</v>
      </c>
      <c r="AD189" t="n">
        <v>0.0</v>
      </c>
      <c r="AE189" t="n">
        <v>0.0</v>
      </c>
      <c r="AF189" t="n">
        <v>63000.0</v>
      </c>
      <c r="AG189" t="n">
        <v>0.0</v>
      </c>
      <c r="AH189" t="n">
        <v>0.0</v>
      </c>
      <c r="AI189" t="n">
        <v>0.0</v>
      </c>
      <c r="AJ189" t="n">
        <v>0.0</v>
      </c>
      <c r="AK189" t="n">
        <v>0.0</v>
      </c>
      <c r="AL189" t="n">
        <v>0.0</v>
      </c>
      <c r="AM189" t="n">
        <v>0.0</v>
      </c>
      <c r="AN189" t="n">
        <v>0.0</v>
      </c>
      <c r="AO189" t="n">
        <v>934500.0</v>
      </c>
      <c r="AP189" t="n">
        <v>93450.0</v>
      </c>
      <c r="AQ189" t="n">
        <v>77735.0</v>
      </c>
      <c r="CG189"/>
    </row>
    <row r="190">
      <c r="A190" t="n">
        <v>3.0</v>
      </c>
      <c r="B190">
        <f>IF((K190-G190-H190&gt;2400000),10,(L190/(K190-G190-H190)*100))</f>
      </c>
      <c r="C190">
        <f>IF(N190&gt;2400000,240000,(N190*S190)/100)</f>
      </c>
      <c r="D190">
        <f>IF(S190=0,0,IF((N190-I190)&gt;2400000,((((((N190-I190-J190)-240000))*0.1+(I190+J190)*0.1)))-7000,((((((N190-I190-J190)-(N190-I190-J190)*S190/100)))*0.1+(I190+J190)*0.1)-7000)))</f>
      </c>
      <c r="E190">
        <f>C190-O190</f>
      </c>
      <c r="F190">
        <f>D190-P190</f>
      </c>
      <c r="G190">
        <f>SUMIF(negtgel!U$2:BL$2,'Tsalin uzuulelt'!B$1,negtgel!U190:BL190) + SUMIF(negtgel!U$2:BL$2,'Tsalin uzuulelt'!B$2,negtgel!U190:BL190)+SUMIF(negtgel!U$2:BL$2,'Tsalin uzuulelt'!B$3,negtgel!U190:BL190)+SUMIF(negtgel!U$2:BL$2,'Tsalin uzuulelt'!B$4,negtgel!U190:BL190)+SUMIF(negtgel!U$2:BL$2,'Tsalin uzuulelt'!B$5,negtgel!U190:BL190)</f>
      </c>
      <c r="H190">
        <f>SUMIF(negtgel!U$2:BL$2,'Tsalin uzuulelt'!F$1,negtgel!U190:BL190) + SUMIF(negtgel!U$2:BL$2,'Tsalin uzuulelt'!F$2,negtgel!U190:BL190)+SUMIF(negtgel!U$2:BL$2,'Tsalin uzuulelt'!F$3,negtgel!U190:BL190)+SUMIF(negtgel!U$2:BL$2,'Tsalin uzuulelt'!F$4,negtgel!U190:BL190)+SUMIF(negtgel!U$2:BL$2,'Tsalin uzuulelt'!F$5,negtgel!U190:BL190)</f>
      </c>
      <c r="I190">
        <f>SUMIF(negtgel!U$2:BL$2,'Tsalin uzuulelt'!H$1,negtgel!U190:BL190) + SUMIF(negtgel!U$2:BL$2,'Tsalin uzuulelt'!H$2,negtgel!U190:BL190)+SUMIF(negtgel!U$2:BL$2,'Tsalin uzuulelt'!H$3,negtgel!U190:BL190)+SUMIF(negtgel!U$2:BL$2,'Tsalin uzuulelt'!H$4,negtgel!U190:BL190)+SUMIF(negtgel!U$2:BL$2,'Tsalin uzuulelt'!H$5,negtgel!U190:BL190)</f>
      </c>
      <c r="J190">
        <f>SUMIF(negtgel!U$2:BL$2,'Tsalin uzuulelt'!J$1,negtgel!U190:BL190) + SUMIF(negtgel!U$2:BL$2,'Tsalin uzuulelt'!J$2,negtgel!U190:BL190)+SUMIF(negtgel!U$2:BL$2,'Tsalin uzuulelt'!J$3,negtgel!U190:BL190)+SUMIF(negtgel!U$2:BL$2,'Tsalin uzuulelt'!J$4,negtgel!U190:BL190)+SUMIF(negtgel!U$2:BL$2,'Tsalin uzuulelt'!J$5,negtgel!U190:BL190)</f>
      </c>
      <c r="K190">
        <f>SUMIF(negtgel!U$2:BL$2,'Tsalin uzuulelt'!L$1,negtgel!U190:BL190) + SUMIF(negtgel!U$2:BL$2,'Tsalin uzuulelt'!L$2,negtgel!U190:BL190)+SUMIF(negtgel!U$2:BL$2,'Tsalin uzuulelt'!L$3,negtgel!U190:BL190)+SUMIF(negtgel!U$2:BL$2,'Tsalin uzuulelt'!L$4,negtgel!U190:BL190)+SUMIF(negtgel!U$2:BL$2,'Tsalin uzuulelt'!L$5,negtgel!U190:BL190)</f>
      </c>
      <c r="L190">
        <f>SUMIF(negtgel!U$2:BL$2,'Tsalin uzuulelt'!N$1,negtgel!U190:BL190) + SUMIF(negtgel!U$2:BL$2,'Tsalin uzuulelt'!N$2,negtgel!U190:BL190)+SUMIF(negtgel!U$2:BL$2,'Tsalin uzuulelt'!N$3,negtgel!U190:BL190)+SUMIF(negtgel!U$2:BL$2,'Tsalin uzuulelt'!N$4,negtgel!U190:BL190)+SUMIF(negtgel!U$2:BL$2,'Tsalin uzuulelt'!N$5,negtgel!U190:BL190)</f>
      </c>
      <c r="M190">
        <f>SUMIF(negtgel!U$2:BL$2,'Tsalin uzuulelt'!P$1,negtgel!U190:BL190) + SUMIF(negtgel!U$2:BL$2,'Tsalin uzuulelt'!P$2,negtgel!U190:BL190)+ SUMIF(negtgel!U$2:BL$2,'Tsalin uzuulelt'!P$3,negtgel!U190:BL190)+ SUMIF(negtgel!U$2:BL$2,'Tsalin uzuulelt'!P$4,negtgel!U190:BL190)+ SUMIF(negtgel!U$2:BL$2,'Tsalin uzuulelt'!P$5,negtgel!U190:BL190)</f>
      </c>
      <c r="N190">
        <f>IF(ISNUMBER(U190*1)=CF190,0,K190-H190-G190)</f>
      </c>
      <c r="O190">
        <f>IF(ISNUMBER(U190*1)=CF190,0,L190)</f>
      </c>
      <c r="P190">
        <f>IF(ISNUMBER(U190*1)=CF190,0,M190)</f>
      </c>
      <c r="Q190">
        <f>IF(N190&gt;2400000,N190,0)</f>
      </c>
      <c r="R190">
        <f>IF(L190/Q190*100&lt;3,2,10)</f>
      </c>
      <c r="S190">
        <f>IF(CH190=0,0,IF(B190&gt;9,10,IF(B190&gt;8,B190,IF(B190&gt;7.7,7.8,IF(B190&gt;3,B190,IF(B190&gt;1.5,2))))))</f>
      </c>
      <c r="T190">
        <f>IFERROR(U190*1,0)</f>
      </c>
      <c r="U190" t="n">
        <v>86.0</v>
      </c>
      <c r="V190" t="s">
        <v>4517</v>
      </c>
      <c r="W190" t="s">
        <v>4469</v>
      </c>
      <c r="X190" t="n">
        <v>677436.0</v>
      </c>
      <c r="Y190" t="n">
        <v>677436.0</v>
      </c>
      <c r="Z190" t="n">
        <v>169359.0</v>
      </c>
      <c r="AA190" t="n">
        <v>135487.0</v>
      </c>
      <c r="AB190" t="n">
        <v>0.0</v>
      </c>
      <c r="AC190" t="n">
        <v>0.0</v>
      </c>
      <c r="AD190" t="n">
        <v>0.0</v>
      </c>
      <c r="AE190" t="n">
        <v>0.0</v>
      </c>
      <c r="AF190" t="n">
        <v>63000.0</v>
      </c>
      <c r="AG190" t="n">
        <v>0.0</v>
      </c>
      <c r="AH190" t="n">
        <v>0.0</v>
      </c>
      <c r="AI190" t="n">
        <v>0.0</v>
      </c>
      <c r="AJ190" t="n">
        <v>0.0</v>
      </c>
      <c r="AK190" t="n">
        <v>0.0</v>
      </c>
      <c r="AL190" t="n">
        <v>0.0</v>
      </c>
      <c r="AM190" t="n">
        <v>0.0</v>
      </c>
      <c r="AN190" t="n">
        <v>0.0</v>
      </c>
      <c r="AO190" t="n">
        <v>1045282.0</v>
      </c>
      <c r="AP190" t="n">
        <v>104529.0</v>
      </c>
      <c r="AQ190" t="n">
        <v>87705.4</v>
      </c>
      <c r="CG190"/>
    </row>
    <row r="191">
      <c r="A191" t="n">
        <v>3.0</v>
      </c>
      <c r="B191">
        <f>IF((K191-G191-H191&gt;2400000),10,(L191/(K191-G191-H191)*100))</f>
      </c>
      <c r="C191">
        <f>IF(N191&gt;2400000,240000,(N191*S191)/100)</f>
      </c>
      <c r="D191">
        <f>IF(S191=0,0,IF((N191-I191)&gt;2400000,((((((N191-I191-J191)-240000))*0.1+(I191+J191)*0.1)))-7000,((((((N191-I191-J191)-(N191-I191-J191)*S191/100)))*0.1+(I191+J191)*0.1)-7000)))</f>
      </c>
      <c r="E191">
        <f>C191-O191</f>
      </c>
      <c r="F191">
        <f>D191-P191</f>
      </c>
      <c r="G191">
        <f>SUMIF(negtgel!U$2:BL$2,'Tsalin uzuulelt'!B$1,negtgel!U191:BL191) + SUMIF(negtgel!U$2:BL$2,'Tsalin uzuulelt'!B$2,negtgel!U191:BL191)+SUMIF(negtgel!U$2:BL$2,'Tsalin uzuulelt'!B$3,negtgel!U191:BL191)+SUMIF(negtgel!U$2:BL$2,'Tsalin uzuulelt'!B$4,negtgel!U191:BL191)+SUMIF(negtgel!U$2:BL$2,'Tsalin uzuulelt'!B$5,negtgel!U191:BL191)</f>
      </c>
      <c r="H191">
        <f>SUMIF(negtgel!U$2:BL$2,'Tsalin uzuulelt'!F$1,negtgel!U191:BL191) + SUMIF(negtgel!U$2:BL$2,'Tsalin uzuulelt'!F$2,negtgel!U191:BL191)+SUMIF(negtgel!U$2:BL$2,'Tsalin uzuulelt'!F$3,negtgel!U191:BL191)+SUMIF(negtgel!U$2:BL$2,'Tsalin uzuulelt'!F$4,negtgel!U191:BL191)+SUMIF(negtgel!U$2:BL$2,'Tsalin uzuulelt'!F$5,negtgel!U191:BL191)</f>
      </c>
      <c r="I191">
        <f>SUMIF(negtgel!U$2:BL$2,'Tsalin uzuulelt'!H$1,negtgel!U191:BL191) + SUMIF(negtgel!U$2:BL$2,'Tsalin uzuulelt'!H$2,negtgel!U191:BL191)+SUMIF(negtgel!U$2:BL$2,'Tsalin uzuulelt'!H$3,negtgel!U191:BL191)+SUMIF(negtgel!U$2:BL$2,'Tsalin uzuulelt'!H$4,negtgel!U191:BL191)+SUMIF(negtgel!U$2:BL$2,'Tsalin uzuulelt'!H$5,negtgel!U191:BL191)</f>
      </c>
      <c r="J191">
        <f>SUMIF(negtgel!U$2:BL$2,'Tsalin uzuulelt'!J$1,negtgel!U191:BL191) + SUMIF(negtgel!U$2:BL$2,'Tsalin uzuulelt'!J$2,negtgel!U191:BL191)+SUMIF(negtgel!U$2:BL$2,'Tsalin uzuulelt'!J$3,negtgel!U191:BL191)+SUMIF(negtgel!U$2:BL$2,'Tsalin uzuulelt'!J$4,negtgel!U191:BL191)+SUMIF(negtgel!U$2:BL$2,'Tsalin uzuulelt'!J$5,negtgel!U191:BL191)</f>
      </c>
      <c r="K191">
        <f>SUMIF(negtgel!U$2:BL$2,'Tsalin uzuulelt'!L$1,negtgel!U191:BL191) + SUMIF(negtgel!U$2:BL$2,'Tsalin uzuulelt'!L$2,negtgel!U191:BL191)+SUMIF(negtgel!U$2:BL$2,'Tsalin uzuulelt'!L$3,negtgel!U191:BL191)+SUMIF(negtgel!U$2:BL$2,'Tsalin uzuulelt'!L$4,negtgel!U191:BL191)+SUMIF(negtgel!U$2:BL$2,'Tsalin uzuulelt'!L$5,negtgel!U191:BL191)</f>
      </c>
      <c r="L191">
        <f>SUMIF(negtgel!U$2:BL$2,'Tsalin uzuulelt'!N$1,negtgel!U191:BL191) + SUMIF(negtgel!U$2:BL$2,'Tsalin uzuulelt'!N$2,negtgel!U191:BL191)+SUMIF(negtgel!U$2:BL$2,'Tsalin uzuulelt'!N$3,negtgel!U191:BL191)+SUMIF(negtgel!U$2:BL$2,'Tsalin uzuulelt'!N$4,negtgel!U191:BL191)+SUMIF(negtgel!U$2:BL$2,'Tsalin uzuulelt'!N$5,negtgel!U191:BL191)</f>
      </c>
      <c r="M191">
        <f>SUMIF(negtgel!U$2:BL$2,'Tsalin uzuulelt'!P$1,negtgel!U191:BL191) + SUMIF(negtgel!U$2:BL$2,'Tsalin uzuulelt'!P$2,negtgel!U191:BL191)+ SUMIF(negtgel!U$2:BL$2,'Tsalin uzuulelt'!P$3,negtgel!U191:BL191)+ SUMIF(negtgel!U$2:BL$2,'Tsalin uzuulelt'!P$4,negtgel!U191:BL191)+ SUMIF(negtgel!U$2:BL$2,'Tsalin uzuulelt'!P$5,negtgel!U191:BL191)</f>
      </c>
      <c r="N191">
        <f>IF(ISNUMBER(U191*1)=CF191,0,K191-H191-G191)</f>
      </c>
      <c r="O191">
        <f>IF(ISNUMBER(U191*1)=CF191,0,L191)</f>
      </c>
      <c r="P191">
        <f>IF(ISNUMBER(U191*1)=CF191,0,M191)</f>
      </c>
      <c r="Q191">
        <f>IF(N191&gt;2400000,N191,0)</f>
      </c>
      <c r="R191">
        <f>IF(L191/Q191*100&lt;3,2,10)</f>
      </c>
      <c r="S191">
        <f>IF(CH191=0,0,IF(B191&gt;9,10,IF(B191&gt;8,B191,IF(B191&gt;7.7,7.8,IF(B191&gt;3,B191,IF(B191&gt;1.5,2))))))</f>
      </c>
      <c r="T191">
        <f>IFERROR(U191*1,0)</f>
      </c>
      <c r="U191" t="n">
        <v>87.0</v>
      </c>
      <c r="V191" t="s">
        <v>4518</v>
      </c>
      <c r="W191" t="s">
        <v>4469</v>
      </c>
      <c r="X191" t="n">
        <v>677436.0</v>
      </c>
      <c r="Y191" t="n">
        <v>677436.0</v>
      </c>
      <c r="Z191" t="n">
        <v>135487.0</v>
      </c>
      <c r="AA191" t="n">
        <v>149036.0</v>
      </c>
      <c r="AB191" t="n">
        <v>0.0</v>
      </c>
      <c r="AC191" t="n">
        <v>0.0</v>
      </c>
      <c r="AD191" t="n">
        <v>0.0</v>
      </c>
      <c r="AE191" t="n">
        <v>0.0</v>
      </c>
      <c r="AF191" t="n">
        <v>63000.0</v>
      </c>
      <c r="AG191" t="n">
        <v>0.0</v>
      </c>
      <c r="AH191" t="n">
        <v>0.0</v>
      </c>
      <c r="AI191" t="n">
        <v>0.0</v>
      </c>
      <c r="AJ191" t="n">
        <v>0.0</v>
      </c>
      <c r="AK191" t="n">
        <v>0.0</v>
      </c>
      <c r="AL191" t="n">
        <v>0.0</v>
      </c>
      <c r="AM191" t="n">
        <v>0.0</v>
      </c>
      <c r="AN191" t="n">
        <v>0.0</v>
      </c>
      <c r="AO191" t="n">
        <v>1024959.0</v>
      </c>
      <c r="AP191" t="n">
        <v>102496.0</v>
      </c>
      <c r="AQ191" t="n">
        <v>85876.3</v>
      </c>
      <c r="CG191"/>
    </row>
    <row r="192">
      <c r="A192" t="n">
        <v>3.0</v>
      </c>
      <c r="B192">
        <f>IF((K192-G192-H192&gt;2400000),10,(L192/(K192-G192-H192)*100))</f>
      </c>
      <c r="C192">
        <f>IF(N192&gt;2400000,240000,(N192*S192)/100)</f>
      </c>
      <c r="D192">
        <f>IF(S192=0,0,IF((N192-I192)&gt;2400000,((((((N192-I192-J192)-240000))*0.1+(I192+J192)*0.1)))-7000,((((((N192-I192-J192)-(N192-I192-J192)*S192/100)))*0.1+(I192+J192)*0.1)-7000)))</f>
      </c>
      <c r="E192">
        <f>C192-O192</f>
      </c>
      <c r="F192">
        <f>D192-P192</f>
      </c>
      <c r="G192">
        <f>SUMIF(negtgel!U$2:BL$2,'Tsalin uzuulelt'!B$1,negtgel!U192:BL192) + SUMIF(negtgel!U$2:BL$2,'Tsalin uzuulelt'!B$2,negtgel!U192:BL192)+SUMIF(negtgel!U$2:BL$2,'Tsalin uzuulelt'!B$3,negtgel!U192:BL192)+SUMIF(negtgel!U$2:BL$2,'Tsalin uzuulelt'!B$4,negtgel!U192:BL192)+SUMIF(negtgel!U$2:BL$2,'Tsalin uzuulelt'!B$5,negtgel!U192:BL192)</f>
      </c>
      <c r="H192">
        <f>SUMIF(negtgel!U$2:BL$2,'Tsalin uzuulelt'!F$1,negtgel!U192:BL192) + SUMIF(negtgel!U$2:BL$2,'Tsalin uzuulelt'!F$2,negtgel!U192:BL192)+SUMIF(negtgel!U$2:BL$2,'Tsalin uzuulelt'!F$3,negtgel!U192:BL192)+SUMIF(negtgel!U$2:BL$2,'Tsalin uzuulelt'!F$4,negtgel!U192:BL192)+SUMIF(negtgel!U$2:BL$2,'Tsalin uzuulelt'!F$5,negtgel!U192:BL192)</f>
      </c>
      <c r="I192">
        <f>SUMIF(negtgel!U$2:BL$2,'Tsalin uzuulelt'!H$1,negtgel!U192:BL192) + SUMIF(negtgel!U$2:BL$2,'Tsalin uzuulelt'!H$2,negtgel!U192:BL192)+SUMIF(negtgel!U$2:BL$2,'Tsalin uzuulelt'!H$3,negtgel!U192:BL192)+SUMIF(negtgel!U$2:BL$2,'Tsalin uzuulelt'!H$4,negtgel!U192:BL192)+SUMIF(negtgel!U$2:BL$2,'Tsalin uzuulelt'!H$5,negtgel!U192:BL192)</f>
      </c>
      <c r="J192">
        <f>SUMIF(negtgel!U$2:BL$2,'Tsalin uzuulelt'!J$1,negtgel!U192:BL192) + SUMIF(negtgel!U$2:BL$2,'Tsalin uzuulelt'!J$2,negtgel!U192:BL192)+SUMIF(negtgel!U$2:BL$2,'Tsalin uzuulelt'!J$3,negtgel!U192:BL192)+SUMIF(negtgel!U$2:BL$2,'Tsalin uzuulelt'!J$4,negtgel!U192:BL192)+SUMIF(negtgel!U$2:BL$2,'Tsalin uzuulelt'!J$5,negtgel!U192:BL192)</f>
      </c>
      <c r="K192">
        <f>SUMIF(negtgel!U$2:BL$2,'Tsalin uzuulelt'!L$1,negtgel!U192:BL192) + SUMIF(negtgel!U$2:BL$2,'Tsalin uzuulelt'!L$2,negtgel!U192:BL192)+SUMIF(negtgel!U$2:BL$2,'Tsalin uzuulelt'!L$3,negtgel!U192:BL192)+SUMIF(negtgel!U$2:BL$2,'Tsalin uzuulelt'!L$4,negtgel!U192:BL192)+SUMIF(negtgel!U$2:BL$2,'Tsalin uzuulelt'!L$5,negtgel!U192:BL192)</f>
      </c>
      <c r="L192">
        <f>SUMIF(negtgel!U$2:BL$2,'Tsalin uzuulelt'!N$1,negtgel!U192:BL192) + SUMIF(negtgel!U$2:BL$2,'Tsalin uzuulelt'!N$2,negtgel!U192:BL192)+SUMIF(negtgel!U$2:BL$2,'Tsalin uzuulelt'!N$3,negtgel!U192:BL192)+SUMIF(negtgel!U$2:BL$2,'Tsalin uzuulelt'!N$4,negtgel!U192:BL192)+SUMIF(negtgel!U$2:BL$2,'Tsalin uzuulelt'!N$5,negtgel!U192:BL192)</f>
      </c>
      <c r="M192">
        <f>SUMIF(negtgel!U$2:BL$2,'Tsalin uzuulelt'!P$1,negtgel!U192:BL192) + SUMIF(negtgel!U$2:BL$2,'Tsalin uzuulelt'!P$2,negtgel!U192:BL192)+ SUMIF(negtgel!U$2:BL$2,'Tsalin uzuulelt'!P$3,negtgel!U192:BL192)+ SUMIF(negtgel!U$2:BL$2,'Tsalin uzuulelt'!P$4,negtgel!U192:BL192)+ SUMIF(negtgel!U$2:BL$2,'Tsalin uzuulelt'!P$5,negtgel!U192:BL192)</f>
      </c>
      <c r="N192">
        <f>IF(ISNUMBER(U192*1)=CF192,0,K192-H192-G192)</f>
      </c>
      <c r="O192">
        <f>IF(ISNUMBER(U192*1)=CF192,0,L192)</f>
      </c>
      <c r="P192">
        <f>IF(ISNUMBER(U192*1)=CF192,0,M192)</f>
      </c>
      <c r="Q192">
        <f>IF(N192&gt;2400000,N192,0)</f>
      </c>
      <c r="R192">
        <f>IF(L192/Q192*100&lt;3,2,10)</f>
      </c>
      <c r="S192">
        <f>IF(CH192=0,0,IF(B192&gt;9,10,IF(B192&gt;8,B192,IF(B192&gt;7.7,7.8,IF(B192&gt;3,B192,IF(B192&gt;1.5,2))))))</f>
      </c>
      <c r="T192">
        <f>IFERROR(U192*1,0)</f>
      </c>
      <c r="U192" t="n">
        <v>88.0</v>
      </c>
      <c r="V192" t="s">
        <v>4519</v>
      </c>
      <c r="W192" t="s">
        <v>4499</v>
      </c>
      <c r="X192" t="n">
        <v>677436.0</v>
      </c>
      <c r="Y192" t="n">
        <v>516142.0</v>
      </c>
      <c r="Z192" t="n">
        <v>103228.0</v>
      </c>
      <c r="AA192" t="n">
        <v>103228.0</v>
      </c>
      <c r="AB192" t="n">
        <v>25807.0</v>
      </c>
      <c r="AC192" t="n">
        <v>0.0</v>
      </c>
      <c r="AD192" t="n">
        <v>0.0</v>
      </c>
      <c r="AE192" t="n">
        <v>0.0</v>
      </c>
      <c r="AF192" t="n">
        <v>48000.0</v>
      </c>
      <c r="AG192" t="n">
        <v>0.0</v>
      </c>
      <c r="AH192" t="n">
        <v>0.0</v>
      </c>
      <c r="AI192" t="n">
        <v>0.0</v>
      </c>
      <c r="AJ192" t="n">
        <v>0.0</v>
      </c>
      <c r="AK192" t="n">
        <v>0.0</v>
      </c>
      <c r="AL192" t="n">
        <v>205564.0</v>
      </c>
      <c r="AM192" t="n">
        <v>0.0</v>
      </c>
      <c r="AN192" t="n">
        <v>0.0</v>
      </c>
      <c r="AO192" t="n">
        <v>1001969.0</v>
      </c>
      <c r="AP192" t="n">
        <v>79640.0</v>
      </c>
      <c r="AQ192" t="n">
        <v>65156.4</v>
      </c>
      <c r="CG192"/>
    </row>
    <row r="193">
      <c r="A193" t="n">
        <v>3.0</v>
      </c>
      <c r="B193">
        <f>IF((K193-G193-H193&gt;2400000),10,(L193/(K193-G193-H193)*100))</f>
      </c>
      <c r="C193">
        <f>IF(N193&gt;2400000,240000,(N193*S193)/100)</f>
      </c>
      <c r="D193">
        <f>IF(S193=0,0,IF((N193-I193)&gt;2400000,((((((N193-I193-J193)-240000))*0.1+(I193+J193)*0.1)))-7000,((((((N193-I193-J193)-(N193-I193-J193)*S193/100)))*0.1+(I193+J193)*0.1)-7000)))</f>
      </c>
      <c r="E193">
        <f>C193-O193</f>
      </c>
      <c r="F193">
        <f>D193-P193</f>
      </c>
      <c r="G193">
        <f>SUMIF(negtgel!U$2:BL$2,'Tsalin uzuulelt'!B$1,negtgel!U193:BL193) + SUMIF(negtgel!U$2:BL$2,'Tsalin uzuulelt'!B$2,negtgel!U193:BL193)+SUMIF(negtgel!U$2:BL$2,'Tsalin uzuulelt'!B$3,negtgel!U193:BL193)+SUMIF(negtgel!U$2:BL$2,'Tsalin uzuulelt'!B$4,negtgel!U193:BL193)+SUMIF(negtgel!U$2:BL$2,'Tsalin uzuulelt'!B$5,negtgel!U193:BL193)</f>
      </c>
      <c r="H193">
        <f>SUMIF(negtgel!U$2:BL$2,'Tsalin uzuulelt'!F$1,negtgel!U193:BL193) + SUMIF(negtgel!U$2:BL$2,'Tsalin uzuulelt'!F$2,negtgel!U193:BL193)+SUMIF(negtgel!U$2:BL$2,'Tsalin uzuulelt'!F$3,negtgel!U193:BL193)+SUMIF(negtgel!U$2:BL$2,'Tsalin uzuulelt'!F$4,negtgel!U193:BL193)+SUMIF(negtgel!U$2:BL$2,'Tsalin uzuulelt'!F$5,negtgel!U193:BL193)</f>
      </c>
      <c r="I193">
        <f>SUMIF(negtgel!U$2:BL$2,'Tsalin uzuulelt'!H$1,negtgel!U193:BL193) + SUMIF(negtgel!U$2:BL$2,'Tsalin uzuulelt'!H$2,negtgel!U193:BL193)+SUMIF(negtgel!U$2:BL$2,'Tsalin uzuulelt'!H$3,negtgel!U193:BL193)+SUMIF(negtgel!U$2:BL$2,'Tsalin uzuulelt'!H$4,negtgel!U193:BL193)+SUMIF(negtgel!U$2:BL$2,'Tsalin uzuulelt'!H$5,negtgel!U193:BL193)</f>
      </c>
      <c r="J193">
        <f>SUMIF(negtgel!U$2:BL$2,'Tsalin uzuulelt'!J$1,negtgel!U193:BL193) + SUMIF(negtgel!U$2:BL$2,'Tsalin uzuulelt'!J$2,negtgel!U193:BL193)+SUMIF(negtgel!U$2:BL$2,'Tsalin uzuulelt'!J$3,negtgel!U193:BL193)+SUMIF(negtgel!U$2:BL$2,'Tsalin uzuulelt'!J$4,negtgel!U193:BL193)+SUMIF(negtgel!U$2:BL$2,'Tsalin uzuulelt'!J$5,negtgel!U193:BL193)</f>
      </c>
      <c r="K193">
        <f>SUMIF(negtgel!U$2:BL$2,'Tsalin uzuulelt'!L$1,negtgel!U193:BL193) + SUMIF(negtgel!U$2:BL$2,'Tsalin uzuulelt'!L$2,negtgel!U193:BL193)+SUMIF(negtgel!U$2:BL$2,'Tsalin uzuulelt'!L$3,negtgel!U193:BL193)+SUMIF(negtgel!U$2:BL$2,'Tsalin uzuulelt'!L$4,negtgel!U193:BL193)+SUMIF(negtgel!U$2:BL$2,'Tsalin uzuulelt'!L$5,negtgel!U193:BL193)</f>
      </c>
      <c r="L193">
        <f>SUMIF(negtgel!U$2:BL$2,'Tsalin uzuulelt'!N$1,negtgel!U193:BL193) + SUMIF(negtgel!U$2:BL$2,'Tsalin uzuulelt'!N$2,negtgel!U193:BL193)+SUMIF(negtgel!U$2:BL$2,'Tsalin uzuulelt'!N$3,negtgel!U193:BL193)+SUMIF(negtgel!U$2:BL$2,'Tsalin uzuulelt'!N$4,negtgel!U193:BL193)+SUMIF(negtgel!U$2:BL$2,'Tsalin uzuulelt'!N$5,negtgel!U193:BL193)</f>
      </c>
      <c r="M193">
        <f>SUMIF(negtgel!U$2:BL$2,'Tsalin uzuulelt'!P$1,negtgel!U193:BL193) + SUMIF(negtgel!U$2:BL$2,'Tsalin uzuulelt'!P$2,negtgel!U193:BL193)+ SUMIF(negtgel!U$2:BL$2,'Tsalin uzuulelt'!P$3,negtgel!U193:BL193)+ SUMIF(negtgel!U$2:BL$2,'Tsalin uzuulelt'!P$4,negtgel!U193:BL193)+ SUMIF(negtgel!U$2:BL$2,'Tsalin uzuulelt'!P$5,negtgel!U193:BL193)</f>
      </c>
      <c r="N193">
        <f>IF(ISNUMBER(U193*1)=CF193,0,K193-H193-G193)</f>
      </c>
      <c r="O193">
        <f>IF(ISNUMBER(U193*1)=CF193,0,L193)</f>
      </c>
      <c r="P193">
        <f>IF(ISNUMBER(U193*1)=CF193,0,M193)</f>
      </c>
      <c r="Q193">
        <f>IF(N193&gt;2400000,N193,0)</f>
      </c>
      <c r="R193">
        <f>IF(L193/Q193*100&lt;3,2,10)</f>
      </c>
      <c r="S193">
        <f>IF(CH193=0,0,IF(B193&gt;9,10,IF(B193&gt;8,B193,IF(B193&gt;7.7,7.8,IF(B193&gt;3,B193,IF(B193&gt;1.5,2))))))</f>
      </c>
      <c r="T193">
        <f>IFERROR(U193*1,0)</f>
      </c>
      <c r="U193" t="n">
        <v>89.0</v>
      </c>
      <c r="V193" t="s">
        <v>4520</v>
      </c>
      <c r="W193" t="s">
        <v>4469</v>
      </c>
      <c r="X193" t="n">
        <v>613669.0</v>
      </c>
      <c r="Y193" t="n">
        <v>613669.0</v>
      </c>
      <c r="Z193" t="n">
        <v>30683.0</v>
      </c>
      <c r="AA193" t="n">
        <v>110460.0</v>
      </c>
      <c r="AB193" t="n">
        <v>0.0</v>
      </c>
      <c r="AC193" t="n">
        <v>0.0</v>
      </c>
      <c r="AD193" t="n">
        <v>0.0</v>
      </c>
      <c r="AE193" t="n">
        <v>0.0</v>
      </c>
      <c r="AF193" t="n">
        <v>63000.0</v>
      </c>
      <c r="AG193" t="n">
        <v>0.0</v>
      </c>
      <c r="AH193" t="n">
        <v>0.0</v>
      </c>
      <c r="AI193" t="n">
        <v>0.0</v>
      </c>
      <c r="AJ193" t="n">
        <v>0.0</v>
      </c>
      <c r="AK193" t="n">
        <v>0.0</v>
      </c>
      <c r="AL193" t="n">
        <v>0.0</v>
      </c>
      <c r="AM193" t="n">
        <v>0.0</v>
      </c>
      <c r="AN193" t="n">
        <v>0.0</v>
      </c>
      <c r="AO193" t="n">
        <v>817812.0</v>
      </c>
      <c r="AP193" t="n">
        <v>81781.0</v>
      </c>
      <c r="AQ193" t="n">
        <v>67233.1</v>
      </c>
      <c r="CG193"/>
    </row>
    <row r="194">
      <c r="A194" t="n">
        <v>3.0</v>
      </c>
      <c r="B194">
        <f>IF((K194-G194-H194&gt;2400000),10,(L194/(K194-G194-H194)*100))</f>
      </c>
      <c r="C194">
        <f>IF(N194&gt;2400000,240000,(N194*S194)/100)</f>
      </c>
      <c r="D194">
        <f>IF(S194=0,0,IF((N194-I194)&gt;2400000,((((((N194-I194-J194)-240000))*0.1+(I194+J194)*0.1)))-7000,((((((N194-I194-J194)-(N194-I194-J194)*S194/100)))*0.1+(I194+J194)*0.1)-7000)))</f>
      </c>
      <c r="E194">
        <f>C194-O194</f>
      </c>
      <c r="F194">
        <f>D194-P194</f>
      </c>
      <c r="G194">
        <f>SUMIF(negtgel!U$2:BL$2,'Tsalin uzuulelt'!B$1,negtgel!U194:BL194) + SUMIF(negtgel!U$2:BL$2,'Tsalin uzuulelt'!B$2,negtgel!U194:BL194)+SUMIF(negtgel!U$2:BL$2,'Tsalin uzuulelt'!B$3,negtgel!U194:BL194)+SUMIF(negtgel!U$2:BL$2,'Tsalin uzuulelt'!B$4,negtgel!U194:BL194)+SUMIF(negtgel!U$2:BL$2,'Tsalin uzuulelt'!B$5,negtgel!U194:BL194)</f>
      </c>
      <c r="H194">
        <f>SUMIF(negtgel!U$2:BL$2,'Tsalin uzuulelt'!F$1,negtgel!U194:BL194) + SUMIF(negtgel!U$2:BL$2,'Tsalin uzuulelt'!F$2,negtgel!U194:BL194)+SUMIF(negtgel!U$2:BL$2,'Tsalin uzuulelt'!F$3,negtgel!U194:BL194)+SUMIF(negtgel!U$2:BL$2,'Tsalin uzuulelt'!F$4,negtgel!U194:BL194)+SUMIF(negtgel!U$2:BL$2,'Tsalin uzuulelt'!F$5,negtgel!U194:BL194)</f>
      </c>
      <c r="I194">
        <f>SUMIF(negtgel!U$2:BL$2,'Tsalin uzuulelt'!H$1,negtgel!U194:BL194) + SUMIF(negtgel!U$2:BL$2,'Tsalin uzuulelt'!H$2,negtgel!U194:BL194)+SUMIF(negtgel!U$2:BL$2,'Tsalin uzuulelt'!H$3,negtgel!U194:BL194)+SUMIF(negtgel!U$2:BL$2,'Tsalin uzuulelt'!H$4,negtgel!U194:BL194)+SUMIF(negtgel!U$2:BL$2,'Tsalin uzuulelt'!H$5,negtgel!U194:BL194)</f>
      </c>
      <c r="J194">
        <f>SUMIF(negtgel!U$2:BL$2,'Tsalin uzuulelt'!J$1,negtgel!U194:BL194) + SUMIF(negtgel!U$2:BL$2,'Tsalin uzuulelt'!J$2,negtgel!U194:BL194)+SUMIF(negtgel!U$2:BL$2,'Tsalin uzuulelt'!J$3,negtgel!U194:BL194)+SUMIF(negtgel!U$2:BL$2,'Tsalin uzuulelt'!J$4,negtgel!U194:BL194)+SUMIF(negtgel!U$2:BL$2,'Tsalin uzuulelt'!J$5,negtgel!U194:BL194)</f>
      </c>
      <c r="K194">
        <f>SUMIF(negtgel!U$2:BL$2,'Tsalin uzuulelt'!L$1,negtgel!U194:BL194) + SUMIF(negtgel!U$2:BL$2,'Tsalin uzuulelt'!L$2,negtgel!U194:BL194)+SUMIF(negtgel!U$2:BL$2,'Tsalin uzuulelt'!L$3,negtgel!U194:BL194)+SUMIF(negtgel!U$2:BL$2,'Tsalin uzuulelt'!L$4,negtgel!U194:BL194)+SUMIF(negtgel!U$2:BL$2,'Tsalin uzuulelt'!L$5,negtgel!U194:BL194)</f>
      </c>
      <c r="L194">
        <f>SUMIF(negtgel!U$2:BL$2,'Tsalin uzuulelt'!N$1,negtgel!U194:BL194) + SUMIF(negtgel!U$2:BL$2,'Tsalin uzuulelt'!N$2,negtgel!U194:BL194)+SUMIF(negtgel!U$2:BL$2,'Tsalin uzuulelt'!N$3,negtgel!U194:BL194)+SUMIF(negtgel!U$2:BL$2,'Tsalin uzuulelt'!N$4,negtgel!U194:BL194)+SUMIF(negtgel!U$2:BL$2,'Tsalin uzuulelt'!N$5,negtgel!U194:BL194)</f>
      </c>
      <c r="M194">
        <f>SUMIF(negtgel!U$2:BL$2,'Tsalin uzuulelt'!P$1,negtgel!U194:BL194) + SUMIF(negtgel!U$2:BL$2,'Tsalin uzuulelt'!P$2,negtgel!U194:BL194)+ SUMIF(negtgel!U$2:BL$2,'Tsalin uzuulelt'!P$3,negtgel!U194:BL194)+ SUMIF(negtgel!U$2:BL$2,'Tsalin uzuulelt'!P$4,negtgel!U194:BL194)+ SUMIF(negtgel!U$2:BL$2,'Tsalin uzuulelt'!P$5,negtgel!U194:BL194)</f>
      </c>
      <c r="N194">
        <f>IF(ISNUMBER(U194*1)=CF194,0,K194-H194-G194)</f>
      </c>
      <c r="O194">
        <f>IF(ISNUMBER(U194*1)=CF194,0,L194)</f>
      </c>
      <c r="P194">
        <f>IF(ISNUMBER(U194*1)=CF194,0,M194)</f>
      </c>
      <c r="Q194">
        <f>IF(N194&gt;2400000,N194,0)</f>
      </c>
      <c r="R194">
        <f>IF(L194/Q194*100&lt;3,2,10)</f>
      </c>
      <c r="S194">
        <f>IF(CH194=0,0,IF(B194&gt;9,10,IF(B194&gt;8,B194,IF(B194&gt;7.7,7.8,IF(B194&gt;3,B194,IF(B194&gt;1.5,2))))))</f>
      </c>
      <c r="T194">
        <f>IFERROR(U194*1,0)</f>
      </c>
      <c r="U194" t="n">
        <v>90.0</v>
      </c>
      <c r="V194" t="s">
        <v>4521</v>
      </c>
      <c r="W194" t="s">
        <v>4469</v>
      </c>
      <c r="X194" t="n">
        <v>645556.0</v>
      </c>
      <c r="Y194" t="n">
        <v>645556.0</v>
      </c>
      <c r="Z194" t="n">
        <v>109745.0</v>
      </c>
      <c r="AA194" t="n">
        <v>64556.0</v>
      </c>
      <c r="AB194" t="n">
        <v>0.0</v>
      </c>
      <c r="AC194" t="n">
        <v>0.0</v>
      </c>
      <c r="AD194" t="n">
        <v>0.0</v>
      </c>
      <c r="AE194" t="n">
        <v>0.0</v>
      </c>
      <c r="AF194" t="n">
        <v>63000.0</v>
      </c>
      <c r="AG194" t="n">
        <v>0.0</v>
      </c>
      <c r="AH194" t="n">
        <v>0.0</v>
      </c>
      <c r="AI194" t="n">
        <v>0.0</v>
      </c>
      <c r="AJ194" t="n">
        <v>0.0</v>
      </c>
      <c r="AK194" t="n">
        <v>0.0</v>
      </c>
      <c r="AL194" t="n">
        <v>0.0</v>
      </c>
      <c r="AM194" t="n">
        <v>0.0</v>
      </c>
      <c r="AN194" t="n">
        <v>0.0</v>
      </c>
      <c r="AO194" t="n">
        <v>882857.0</v>
      </c>
      <c r="AP194" t="n">
        <v>88286.0</v>
      </c>
      <c r="AQ194" t="n">
        <v>73087.1</v>
      </c>
      <c r="CG194"/>
    </row>
    <row r="195">
      <c r="A195" t="n">
        <v>3.0</v>
      </c>
      <c r="B195">
        <f>IF((K195-G195-H195&gt;2400000),10,(L195/(K195-G195-H195)*100))</f>
      </c>
      <c r="C195">
        <f>IF(N195&gt;2400000,240000,(N195*S195)/100)</f>
      </c>
      <c r="D195">
        <f>IF(S195=0,0,IF((N195-I195)&gt;2400000,((((((N195-I195-J195)-240000))*0.1+(I195+J195)*0.1)))-7000,((((((N195-I195-J195)-(N195-I195-J195)*S195/100)))*0.1+(I195+J195)*0.1)-7000)))</f>
      </c>
      <c r="E195">
        <f>C195-O195</f>
      </c>
      <c r="F195">
        <f>D195-P195</f>
      </c>
      <c r="G195">
        <f>SUMIF(negtgel!U$2:BL$2,'Tsalin uzuulelt'!B$1,negtgel!U195:BL195) + SUMIF(negtgel!U$2:BL$2,'Tsalin uzuulelt'!B$2,negtgel!U195:BL195)+SUMIF(negtgel!U$2:BL$2,'Tsalin uzuulelt'!B$3,negtgel!U195:BL195)+SUMIF(negtgel!U$2:BL$2,'Tsalin uzuulelt'!B$4,negtgel!U195:BL195)+SUMIF(negtgel!U$2:BL$2,'Tsalin uzuulelt'!B$5,negtgel!U195:BL195)</f>
      </c>
      <c r="H195">
        <f>SUMIF(negtgel!U$2:BL$2,'Tsalin uzuulelt'!F$1,negtgel!U195:BL195) + SUMIF(negtgel!U$2:BL$2,'Tsalin uzuulelt'!F$2,negtgel!U195:BL195)+SUMIF(negtgel!U$2:BL$2,'Tsalin uzuulelt'!F$3,negtgel!U195:BL195)+SUMIF(negtgel!U$2:BL$2,'Tsalin uzuulelt'!F$4,negtgel!U195:BL195)+SUMIF(negtgel!U$2:BL$2,'Tsalin uzuulelt'!F$5,negtgel!U195:BL195)</f>
      </c>
      <c r="I195">
        <f>SUMIF(negtgel!U$2:BL$2,'Tsalin uzuulelt'!H$1,negtgel!U195:BL195) + SUMIF(negtgel!U$2:BL$2,'Tsalin uzuulelt'!H$2,negtgel!U195:BL195)+SUMIF(negtgel!U$2:BL$2,'Tsalin uzuulelt'!H$3,negtgel!U195:BL195)+SUMIF(negtgel!U$2:BL$2,'Tsalin uzuulelt'!H$4,negtgel!U195:BL195)+SUMIF(negtgel!U$2:BL$2,'Tsalin uzuulelt'!H$5,negtgel!U195:BL195)</f>
      </c>
      <c r="J195">
        <f>SUMIF(negtgel!U$2:BL$2,'Tsalin uzuulelt'!J$1,negtgel!U195:BL195) + SUMIF(negtgel!U$2:BL$2,'Tsalin uzuulelt'!J$2,negtgel!U195:BL195)+SUMIF(negtgel!U$2:BL$2,'Tsalin uzuulelt'!J$3,negtgel!U195:BL195)+SUMIF(negtgel!U$2:BL$2,'Tsalin uzuulelt'!J$4,negtgel!U195:BL195)+SUMIF(negtgel!U$2:BL$2,'Tsalin uzuulelt'!J$5,negtgel!U195:BL195)</f>
      </c>
      <c r="K195">
        <f>SUMIF(negtgel!U$2:BL$2,'Tsalin uzuulelt'!L$1,negtgel!U195:BL195) + SUMIF(negtgel!U$2:BL$2,'Tsalin uzuulelt'!L$2,negtgel!U195:BL195)+SUMIF(negtgel!U$2:BL$2,'Tsalin uzuulelt'!L$3,negtgel!U195:BL195)+SUMIF(negtgel!U$2:BL$2,'Tsalin uzuulelt'!L$4,negtgel!U195:BL195)+SUMIF(negtgel!U$2:BL$2,'Tsalin uzuulelt'!L$5,negtgel!U195:BL195)</f>
      </c>
      <c r="L195">
        <f>SUMIF(negtgel!U$2:BL$2,'Tsalin uzuulelt'!N$1,negtgel!U195:BL195) + SUMIF(negtgel!U$2:BL$2,'Tsalin uzuulelt'!N$2,negtgel!U195:BL195)+SUMIF(negtgel!U$2:BL$2,'Tsalin uzuulelt'!N$3,negtgel!U195:BL195)+SUMIF(negtgel!U$2:BL$2,'Tsalin uzuulelt'!N$4,negtgel!U195:BL195)+SUMIF(negtgel!U$2:BL$2,'Tsalin uzuulelt'!N$5,negtgel!U195:BL195)</f>
      </c>
      <c r="M195">
        <f>SUMIF(negtgel!U$2:BL$2,'Tsalin uzuulelt'!P$1,negtgel!U195:BL195) + SUMIF(negtgel!U$2:BL$2,'Tsalin uzuulelt'!P$2,negtgel!U195:BL195)+ SUMIF(negtgel!U$2:BL$2,'Tsalin uzuulelt'!P$3,negtgel!U195:BL195)+ SUMIF(negtgel!U$2:BL$2,'Tsalin uzuulelt'!P$4,negtgel!U195:BL195)+ SUMIF(negtgel!U$2:BL$2,'Tsalin uzuulelt'!P$5,negtgel!U195:BL195)</f>
      </c>
      <c r="N195">
        <f>IF(ISNUMBER(U195*1)=CF195,0,K195-H195-G195)</f>
      </c>
      <c r="O195">
        <f>IF(ISNUMBER(U195*1)=CF195,0,L195)</f>
      </c>
      <c r="P195">
        <f>IF(ISNUMBER(U195*1)=CF195,0,M195)</f>
      </c>
      <c r="Q195">
        <f>IF(N195&gt;2400000,N195,0)</f>
      </c>
      <c r="R195">
        <f>IF(L195/Q195*100&lt;3,2,10)</f>
      </c>
      <c r="S195">
        <f>IF(CH195=0,0,IF(B195&gt;9,10,IF(B195&gt;8,B195,IF(B195&gt;7.7,7.8,IF(B195&gt;3,B195,IF(B195&gt;1.5,2))))))</f>
      </c>
      <c r="T195">
        <f>IFERROR(U195*1,0)</f>
      </c>
      <c r="U195" t="n">
        <v>91.0</v>
      </c>
      <c r="V195" t="s">
        <v>4522</v>
      </c>
      <c r="W195" t="s">
        <v>4499</v>
      </c>
      <c r="X195" t="n">
        <v>698795.0</v>
      </c>
      <c r="Y195" t="n">
        <v>698795.0</v>
      </c>
      <c r="Z195" t="n">
        <v>139759.0</v>
      </c>
      <c r="AA195" t="n">
        <v>125783.0</v>
      </c>
      <c r="AB195" t="n">
        <v>0.0</v>
      </c>
      <c r="AC195" t="n">
        <v>0.0</v>
      </c>
      <c r="AD195" t="n">
        <v>0.0</v>
      </c>
      <c r="AE195" t="n">
        <v>0.0</v>
      </c>
      <c r="AF195" t="n">
        <v>63000.0</v>
      </c>
      <c r="AG195" t="n">
        <v>0.0</v>
      </c>
      <c r="AH195" t="n">
        <v>0.0</v>
      </c>
      <c r="AI195" t="n">
        <v>0.0</v>
      </c>
      <c r="AJ195" t="n">
        <v>0.0</v>
      </c>
      <c r="AK195" t="n">
        <v>0.0</v>
      </c>
      <c r="AL195" t="n">
        <v>0.0</v>
      </c>
      <c r="AM195" t="n">
        <v>0.0</v>
      </c>
      <c r="AN195" t="n">
        <v>0.0</v>
      </c>
      <c r="AO195" t="n">
        <v>1027337.0</v>
      </c>
      <c r="AP195" t="n">
        <v>102735.0</v>
      </c>
      <c r="AQ195" t="n">
        <v>86090.3</v>
      </c>
      <c r="CG195"/>
    </row>
    <row r="196">
      <c r="A196" t="n">
        <v>3.0</v>
      </c>
      <c r="B196">
        <f>IF((K196-G196-H196&gt;2400000),10,(L196/(K196-G196-H196)*100))</f>
      </c>
      <c r="C196">
        <f>IF(N196&gt;2400000,240000,(N196*S196)/100)</f>
      </c>
      <c r="D196">
        <f>IF(S196=0,0,IF((N196-I196)&gt;2400000,((((((N196-I196-J196)-240000))*0.1+(I196+J196)*0.1)))-7000,((((((N196-I196-J196)-(N196-I196-J196)*S196/100)))*0.1+(I196+J196)*0.1)-7000)))</f>
      </c>
      <c r="E196">
        <f>C196-O196</f>
      </c>
      <c r="F196">
        <f>D196-P196</f>
      </c>
      <c r="G196">
        <f>SUMIF(negtgel!U$2:BL$2,'Tsalin uzuulelt'!B$1,negtgel!U196:BL196) + SUMIF(negtgel!U$2:BL$2,'Tsalin uzuulelt'!B$2,negtgel!U196:BL196)+SUMIF(negtgel!U$2:BL$2,'Tsalin uzuulelt'!B$3,negtgel!U196:BL196)+SUMIF(negtgel!U$2:BL$2,'Tsalin uzuulelt'!B$4,negtgel!U196:BL196)+SUMIF(negtgel!U$2:BL$2,'Tsalin uzuulelt'!B$5,negtgel!U196:BL196)</f>
      </c>
      <c r="H196">
        <f>SUMIF(negtgel!U$2:BL$2,'Tsalin uzuulelt'!F$1,negtgel!U196:BL196) + SUMIF(negtgel!U$2:BL$2,'Tsalin uzuulelt'!F$2,negtgel!U196:BL196)+SUMIF(negtgel!U$2:BL$2,'Tsalin uzuulelt'!F$3,negtgel!U196:BL196)+SUMIF(negtgel!U$2:BL$2,'Tsalin uzuulelt'!F$4,negtgel!U196:BL196)+SUMIF(negtgel!U$2:BL$2,'Tsalin uzuulelt'!F$5,negtgel!U196:BL196)</f>
      </c>
      <c r="I196">
        <f>SUMIF(negtgel!U$2:BL$2,'Tsalin uzuulelt'!H$1,negtgel!U196:BL196) + SUMIF(negtgel!U$2:BL$2,'Tsalin uzuulelt'!H$2,negtgel!U196:BL196)+SUMIF(negtgel!U$2:BL$2,'Tsalin uzuulelt'!H$3,negtgel!U196:BL196)+SUMIF(negtgel!U$2:BL$2,'Tsalin uzuulelt'!H$4,negtgel!U196:BL196)+SUMIF(negtgel!U$2:BL$2,'Tsalin uzuulelt'!H$5,negtgel!U196:BL196)</f>
      </c>
      <c r="J196">
        <f>SUMIF(negtgel!U$2:BL$2,'Tsalin uzuulelt'!J$1,negtgel!U196:BL196) + SUMIF(negtgel!U$2:BL$2,'Tsalin uzuulelt'!J$2,negtgel!U196:BL196)+SUMIF(negtgel!U$2:BL$2,'Tsalin uzuulelt'!J$3,negtgel!U196:BL196)+SUMIF(negtgel!U$2:BL$2,'Tsalin uzuulelt'!J$4,negtgel!U196:BL196)+SUMIF(negtgel!U$2:BL$2,'Tsalin uzuulelt'!J$5,negtgel!U196:BL196)</f>
      </c>
      <c r="K196">
        <f>SUMIF(negtgel!U$2:BL$2,'Tsalin uzuulelt'!L$1,negtgel!U196:BL196) + SUMIF(negtgel!U$2:BL$2,'Tsalin uzuulelt'!L$2,negtgel!U196:BL196)+SUMIF(negtgel!U$2:BL$2,'Tsalin uzuulelt'!L$3,negtgel!U196:BL196)+SUMIF(negtgel!U$2:BL$2,'Tsalin uzuulelt'!L$4,negtgel!U196:BL196)+SUMIF(negtgel!U$2:BL$2,'Tsalin uzuulelt'!L$5,negtgel!U196:BL196)</f>
      </c>
      <c r="L196">
        <f>SUMIF(negtgel!U$2:BL$2,'Tsalin uzuulelt'!N$1,negtgel!U196:BL196) + SUMIF(negtgel!U$2:BL$2,'Tsalin uzuulelt'!N$2,negtgel!U196:BL196)+SUMIF(negtgel!U$2:BL$2,'Tsalin uzuulelt'!N$3,negtgel!U196:BL196)+SUMIF(negtgel!U$2:BL$2,'Tsalin uzuulelt'!N$4,negtgel!U196:BL196)+SUMIF(negtgel!U$2:BL$2,'Tsalin uzuulelt'!N$5,negtgel!U196:BL196)</f>
      </c>
      <c r="M196">
        <f>SUMIF(negtgel!U$2:BL$2,'Tsalin uzuulelt'!P$1,negtgel!U196:BL196) + SUMIF(negtgel!U$2:BL$2,'Tsalin uzuulelt'!P$2,negtgel!U196:BL196)+ SUMIF(negtgel!U$2:BL$2,'Tsalin uzuulelt'!P$3,negtgel!U196:BL196)+ SUMIF(negtgel!U$2:BL$2,'Tsalin uzuulelt'!P$4,negtgel!U196:BL196)+ SUMIF(negtgel!U$2:BL$2,'Tsalin uzuulelt'!P$5,negtgel!U196:BL196)</f>
      </c>
      <c r="N196">
        <f>IF(ISNUMBER(U196*1)=CF196,0,K196-H196-G196)</f>
      </c>
      <c r="O196">
        <f>IF(ISNUMBER(U196*1)=CF196,0,L196)</f>
      </c>
      <c r="P196">
        <f>IF(ISNUMBER(U196*1)=CF196,0,M196)</f>
      </c>
      <c r="Q196">
        <f>IF(N196&gt;2400000,N196,0)</f>
      </c>
      <c r="R196">
        <f>IF(L196/Q196*100&lt;3,2,10)</f>
      </c>
      <c r="S196">
        <f>IF(CH196=0,0,IF(B196&gt;9,10,IF(B196&gt;8,B196,IF(B196&gt;7.7,7.8,IF(B196&gt;3,B196,IF(B196&gt;1.5,2))))))</f>
      </c>
      <c r="T196">
        <f>IFERROR(U196*1,0)</f>
      </c>
      <c r="U196" t="n">
        <v>92.0</v>
      </c>
      <c r="V196" t="s">
        <v>4532</v>
      </c>
      <c r="W196" t="s">
        <v>4469</v>
      </c>
      <c r="X196" t="n">
        <v>613669.0</v>
      </c>
      <c r="Y196" t="n">
        <v>613669.0</v>
      </c>
      <c r="Z196" t="n">
        <v>30683.0</v>
      </c>
      <c r="AA196" t="n">
        <v>92050.0</v>
      </c>
      <c r="AB196" t="n">
        <v>0.0</v>
      </c>
      <c r="AC196" t="n">
        <v>0.0</v>
      </c>
      <c r="AD196" t="n">
        <v>0.0</v>
      </c>
      <c r="AE196" t="n">
        <v>0.0</v>
      </c>
      <c r="AF196" t="n">
        <v>63000.0</v>
      </c>
      <c r="AG196" t="n">
        <v>0.0</v>
      </c>
      <c r="AH196" t="n">
        <v>0.0</v>
      </c>
      <c r="AI196" t="n">
        <v>0.0</v>
      </c>
      <c r="AJ196" t="n">
        <v>0.0</v>
      </c>
      <c r="AK196" t="n">
        <v>0.0</v>
      </c>
      <c r="AL196" t="n">
        <v>0.0</v>
      </c>
      <c r="AM196" t="n">
        <v>0.0</v>
      </c>
      <c r="AN196" t="n">
        <v>0.0</v>
      </c>
      <c r="AO196" t="n">
        <v>799402.0</v>
      </c>
      <c r="AP196" t="n">
        <v>79940.0</v>
      </c>
      <c r="AQ196" t="n">
        <v>65576.2</v>
      </c>
      <c r="CG196"/>
    </row>
    <row r="197">
      <c r="A197" t="n">
        <v>3.0</v>
      </c>
      <c r="B197">
        <f>IF((K197-G197-H197&gt;2400000),10,(L197/(K197-G197-H197)*100))</f>
      </c>
      <c r="C197">
        <f>IF(N197&gt;2400000,240000,(N197*S197)/100)</f>
      </c>
      <c r="D197">
        <f>IF(S197=0,0,IF((N197-I197)&gt;2400000,((((((N197-I197-J197)-240000))*0.1+(I197+J197)*0.1)))-7000,((((((N197-I197-J197)-(N197-I197-J197)*S197/100)))*0.1+(I197+J197)*0.1)-7000)))</f>
      </c>
      <c r="E197">
        <f>C197-O197</f>
      </c>
      <c r="F197">
        <f>D197-P197</f>
      </c>
      <c r="G197">
        <f>SUMIF(negtgel!U$2:BL$2,'Tsalin uzuulelt'!B$1,negtgel!U197:BL197) + SUMIF(negtgel!U$2:BL$2,'Tsalin uzuulelt'!B$2,negtgel!U197:BL197)+SUMIF(negtgel!U$2:BL$2,'Tsalin uzuulelt'!B$3,negtgel!U197:BL197)+SUMIF(negtgel!U$2:BL$2,'Tsalin uzuulelt'!B$4,negtgel!U197:BL197)+SUMIF(negtgel!U$2:BL$2,'Tsalin uzuulelt'!B$5,negtgel!U197:BL197)</f>
      </c>
      <c r="H197">
        <f>SUMIF(negtgel!U$2:BL$2,'Tsalin uzuulelt'!F$1,negtgel!U197:BL197) + SUMIF(negtgel!U$2:BL$2,'Tsalin uzuulelt'!F$2,negtgel!U197:BL197)+SUMIF(negtgel!U$2:BL$2,'Tsalin uzuulelt'!F$3,negtgel!U197:BL197)+SUMIF(negtgel!U$2:BL$2,'Tsalin uzuulelt'!F$4,negtgel!U197:BL197)+SUMIF(negtgel!U$2:BL$2,'Tsalin uzuulelt'!F$5,negtgel!U197:BL197)</f>
      </c>
      <c r="I197">
        <f>SUMIF(negtgel!U$2:BL$2,'Tsalin uzuulelt'!H$1,negtgel!U197:BL197) + SUMIF(negtgel!U$2:BL$2,'Tsalin uzuulelt'!H$2,negtgel!U197:BL197)+SUMIF(negtgel!U$2:BL$2,'Tsalin uzuulelt'!H$3,negtgel!U197:BL197)+SUMIF(negtgel!U$2:BL$2,'Tsalin uzuulelt'!H$4,negtgel!U197:BL197)+SUMIF(negtgel!U$2:BL$2,'Tsalin uzuulelt'!H$5,negtgel!U197:BL197)</f>
      </c>
      <c r="J197">
        <f>SUMIF(negtgel!U$2:BL$2,'Tsalin uzuulelt'!J$1,negtgel!U197:BL197) + SUMIF(negtgel!U$2:BL$2,'Tsalin uzuulelt'!J$2,negtgel!U197:BL197)+SUMIF(negtgel!U$2:BL$2,'Tsalin uzuulelt'!J$3,negtgel!U197:BL197)+SUMIF(negtgel!U$2:BL$2,'Tsalin uzuulelt'!J$4,negtgel!U197:BL197)+SUMIF(negtgel!U$2:BL$2,'Tsalin uzuulelt'!J$5,negtgel!U197:BL197)</f>
      </c>
      <c r="K197">
        <f>SUMIF(negtgel!U$2:BL$2,'Tsalin uzuulelt'!L$1,negtgel!U197:BL197) + SUMIF(negtgel!U$2:BL$2,'Tsalin uzuulelt'!L$2,negtgel!U197:BL197)+SUMIF(negtgel!U$2:BL$2,'Tsalin uzuulelt'!L$3,negtgel!U197:BL197)+SUMIF(negtgel!U$2:BL$2,'Tsalin uzuulelt'!L$4,negtgel!U197:BL197)+SUMIF(negtgel!U$2:BL$2,'Tsalin uzuulelt'!L$5,negtgel!U197:BL197)</f>
      </c>
      <c r="L197">
        <f>SUMIF(negtgel!U$2:BL$2,'Tsalin uzuulelt'!N$1,negtgel!U197:BL197) + SUMIF(negtgel!U$2:BL$2,'Tsalin uzuulelt'!N$2,negtgel!U197:BL197)+SUMIF(negtgel!U$2:BL$2,'Tsalin uzuulelt'!N$3,negtgel!U197:BL197)+SUMIF(negtgel!U$2:BL$2,'Tsalin uzuulelt'!N$4,negtgel!U197:BL197)+SUMIF(negtgel!U$2:BL$2,'Tsalin uzuulelt'!N$5,negtgel!U197:BL197)</f>
      </c>
      <c r="M197">
        <f>SUMIF(negtgel!U$2:BL$2,'Tsalin uzuulelt'!P$1,negtgel!U197:BL197) + SUMIF(negtgel!U$2:BL$2,'Tsalin uzuulelt'!P$2,negtgel!U197:BL197)+ SUMIF(negtgel!U$2:BL$2,'Tsalin uzuulelt'!P$3,negtgel!U197:BL197)+ SUMIF(negtgel!U$2:BL$2,'Tsalin uzuulelt'!P$4,negtgel!U197:BL197)+ SUMIF(negtgel!U$2:BL$2,'Tsalin uzuulelt'!P$5,negtgel!U197:BL197)</f>
      </c>
      <c r="N197">
        <f>IF(ISNUMBER(U197*1)=CF197,0,K197-H197-G197)</f>
      </c>
      <c r="O197">
        <f>IF(ISNUMBER(U197*1)=CF197,0,L197)</f>
      </c>
      <c r="P197">
        <f>IF(ISNUMBER(U197*1)=CF197,0,M197)</f>
      </c>
      <c r="Q197">
        <f>IF(N197&gt;2400000,N197,0)</f>
      </c>
      <c r="R197">
        <f>IF(L197/Q197*100&lt;3,2,10)</f>
      </c>
      <c r="S197">
        <f>IF(CH197=0,0,IF(B197&gt;9,10,IF(B197&gt;8,B197,IF(B197&gt;7.7,7.8,IF(B197&gt;3,B197,IF(B197&gt;1.5,2))))))</f>
      </c>
      <c r="T197">
        <f>IFERROR(U197*1,0)</f>
      </c>
      <c r="U197" t="n">
        <v>93.0</v>
      </c>
      <c r="V197" t="s">
        <v>4533</v>
      </c>
      <c r="W197" t="s">
        <v>4464</v>
      </c>
      <c r="X197" t="n">
        <v>795935.0</v>
      </c>
      <c r="Y197" t="n">
        <v>795935.0</v>
      </c>
      <c r="Z197" t="n">
        <v>159187.0</v>
      </c>
      <c r="AA197" t="n">
        <v>175106.0</v>
      </c>
      <c r="AB197" t="n">
        <v>0.0</v>
      </c>
      <c r="AC197" t="n">
        <v>0.0</v>
      </c>
      <c r="AD197" t="n">
        <v>0.0</v>
      </c>
      <c r="AE197" t="n">
        <v>0.0</v>
      </c>
      <c r="AF197" t="n">
        <v>63000.0</v>
      </c>
      <c r="AG197" t="n">
        <v>0.0</v>
      </c>
      <c r="AH197" t="n">
        <v>0.0</v>
      </c>
      <c r="AI197" t="n">
        <v>0.0</v>
      </c>
      <c r="AJ197" t="n">
        <v>0.0</v>
      </c>
      <c r="AK197" t="n">
        <v>0.0</v>
      </c>
      <c r="AL197" t="n">
        <v>0.0</v>
      </c>
      <c r="AM197" t="n">
        <v>0.0</v>
      </c>
      <c r="AN197" t="n">
        <v>0.0</v>
      </c>
      <c r="AO197" t="n">
        <v>1193228.0</v>
      </c>
      <c r="AP197" t="n">
        <v>119323.0</v>
      </c>
      <c r="AQ197" t="n">
        <v>101020.5</v>
      </c>
      <c r="CG197"/>
    </row>
    <row r="198">
      <c r="A198" t="n">
        <v>3.0</v>
      </c>
      <c r="B198">
        <f>IF((K198-G198-H198&gt;2400000),10,(L198/(K198-G198-H198)*100))</f>
      </c>
      <c r="C198">
        <f>IF(N198&gt;2400000,240000,(N198*S198)/100)</f>
      </c>
      <c r="D198">
        <f>IF(S198=0,0,IF((N198-I198)&gt;2400000,((((((N198-I198-J198)-240000))*0.1+(I198+J198)*0.1)))-7000,((((((N198-I198-J198)-(N198-I198-J198)*S198/100)))*0.1+(I198+J198)*0.1)-7000)))</f>
      </c>
      <c r="E198">
        <f>C198-O198</f>
      </c>
      <c r="F198">
        <f>D198-P198</f>
      </c>
      <c r="G198">
        <f>SUMIF(negtgel!U$2:BL$2,'Tsalin uzuulelt'!B$1,negtgel!U198:BL198) + SUMIF(negtgel!U$2:BL$2,'Tsalin uzuulelt'!B$2,negtgel!U198:BL198)+SUMIF(negtgel!U$2:BL$2,'Tsalin uzuulelt'!B$3,negtgel!U198:BL198)+SUMIF(negtgel!U$2:BL$2,'Tsalin uzuulelt'!B$4,negtgel!U198:BL198)+SUMIF(negtgel!U$2:BL$2,'Tsalin uzuulelt'!B$5,negtgel!U198:BL198)</f>
      </c>
      <c r="H198">
        <f>SUMIF(negtgel!U$2:BL$2,'Tsalin uzuulelt'!F$1,negtgel!U198:BL198) + SUMIF(negtgel!U$2:BL$2,'Tsalin uzuulelt'!F$2,negtgel!U198:BL198)+SUMIF(negtgel!U$2:BL$2,'Tsalin uzuulelt'!F$3,negtgel!U198:BL198)+SUMIF(negtgel!U$2:BL$2,'Tsalin uzuulelt'!F$4,negtgel!U198:BL198)+SUMIF(negtgel!U$2:BL$2,'Tsalin uzuulelt'!F$5,negtgel!U198:BL198)</f>
      </c>
      <c r="I198">
        <f>SUMIF(negtgel!U$2:BL$2,'Tsalin uzuulelt'!H$1,negtgel!U198:BL198) + SUMIF(negtgel!U$2:BL$2,'Tsalin uzuulelt'!H$2,negtgel!U198:BL198)+SUMIF(negtgel!U$2:BL$2,'Tsalin uzuulelt'!H$3,negtgel!U198:BL198)+SUMIF(negtgel!U$2:BL$2,'Tsalin uzuulelt'!H$4,negtgel!U198:BL198)+SUMIF(negtgel!U$2:BL$2,'Tsalin uzuulelt'!H$5,negtgel!U198:BL198)</f>
      </c>
      <c r="J198">
        <f>SUMIF(negtgel!U$2:BL$2,'Tsalin uzuulelt'!J$1,negtgel!U198:BL198) + SUMIF(negtgel!U$2:BL$2,'Tsalin uzuulelt'!J$2,negtgel!U198:BL198)+SUMIF(negtgel!U$2:BL$2,'Tsalin uzuulelt'!J$3,negtgel!U198:BL198)+SUMIF(negtgel!U$2:BL$2,'Tsalin uzuulelt'!J$4,negtgel!U198:BL198)+SUMIF(negtgel!U$2:BL$2,'Tsalin uzuulelt'!J$5,negtgel!U198:BL198)</f>
      </c>
      <c r="K198">
        <f>SUMIF(negtgel!U$2:BL$2,'Tsalin uzuulelt'!L$1,negtgel!U198:BL198) + SUMIF(negtgel!U$2:BL$2,'Tsalin uzuulelt'!L$2,negtgel!U198:BL198)+SUMIF(negtgel!U$2:BL$2,'Tsalin uzuulelt'!L$3,negtgel!U198:BL198)+SUMIF(negtgel!U$2:BL$2,'Tsalin uzuulelt'!L$4,negtgel!U198:BL198)+SUMIF(negtgel!U$2:BL$2,'Tsalin uzuulelt'!L$5,negtgel!U198:BL198)</f>
      </c>
      <c r="L198">
        <f>SUMIF(negtgel!U$2:BL$2,'Tsalin uzuulelt'!N$1,negtgel!U198:BL198) + SUMIF(negtgel!U$2:BL$2,'Tsalin uzuulelt'!N$2,negtgel!U198:BL198)+SUMIF(negtgel!U$2:BL$2,'Tsalin uzuulelt'!N$3,negtgel!U198:BL198)+SUMIF(negtgel!U$2:BL$2,'Tsalin uzuulelt'!N$4,negtgel!U198:BL198)+SUMIF(negtgel!U$2:BL$2,'Tsalin uzuulelt'!N$5,negtgel!U198:BL198)</f>
      </c>
      <c r="M198">
        <f>SUMIF(negtgel!U$2:BL$2,'Tsalin uzuulelt'!P$1,negtgel!U198:BL198) + SUMIF(negtgel!U$2:BL$2,'Tsalin uzuulelt'!P$2,negtgel!U198:BL198)+ SUMIF(negtgel!U$2:BL$2,'Tsalin uzuulelt'!P$3,negtgel!U198:BL198)+ SUMIF(negtgel!U$2:BL$2,'Tsalin uzuulelt'!P$4,negtgel!U198:BL198)+ SUMIF(negtgel!U$2:BL$2,'Tsalin uzuulelt'!P$5,negtgel!U198:BL198)</f>
      </c>
      <c r="N198">
        <f>IF(ISNUMBER(U198*1)=CF198,0,K198-H198-G198)</f>
      </c>
      <c r="O198">
        <f>IF(ISNUMBER(U198*1)=CF198,0,L198)</f>
      </c>
      <c r="P198">
        <f>IF(ISNUMBER(U198*1)=CF198,0,M198)</f>
      </c>
      <c r="Q198">
        <f>IF(N198&gt;2400000,N198,0)</f>
      </c>
      <c r="R198">
        <f>IF(L198/Q198*100&lt;3,2,10)</f>
      </c>
      <c r="S198">
        <f>IF(CH198=0,0,IF(B198&gt;9,10,IF(B198&gt;8,B198,IF(B198&gt;7.7,7.8,IF(B198&gt;3,B198,IF(B198&gt;1.5,2))))))</f>
      </c>
      <c r="T198">
        <f>IFERROR(U198*1,0)</f>
      </c>
      <c r="U198" t="n">
        <v>94.0</v>
      </c>
      <c r="V198" t="s">
        <v>4534</v>
      </c>
      <c r="W198" t="s">
        <v>4469</v>
      </c>
      <c r="X198" t="n">
        <v>580710.0</v>
      </c>
      <c r="Y198" t="n">
        <v>580710.0</v>
      </c>
      <c r="Z198" t="n">
        <v>0.0</v>
      </c>
      <c r="AA198" t="n">
        <v>0.0</v>
      </c>
      <c r="AB198" t="n">
        <v>0.0</v>
      </c>
      <c r="AC198" t="n">
        <v>0.0</v>
      </c>
      <c r="AD198" t="n">
        <v>0.0</v>
      </c>
      <c r="AE198" t="n">
        <v>0.0</v>
      </c>
      <c r="AF198" t="n">
        <v>63000.0</v>
      </c>
      <c r="AG198" t="n">
        <v>0.0</v>
      </c>
      <c r="AH198" t="n">
        <v>0.0</v>
      </c>
      <c r="AI198" t="n">
        <v>0.0</v>
      </c>
      <c r="AJ198" t="n">
        <v>0.0</v>
      </c>
      <c r="AK198" t="n">
        <v>0.0</v>
      </c>
      <c r="AL198" t="n">
        <v>0.0</v>
      </c>
      <c r="AM198" t="n">
        <v>0.0</v>
      </c>
      <c r="AN198" t="n">
        <v>0.0</v>
      </c>
      <c r="AO198" t="n">
        <v>643710.0</v>
      </c>
      <c r="AP198" t="n">
        <v>64371.0</v>
      </c>
      <c r="AQ198" t="n">
        <v>51563.9</v>
      </c>
      <c r="CG198"/>
    </row>
    <row r="199">
      <c r="A199" t="n">
        <v>3.0</v>
      </c>
      <c r="B199">
        <f>IF((K199-G199-H199&gt;2400000),10,(L199/(K199-G199-H199)*100))</f>
      </c>
      <c r="C199">
        <f>IF(N199&gt;2400000,240000,(N199*S199)/100)</f>
      </c>
      <c r="D199">
        <f>IF(S199=0,0,IF((N199-I199)&gt;2400000,((((((N199-I199-J199)-240000))*0.1+(I199+J199)*0.1)))-7000,((((((N199-I199-J199)-(N199-I199-J199)*S199/100)))*0.1+(I199+J199)*0.1)-7000)))</f>
      </c>
      <c r="E199">
        <f>C199-O199</f>
      </c>
      <c r="F199">
        <f>D199-P199</f>
      </c>
      <c r="G199">
        <f>SUMIF(negtgel!U$2:BL$2,'Tsalin uzuulelt'!B$1,negtgel!U199:BL199) + SUMIF(negtgel!U$2:BL$2,'Tsalin uzuulelt'!B$2,negtgel!U199:BL199)+SUMIF(negtgel!U$2:BL$2,'Tsalin uzuulelt'!B$3,negtgel!U199:BL199)+SUMIF(negtgel!U$2:BL$2,'Tsalin uzuulelt'!B$4,negtgel!U199:BL199)+SUMIF(negtgel!U$2:BL$2,'Tsalin uzuulelt'!B$5,negtgel!U199:BL199)</f>
      </c>
      <c r="H199">
        <f>SUMIF(negtgel!U$2:BL$2,'Tsalin uzuulelt'!F$1,negtgel!U199:BL199) + SUMIF(negtgel!U$2:BL$2,'Tsalin uzuulelt'!F$2,negtgel!U199:BL199)+SUMIF(negtgel!U$2:BL$2,'Tsalin uzuulelt'!F$3,negtgel!U199:BL199)+SUMIF(negtgel!U$2:BL$2,'Tsalin uzuulelt'!F$4,negtgel!U199:BL199)+SUMIF(negtgel!U$2:BL$2,'Tsalin uzuulelt'!F$5,negtgel!U199:BL199)</f>
      </c>
      <c r="I199">
        <f>SUMIF(negtgel!U$2:BL$2,'Tsalin uzuulelt'!H$1,negtgel!U199:BL199) + SUMIF(negtgel!U$2:BL$2,'Tsalin uzuulelt'!H$2,negtgel!U199:BL199)+SUMIF(negtgel!U$2:BL$2,'Tsalin uzuulelt'!H$3,negtgel!U199:BL199)+SUMIF(negtgel!U$2:BL$2,'Tsalin uzuulelt'!H$4,negtgel!U199:BL199)+SUMIF(negtgel!U$2:BL$2,'Tsalin uzuulelt'!H$5,negtgel!U199:BL199)</f>
      </c>
      <c r="J199">
        <f>SUMIF(negtgel!U$2:BL$2,'Tsalin uzuulelt'!J$1,negtgel!U199:BL199) + SUMIF(negtgel!U$2:BL$2,'Tsalin uzuulelt'!J$2,negtgel!U199:BL199)+SUMIF(negtgel!U$2:BL$2,'Tsalin uzuulelt'!J$3,negtgel!U199:BL199)+SUMIF(negtgel!U$2:BL$2,'Tsalin uzuulelt'!J$4,negtgel!U199:BL199)+SUMIF(negtgel!U$2:BL$2,'Tsalin uzuulelt'!J$5,negtgel!U199:BL199)</f>
      </c>
      <c r="K199">
        <f>SUMIF(negtgel!U$2:BL$2,'Tsalin uzuulelt'!L$1,negtgel!U199:BL199) + SUMIF(negtgel!U$2:BL$2,'Tsalin uzuulelt'!L$2,negtgel!U199:BL199)+SUMIF(negtgel!U$2:BL$2,'Tsalin uzuulelt'!L$3,negtgel!U199:BL199)+SUMIF(negtgel!U$2:BL$2,'Tsalin uzuulelt'!L$4,negtgel!U199:BL199)+SUMIF(negtgel!U$2:BL$2,'Tsalin uzuulelt'!L$5,negtgel!U199:BL199)</f>
      </c>
      <c r="L199">
        <f>SUMIF(negtgel!U$2:BL$2,'Tsalin uzuulelt'!N$1,negtgel!U199:BL199) + SUMIF(negtgel!U$2:BL$2,'Tsalin uzuulelt'!N$2,negtgel!U199:BL199)+SUMIF(negtgel!U$2:BL$2,'Tsalin uzuulelt'!N$3,negtgel!U199:BL199)+SUMIF(negtgel!U$2:BL$2,'Tsalin uzuulelt'!N$4,negtgel!U199:BL199)+SUMIF(negtgel!U$2:BL$2,'Tsalin uzuulelt'!N$5,negtgel!U199:BL199)</f>
      </c>
      <c r="M199">
        <f>SUMIF(negtgel!U$2:BL$2,'Tsalin uzuulelt'!P$1,negtgel!U199:BL199) + SUMIF(negtgel!U$2:BL$2,'Tsalin uzuulelt'!P$2,negtgel!U199:BL199)+ SUMIF(negtgel!U$2:BL$2,'Tsalin uzuulelt'!P$3,negtgel!U199:BL199)+ SUMIF(negtgel!U$2:BL$2,'Tsalin uzuulelt'!P$4,negtgel!U199:BL199)+ SUMIF(negtgel!U$2:BL$2,'Tsalin uzuulelt'!P$5,negtgel!U199:BL199)</f>
      </c>
      <c r="N199">
        <f>IF(ISNUMBER(U199*1)=CF199,0,K199-H199-G199)</f>
      </c>
      <c r="O199">
        <f>IF(ISNUMBER(U199*1)=CF199,0,L199)</f>
      </c>
      <c r="P199">
        <f>IF(ISNUMBER(U199*1)=CF199,0,M199)</f>
      </c>
      <c r="Q199">
        <f>IF(N199&gt;2400000,N199,0)</f>
      </c>
      <c r="R199">
        <f>IF(L199/Q199*100&lt;3,2,10)</f>
      </c>
      <c r="S199">
        <f>IF(CH199=0,0,IF(B199&gt;9,10,IF(B199&gt;8,B199,IF(B199&gt;7.7,7.8,IF(B199&gt;3,B199,IF(B199&gt;1.5,2))))))</f>
      </c>
      <c r="T199">
        <f>IFERROR(U199*1,0)</f>
      </c>
      <c r="U199" t="n">
        <v>95.0</v>
      </c>
      <c r="V199" t="s">
        <v>4535</v>
      </c>
      <c r="W199" t="s">
        <v>4499</v>
      </c>
      <c r="X199" t="n">
        <v>613669.0</v>
      </c>
      <c r="Y199" t="n">
        <v>613669.0</v>
      </c>
      <c r="Z199" t="n">
        <v>61367.0</v>
      </c>
      <c r="AA199" t="n">
        <v>104324.0</v>
      </c>
      <c r="AB199" t="n">
        <v>0.0</v>
      </c>
      <c r="AC199" t="n">
        <v>0.0</v>
      </c>
      <c r="AD199" t="n">
        <v>0.0</v>
      </c>
      <c r="AE199" t="n">
        <v>0.0</v>
      </c>
      <c r="AF199" t="n">
        <v>63000.0</v>
      </c>
      <c r="AG199" t="n">
        <v>0.0</v>
      </c>
      <c r="AH199" t="n">
        <v>0.0</v>
      </c>
      <c r="AI199" t="n">
        <v>0.0</v>
      </c>
      <c r="AJ199" t="n">
        <v>0.0</v>
      </c>
      <c r="AK199" t="n">
        <v>0.0</v>
      </c>
      <c r="AL199" t="n">
        <v>0.0</v>
      </c>
      <c r="AM199" t="n">
        <v>0.0</v>
      </c>
      <c r="AN199" t="n">
        <v>0.0</v>
      </c>
      <c r="AO199" t="n">
        <v>842360.0</v>
      </c>
      <c r="AP199" t="n">
        <v>84236.0</v>
      </c>
      <c r="AQ199" t="n">
        <v>69442.4</v>
      </c>
      <c r="CG199"/>
    </row>
    <row r="200">
      <c r="A200" t="n">
        <v>3.0</v>
      </c>
      <c r="B200">
        <f>IF((K200-G200-H200&gt;2400000),10,(L200/(K200-G200-H200)*100))</f>
      </c>
      <c r="C200">
        <f>IF(N200&gt;2400000,240000,(N200*S200)/100)</f>
      </c>
      <c r="D200">
        <f>IF(S200=0,0,IF((N200-I200)&gt;2400000,((((((N200-I200-J200)-240000))*0.1+(I200+J200)*0.1)))-7000,((((((N200-I200-J200)-(N200-I200-J200)*S200/100)))*0.1+(I200+J200)*0.1)-7000)))</f>
      </c>
      <c r="E200">
        <f>C200-O200</f>
      </c>
      <c r="F200">
        <f>D200-P200</f>
      </c>
      <c r="G200">
        <f>SUMIF(negtgel!U$2:BL$2,'Tsalin uzuulelt'!B$1,negtgel!U200:BL200) + SUMIF(negtgel!U$2:BL$2,'Tsalin uzuulelt'!B$2,negtgel!U200:BL200)+SUMIF(negtgel!U$2:BL$2,'Tsalin uzuulelt'!B$3,negtgel!U200:BL200)+SUMIF(negtgel!U$2:BL$2,'Tsalin uzuulelt'!B$4,negtgel!U200:BL200)+SUMIF(negtgel!U$2:BL$2,'Tsalin uzuulelt'!B$5,negtgel!U200:BL200)</f>
      </c>
      <c r="H200">
        <f>SUMIF(negtgel!U$2:BL$2,'Tsalin uzuulelt'!F$1,negtgel!U200:BL200) + SUMIF(negtgel!U$2:BL$2,'Tsalin uzuulelt'!F$2,negtgel!U200:BL200)+SUMIF(negtgel!U$2:BL$2,'Tsalin uzuulelt'!F$3,negtgel!U200:BL200)+SUMIF(negtgel!U$2:BL$2,'Tsalin uzuulelt'!F$4,negtgel!U200:BL200)+SUMIF(negtgel!U$2:BL$2,'Tsalin uzuulelt'!F$5,negtgel!U200:BL200)</f>
      </c>
      <c r="I200">
        <f>SUMIF(negtgel!U$2:BL$2,'Tsalin uzuulelt'!H$1,negtgel!U200:BL200) + SUMIF(negtgel!U$2:BL$2,'Tsalin uzuulelt'!H$2,negtgel!U200:BL200)+SUMIF(negtgel!U$2:BL$2,'Tsalin uzuulelt'!H$3,negtgel!U200:BL200)+SUMIF(negtgel!U$2:BL$2,'Tsalin uzuulelt'!H$4,negtgel!U200:BL200)+SUMIF(negtgel!U$2:BL$2,'Tsalin uzuulelt'!H$5,negtgel!U200:BL200)</f>
      </c>
      <c r="J200">
        <f>SUMIF(negtgel!U$2:BL$2,'Tsalin uzuulelt'!J$1,negtgel!U200:BL200) + SUMIF(negtgel!U$2:BL$2,'Tsalin uzuulelt'!J$2,negtgel!U200:BL200)+SUMIF(negtgel!U$2:BL$2,'Tsalin uzuulelt'!J$3,negtgel!U200:BL200)+SUMIF(negtgel!U$2:BL$2,'Tsalin uzuulelt'!J$4,negtgel!U200:BL200)+SUMIF(negtgel!U$2:BL$2,'Tsalin uzuulelt'!J$5,negtgel!U200:BL200)</f>
      </c>
      <c r="K200">
        <f>SUMIF(negtgel!U$2:BL$2,'Tsalin uzuulelt'!L$1,negtgel!U200:BL200) + SUMIF(negtgel!U$2:BL$2,'Tsalin uzuulelt'!L$2,negtgel!U200:BL200)+SUMIF(negtgel!U$2:BL$2,'Tsalin uzuulelt'!L$3,negtgel!U200:BL200)+SUMIF(negtgel!U$2:BL$2,'Tsalin uzuulelt'!L$4,negtgel!U200:BL200)+SUMIF(negtgel!U$2:BL$2,'Tsalin uzuulelt'!L$5,negtgel!U200:BL200)</f>
      </c>
      <c r="L200">
        <f>SUMIF(negtgel!U$2:BL$2,'Tsalin uzuulelt'!N$1,negtgel!U200:BL200) + SUMIF(negtgel!U$2:BL$2,'Tsalin uzuulelt'!N$2,negtgel!U200:BL200)+SUMIF(negtgel!U$2:BL$2,'Tsalin uzuulelt'!N$3,negtgel!U200:BL200)+SUMIF(negtgel!U$2:BL$2,'Tsalin uzuulelt'!N$4,negtgel!U200:BL200)+SUMIF(negtgel!U$2:BL$2,'Tsalin uzuulelt'!N$5,negtgel!U200:BL200)</f>
      </c>
      <c r="M200">
        <f>SUMIF(negtgel!U$2:BL$2,'Tsalin uzuulelt'!P$1,negtgel!U200:BL200) + SUMIF(negtgel!U$2:BL$2,'Tsalin uzuulelt'!P$2,negtgel!U200:BL200)+ SUMIF(negtgel!U$2:BL$2,'Tsalin uzuulelt'!P$3,negtgel!U200:BL200)+ SUMIF(negtgel!U$2:BL$2,'Tsalin uzuulelt'!P$4,negtgel!U200:BL200)+ SUMIF(negtgel!U$2:BL$2,'Tsalin uzuulelt'!P$5,negtgel!U200:BL200)</f>
      </c>
      <c r="N200">
        <f>IF(ISNUMBER(U200*1)=CF200,0,K200-H200-G200)</f>
      </c>
      <c r="O200">
        <f>IF(ISNUMBER(U200*1)=CF200,0,L200)</f>
      </c>
      <c r="P200">
        <f>IF(ISNUMBER(U200*1)=CF200,0,M200)</f>
      </c>
      <c r="Q200">
        <f>IF(N200&gt;2400000,N200,0)</f>
      </c>
      <c r="R200">
        <f>IF(L200/Q200*100&lt;3,2,10)</f>
      </c>
      <c r="S200">
        <f>IF(CH200=0,0,IF(B200&gt;9,10,IF(B200&gt;8,B200,IF(B200&gt;7.7,7.8,IF(B200&gt;3,B200,IF(B200&gt;1.5,2))))))</f>
      </c>
      <c r="T200">
        <f>IFERROR(U200*1,0)</f>
      </c>
      <c r="U200" t="n">
        <v>96.0</v>
      </c>
      <c r="V200" t="s">
        <v>4536</v>
      </c>
      <c r="W200" t="s">
        <v>4469</v>
      </c>
      <c r="X200" t="n">
        <v>613669.0</v>
      </c>
      <c r="Y200" t="n">
        <v>613669.0</v>
      </c>
      <c r="Z200" t="n">
        <v>61367.0</v>
      </c>
      <c r="AA200" t="n">
        <v>104324.0</v>
      </c>
      <c r="AB200" t="n">
        <v>0.0</v>
      </c>
      <c r="AC200" t="n">
        <v>0.0</v>
      </c>
      <c r="AD200" t="n">
        <v>0.0</v>
      </c>
      <c r="AE200" t="n">
        <v>0.0</v>
      </c>
      <c r="AF200" t="n">
        <v>63000.0</v>
      </c>
      <c r="AG200" t="n">
        <v>0.0</v>
      </c>
      <c r="AH200" t="n">
        <v>0.0</v>
      </c>
      <c r="AI200" t="n">
        <v>0.0</v>
      </c>
      <c r="AJ200" t="n">
        <v>0.0</v>
      </c>
      <c r="AK200" t="n">
        <v>0.0</v>
      </c>
      <c r="AL200" t="n">
        <v>0.0</v>
      </c>
      <c r="AM200" t="n">
        <v>0.0</v>
      </c>
      <c r="AN200" t="n">
        <v>0.0</v>
      </c>
      <c r="AO200" t="n">
        <v>842360.0</v>
      </c>
      <c r="AP200" t="n">
        <v>84236.0</v>
      </c>
      <c r="AQ200" t="n">
        <v>69442.4</v>
      </c>
      <c r="CG200"/>
    </row>
    <row r="201">
      <c r="A201" t="n">
        <v>3.0</v>
      </c>
      <c r="B201">
        <f>IF((K201-G201-H201&gt;2400000),10,(L201/(K201-G201-H201)*100))</f>
      </c>
      <c r="C201">
        <f>IF(N201&gt;2400000,240000,(N201*S201)/100)</f>
      </c>
      <c r="D201">
        <f>IF(S201=0,0,IF((N201-I201)&gt;2400000,((((((N201-I201-J201)-240000))*0.1+(I201+J201)*0.1)))-7000,((((((N201-I201-J201)-(N201-I201-J201)*S201/100)))*0.1+(I201+J201)*0.1)-7000)))</f>
      </c>
      <c r="E201">
        <f>C201-O201</f>
      </c>
      <c r="F201">
        <f>D201-P201</f>
      </c>
      <c r="G201">
        <f>SUMIF(negtgel!U$2:BL$2,'Tsalin uzuulelt'!B$1,negtgel!U201:BL201) + SUMIF(negtgel!U$2:BL$2,'Tsalin uzuulelt'!B$2,negtgel!U201:BL201)+SUMIF(negtgel!U$2:BL$2,'Tsalin uzuulelt'!B$3,negtgel!U201:BL201)+SUMIF(negtgel!U$2:BL$2,'Tsalin uzuulelt'!B$4,negtgel!U201:BL201)+SUMIF(negtgel!U$2:BL$2,'Tsalin uzuulelt'!B$5,negtgel!U201:BL201)</f>
      </c>
      <c r="H201">
        <f>SUMIF(negtgel!U$2:BL$2,'Tsalin uzuulelt'!F$1,negtgel!U201:BL201) + SUMIF(negtgel!U$2:BL$2,'Tsalin uzuulelt'!F$2,negtgel!U201:BL201)+SUMIF(negtgel!U$2:BL$2,'Tsalin uzuulelt'!F$3,negtgel!U201:BL201)+SUMIF(negtgel!U$2:BL$2,'Tsalin uzuulelt'!F$4,negtgel!U201:BL201)+SUMIF(negtgel!U$2:BL$2,'Tsalin uzuulelt'!F$5,negtgel!U201:BL201)</f>
      </c>
      <c r="I201">
        <f>SUMIF(negtgel!U$2:BL$2,'Tsalin uzuulelt'!H$1,negtgel!U201:BL201) + SUMIF(negtgel!U$2:BL$2,'Tsalin uzuulelt'!H$2,negtgel!U201:BL201)+SUMIF(negtgel!U$2:BL$2,'Tsalin uzuulelt'!H$3,negtgel!U201:BL201)+SUMIF(negtgel!U$2:BL$2,'Tsalin uzuulelt'!H$4,negtgel!U201:BL201)+SUMIF(negtgel!U$2:BL$2,'Tsalin uzuulelt'!H$5,negtgel!U201:BL201)</f>
      </c>
      <c r="J201">
        <f>SUMIF(negtgel!U$2:BL$2,'Tsalin uzuulelt'!J$1,negtgel!U201:BL201) + SUMIF(negtgel!U$2:BL$2,'Tsalin uzuulelt'!J$2,negtgel!U201:BL201)+SUMIF(negtgel!U$2:BL$2,'Tsalin uzuulelt'!J$3,negtgel!U201:BL201)+SUMIF(negtgel!U$2:BL$2,'Tsalin uzuulelt'!J$4,negtgel!U201:BL201)+SUMIF(negtgel!U$2:BL$2,'Tsalin uzuulelt'!J$5,negtgel!U201:BL201)</f>
      </c>
      <c r="K201">
        <f>SUMIF(negtgel!U$2:BL$2,'Tsalin uzuulelt'!L$1,negtgel!U201:BL201) + SUMIF(negtgel!U$2:BL$2,'Tsalin uzuulelt'!L$2,negtgel!U201:BL201)+SUMIF(negtgel!U$2:BL$2,'Tsalin uzuulelt'!L$3,negtgel!U201:BL201)+SUMIF(negtgel!U$2:BL$2,'Tsalin uzuulelt'!L$4,negtgel!U201:BL201)+SUMIF(negtgel!U$2:BL$2,'Tsalin uzuulelt'!L$5,negtgel!U201:BL201)</f>
      </c>
      <c r="L201">
        <f>SUMIF(negtgel!U$2:BL$2,'Tsalin uzuulelt'!N$1,negtgel!U201:BL201) + SUMIF(negtgel!U$2:BL$2,'Tsalin uzuulelt'!N$2,negtgel!U201:BL201)+SUMIF(negtgel!U$2:BL$2,'Tsalin uzuulelt'!N$3,negtgel!U201:BL201)+SUMIF(negtgel!U$2:BL$2,'Tsalin uzuulelt'!N$4,negtgel!U201:BL201)+SUMIF(negtgel!U$2:BL$2,'Tsalin uzuulelt'!N$5,negtgel!U201:BL201)</f>
      </c>
      <c r="M201">
        <f>SUMIF(negtgel!U$2:BL$2,'Tsalin uzuulelt'!P$1,negtgel!U201:BL201) + SUMIF(negtgel!U$2:BL$2,'Tsalin uzuulelt'!P$2,negtgel!U201:BL201)+ SUMIF(negtgel!U$2:BL$2,'Tsalin uzuulelt'!P$3,negtgel!U201:BL201)+ SUMIF(negtgel!U$2:BL$2,'Tsalin uzuulelt'!P$4,negtgel!U201:BL201)+ SUMIF(negtgel!U$2:BL$2,'Tsalin uzuulelt'!P$5,negtgel!U201:BL201)</f>
      </c>
      <c r="N201">
        <f>IF(ISNUMBER(U201*1)=CF201,0,K201-H201-G201)</f>
      </c>
      <c r="O201">
        <f>IF(ISNUMBER(U201*1)=CF201,0,L201)</f>
      </c>
      <c r="P201">
        <f>IF(ISNUMBER(U201*1)=CF201,0,M201)</f>
      </c>
      <c r="Q201">
        <f>IF(N201&gt;2400000,N201,0)</f>
      </c>
      <c r="R201">
        <f>IF(L201/Q201*100&lt;3,2,10)</f>
      </c>
      <c r="S201">
        <f>IF(CH201=0,0,IF(B201&gt;9,10,IF(B201&gt;8,B201,IF(B201&gt;7.7,7.8,IF(B201&gt;3,B201,IF(B201&gt;1.5,2))))))</f>
      </c>
      <c r="T201">
        <f>IFERROR(U201*1,0)</f>
      </c>
      <c r="U201" t="s">
        <v>4466</v>
      </c>
      <c r="V201"/>
      <c r="W201"/>
      <c r="X201" t="n">
        <v>7853536.0</v>
      </c>
      <c r="Y201" t="n">
        <v>7692242.0</v>
      </c>
      <c r="Z201" t="n">
        <v>1097698.0</v>
      </c>
      <c r="AA201" t="n">
        <v>1293465.0</v>
      </c>
      <c r="AB201" t="n">
        <v>25807.0</v>
      </c>
      <c r="AC201" t="n">
        <v>0.0</v>
      </c>
      <c r="AD201" t="n">
        <v>0.0</v>
      </c>
      <c r="AE201" t="n">
        <v>0.0</v>
      </c>
      <c r="AF201" t="n">
        <v>741000.0</v>
      </c>
      <c r="AG201" t="n">
        <v>0.0</v>
      </c>
      <c r="AH201" t="n">
        <v>0.0</v>
      </c>
      <c r="AI201" t="n">
        <v>0.0</v>
      </c>
      <c r="AJ201" t="n">
        <v>0.0</v>
      </c>
      <c r="AK201" t="n">
        <v>0.0</v>
      </c>
      <c r="AL201" t="n">
        <v>205564.0</v>
      </c>
      <c r="AM201" t="n">
        <v>0.0</v>
      </c>
      <c r="AN201" t="n">
        <v>0.0</v>
      </c>
      <c r="AO201" t="n">
        <v>1.1055776E7</v>
      </c>
      <c r="AP201" t="n">
        <v>1085023.0</v>
      </c>
      <c r="AQ201" t="n">
        <v>899929.0</v>
      </c>
      <c r="CG201"/>
    </row>
    <row r="202">
      <c r="A202" t="n">
        <v>3.0</v>
      </c>
      <c r="B202">
        <f>IF((K202-G202-H202&gt;2400000),10,(L202/(K202-G202-H202)*100))</f>
      </c>
      <c r="C202">
        <f>IF(N202&gt;2400000,240000,(N202*S202)/100)</f>
      </c>
      <c r="D202">
        <f>IF(S202=0,0,IF((N202-I202)&gt;2400000,((((((N202-I202-J202)-240000))*0.1+(I202+J202)*0.1)))-7000,((((((N202-I202-J202)-(N202-I202-J202)*S202/100)))*0.1+(I202+J202)*0.1)-7000)))</f>
      </c>
      <c r="E202">
        <f>C202-O202</f>
      </c>
      <c r="F202">
        <f>D202-P202</f>
      </c>
      <c r="G202">
        <f>SUMIF(negtgel!U$2:BL$2,'Tsalin uzuulelt'!B$1,negtgel!U202:BL202) + SUMIF(negtgel!U$2:BL$2,'Tsalin uzuulelt'!B$2,negtgel!U202:BL202)+SUMIF(negtgel!U$2:BL$2,'Tsalin uzuulelt'!B$3,negtgel!U202:BL202)+SUMIF(negtgel!U$2:BL$2,'Tsalin uzuulelt'!B$4,negtgel!U202:BL202)+SUMIF(negtgel!U$2:BL$2,'Tsalin uzuulelt'!B$5,negtgel!U202:BL202)</f>
      </c>
      <c r="H202">
        <f>SUMIF(negtgel!U$2:BL$2,'Tsalin uzuulelt'!F$1,negtgel!U202:BL202) + SUMIF(negtgel!U$2:BL$2,'Tsalin uzuulelt'!F$2,negtgel!U202:BL202)+SUMIF(negtgel!U$2:BL$2,'Tsalin uzuulelt'!F$3,negtgel!U202:BL202)+SUMIF(negtgel!U$2:BL$2,'Tsalin uzuulelt'!F$4,negtgel!U202:BL202)+SUMIF(negtgel!U$2:BL$2,'Tsalin uzuulelt'!F$5,negtgel!U202:BL202)</f>
      </c>
      <c r="I202">
        <f>SUMIF(negtgel!U$2:BL$2,'Tsalin uzuulelt'!H$1,negtgel!U202:BL202) + SUMIF(negtgel!U$2:BL$2,'Tsalin uzuulelt'!H$2,negtgel!U202:BL202)+SUMIF(negtgel!U$2:BL$2,'Tsalin uzuulelt'!H$3,negtgel!U202:BL202)+SUMIF(negtgel!U$2:BL$2,'Tsalin uzuulelt'!H$4,negtgel!U202:BL202)+SUMIF(negtgel!U$2:BL$2,'Tsalin uzuulelt'!H$5,negtgel!U202:BL202)</f>
      </c>
      <c r="J202">
        <f>SUMIF(negtgel!U$2:BL$2,'Tsalin uzuulelt'!J$1,negtgel!U202:BL202) + SUMIF(negtgel!U$2:BL$2,'Tsalin uzuulelt'!J$2,negtgel!U202:BL202)+SUMIF(negtgel!U$2:BL$2,'Tsalin uzuulelt'!J$3,negtgel!U202:BL202)+SUMIF(negtgel!U$2:BL$2,'Tsalin uzuulelt'!J$4,negtgel!U202:BL202)+SUMIF(negtgel!U$2:BL$2,'Tsalin uzuulelt'!J$5,negtgel!U202:BL202)</f>
      </c>
      <c r="K202">
        <f>SUMIF(negtgel!U$2:BL$2,'Tsalin uzuulelt'!L$1,negtgel!U202:BL202) + SUMIF(negtgel!U$2:BL$2,'Tsalin uzuulelt'!L$2,negtgel!U202:BL202)+SUMIF(negtgel!U$2:BL$2,'Tsalin uzuulelt'!L$3,negtgel!U202:BL202)+SUMIF(negtgel!U$2:BL$2,'Tsalin uzuulelt'!L$4,negtgel!U202:BL202)+SUMIF(negtgel!U$2:BL$2,'Tsalin uzuulelt'!L$5,negtgel!U202:BL202)</f>
      </c>
      <c r="L202">
        <f>SUMIF(negtgel!U$2:BL$2,'Tsalin uzuulelt'!N$1,negtgel!U202:BL202) + SUMIF(negtgel!U$2:BL$2,'Tsalin uzuulelt'!N$2,negtgel!U202:BL202)+SUMIF(negtgel!U$2:BL$2,'Tsalin uzuulelt'!N$3,negtgel!U202:BL202)+SUMIF(negtgel!U$2:BL$2,'Tsalin uzuulelt'!N$4,negtgel!U202:BL202)+SUMIF(negtgel!U$2:BL$2,'Tsalin uzuulelt'!N$5,negtgel!U202:BL202)</f>
      </c>
      <c r="M202">
        <f>SUMIF(negtgel!U$2:BL$2,'Tsalin uzuulelt'!P$1,negtgel!U202:BL202) + SUMIF(negtgel!U$2:BL$2,'Tsalin uzuulelt'!P$2,negtgel!U202:BL202)+ SUMIF(negtgel!U$2:BL$2,'Tsalin uzuulelt'!P$3,negtgel!U202:BL202)+ SUMIF(negtgel!U$2:BL$2,'Tsalin uzuulelt'!P$4,negtgel!U202:BL202)+ SUMIF(negtgel!U$2:BL$2,'Tsalin uzuulelt'!P$5,negtgel!U202:BL202)</f>
      </c>
      <c r="N202">
        <f>IF(ISNUMBER(U202*1)=CF202,0,K202-H202-G202)</f>
      </c>
      <c r="O202">
        <f>IF(ISNUMBER(U202*1)=CF202,0,L202)</f>
      </c>
      <c r="P202">
        <f>IF(ISNUMBER(U202*1)=CF202,0,M202)</f>
      </c>
      <c r="Q202">
        <f>IF(N202&gt;2400000,N202,0)</f>
      </c>
      <c r="R202">
        <f>IF(L202/Q202*100&lt;3,2,10)</f>
      </c>
      <c r="S202">
        <f>IF(CH202=0,0,IF(B202&gt;9,10,IF(B202&gt;8,B202,IF(B202&gt;7.7,7.8,IF(B202&gt;3,B202,IF(B202&gt;1.5,2))))))</f>
      </c>
      <c r="T202">
        <f>IFERROR(U202*1,0)</f>
      </c>
      <c r="U202" t="s">
        <v>4537</v>
      </c>
      <c r="V202"/>
      <c r="W202"/>
      <c r="X202"/>
      <c r="Y202"/>
      <c r="Z202"/>
      <c r="AA202"/>
      <c r="AB202"/>
      <c r="AC202"/>
      <c r="AD202"/>
      <c r="AE202"/>
      <c r="AF202"/>
      <c r="AG202"/>
      <c r="AH202"/>
      <c r="AI202"/>
      <c r="AJ202"/>
      <c r="AK202"/>
      <c r="AL202"/>
      <c r="AM202"/>
      <c r="AN202"/>
      <c r="AO202"/>
      <c r="AP202"/>
      <c r="AQ202"/>
      <c r="CG202"/>
    </row>
    <row r="203">
      <c r="A203" t="n">
        <v>3.0</v>
      </c>
      <c r="B203">
        <f>IF((K203-G203-H203&gt;2400000),10,(L203/(K203-G203-H203)*100))</f>
      </c>
      <c r="C203">
        <f>IF(N203&gt;2400000,240000,(N203*S203)/100)</f>
      </c>
      <c r="D203">
        <f>IF(S203=0,0,IF((N203-I203)&gt;2400000,((((((N203-I203-J203)-240000))*0.1+(I203+J203)*0.1)))-7000,((((((N203-I203-J203)-(N203-I203-J203)*S203/100)))*0.1+(I203+J203)*0.1)-7000)))</f>
      </c>
      <c r="E203">
        <f>C203-O203</f>
      </c>
      <c r="F203">
        <f>D203-P203</f>
      </c>
      <c r="G203">
        <f>SUMIF(negtgel!U$2:BL$2,'Tsalin uzuulelt'!B$1,negtgel!U203:BL203) + SUMIF(negtgel!U$2:BL$2,'Tsalin uzuulelt'!B$2,negtgel!U203:BL203)+SUMIF(negtgel!U$2:BL$2,'Tsalin uzuulelt'!B$3,negtgel!U203:BL203)+SUMIF(negtgel!U$2:BL$2,'Tsalin uzuulelt'!B$4,negtgel!U203:BL203)+SUMIF(negtgel!U$2:BL$2,'Tsalin uzuulelt'!B$5,negtgel!U203:BL203)</f>
      </c>
      <c r="H203">
        <f>SUMIF(negtgel!U$2:BL$2,'Tsalin uzuulelt'!F$1,negtgel!U203:BL203) + SUMIF(negtgel!U$2:BL$2,'Tsalin uzuulelt'!F$2,negtgel!U203:BL203)+SUMIF(negtgel!U$2:BL$2,'Tsalin uzuulelt'!F$3,negtgel!U203:BL203)+SUMIF(negtgel!U$2:BL$2,'Tsalin uzuulelt'!F$4,negtgel!U203:BL203)+SUMIF(negtgel!U$2:BL$2,'Tsalin uzuulelt'!F$5,negtgel!U203:BL203)</f>
      </c>
      <c r="I203">
        <f>SUMIF(negtgel!U$2:BL$2,'Tsalin uzuulelt'!H$1,negtgel!U203:BL203) + SUMIF(negtgel!U$2:BL$2,'Tsalin uzuulelt'!H$2,negtgel!U203:BL203)+SUMIF(negtgel!U$2:BL$2,'Tsalin uzuulelt'!H$3,negtgel!U203:BL203)+SUMIF(negtgel!U$2:BL$2,'Tsalin uzuulelt'!H$4,negtgel!U203:BL203)+SUMIF(negtgel!U$2:BL$2,'Tsalin uzuulelt'!H$5,negtgel!U203:BL203)</f>
      </c>
      <c r="J203">
        <f>SUMIF(negtgel!U$2:BL$2,'Tsalin uzuulelt'!J$1,negtgel!U203:BL203) + SUMIF(negtgel!U$2:BL$2,'Tsalin uzuulelt'!J$2,negtgel!U203:BL203)+SUMIF(negtgel!U$2:BL$2,'Tsalin uzuulelt'!J$3,negtgel!U203:BL203)+SUMIF(negtgel!U$2:BL$2,'Tsalin uzuulelt'!J$4,negtgel!U203:BL203)+SUMIF(negtgel!U$2:BL$2,'Tsalin uzuulelt'!J$5,negtgel!U203:BL203)</f>
      </c>
      <c r="K203">
        <f>SUMIF(negtgel!U$2:BL$2,'Tsalin uzuulelt'!L$1,negtgel!U203:BL203) + SUMIF(negtgel!U$2:BL$2,'Tsalin uzuulelt'!L$2,negtgel!U203:BL203)+SUMIF(negtgel!U$2:BL$2,'Tsalin uzuulelt'!L$3,negtgel!U203:BL203)+SUMIF(negtgel!U$2:BL$2,'Tsalin uzuulelt'!L$4,negtgel!U203:BL203)+SUMIF(negtgel!U$2:BL$2,'Tsalin uzuulelt'!L$5,negtgel!U203:BL203)</f>
      </c>
      <c r="L203">
        <f>SUMIF(negtgel!U$2:BL$2,'Tsalin uzuulelt'!N$1,negtgel!U203:BL203) + SUMIF(negtgel!U$2:BL$2,'Tsalin uzuulelt'!N$2,negtgel!U203:BL203)+SUMIF(negtgel!U$2:BL$2,'Tsalin uzuulelt'!N$3,negtgel!U203:BL203)+SUMIF(negtgel!U$2:BL$2,'Tsalin uzuulelt'!N$4,negtgel!U203:BL203)+SUMIF(negtgel!U$2:BL$2,'Tsalin uzuulelt'!N$5,negtgel!U203:BL203)</f>
      </c>
      <c r="M203">
        <f>SUMIF(negtgel!U$2:BL$2,'Tsalin uzuulelt'!P$1,negtgel!U203:BL203) + SUMIF(negtgel!U$2:BL$2,'Tsalin uzuulelt'!P$2,negtgel!U203:BL203)+ SUMIF(negtgel!U$2:BL$2,'Tsalin uzuulelt'!P$3,negtgel!U203:BL203)+ SUMIF(negtgel!U$2:BL$2,'Tsalin uzuulelt'!P$4,negtgel!U203:BL203)+ SUMIF(negtgel!U$2:BL$2,'Tsalin uzuulelt'!P$5,negtgel!U203:BL203)</f>
      </c>
      <c r="N203">
        <f>IF(ISNUMBER(U203*1)=CF203,0,K203-H203-G203)</f>
      </c>
      <c r="O203">
        <f>IF(ISNUMBER(U203*1)=CF203,0,L203)</f>
      </c>
      <c r="P203">
        <f>IF(ISNUMBER(U203*1)=CF203,0,M203)</f>
      </c>
      <c r="Q203">
        <f>IF(N203&gt;2400000,N203,0)</f>
      </c>
      <c r="R203">
        <f>IF(L203/Q203*100&lt;3,2,10)</f>
      </c>
      <c r="S203">
        <f>IF(CH203=0,0,IF(B203&gt;9,10,IF(B203&gt;8,B203,IF(B203&gt;7.7,7.8,IF(B203&gt;3,B203,IF(B203&gt;1.5,2))))))</f>
      </c>
      <c r="T203">
        <f>IFERROR(U203*1,0)</f>
      </c>
      <c r="U203" t="n">
        <v>97.0</v>
      </c>
      <c r="V203" t="s">
        <v>4538</v>
      </c>
      <c r="W203" t="s">
        <v>4469</v>
      </c>
      <c r="X203" t="n">
        <v>580710.0</v>
      </c>
      <c r="Y203" t="n">
        <v>0.0</v>
      </c>
      <c r="Z203" t="n">
        <v>0.0</v>
      </c>
      <c r="AA203" t="n">
        <v>0.0</v>
      </c>
      <c r="AB203" t="n">
        <v>0.0</v>
      </c>
      <c r="AC203" t="n">
        <v>0.0</v>
      </c>
      <c r="AD203" t="n">
        <v>0.0</v>
      </c>
      <c r="AE203" t="n">
        <v>0.0</v>
      </c>
      <c r="AF203" t="n">
        <v>0.0</v>
      </c>
      <c r="AG203" t="n">
        <v>0.0</v>
      </c>
      <c r="AH203" t="n">
        <v>0.0</v>
      </c>
      <c r="AI203" t="n">
        <v>0.0</v>
      </c>
      <c r="AJ203" t="n">
        <v>0.0</v>
      </c>
      <c r="AK203" t="n">
        <v>0.0</v>
      </c>
      <c r="AL203" t="n">
        <v>0.0</v>
      </c>
      <c r="AM203" t="n">
        <v>0.0</v>
      </c>
      <c r="AN203" t="n">
        <v>0.0</v>
      </c>
      <c r="AO203" t="n">
        <v>0.0</v>
      </c>
      <c r="AP203" t="n">
        <v>0.0</v>
      </c>
      <c r="AQ203" t="n">
        <v>0.0</v>
      </c>
      <c r="CG203"/>
    </row>
    <row r="204">
      <c r="A204" t="n">
        <v>3.0</v>
      </c>
      <c r="B204">
        <f>IF((K204-G204-H204&gt;2400000),10,(L204/(K204-G204-H204)*100))</f>
      </c>
      <c r="C204">
        <f>IF(N204&gt;2400000,240000,(N204*S204)/100)</f>
      </c>
      <c r="D204">
        <f>IF(S204=0,0,IF((N204-I204)&gt;2400000,((((((N204-I204-J204)-240000))*0.1+(I204+J204)*0.1)))-7000,((((((N204-I204-J204)-(N204-I204-J204)*S204/100)))*0.1+(I204+J204)*0.1)-7000)))</f>
      </c>
      <c r="E204">
        <f>C204-O204</f>
      </c>
      <c r="F204">
        <f>D204-P204</f>
      </c>
      <c r="G204">
        <f>SUMIF(negtgel!U$2:BL$2,'Tsalin uzuulelt'!B$1,negtgel!U204:BL204) + SUMIF(negtgel!U$2:BL$2,'Tsalin uzuulelt'!B$2,negtgel!U204:BL204)+SUMIF(negtgel!U$2:BL$2,'Tsalin uzuulelt'!B$3,negtgel!U204:BL204)+SUMIF(negtgel!U$2:BL$2,'Tsalin uzuulelt'!B$4,negtgel!U204:BL204)+SUMIF(negtgel!U$2:BL$2,'Tsalin uzuulelt'!B$5,negtgel!U204:BL204)</f>
      </c>
      <c r="H204">
        <f>SUMIF(negtgel!U$2:BL$2,'Tsalin uzuulelt'!F$1,negtgel!U204:BL204) + SUMIF(negtgel!U$2:BL$2,'Tsalin uzuulelt'!F$2,negtgel!U204:BL204)+SUMIF(negtgel!U$2:BL$2,'Tsalin uzuulelt'!F$3,negtgel!U204:BL204)+SUMIF(negtgel!U$2:BL$2,'Tsalin uzuulelt'!F$4,negtgel!U204:BL204)+SUMIF(negtgel!U$2:BL$2,'Tsalin uzuulelt'!F$5,negtgel!U204:BL204)</f>
      </c>
      <c r="I204">
        <f>SUMIF(negtgel!U$2:BL$2,'Tsalin uzuulelt'!H$1,negtgel!U204:BL204) + SUMIF(negtgel!U$2:BL$2,'Tsalin uzuulelt'!H$2,negtgel!U204:BL204)+SUMIF(negtgel!U$2:BL$2,'Tsalin uzuulelt'!H$3,negtgel!U204:BL204)+SUMIF(negtgel!U$2:BL$2,'Tsalin uzuulelt'!H$4,negtgel!U204:BL204)+SUMIF(negtgel!U$2:BL$2,'Tsalin uzuulelt'!H$5,negtgel!U204:BL204)</f>
      </c>
      <c r="J204">
        <f>SUMIF(negtgel!U$2:BL$2,'Tsalin uzuulelt'!J$1,negtgel!U204:BL204) + SUMIF(negtgel!U$2:BL$2,'Tsalin uzuulelt'!J$2,negtgel!U204:BL204)+SUMIF(negtgel!U$2:BL$2,'Tsalin uzuulelt'!J$3,negtgel!U204:BL204)+SUMIF(negtgel!U$2:BL$2,'Tsalin uzuulelt'!J$4,negtgel!U204:BL204)+SUMIF(negtgel!U$2:BL$2,'Tsalin uzuulelt'!J$5,negtgel!U204:BL204)</f>
      </c>
      <c r="K204">
        <f>SUMIF(negtgel!U$2:BL$2,'Tsalin uzuulelt'!L$1,negtgel!U204:BL204) + SUMIF(negtgel!U$2:BL$2,'Tsalin uzuulelt'!L$2,negtgel!U204:BL204)+SUMIF(negtgel!U$2:BL$2,'Tsalin uzuulelt'!L$3,negtgel!U204:BL204)+SUMIF(negtgel!U$2:BL$2,'Tsalin uzuulelt'!L$4,negtgel!U204:BL204)+SUMIF(negtgel!U$2:BL$2,'Tsalin uzuulelt'!L$5,negtgel!U204:BL204)</f>
      </c>
      <c r="L204">
        <f>SUMIF(negtgel!U$2:BL$2,'Tsalin uzuulelt'!N$1,negtgel!U204:BL204) + SUMIF(negtgel!U$2:BL$2,'Tsalin uzuulelt'!N$2,negtgel!U204:BL204)+SUMIF(negtgel!U$2:BL$2,'Tsalin uzuulelt'!N$3,negtgel!U204:BL204)+SUMIF(negtgel!U$2:BL$2,'Tsalin uzuulelt'!N$4,negtgel!U204:BL204)+SUMIF(negtgel!U$2:BL$2,'Tsalin uzuulelt'!N$5,negtgel!U204:BL204)</f>
      </c>
      <c r="M204">
        <f>SUMIF(negtgel!U$2:BL$2,'Tsalin uzuulelt'!P$1,negtgel!U204:BL204) + SUMIF(negtgel!U$2:BL$2,'Tsalin uzuulelt'!P$2,negtgel!U204:BL204)+ SUMIF(negtgel!U$2:BL$2,'Tsalin uzuulelt'!P$3,negtgel!U204:BL204)+ SUMIF(negtgel!U$2:BL$2,'Tsalin uzuulelt'!P$4,negtgel!U204:BL204)+ SUMIF(negtgel!U$2:BL$2,'Tsalin uzuulelt'!P$5,negtgel!U204:BL204)</f>
      </c>
      <c r="N204">
        <f>IF(ISNUMBER(U204*1)=CF204,0,K204-H204-G204)</f>
      </c>
      <c r="O204">
        <f>IF(ISNUMBER(U204*1)=CF204,0,L204)</f>
      </c>
      <c r="P204">
        <f>IF(ISNUMBER(U204*1)=CF204,0,M204)</f>
      </c>
      <c r="Q204">
        <f>IF(N204&gt;2400000,N204,0)</f>
      </c>
      <c r="R204">
        <f>IF(L204/Q204*100&lt;3,2,10)</f>
      </c>
      <c r="S204">
        <f>IF(CH204=0,0,IF(B204&gt;9,10,IF(B204&gt;8,B204,IF(B204&gt;7.7,7.8,IF(B204&gt;3,B204,IF(B204&gt;1.5,2))))))</f>
      </c>
      <c r="T204">
        <f>IFERROR(U204*1,0)</f>
      </c>
      <c r="U204" t="n">
        <v>151.0</v>
      </c>
      <c r="V204" t="s">
        <v>4542</v>
      </c>
      <c r="W204" t="s">
        <v>4469</v>
      </c>
      <c r="X204" t="n">
        <v>577826.0</v>
      </c>
      <c r="Y204" t="n">
        <v>0.0</v>
      </c>
      <c r="Z204" t="n">
        <v>0.0</v>
      </c>
      <c r="AA204" t="n">
        <v>0.0</v>
      </c>
      <c r="AB204" t="n">
        <v>0.0</v>
      </c>
      <c r="AC204" t="n">
        <v>0.0</v>
      </c>
      <c r="AD204" t="n">
        <v>0.0</v>
      </c>
      <c r="AE204" t="n">
        <v>0.0</v>
      </c>
      <c r="AF204" t="n">
        <v>0.0</v>
      </c>
      <c r="AG204" t="n">
        <v>0.0</v>
      </c>
      <c r="AH204" t="n">
        <v>0.0</v>
      </c>
      <c r="AI204" t="n">
        <v>0.0</v>
      </c>
      <c r="AJ204" t="n">
        <v>0.0</v>
      </c>
      <c r="AK204" t="n">
        <v>0.0</v>
      </c>
      <c r="AL204" t="n">
        <v>0.0</v>
      </c>
      <c r="AM204" t="n">
        <v>0.0</v>
      </c>
      <c r="AN204" t="n">
        <v>0.0</v>
      </c>
      <c r="AO204" t="n">
        <v>0.0</v>
      </c>
      <c r="AP204" t="n">
        <v>0.0</v>
      </c>
      <c r="AQ204" t="n">
        <v>0.0</v>
      </c>
      <c r="CG204"/>
    </row>
    <row r="205">
      <c r="A205" t="n">
        <v>3.0</v>
      </c>
      <c r="B205">
        <f>IF((K205-G205-H205&gt;2400000),10,(L205/(K205-G205-H205)*100))</f>
      </c>
      <c r="C205">
        <f>IF(N205&gt;2400000,240000,(N205*S205)/100)</f>
      </c>
      <c r="D205">
        <f>IF(S205=0,0,IF((N205-I205)&gt;2400000,((((((N205-I205-J205)-240000))*0.1+(I205+J205)*0.1)))-7000,((((((N205-I205-J205)-(N205-I205-J205)*S205/100)))*0.1+(I205+J205)*0.1)-7000)))</f>
      </c>
      <c r="E205">
        <f>C205-O205</f>
      </c>
      <c r="F205">
        <f>D205-P205</f>
      </c>
      <c r="G205">
        <f>SUMIF(negtgel!U$2:BL$2,'Tsalin uzuulelt'!B$1,negtgel!U205:BL205) + SUMIF(negtgel!U$2:BL$2,'Tsalin uzuulelt'!B$2,negtgel!U205:BL205)+SUMIF(negtgel!U$2:BL$2,'Tsalin uzuulelt'!B$3,negtgel!U205:BL205)+SUMIF(negtgel!U$2:BL$2,'Tsalin uzuulelt'!B$4,negtgel!U205:BL205)+SUMIF(negtgel!U$2:BL$2,'Tsalin uzuulelt'!B$5,negtgel!U205:BL205)</f>
      </c>
      <c r="H205">
        <f>SUMIF(negtgel!U$2:BL$2,'Tsalin uzuulelt'!F$1,negtgel!U205:BL205) + SUMIF(negtgel!U$2:BL$2,'Tsalin uzuulelt'!F$2,negtgel!U205:BL205)+SUMIF(negtgel!U$2:BL$2,'Tsalin uzuulelt'!F$3,negtgel!U205:BL205)+SUMIF(negtgel!U$2:BL$2,'Tsalin uzuulelt'!F$4,negtgel!U205:BL205)+SUMIF(negtgel!U$2:BL$2,'Tsalin uzuulelt'!F$5,negtgel!U205:BL205)</f>
      </c>
      <c r="I205">
        <f>SUMIF(negtgel!U$2:BL$2,'Tsalin uzuulelt'!H$1,negtgel!U205:BL205) + SUMIF(negtgel!U$2:BL$2,'Tsalin uzuulelt'!H$2,negtgel!U205:BL205)+SUMIF(negtgel!U$2:BL$2,'Tsalin uzuulelt'!H$3,negtgel!U205:BL205)+SUMIF(negtgel!U$2:BL$2,'Tsalin uzuulelt'!H$4,negtgel!U205:BL205)+SUMIF(negtgel!U$2:BL$2,'Tsalin uzuulelt'!H$5,negtgel!U205:BL205)</f>
      </c>
      <c r="J205">
        <f>SUMIF(negtgel!U$2:BL$2,'Tsalin uzuulelt'!J$1,negtgel!U205:BL205) + SUMIF(negtgel!U$2:BL$2,'Tsalin uzuulelt'!J$2,negtgel!U205:BL205)+SUMIF(negtgel!U$2:BL$2,'Tsalin uzuulelt'!J$3,negtgel!U205:BL205)+SUMIF(negtgel!U$2:BL$2,'Tsalin uzuulelt'!J$4,negtgel!U205:BL205)+SUMIF(negtgel!U$2:BL$2,'Tsalin uzuulelt'!J$5,negtgel!U205:BL205)</f>
      </c>
      <c r="K205">
        <f>SUMIF(negtgel!U$2:BL$2,'Tsalin uzuulelt'!L$1,negtgel!U205:BL205) + SUMIF(negtgel!U$2:BL$2,'Tsalin uzuulelt'!L$2,negtgel!U205:BL205)+SUMIF(negtgel!U$2:BL$2,'Tsalin uzuulelt'!L$3,negtgel!U205:BL205)+SUMIF(negtgel!U$2:BL$2,'Tsalin uzuulelt'!L$4,negtgel!U205:BL205)+SUMIF(negtgel!U$2:BL$2,'Tsalin uzuulelt'!L$5,negtgel!U205:BL205)</f>
      </c>
      <c r="L205">
        <f>SUMIF(negtgel!U$2:BL$2,'Tsalin uzuulelt'!N$1,negtgel!U205:BL205) + SUMIF(negtgel!U$2:BL$2,'Tsalin uzuulelt'!N$2,negtgel!U205:BL205)+SUMIF(negtgel!U$2:BL$2,'Tsalin uzuulelt'!N$3,negtgel!U205:BL205)+SUMIF(negtgel!U$2:BL$2,'Tsalin uzuulelt'!N$4,negtgel!U205:BL205)+SUMIF(negtgel!U$2:BL$2,'Tsalin uzuulelt'!N$5,negtgel!U205:BL205)</f>
      </c>
      <c r="M205">
        <f>SUMIF(negtgel!U$2:BL$2,'Tsalin uzuulelt'!P$1,negtgel!U205:BL205) + SUMIF(negtgel!U$2:BL$2,'Tsalin uzuulelt'!P$2,negtgel!U205:BL205)+ SUMIF(negtgel!U$2:BL$2,'Tsalin uzuulelt'!P$3,negtgel!U205:BL205)+ SUMIF(negtgel!U$2:BL$2,'Tsalin uzuulelt'!P$4,negtgel!U205:BL205)+ SUMIF(negtgel!U$2:BL$2,'Tsalin uzuulelt'!P$5,negtgel!U205:BL205)</f>
      </c>
      <c r="N205">
        <f>IF(ISNUMBER(U205*1)=CF205,0,K205-H205-G205)</f>
      </c>
      <c r="O205">
        <f>IF(ISNUMBER(U205*1)=CF205,0,L205)</f>
      </c>
      <c r="P205">
        <f>IF(ISNUMBER(U205*1)=CF205,0,M205)</f>
      </c>
      <c r="Q205">
        <f>IF(N205&gt;2400000,N205,0)</f>
      </c>
      <c r="R205">
        <f>IF(L205/Q205*100&lt;3,2,10)</f>
      </c>
      <c r="S205">
        <f>IF(CH205=0,0,IF(B205&gt;9,10,IF(B205&gt;8,B205,IF(B205&gt;7.7,7.8,IF(B205&gt;3,B205,IF(B205&gt;1.5,2))))))</f>
      </c>
      <c r="T205">
        <f>IFERROR(U205*1,0)</f>
      </c>
      <c r="U205" t="n">
        <v>152.0</v>
      </c>
      <c r="V205" t="s">
        <v>4539</v>
      </c>
      <c r="W205" t="s">
        <v>4469</v>
      </c>
      <c r="X205" t="n">
        <v>547759.0</v>
      </c>
      <c r="Y205" t="n">
        <v>0.0</v>
      </c>
      <c r="Z205" t="n">
        <v>0.0</v>
      </c>
      <c r="AA205" t="n">
        <v>0.0</v>
      </c>
      <c r="AB205" t="n">
        <v>0.0</v>
      </c>
      <c r="AC205" t="n">
        <v>0.0</v>
      </c>
      <c r="AD205" t="n">
        <v>0.0</v>
      </c>
      <c r="AE205" t="n">
        <v>0.0</v>
      </c>
      <c r="AF205" t="n">
        <v>0.0</v>
      </c>
      <c r="AG205" t="n">
        <v>0.0</v>
      </c>
      <c r="AH205" t="n">
        <v>0.0</v>
      </c>
      <c r="AI205" t="n">
        <v>0.0</v>
      </c>
      <c r="AJ205" t="n">
        <v>0.0</v>
      </c>
      <c r="AK205" t="n">
        <v>0.0</v>
      </c>
      <c r="AL205" t="n">
        <v>0.0</v>
      </c>
      <c r="AM205" t="n">
        <v>0.0</v>
      </c>
      <c r="AN205" t="n">
        <v>0.0</v>
      </c>
      <c r="AO205" t="n">
        <v>0.0</v>
      </c>
      <c r="AP205" t="n">
        <v>0.0</v>
      </c>
      <c r="AQ205" t="n">
        <v>0.0</v>
      </c>
      <c r="CG205"/>
    </row>
    <row r="206">
      <c r="A206" t="n">
        <v>3.0</v>
      </c>
      <c r="B206">
        <f>IF((K206-G206-H206&gt;2400000),10,(L206/(K206-G206-H206)*100))</f>
      </c>
      <c r="C206">
        <f>IF(N206&gt;2400000,240000,(N206*S206)/100)</f>
      </c>
      <c r="D206">
        <f>IF(S206=0,0,IF((N206-I206)&gt;2400000,((((((N206-I206-J206)-240000))*0.1+(I206+J206)*0.1)))-7000,((((((N206-I206-J206)-(N206-I206-J206)*S206/100)))*0.1+(I206+J206)*0.1)-7000)))</f>
      </c>
      <c r="E206">
        <f>C206-O206</f>
      </c>
      <c r="F206">
        <f>D206-P206</f>
      </c>
      <c r="G206">
        <f>SUMIF(negtgel!U$2:BL$2,'Tsalin uzuulelt'!B$1,negtgel!U206:BL206) + SUMIF(negtgel!U$2:BL$2,'Tsalin uzuulelt'!B$2,negtgel!U206:BL206)+SUMIF(negtgel!U$2:BL$2,'Tsalin uzuulelt'!B$3,negtgel!U206:BL206)+SUMIF(negtgel!U$2:BL$2,'Tsalin uzuulelt'!B$4,negtgel!U206:BL206)+SUMIF(negtgel!U$2:BL$2,'Tsalin uzuulelt'!B$5,negtgel!U206:BL206)</f>
      </c>
      <c r="H206">
        <f>SUMIF(negtgel!U$2:BL$2,'Tsalin uzuulelt'!F$1,negtgel!U206:BL206) + SUMIF(negtgel!U$2:BL$2,'Tsalin uzuulelt'!F$2,negtgel!U206:BL206)+SUMIF(negtgel!U$2:BL$2,'Tsalin uzuulelt'!F$3,negtgel!U206:BL206)+SUMIF(negtgel!U$2:BL$2,'Tsalin uzuulelt'!F$4,negtgel!U206:BL206)+SUMIF(negtgel!U$2:BL$2,'Tsalin uzuulelt'!F$5,negtgel!U206:BL206)</f>
      </c>
      <c r="I206">
        <f>SUMIF(negtgel!U$2:BL$2,'Tsalin uzuulelt'!H$1,negtgel!U206:BL206) + SUMIF(negtgel!U$2:BL$2,'Tsalin uzuulelt'!H$2,negtgel!U206:BL206)+SUMIF(negtgel!U$2:BL$2,'Tsalin uzuulelt'!H$3,negtgel!U206:BL206)+SUMIF(negtgel!U$2:BL$2,'Tsalin uzuulelt'!H$4,negtgel!U206:BL206)+SUMIF(negtgel!U$2:BL$2,'Tsalin uzuulelt'!H$5,negtgel!U206:BL206)</f>
      </c>
      <c r="J206">
        <f>SUMIF(negtgel!U$2:BL$2,'Tsalin uzuulelt'!J$1,negtgel!U206:BL206) + SUMIF(negtgel!U$2:BL$2,'Tsalin uzuulelt'!J$2,negtgel!U206:BL206)+SUMIF(negtgel!U$2:BL$2,'Tsalin uzuulelt'!J$3,negtgel!U206:BL206)+SUMIF(negtgel!U$2:BL$2,'Tsalin uzuulelt'!J$4,negtgel!U206:BL206)+SUMIF(negtgel!U$2:BL$2,'Tsalin uzuulelt'!J$5,negtgel!U206:BL206)</f>
      </c>
      <c r="K206">
        <f>SUMIF(negtgel!U$2:BL$2,'Tsalin uzuulelt'!L$1,negtgel!U206:BL206) + SUMIF(negtgel!U$2:BL$2,'Tsalin uzuulelt'!L$2,negtgel!U206:BL206)+SUMIF(negtgel!U$2:BL$2,'Tsalin uzuulelt'!L$3,negtgel!U206:BL206)+SUMIF(negtgel!U$2:BL$2,'Tsalin uzuulelt'!L$4,negtgel!U206:BL206)+SUMIF(negtgel!U$2:BL$2,'Tsalin uzuulelt'!L$5,negtgel!U206:BL206)</f>
      </c>
      <c r="L206">
        <f>SUMIF(negtgel!U$2:BL$2,'Tsalin uzuulelt'!N$1,negtgel!U206:BL206) + SUMIF(negtgel!U$2:BL$2,'Tsalin uzuulelt'!N$2,negtgel!U206:BL206)+SUMIF(negtgel!U$2:BL$2,'Tsalin uzuulelt'!N$3,negtgel!U206:BL206)+SUMIF(negtgel!U$2:BL$2,'Tsalin uzuulelt'!N$4,negtgel!U206:BL206)+SUMIF(negtgel!U$2:BL$2,'Tsalin uzuulelt'!N$5,negtgel!U206:BL206)</f>
      </c>
      <c r="M206">
        <f>SUMIF(negtgel!U$2:BL$2,'Tsalin uzuulelt'!P$1,negtgel!U206:BL206) + SUMIF(negtgel!U$2:BL$2,'Tsalin uzuulelt'!P$2,negtgel!U206:BL206)+ SUMIF(negtgel!U$2:BL$2,'Tsalin uzuulelt'!P$3,negtgel!U206:BL206)+ SUMIF(negtgel!U$2:BL$2,'Tsalin uzuulelt'!P$4,negtgel!U206:BL206)+ SUMIF(negtgel!U$2:BL$2,'Tsalin uzuulelt'!P$5,negtgel!U206:BL206)</f>
      </c>
      <c r="N206">
        <f>IF(ISNUMBER(U206*1)=CF206,0,K206-H206-G206)</f>
      </c>
      <c r="O206">
        <f>IF(ISNUMBER(U206*1)=CF206,0,L206)</f>
      </c>
      <c r="P206">
        <f>IF(ISNUMBER(U206*1)=CF206,0,M206)</f>
      </c>
      <c r="Q206">
        <f>IF(N206&gt;2400000,N206,0)</f>
      </c>
      <c r="R206">
        <f>IF(L206/Q206*100&lt;3,2,10)</f>
      </c>
      <c r="S206">
        <f>IF(CH206=0,0,IF(B206&gt;9,10,IF(B206&gt;8,B206,IF(B206&gt;7.7,7.8,IF(B206&gt;3,B206,IF(B206&gt;1.5,2))))))</f>
      </c>
      <c r="T206">
        <f>IFERROR(U206*1,0)</f>
      </c>
      <c r="U206" t="n">
        <v>153.0</v>
      </c>
      <c r="V206" t="s">
        <v>4523</v>
      </c>
      <c r="W206" t="s">
        <v>4469</v>
      </c>
      <c r="X206" t="n">
        <v>677436.0</v>
      </c>
      <c r="Y206" t="n">
        <v>0.0</v>
      </c>
      <c r="Z206" t="n">
        <v>0.0</v>
      </c>
      <c r="AA206" t="n">
        <v>0.0</v>
      </c>
      <c r="AB206" t="n">
        <v>0.0</v>
      </c>
      <c r="AC206" t="n">
        <v>0.0</v>
      </c>
      <c r="AD206" t="n">
        <v>0.0</v>
      </c>
      <c r="AE206" t="n">
        <v>0.0</v>
      </c>
      <c r="AF206" t="n">
        <v>0.0</v>
      </c>
      <c r="AG206" t="n">
        <v>0.0</v>
      </c>
      <c r="AH206" t="n">
        <v>0.0</v>
      </c>
      <c r="AI206" t="n">
        <v>0.0</v>
      </c>
      <c r="AJ206" t="n">
        <v>0.0</v>
      </c>
      <c r="AK206" t="n">
        <v>0.0</v>
      </c>
      <c r="AL206" t="n">
        <v>0.0</v>
      </c>
      <c r="AM206" t="n">
        <v>0.0</v>
      </c>
      <c r="AN206" t="n">
        <v>0.0</v>
      </c>
      <c r="AO206" t="n">
        <v>0.0</v>
      </c>
      <c r="AP206" t="n">
        <v>0.0</v>
      </c>
      <c r="AQ206" t="n">
        <v>0.0</v>
      </c>
      <c r="CG206"/>
    </row>
    <row r="207">
      <c r="A207" t="n">
        <v>3.0</v>
      </c>
      <c r="B207">
        <f>IF((K207-G207-H207&gt;2400000),10,(L207/(K207-G207-H207)*100))</f>
      </c>
      <c r="C207">
        <f>IF(N207&gt;2400000,240000,(N207*S207)/100)</f>
      </c>
      <c r="D207">
        <f>IF(S207=0,0,IF((N207-I207)&gt;2400000,((((((N207-I207-J207)-240000))*0.1+(I207+J207)*0.1)))-7000,((((((N207-I207-J207)-(N207-I207-J207)*S207/100)))*0.1+(I207+J207)*0.1)-7000)))</f>
      </c>
      <c r="E207">
        <f>C207-O207</f>
      </c>
      <c r="F207">
        <f>D207-P207</f>
      </c>
      <c r="G207">
        <f>SUMIF(negtgel!U$2:BL$2,'Tsalin uzuulelt'!B$1,negtgel!U207:BL207) + SUMIF(negtgel!U$2:BL$2,'Tsalin uzuulelt'!B$2,negtgel!U207:BL207)+SUMIF(negtgel!U$2:BL$2,'Tsalin uzuulelt'!B$3,negtgel!U207:BL207)+SUMIF(negtgel!U$2:BL$2,'Tsalin uzuulelt'!B$4,negtgel!U207:BL207)+SUMIF(negtgel!U$2:BL$2,'Tsalin uzuulelt'!B$5,negtgel!U207:BL207)</f>
      </c>
      <c r="H207">
        <f>SUMIF(negtgel!U$2:BL$2,'Tsalin uzuulelt'!F$1,negtgel!U207:BL207) + SUMIF(negtgel!U$2:BL$2,'Tsalin uzuulelt'!F$2,negtgel!U207:BL207)+SUMIF(negtgel!U$2:BL$2,'Tsalin uzuulelt'!F$3,negtgel!U207:BL207)+SUMIF(negtgel!U$2:BL$2,'Tsalin uzuulelt'!F$4,negtgel!U207:BL207)+SUMIF(negtgel!U$2:BL$2,'Tsalin uzuulelt'!F$5,negtgel!U207:BL207)</f>
      </c>
      <c r="I207">
        <f>SUMIF(negtgel!U$2:BL$2,'Tsalin uzuulelt'!H$1,negtgel!U207:BL207) + SUMIF(negtgel!U$2:BL$2,'Tsalin uzuulelt'!H$2,negtgel!U207:BL207)+SUMIF(negtgel!U$2:BL$2,'Tsalin uzuulelt'!H$3,negtgel!U207:BL207)+SUMIF(negtgel!U$2:BL$2,'Tsalin uzuulelt'!H$4,negtgel!U207:BL207)+SUMIF(negtgel!U$2:BL$2,'Tsalin uzuulelt'!H$5,negtgel!U207:BL207)</f>
      </c>
      <c r="J207">
        <f>SUMIF(negtgel!U$2:BL$2,'Tsalin uzuulelt'!J$1,negtgel!U207:BL207) + SUMIF(negtgel!U$2:BL$2,'Tsalin uzuulelt'!J$2,negtgel!U207:BL207)+SUMIF(negtgel!U$2:BL$2,'Tsalin uzuulelt'!J$3,negtgel!U207:BL207)+SUMIF(negtgel!U$2:BL$2,'Tsalin uzuulelt'!J$4,negtgel!U207:BL207)+SUMIF(negtgel!U$2:BL$2,'Tsalin uzuulelt'!J$5,negtgel!U207:BL207)</f>
      </c>
      <c r="K207">
        <f>SUMIF(negtgel!U$2:BL$2,'Tsalin uzuulelt'!L$1,negtgel!U207:BL207) + SUMIF(negtgel!U$2:BL$2,'Tsalin uzuulelt'!L$2,negtgel!U207:BL207)+SUMIF(negtgel!U$2:BL$2,'Tsalin uzuulelt'!L$3,negtgel!U207:BL207)+SUMIF(negtgel!U$2:BL$2,'Tsalin uzuulelt'!L$4,negtgel!U207:BL207)+SUMIF(negtgel!U$2:BL$2,'Tsalin uzuulelt'!L$5,negtgel!U207:BL207)</f>
      </c>
      <c r="L207">
        <f>SUMIF(negtgel!U$2:BL$2,'Tsalin uzuulelt'!N$1,negtgel!U207:BL207) + SUMIF(negtgel!U$2:BL$2,'Tsalin uzuulelt'!N$2,negtgel!U207:BL207)+SUMIF(negtgel!U$2:BL$2,'Tsalin uzuulelt'!N$3,negtgel!U207:BL207)+SUMIF(negtgel!U$2:BL$2,'Tsalin uzuulelt'!N$4,negtgel!U207:BL207)+SUMIF(negtgel!U$2:BL$2,'Tsalin uzuulelt'!N$5,negtgel!U207:BL207)</f>
      </c>
      <c r="M207">
        <f>SUMIF(negtgel!U$2:BL$2,'Tsalin uzuulelt'!P$1,negtgel!U207:BL207) + SUMIF(negtgel!U$2:BL$2,'Tsalin uzuulelt'!P$2,negtgel!U207:BL207)+ SUMIF(negtgel!U$2:BL$2,'Tsalin uzuulelt'!P$3,negtgel!U207:BL207)+ SUMIF(negtgel!U$2:BL$2,'Tsalin uzuulelt'!P$4,negtgel!U207:BL207)+ SUMIF(negtgel!U$2:BL$2,'Tsalin uzuulelt'!P$5,negtgel!U207:BL207)</f>
      </c>
      <c r="N207">
        <f>IF(ISNUMBER(U207*1)=CF207,0,K207-H207-G207)</f>
      </c>
      <c r="O207">
        <f>IF(ISNUMBER(U207*1)=CF207,0,L207)</f>
      </c>
      <c r="P207">
        <f>IF(ISNUMBER(U207*1)=CF207,0,M207)</f>
      </c>
      <c r="Q207">
        <f>IF(N207&gt;2400000,N207,0)</f>
      </c>
      <c r="R207">
        <f>IF(L207/Q207*100&lt;3,2,10)</f>
      </c>
      <c r="S207">
        <f>IF(CH207=0,0,IF(B207&gt;9,10,IF(B207&gt;8,B207,IF(B207&gt;7.7,7.8,IF(B207&gt;3,B207,IF(B207&gt;1.5,2))))))</f>
      </c>
      <c r="T207">
        <f>IFERROR(U207*1,0)</f>
      </c>
      <c r="U207" t="n">
        <v>154.0</v>
      </c>
      <c r="V207" t="s">
        <v>4524</v>
      </c>
      <c r="W207" t="s">
        <v>4469</v>
      </c>
      <c r="X207" t="n">
        <v>677436.0</v>
      </c>
      <c r="Y207" t="n">
        <v>0.0</v>
      </c>
      <c r="Z207" t="n">
        <v>0.0</v>
      </c>
      <c r="AA207" t="n">
        <v>0.0</v>
      </c>
      <c r="AB207" t="n">
        <v>0.0</v>
      </c>
      <c r="AC207" t="n">
        <v>0.0</v>
      </c>
      <c r="AD207" t="n">
        <v>0.0</v>
      </c>
      <c r="AE207" t="n">
        <v>0.0</v>
      </c>
      <c r="AF207" t="n">
        <v>0.0</v>
      </c>
      <c r="AG207" t="n">
        <v>0.0</v>
      </c>
      <c r="AH207" t="n">
        <v>0.0</v>
      </c>
      <c r="AI207" t="n">
        <v>0.0</v>
      </c>
      <c r="AJ207" t="n">
        <v>0.0</v>
      </c>
      <c r="AK207" t="n">
        <v>0.0</v>
      </c>
      <c r="AL207" t="n">
        <v>0.0</v>
      </c>
      <c r="AM207" t="n">
        <v>0.0</v>
      </c>
      <c r="AN207" t="n">
        <v>0.0</v>
      </c>
      <c r="AO207" t="n">
        <v>0.0</v>
      </c>
      <c r="AP207" t="n">
        <v>0.0</v>
      </c>
      <c r="AQ207" t="n">
        <v>0.0</v>
      </c>
      <c r="CG207"/>
    </row>
    <row r="208">
      <c r="A208" t="n">
        <v>3.0</v>
      </c>
      <c r="B208">
        <f>IF((K208-G208-H208&gt;2400000),10,(L208/(K208-G208-H208)*100))</f>
      </c>
      <c r="C208">
        <f>IF(N208&gt;2400000,240000,(N208*S208)/100)</f>
      </c>
      <c r="D208">
        <f>IF(S208=0,0,IF((N208-I208)&gt;2400000,((((((N208-I208-J208)-240000))*0.1+(I208+J208)*0.1)))-7000,((((((N208-I208-J208)-(N208-I208-J208)*S208/100)))*0.1+(I208+J208)*0.1)-7000)))</f>
      </c>
      <c r="E208">
        <f>C208-O208</f>
      </c>
      <c r="F208">
        <f>D208-P208</f>
      </c>
      <c r="G208">
        <f>SUMIF(negtgel!U$2:BL$2,'Tsalin uzuulelt'!B$1,negtgel!U208:BL208) + SUMIF(negtgel!U$2:BL$2,'Tsalin uzuulelt'!B$2,negtgel!U208:BL208)+SUMIF(negtgel!U$2:BL$2,'Tsalin uzuulelt'!B$3,negtgel!U208:BL208)+SUMIF(negtgel!U$2:BL$2,'Tsalin uzuulelt'!B$4,negtgel!U208:BL208)+SUMIF(negtgel!U$2:BL$2,'Tsalin uzuulelt'!B$5,negtgel!U208:BL208)</f>
      </c>
      <c r="H208">
        <f>SUMIF(negtgel!U$2:BL$2,'Tsalin uzuulelt'!F$1,negtgel!U208:BL208) + SUMIF(negtgel!U$2:BL$2,'Tsalin uzuulelt'!F$2,negtgel!U208:BL208)+SUMIF(negtgel!U$2:BL$2,'Tsalin uzuulelt'!F$3,negtgel!U208:BL208)+SUMIF(negtgel!U$2:BL$2,'Tsalin uzuulelt'!F$4,negtgel!U208:BL208)+SUMIF(negtgel!U$2:BL$2,'Tsalin uzuulelt'!F$5,negtgel!U208:BL208)</f>
      </c>
      <c r="I208">
        <f>SUMIF(negtgel!U$2:BL$2,'Tsalin uzuulelt'!H$1,negtgel!U208:BL208) + SUMIF(negtgel!U$2:BL$2,'Tsalin uzuulelt'!H$2,negtgel!U208:BL208)+SUMIF(negtgel!U$2:BL$2,'Tsalin uzuulelt'!H$3,negtgel!U208:BL208)+SUMIF(negtgel!U$2:BL$2,'Tsalin uzuulelt'!H$4,negtgel!U208:BL208)+SUMIF(negtgel!U$2:BL$2,'Tsalin uzuulelt'!H$5,negtgel!U208:BL208)</f>
      </c>
      <c r="J208">
        <f>SUMIF(negtgel!U$2:BL$2,'Tsalin uzuulelt'!J$1,negtgel!U208:BL208) + SUMIF(negtgel!U$2:BL$2,'Tsalin uzuulelt'!J$2,negtgel!U208:BL208)+SUMIF(negtgel!U$2:BL$2,'Tsalin uzuulelt'!J$3,negtgel!U208:BL208)+SUMIF(negtgel!U$2:BL$2,'Tsalin uzuulelt'!J$4,negtgel!U208:BL208)+SUMIF(negtgel!U$2:BL$2,'Tsalin uzuulelt'!J$5,negtgel!U208:BL208)</f>
      </c>
      <c r="K208">
        <f>SUMIF(negtgel!U$2:BL$2,'Tsalin uzuulelt'!L$1,negtgel!U208:BL208) + SUMIF(negtgel!U$2:BL$2,'Tsalin uzuulelt'!L$2,negtgel!U208:BL208)+SUMIF(negtgel!U$2:BL$2,'Tsalin uzuulelt'!L$3,negtgel!U208:BL208)+SUMIF(negtgel!U$2:BL$2,'Tsalin uzuulelt'!L$4,negtgel!U208:BL208)+SUMIF(negtgel!U$2:BL$2,'Tsalin uzuulelt'!L$5,negtgel!U208:BL208)</f>
      </c>
      <c r="L208">
        <f>SUMIF(negtgel!U$2:BL$2,'Tsalin uzuulelt'!N$1,negtgel!U208:BL208) + SUMIF(negtgel!U$2:BL$2,'Tsalin uzuulelt'!N$2,negtgel!U208:BL208)+SUMIF(negtgel!U$2:BL$2,'Tsalin uzuulelt'!N$3,negtgel!U208:BL208)+SUMIF(negtgel!U$2:BL$2,'Tsalin uzuulelt'!N$4,negtgel!U208:BL208)+SUMIF(negtgel!U$2:BL$2,'Tsalin uzuulelt'!N$5,negtgel!U208:BL208)</f>
      </c>
      <c r="M208">
        <f>SUMIF(negtgel!U$2:BL$2,'Tsalin uzuulelt'!P$1,negtgel!U208:BL208) + SUMIF(negtgel!U$2:BL$2,'Tsalin uzuulelt'!P$2,negtgel!U208:BL208)+ SUMIF(negtgel!U$2:BL$2,'Tsalin uzuulelt'!P$3,negtgel!U208:BL208)+ SUMIF(negtgel!U$2:BL$2,'Tsalin uzuulelt'!P$4,negtgel!U208:BL208)+ SUMIF(negtgel!U$2:BL$2,'Tsalin uzuulelt'!P$5,negtgel!U208:BL208)</f>
      </c>
      <c r="N208">
        <f>IF(ISNUMBER(U208*1)=CF208,0,K208-H208-G208)</f>
      </c>
      <c r="O208">
        <f>IF(ISNUMBER(U208*1)=CF208,0,L208)</f>
      </c>
      <c r="P208">
        <f>IF(ISNUMBER(U208*1)=CF208,0,M208)</f>
      </c>
      <c r="Q208">
        <f>IF(N208&gt;2400000,N208,0)</f>
      </c>
      <c r="R208">
        <f>IF(L208/Q208*100&lt;3,2,10)</f>
      </c>
      <c r="S208">
        <f>IF(CH208=0,0,IF(B208&gt;9,10,IF(B208&gt;8,B208,IF(B208&gt;7.7,7.8,IF(B208&gt;3,B208,IF(B208&gt;1.5,2))))))</f>
      </c>
      <c r="T208">
        <f>IFERROR(U208*1,0)</f>
      </c>
      <c r="U208" t="n">
        <v>155.0</v>
      </c>
      <c r="V208" t="s">
        <v>4525</v>
      </c>
      <c r="W208" t="s">
        <v>4469</v>
      </c>
      <c r="X208" t="n">
        <v>645556.0</v>
      </c>
      <c r="Y208" t="n">
        <v>0.0</v>
      </c>
      <c r="Z208" t="n">
        <v>0.0</v>
      </c>
      <c r="AA208" t="n">
        <v>0.0</v>
      </c>
      <c r="AB208" t="n">
        <v>0.0</v>
      </c>
      <c r="AC208" t="n">
        <v>0.0</v>
      </c>
      <c r="AD208" t="n">
        <v>0.0</v>
      </c>
      <c r="AE208" t="n">
        <v>0.0</v>
      </c>
      <c r="AF208" t="n">
        <v>0.0</v>
      </c>
      <c r="AG208" t="n">
        <v>0.0</v>
      </c>
      <c r="AH208" t="n">
        <v>0.0</v>
      </c>
      <c r="AI208" t="n">
        <v>0.0</v>
      </c>
      <c r="AJ208" t="n">
        <v>0.0</v>
      </c>
      <c r="AK208" t="n">
        <v>0.0</v>
      </c>
      <c r="AL208" t="n">
        <v>0.0</v>
      </c>
      <c r="AM208" t="n">
        <v>0.0</v>
      </c>
      <c r="AN208" t="n">
        <v>0.0</v>
      </c>
      <c r="AO208" t="n">
        <v>0.0</v>
      </c>
      <c r="AP208" t="n">
        <v>0.0</v>
      </c>
      <c r="AQ208" t="n">
        <v>0.0</v>
      </c>
      <c r="CG208"/>
    </row>
    <row r="209">
      <c r="A209" t="n">
        <v>3.0</v>
      </c>
      <c r="B209">
        <f>IF((K209-G209-H209&gt;2400000),10,(L209/(K209-G209-H209)*100))</f>
      </c>
      <c r="C209">
        <f>IF(N209&gt;2400000,240000,(N209*S209)/100)</f>
      </c>
      <c r="D209">
        <f>IF(S209=0,0,IF((N209-I209)&gt;2400000,((((((N209-I209-J209)-240000))*0.1+(I209+J209)*0.1)))-7000,((((((N209-I209-J209)-(N209-I209-J209)*S209/100)))*0.1+(I209+J209)*0.1)-7000)))</f>
      </c>
      <c r="E209">
        <f>C209-O209</f>
      </c>
      <c r="F209">
        <f>D209-P209</f>
      </c>
      <c r="G209">
        <f>SUMIF(negtgel!U$2:BL$2,'Tsalin uzuulelt'!B$1,negtgel!U209:BL209) + SUMIF(negtgel!U$2:BL$2,'Tsalin uzuulelt'!B$2,negtgel!U209:BL209)+SUMIF(negtgel!U$2:BL$2,'Tsalin uzuulelt'!B$3,negtgel!U209:BL209)+SUMIF(negtgel!U$2:BL$2,'Tsalin uzuulelt'!B$4,negtgel!U209:BL209)+SUMIF(negtgel!U$2:BL$2,'Tsalin uzuulelt'!B$5,negtgel!U209:BL209)</f>
      </c>
      <c r="H209">
        <f>SUMIF(negtgel!U$2:BL$2,'Tsalin uzuulelt'!F$1,negtgel!U209:BL209) + SUMIF(negtgel!U$2:BL$2,'Tsalin uzuulelt'!F$2,negtgel!U209:BL209)+SUMIF(negtgel!U$2:BL$2,'Tsalin uzuulelt'!F$3,negtgel!U209:BL209)+SUMIF(negtgel!U$2:BL$2,'Tsalin uzuulelt'!F$4,negtgel!U209:BL209)+SUMIF(negtgel!U$2:BL$2,'Tsalin uzuulelt'!F$5,negtgel!U209:BL209)</f>
      </c>
      <c r="I209">
        <f>SUMIF(negtgel!U$2:BL$2,'Tsalin uzuulelt'!H$1,negtgel!U209:BL209) + SUMIF(negtgel!U$2:BL$2,'Tsalin uzuulelt'!H$2,negtgel!U209:BL209)+SUMIF(negtgel!U$2:BL$2,'Tsalin uzuulelt'!H$3,negtgel!U209:BL209)+SUMIF(negtgel!U$2:BL$2,'Tsalin uzuulelt'!H$4,negtgel!U209:BL209)+SUMIF(negtgel!U$2:BL$2,'Tsalin uzuulelt'!H$5,negtgel!U209:BL209)</f>
      </c>
      <c r="J209">
        <f>SUMIF(negtgel!U$2:BL$2,'Tsalin uzuulelt'!J$1,negtgel!U209:BL209) + SUMIF(negtgel!U$2:BL$2,'Tsalin uzuulelt'!J$2,negtgel!U209:BL209)+SUMIF(negtgel!U$2:BL$2,'Tsalin uzuulelt'!J$3,negtgel!U209:BL209)+SUMIF(negtgel!U$2:BL$2,'Tsalin uzuulelt'!J$4,negtgel!U209:BL209)+SUMIF(negtgel!U$2:BL$2,'Tsalin uzuulelt'!J$5,negtgel!U209:BL209)</f>
      </c>
      <c r="K209">
        <f>SUMIF(negtgel!U$2:BL$2,'Tsalin uzuulelt'!L$1,negtgel!U209:BL209) + SUMIF(negtgel!U$2:BL$2,'Tsalin uzuulelt'!L$2,negtgel!U209:BL209)+SUMIF(negtgel!U$2:BL$2,'Tsalin uzuulelt'!L$3,negtgel!U209:BL209)+SUMIF(negtgel!U$2:BL$2,'Tsalin uzuulelt'!L$4,negtgel!U209:BL209)+SUMIF(negtgel!U$2:BL$2,'Tsalin uzuulelt'!L$5,negtgel!U209:BL209)</f>
      </c>
      <c r="L209">
        <f>SUMIF(negtgel!U$2:BL$2,'Tsalin uzuulelt'!N$1,negtgel!U209:BL209) + SUMIF(negtgel!U$2:BL$2,'Tsalin uzuulelt'!N$2,negtgel!U209:BL209)+SUMIF(negtgel!U$2:BL$2,'Tsalin uzuulelt'!N$3,negtgel!U209:BL209)+SUMIF(negtgel!U$2:BL$2,'Tsalin uzuulelt'!N$4,negtgel!U209:BL209)+SUMIF(negtgel!U$2:BL$2,'Tsalin uzuulelt'!N$5,negtgel!U209:BL209)</f>
      </c>
      <c r="M209">
        <f>SUMIF(negtgel!U$2:BL$2,'Tsalin uzuulelt'!P$1,negtgel!U209:BL209) + SUMIF(negtgel!U$2:BL$2,'Tsalin uzuulelt'!P$2,negtgel!U209:BL209)+ SUMIF(negtgel!U$2:BL$2,'Tsalin uzuulelt'!P$3,negtgel!U209:BL209)+ SUMIF(negtgel!U$2:BL$2,'Tsalin uzuulelt'!P$4,negtgel!U209:BL209)+ SUMIF(negtgel!U$2:BL$2,'Tsalin uzuulelt'!P$5,negtgel!U209:BL209)</f>
      </c>
      <c r="N209">
        <f>IF(ISNUMBER(U209*1)=CF209,0,K209-H209-G209)</f>
      </c>
      <c r="O209">
        <f>IF(ISNUMBER(U209*1)=CF209,0,L209)</f>
      </c>
      <c r="P209">
        <f>IF(ISNUMBER(U209*1)=CF209,0,M209)</f>
      </c>
      <c r="Q209">
        <f>IF(N209&gt;2400000,N209,0)</f>
      </c>
      <c r="R209">
        <f>IF(L209/Q209*100&lt;3,2,10)</f>
      </c>
      <c r="S209">
        <f>IF(CH209=0,0,IF(B209&gt;9,10,IF(B209&gt;8,B209,IF(B209&gt;7.7,7.8,IF(B209&gt;3,B209,IF(B209&gt;1.5,2))))))</f>
      </c>
      <c r="T209">
        <f>IFERROR(U209*1,0)</f>
      </c>
      <c r="U209" t="s">
        <v>4466</v>
      </c>
      <c r="V209"/>
      <c r="W209"/>
      <c r="X209" t="n">
        <v>3.7688315E7</v>
      </c>
      <c r="Y209" t="n">
        <v>0.0</v>
      </c>
      <c r="Z209" t="n">
        <v>0.0</v>
      </c>
      <c r="AA209" t="n">
        <v>0.0</v>
      </c>
      <c r="AB209" t="n">
        <v>0.0</v>
      </c>
      <c r="AC209" t="n">
        <v>0.0</v>
      </c>
      <c r="AD209" t="n">
        <v>0.0</v>
      </c>
      <c r="AE209" t="n">
        <v>0.0</v>
      </c>
      <c r="AF209" t="n">
        <v>0.0</v>
      </c>
      <c r="AG209" t="n">
        <v>0.0</v>
      </c>
      <c r="AH209" t="n">
        <v>0.0</v>
      </c>
      <c r="AI209" t="n">
        <v>0.0</v>
      </c>
      <c r="AJ209" t="n">
        <v>0.0</v>
      </c>
      <c r="AK209" t="n">
        <v>0.0</v>
      </c>
      <c r="AL209" t="n">
        <v>0.0</v>
      </c>
      <c r="AM209" t="n">
        <v>0.0</v>
      </c>
      <c r="AN209" t="n">
        <v>0.0</v>
      </c>
      <c r="AO209" t="n">
        <v>0.0</v>
      </c>
      <c r="AP209" t="n">
        <v>0.0</v>
      </c>
      <c r="AQ209" t="n">
        <v>0.0</v>
      </c>
      <c r="CG209"/>
    </row>
    <row r="210">
      <c r="A210" t="n">
        <v>3.0</v>
      </c>
      <c r="B210">
        <f>IF((K210-G210-H210&gt;2400000),10,(L210/(K210-G210-H210)*100))</f>
      </c>
      <c r="C210">
        <f>IF(N210&gt;2400000,240000,(N210*S210)/100)</f>
      </c>
      <c r="D210">
        <f>IF(S210=0,0,IF((N210-I210)&gt;2400000,((((((N210-I210-J210)-240000))*0.1+(I210+J210)*0.1)))-7000,((((((N210-I210-J210)-(N210-I210-J210)*S210/100)))*0.1+(I210+J210)*0.1)-7000)))</f>
      </c>
      <c r="E210">
        <f>C210-O210</f>
      </c>
      <c r="F210">
        <f>D210-P210</f>
      </c>
      <c r="G210">
        <f>SUMIF(negtgel!U$2:BL$2,'Tsalin uzuulelt'!B$1,negtgel!U210:BL210) + SUMIF(negtgel!U$2:BL$2,'Tsalin uzuulelt'!B$2,negtgel!U210:BL210)+SUMIF(negtgel!U$2:BL$2,'Tsalin uzuulelt'!B$3,negtgel!U210:BL210)+SUMIF(negtgel!U$2:BL$2,'Tsalin uzuulelt'!B$4,negtgel!U210:BL210)+SUMIF(negtgel!U$2:BL$2,'Tsalin uzuulelt'!B$5,negtgel!U210:BL210)</f>
      </c>
      <c r="H210">
        <f>SUMIF(negtgel!U$2:BL$2,'Tsalin uzuulelt'!F$1,negtgel!U210:BL210) + SUMIF(negtgel!U$2:BL$2,'Tsalin uzuulelt'!F$2,negtgel!U210:BL210)+SUMIF(negtgel!U$2:BL$2,'Tsalin uzuulelt'!F$3,negtgel!U210:BL210)+SUMIF(negtgel!U$2:BL$2,'Tsalin uzuulelt'!F$4,negtgel!U210:BL210)+SUMIF(negtgel!U$2:BL$2,'Tsalin uzuulelt'!F$5,negtgel!U210:BL210)</f>
      </c>
      <c r="I210">
        <f>SUMIF(negtgel!U$2:BL$2,'Tsalin uzuulelt'!H$1,negtgel!U210:BL210) + SUMIF(negtgel!U$2:BL$2,'Tsalin uzuulelt'!H$2,negtgel!U210:BL210)+SUMIF(negtgel!U$2:BL$2,'Tsalin uzuulelt'!H$3,negtgel!U210:BL210)+SUMIF(negtgel!U$2:BL$2,'Tsalin uzuulelt'!H$4,negtgel!U210:BL210)+SUMIF(negtgel!U$2:BL$2,'Tsalin uzuulelt'!H$5,negtgel!U210:BL210)</f>
      </c>
      <c r="J210">
        <f>SUMIF(negtgel!U$2:BL$2,'Tsalin uzuulelt'!J$1,negtgel!U210:BL210) + SUMIF(negtgel!U$2:BL$2,'Tsalin uzuulelt'!J$2,negtgel!U210:BL210)+SUMIF(negtgel!U$2:BL$2,'Tsalin uzuulelt'!J$3,negtgel!U210:BL210)+SUMIF(negtgel!U$2:BL$2,'Tsalin uzuulelt'!J$4,negtgel!U210:BL210)+SUMIF(negtgel!U$2:BL$2,'Tsalin uzuulelt'!J$5,negtgel!U210:BL210)</f>
      </c>
      <c r="K210">
        <f>SUMIF(negtgel!U$2:BL$2,'Tsalin uzuulelt'!L$1,negtgel!U210:BL210) + SUMIF(negtgel!U$2:BL$2,'Tsalin uzuulelt'!L$2,negtgel!U210:BL210)+SUMIF(negtgel!U$2:BL$2,'Tsalin uzuulelt'!L$3,negtgel!U210:BL210)+SUMIF(negtgel!U$2:BL$2,'Tsalin uzuulelt'!L$4,negtgel!U210:BL210)+SUMIF(negtgel!U$2:BL$2,'Tsalin uzuulelt'!L$5,negtgel!U210:BL210)</f>
      </c>
      <c r="L210">
        <f>SUMIF(negtgel!U$2:BL$2,'Tsalin uzuulelt'!N$1,negtgel!U210:BL210) + SUMIF(negtgel!U$2:BL$2,'Tsalin uzuulelt'!N$2,negtgel!U210:BL210)+SUMIF(negtgel!U$2:BL$2,'Tsalin uzuulelt'!N$3,negtgel!U210:BL210)+SUMIF(negtgel!U$2:BL$2,'Tsalin uzuulelt'!N$4,negtgel!U210:BL210)+SUMIF(negtgel!U$2:BL$2,'Tsalin uzuulelt'!N$5,negtgel!U210:BL210)</f>
      </c>
      <c r="M210">
        <f>SUMIF(negtgel!U$2:BL$2,'Tsalin uzuulelt'!P$1,negtgel!U210:BL210) + SUMIF(negtgel!U$2:BL$2,'Tsalin uzuulelt'!P$2,negtgel!U210:BL210)+ SUMIF(negtgel!U$2:BL$2,'Tsalin uzuulelt'!P$3,negtgel!U210:BL210)+ SUMIF(negtgel!U$2:BL$2,'Tsalin uzuulelt'!P$4,negtgel!U210:BL210)+ SUMIF(negtgel!U$2:BL$2,'Tsalin uzuulelt'!P$5,negtgel!U210:BL210)</f>
      </c>
      <c r="N210">
        <f>IF(ISNUMBER(U210*1)=CF210,0,K210-H210-G210)</f>
      </c>
      <c r="O210">
        <f>IF(ISNUMBER(U210*1)=CF210,0,L210)</f>
      </c>
      <c r="P210">
        <f>IF(ISNUMBER(U210*1)=CF210,0,M210)</f>
      </c>
      <c r="Q210">
        <f>IF(N210&gt;2400000,N210,0)</f>
      </c>
      <c r="R210">
        <f>IF(L210/Q210*100&lt;3,2,10)</f>
      </c>
      <c r="S210">
        <f>IF(CH210=0,0,IF(B210&gt;9,10,IF(B210&gt;8,B210,IF(B210&gt;7.7,7.8,IF(B210&gt;3,B210,IF(B210&gt;1.5,2))))))</f>
      </c>
      <c r="T210">
        <f>IFERROR(U210*1,0)</f>
      </c>
      <c r="U210" t="s">
        <v>4526</v>
      </c>
      <c r="V210"/>
      <c r="W210"/>
      <c r="X210"/>
      <c r="Y210"/>
      <c r="Z210"/>
      <c r="AA210"/>
      <c r="AB210"/>
      <c r="AC210"/>
      <c r="AD210"/>
      <c r="AE210"/>
      <c r="AF210"/>
      <c r="AG210"/>
      <c r="AH210"/>
      <c r="AI210"/>
      <c r="AJ210"/>
      <c r="AK210"/>
      <c r="AL210"/>
      <c r="AM210"/>
      <c r="AN210"/>
      <c r="AO210"/>
      <c r="AP210"/>
      <c r="AQ210"/>
      <c r="CG210"/>
    </row>
    <row r="213">
      <c r="A213" t="n">
        <v>4.0</v>
      </c>
      <c r="B213">
        <f>IF((K213-G213-H213&gt;2400000),10,(L213/(K213-G213-H213)*100))</f>
      </c>
      <c r="C213">
        <f>IF(N213&gt;2400000,240000,(N213*S213)/100)</f>
      </c>
      <c r="D213">
        <f>IF(S213=0,0,IF((N213-I213)&gt;2400000,((((((N213-I213-J213)-240000))*0.1+(I213+J213)*0.1)))-7000,((((((N213-I213-J213)-(N213-I213-J213)*S213/100)))*0.1+(I213+J213)*0.1)-7000)))</f>
      </c>
      <c r="E213">
        <f>C213-O213</f>
      </c>
      <c r="F213">
        <f>D213-P213</f>
      </c>
      <c r="G213">
        <f>SUMIF(negtgel!U$2:BL$2,'Tsalin uzuulelt'!B$1,negtgel!U213:BL213) + SUMIF(negtgel!U$2:BL$2,'Tsalin uzuulelt'!B$2,negtgel!U213:BL213)+SUMIF(negtgel!U$2:BL$2,'Tsalin uzuulelt'!B$3,negtgel!U213:BL213)+SUMIF(negtgel!U$2:BL$2,'Tsalin uzuulelt'!B$4,negtgel!U213:BL213)+SUMIF(negtgel!U$2:BL$2,'Tsalin uzuulelt'!B$5,negtgel!U213:BL213)</f>
      </c>
      <c r="H213">
        <f>SUMIF(negtgel!U$2:BL$2,'Tsalin uzuulelt'!F$1,negtgel!U213:BL213) + SUMIF(negtgel!U$2:BL$2,'Tsalin uzuulelt'!F$2,negtgel!U213:BL213)+SUMIF(negtgel!U$2:BL$2,'Tsalin uzuulelt'!F$3,negtgel!U213:BL213)+SUMIF(negtgel!U$2:BL$2,'Tsalin uzuulelt'!F$4,negtgel!U213:BL213)+SUMIF(negtgel!U$2:BL$2,'Tsalin uzuulelt'!F$5,negtgel!U213:BL213)</f>
      </c>
      <c r="I213">
        <f>SUMIF(negtgel!U$2:BL$2,'Tsalin uzuulelt'!H$1,negtgel!U213:BL213) + SUMIF(negtgel!U$2:BL$2,'Tsalin uzuulelt'!H$2,negtgel!U213:BL213)+SUMIF(negtgel!U$2:BL$2,'Tsalin uzuulelt'!H$3,negtgel!U213:BL213)+SUMIF(negtgel!U$2:BL$2,'Tsalin uzuulelt'!H$4,negtgel!U213:BL213)+SUMIF(negtgel!U$2:BL$2,'Tsalin uzuulelt'!H$5,negtgel!U213:BL213)</f>
      </c>
      <c r="J213">
        <f>SUMIF(negtgel!U$2:BL$2,'Tsalin uzuulelt'!J$1,negtgel!U213:BL213) + SUMIF(negtgel!U$2:BL$2,'Tsalin uzuulelt'!J$2,negtgel!U213:BL213)+SUMIF(negtgel!U$2:BL$2,'Tsalin uzuulelt'!J$3,negtgel!U213:BL213)+SUMIF(negtgel!U$2:BL$2,'Tsalin uzuulelt'!J$4,negtgel!U213:BL213)+SUMIF(negtgel!U$2:BL$2,'Tsalin uzuulelt'!J$5,negtgel!U213:BL213)</f>
      </c>
      <c r="K213">
        <f>SUMIF(negtgel!U$2:BL$2,'Tsalin uzuulelt'!L$1,negtgel!U213:BL213) + SUMIF(negtgel!U$2:BL$2,'Tsalin uzuulelt'!L$2,negtgel!U213:BL213)+SUMIF(negtgel!U$2:BL$2,'Tsalin uzuulelt'!L$3,negtgel!U213:BL213)+SUMIF(negtgel!U$2:BL$2,'Tsalin uzuulelt'!L$4,negtgel!U213:BL213)+SUMIF(negtgel!U$2:BL$2,'Tsalin uzuulelt'!L$5,negtgel!U213:BL213)</f>
      </c>
      <c r="L213">
        <f>SUMIF(negtgel!U$2:BL$2,'Tsalin uzuulelt'!N$1,negtgel!U213:BL213) + SUMIF(negtgel!U$2:BL$2,'Tsalin uzuulelt'!N$2,negtgel!U213:BL213)+SUMIF(negtgel!U$2:BL$2,'Tsalin uzuulelt'!N$3,negtgel!U213:BL213)+SUMIF(negtgel!U$2:BL$2,'Tsalin uzuulelt'!N$4,negtgel!U213:BL213)+SUMIF(negtgel!U$2:BL$2,'Tsalin uzuulelt'!N$5,negtgel!U213:BL213)</f>
      </c>
      <c r="M213">
        <f>SUMIF(negtgel!U$2:BL$2,'Tsalin uzuulelt'!P$1,negtgel!U213:BL213) + SUMIF(negtgel!U$2:BL$2,'Tsalin uzuulelt'!P$2,negtgel!U213:BL213)+ SUMIF(negtgel!U$2:BL$2,'Tsalin uzuulelt'!P$3,negtgel!U213:BL213)+ SUMIF(negtgel!U$2:BL$2,'Tsalin uzuulelt'!P$4,negtgel!U213:BL213)+ SUMIF(negtgel!U$2:BL$2,'Tsalin uzuulelt'!P$5,negtgel!U213:BL213)</f>
      </c>
      <c r="N213">
        <f>IF(ISNUMBER(U213*1)=CF213,0,K213-H213-G213)</f>
      </c>
      <c r="O213">
        <f>IF(ISNUMBER(U213*1)=CF213,0,L213)</f>
      </c>
      <c r="P213">
        <f>IF(ISNUMBER(U213*1)=CF213,0,M213)</f>
      </c>
      <c r="Q213">
        <f>IF(N213&gt;2400000,N213,0)</f>
      </c>
      <c r="R213">
        <f>IF(L213/Q213*100&lt;3,2,10)</f>
      </c>
      <c r="S213">
        <f>IF(CH213=0,0,IF(B213&gt;9,10,IF(B213&gt;8,B213,IF(B213&gt;7.7,7.8,IF(B213&gt;3,B213,IF(B213&gt;1.5,2))))))</f>
      </c>
      <c r="T213">
        <f>IFERROR(U213*1,0)</f>
      </c>
      <c r="U213" t="s">
        <v>4460</v>
      </c>
      <c r="V213"/>
      <c r="W213"/>
      <c r="X213"/>
      <c r="Y213"/>
      <c r="Z213"/>
      <c r="AA213"/>
      <c r="AB213"/>
      <c r="AC213"/>
      <c r="AD213"/>
      <c r="AE213"/>
      <c r="AF213"/>
      <c r="AG213"/>
      <c r="AH213"/>
      <c r="AI213"/>
      <c r="AJ213"/>
      <c r="AK213"/>
      <c r="AL213"/>
      <c r="AM213"/>
      <c r="AN213"/>
      <c r="AO213"/>
      <c r="AP213"/>
      <c r="AQ213"/>
      <c r="CG213"/>
    </row>
    <row r="214">
      <c r="A214" t="n">
        <v>4.0</v>
      </c>
      <c r="B214">
        <f>IF((K214-G214-H214&gt;2400000),10,(L214/(K214-G214-H214)*100))</f>
      </c>
      <c r="C214">
        <f>IF(N214&gt;2400000,240000,(N214*S214)/100)</f>
      </c>
      <c r="D214">
        <f>IF(S214=0,0,IF((N214-I214)&gt;2400000,((((((N214-I214-J214)-240000))*0.1+(I214+J214)*0.1)))-7000,((((((N214-I214-J214)-(N214-I214-J214)*S214/100)))*0.1+(I214+J214)*0.1)-7000)))</f>
      </c>
      <c r="E214">
        <f>C214-O214</f>
      </c>
      <c r="F214">
        <f>D214-P214</f>
      </c>
      <c r="G214">
        <f>SUMIF(negtgel!U$2:BL$2,'Tsalin uzuulelt'!B$1,negtgel!U214:BL214) + SUMIF(negtgel!U$2:BL$2,'Tsalin uzuulelt'!B$2,negtgel!U214:BL214)+SUMIF(negtgel!U$2:BL$2,'Tsalin uzuulelt'!B$3,negtgel!U214:BL214)+SUMIF(negtgel!U$2:BL$2,'Tsalin uzuulelt'!B$4,negtgel!U214:BL214)+SUMIF(negtgel!U$2:BL$2,'Tsalin uzuulelt'!B$5,negtgel!U214:BL214)</f>
      </c>
      <c r="H214">
        <f>SUMIF(negtgel!U$2:BL$2,'Tsalin uzuulelt'!F$1,negtgel!U214:BL214) + SUMIF(negtgel!U$2:BL$2,'Tsalin uzuulelt'!F$2,negtgel!U214:BL214)+SUMIF(negtgel!U$2:BL$2,'Tsalin uzuulelt'!F$3,negtgel!U214:BL214)+SUMIF(negtgel!U$2:BL$2,'Tsalin uzuulelt'!F$4,negtgel!U214:BL214)+SUMIF(negtgel!U$2:BL$2,'Tsalin uzuulelt'!F$5,negtgel!U214:BL214)</f>
      </c>
      <c r="I214">
        <f>SUMIF(negtgel!U$2:BL$2,'Tsalin uzuulelt'!H$1,negtgel!U214:BL214) + SUMIF(negtgel!U$2:BL$2,'Tsalin uzuulelt'!H$2,negtgel!U214:BL214)+SUMIF(negtgel!U$2:BL$2,'Tsalin uzuulelt'!H$3,negtgel!U214:BL214)+SUMIF(negtgel!U$2:BL$2,'Tsalin uzuulelt'!H$4,negtgel!U214:BL214)+SUMIF(negtgel!U$2:BL$2,'Tsalin uzuulelt'!H$5,negtgel!U214:BL214)</f>
      </c>
      <c r="J214">
        <f>SUMIF(negtgel!U$2:BL$2,'Tsalin uzuulelt'!J$1,negtgel!U214:BL214) + SUMIF(negtgel!U$2:BL$2,'Tsalin uzuulelt'!J$2,negtgel!U214:BL214)+SUMIF(negtgel!U$2:BL$2,'Tsalin uzuulelt'!J$3,negtgel!U214:BL214)+SUMIF(negtgel!U$2:BL$2,'Tsalin uzuulelt'!J$4,negtgel!U214:BL214)+SUMIF(negtgel!U$2:BL$2,'Tsalin uzuulelt'!J$5,negtgel!U214:BL214)</f>
      </c>
      <c r="K214">
        <f>SUMIF(negtgel!U$2:BL$2,'Tsalin uzuulelt'!L$1,negtgel!U214:BL214) + SUMIF(negtgel!U$2:BL$2,'Tsalin uzuulelt'!L$2,negtgel!U214:BL214)+SUMIF(negtgel!U$2:BL$2,'Tsalin uzuulelt'!L$3,negtgel!U214:BL214)+SUMIF(negtgel!U$2:BL$2,'Tsalin uzuulelt'!L$4,negtgel!U214:BL214)+SUMIF(negtgel!U$2:BL$2,'Tsalin uzuulelt'!L$5,negtgel!U214:BL214)</f>
      </c>
      <c r="L214">
        <f>SUMIF(negtgel!U$2:BL$2,'Tsalin uzuulelt'!N$1,negtgel!U214:BL214) + SUMIF(negtgel!U$2:BL$2,'Tsalin uzuulelt'!N$2,negtgel!U214:BL214)+SUMIF(negtgel!U$2:BL$2,'Tsalin uzuulelt'!N$3,negtgel!U214:BL214)+SUMIF(negtgel!U$2:BL$2,'Tsalin uzuulelt'!N$4,negtgel!U214:BL214)+SUMIF(negtgel!U$2:BL$2,'Tsalin uzuulelt'!N$5,negtgel!U214:BL214)</f>
      </c>
      <c r="M214">
        <f>SUMIF(negtgel!U$2:BL$2,'Tsalin uzuulelt'!P$1,negtgel!U214:BL214) + SUMIF(negtgel!U$2:BL$2,'Tsalin uzuulelt'!P$2,negtgel!U214:BL214)+ SUMIF(negtgel!U$2:BL$2,'Tsalin uzuulelt'!P$3,negtgel!U214:BL214)+ SUMIF(negtgel!U$2:BL$2,'Tsalin uzuulelt'!P$4,negtgel!U214:BL214)+ SUMIF(negtgel!U$2:BL$2,'Tsalin uzuulelt'!P$5,negtgel!U214:BL214)</f>
      </c>
      <c r="N214">
        <f>IF(ISNUMBER(U214*1)=CF214,0,K214-H214-G214)</f>
      </c>
      <c r="O214">
        <f>IF(ISNUMBER(U214*1)=CF214,0,L214)</f>
      </c>
      <c r="P214">
        <f>IF(ISNUMBER(U214*1)=CF214,0,M214)</f>
      </c>
      <c r="Q214">
        <f>IF(N214&gt;2400000,N214,0)</f>
      </c>
      <c r="R214">
        <f>IF(L214/Q214*100&lt;3,2,10)</f>
      </c>
      <c r="S214">
        <f>IF(CH214=0,0,IF(B214&gt;9,10,IF(B214&gt;8,B214,IF(B214&gt;7.7,7.8,IF(B214&gt;3,B214,IF(B214&gt;1.5,2))))))</f>
      </c>
      <c r="T214">
        <f>IFERROR(U214*1,0)</f>
      </c>
      <c r="U214" t="n">
        <v>20.0</v>
      </c>
      <c r="V214" t="s">
        <v>4461</v>
      </c>
      <c r="W214" t="s">
        <v>4462</v>
      </c>
      <c r="X214" t="n">
        <v>864211.0</v>
      </c>
      <c r="Y214" t="n">
        <v>864211.0</v>
      </c>
      <c r="Z214" t="n">
        <v>216053.0</v>
      </c>
      <c r="AA214" t="n">
        <v>216053.0</v>
      </c>
      <c r="AB214" t="n">
        <v>0.0</v>
      </c>
      <c r="AC214" t="n">
        <v>0.0</v>
      </c>
      <c r="AD214" t="n">
        <v>0.0</v>
      </c>
      <c r="AE214" t="n">
        <v>331857.0</v>
      </c>
      <c r="AF214" t="n">
        <v>60000.0</v>
      </c>
      <c r="AG214" t="n">
        <v>0.0</v>
      </c>
      <c r="AH214" t="n">
        <v>0.0</v>
      </c>
      <c r="AI214" t="n">
        <v>0.0</v>
      </c>
      <c r="AJ214" t="n">
        <v>0.0</v>
      </c>
      <c r="AK214" t="n">
        <v>0.0</v>
      </c>
      <c r="AL214" t="n">
        <v>0.0</v>
      </c>
      <c r="AM214" t="n">
        <v>0.0</v>
      </c>
      <c r="AN214" t="n">
        <v>0.0</v>
      </c>
      <c r="AO214" t="n">
        <v>1688174.0</v>
      </c>
      <c r="AP214" t="n">
        <v>168816.0</v>
      </c>
      <c r="AQ214" t="n">
        <v>145535.7</v>
      </c>
      <c r="CG214"/>
    </row>
    <row r="215">
      <c r="A215" t="n">
        <v>4.0</v>
      </c>
      <c r="B215">
        <f>IF((K215-G215-H215&gt;2400000),10,(L215/(K215-G215-H215)*100))</f>
      </c>
      <c r="C215">
        <f>IF(N215&gt;2400000,240000,(N215*S215)/100)</f>
      </c>
      <c r="D215">
        <f>IF(S215=0,0,IF((N215-I215)&gt;2400000,((((((N215-I215-J215)-240000))*0.1+(I215+J215)*0.1)))-7000,((((((N215-I215-J215)-(N215-I215-J215)*S215/100)))*0.1+(I215+J215)*0.1)-7000)))</f>
      </c>
      <c r="E215">
        <f>C215-O215</f>
      </c>
      <c r="F215">
        <f>D215-P215</f>
      </c>
      <c r="G215">
        <f>SUMIF(negtgel!U$2:BL$2,'Tsalin uzuulelt'!B$1,negtgel!U215:BL215) + SUMIF(negtgel!U$2:BL$2,'Tsalin uzuulelt'!B$2,negtgel!U215:BL215)+SUMIF(negtgel!U$2:BL$2,'Tsalin uzuulelt'!B$3,negtgel!U215:BL215)+SUMIF(negtgel!U$2:BL$2,'Tsalin uzuulelt'!B$4,negtgel!U215:BL215)+SUMIF(negtgel!U$2:BL$2,'Tsalin uzuulelt'!B$5,negtgel!U215:BL215)</f>
      </c>
      <c r="H215">
        <f>SUMIF(negtgel!U$2:BL$2,'Tsalin uzuulelt'!F$1,negtgel!U215:BL215) + SUMIF(negtgel!U$2:BL$2,'Tsalin uzuulelt'!F$2,negtgel!U215:BL215)+SUMIF(negtgel!U$2:BL$2,'Tsalin uzuulelt'!F$3,negtgel!U215:BL215)+SUMIF(negtgel!U$2:BL$2,'Tsalin uzuulelt'!F$4,negtgel!U215:BL215)+SUMIF(negtgel!U$2:BL$2,'Tsalin uzuulelt'!F$5,negtgel!U215:BL215)</f>
      </c>
      <c r="I215">
        <f>SUMIF(negtgel!U$2:BL$2,'Tsalin uzuulelt'!H$1,negtgel!U215:BL215) + SUMIF(negtgel!U$2:BL$2,'Tsalin uzuulelt'!H$2,negtgel!U215:BL215)+SUMIF(negtgel!U$2:BL$2,'Tsalin uzuulelt'!H$3,negtgel!U215:BL215)+SUMIF(negtgel!U$2:BL$2,'Tsalin uzuulelt'!H$4,negtgel!U215:BL215)+SUMIF(negtgel!U$2:BL$2,'Tsalin uzuulelt'!H$5,negtgel!U215:BL215)</f>
      </c>
      <c r="J215">
        <f>SUMIF(negtgel!U$2:BL$2,'Tsalin uzuulelt'!J$1,negtgel!U215:BL215) + SUMIF(negtgel!U$2:BL$2,'Tsalin uzuulelt'!J$2,negtgel!U215:BL215)+SUMIF(negtgel!U$2:BL$2,'Tsalin uzuulelt'!J$3,negtgel!U215:BL215)+SUMIF(negtgel!U$2:BL$2,'Tsalin uzuulelt'!J$4,negtgel!U215:BL215)+SUMIF(negtgel!U$2:BL$2,'Tsalin uzuulelt'!J$5,negtgel!U215:BL215)</f>
      </c>
      <c r="K215">
        <f>SUMIF(negtgel!U$2:BL$2,'Tsalin uzuulelt'!L$1,negtgel!U215:BL215) + SUMIF(negtgel!U$2:BL$2,'Tsalin uzuulelt'!L$2,negtgel!U215:BL215)+SUMIF(negtgel!U$2:BL$2,'Tsalin uzuulelt'!L$3,negtgel!U215:BL215)+SUMIF(negtgel!U$2:BL$2,'Tsalin uzuulelt'!L$4,negtgel!U215:BL215)+SUMIF(negtgel!U$2:BL$2,'Tsalin uzuulelt'!L$5,negtgel!U215:BL215)</f>
      </c>
      <c r="L215">
        <f>SUMIF(negtgel!U$2:BL$2,'Tsalin uzuulelt'!N$1,negtgel!U215:BL215) + SUMIF(negtgel!U$2:BL$2,'Tsalin uzuulelt'!N$2,negtgel!U215:BL215)+SUMIF(negtgel!U$2:BL$2,'Tsalin uzuulelt'!N$3,negtgel!U215:BL215)+SUMIF(negtgel!U$2:BL$2,'Tsalin uzuulelt'!N$4,negtgel!U215:BL215)+SUMIF(negtgel!U$2:BL$2,'Tsalin uzuulelt'!N$5,negtgel!U215:BL215)</f>
      </c>
      <c r="M215">
        <f>SUMIF(negtgel!U$2:BL$2,'Tsalin uzuulelt'!P$1,negtgel!U215:BL215) + SUMIF(negtgel!U$2:BL$2,'Tsalin uzuulelt'!P$2,negtgel!U215:BL215)+ SUMIF(negtgel!U$2:BL$2,'Tsalin uzuulelt'!P$3,negtgel!U215:BL215)+ SUMIF(negtgel!U$2:BL$2,'Tsalin uzuulelt'!P$4,negtgel!U215:BL215)+ SUMIF(negtgel!U$2:BL$2,'Tsalin uzuulelt'!P$5,negtgel!U215:BL215)</f>
      </c>
      <c r="N215">
        <f>IF(ISNUMBER(U215*1)=CF215,0,K215-H215-G215)</f>
      </c>
      <c r="O215">
        <f>IF(ISNUMBER(U215*1)=CF215,0,L215)</f>
      </c>
      <c r="P215">
        <f>IF(ISNUMBER(U215*1)=CF215,0,M215)</f>
      </c>
      <c r="Q215">
        <f>IF(N215&gt;2400000,N215,0)</f>
      </c>
      <c r="R215">
        <f>IF(L215/Q215*100&lt;3,2,10)</f>
      </c>
      <c r="S215">
        <f>IF(CH215=0,0,IF(B215&gt;9,10,IF(B215&gt;8,B215,IF(B215&gt;7.7,7.8,IF(B215&gt;3,B215,IF(B215&gt;1.5,2))))))</f>
      </c>
      <c r="T215">
        <f>IFERROR(U215*1,0)</f>
      </c>
      <c r="U215" t="n">
        <v>21.0</v>
      </c>
      <c r="V215" t="s">
        <v>4463</v>
      </c>
      <c r="W215" t="s">
        <v>4464</v>
      </c>
      <c r="X215" t="n">
        <v>757359.0</v>
      </c>
      <c r="Y215" t="n">
        <v>757359.0</v>
      </c>
      <c r="Z215" t="n">
        <v>113604.0</v>
      </c>
      <c r="AA215" t="n">
        <v>166619.0</v>
      </c>
      <c r="AB215" t="n">
        <v>0.0</v>
      </c>
      <c r="AC215" t="n">
        <v>113604.0</v>
      </c>
      <c r="AD215" t="n">
        <v>0.0</v>
      </c>
      <c r="AE215" t="n">
        <v>287266.0</v>
      </c>
      <c r="AF215" t="n">
        <v>60000.0</v>
      </c>
      <c r="AG215" t="n">
        <v>0.0</v>
      </c>
      <c r="AH215" t="n">
        <v>0.0</v>
      </c>
      <c r="AI215" t="n">
        <v>0.0</v>
      </c>
      <c r="AJ215" t="n">
        <v>0.0</v>
      </c>
      <c r="AK215" t="n">
        <v>0.0</v>
      </c>
      <c r="AL215" t="n">
        <v>0.0</v>
      </c>
      <c r="AM215" t="n">
        <v>0.0</v>
      </c>
      <c r="AN215" t="n">
        <v>0.0</v>
      </c>
      <c r="AO215" t="n">
        <v>1498452.0</v>
      </c>
      <c r="AP215" t="n">
        <v>149846.0</v>
      </c>
      <c r="AQ215" t="n">
        <v>128460.7</v>
      </c>
      <c r="CG215"/>
    </row>
    <row r="216">
      <c r="A216" t="n">
        <v>4.0</v>
      </c>
      <c r="B216">
        <f>IF((K216-G216-H216&gt;2400000),10,(L216/(K216-G216-H216)*100))</f>
      </c>
      <c r="C216">
        <f>IF(N216&gt;2400000,240000,(N216*S216)/100)</f>
      </c>
      <c r="D216">
        <f>IF(S216=0,0,IF((N216-I216)&gt;2400000,((((((N216-I216-J216)-240000))*0.1+(I216+J216)*0.1)))-7000,((((((N216-I216-J216)-(N216-I216-J216)*S216/100)))*0.1+(I216+J216)*0.1)-7000)))</f>
      </c>
      <c r="E216">
        <f>C216-O216</f>
      </c>
      <c r="F216">
        <f>D216-P216</f>
      </c>
      <c r="G216">
        <f>SUMIF(negtgel!U$2:BL$2,'Tsalin uzuulelt'!B$1,negtgel!U216:BL216) + SUMIF(negtgel!U$2:BL$2,'Tsalin uzuulelt'!B$2,negtgel!U216:BL216)+SUMIF(negtgel!U$2:BL$2,'Tsalin uzuulelt'!B$3,negtgel!U216:BL216)+SUMIF(negtgel!U$2:BL$2,'Tsalin uzuulelt'!B$4,negtgel!U216:BL216)+SUMIF(negtgel!U$2:BL$2,'Tsalin uzuulelt'!B$5,negtgel!U216:BL216)</f>
      </c>
      <c r="H216">
        <f>SUMIF(negtgel!U$2:BL$2,'Tsalin uzuulelt'!F$1,negtgel!U216:BL216) + SUMIF(negtgel!U$2:BL$2,'Tsalin uzuulelt'!F$2,negtgel!U216:BL216)+SUMIF(negtgel!U$2:BL$2,'Tsalin uzuulelt'!F$3,negtgel!U216:BL216)+SUMIF(negtgel!U$2:BL$2,'Tsalin uzuulelt'!F$4,negtgel!U216:BL216)+SUMIF(negtgel!U$2:BL$2,'Tsalin uzuulelt'!F$5,negtgel!U216:BL216)</f>
      </c>
      <c r="I216">
        <f>SUMIF(negtgel!U$2:BL$2,'Tsalin uzuulelt'!H$1,negtgel!U216:BL216) + SUMIF(negtgel!U$2:BL$2,'Tsalin uzuulelt'!H$2,negtgel!U216:BL216)+SUMIF(negtgel!U$2:BL$2,'Tsalin uzuulelt'!H$3,negtgel!U216:BL216)+SUMIF(negtgel!U$2:BL$2,'Tsalin uzuulelt'!H$4,negtgel!U216:BL216)+SUMIF(negtgel!U$2:BL$2,'Tsalin uzuulelt'!H$5,negtgel!U216:BL216)</f>
      </c>
      <c r="J216">
        <f>SUMIF(negtgel!U$2:BL$2,'Tsalin uzuulelt'!J$1,negtgel!U216:BL216) + SUMIF(negtgel!U$2:BL$2,'Tsalin uzuulelt'!J$2,negtgel!U216:BL216)+SUMIF(negtgel!U$2:BL$2,'Tsalin uzuulelt'!J$3,negtgel!U216:BL216)+SUMIF(negtgel!U$2:BL$2,'Tsalin uzuulelt'!J$4,negtgel!U216:BL216)+SUMIF(negtgel!U$2:BL$2,'Tsalin uzuulelt'!J$5,negtgel!U216:BL216)</f>
      </c>
      <c r="K216">
        <f>SUMIF(negtgel!U$2:BL$2,'Tsalin uzuulelt'!L$1,negtgel!U216:BL216) + SUMIF(negtgel!U$2:BL$2,'Tsalin uzuulelt'!L$2,negtgel!U216:BL216)+SUMIF(negtgel!U$2:BL$2,'Tsalin uzuulelt'!L$3,negtgel!U216:BL216)+SUMIF(negtgel!U$2:BL$2,'Tsalin uzuulelt'!L$4,negtgel!U216:BL216)+SUMIF(negtgel!U$2:BL$2,'Tsalin uzuulelt'!L$5,negtgel!U216:BL216)</f>
      </c>
      <c r="L216">
        <f>SUMIF(negtgel!U$2:BL$2,'Tsalin uzuulelt'!N$1,negtgel!U216:BL216) + SUMIF(negtgel!U$2:BL$2,'Tsalin uzuulelt'!N$2,negtgel!U216:BL216)+SUMIF(negtgel!U$2:BL$2,'Tsalin uzuulelt'!N$3,negtgel!U216:BL216)+SUMIF(negtgel!U$2:BL$2,'Tsalin uzuulelt'!N$4,negtgel!U216:BL216)+SUMIF(negtgel!U$2:BL$2,'Tsalin uzuulelt'!N$5,negtgel!U216:BL216)</f>
      </c>
      <c r="M216">
        <f>SUMIF(negtgel!U$2:BL$2,'Tsalin uzuulelt'!P$1,negtgel!U216:BL216) + SUMIF(negtgel!U$2:BL$2,'Tsalin uzuulelt'!P$2,negtgel!U216:BL216)+ SUMIF(negtgel!U$2:BL$2,'Tsalin uzuulelt'!P$3,negtgel!U216:BL216)+ SUMIF(negtgel!U$2:BL$2,'Tsalin uzuulelt'!P$4,negtgel!U216:BL216)+ SUMIF(negtgel!U$2:BL$2,'Tsalin uzuulelt'!P$5,negtgel!U216:BL216)</f>
      </c>
      <c r="N216">
        <f>IF(ISNUMBER(U216*1)=CF216,0,K216-H216-G216)</f>
      </c>
      <c r="O216">
        <f>IF(ISNUMBER(U216*1)=CF216,0,L216)</f>
      </c>
      <c r="P216">
        <f>IF(ISNUMBER(U216*1)=CF216,0,M216)</f>
      </c>
      <c r="Q216">
        <f>IF(N216&gt;2400000,N216,0)</f>
      </c>
      <c r="R216">
        <f>IF(L216/Q216*100&lt;3,2,10)</f>
      </c>
      <c r="S216">
        <f>IF(CH216=0,0,IF(B216&gt;9,10,IF(B216&gt;8,B216,IF(B216&gt;7.7,7.8,IF(B216&gt;3,B216,IF(B216&gt;1.5,2))))))</f>
      </c>
      <c r="T216">
        <f>IFERROR(U216*1,0)</f>
      </c>
      <c r="U216" t="n">
        <v>22.0</v>
      </c>
      <c r="V216" t="s">
        <v>4543</v>
      </c>
      <c r="W216" t="s">
        <v>4544</v>
      </c>
      <c r="X216" t="n">
        <v>371016.0</v>
      </c>
      <c r="Y216" t="n">
        <v>371016.0</v>
      </c>
      <c r="Z216" t="n">
        <v>0.0</v>
      </c>
      <c r="AA216" t="n">
        <v>0.0</v>
      </c>
      <c r="AB216" t="n">
        <v>0.0</v>
      </c>
      <c r="AC216" t="n">
        <v>0.0</v>
      </c>
      <c r="AD216" t="n">
        <v>0.0</v>
      </c>
      <c r="AE216" t="n">
        <v>0.0</v>
      </c>
      <c r="AF216" t="n">
        <v>60000.0</v>
      </c>
      <c r="AG216" t="n">
        <v>0.0</v>
      </c>
      <c r="AH216" t="n">
        <v>0.0</v>
      </c>
      <c r="AI216" t="n">
        <v>0.0</v>
      </c>
      <c r="AJ216" t="n">
        <v>0.0</v>
      </c>
      <c r="AK216" t="n">
        <v>0.0</v>
      </c>
      <c r="AL216" t="n">
        <v>0.0</v>
      </c>
      <c r="AM216" t="n">
        <v>0.0</v>
      </c>
      <c r="AN216" t="n">
        <v>0.0</v>
      </c>
      <c r="AO216" t="n">
        <v>431016.0</v>
      </c>
      <c r="AP216" t="n">
        <v>43101.0</v>
      </c>
      <c r="AQ216" t="n">
        <v>32391.4</v>
      </c>
      <c r="CG216"/>
    </row>
    <row r="217">
      <c r="A217" t="n">
        <v>4.0</v>
      </c>
      <c r="B217">
        <f>IF((K217-G217-H217&gt;2400000),10,(L217/(K217-G217-H217)*100))</f>
      </c>
      <c r="C217">
        <f>IF(N217&gt;2400000,240000,(N217*S217)/100)</f>
      </c>
      <c r="D217">
        <f>IF(S217=0,0,IF((N217-I217)&gt;2400000,((((((N217-I217-J217)-240000))*0.1+(I217+J217)*0.1)))-7000,((((((N217-I217-J217)-(N217-I217-J217)*S217/100)))*0.1+(I217+J217)*0.1)-7000)))</f>
      </c>
      <c r="E217">
        <f>C217-O217</f>
      </c>
      <c r="F217">
        <f>D217-P217</f>
      </c>
      <c r="G217">
        <f>SUMIF(negtgel!U$2:BL$2,'Tsalin uzuulelt'!B$1,negtgel!U217:BL217) + SUMIF(negtgel!U$2:BL$2,'Tsalin uzuulelt'!B$2,negtgel!U217:BL217)+SUMIF(negtgel!U$2:BL$2,'Tsalin uzuulelt'!B$3,negtgel!U217:BL217)+SUMIF(negtgel!U$2:BL$2,'Tsalin uzuulelt'!B$4,negtgel!U217:BL217)+SUMIF(negtgel!U$2:BL$2,'Tsalin uzuulelt'!B$5,negtgel!U217:BL217)</f>
      </c>
      <c r="H217">
        <f>SUMIF(negtgel!U$2:BL$2,'Tsalin uzuulelt'!F$1,negtgel!U217:BL217) + SUMIF(negtgel!U$2:BL$2,'Tsalin uzuulelt'!F$2,negtgel!U217:BL217)+SUMIF(negtgel!U$2:BL$2,'Tsalin uzuulelt'!F$3,negtgel!U217:BL217)+SUMIF(negtgel!U$2:BL$2,'Tsalin uzuulelt'!F$4,negtgel!U217:BL217)+SUMIF(negtgel!U$2:BL$2,'Tsalin uzuulelt'!F$5,negtgel!U217:BL217)</f>
      </c>
      <c r="I217">
        <f>SUMIF(negtgel!U$2:BL$2,'Tsalin uzuulelt'!H$1,negtgel!U217:BL217) + SUMIF(negtgel!U$2:BL$2,'Tsalin uzuulelt'!H$2,negtgel!U217:BL217)+SUMIF(negtgel!U$2:BL$2,'Tsalin uzuulelt'!H$3,negtgel!U217:BL217)+SUMIF(negtgel!U$2:BL$2,'Tsalin uzuulelt'!H$4,negtgel!U217:BL217)+SUMIF(negtgel!U$2:BL$2,'Tsalin uzuulelt'!H$5,negtgel!U217:BL217)</f>
      </c>
      <c r="J217">
        <f>SUMIF(negtgel!U$2:BL$2,'Tsalin uzuulelt'!J$1,negtgel!U217:BL217) + SUMIF(negtgel!U$2:BL$2,'Tsalin uzuulelt'!J$2,negtgel!U217:BL217)+SUMIF(negtgel!U$2:BL$2,'Tsalin uzuulelt'!J$3,negtgel!U217:BL217)+SUMIF(negtgel!U$2:BL$2,'Tsalin uzuulelt'!J$4,negtgel!U217:BL217)+SUMIF(negtgel!U$2:BL$2,'Tsalin uzuulelt'!J$5,negtgel!U217:BL217)</f>
      </c>
      <c r="K217">
        <f>SUMIF(negtgel!U$2:BL$2,'Tsalin uzuulelt'!L$1,negtgel!U217:BL217) + SUMIF(negtgel!U$2:BL$2,'Tsalin uzuulelt'!L$2,negtgel!U217:BL217)+SUMIF(negtgel!U$2:BL$2,'Tsalin uzuulelt'!L$3,negtgel!U217:BL217)+SUMIF(negtgel!U$2:BL$2,'Tsalin uzuulelt'!L$4,negtgel!U217:BL217)+SUMIF(negtgel!U$2:BL$2,'Tsalin uzuulelt'!L$5,negtgel!U217:BL217)</f>
      </c>
      <c r="L217">
        <f>SUMIF(negtgel!U$2:BL$2,'Tsalin uzuulelt'!N$1,negtgel!U217:BL217) + SUMIF(negtgel!U$2:BL$2,'Tsalin uzuulelt'!N$2,negtgel!U217:BL217)+SUMIF(negtgel!U$2:BL$2,'Tsalin uzuulelt'!N$3,negtgel!U217:BL217)+SUMIF(negtgel!U$2:BL$2,'Tsalin uzuulelt'!N$4,negtgel!U217:BL217)+SUMIF(negtgel!U$2:BL$2,'Tsalin uzuulelt'!N$5,negtgel!U217:BL217)</f>
      </c>
      <c r="M217">
        <f>SUMIF(negtgel!U$2:BL$2,'Tsalin uzuulelt'!P$1,negtgel!U217:BL217) + SUMIF(negtgel!U$2:BL$2,'Tsalin uzuulelt'!P$2,negtgel!U217:BL217)+ SUMIF(negtgel!U$2:BL$2,'Tsalin uzuulelt'!P$3,negtgel!U217:BL217)+ SUMIF(negtgel!U$2:BL$2,'Tsalin uzuulelt'!P$4,negtgel!U217:BL217)+ SUMIF(negtgel!U$2:BL$2,'Tsalin uzuulelt'!P$5,negtgel!U217:BL217)</f>
      </c>
      <c r="N217">
        <f>IF(ISNUMBER(U217*1)=CF217,0,K217-H217-G217)</f>
      </c>
      <c r="O217">
        <f>IF(ISNUMBER(U217*1)=CF217,0,L217)</f>
      </c>
      <c r="P217">
        <f>IF(ISNUMBER(U217*1)=CF217,0,M217)</f>
      </c>
      <c r="Q217">
        <f>IF(N217&gt;2400000,N217,0)</f>
      </c>
      <c r="R217">
        <f>IF(L217/Q217*100&lt;3,2,10)</f>
      </c>
      <c r="S217">
        <f>IF(CH217=0,0,IF(B217&gt;9,10,IF(B217&gt;8,B217,IF(B217&gt;7.7,7.8,IF(B217&gt;3,B217,IF(B217&gt;1.5,2))))))</f>
      </c>
      <c r="T217">
        <f>IFERROR(U217*1,0)</f>
      </c>
      <c r="U217" t="n">
        <v>23.0</v>
      </c>
      <c r="V217" t="s">
        <v>4540</v>
      </c>
      <c r="W217" t="s">
        <v>4469</v>
      </c>
      <c r="X217" t="n">
        <v>645556.0</v>
      </c>
      <c r="Y217" t="n">
        <v>645556.0</v>
      </c>
      <c r="Z217" t="n">
        <v>96833.0</v>
      </c>
      <c r="AA217" t="n">
        <v>129111.0</v>
      </c>
      <c r="AB217" t="n">
        <v>0.0</v>
      </c>
      <c r="AC217" t="n">
        <v>96833.0</v>
      </c>
      <c r="AD217" t="n">
        <v>0.0</v>
      </c>
      <c r="AE217" t="n">
        <v>254995.0</v>
      </c>
      <c r="AF217" t="n">
        <v>60000.0</v>
      </c>
      <c r="AG217" t="n">
        <v>0.0</v>
      </c>
      <c r="AH217" t="n">
        <v>0.0</v>
      </c>
      <c r="AI217" t="n">
        <v>0.0</v>
      </c>
      <c r="AJ217" t="n">
        <v>0.0</v>
      </c>
      <c r="AK217" t="n">
        <v>0.0</v>
      </c>
      <c r="AL217" t="n">
        <v>0.0</v>
      </c>
      <c r="AM217" t="n">
        <v>0.0</v>
      </c>
      <c r="AN217" t="n">
        <v>0.0</v>
      </c>
      <c r="AO217" t="n">
        <v>1283328.0</v>
      </c>
      <c r="AP217" t="n">
        <v>128334.0</v>
      </c>
      <c r="AQ217" t="n">
        <v>109099.5</v>
      </c>
      <c r="CG217"/>
    </row>
    <row r="218">
      <c r="A218" t="n">
        <v>4.0</v>
      </c>
      <c r="B218">
        <f>IF((K218-G218-H218&gt;2400000),10,(L218/(K218-G218-H218)*100))</f>
      </c>
      <c r="C218">
        <f>IF(N218&gt;2400000,240000,(N218*S218)/100)</f>
      </c>
      <c r="D218">
        <f>IF(S218=0,0,IF((N218-I218)&gt;2400000,((((((N218-I218-J218)-240000))*0.1+(I218+J218)*0.1)))-7000,((((((N218-I218-J218)-(N218-I218-J218)*S218/100)))*0.1+(I218+J218)*0.1)-7000)))</f>
      </c>
      <c r="E218">
        <f>C218-O218</f>
      </c>
      <c r="F218">
        <f>D218-P218</f>
      </c>
      <c r="G218">
        <f>SUMIF(negtgel!U$2:BL$2,'Tsalin uzuulelt'!B$1,negtgel!U218:BL218) + SUMIF(negtgel!U$2:BL$2,'Tsalin uzuulelt'!B$2,negtgel!U218:BL218)+SUMIF(negtgel!U$2:BL$2,'Tsalin uzuulelt'!B$3,negtgel!U218:BL218)+SUMIF(negtgel!U$2:BL$2,'Tsalin uzuulelt'!B$4,negtgel!U218:BL218)+SUMIF(negtgel!U$2:BL$2,'Tsalin uzuulelt'!B$5,negtgel!U218:BL218)</f>
      </c>
      <c r="H218">
        <f>SUMIF(negtgel!U$2:BL$2,'Tsalin uzuulelt'!F$1,negtgel!U218:BL218) + SUMIF(negtgel!U$2:BL$2,'Tsalin uzuulelt'!F$2,negtgel!U218:BL218)+SUMIF(negtgel!U$2:BL$2,'Tsalin uzuulelt'!F$3,negtgel!U218:BL218)+SUMIF(negtgel!U$2:BL$2,'Tsalin uzuulelt'!F$4,negtgel!U218:BL218)+SUMIF(negtgel!U$2:BL$2,'Tsalin uzuulelt'!F$5,negtgel!U218:BL218)</f>
      </c>
      <c r="I218">
        <f>SUMIF(negtgel!U$2:BL$2,'Tsalin uzuulelt'!H$1,negtgel!U218:BL218) + SUMIF(negtgel!U$2:BL$2,'Tsalin uzuulelt'!H$2,negtgel!U218:BL218)+SUMIF(negtgel!U$2:BL$2,'Tsalin uzuulelt'!H$3,negtgel!U218:BL218)+SUMIF(negtgel!U$2:BL$2,'Tsalin uzuulelt'!H$4,negtgel!U218:BL218)+SUMIF(negtgel!U$2:BL$2,'Tsalin uzuulelt'!H$5,negtgel!U218:BL218)</f>
      </c>
      <c r="J218">
        <f>SUMIF(negtgel!U$2:BL$2,'Tsalin uzuulelt'!J$1,negtgel!U218:BL218) + SUMIF(negtgel!U$2:BL$2,'Tsalin uzuulelt'!J$2,negtgel!U218:BL218)+SUMIF(negtgel!U$2:BL$2,'Tsalin uzuulelt'!J$3,negtgel!U218:BL218)+SUMIF(negtgel!U$2:BL$2,'Tsalin uzuulelt'!J$4,negtgel!U218:BL218)+SUMIF(negtgel!U$2:BL$2,'Tsalin uzuulelt'!J$5,negtgel!U218:BL218)</f>
      </c>
      <c r="K218">
        <f>SUMIF(negtgel!U$2:BL$2,'Tsalin uzuulelt'!L$1,negtgel!U218:BL218) + SUMIF(negtgel!U$2:BL$2,'Tsalin uzuulelt'!L$2,negtgel!U218:BL218)+SUMIF(negtgel!U$2:BL$2,'Tsalin uzuulelt'!L$3,negtgel!U218:BL218)+SUMIF(negtgel!U$2:BL$2,'Tsalin uzuulelt'!L$4,negtgel!U218:BL218)+SUMIF(negtgel!U$2:BL$2,'Tsalin uzuulelt'!L$5,negtgel!U218:BL218)</f>
      </c>
      <c r="L218">
        <f>SUMIF(negtgel!U$2:BL$2,'Tsalin uzuulelt'!N$1,negtgel!U218:BL218) + SUMIF(negtgel!U$2:BL$2,'Tsalin uzuulelt'!N$2,negtgel!U218:BL218)+SUMIF(negtgel!U$2:BL$2,'Tsalin uzuulelt'!N$3,negtgel!U218:BL218)+SUMIF(negtgel!U$2:BL$2,'Tsalin uzuulelt'!N$4,negtgel!U218:BL218)+SUMIF(negtgel!U$2:BL$2,'Tsalin uzuulelt'!N$5,negtgel!U218:BL218)</f>
      </c>
      <c r="M218">
        <f>SUMIF(negtgel!U$2:BL$2,'Tsalin uzuulelt'!P$1,negtgel!U218:BL218) + SUMIF(negtgel!U$2:BL$2,'Tsalin uzuulelt'!P$2,negtgel!U218:BL218)+ SUMIF(negtgel!U$2:BL$2,'Tsalin uzuulelt'!P$3,negtgel!U218:BL218)+ SUMIF(negtgel!U$2:BL$2,'Tsalin uzuulelt'!P$4,negtgel!U218:BL218)+ SUMIF(negtgel!U$2:BL$2,'Tsalin uzuulelt'!P$5,negtgel!U218:BL218)</f>
      </c>
      <c r="N218">
        <f>IF(ISNUMBER(U218*1)=CF218,0,K218-H218-G218)</f>
      </c>
      <c r="O218">
        <f>IF(ISNUMBER(U218*1)=CF218,0,L218)</f>
      </c>
      <c r="P218">
        <f>IF(ISNUMBER(U218*1)=CF218,0,M218)</f>
      </c>
      <c r="Q218">
        <f>IF(N218&gt;2400000,N218,0)</f>
      </c>
      <c r="R218">
        <f>IF(L218/Q218*100&lt;3,2,10)</f>
      </c>
      <c r="S218">
        <f>IF(CH218=0,0,IF(B218&gt;9,10,IF(B218&gt;8,B218,IF(B218&gt;7.7,7.8,IF(B218&gt;3,B218,IF(B218&gt;1.5,2))))))</f>
      </c>
      <c r="T218">
        <f>IFERROR(U218*1,0)</f>
      </c>
      <c r="U218" t="s">
        <v>4466</v>
      </c>
      <c r="V218"/>
      <c r="W218"/>
      <c r="X218" t="n">
        <v>1.3127025E7</v>
      </c>
      <c r="Y218" t="n">
        <v>1.1777122E7</v>
      </c>
      <c r="Z218" t="n">
        <v>1383977.0</v>
      </c>
      <c r="AA218" t="n">
        <v>1502562.0</v>
      </c>
      <c r="AB218" t="n">
        <v>657229.0</v>
      </c>
      <c r="AC218" t="n">
        <v>422131.0</v>
      </c>
      <c r="AD218" t="n">
        <v>778470.0</v>
      </c>
      <c r="AE218" t="n">
        <v>3705427.0</v>
      </c>
      <c r="AF218" t="n">
        <v>1194000.0</v>
      </c>
      <c r="AG218" t="n">
        <v>0.0</v>
      </c>
      <c r="AH218" t="n">
        <v>0.0</v>
      </c>
      <c r="AI218" t="n">
        <v>0.0</v>
      </c>
      <c r="AJ218" t="n">
        <v>0.0</v>
      </c>
      <c r="AK218" t="n">
        <v>0.0</v>
      </c>
      <c r="AL218" t="n">
        <v>122778.0</v>
      </c>
      <c r="AM218" t="n">
        <v>0.0</v>
      </c>
      <c r="AN218" t="n">
        <v>0.0</v>
      </c>
      <c r="AO218" t="n">
        <v>2.1648621E7</v>
      </c>
      <c r="AP218" t="n">
        <v>2152583.0</v>
      </c>
      <c r="AQ218" t="n">
        <v>1802265.8</v>
      </c>
      <c r="CG218"/>
    </row>
    <row r="219">
      <c r="A219" t="n">
        <v>4.0</v>
      </c>
      <c r="B219">
        <f>IF((K219-G219-H219&gt;2400000),10,(L219/(K219-G219-H219)*100))</f>
      </c>
      <c r="C219">
        <f>IF(N219&gt;2400000,240000,(N219*S219)/100)</f>
      </c>
      <c r="D219">
        <f>IF(S219=0,0,IF((N219-I219)&gt;2400000,((((((N219-I219-J219)-240000))*0.1+(I219+J219)*0.1)))-7000,((((((N219-I219-J219)-(N219-I219-J219)*S219/100)))*0.1+(I219+J219)*0.1)-7000)))</f>
      </c>
      <c r="E219">
        <f>C219-O219</f>
      </c>
      <c r="F219">
        <f>D219-P219</f>
      </c>
      <c r="G219">
        <f>SUMIF(negtgel!U$2:BL$2,'Tsalin uzuulelt'!B$1,negtgel!U219:BL219) + SUMIF(negtgel!U$2:BL$2,'Tsalin uzuulelt'!B$2,negtgel!U219:BL219)+SUMIF(negtgel!U$2:BL$2,'Tsalin uzuulelt'!B$3,negtgel!U219:BL219)+SUMIF(negtgel!U$2:BL$2,'Tsalin uzuulelt'!B$4,negtgel!U219:BL219)+SUMIF(negtgel!U$2:BL$2,'Tsalin uzuulelt'!B$5,negtgel!U219:BL219)</f>
      </c>
      <c r="H219">
        <f>SUMIF(negtgel!U$2:BL$2,'Tsalin uzuulelt'!F$1,negtgel!U219:BL219) + SUMIF(negtgel!U$2:BL$2,'Tsalin uzuulelt'!F$2,negtgel!U219:BL219)+SUMIF(negtgel!U$2:BL$2,'Tsalin uzuulelt'!F$3,negtgel!U219:BL219)+SUMIF(negtgel!U$2:BL$2,'Tsalin uzuulelt'!F$4,negtgel!U219:BL219)+SUMIF(negtgel!U$2:BL$2,'Tsalin uzuulelt'!F$5,negtgel!U219:BL219)</f>
      </c>
      <c r="I219">
        <f>SUMIF(negtgel!U$2:BL$2,'Tsalin uzuulelt'!H$1,negtgel!U219:BL219) + SUMIF(negtgel!U$2:BL$2,'Tsalin uzuulelt'!H$2,negtgel!U219:BL219)+SUMIF(negtgel!U$2:BL$2,'Tsalin uzuulelt'!H$3,negtgel!U219:BL219)+SUMIF(negtgel!U$2:BL$2,'Tsalin uzuulelt'!H$4,negtgel!U219:BL219)+SUMIF(negtgel!U$2:BL$2,'Tsalin uzuulelt'!H$5,negtgel!U219:BL219)</f>
      </c>
      <c r="J219">
        <f>SUMIF(negtgel!U$2:BL$2,'Tsalin uzuulelt'!J$1,negtgel!U219:BL219) + SUMIF(negtgel!U$2:BL$2,'Tsalin uzuulelt'!J$2,negtgel!U219:BL219)+SUMIF(negtgel!U$2:BL$2,'Tsalin uzuulelt'!J$3,negtgel!U219:BL219)+SUMIF(negtgel!U$2:BL$2,'Tsalin uzuulelt'!J$4,negtgel!U219:BL219)+SUMIF(negtgel!U$2:BL$2,'Tsalin uzuulelt'!J$5,negtgel!U219:BL219)</f>
      </c>
      <c r="K219">
        <f>SUMIF(negtgel!U$2:BL$2,'Tsalin uzuulelt'!L$1,negtgel!U219:BL219) + SUMIF(negtgel!U$2:BL$2,'Tsalin uzuulelt'!L$2,negtgel!U219:BL219)+SUMIF(negtgel!U$2:BL$2,'Tsalin uzuulelt'!L$3,negtgel!U219:BL219)+SUMIF(negtgel!U$2:BL$2,'Tsalin uzuulelt'!L$4,negtgel!U219:BL219)+SUMIF(negtgel!U$2:BL$2,'Tsalin uzuulelt'!L$5,negtgel!U219:BL219)</f>
      </c>
      <c r="L219">
        <f>SUMIF(negtgel!U$2:BL$2,'Tsalin uzuulelt'!N$1,negtgel!U219:BL219) + SUMIF(negtgel!U$2:BL$2,'Tsalin uzuulelt'!N$2,negtgel!U219:BL219)+SUMIF(negtgel!U$2:BL$2,'Tsalin uzuulelt'!N$3,negtgel!U219:BL219)+SUMIF(negtgel!U$2:BL$2,'Tsalin uzuulelt'!N$4,negtgel!U219:BL219)+SUMIF(negtgel!U$2:BL$2,'Tsalin uzuulelt'!N$5,negtgel!U219:BL219)</f>
      </c>
      <c r="M219">
        <f>SUMIF(negtgel!U$2:BL$2,'Tsalin uzuulelt'!P$1,negtgel!U219:BL219) + SUMIF(negtgel!U$2:BL$2,'Tsalin uzuulelt'!P$2,negtgel!U219:BL219)+ SUMIF(negtgel!U$2:BL$2,'Tsalin uzuulelt'!P$3,negtgel!U219:BL219)+ SUMIF(negtgel!U$2:BL$2,'Tsalin uzuulelt'!P$4,negtgel!U219:BL219)+ SUMIF(negtgel!U$2:BL$2,'Tsalin uzuulelt'!P$5,negtgel!U219:BL219)</f>
      </c>
      <c r="N219">
        <f>IF(ISNUMBER(U219*1)=CF219,0,K219-H219-G219)</f>
      </c>
      <c r="O219">
        <f>IF(ISNUMBER(U219*1)=CF219,0,L219)</f>
      </c>
      <c r="P219">
        <f>IF(ISNUMBER(U219*1)=CF219,0,M219)</f>
      </c>
      <c r="Q219">
        <f>IF(N219&gt;2400000,N219,0)</f>
      </c>
      <c r="R219">
        <f>IF(L219/Q219*100&lt;3,2,10)</f>
      </c>
      <c r="S219">
        <f>IF(CH219=0,0,IF(B219&gt;9,10,IF(B219&gt;8,B219,IF(B219&gt;7.7,7.8,IF(B219&gt;3,B219,IF(B219&gt;1.5,2))))))</f>
      </c>
      <c r="T219">
        <f>IFERROR(U219*1,0)</f>
      </c>
      <c r="U219" t="s">
        <v>4467</v>
      </c>
      <c r="V219"/>
      <c r="W219"/>
      <c r="X219"/>
      <c r="Y219"/>
      <c r="Z219"/>
      <c r="AA219"/>
      <c r="AB219"/>
      <c r="AC219"/>
      <c r="AD219"/>
      <c r="AE219"/>
      <c r="AF219"/>
      <c r="AG219"/>
      <c r="AH219"/>
      <c r="AI219"/>
      <c r="AJ219"/>
      <c r="AK219"/>
      <c r="AL219"/>
      <c r="AM219"/>
      <c r="AN219"/>
      <c r="AO219"/>
      <c r="AP219"/>
      <c r="AQ219"/>
      <c r="CG219"/>
    </row>
    <row r="220">
      <c r="A220" t="n">
        <v>4.0</v>
      </c>
      <c r="B220">
        <f>IF((K220-G220-H220&gt;2400000),10,(L220/(K220-G220-H220)*100))</f>
      </c>
      <c r="C220">
        <f>IF(N220&gt;2400000,240000,(N220*S220)/100)</f>
      </c>
      <c r="D220">
        <f>IF(S220=0,0,IF((N220-I220)&gt;2400000,((((((N220-I220-J220)-240000))*0.1+(I220+J220)*0.1)))-7000,((((((N220-I220-J220)-(N220-I220-J220)*S220/100)))*0.1+(I220+J220)*0.1)-7000)))</f>
      </c>
      <c r="E220">
        <f>C220-O220</f>
      </c>
      <c r="F220">
        <f>D220-P220</f>
      </c>
      <c r="G220">
        <f>SUMIF(negtgel!U$2:BL$2,'Tsalin uzuulelt'!B$1,negtgel!U220:BL220) + SUMIF(negtgel!U$2:BL$2,'Tsalin uzuulelt'!B$2,negtgel!U220:BL220)+SUMIF(negtgel!U$2:BL$2,'Tsalin uzuulelt'!B$3,negtgel!U220:BL220)+SUMIF(negtgel!U$2:BL$2,'Tsalin uzuulelt'!B$4,negtgel!U220:BL220)+SUMIF(negtgel!U$2:BL$2,'Tsalin uzuulelt'!B$5,negtgel!U220:BL220)</f>
      </c>
      <c r="H220">
        <f>SUMIF(negtgel!U$2:BL$2,'Tsalin uzuulelt'!F$1,negtgel!U220:BL220) + SUMIF(negtgel!U$2:BL$2,'Tsalin uzuulelt'!F$2,negtgel!U220:BL220)+SUMIF(negtgel!U$2:BL$2,'Tsalin uzuulelt'!F$3,negtgel!U220:BL220)+SUMIF(negtgel!U$2:BL$2,'Tsalin uzuulelt'!F$4,negtgel!U220:BL220)+SUMIF(negtgel!U$2:BL$2,'Tsalin uzuulelt'!F$5,negtgel!U220:BL220)</f>
      </c>
      <c r="I220">
        <f>SUMIF(negtgel!U$2:BL$2,'Tsalin uzuulelt'!H$1,negtgel!U220:BL220) + SUMIF(negtgel!U$2:BL$2,'Tsalin uzuulelt'!H$2,negtgel!U220:BL220)+SUMIF(negtgel!U$2:BL$2,'Tsalin uzuulelt'!H$3,negtgel!U220:BL220)+SUMIF(negtgel!U$2:BL$2,'Tsalin uzuulelt'!H$4,negtgel!U220:BL220)+SUMIF(negtgel!U$2:BL$2,'Tsalin uzuulelt'!H$5,negtgel!U220:BL220)</f>
      </c>
      <c r="J220">
        <f>SUMIF(negtgel!U$2:BL$2,'Tsalin uzuulelt'!J$1,negtgel!U220:BL220) + SUMIF(negtgel!U$2:BL$2,'Tsalin uzuulelt'!J$2,negtgel!U220:BL220)+SUMIF(negtgel!U$2:BL$2,'Tsalin uzuulelt'!J$3,negtgel!U220:BL220)+SUMIF(negtgel!U$2:BL$2,'Tsalin uzuulelt'!J$4,negtgel!U220:BL220)+SUMIF(negtgel!U$2:BL$2,'Tsalin uzuulelt'!J$5,negtgel!U220:BL220)</f>
      </c>
      <c r="K220">
        <f>SUMIF(negtgel!U$2:BL$2,'Tsalin uzuulelt'!L$1,negtgel!U220:BL220) + SUMIF(negtgel!U$2:BL$2,'Tsalin uzuulelt'!L$2,negtgel!U220:BL220)+SUMIF(negtgel!U$2:BL$2,'Tsalin uzuulelt'!L$3,negtgel!U220:BL220)+SUMIF(negtgel!U$2:BL$2,'Tsalin uzuulelt'!L$4,negtgel!U220:BL220)+SUMIF(negtgel!U$2:BL$2,'Tsalin uzuulelt'!L$5,negtgel!U220:BL220)</f>
      </c>
      <c r="L220">
        <f>SUMIF(negtgel!U$2:BL$2,'Tsalin uzuulelt'!N$1,negtgel!U220:BL220) + SUMIF(negtgel!U$2:BL$2,'Tsalin uzuulelt'!N$2,negtgel!U220:BL220)+SUMIF(negtgel!U$2:BL$2,'Tsalin uzuulelt'!N$3,negtgel!U220:BL220)+SUMIF(negtgel!U$2:BL$2,'Tsalin uzuulelt'!N$4,negtgel!U220:BL220)+SUMIF(negtgel!U$2:BL$2,'Tsalin uzuulelt'!N$5,negtgel!U220:BL220)</f>
      </c>
      <c r="M220">
        <f>SUMIF(negtgel!U$2:BL$2,'Tsalin uzuulelt'!P$1,negtgel!U220:BL220) + SUMIF(negtgel!U$2:BL$2,'Tsalin uzuulelt'!P$2,negtgel!U220:BL220)+ SUMIF(negtgel!U$2:BL$2,'Tsalin uzuulelt'!P$3,negtgel!U220:BL220)+ SUMIF(negtgel!U$2:BL$2,'Tsalin uzuulelt'!P$4,negtgel!U220:BL220)+ SUMIF(negtgel!U$2:BL$2,'Tsalin uzuulelt'!P$5,negtgel!U220:BL220)</f>
      </c>
      <c r="N220">
        <f>IF(ISNUMBER(U220*1)=CF220,0,K220-H220-G220)</f>
      </c>
      <c r="O220">
        <f>IF(ISNUMBER(U220*1)=CF220,0,L220)</f>
      </c>
      <c r="P220">
        <f>IF(ISNUMBER(U220*1)=CF220,0,M220)</f>
      </c>
      <c r="Q220">
        <f>IF(N220&gt;2400000,N220,0)</f>
      </c>
      <c r="R220">
        <f>IF(L220/Q220*100&lt;3,2,10)</f>
      </c>
      <c r="S220">
        <f>IF(CH220=0,0,IF(B220&gt;9,10,IF(B220&gt;8,B220,IF(B220&gt;7.7,7.8,IF(B220&gt;3,B220,IF(B220&gt;1.5,2))))))</f>
      </c>
      <c r="T220">
        <f>IFERROR(U220*1,0)</f>
      </c>
      <c r="U220" t="n">
        <v>24.0</v>
      </c>
      <c r="V220" t="s">
        <v>4468</v>
      </c>
      <c r="W220" t="s">
        <v>4469</v>
      </c>
      <c r="X220" t="n">
        <v>613669.0</v>
      </c>
      <c r="Y220" t="n">
        <v>613669.0</v>
      </c>
      <c r="Z220" t="n">
        <v>61367.0</v>
      </c>
      <c r="AA220" t="n">
        <v>92050.0</v>
      </c>
      <c r="AB220" t="n">
        <v>0.0</v>
      </c>
      <c r="AC220" t="n">
        <v>0.0</v>
      </c>
      <c r="AD220" t="n">
        <v>0.0</v>
      </c>
      <c r="AE220" t="n">
        <v>192447.0</v>
      </c>
      <c r="AF220" t="n">
        <v>60000.0</v>
      </c>
      <c r="AG220" t="n">
        <v>0.0</v>
      </c>
      <c r="AH220" t="n">
        <v>0.0</v>
      </c>
      <c r="AI220" t="n">
        <v>0.0</v>
      </c>
      <c r="AJ220" t="n">
        <v>0.0</v>
      </c>
      <c r="AK220" t="n">
        <v>0.0</v>
      </c>
      <c r="AL220" t="n">
        <v>0.0</v>
      </c>
      <c r="AM220" t="n">
        <v>0.0</v>
      </c>
      <c r="AN220" t="n">
        <v>0.0</v>
      </c>
      <c r="AO220" t="n">
        <v>1019533.0</v>
      </c>
      <c r="AP220" t="n">
        <v>101953.0</v>
      </c>
      <c r="AQ220" t="n">
        <v>85358.0</v>
      </c>
      <c r="CG220"/>
    </row>
    <row r="221">
      <c r="A221" t="n">
        <v>4.0</v>
      </c>
      <c r="B221">
        <f>IF((K221-G221-H221&gt;2400000),10,(L221/(K221-G221-H221)*100))</f>
      </c>
      <c r="C221">
        <f>IF(N221&gt;2400000,240000,(N221*S221)/100)</f>
      </c>
      <c r="D221">
        <f>IF(S221=0,0,IF((N221-I221)&gt;2400000,((((((N221-I221-J221)-240000))*0.1+(I221+J221)*0.1)))-7000,((((((N221-I221-J221)-(N221-I221-J221)*S221/100)))*0.1+(I221+J221)*0.1)-7000)))</f>
      </c>
      <c r="E221">
        <f>C221-O221</f>
      </c>
      <c r="F221">
        <f>D221-P221</f>
      </c>
      <c r="G221">
        <f>SUMIF(negtgel!U$2:BL$2,'Tsalin uzuulelt'!B$1,negtgel!U221:BL221) + SUMIF(negtgel!U$2:BL$2,'Tsalin uzuulelt'!B$2,negtgel!U221:BL221)+SUMIF(negtgel!U$2:BL$2,'Tsalin uzuulelt'!B$3,negtgel!U221:BL221)+SUMIF(negtgel!U$2:BL$2,'Tsalin uzuulelt'!B$4,negtgel!U221:BL221)+SUMIF(negtgel!U$2:BL$2,'Tsalin uzuulelt'!B$5,negtgel!U221:BL221)</f>
      </c>
      <c r="H221">
        <f>SUMIF(negtgel!U$2:BL$2,'Tsalin uzuulelt'!F$1,negtgel!U221:BL221) + SUMIF(negtgel!U$2:BL$2,'Tsalin uzuulelt'!F$2,negtgel!U221:BL221)+SUMIF(negtgel!U$2:BL$2,'Tsalin uzuulelt'!F$3,negtgel!U221:BL221)+SUMIF(negtgel!U$2:BL$2,'Tsalin uzuulelt'!F$4,negtgel!U221:BL221)+SUMIF(negtgel!U$2:BL$2,'Tsalin uzuulelt'!F$5,negtgel!U221:BL221)</f>
      </c>
      <c r="I221">
        <f>SUMIF(negtgel!U$2:BL$2,'Tsalin uzuulelt'!H$1,negtgel!U221:BL221) + SUMIF(negtgel!U$2:BL$2,'Tsalin uzuulelt'!H$2,negtgel!U221:BL221)+SUMIF(negtgel!U$2:BL$2,'Tsalin uzuulelt'!H$3,negtgel!U221:BL221)+SUMIF(negtgel!U$2:BL$2,'Tsalin uzuulelt'!H$4,negtgel!U221:BL221)+SUMIF(negtgel!U$2:BL$2,'Tsalin uzuulelt'!H$5,negtgel!U221:BL221)</f>
      </c>
      <c r="J221">
        <f>SUMIF(negtgel!U$2:BL$2,'Tsalin uzuulelt'!J$1,negtgel!U221:BL221) + SUMIF(negtgel!U$2:BL$2,'Tsalin uzuulelt'!J$2,negtgel!U221:BL221)+SUMIF(negtgel!U$2:BL$2,'Tsalin uzuulelt'!J$3,negtgel!U221:BL221)+SUMIF(negtgel!U$2:BL$2,'Tsalin uzuulelt'!J$4,negtgel!U221:BL221)+SUMIF(negtgel!U$2:BL$2,'Tsalin uzuulelt'!J$5,negtgel!U221:BL221)</f>
      </c>
      <c r="K221">
        <f>SUMIF(negtgel!U$2:BL$2,'Tsalin uzuulelt'!L$1,negtgel!U221:BL221) + SUMIF(negtgel!U$2:BL$2,'Tsalin uzuulelt'!L$2,negtgel!U221:BL221)+SUMIF(negtgel!U$2:BL$2,'Tsalin uzuulelt'!L$3,negtgel!U221:BL221)+SUMIF(negtgel!U$2:BL$2,'Tsalin uzuulelt'!L$4,negtgel!U221:BL221)+SUMIF(negtgel!U$2:BL$2,'Tsalin uzuulelt'!L$5,negtgel!U221:BL221)</f>
      </c>
      <c r="L221">
        <f>SUMIF(negtgel!U$2:BL$2,'Tsalin uzuulelt'!N$1,negtgel!U221:BL221) + SUMIF(negtgel!U$2:BL$2,'Tsalin uzuulelt'!N$2,negtgel!U221:BL221)+SUMIF(negtgel!U$2:BL$2,'Tsalin uzuulelt'!N$3,negtgel!U221:BL221)+SUMIF(negtgel!U$2:BL$2,'Tsalin uzuulelt'!N$4,negtgel!U221:BL221)+SUMIF(negtgel!U$2:BL$2,'Tsalin uzuulelt'!N$5,negtgel!U221:BL221)</f>
      </c>
      <c r="M221">
        <f>SUMIF(negtgel!U$2:BL$2,'Tsalin uzuulelt'!P$1,negtgel!U221:BL221) + SUMIF(negtgel!U$2:BL$2,'Tsalin uzuulelt'!P$2,negtgel!U221:BL221)+ SUMIF(negtgel!U$2:BL$2,'Tsalin uzuulelt'!P$3,negtgel!U221:BL221)+ SUMIF(negtgel!U$2:BL$2,'Tsalin uzuulelt'!P$4,negtgel!U221:BL221)+ SUMIF(negtgel!U$2:BL$2,'Tsalin uzuulelt'!P$5,negtgel!U221:BL221)</f>
      </c>
      <c r="N221">
        <f>IF(ISNUMBER(U221*1)=CF221,0,K221-H221-G221)</f>
      </c>
      <c r="O221">
        <f>IF(ISNUMBER(U221*1)=CF221,0,L221)</f>
      </c>
      <c r="P221">
        <f>IF(ISNUMBER(U221*1)=CF221,0,M221)</f>
      </c>
      <c r="Q221">
        <f>IF(N221&gt;2400000,N221,0)</f>
      </c>
      <c r="R221">
        <f>IF(L221/Q221*100&lt;3,2,10)</f>
      </c>
      <c r="S221">
        <f>IF(CH221=0,0,IF(B221&gt;9,10,IF(B221&gt;8,B221,IF(B221&gt;7.7,7.8,IF(B221&gt;3,B221,IF(B221&gt;1.5,2))))))</f>
      </c>
      <c r="T221">
        <f>IFERROR(U221*1,0)</f>
      </c>
      <c r="U221" t="n">
        <v>25.0</v>
      </c>
      <c r="V221" t="s">
        <v>4470</v>
      </c>
      <c r="W221" t="s">
        <v>4471</v>
      </c>
      <c r="X221" t="n">
        <v>535584.0</v>
      </c>
      <c r="Y221" t="n">
        <v>508805.0</v>
      </c>
      <c r="Z221" t="n">
        <v>0.0</v>
      </c>
      <c r="AA221" t="n">
        <v>0.0</v>
      </c>
      <c r="AB221" t="n">
        <v>0.0</v>
      </c>
      <c r="AC221" t="n">
        <v>0.0</v>
      </c>
      <c r="AD221" t="n">
        <v>0.0</v>
      </c>
      <c r="AE221" t="n">
        <v>190239.0</v>
      </c>
      <c r="AF221" t="n">
        <v>57000.0</v>
      </c>
      <c r="AG221" t="n">
        <v>0.0</v>
      </c>
      <c r="AH221" t="n">
        <v>0.0</v>
      </c>
      <c r="AI221" t="n">
        <v>0.0</v>
      </c>
      <c r="AJ221" t="n">
        <v>0.0</v>
      </c>
      <c r="AK221" t="n">
        <v>0.0</v>
      </c>
      <c r="AL221" t="n">
        <v>0.0</v>
      </c>
      <c r="AM221" t="n">
        <v>0.0</v>
      </c>
      <c r="AN221" t="n">
        <v>0.0</v>
      </c>
      <c r="AO221" t="n">
        <v>756044.0</v>
      </c>
      <c r="AP221" t="n">
        <v>75604.0</v>
      </c>
      <c r="AQ221" t="n">
        <v>61614.0</v>
      </c>
      <c r="CG221"/>
    </row>
    <row r="222">
      <c r="A222" t="n">
        <v>4.0</v>
      </c>
      <c r="B222">
        <f>IF((K222-G222-H222&gt;2400000),10,(L222/(K222-G222-H222)*100))</f>
      </c>
      <c r="C222">
        <f>IF(N222&gt;2400000,240000,(N222*S222)/100)</f>
      </c>
      <c r="D222">
        <f>IF(S222=0,0,IF((N222-I222)&gt;2400000,((((((N222-I222-J222)-240000))*0.1+(I222+J222)*0.1)))-7000,((((((N222-I222-J222)-(N222-I222-J222)*S222/100)))*0.1+(I222+J222)*0.1)-7000)))</f>
      </c>
      <c r="E222">
        <f>C222-O222</f>
      </c>
      <c r="F222">
        <f>D222-P222</f>
      </c>
      <c r="G222">
        <f>SUMIF(negtgel!U$2:BL$2,'Tsalin uzuulelt'!B$1,negtgel!U222:BL222) + SUMIF(negtgel!U$2:BL$2,'Tsalin uzuulelt'!B$2,negtgel!U222:BL222)+SUMIF(negtgel!U$2:BL$2,'Tsalin uzuulelt'!B$3,negtgel!U222:BL222)+SUMIF(negtgel!U$2:BL$2,'Tsalin uzuulelt'!B$4,negtgel!U222:BL222)+SUMIF(negtgel!U$2:BL$2,'Tsalin uzuulelt'!B$5,negtgel!U222:BL222)</f>
      </c>
      <c r="H222">
        <f>SUMIF(negtgel!U$2:BL$2,'Tsalin uzuulelt'!F$1,negtgel!U222:BL222) + SUMIF(negtgel!U$2:BL$2,'Tsalin uzuulelt'!F$2,negtgel!U222:BL222)+SUMIF(negtgel!U$2:BL$2,'Tsalin uzuulelt'!F$3,negtgel!U222:BL222)+SUMIF(negtgel!U$2:BL$2,'Tsalin uzuulelt'!F$4,negtgel!U222:BL222)+SUMIF(negtgel!U$2:BL$2,'Tsalin uzuulelt'!F$5,negtgel!U222:BL222)</f>
      </c>
      <c r="I222">
        <f>SUMIF(negtgel!U$2:BL$2,'Tsalin uzuulelt'!H$1,negtgel!U222:BL222) + SUMIF(negtgel!U$2:BL$2,'Tsalin uzuulelt'!H$2,negtgel!U222:BL222)+SUMIF(negtgel!U$2:BL$2,'Tsalin uzuulelt'!H$3,negtgel!U222:BL222)+SUMIF(negtgel!U$2:BL$2,'Tsalin uzuulelt'!H$4,negtgel!U222:BL222)+SUMIF(negtgel!U$2:BL$2,'Tsalin uzuulelt'!H$5,negtgel!U222:BL222)</f>
      </c>
      <c r="J222">
        <f>SUMIF(negtgel!U$2:BL$2,'Tsalin uzuulelt'!J$1,negtgel!U222:BL222) + SUMIF(negtgel!U$2:BL$2,'Tsalin uzuulelt'!J$2,negtgel!U222:BL222)+SUMIF(negtgel!U$2:BL$2,'Tsalin uzuulelt'!J$3,negtgel!U222:BL222)+SUMIF(negtgel!U$2:BL$2,'Tsalin uzuulelt'!J$4,negtgel!U222:BL222)+SUMIF(negtgel!U$2:BL$2,'Tsalin uzuulelt'!J$5,negtgel!U222:BL222)</f>
      </c>
      <c r="K222">
        <f>SUMIF(negtgel!U$2:BL$2,'Tsalin uzuulelt'!L$1,negtgel!U222:BL222) + SUMIF(negtgel!U$2:BL$2,'Tsalin uzuulelt'!L$2,negtgel!U222:BL222)+SUMIF(negtgel!U$2:BL$2,'Tsalin uzuulelt'!L$3,negtgel!U222:BL222)+SUMIF(negtgel!U$2:BL$2,'Tsalin uzuulelt'!L$4,negtgel!U222:BL222)+SUMIF(negtgel!U$2:BL$2,'Tsalin uzuulelt'!L$5,negtgel!U222:BL222)</f>
      </c>
      <c r="L222">
        <f>SUMIF(negtgel!U$2:BL$2,'Tsalin uzuulelt'!N$1,negtgel!U222:BL222) + SUMIF(negtgel!U$2:BL$2,'Tsalin uzuulelt'!N$2,negtgel!U222:BL222)+SUMIF(negtgel!U$2:BL$2,'Tsalin uzuulelt'!N$3,negtgel!U222:BL222)+SUMIF(negtgel!U$2:BL$2,'Tsalin uzuulelt'!N$4,negtgel!U222:BL222)+SUMIF(negtgel!U$2:BL$2,'Tsalin uzuulelt'!N$5,negtgel!U222:BL222)</f>
      </c>
      <c r="M222">
        <f>SUMIF(negtgel!U$2:BL$2,'Tsalin uzuulelt'!P$1,negtgel!U222:BL222) + SUMIF(negtgel!U$2:BL$2,'Tsalin uzuulelt'!P$2,negtgel!U222:BL222)+ SUMIF(negtgel!U$2:BL$2,'Tsalin uzuulelt'!P$3,negtgel!U222:BL222)+ SUMIF(negtgel!U$2:BL$2,'Tsalin uzuulelt'!P$4,negtgel!U222:BL222)+ SUMIF(negtgel!U$2:BL$2,'Tsalin uzuulelt'!P$5,negtgel!U222:BL222)</f>
      </c>
      <c r="N222">
        <f>IF(ISNUMBER(U222*1)=CF222,0,K222-H222-G222)</f>
      </c>
      <c r="O222">
        <f>IF(ISNUMBER(U222*1)=CF222,0,L222)</f>
      </c>
      <c r="P222">
        <f>IF(ISNUMBER(U222*1)=CF222,0,M222)</f>
      </c>
      <c r="Q222">
        <f>IF(N222&gt;2400000,N222,0)</f>
      </c>
      <c r="R222">
        <f>IF(L222/Q222*100&lt;3,2,10)</f>
      </c>
      <c r="S222">
        <f>IF(CH222=0,0,IF(B222&gt;9,10,IF(B222&gt;8,B222,IF(B222&gt;7.7,7.8,IF(B222&gt;3,B222,IF(B222&gt;1.5,2))))))</f>
      </c>
      <c r="T222">
        <f>IFERROR(U222*1,0)</f>
      </c>
      <c r="U222" t="n">
        <v>26.0</v>
      </c>
      <c r="V222" t="s">
        <v>4472</v>
      </c>
      <c r="W222" t="s">
        <v>4469</v>
      </c>
      <c r="X222" t="n">
        <v>645556.0</v>
      </c>
      <c r="Y222" t="n">
        <v>645556.0</v>
      </c>
      <c r="Z222" t="n">
        <v>96833.0</v>
      </c>
      <c r="AA222" t="n">
        <v>0.0</v>
      </c>
      <c r="AB222" t="n">
        <v>0.0</v>
      </c>
      <c r="AC222" t="n">
        <v>0.0</v>
      </c>
      <c r="AD222" t="n">
        <v>0.0</v>
      </c>
      <c r="AE222" t="n">
        <v>238856.0</v>
      </c>
      <c r="AF222" t="n">
        <v>60000.0</v>
      </c>
      <c r="AG222" t="n">
        <v>0.0</v>
      </c>
      <c r="AH222" t="n">
        <v>0.0</v>
      </c>
      <c r="AI222" t="n">
        <v>0.0</v>
      </c>
      <c r="AJ222" t="n">
        <v>0.0</v>
      </c>
      <c r="AK222" t="n">
        <v>0.0</v>
      </c>
      <c r="AL222" t="n">
        <v>0.0</v>
      </c>
      <c r="AM222" t="n">
        <v>0.0</v>
      </c>
      <c r="AN222" t="n">
        <v>0.0</v>
      </c>
      <c r="AO222" t="n">
        <v>1041245.0</v>
      </c>
      <c r="AP222" t="n">
        <v>104124.0</v>
      </c>
      <c r="AQ222" t="n">
        <v>87312.0</v>
      </c>
      <c r="CG222"/>
    </row>
    <row r="223">
      <c r="A223" t="n">
        <v>4.0</v>
      </c>
      <c r="B223">
        <f>IF((K223-G223-H223&gt;2400000),10,(L223/(K223-G223-H223)*100))</f>
      </c>
      <c r="C223">
        <f>IF(N223&gt;2400000,240000,(N223*S223)/100)</f>
      </c>
      <c r="D223">
        <f>IF(S223=0,0,IF((N223-I223)&gt;2400000,((((((N223-I223-J223)-240000))*0.1+(I223+J223)*0.1)))-7000,((((((N223-I223-J223)-(N223-I223-J223)*S223/100)))*0.1+(I223+J223)*0.1)-7000)))</f>
      </c>
      <c r="E223">
        <f>C223-O223</f>
      </c>
      <c r="F223">
        <f>D223-P223</f>
      </c>
      <c r="G223">
        <f>SUMIF(negtgel!U$2:BL$2,'Tsalin uzuulelt'!B$1,negtgel!U223:BL223) + SUMIF(negtgel!U$2:BL$2,'Tsalin uzuulelt'!B$2,negtgel!U223:BL223)+SUMIF(negtgel!U$2:BL$2,'Tsalin uzuulelt'!B$3,negtgel!U223:BL223)+SUMIF(negtgel!U$2:BL$2,'Tsalin uzuulelt'!B$4,negtgel!U223:BL223)+SUMIF(negtgel!U$2:BL$2,'Tsalin uzuulelt'!B$5,negtgel!U223:BL223)</f>
      </c>
      <c r="H223">
        <f>SUMIF(negtgel!U$2:BL$2,'Tsalin uzuulelt'!F$1,negtgel!U223:BL223) + SUMIF(negtgel!U$2:BL$2,'Tsalin uzuulelt'!F$2,negtgel!U223:BL223)+SUMIF(negtgel!U$2:BL$2,'Tsalin uzuulelt'!F$3,negtgel!U223:BL223)+SUMIF(negtgel!U$2:BL$2,'Tsalin uzuulelt'!F$4,negtgel!U223:BL223)+SUMIF(negtgel!U$2:BL$2,'Tsalin uzuulelt'!F$5,negtgel!U223:BL223)</f>
      </c>
      <c r="I223">
        <f>SUMIF(negtgel!U$2:BL$2,'Tsalin uzuulelt'!H$1,negtgel!U223:BL223) + SUMIF(negtgel!U$2:BL$2,'Tsalin uzuulelt'!H$2,negtgel!U223:BL223)+SUMIF(negtgel!U$2:BL$2,'Tsalin uzuulelt'!H$3,negtgel!U223:BL223)+SUMIF(negtgel!U$2:BL$2,'Tsalin uzuulelt'!H$4,negtgel!U223:BL223)+SUMIF(negtgel!U$2:BL$2,'Tsalin uzuulelt'!H$5,negtgel!U223:BL223)</f>
      </c>
      <c r="J223">
        <f>SUMIF(negtgel!U$2:BL$2,'Tsalin uzuulelt'!J$1,negtgel!U223:BL223) + SUMIF(negtgel!U$2:BL$2,'Tsalin uzuulelt'!J$2,negtgel!U223:BL223)+SUMIF(negtgel!U$2:BL$2,'Tsalin uzuulelt'!J$3,negtgel!U223:BL223)+SUMIF(negtgel!U$2:BL$2,'Tsalin uzuulelt'!J$4,negtgel!U223:BL223)+SUMIF(negtgel!U$2:BL$2,'Tsalin uzuulelt'!J$5,negtgel!U223:BL223)</f>
      </c>
      <c r="K223">
        <f>SUMIF(negtgel!U$2:BL$2,'Tsalin uzuulelt'!L$1,negtgel!U223:BL223) + SUMIF(negtgel!U$2:BL$2,'Tsalin uzuulelt'!L$2,negtgel!U223:BL223)+SUMIF(negtgel!U$2:BL$2,'Tsalin uzuulelt'!L$3,negtgel!U223:BL223)+SUMIF(negtgel!U$2:BL$2,'Tsalin uzuulelt'!L$4,negtgel!U223:BL223)+SUMIF(negtgel!U$2:BL$2,'Tsalin uzuulelt'!L$5,negtgel!U223:BL223)</f>
      </c>
      <c r="L223">
        <f>SUMIF(negtgel!U$2:BL$2,'Tsalin uzuulelt'!N$1,negtgel!U223:BL223) + SUMIF(negtgel!U$2:BL$2,'Tsalin uzuulelt'!N$2,negtgel!U223:BL223)+SUMIF(negtgel!U$2:BL$2,'Tsalin uzuulelt'!N$3,negtgel!U223:BL223)+SUMIF(negtgel!U$2:BL$2,'Tsalin uzuulelt'!N$4,negtgel!U223:BL223)+SUMIF(negtgel!U$2:BL$2,'Tsalin uzuulelt'!N$5,negtgel!U223:BL223)</f>
      </c>
      <c r="M223">
        <f>SUMIF(negtgel!U$2:BL$2,'Tsalin uzuulelt'!P$1,negtgel!U223:BL223) + SUMIF(negtgel!U$2:BL$2,'Tsalin uzuulelt'!P$2,negtgel!U223:BL223)+ SUMIF(negtgel!U$2:BL$2,'Tsalin uzuulelt'!P$3,negtgel!U223:BL223)+ SUMIF(negtgel!U$2:BL$2,'Tsalin uzuulelt'!P$4,negtgel!U223:BL223)+ SUMIF(negtgel!U$2:BL$2,'Tsalin uzuulelt'!P$5,negtgel!U223:BL223)</f>
      </c>
      <c r="N223">
        <f>IF(ISNUMBER(U223*1)=CF223,0,K223-H223-G223)</f>
      </c>
      <c r="O223">
        <f>IF(ISNUMBER(U223*1)=CF223,0,L223)</f>
      </c>
      <c r="P223">
        <f>IF(ISNUMBER(U223*1)=CF223,0,M223)</f>
      </c>
      <c r="Q223">
        <f>IF(N223&gt;2400000,N223,0)</f>
      </c>
      <c r="R223">
        <f>IF(L223/Q223*100&lt;3,2,10)</f>
      </c>
      <c r="S223">
        <f>IF(CH223=0,0,IF(B223&gt;9,10,IF(B223&gt;8,B223,IF(B223&gt;7.7,7.8,IF(B223&gt;3,B223,IF(B223&gt;1.5,2))))))</f>
      </c>
      <c r="T223">
        <f>IFERROR(U223*1,0)</f>
      </c>
      <c r="U223" t="n">
        <v>49.0</v>
      </c>
      <c r="V223" t="s">
        <v>4545</v>
      </c>
      <c r="W223" t="s">
        <v>4469</v>
      </c>
      <c r="X223" t="n">
        <v>580710.0</v>
      </c>
      <c r="Y223" t="n">
        <v>580710.0</v>
      </c>
      <c r="Z223" t="n">
        <v>29036.0</v>
      </c>
      <c r="AA223" t="n">
        <v>87106.0</v>
      </c>
      <c r="AB223" t="n">
        <v>0.0</v>
      </c>
      <c r="AC223" t="n">
        <v>0.0</v>
      </c>
      <c r="AD223" t="n">
        <v>0.0</v>
      </c>
      <c r="AE223" t="n">
        <v>214863.0</v>
      </c>
      <c r="AF223" t="n">
        <v>60000.0</v>
      </c>
      <c r="AG223" t="n">
        <v>0.0</v>
      </c>
      <c r="AH223" t="n">
        <v>0.0</v>
      </c>
      <c r="AI223" t="n">
        <v>0.0</v>
      </c>
      <c r="AJ223" t="n">
        <v>0.0</v>
      </c>
      <c r="AK223" t="n">
        <v>0.0</v>
      </c>
      <c r="AL223" t="n">
        <v>0.0</v>
      </c>
      <c r="AM223" t="n">
        <v>0.0</v>
      </c>
      <c r="AN223" t="n">
        <v>0.0</v>
      </c>
      <c r="AO223" t="n">
        <v>971715.0</v>
      </c>
      <c r="AP223" t="n">
        <v>97171.0</v>
      </c>
      <c r="AQ223" t="n">
        <v>81054.4</v>
      </c>
      <c r="CG223"/>
    </row>
    <row r="224">
      <c r="A224" t="n">
        <v>4.0</v>
      </c>
      <c r="B224">
        <f>IF((K224-G224-H224&gt;2400000),10,(L224/(K224-G224-H224)*100))</f>
      </c>
      <c r="C224">
        <f>IF(N224&gt;2400000,240000,(N224*S224)/100)</f>
      </c>
      <c r="D224">
        <f>IF(S224=0,0,IF((N224-I224)&gt;2400000,((((((N224-I224-J224)-240000))*0.1+(I224+J224)*0.1)))-7000,((((((N224-I224-J224)-(N224-I224-J224)*S224/100)))*0.1+(I224+J224)*0.1)-7000)))</f>
      </c>
      <c r="E224">
        <f>C224-O224</f>
      </c>
      <c r="F224">
        <f>D224-P224</f>
      </c>
      <c r="G224">
        <f>SUMIF(negtgel!U$2:BL$2,'Tsalin uzuulelt'!B$1,negtgel!U224:BL224) + SUMIF(negtgel!U$2:BL$2,'Tsalin uzuulelt'!B$2,negtgel!U224:BL224)+SUMIF(negtgel!U$2:BL$2,'Tsalin uzuulelt'!B$3,negtgel!U224:BL224)+SUMIF(negtgel!U$2:BL$2,'Tsalin uzuulelt'!B$4,negtgel!U224:BL224)+SUMIF(negtgel!U$2:BL$2,'Tsalin uzuulelt'!B$5,negtgel!U224:BL224)</f>
      </c>
      <c r="H224">
        <f>SUMIF(negtgel!U$2:BL$2,'Tsalin uzuulelt'!F$1,negtgel!U224:BL224) + SUMIF(negtgel!U$2:BL$2,'Tsalin uzuulelt'!F$2,negtgel!U224:BL224)+SUMIF(negtgel!U$2:BL$2,'Tsalin uzuulelt'!F$3,negtgel!U224:BL224)+SUMIF(negtgel!U$2:BL$2,'Tsalin uzuulelt'!F$4,negtgel!U224:BL224)+SUMIF(negtgel!U$2:BL$2,'Tsalin uzuulelt'!F$5,negtgel!U224:BL224)</f>
      </c>
      <c r="I224">
        <f>SUMIF(negtgel!U$2:BL$2,'Tsalin uzuulelt'!H$1,negtgel!U224:BL224) + SUMIF(negtgel!U$2:BL$2,'Tsalin uzuulelt'!H$2,negtgel!U224:BL224)+SUMIF(negtgel!U$2:BL$2,'Tsalin uzuulelt'!H$3,negtgel!U224:BL224)+SUMIF(negtgel!U$2:BL$2,'Tsalin uzuulelt'!H$4,negtgel!U224:BL224)+SUMIF(negtgel!U$2:BL$2,'Tsalin uzuulelt'!H$5,negtgel!U224:BL224)</f>
      </c>
      <c r="J224">
        <f>SUMIF(negtgel!U$2:BL$2,'Tsalin uzuulelt'!J$1,negtgel!U224:BL224) + SUMIF(negtgel!U$2:BL$2,'Tsalin uzuulelt'!J$2,negtgel!U224:BL224)+SUMIF(negtgel!U$2:BL$2,'Tsalin uzuulelt'!J$3,negtgel!U224:BL224)+SUMIF(negtgel!U$2:BL$2,'Tsalin uzuulelt'!J$4,negtgel!U224:BL224)+SUMIF(negtgel!U$2:BL$2,'Tsalin uzuulelt'!J$5,negtgel!U224:BL224)</f>
      </c>
      <c r="K224">
        <f>SUMIF(negtgel!U$2:BL$2,'Tsalin uzuulelt'!L$1,negtgel!U224:BL224) + SUMIF(negtgel!U$2:BL$2,'Tsalin uzuulelt'!L$2,negtgel!U224:BL224)+SUMIF(negtgel!U$2:BL$2,'Tsalin uzuulelt'!L$3,negtgel!U224:BL224)+SUMIF(negtgel!U$2:BL$2,'Tsalin uzuulelt'!L$4,negtgel!U224:BL224)+SUMIF(negtgel!U$2:BL$2,'Tsalin uzuulelt'!L$5,negtgel!U224:BL224)</f>
      </c>
      <c r="L224">
        <f>SUMIF(negtgel!U$2:BL$2,'Tsalin uzuulelt'!N$1,negtgel!U224:BL224) + SUMIF(negtgel!U$2:BL$2,'Tsalin uzuulelt'!N$2,negtgel!U224:BL224)+SUMIF(negtgel!U$2:BL$2,'Tsalin uzuulelt'!N$3,negtgel!U224:BL224)+SUMIF(negtgel!U$2:BL$2,'Tsalin uzuulelt'!N$4,negtgel!U224:BL224)+SUMIF(negtgel!U$2:BL$2,'Tsalin uzuulelt'!N$5,negtgel!U224:BL224)</f>
      </c>
      <c r="M224">
        <f>SUMIF(negtgel!U$2:BL$2,'Tsalin uzuulelt'!P$1,negtgel!U224:BL224) + SUMIF(negtgel!U$2:BL$2,'Tsalin uzuulelt'!P$2,negtgel!U224:BL224)+ SUMIF(negtgel!U$2:BL$2,'Tsalin uzuulelt'!P$3,negtgel!U224:BL224)+ SUMIF(negtgel!U$2:BL$2,'Tsalin uzuulelt'!P$4,negtgel!U224:BL224)+ SUMIF(negtgel!U$2:BL$2,'Tsalin uzuulelt'!P$5,negtgel!U224:BL224)</f>
      </c>
      <c r="N224">
        <f>IF(ISNUMBER(U224*1)=CF224,0,K224-H224-G224)</f>
      </c>
      <c r="O224">
        <f>IF(ISNUMBER(U224*1)=CF224,0,L224)</f>
      </c>
      <c r="P224">
        <f>IF(ISNUMBER(U224*1)=CF224,0,M224)</f>
      </c>
      <c r="Q224">
        <f>IF(N224&gt;2400000,N224,0)</f>
      </c>
      <c r="R224">
        <f>IF(L224/Q224*100&lt;3,2,10)</f>
      </c>
      <c r="S224">
        <f>IF(CH224=0,0,IF(B224&gt;9,10,IF(B224&gt;8,B224,IF(B224&gt;7.7,7.8,IF(B224&gt;3,B224,IF(B224&gt;1.5,2))))))</f>
      </c>
      <c r="T224">
        <f>IFERROR(U224*1,0)</f>
      </c>
      <c r="U224" t="n">
        <v>50.0</v>
      </c>
      <c r="V224" t="s">
        <v>4541</v>
      </c>
      <c r="W224" t="s">
        <v>4469</v>
      </c>
      <c r="X224" t="n">
        <v>677436.0</v>
      </c>
      <c r="Y224" t="n">
        <v>677436.0</v>
      </c>
      <c r="Z224" t="n">
        <v>101615.0</v>
      </c>
      <c r="AA224" t="n">
        <v>135487.0</v>
      </c>
      <c r="AB224" t="n">
        <v>0.0</v>
      </c>
      <c r="AC224" t="n">
        <v>101615.0</v>
      </c>
      <c r="AD224" t="n">
        <v>0.0</v>
      </c>
      <c r="AE224" t="n">
        <v>253361.0</v>
      </c>
      <c r="AF224" t="n">
        <v>60000.0</v>
      </c>
      <c r="AG224" t="n">
        <v>0.0</v>
      </c>
      <c r="AH224" t="n">
        <v>0.0</v>
      </c>
      <c r="AI224" t="n">
        <v>0.0</v>
      </c>
      <c r="AJ224" t="n">
        <v>0.0</v>
      </c>
      <c r="AK224" t="n">
        <v>0.0</v>
      </c>
      <c r="AL224" t="n">
        <v>0.0</v>
      </c>
      <c r="AM224" t="n">
        <v>0.0</v>
      </c>
      <c r="AN224" t="n">
        <v>0.0</v>
      </c>
      <c r="AO224" t="n">
        <v>1329514.0</v>
      </c>
      <c r="AP224" t="n">
        <v>132951.0</v>
      </c>
      <c r="AQ224" t="n">
        <v>113256.3</v>
      </c>
      <c r="CG224"/>
    </row>
    <row r="225">
      <c r="A225" t="n">
        <v>4.0</v>
      </c>
      <c r="B225">
        <f>IF((K225-G225-H225&gt;2400000),10,(L225/(K225-G225-H225)*100))</f>
      </c>
      <c r="C225">
        <f>IF(N225&gt;2400000,240000,(N225*S225)/100)</f>
      </c>
      <c r="D225">
        <f>IF(S225=0,0,IF((N225-I225)&gt;2400000,((((((N225-I225-J225)-240000))*0.1+(I225+J225)*0.1)))-7000,((((((N225-I225-J225)-(N225-I225-J225)*S225/100)))*0.1+(I225+J225)*0.1)-7000)))</f>
      </c>
      <c r="E225">
        <f>C225-O225</f>
      </c>
      <c r="F225">
        <f>D225-P225</f>
      </c>
      <c r="G225">
        <f>SUMIF(negtgel!U$2:BL$2,'Tsalin uzuulelt'!B$1,negtgel!U225:BL225) + SUMIF(negtgel!U$2:BL$2,'Tsalin uzuulelt'!B$2,negtgel!U225:BL225)+SUMIF(negtgel!U$2:BL$2,'Tsalin uzuulelt'!B$3,negtgel!U225:BL225)+SUMIF(negtgel!U$2:BL$2,'Tsalin uzuulelt'!B$4,negtgel!U225:BL225)+SUMIF(negtgel!U$2:BL$2,'Tsalin uzuulelt'!B$5,negtgel!U225:BL225)</f>
      </c>
      <c r="H225">
        <f>SUMIF(negtgel!U$2:BL$2,'Tsalin uzuulelt'!F$1,negtgel!U225:BL225) + SUMIF(negtgel!U$2:BL$2,'Tsalin uzuulelt'!F$2,negtgel!U225:BL225)+SUMIF(negtgel!U$2:BL$2,'Tsalin uzuulelt'!F$3,negtgel!U225:BL225)+SUMIF(negtgel!U$2:BL$2,'Tsalin uzuulelt'!F$4,negtgel!U225:BL225)+SUMIF(negtgel!U$2:BL$2,'Tsalin uzuulelt'!F$5,negtgel!U225:BL225)</f>
      </c>
      <c r="I225">
        <f>SUMIF(negtgel!U$2:BL$2,'Tsalin uzuulelt'!H$1,negtgel!U225:BL225) + SUMIF(negtgel!U$2:BL$2,'Tsalin uzuulelt'!H$2,negtgel!U225:BL225)+SUMIF(negtgel!U$2:BL$2,'Tsalin uzuulelt'!H$3,negtgel!U225:BL225)+SUMIF(negtgel!U$2:BL$2,'Tsalin uzuulelt'!H$4,negtgel!U225:BL225)+SUMIF(negtgel!U$2:BL$2,'Tsalin uzuulelt'!H$5,negtgel!U225:BL225)</f>
      </c>
      <c r="J225">
        <f>SUMIF(negtgel!U$2:BL$2,'Tsalin uzuulelt'!J$1,negtgel!U225:BL225) + SUMIF(negtgel!U$2:BL$2,'Tsalin uzuulelt'!J$2,negtgel!U225:BL225)+SUMIF(negtgel!U$2:BL$2,'Tsalin uzuulelt'!J$3,negtgel!U225:BL225)+SUMIF(negtgel!U$2:BL$2,'Tsalin uzuulelt'!J$4,negtgel!U225:BL225)+SUMIF(negtgel!U$2:BL$2,'Tsalin uzuulelt'!J$5,negtgel!U225:BL225)</f>
      </c>
      <c r="K225">
        <f>SUMIF(negtgel!U$2:BL$2,'Tsalin uzuulelt'!L$1,negtgel!U225:BL225) + SUMIF(negtgel!U$2:BL$2,'Tsalin uzuulelt'!L$2,negtgel!U225:BL225)+SUMIF(negtgel!U$2:BL$2,'Tsalin uzuulelt'!L$3,negtgel!U225:BL225)+SUMIF(negtgel!U$2:BL$2,'Tsalin uzuulelt'!L$4,negtgel!U225:BL225)+SUMIF(negtgel!U$2:BL$2,'Tsalin uzuulelt'!L$5,negtgel!U225:BL225)</f>
      </c>
      <c r="L225">
        <f>SUMIF(negtgel!U$2:BL$2,'Tsalin uzuulelt'!N$1,negtgel!U225:BL225) + SUMIF(negtgel!U$2:BL$2,'Tsalin uzuulelt'!N$2,negtgel!U225:BL225)+SUMIF(negtgel!U$2:BL$2,'Tsalin uzuulelt'!N$3,negtgel!U225:BL225)+SUMIF(negtgel!U$2:BL$2,'Tsalin uzuulelt'!N$4,negtgel!U225:BL225)+SUMIF(negtgel!U$2:BL$2,'Tsalin uzuulelt'!N$5,negtgel!U225:BL225)</f>
      </c>
      <c r="M225">
        <f>SUMIF(negtgel!U$2:BL$2,'Tsalin uzuulelt'!P$1,negtgel!U225:BL225) + SUMIF(negtgel!U$2:BL$2,'Tsalin uzuulelt'!P$2,negtgel!U225:BL225)+ SUMIF(negtgel!U$2:BL$2,'Tsalin uzuulelt'!P$3,negtgel!U225:BL225)+ SUMIF(negtgel!U$2:BL$2,'Tsalin uzuulelt'!P$4,negtgel!U225:BL225)+ SUMIF(negtgel!U$2:BL$2,'Tsalin uzuulelt'!P$5,negtgel!U225:BL225)</f>
      </c>
      <c r="N225">
        <f>IF(ISNUMBER(U225*1)=CF225,0,K225-H225-G225)</f>
      </c>
      <c r="O225">
        <f>IF(ISNUMBER(U225*1)=CF225,0,L225)</f>
      </c>
      <c r="P225">
        <f>IF(ISNUMBER(U225*1)=CF225,0,M225)</f>
      </c>
      <c r="Q225">
        <f>IF(N225&gt;2400000,N225,0)</f>
      </c>
      <c r="R225">
        <f>IF(L225/Q225*100&lt;3,2,10)</f>
      </c>
      <c r="S225">
        <f>IF(CH225=0,0,IF(B225&gt;9,10,IF(B225&gt;8,B225,IF(B225&gt;7.7,7.8,IF(B225&gt;3,B225,IF(B225&gt;1.5,2))))))</f>
      </c>
      <c r="T225">
        <f>IFERROR(U225*1,0)</f>
      </c>
      <c r="U225" t="n">
        <v>51.0</v>
      </c>
      <c r="V225" t="s">
        <v>4475</v>
      </c>
      <c r="W225" t="s">
        <v>4471</v>
      </c>
      <c r="X225" t="n">
        <v>496912.0</v>
      </c>
      <c r="Y225" t="n">
        <v>0.0</v>
      </c>
      <c r="Z225" t="n">
        <v>0.0</v>
      </c>
      <c r="AA225" t="n">
        <v>0.0</v>
      </c>
      <c r="AB225" t="n">
        <v>0.0</v>
      </c>
      <c r="AC225" t="n">
        <v>0.0</v>
      </c>
      <c r="AD225" t="n">
        <v>0.0</v>
      </c>
      <c r="AE225" t="n">
        <v>0.0</v>
      </c>
      <c r="AF225" t="n">
        <v>0.0</v>
      </c>
      <c r="AG225" t="n">
        <v>0.0</v>
      </c>
      <c r="AH225" t="n">
        <v>0.0</v>
      </c>
      <c r="AI225" t="n">
        <v>0.0</v>
      </c>
      <c r="AJ225" t="n">
        <v>195397.0</v>
      </c>
      <c r="AK225" t="n">
        <v>0.0</v>
      </c>
      <c r="AL225" t="n">
        <v>0.0</v>
      </c>
      <c r="AM225" t="n">
        <v>0.0</v>
      </c>
      <c r="AN225" t="n">
        <v>0.0</v>
      </c>
      <c r="AO225" t="n">
        <v>195397.0</v>
      </c>
      <c r="AP225" t="n">
        <v>19540.0</v>
      </c>
      <c r="AQ225" t="n">
        <v>10585.7</v>
      </c>
      <c r="CG225"/>
    </row>
    <row r="226">
      <c r="A226" t="n">
        <v>4.0</v>
      </c>
      <c r="B226">
        <f>IF((K226-G226-H226&gt;2400000),10,(L226/(K226-G226-H226)*100))</f>
      </c>
      <c r="C226">
        <f>IF(N226&gt;2400000,240000,(N226*S226)/100)</f>
      </c>
      <c r="D226">
        <f>IF(S226=0,0,IF((N226-I226)&gt;2400000,((((((N226-I226-J226)-240000))*0.1+(I226+J226)*0.1)))-7000,((((((N226-I226-J226)-(N226-I226-J226)*S226/100)))*0.1+(I226+J226)*0.1)-7000)))</f>
      </c>
      <c r="E226">
        <f>C226-O226</f>
      </c>
      <c r="F226">
        <f>D226-P226</f>
      </c>
      <c r="G226">
        <f>SUMIF(negtgel!U$2:BL$2,'Tsalin uzuulelt'!B$1,negtgel!U226:BL226) + SUMIF(negtgel!U$2:BL$2,'Tsalin uzuulelt'!B$2,negtgel!U226:BL226)+SUMIF(negtgel!U$2:BL$2,'Tsalin uzuulelt'!B$3,negtgel!U226:BL226)+SUMIF(negtgel!U$2:BL$2,'Tsalin uzuulelt'!B$4,negtgel!U226:BL226)+SUMIF(negtgel!U$2:BL$2,'Tsalin uzuulelt'!B$5,negtgel!U226:BL226)</f>
      </c>
      <c r="H226">
        <f>SUMIF(negtgel!U$2:BL$2,'Tsalin uzuulelt'!F$1,negtgel!U226:BL226) + SUMIF(negtgel!U$2:BL$2,'Tsalin uzuulelt'!F$2,negtgel!U226:BL226)+SUMIF(negtgel!U$2:BL$2,'Tsalin uzuulelt'!F$3,negtgel!U226:BL226)+SUMIF(negtgel!U$2:BL$2,'Tsalin uzuulelt'!F$4,negtgel!U226:BL226)+SUMIF(negtgel!U$2:BL$2,'Tsalin uzuulelt'!F$5,negtgel!U226:BL226)</f>
      </c>
      <c r="I226">
        <f>SUMIF(negtgel!U$2:BL$2,'Tsalin uzuulelt'!H$1,negtgel!U226:BL226) + SUMIF(negtgel!U$2:BL$2,'Tsalin uzuulelt'!H$2,negtgel!U226:BL226)+SUMIF(negtgel!U$2:BL$2,'Tsalin uzuulelt'!H$3,negtgel!U226:BL226)+SUMIF(negtgel!U$2:BL$2,'Tsalin uzuulelt'!H$4,negtgel!U226:BL226)+SUMIF(negtgel!U$2:BL$2,'Tsalin uzuulelt'!H$5,negtgel!U226:BL226)</f>
      </c>
      <c r="J226">
        <f>SUMIF(negtgel!U$2:BL$2,'Tsalin uzuulelt'!J$1,negtgel!U226:BL226) + SUMIF(negtgel!U$2:BL$2,'Tsalin uzuulelt'!J$2,negtgel!U226:BL226)+SUMIF(negtgel!U$2:BL$2,'Tsalin uzuulelt'!J$3,negtgel!U226:BL226)+SUMIF(negtgel!U$2:BL$2,'Tsalin uzuulelt'!J$4,negtgel!U226:BL226)+SUMIF(negtgel!U$2:BL$2,'Tsalin uzuulelt'!J$5,negtgel!U226:BL226)</f>
      </c>
      <c r="K226">
        <f>SUMIF(negtgel!U$2:BL$2,'Tsalin uzuulelt'!L$1,negtgel!U226:BL226) + SUMIF(negtgel!U$2:BL$2,'Tsalin uzuulelt'!L$2,negtgel!U226:BL226)+SUMIF(negtgel!U$2:BL$2,'Tsalin uzuulelt'!L$3,negtgel!U226:BL226)+SUMIF(negtgel!U$2:BL$2,'Tsalin uzuulelt'!L$4,negtgel!U226:BL226)+SUMIF(negtgel!U$2:BL$2,'Tsalin uzuulelt'!L$5,negtgel!U226:BL226)</f>
      </c>
      <c r="L226">
        <f>SUMIF(negtgel!U$2:BL$2,'Tsalin uzuulelt'!N$1,negtgel!U226:BL226) + SUMIF(negtgel!U$2:BL$2,'Tsalin uzuulelt'!N$2,negtgel!U226:BL226)+SUMIF(negtgel!U$2:BL$2,'Tsalin uzuulelt'!N$3,negtgel!U226:BL226)+SUMIF(negtgel!U$2:BL$2,'Tsalin uzuulelt'!N$4,negtgel!U226:BL226)+SUMIF(negtgel!U$2:BL$2,'Tsalin uzuulelt'!N$5,negtgel!U226:BL226)</f>
      </c>
      <c r="M226">
        <f>SUMIF(negtgel!U$2:BL$2,'Tsalin uzuulelt'!P$1,negtgel!U226:BL226) + SUMIF(negtgel!U$2:BL$2,'Tsalin uzuulelt'!P$2,negtgel!U226:BL226)+ SUMIF(negtgel!U$2:BL$2,'Tsalin uzuulelt'!P$3,negtgel!U226:BL226)+ SUMIF(negtgel!U$2:BL$2,'Tsalin uzuulelt'!P$4,negtgel!U226:BL226)+ SUMIF(negtgel!U$2:BL$2,'Tsalin uzuulelt'!P$5,negtgel!U226:BL226)</f>
      </c>
      <c r="N226">
        <f>IF(ISNUMBER(U226*1)=CF226,0,K226-H226-G226)</f>
      </c>
      <c r="O226">
        <f>IF(ISNUMBER(U226*1)=CF226,0,L226)</f>
      </c>
      <c r="P226">
        <f>IF(ISNUMBER(U226*1)=CF226,0,M226)</f>
      </c>
      <c r="Q226">
        <f>IF(N226&gt;2400000,N226,0)</f>
      </c>
      <c r="R226">
        <f>IF(L226/Q226*100&lt;3,2,10)</f>
      </c>
      <c r="S226">
        <f>IF(CH226=0,0,IF(B226&gt;9,10,IF(B226&gt;8,B226,IF(B226&gt;7.7,7.8,IF(B226&gt;3,B226,IF(B226&gt;1.5,2))))))</f>
      </c>
      <c r="T226">
        <f>IFERROR(U226*1,0)</f>
      </c>
      <c r="U226" t="n">
        <v>52.0</v>
      </c>
      <c r="V226" t="s">
        <v>4476</v>
      </c>
      <c r="W226" t="s">
        <v>4469</v>
      </c>
      <c r="X226" t="n">
        <v>580710.0</v>
      </c>
      <c r="Y226" t="n">
        <v>580710.0</v>
      </c>
      <c r="Z226" t="n">
        <v>29036.0</v>
      </c>
      <c r="AA226" t="n">
        <v>87106.0</v>
      </c>
      <c r="AB226" t="n">
        <v>0.0</v>
      </c>
      <c r="AC226" t="n">
        <v>0.0</v>
      </c>
      <c r="AD226" t="n">
        <v>0.0</v>
      </c>
      <c r="AE226" t="n">
        <v>213411.0</v>
      </c>
      <c r="AF226" t="n">
        <v>60000.0</v>
      </c>
      <c r="AG226" t="n">
        <v>0.0</v>
      </c>
      <c r="AH226" t="n">
        <v>0.0</v>
      </c>
      <c r="AI226" t="n">
        <v>0.0</v>
      </c>
      <c r="AJ226" t="n">
        <v>0.0</v>
      </c>
      <c r="AK226" t="n">
        <v>0.0</v>
      </c>
      <c r="AL226" t="n">
        <v>0.0</v>
      </c>
      <c r="AM226" t="n">
        <v>0.0</v>
      </c>
      <c r="AN226" t="n">
        <v>0.0</v>
      </c>
      <c r="AO226" t="n">
        <v>970263.0</v>
      </c>
      <c r="AP226" t="n">
        <v>97026.0</v>
      </c>
      <c r="AQ226" t="n">
        <v>80923.7</v>
      </c>
      <c r="CG226"/>
    </row>
    <row r="227">
      <c r="A227" t="n">
        <v>4.0</v>
      </c>
      <c r="B227">
        <f>IF((K227-G227-H227&gt;2400000),10,(L227/(K227-G227-H227)*100))</f>
      </c>
      <c r="C227">
        <f>IF(N227&gt;2400000,240000,(N227*S227)/100)</f>
      </c>
      <c r="D227">
        <f>IF(S227=0,0,IF((N227-I227)&gt;2400000,((((((N227-I227-J227)-240000))*0.1+(I227+J227)*0.1)))-7000,((((((N227-I227-J227)-(N227-I227-J227)*S227/100)))*0.1+(I227+J227)*0.1)-7000)))</f>
      </c>
      <c r="E227">
        <f>C227-O227</f>
      </c>
      <c r="F227">
        <f>D227-P227</f>
      </c>
      <c r="G227">
        <f>SUMIF(negtgel!U$2:BL$2,'Tsalin uzuulelt'!B$1,negtgel!U227:BL227) + SUMIF(negtgel!U$2:BL$2,'Tsalin uzuulelt'!B$2,negtgel!U227:BL227)+SUMIF(negtgel!U$2:BL$2,'Tsalin uzuulelt'!B$3,negtgel!U227:BL227)+SUMIF(negtgel!U$2:BL$2,'Tsalin uzuulelt'!B$4,negtgel!U227:BL227)+SUMIF(negtgel!U$2:BL$2,'Tsalin uzuulelt'!B$5,negtgel!U227:BL227)</f>
      </c>
      <c r="H227">
        <f>SUMIF(negtgel!U$2:BL$2,'Tsalin uzuulelt'!F$1,negtgel!U227:BL227) + SUMIF(negtgel!U$2:BL$2,'Tsalin uzuulelt'!F$2,negtgel!U227:BL227)+SUMIF(negtgel!U$2:BL$2,'Tsalin uzuulelt'!F$3,negtgel!U227:BL227)+SUMIF(negtgel!U$2:BL$2,'Tsalin uzuulelt'!F$4,negtgel!U227:BL227)+SUMIF(negtgel!U$2:BL$2,'Tsalin uzuulelt'!F$5,negtgel!U227:BL227)</f>
      </c>
      <c r="I227">
        <f>SUMIF(negtgel!U$2:BL$2,'Tsalin uzuulelt'!H$1,negtgel!U227:BL227) + SUMIF(negtgel!U$2:BL$2,'Tsalin uzuulelt'!H$2,negtgel!U227:BL227)+SUMIF(negtgel!U$2:BL$2,'Tsalin uzuulelt'!H$3,negtgel!U227:BL227)+SUMIF(negtgel!U$2:BL$2,'Tsalin uzuulelt'!H$4,negtgel!U227:BL227)+SUMIF(negtgel!U$2:BL$2,'Tsalin uzuulelt'!H$5,negtgel!U227:BL227)</f>
      </c>
      <c r="J227">
        <f>SUMIF(negtgel!U$2:BL$2,'Tsalin uzuulelt'!J$1,negtgel!U227:BL227) + SUMIF(negtgel!U$2:BL$2,'Tsalin uzuulelt'!J$2,negtgel!U227:BL227)+SUMIF(negtgel!U$2:BL$2,'Tsalin uzuulelt'!J$3,negtgel!U227:BL227)+SUMIF(negtgel!U$2:BL$2,'Tsalin uzuulelt'!J$4,negtgel!U227:BL227)+SUMIF(negtgel!U$2:BL$2,'Tsalin uzuulelt'!J$5,negtgel!U227:BL227)</f>
      </c>
      <c r="K227">
        <f>SUMIF(negtgel!U$2:BL$2,'Tsalin uzuulelt'!L$1,negtgel!U227:BL227) + SUMIF(negtgel!U$2:BL$2,'Tsalin uzuulelt'!L$2,negtgel!U227:BL227)+SUMIF(negtgel!U$2:BL$2,'Tsalin uzuulelt'!L$3,negtgel!U227:BL227)+SUMIF(negtgel!U$2:BL$2,'Tsalin uzuulelt'!L$4,negtgel!U227:BL227)+SUMIF(negtgel!U$2:BL$2,'Tsalin uzuulelt'!L$5,negtgel!U227:BL227)</f>
      </c>
      <c r="L227">
        <f>SUMIF(negtgel!U$2:BL$2,'Tsalin uzuulelt'!N$1,negtgel!U227:BL227) + SUMIF(negtgel!U$2:BL$2,'Tsalin uzuulelt'!N$2,negtgel!U227:BL227)+SUMIF(negtgel!U$2:BL$2,'Tsalin uzuulelt'!N$3,negtgel!U227:BL227)+SUMIF(negtgel!U$2:BL$2,'Tsalin uzuulelt'!N$4,negtgel!U227:BL227)+SUMIF(negtgel!U$2:BL$2,'Tsalin uzuulelt'!N$5,negtgel!U227:BL227)</f>
      </c>
      <c r="M227">
        <f>SUMIF(negtgel!U$2:BL$2,'Tsalin uzuulelt'!P$1,negtgel!U227:BL227) + SUMIF(negtgel!U$2:BL$2,'Tsalin uzuulelt'!P$2,negtgel!U227:BL227)+ SUMIF(negtgel!U$2:BL$2,'Tsalin uzuulelt'!P$3,negtgel!U227:BL227)+ SUMIF(negtgel!U$2:BL$2,'Tsalin uzuulelt'!P$4,negtgel!U227:BL227)+ SUMIF(negtgel!U$2:BL$2,'Tsalin uzuulelt'!P$5,negtgel!U227:BL227)</f>
      </c>
      <c r="N227">
        <f>IF(ISNUMBER(U227*1)=CF227,0,K227-H227-G227)</f>
      </c>
      <c r="O227">
        <f>IF(ISNUMBER(U227*1)=CF227,0,L227)</f>
      </c>
      <c r="P227">
        <f>IF(ISNUMBER(U227*1)=CF227,0,M227)</f>
      </c>
      <c r="Q227">
        <f>IF(N227&gt;2400000,N227,0)</f>
      </c>
      <c r="R227">
        <f>IF(L227/Q227*100&lt;3,2,10)</f>
      </c>
      <c r="S227">
        <f>IF(CH227=0,0,IF(B227&gt;9,10,IF(B227&gt;8,B227,IF(B227&gt;7.7,7.8,IF(B227&gt;3,B227,IF(B227&gt;1.5,2))))))</f>
      </c>
      <c r="T227">
        <f>IFERROR(U227*1,0)</f>
      </c>
      <c r="U227" t="n">
        <v>53.0</v>
      </c>
      <c r="V227" t="s">
        <v>4477</v>
      </c>
      <c r="W227" t="s">
        <v>4471</v>
      </c>
      <c r="X227" t="n">
        <v>496912.0</v>
      </c>
      <c r="Y227" t="n">
        <v>496912.0</v>
      </c>
      <c r="Z227" t="n">
        <v>0.0</v>
      </c>
      <c r="AA227" t="n">
        <v>0.0</v>
      </c>
      <c r="AB227" t="n">
        <v>0.0</v>
      </c>
      <c r="AC227" t="n">
        <v>0.0</v>
      </c>
      <c r="AD227" t="n">
        <v>0.0</v>
      </c>
      <c r="AE227" t="n">
        <v>185845.0</v>
      </c>
      <c r="AF227" t="n">
        <v>60000.0</v>
      </c>
      <c r="AG227" t="n">
        <v>0.0</v>
      </c>
      <c r="AH227" t="n">
        <v>0.0</v>
      </c>
      <c r="AI227" t="n">
        <v>0.0</v>
      </c>
      <c r="AJ227" t="n">
        <v>0.0</v>
      </c>
      <c r="AK227" t="n">
        <v>0.0</v>
      </c>
      <c r="AL227" t="n">
        <v>0.0</v>
      </c>
      <c r="AM227" t="n">
        <v>0.0</v>
      </c>
      <c r="AN227" t="n">
        <v>0.0</v>
      </c>
      <c r="AO227" t="n">
        <v>742757.0</v>
      </c>
      <c r="AP227" t="n">
        <v>74276.0</v>
      </c>
      <c r="AQ227" t="n">
        <v>60448.1</v>
      </c>
      <c r="CG227"/>
    </row>
    <row r="228">
      <c r="A228" t="n">
        <v>4.0</v>
      </c>
      <c r="B228">
        <f>IF((K228-G228-H228&gt;2400000),10,(L228/(K228-G228-H228)*100))</f>
      </c>
      <c r="C228">
        <f>IF(N228&gt;2400000,240000,(N228*S228)/100)</f>
      </c>
      <c r="D228">
        <f>IF(S228=0,0,IF((N228-I228)&gt;2400000,((((((N228-I228-J228)-240000))*0.1+(I228+J228)*0.1)))-7000,((((((N228-I228-J228)-(N228-I228-J228)*S228/100)))*0.1+(I228+J228)*0.1)-7000)))</f>
      </c>
      <c r="E228">
        <f>C228-O228</f>
      </c>
      <c r="F228">
        <f>D228-P228</f>
      </c>
      <c r="G228">
        <f>SUMIF(negtgel!U$2:BL$2,'Tsalin uzuulelt'!B$1,negtgel!U228:BL228) + SUMIF(negtgel!U$2:BL$2,'Tsalin uzuulelt'!B$2,negtgel!U228:BL228)+SUMIF(negtgel!U$2:BL$2,'Tsalin uzuulelt'!B$3,negtgel!U228:BL228)+SUMIF(negtgel!U$2:BL$2,'Tsalin uzuulelt'!B$4,negtgel!U228:BL228)+SUMIF(negtgel!U$2:BL$2,'Tsalin uzuulelt'!B$5,negtgel!U228:BL228)</f>
      </c>
      <c r="H228">
        <f>SUMIF(negtgel!U$2:BL$2,'Tsalin uzuulelt'!F$1,negtgel!U228:BL228) + SUMIF(negtgel!U$2:BL$2,'Tsalin uzuulelt'!F$2,negtgel!U228:BL228)+SUMIF(negtgel!U$2:BL$2,'Tsalin uzuulelt'!F$3,negtgel!U228:BL228)+SUMIF(negtgel!U$2:BL$2,'Tsalin uzuulelt'!F$4,negtgel!U228:BL228)+SUMIF(negtgel!U$2:BL$2,'Tsalin uzuulelt'!F$5,negtgel!U228:BL228)</f>
      </c>
      <c r="I228">
        <f>SUMIF(negtgel!U$2:BL$2,'Tsalin uzuulelt'!H$1,negtgel!U228:BL228) + SUMIF(negtgel!U$2:BL$2,'Tsalin uzuulelt'!H$2,negtgel!U228:BL228)+SUMIF(negtgel!U$2:BL$2,'Tsalin uzuulelt'!H$3,negtgel!U228:BL228)+SUMIF(negtgel!U$2:BL$2,'Tsalin uzuulelt'!H$4,negtgel!U228:BL228)+SUMIF(negtgel!U$2:BL$2,'Tsalin uzuulelt'!H$5,negtgel!U228:BL228)</f>
      </c>
      <c r="J228">
        <f>SUMIF(negtgel!U$2:BL$2,'Tsalin uzuulelt'!J$1,negtgel!U228:BL228) + SUMIF(negtgel!U$2:BL$2,'Tsalin uzuulelt'!J$2,negtgel!U228:BL228)+SUMIF(negtgel!U$2:BL$2,'Tsalin uzuulelt'!J$3,negtgel!U228:BL228)+SUMIF(negtgel!U$2:BL$2,'Tsalin uzuulelt'!J$4,negtgel!U228:BL228)+SUMIF(negtgel!U$2:BL$2,'Tsalin uzuulelt'!J$5,negtgel!U228:BL228)</f>
      </c>
      <c r="K228">
        <f>SUMIF(negtgel!U$2:BL$2,'Tsalin uzuulelt'!L$1,negtgel!U228:BL228) + SUMIF(negtgel!U$2:BL$2,'Tsalin uzuulelt'!L$2,negtgel!U228:BL228)+SUMIF(negtgel!U$2:BL$2,'Tsalin uzuulelt'!L$3,negtgel!U228:BL228)+SUMIF(negtgel!U$2:BL$2,'Tsalin uzuulelt'!L$4,negtgel!U228:BL228)+SUMIF(negtgel!U$2:BL$2,'Tsalin uzuulelt'!L$5,negtgel!U228:BL228)</f>
      </c>
      <c r="L228">
        <f>SUMIF(negtgel!U$2:BL$2,'Tsalin uzuulelt'!N$1,negtgel!U228:BL228) + SUMIF(negtgel!U$2:BL$2,'Tsalin uzuulelt'!N$2,negtgel!U228:BL228)+SUMIF(negtgel!U$2:BL$2,'Tsalin uzuulelt'!N$3,negtgel!U228:BL228)+SUMIF(negtgel!U$2:BL$2,'Tsalin uzuulelt'!N$4,negtgel!U228:BL228)+SUMIF(negtgel!U$2:BL$2,'Tsalin uzuulelt'!N$5,negtgel!U228:BL228)</f>
      </c>
      <c r="M228">
        <f>SUMIF(negtgel!U$2:BL$2,'Tsalin uzuulelt'!P$1,negtgel!U228:BL228) + SUMIF(negtgel!U$2:BL$2,'Tsalin uzuulelt'!P$2,negtgel!U228:BL228)+ SUMIF(negtgel!U$2:BL$2,'Tsalin uzuulelt'!P$3,negtgel!U228:BL228)+ SUMIF(negtgel!U$2:BL$2,'Tsalin uzuulelt'!P$4,negtgel!U228:BL228)+ SUMIF(negtgel!U$2:BL$2,'Tsalin uzuulelt'!P$5,negtgel!U228:BL228)</f>
      </c>
      <c r="N228">
        <f>IF(ISNUMBER(U228*1)=CF228,0,K228-H228-G228)</f>
      </c>
      <c r="O228">
        <f>IF(ISNUMBER(U228*1)=CF228,0,L228)</f>
      </c>
      <c r="P228">
        <f>IF(ISNUMBER(U228*1)=CF228,0,M228)</f>
      </c>
      <c r="Q228">
        <f>IF(N228&gt;2400000,N228,0)</f>
      </c>
      <c r="R228">
        <f>IF(L228/Q228*100&lt;3,2,10)</f>
      </c>
      <c r="S228">
        <f>IF(CH228=0,0,IF(B228&gt;9,10,IF(B228&gt;8,B228,IF(B228&gt;7.7,7.8,IF(B228&gt;3,B228,IF(B228&gt;1.5,2))))))</f>
      </c>
      <c r="T228">
        <f>IFERROR(U228*1,0)</f>
      </c>
      <c r="U228" t="n">
        <v>54.0</v>
      </c>
      <c r="V228" t="s">
        <v>4478</v>
      </c>
      <c r="W228" t="s">
        <v>4464</v>
      </c>
      <c r="X228" t="n">
        <v>795935.0</v>
      </c>
      <c r="Y228" t="n">
        <v>795935.0</v>
      </c>
      <c r="Z228" t="n">
        <v>119390.0</v>
      </c>
      <c r="AA228" t="n">
        <v>159187.0</v>
      </c>
      <c r="AB228" t="n">
        <v>0.0</v>
      </c>
      <c r="AC228" t="n">
        <v>0.0</v>
      </c>
      <c r="AD228" t="n">
        <v>0.0</v>
      </c>
      <c r="AE228" t="n">
        <v>305639.0</v>
      </c>
      <c r="AF228" t="n">
        <v>60000.0</v>
      </c>
      <c r="AG228" t="n">
        <v>0.0</v>
      </c>
      <c r="AH228" t="n">
        <v>0.0</v>
      </c>
      <c r="AI228" t="n">
        <v>0.0</v>
      </c>
      <c r="AJ228" t="n">
        <v>0.0</v>
      </c>
      <c r="AK228" t="n">
        <v>0.0</v>
      </c>
      <c r="AL228" t="n">
        <v>0.0</v>
      </c>
      <c r="AM228" t="n">
        <v>0.0</v>
      </c>
      <c r="AN228" t="n">
        <v>0.0</v>
      </c>
      <c r="AO228" t="n">
        <v>1440151.0</v>
      </c>
      <c r="AP228" t="n">
        <v>144015.0</v>
      </c>
      <c r="AQ228" t="n">
        <v>123213.6</v>
      </c>
      <c r="CG228"/>
    </row>
    <row r="229">
      <c r="A229" t="n">
        <v>4.0</v>
      </c>
      <c r="B229">
        <f>IF((K229-G229-H229&gt;2400000),10,(L229/(K229-G229-H229)*100))</f>
      </c>
      <c r="C229">
        <f>IF(N229&gt;2400000,240000,(N229*S229)/100)</f>
      </c>
      <c r="D229">
        <f>IF(S229=0,0,IF((N229-I229)&gt;2400000,((((((N229-I229-J229)-240000))*0.1+(I229+J229)*0.1)))-7000,((((((N229-I229-J229)-(N229-I229-J229)*S229/100)))*0.1+(I229+J229)*0.1)-7000)))</f>
      </c>
      <c r="E229">
        <f>C229-O229</f>
      </c>
      <c r="F229">
        <f>D229-P229</f>
      </c>
      <c r="G229">
        <f>SUMIF(negtgel!U$2:BL$2,'Tsalin uzuulelt'!B$1,negtgel!U229:BL229) + SUMIF(negtgel!U$2:BL$2,'Tsalin uzuulelt'!B$2,negtgel!U229:BL229)+SUMIF(negtgel!U$2:BL$2,'Tsalin uzuulelt'!B$3,negtgel!U229:BL229)+SUMIF(negtgel!U$2:BL$2,'Tsalin uzuulelt'!B$4,negtgel!U229:BL229)+SUMIF(negtgel!U$2:BL$2,'Tsalin uzuulelt'!B$5,negtgel!U229:BL229)</f>
      </c>
      <c r="H229">
        <f>SUMIF(negtgel!U$2:BL$2,'Tsalin uzuulelt'!F$1,negtgel!U229:BL229) + SUMIF(negtgel!U$2:BL$2,'Tsalin uzuulelt'!F$2,negtgel!U229:BL229)+SUMIF(negtgel!U$2:BL$2,'Tsalin uzuulelt'!F$3,negtgel!U229:BL229)+SUMIF(negtgel!U$2:BL$2,'Tsalin uzuulelt'!F$4,negtgel!U229:BL229)+SUMIF(negtgel!U$2:BL$2,'Tsalin uzuulelt'!F$5,negtgel!U229:BL229)</f>
      </c>
      <c r="I229">
        <f>SUMIF(negtgel!U$2:BL$2,'Tsalin uzuulelt'!H$1,negtgel!U229:BL229) + SUMIF(negtgel!U$2:BL$2,'Tsalin uzuulelt'!H$2,negtgel!U229:BL229)+SUMIF(negtgel!U$2:BL$2,'Tsalin uzuulelt'!H$3,negtgel!U229:BL229)+SUMIF(negtgel!U$2:BL$2,'Tsalin uzuulelt'!H$4,negtgel!U229:BL229)+SUMIF(negtgel!U$2:BL$2,'Tsalin uzuulelt'!H$5,negtgel!U229:BL229)</f>
      </c>
      <c r="J229">
        <f>SUMIF(negtgel!U$2:BL$2,'Tsalin uzuulelt'!J$1,negtgel!U229:BL229) + SUMIF(negtgel!U$2:BL$2,'Tsalin uzuulelt'!J$2,negtgel!U229:BL229)+SUMIF(negtgel!U$2:BL$2,'Tsalin uzuulelt'!J$3,negtgel!U229:BL229)+SUMIF(negtgel!U$2:BL$2,'Tsalin uzuulelt'!J$4,negtgel!U229:BL229)+SUMIF(negtgel!U$2:BL$2,'Tsalin uzuulelt'!J$5,negtgel!U229:BL229)</f>
      </c>
      <c r="K229">
        <f>SUMIF(negtgel!U$2:BL$2,'Tsalin uzuulelt'!L$1,negtgel!U229:BL229) + SUMIF(negtgel!U$2:BL$2,'Tsalin uzuulelt'!L$2,negtgel!U229:BL229)+SUMIF(negtgel!U$2:BL$2,'Tsalin uzuulelt'!L$3,negtgel!U229:BL229)+SUMIF(negtgel!U$2:BL$2,'Tsalin uzuulelt'!L$4,negtgel!U229:BL229)+SUMIF(negtgel!U$2:BL$2,'Tsalin uzuulelt'!L$5,negtgel!U229:BL229)</f>
      </c>
      <c r="L229">
        <f>SUMIF(negtgel!U$2:BL$2,'Tsalin uzuulelt'!N$1,negtgel!U229:BL229) + SUMIF(negtgel!U$2:BL$2,'Tsalin uzuulelt'!N$2,negtgel!U229:BL229)+SUMIF(negtgel!U$2:BL$2,'Tsalin uzuulelt'!N$3,negtgel!U229:BL229)+SUMIF(negtgel!U$2:BL$2,'Tsalin uzuulelt'!N$4,negtgel!U229:BL229)+SUMIF(negtgel!U$2:BL$2,'Tsalin uzuulelt'!N$5,negtgel!U229:BL229)</f>
      </c>
      <c r="M229">
        <f>SUMIF(negtgel!U$2:BL$2,'Tsalin uzuulelt'!P$1,negtgel!U229:BL229) + SUMIF(negtgel!U$2:BL$2,'Tsalin uzuulelt'!P$2,negtgel!U229:BL229)+ SUMIF(negtgel!U$2:BL$2,'Tsalin uzuulelt'!P$3,negtgel!U229:BL229)+ SUMIF(negtgel!U$2:BL$2,'Tsalin uzuulelt'!P$4,negtgel!U229:BL229)+ SUMIF(negtgel!U$2:BL$2,'Tsalin uzuulelt'!P$5,negtgel!U229:BL229)</f>
      </c>
      <c r="N229">
        <f>IF(ISNUMBER(U229*1)=CF229,0,K229-H229-G229)</f>
      </c>
      <c r="O229">
        <f>IF(ISNUMBER(U229*1)=CF229,0,L229)</f>
      </c>
      <c r="P229">
        <f>IF(ISNUMBER(U229*1)=CF229,0,M229)</f>
      </c>
      <c r="Q229">
        <f>IF(N229&gt;2400000,N229,0)</f>
      </c>
      <c r="R229">
        <f>IF(L229/Q229*100&lt;3,2,10)</f>
      </c>
      <c r="S229">
        <f>IF(CH229=0,0,IF(B229&gt;9,10,IF(B229&gt;8,B229,IF(B229&gt;7.7,7.8,IF(B229&gt;3,B229,IF(B229&gt;1.5,2))))))</f>
      </c>
      <c r="T229">
        <f>IFERROR(U229*1,0)</f>
      </c>
      <c r="U229" t="n">
        <v>55.0</v>
      </c>
      <c r="V229" t="s">
        <v>4480</v>
      </c>
      <c r="W229" t="s">
        <v>4469</v>
      </c>
      <c r="X229" t="n">
        <v>580710.0</v>
      </c>
      <c r="Y229" t="n">
        <v>580710.0</v>
      </c>
      <c r="Z229" t="n">
        <v>0.0</v>
      </c>
      <c r="AA229" t="n">
        <v>0.0</v>
      </c>
      <c r="AB229" t="n">
        <v>0.0</v>
      </c>
      <c r="AC229" t="n">
        <v>0.0</v>
      </c>
      <c r="AD229" t="n">
        <v>0.0</v>
      </c>
      <c r="AE229" t="n">
        <v>218928.0</v>
      </c>
      <c r="AF229" t="n">
        <v>60000.0</v>
      </c>
      <c r="AG229" t="n">
        <v>0.0</v>
      </c>
      <c r="AH229" t="n">
        <v>0.0</v>
      </c>
      <c r="AI229" t="n">
        <v>0.0</v>
      </c>
      <c r="AJ229" t="n">
        <v>0.0</v>
      </c>
      <c r="AK229" t="n">
        <v>0.0</v>
      </c>
      <c r="AL229" t="n">
        <v>0.0</v>
      </c>
      <c r="AM229" t="n">
        <v>0.0</v>
      </c>
      <c r="AN229" t="n">
        <v>0.0</v>
      </c>
      <c r="AO229" t="n">
        <v>859638.0</v>
      </c>
      <c r="AP229" t="n">
        <v>85964.0</v>
      </c>
      <c r="AQ229" t="n">
        <v>70967.4</v>
      </c>
      <c r="CG229"/>
    </row>
    <row r="230">
      <c r="A230" t="n">
        <v>4.0</v>
      </c>
      <c r="B230">
        <f>IF((K230-G230-H230&gt;2400000),10,(L230/(K230-G230-H230)*100))</f>
      </c>
      <c r="C230">
        <f>IF(N230&gt;2400000,240000,(N230*S230)/100)</f>
      </c>
      <c r="D230">
        <f>IF(S230=0,0,IF((N230-I230)&gt;2400000,((((((N230-I230-J230)-240000))*0.1+(I230+J230)*0.1)))-7000,((((((N230-I230-J230)-(N230-I230-J230)*S230/100)))*0.1+(I230+J230)*0.1)-7000)))</f>
      </c>
      <c r="E230">
        <f>C230-O230</f>
      </c>
      <c r="F230">
        <f>D230-P230</f>
      </c>
      <c r="G230">
        <f>SUMIF(negtgel!U$2:BL$2,'Tsalin uzuulelt'!B$1,negtgel!U230:BL230) + SUMIF(negtgel!U$2:BL$2,'Tsalin uzuulelt'!B$2,negtgel!U230:BL230)+SUMIF(negtgel!U$2:BL$2,'Tsalin uzuulelt'!B$3,negtgel!U230:BL230)+SUMIF(negtgel!U$2:BL$2,'Tsalin uzuulelt'!B$4,negtgel!U230:BL230)+SUMIF(negtgel!U$2:BL$2,'Tsalin uzuulelt'!B$5,negtgel!U230:BL230)</f>
      </c>
      <c r="H230">
        <f>SUMIF(negtgel!U$2:BL$2,'Tsalin uzuulelt'!F$1,negtgel!U230:BL230) + SUMIF(negtgel!U$2:BL$2,'Tsalin uzuulelt'!F$2,negtgel!U230:BL230)+SUMIF(negtgel!U$2:BL$2,'Tsalin uzuulelt'!F$3,negtgel!U230:BL230)+SUMIF(negtgel!U$2:BL$2,'Tsalin uzuulelt'!F$4,negtgel!U230:BL230)+SUMIF(negtgel!U$2:BL$2,'Tsalin uzuulelt'!F$5,negtgel!U230:BL230)</f>
      </c>
      <c r="I230">
        <f>SUMIF(negtgel!U$2:BL$2,'Tsalin uzuulelt'!H$1,negtgel!U230:BL230) + SUMIF(negtgel!U$2:BL$2,'Tsalin uzuulelt'!H$2,negtgel!U230:BL230)+SUMIF(negtgel!U$2:BL$2,'Tsalin uzuulelt'!H$3,negtgel!U230:BL230)+SUMIF(negtgel!U$2:BL$2,'Tsalin uzuulelt'!H$4,negtgel!U230:BL230)+SUMIF(negtgel!U$2:BL$2,'Tsalin uzuulelt'!H$5,negtgel!U230:BL230)</f>
      </c>
      <c r="J230">
        <f>SUMIF(negtgel!U$2:BL$2,'Tsalin uzuulelt'!J$1,negtgel!U230:BL230) + SUMIF(negtgel!U$2:BL$2,'Tsalin uzuulelt'!J$2,negtgel!U230:BL230)+SUMIF(negtgel!U$2:BL$2,'Tsalin uzuulelt'!J$3,negtgel!U230:BL230)+SUMIF(negtgel!U$2:BL$2,'Tsalin uzuulelt'!J$4,negtgel!U230:BL230)+SUMIF(negtgel!U$2:BL$2,'Tsalin uzuulelt'!J$5,negtgel!U230:BL230)</f>
      </c>
      <c r="K230">
        <f>SUMIF(negtgel!U$2:BL$2,'Tsalin uzuulelt'!L$1,negtgel!U230:BL230) + SUMIF(negtgel!U$2:BL$2,'Tsalin uzuulelt'!L$2,negtgel!U230:BL230)+SUMIF(negtgel!U$2:BL$2,'Tsalin uzuulelt'!L$3,negtgel!U230:BL230)+SUMIF(negtgel!U$2:BL$2,'Tsalin uzuulelt'!L$4,negtgel!U230:BL230)+SUMIF(negtgel!U$2:BL$2,'Tsalin uzuulelt'!L$5,negtgel!U230:BL230)</f>
      </c>
      <c r="L230">
        <f>SUMIF(negtgel!U$2:BL$2,'Tsalin uzuulelt'!N$1,negtgel!U230:BL230) + SUMIF(negtgel!U$2:BL$2,'Tsalin uzuulelt'!N$2,negtgel!U230:BL230)+SUMIF(negtgel!U$2:BL$2,'Tsalin uzuulelt'!N$3,negtgel!U230:BL230)+SUMIF(negtgel!U$2:BL$2,'Tsalin uzuulelt'!N$4,negtgel!U230:BL230)+SUMIF(negtgel!U$2:BL$2,'Tsalin uzuulelt'!N$5,negtgel!U230:BL230)</f>
      </c>
      <c r="M230">
        <f>SUMIF(negtgel!U$2:BL$2,'Tsalin uzuulelt'!P$1,negtgel!U230:BL230) + SUMIF(negtgel!U$2:BL$2,'Tsalin uzuulelt'!P$2,negtgel!U230:BL230)+ SUMIF(negtgel!U$2:BL$2,'Tsalin uzuulelt'!P$3,negtgel!U230:BL230)+ SUMIF(negtgel!U$2:BL$2,'Tsalin uzuulelt'!P$4,negtgel!U230:BL230)+ SUMIF(negtgel!U$2:BL$2,'Tsalin uzuulelt'!P$5,negtgel!U230:BL230)</f>
      </c>
      <c r="N230">
        <f>IF(ISNUMBER(U230*1)=CF230,0,K230-H230-G230)</f>
      </c>
      <c r="O230">
        <f>IF(ISNUMBER(U230*1)=CF230,0,L230)</f>
      </c>
      <c r="P230">
        <f>IF(ISNUMBER(U230*1)=CF230,0,M230)</f>
      </c>
      <c r="Q230">
        <f>IF(N230&gt;2400000,N230,0)</f>
      </c>
      <c r="R230">
        <f>IF(L230/Q230*100&lt;3,2,10)</f>
      </c>
      <c r="S230">
        <f>IF(CH230=0,0,IF(B230&gt;9,10,IF(B230&gt;8,B230,IF(B230&gt;7.7,7.8,IF(B230&gt;3,B230,IF(B230&gt;1.5,2))))))</f>
      </c>
      <c r="T230">
        <f>IFERROR(U230*1,0)</f>
      </c>
      <c r="U230" t="n">
        <v>56.0</v>
      </c>
      <c r="V230" t="s">
        <v>4481</v>
      </c>
      <c r="W230" t="s">
        <v>4471</v>
      </c>
      <c r="X230" t="n">
        <v>496912.0</v>
      </c>
      <c r="Y230" t="n">
        <v>496912.0</v>
      </c>
      <c r="Z230" t="n">
        <v>0.0</v>
      </c>
      <c r="AA230" t="n">
        <v>0.0</v>
      </c>
      <c r="AB230" t="n">
        <v>0.0</v>
      </c>
      <c r="AC230" t="n">
        <v>0.0</v>
      </c>
      <c r="AD230" t="n">
        <v>0.0</v>
      </c>
      <c r="AE230" t="n">
        <v>184851.0</v>
      </c>
      <c r="AF230" t="n">
        <v>60000.0</v>
      </c>
      <c r="AG230" t="n">
        <v>0.0</v>
      </c>
      <c r="AH230" t="n">
        <v>0.0</v>
      </c>
      <c r="AI230" t="n">
        <v>0.0</v>
      </c>
      <c r="AJ230" t="n">
        <v>0.0</v>
      </c>
      <c r="AK230" t="n">
        <v>0.0</v>
      </c>
      <c r="AL230" t="n">
        <v>0.0</v>
      </c>
      <c r="AM230" t="n">
        <v>0.0</v>
      </c>
      <c r="AN230" t="n">
        <v>0.0</v>
      </c>
      <c r="AO230" t="n">
        <v>741763.0</v>
      </c>
      <c r="AP230" t="n">
        <v>74176.0</v>
      </c>
      <c r="AQ230" t="n">
        <v>60358.7</v>
      </c>
      <c r="CG230"/>
    </row>
    <row r="231">
      <c r="A231" t="n">
        <v>4.0</v>
      </c>
      <c r="B231">
        <f>IF((K231-G231-H231&gt;2400000),10,(L231/(K231-G231-H231)*100))</f>
      </c>
      <c r="C231">
        <f>IF(N231&gt;2400000,240000,(N231*S231)/100)</f>
      </c>
      <c r="D231">
        <f>IF(S231=0,0,IF((N231-I231)&gt;2400000,((((((N231-I231-J231)-240000))*0.1+(I231+J231)*0.1)))-7000,((((((N231-I231-J231)-(N231-I231-J231)*S231/100)))*0.1+(I231+J231)*0.1)-7000)))</f>
      </c>
      <c r="E231">
        <f>C231-O231</f>
      </c>
      <c r="F231">
        <f>D231-P231</f>
      </c>
      <c r="G231">
        <f>SUMIF(negtgel!U$2:BL$2,'Tsalin uzuulelt'!B$1,negtgel!U231:BL231) + SUMIF(negtgel!U$2:BL$2,'Tsalin uzuulelt'!B$2,negtgel!U231:BL231)+SUMIF(negtgel!U$2:BL$2,'Tsalin uzuulelt'!B$3,negtgel!U231:BL231)+SUMIF(negtgel!U$2:BL$2,'Tsalin uzuulelt'!B$4,negtgel!U231:BL231)+SUMIF(negtgel!U$2:BL$2,'Tsalin uzuulelt'!B$5,negtgel!U231:BL231)</f>
      </c>
      <c r="H231">
        <f>SUMIF(negtgel!U$2:BL$2,'Tsalin uzuulelt'!F$1,negtgel!U231:BL231) + SUMIF(negtgel!U$2:BL$2,'Tsalin uzuulelt'!F$2,negtgel!U231:BL231)+SUMIF(negtgel!U$2:BL$2,'Tsalin uzuulelt'!F$3,negtgel!U231:BL231)+SUMIF(negtgel!U$2:BL$2,'Tsalin uzuulelt'!F$4,negtgel!U231:BL231)+SUMIF(negtgel!U$2:BL$2,'Tsalin uzuulelt'!F$5,negtgel!U231:BL231)</f>
      </c>
      <c r="I231">
        <f>SUMIF(negtgel!U$2:BL$2,'Tsalin uzuulelt'!H$1,negtgel!U231:BL231) + SUMIF(negtgel!U$2:BL$2,'Tsalin uzuulelt'!H$2,negtgel!U231:BL231)+SUMIF(negtgel!U$2:BL$2,'Tsalin uzuulelt'!H$3,negtgel!U231:BL231)+SUMIF(negtgel!U$2:BL$2,'Tsalin uzuulelt'!H$4,negtgel!U231:BL231)+SUMIF(negtgel!U$2:BL$2,'Tsalin uzuulelt'!H$5,negtgel!U231:BL231)</f>
      </c>
      <c r="J231">
        <f>SUMIF(negtgel!U$2:BL$2,'Tsalin uzuulelt'!J$1,negtgel!U231:BL231) + SUMIF(negtgel!U$2:BL$2,'Tsalin uzuulelt'!J$2,negtgel!U231:BL231)+SUMIF(negtgel!U$2:BL$2,'Tsalin uzuulelt'!J$3,negtgel!U231:BL231)+SUMIF(negtgel!U$2:BL$2,'Tsalin uzuulelt'!J$4,negtgel!U231:BL231)+SUMIF(negtgel!U$2:BL$2,'Tsalin uzuulelt'!J$5,negtgel!U231:BL231)</f>
      </c>
      <c r="K231">
        <f>SUMIF(negtgel!U$2:BL$2,'Tsalin uzuulelt'!L$1,negtgel!U231:BL231) + SUMIF(negtgel!U$2:BL$2,'Tsalin uzuulelt'!L$2,negtgel!U231:BL231)+SUMIF(negtgel!U$2:BL$2,'Tsalin uzuulelt'!L$3,negtgel!U231:BL231)+SUMIF(negtgel!U$2:BL$2,'Tsalin uzuulelt'!L$4,negtgel!U231:BL231)+SUMIF(negtgel!U$2:BL$2,'Tsalin uzuulelt'!L$5,negtgel!U231:BL231)</f>
      </c>
      <c r="L231">
        <f>SUMIF(negtgel!U$2:BL$2,'Tsalin uzuulelt'!N$1,negtgel!U231:BL231) + SUMIF(negtgel!U$2:BL$2,'Tsalin uzuulelt'!N$2,negtgel!U231:BL231)+SUMIF(negtgel!U$2:BL$2,'Tsalin uzuulelt'!N$3,negtgel!U231:BL231)+SUMIF(negtgel!U$2:BL$2,'Tsalin uzuulelt'!N$4,negtgel!U231:BL231)+SUMIF(negtgel!U$2:BL$2,'Tsalin uzuulelt'!N$5,negtgel!U231:BL231)</f>
      </c>
      <c r="M231">
        <f>SUMIF(negtgel!U$2:BL$2,'Tsalin uzuulelt'!P$1,negtgel!U231:BL231) + SUMIF(negtgel!U$2:BL$2,'Tsalin uzuulelt'!P$2,negtgel!U231:BL231)+ SUMIF(negtgel!U$2:BL$2,'Tsalin uzuulelt'!P$3,negtgel!U231:BL231)+ SUMIF(negtgel!U$2:BL$2,'Tsalin uzuulelt'!P$4,negtgel!U231:BL231)+ SUMIF(negtgel!U$2:BL$2,'Tsalin uzuulelt'!P$5,negtgel!U231:BL231)</f>
      </c>
      <c r="N231">
        <f>IF(ISNUMBER(U231*1)=CF231,0,K231-H231-G231)</f>
      </c>
      <c r="O231">
        <f>IF(ISNUMBER(U231*1)=CF231,0,L231)</f>
      </c>
      <c r="P231">
        <f>IF(ISNUMBER(U231*1)=CF231,0,M231)</f>
      </c>
      <c r="Q231">
        <f>IF(N231&gt;2400000,N231,0)</f>
      </c>
      <c r="R231">
        <f>IF(L231/Q231*100&lt;3,2,10)</f>
      </c>
      <c r="S231">
        <f>IF(CH231=0,0,IF(B231&gt;9,10,IF(B231&gt;8,B231,IF(B231&gt;7.7,7.8,IF(B231&gt;3,B231,IF(B231&gt;1.5,2))))))</f>
      </c>
      <c r="T231">
        <f>IFERROR(U231*1,0)</f>
      </c>
      <c r="U231" t="n">
        <v>57.0</v>
      </c>
      <c r="V231" t="s">
        <v>4482</v>
      </c>
      <c r="W231" t="s">
        <v>4469</v>
      </c>
      <c r="X231" t="n">
        <v>733863.0</v>
      </c>
      <c r="Y231" t="n">
        <v>733863.0</v>
      </c>
      <c r="Z231" t="n">
        <v>146773.0</v>
      </c>
      <c r="AA231" t="n">
        <v>146773.0</v>
      </c>
      <c r="AB231" t="n">
        <v>0.0</v>
      </c>
      <c r="AC231" t="n">
        <v>110079.0</v>
      </c>
      <c r="AD231" t="n">
        <v>0.0</v>
      </c>
      <c r="AE231" t="n">
        <v>274832.0</v>
      </c>
      <c r="AF231" t="n">
        <v>60000.0</v>
      </c>
      <c r="AG231" t="n">
        <v>0.0</v>
      </c>
      <c r="AH231" t="n">
        <v>0.0</v>
      </c>
      <c r="AI231" t="n">
        <v>0.0</v>
      </c>
      <c r="AJ231" t="n">
        <v>0.0</v>
      </c>
      <c r="AK231" t="n">
        <v>0.0</v>
      </c>
      <c r="AL231" t="n">
        <v>0.0</v>
      </c>
      <c r="AM231" t="n">
        <v>0.0</v>
      </c>
      <c r="AN231" t="n">
        <v>0.0</v>
      </c>
      <c r="AO231" t="n">
        <v>1472320.0</v>
      </c>
      <c r="AP231" t="n">
        <v>147232.0</v>
      </c>
      <c r="AQ231" t="n">
        <v>126108.8</v>
      </c>
      <c r="CG231"/>
    </row>
    <row r="232">
      <c r="A232" t="n">
        <v>4.0</v>
      </c>
      <c r="B232">
        <f>IF((K232-G232-H232&gt;2400000),10,(L232/(K232-G232-H232)*100))</f>
      </c>
      <c r="C232">
        <f>IF(N232&gt;2400000,240000,(N232*S232)/100)</f>
      </c>
      <c r="D232">
        <f>IF(S232=0,0,IF((N232-I232)&gt;2400000,((((((N232-I232-J232)-240000))*0.1+(I232+J232)*0.1)))-7000,((((((N232-I232-J232)-(N232-I232-J232)*S232/100)))*0.1+(I232+J232)*0.1)-7000)))</f>
      </c>
      <c r="E232">
        <f>C232-O232</f>
      </c>
      <c r="F232">
        <f>D232-P232</f>
      </c>
      <c r="G232">
        <f>SUMIF(negtgel!U$2:BL$2,'Tsalin uzuulelt'!B$1,negtgel!U232:BL232) + SUMIF(negtgel!U$2:BL$2,'Tsalin uzuulelt'!B$2,negtgel!U232:BL232)+SUMIF(negtgel!U$2:BL$2,'Tsalin uzuulelt'!B$3,negtgel!U232:BL232)+SUMIF(negtgel!U$2:BL$2,'Tsalin uzuulelt'!B$4,negtgel!U232:BL232)+SUMIF(negtgel!U$2:BL$2,'Tsalin uzuulelt'!B$5,negtgel!U232:BL232)</f>
      </c>
      <c r="H232">
        <f>SUMIF(negtgel!U$2:BL$2,'Tsalin uzuulelt'!F$1,negtgel!U232:BL232) + SUMIF(negtgel!U$2:BL$2,'Tsalin uzuulelt'!F$2,negtgel!U232:BL232)+SUMIF(negtgel!U$2:BL$2,'Tsalin uzuulelt'!F$3,negtgel!U232:BL232)+SUMIF(negtgel!U$2:BL$2,'Tsalin uzuulelt'!F$4,negtgel!U232:BL232)+SUMIF(negtgel!U$2:BL$2,'Tsalin uzuulelt'!F$5,negtgel!U232:BL232)</f>
      </c>
      <c r="I232">
        <f>SUMIF(negtgel!U$2:BL$2,'Tsalin uzuulelt'!H$1,negtgel!U232:BL232) + SUMIF(negtgel!U$2:BL$2,'Tsalin uzuulelt'!H$2,negtgel!U232:BL232)+SUMIF(negtgel!U$2:BL$2,'Tsalin uzuulelt'!H$3,negtgel!U232:BL232)+SUMIF(negtgel!U$2:BL$2,'Tsalin uzuulelt'!H$4,negtgel!U232:BL232)+SUMIF(negtgel!U$2:BL$2,'Tsalin uzuulelt'!H$5,negtgel!U232:BL232)</f>
      </c>
      <c r="J232">
        <f>SUMIF(negtgel!U$2:BL$2,'Tsalin uzuulelt'!J$1,negtgel!U232:BL232) + SUMIF(negtgel!U$2:BL$2,'Tsalin uzuulelt'!J$2,negtgel!U232:BL232)+SUMIF(negtgel!U$2:BL$2,'Tsalin uzuulelt'!J$3,negtgel!U232:BL232)+SUMIF(negtgel!U$2:BL$2,'Tsalin uzuulelt'!J$4,negtgel!U232:BL232)+SUMIF(negtgel!U$2:BL$2,'Tsalin uzuulelt'!J$5,negtgel!U232:BL232)</f>
      </c>
      <c r="K232">
        <f>SUMIF(negtgel!U$2:BL$2,'Tsalin uzuulelt'!L$1,negtgel!U232:BL232) + SUMIF(negtgel!U$2:BL$2,'Tsalin uzuulelt'!L$2,negtgel!U232:BL232)+SUMIF(negtgel!U$2:BL$2,'Tsalin uzuulelt'!L$3,negtgel!U232:BL232)+SUMIF(negtgel!U$2:BL$2,'Tsalin uzuulelt'!L$4,negtgel!U232:BL232)+SUMIF(negtgel!U$2:BL$2,'Tsalin uzuulelt'!L$5,negtgel!U232:BL232)</f>
      </c>
      <c r="L232">
        <f>SUMIF(negtgel!U$2:BL$2,'Tsalin uzuulelt'!N$1,negtgel!U232:BL232) + SUMIF(negtgel!U$2:BL$2,'Tsalin uzuulelt'!N$2,negtgel!U232:BL232)+SUMIF(negtgel!U$2:BL$2,'Tsalin uzuulelt'!N$3,negtgel!U232:BL232)+SUMIF(negtgel!U$2:BL$2,'Tsalin uzuulelt'!N$4,negtgel!U232:BL232)+SUMIF(negtgel!U$2:BL$2,'Tsalin uzuulelt'!N$5,negtgel!U232:BL232)</f>
      </c>
      <c r="M232">
        <f>SUMIF(negtgel!U$2:BL$2,'Tsalin uzuulelt'!P$1,negtgel!U232:BL232) + SUMIF(negtgel!U$2:BL$2,'Tsalin uzuulelt'!P$2,negtgel!U232:BL232)+ SUMIF(negtgel!U$2:BL$2,'Tsalin uzuulelt'!P$3,negtgel!U232:BL232)+ SUMIF(negtgel!U$2:BL$2,'Tsalin uzuulelt'!P$4,negtgel!U232:BL232)+ SUMIF(negtgel!U$2:BL$2,'Tsalin uzuulelt'!P$5,negtgel!U232:BL232)</f>
      </c>
      <c r="N232">
        <f>IF(ISNUMBER(U232*1)=CF232,0,K232-H232-G232)</f>
      </c>
      <c r="O232">
        <f>IF(ISNUMBER(U232*1)=CF232,0,L232)</f>
      </c>
      <c r="P232">
        <f>IF(ISNUMBER(U232*1)=CF232,0,M232)</f>
      </c>
      <c r="Q232">
        <f>IF(N232&gt;2400000,N232,0)</f>
      </c>
      <c r="R232">
        <f>IF(L232/Q232*100&lt;3,2,10)</f>
      </c>
      <c r="S232">
        <f>IF(CH232=0,0,IF(B232&gt;9,10,IF(B232&gt;8,B232,IF(B232&gt;7.7,7.8,IF(B232&gt;3,B232,IF(B232&gt;1.5,2))))))</f>
      </c>
      <c r="T232">
        <f>IFERROR(U232*1,0)</f>
      </c>
      <c r="U232" t="s">
        <v>4466</v>
      </c>
      <c r="V232"/>
      <c r="W232"/>
      <c r="X232" t="n">
        <v>5440100.0</v>
      </c>
      <c r="Y232" t="n">
        <v>4943188.0</v>
      </c>
      <c r="Z232" t="n">
        <v>425850.0</v>
      </c>
      <c r="AA232" t="n">
        <v>615659.0</v>
      </c>
      <c r="AB232" t="n">
        <v>0.0</v>
      </c>
      <c r="AC232" t="n">
        <v>211694.0</v>
      </c>
      <c r="AD232" t="n">
        <v>0.0</v>
      </c>
      <c r="AE232" t="n">
        <v>1851730.0</v>
      </c>
      <c r="AF232" t="n">
        <v>480000.0</v>
      </c>
      <c r="AG232" t="n">
        <v>0.0</v>
      </c>
      <c r="AH232" t="n">
        <v>0.0</v>
      </c>
      <c r="AI232" t="n">
        <v>0.0</v>
      </c>
      <c r="AJ232" t="n">
        <v>195397.0</v>
      </c>
      <c r="AK232" t="n">
        <v>0.0</v>
      </c>
      <c r="AL232" t="n">
        <v>0.0</v>
      </c>
      <c r="AM232" t="n">
        <v>0.0</v>
      </c>
      <c r="AN232" t="n">
        <v>0.0</v>
      </c>
      <c r="AO232" t="n">
        <v>8723518.0</v>
      </c>
      <c r="AP232" t="n">
        <v>872351.0</v>
      </c>
      <c r="AQ232" t="n">
        <v>726916.7</v>
      </c>
      <c r="CG232"/>
    </row>
    <row r="233">
      <c r="A233" t="n">
        <v>4.0</v>
      </c>
      <c r="B233">
        <f>IF((K233-G233-H233&gt;2400000),10,(L233/(K233-G233-H233)*100))</f>
      </c>
      <c r="C233">
        <f>IF(N233&gt;2400000,240000,(N233*S233)/100)</f>
      </c>
      <c r="D233">
        <f>IF(S233=0,0,IF((N233-I233)&gt;2400000,((((((N233-I233-J233)-240000))*0.1+(I233+J233)*0.1)))-7000,((((((N233-I233-J233)-(N233-I233-J233)*S233/100)))*0.1+(I233+J233)*0.1)-7000)))</f>
      </c>
      <c r="E233">
        <f>C233-O233</f>
      </c>
      <c r="F233">
        <f>D233-P233</f>
      </c>
      <c r="G233">
        <f>SUMIF(negtgel!U$2:BL$2,'Tsalin uzuulelt'!B$1,negtgel!U233:BL233) + SUMIF(negtgel!U$2:BL$2,'Tsalin uzuulelt'!B$2,negtgel!U233:BL233)+SUMIF(negtgel!U$2:BL$2,'Tsalin uzuulelt'!B$3,negtgel!U233:BL233)+SUMIF(negtgel!U$2:BL$2,'Tsalin uzuulelt'!B$4,negtgel!U233:BL233)+SUMIF(negtgel!U$2:BL$2,'Tsalin uzuulelt'!B$5,negtgel!U233:BL233)</f>
      </c>
      <c r="H233">
        <f>SUMIF(negtgel!U$2:BL$2,'Tsalin uzuulelt'!F$1,negtgel!U233:BL233) + SUMIF(negtgel!U$2:BL$2,'Tsalin uzuulelt'!F$2,negtgel!U233:BL233)+SUMIF(negtgel!U$2:BL$2,'Tsalin uzuulelt'!F$3,negtgel!U233:BL233)+SUMIF(negtgel!U$2:BL$2,'Tsalin uzuulelt'!F$4,negtgel!U233:BL233)+SUMIF(negtgel!U$2:BL$2,'Tsalin uzuulelt'!F$5,negtgel!U233:BL233)</f>
      </c>
      <c r="I233">
        <f>SUMIF(negtgel!U$2:BL$2,'Tsalin uzuulelt'!H$1,negtgel!U233:BL233) + SUMIF(negtgel!U$2:BL$2,'Tsalin uzuulelt'!H$2,negtgel!U233:BL233)+SUMIF(negtgel!U$2:BL$2,'Tsalin uzuulelt'!H$3,negtgel!U233:BL233)+SUMIF(negtgel!U$2:BL$2,'Tsalin uzuulelt'!H$4,negtgel!U233:BL233)+SUMIF(negtgel!U$2:BL$2,'Tsalin uzuulelt'!H$5,negtgel!U233:BL233)</f>
      </c>
      <c r="J233">
        <f>SUMIF(negtgel!U$2:BL$2,'Tsalin uzuulelt'!J$1,negtgel!U233:BL233) + SUMIF(negtgel!U$2:BL$2,'Tsalin uzuulelt'!J$2,negtgel!U233:BL233)+SUMIF(negtgel!U$2:BL$2,'Tsalin uzuulelt'!J$3,negtgel!U233:BL233)+SUMIF(negtgel!U$2:BL$2,'Tsalin uzuulelt'!J$4,negtgel!U233:BL233)+SUMIF(negtgel!U$2:BL$2,'Tsalin uzuulelt'!J$5,negtgel!U233:BL233)</f>
      </c>
      <c r="K233">
        <f>SUMIF(negtgel!U$2:BL$2,'Tsalin uzuulelt'!L$1,negtgel!U233:BL233) + SUMIF(negtgel!U$2:BL$2,'Tsalin uzuulelt'!L$2,negtgel!U233:BL233)+SUMIF(negtgel!U$2:BL$2,'Tsalin uzuulelt'!L$3,negtgel!U233:BL233)+SUMIF(negtgel!U$2:BL$2,'Tsalin uzuulelt'!L$4,negtgel!U233:BL233)+SUMIF(negtgel!U$2:BL$2,'Tsalin uzuulelt'!L$5,negtgel!U233:BL233)</f>
      </c>
      <c r="L233">
        <f>SUMIF(negtgel!U$2:BL$2,'Tsalin uzuulelt'!N$1,negtgel!U233:BL233) + SUMIF(negtgel!U$2:BL$2,'Tsalin uzuulelt'!N$2,negtgel!U233:BL233)+SUMIF(negtgel!U$2:BL$2,'Tsalin uzuulelt'!N$3,negtgel!U233:BL233)+SUMIF(negtgel!U$2:BL$2,'Tsalin uzuulelt'!N$4,negtgel!U233:BL233)+SUMIF(negtgel!U$2:BL$2,'Tsalin uzuulelt'!N$5,negtgel!U233:BL233)</f>
      </c>
      <c r="M233">
        <f>SUMIF(negtgel!U$2:BL$2,'Tsalin uzuulelt'!P$1,negtgel!U233:BL233) + SUMIF(negtgel!U$2:BL$2,'Tsalin uzuulelt'!P$2,negtgel!U233:BL233)+ SUMIF(negtgel!U$2:BL$2,'Tsalin uzuulelt'!P$3,negtgel!U233:BL233)+ SUMIF(negtgel!U$2:BL$2,'Tsalin uzuulelt'!P$4,negtgel!U233:BL233)+ SUMIF(negtgel!U$2:BL$2,'Tsalin uzuulelt'!P$5,negtgel!U233:BL233)</f>
      </c>
      <c r="N233">
        <f>IF(ISNUMBER(U233*1)=CF233,0,K233-H233-G233)</f>
      </c>
      <c r="O233">
        <f>IF(ISNUMBER(U233*1)=CF233,0,L233)</f>
      </c>
      <c r="P233">
        <f>IF(ISNUMBER(U233*1)=CF233,0,M233)</f>
      </c>
      <c r="Q233">
        <f>IF(N233&gt;2400000,N233,0)</f>
      </c>
      <c r="R233">
        <f>IF(L233/Q233*100&lt;3,2,10)</f>
      </c>
      <c r="S233">
        <f>IF(CH233=0,0,IF(B233&gt;9,10,IF(B233&gt;8,B233,IF(B233&gt;7.7,7.8,IF(B233&gt;3,B233,IF(B233&gt;1.5,2))))))</f>
      </c>
      <c r="T233">
        <f>IFERROR(U233*1,0)</f>
      </c>
      <c r="U233" t="s">
        <v>4483</v>
      </c>
      <c r="V233"/>
      <c r="W233"/>
      <c r="X233"/>
      <c r="Y233"/>
      <c r="Z233"/>
      <c r="AA233"/>
      <c r="AB233"/>
      <c r="AC233"/>
      <c r="AD233"/>
      <c r="AE233"/>
      <c r="AF233"/>
      <c r="AG233"/>
      <c r="AH233"/>
      <c r="AI233"/>
      <c r="AJ233"/>
      <c r="AK233"/>
      <c r="AL233"/>
      <c r="AM233"/>
      <c r="AN233"/>
      <c r="AO233"/>
      <c r="AP233"/>
      <c r="AQ233"/>
      <c r="CG233"/>
    </row>
    <row r="234">
      <c r="A234" t="n">
        <v>4.0</v>
      </c>
      <c r="B234">
        <f>IF((K234-G234-H234&gt;2400000),10,(L234/(K234-G234-H234)*100))</f>
      </c>
      <c r="C234">
        <f>IF(N234&gt;2400000,240000,(N234*S234)/100)</f>
      </c>
      <c r="D234">
        <f>IF(S234=0,0,IF((N234-I234)&gt;2400000,((((((N234-I234-J234)-240000))*0.1+(I234+J234)*0.1)))-7000,((((((N234-I234-J234)-(N234-I234-J234)*S234/100)))*0.1+(I234+J234)*0.1)-7000)))</f>
      </c>
      <c r="E234">
        <f>C234-O234</f>
      </c>
      <c r="F234">
        <f>D234-P234</f>
      </c>
      <c r="G234">
        <f>SUMIF(negtgel!U$2:BL$2,'Tsalin uzuulelt'!B$1,negtgel!U234:BL234) + SUMIF(negtgel!U$2:BL$2,'Tsalin uzuulelt'!B$2,negtgel!U234:BL234)+SUMIF(negtgel!U$2:BL$2,'Tsalin uzuulelt'!B$3,negtgel!U234:BL234)+SUMIF(negtgel!U$2:BL$2,'Tsalin uzuulelt'!B$4,negtgel!U234:BL234)+SUMIF(negtgel!U$2:BL$2,'Tsalin uzuulelt'!B$5,negtgel!U234:BL234)</f>
      </c>
      <c r="H234">
        <f>SUMIF(negtgel!U$2:BL$2,'Tsalin uzuulelt'!F$1,negtgel!U234:BL234) + SUMIF(negtgel!U$2:BL$2,'Tsalin uzuulelt'!F$2,negtgel!U234:BL234)+SUMIF(negtgel!U$2:BL$2,'Tsalin uzuulelt'!F$3,negtgel!U234:BL234)+SUMIF(negtgel!U$2:BL$2,'Tsalin uzuulelt'!F$4,negtgel!U234:BL234)+SUMIF(negtgel!U$2:BL$2,'Tsalin uzuulelt'!F$5,negtgel!U234:BL234)</f>
      </c>
      <c r="I234">
        <f>SUMIF(negtgel!U$2:BL$2,'Tsalin uzuulelt'!H$1,negtgel!U234:BL234) + SUMIF(negtgel!U$2:BL$2,'Tsalin uzuulelt'!H$2,negtgel!U234:BL234)+SUMIF(negtgel!U$2:BL$2,'Tsalin uzuulelt'!H$3,negtgel!U234:BL234)+SUMIF(negtgel!U$2:BL$2,'Tsalin uzuulelt'!H$4,negtgel!U234:BL234)+SUMIF(negtgel!U$2:BL$2,'Tsalin uzuulelt'!H$5,negtgel!U234:BL234)</f>
      </c>
      <c r="J234">
        <f>SUMIF(negtgel!U$2:BL$2,'Tsalin uzuulelt'!J$1,negtgel!U234:BL234) + SUMIF(negtgel!U$2:BL$2,'Tsalin uzuulelt'!J$2,negtgel!U234:BL234)+SUMIF(negtgel!U$2:BL$2,'Tsalin uzuulelt'!J$3,negtgel!U234:BL234)+SUMIF(negtgel!U$2:BL$2,'Tsalin uzuulelt'!J$4,negtgel!U234:BL234)+SUMIF(negtgel!U$2:BL$2,'Tsalin uzuulelt'!J$5,negtgel!U234:BL234)</f>
      </c>
      <c r="K234">
        <f>SUMIF(negtgel!U$2:BL$2,'Tsalin uzuulelt'!L$1,negtgel!U234:BL234) + SUMIF(negtgel!U$2:BL$2,'Tsalin uzuulelt'!L$2,negtgel!U234:BL234)+SUMIF(negtgel!U$2:BL$2,'Tsalin uzuulelt'!L$3,negtgel!U234:BL234)+SUMIF(negtgel!U$2:BL$2,'Tsalin uzuulelt'!L$4,negtgel!U234:BL234)+SUMIF(negtgel!U$2:BL$2,'Tsalin uzuulelt'!L$5,negtgel!U234:BL234)</f>
      </c>
      <c r="L234">
        <f>SUMIF(negtgel!U$2:BL$2,'Tsalin uzuulelt'!N$1,negtgel!U234:BL234) + SUMIF(negtgel!U$2:BL$2,'Tsalin uzuulelt'!N$2,negtgel!U234:BL234)+SUMIF(negtgel!U$2:BL$2,'Tsalin uzuulelt'!N$3,negtgel!U234:BL234)+SUMIF(negtgel!U$2:BL$2,'Tsalin uzuulelt'!N$4,negtgel!U234:BL234)+SUMIF(negtgel!U$2:BL$2,'Tsalin uzuulelt'!N$5,negtgel!U234:BL234)</f>
      </c>
      <c r="M234">
        <f>SUMIF(negtgel!U$2:BL$2,'Tsalin uzuulelt'!P$1,negtgel!U234:BL234) + SUMIF(negtgel!U$2:BL$2,'Tsalin uzuulelt'!P$2,negtgel!U234:BL234)+ SUMIF(negtgel!U$2:BL$2,'Tsalin uzuulelt'!P$3,negtgel!U234:BL234)+ SUMIF(negtgel!U$2:BL$2,'Tsalin uzuulelt'!P$4,negtgel!U234:BL234)+ SUMIF(negtgel!U$2:BL$2,'Tsalin uzuulelt'!P$5,negtgel!U234:BL234)</f>
      </c>
      <c r="N234">
        <f>IF(ISNUMBER(U234*1)=CF234,0,K234-H234-G234)</f>
      </c>
      <c r="O234">
        <f>IF(ISNUMBER(U234*1)=CF234,0,L234)</f>
      </c>
      <c r="P234">
        <f>IF(ISNUMBER(U234*1)=CF234,0,M234)</f>
      </c>
      <c r="Q234">
        <f>IF(N234&gt;2400000,N234,0)</f>
      </c>
      <c r="R234">
        <f>IF(L234/Q234*100&lt;3,2,10)</f>
      </c>
      <c r="S234">
        <f>IF(CH234=0,0,IF(B234&gt;9,10,IF(B234&gt;8,B234,IF(B234&gt;7.7,7.8,IF(B234&gt;3,B234,IF(B234&gt;1.5,2))))))</f>
      </c>
      <c r="T234">
        <f>IFERROR(U234*1,0)</f>
      </c>
      <c r="U234" t="n">
        <v>58.0</v>
      </c>
      <c r="V234" t="s">
        <v>4484</v>
      </c>
      <c r="W234" t="s">
        <v>4469</v>
      </c>
      <c r="X234" t="n">
        <v>613669.0</v>
      </c>
      <c r="Y234" t="n">
        <v>337518.0</v>
      </c>
      <c r="Z234" t="n">
        <v>33752.0</v>
      </c>
      <c r="AA234" t="n">
        <v>50628.0</v>
      </c>
      <c r="AB234" t="n">
        <v>0.0</v>
      </c>
      <c r="AC234" t="n">
        <v>0.0</v>
      </c>
      <c r="AD234" t="n">
        <v>0.0</v>
      </c>
      <c r="AE234" t="n">
        <v>224419.0</v>
      </c>
      <c r="AF234" t="n">
        <v>33000.0</v>
      </c>
      <c r="AG234" t="n">
        <v>0.0</v>
      </c>
      <c r="AH234" t="n">
        <v>0.0</v>
      </c>
      <c r="AI234" t="n">
        <v>0.0</v>
      </c>
      <c r="AJ234" t="n">
        <v>0.0</v>
      </c>
      <c r="AK234" t="n">
        <v>0.0</v>
      </c>
      <c r="AL234" t="n">
        <v>0.0</v>
      </c>
      <c r="AM234" t="n">
        <v>0.0</v>
      </c>
      <c r="AN234" t="n">
        <v>0.0</v>
      </c>
      <c r="AO234" t="n">
        <v>679317.0</v>
      </c>
      <c r="AP234" t="n">
        <v>67932.0</v>
      </c>
      <c r="AQ234" t="n">
        <v>54468.5</v>
      </c>
      <c r="CG234"/>
    </row>
    <row r="235">
      <c r="A235" t="n">
        <v>4.0</v>
      </c>
      <c r="B235">
        <f>IF((K235-G235-H235&gt;2400000),10,(L235/(K235-G235-H235)*100))</f>
      </c>
      <c r="C235">
        <f>IF(N235&gt;2400000,240000,(N235*S235)/100)</f>
      </c>
      <c r="D235">
        <f>IF(S235=0,0,IF((N235-I235)&gt;2400000,((((((N235-I235-J235)-240000))*0.1+(I235+J235)*0.1)))-7000,((((((N235-I235-J235)-(N235-I235-J235)*S235/100)))*0.1+(I235+J235)*0.1)-7000)))</f>
      </c>
      <c r="E235">
        <f>C235-O235</f>
      </c>
      <c r="F235">
        <f>D235-P235</f>
      </c>
      <c r="G235">
        <f>SUMIF(negtgel!U$2:BL$2,'Tsalin uzuulelt'!B$1,negtgel!U235:BL235) + SUMIF(negtgel!U$2:BL$2,'Tsalin uzuulelt'!B$2,negtgel!U235:BL235)+SUMIF(negtgel!U$2:BL$2,'Tsalin uzuulelt'!B$3,negtgel!U235:BL235)+SUMIF(negtgel!U$2:BL$2,'Tsalin uzuulelt'!B$4,negtgel!U235:BL235)+SUMIF(negtgel!U$2:BL$2,'Tsalin uzuulelt'!B$5,negtgel!U235:BL235)</f>
      </c>
      <c r="H235">
        <f>SUMIF(negtgel!U$2:BL$2,'Tsalin uzuulelt'!F$1,negtgel!U235:BL235) + SUMIF(negtgel!U$2:BL$2,'Tsalin uzuulelt'!F$2,negtgel!U235:BL235)+SUMIF(negtgel!U$2:BL$2,'Tsalin uzuulelt'!F$3,negtgel!U235:BL235)+SUMIF(negtgel!U$2:BL$2,'Tsalin uzuulelt'!F$4,negtgel!U235:BL235)+SUMIF(negtgel!U$2:BL$2,'Tsalin uzuulelt'!F$5,negtgel!U235:BL235)</f>
      </c>
      <c r="I235">
        <f>SUMIF(negtgel!U$2:BL$2,'Tsalin uzuulelt'!H$1,negtgel!U235:BL235) + SUMIF(negtgel!U$2:BL$2,'Tsalin uzuulelt'!H$2,negtgel!U235:BL235)+SUMIF(negtgel!U$2:BL$2,'Tsalin uzuulelt'!H$3,negtgel!U235:BL235)+SUMIF(negtgel!U$2:BL$2,'Tsalin uzuulelt'!H$4,negtgel!U235:BL235)+SUMIF(negtgel!U$2:BL$2,'Tsalin uzuulelt'!H$5,negtgel!U235:BL235)</f>
      </c>
      <c r="J235">
        <f>SUMIF(negtgel!U$2:BL$2,'Tsalin uzuulelt'!J$1,negtgel!U235:BL235) + SUMIF(negtgel!U$2:BL$2,'Tsalin uzuulelt'!J$2,negtgel!U235:BL235)+SUMIF(negtgel!U$2:BL$2,'Tsalin uzuulelt'!J$3,negtgel!U235:BL235)+SUMIF(negtgel!U$2:BL$2,'Tsalin uzuulelt'!J$4,negtgel!U235:BL235)+SUMIF(negtgel!U$2:BL$2,'Tsalin uzuulelt'!J$5,negtgel!U235:BL235)</f>
      </c>
      <c r="K235">
        <f>SUMIF(negtgel!U$2:BL$2,'Tsalin uzuulelt'!L$1,negtgel!U235:BL235) + SUMIF(negtgel!U$2:BL$2,'Tsalin uzuulelt'!L$2,negtgel!U235:BL235)+SUMIF(negtgel!U$2:BL$2,'Tsalin uzuulelt'!L$3,negtgel!U235:BL235)+SUMIF(negtgel!U$2:BL$2,'Tsalin uzuulelt'!L$4,negtgel!U235:BL235)+SUMIF(negtgel!U$2:BL$2,'Tsalin uzuulelt'!L$5,negtgel!U235:BL235)</f>
      </c>
      <c r="L235">
        <f>SUMIF(negtgel!U$2:BL$2,'Tsalin uzuulelt'!N$1,negtgel!U235:BL235) + SUMIF(negtgel!U$2:BL$2,'Tsalin uzuulelt'!N$2,negtgel!U235:BL235)+SUMIF(negtgel!U$2:BL$2,'Tsalin uzuulelt'!N$3,negtgel!U235:BL235)+SUMIF(negtgel!U$2:BL$2,'Tsalin uzuulelt'!N$4,negtgel!U235:BL235)+SUMIF(negtgel!U$2:BL$2,'Tsalin uzuulelt'!N$5,negtgel!U235:BL235)</f>
      </c>
      <c r="M235">
        <f>SUMIF(negtgel!U$2:BL$2,'Tsalin uzuulelt'!P$1,negtgel!U235:BL235) + SUMIF(negtgel!U$2:BL$2,'Tsalin uzuulelt'!P$2,negtgel!U235:BL235)+ SUMIF(negtgel!U$2:BL$2,'Tsalin uzuulelt'!P$3,negtgel!U235:BL235)+ SUMIF(negtgel!U$2:BL$2,'Tsalin uzuulelt'!P$4,negtgel!U235:BL235)+ SUMIF(negtgel!U$2:BL$2,'Tsalin uzuulelt'!P$5,negtgel!U235:BL235)</f>
      </c>
      <c r="N235">
        <f>IF(ISNUMBER(U235*1)=CF235,0,K235-H235-G235)</f>
      </c>
      <c r="O235">
        <f>IF(ISNUMBER(U235*1)=CF235,0,L235)</f>
      </c>
      <c r="P235">
        <f>IF(ISNUMBER(U235*1)=CF235,0,M235)</f>
      </c>
      <c r="Q235">
        <f>IF(N235&gt;2400000,N235,0)</f>
      </c>
      <c r="R235">
        <f>IF(L235/Q235*100&lt;3,2,10)</f>
      </c>
      <c r="S235">
        <f>IF(CH235=0,0,IF(B235&gt;9,10,IF(B235&gt;8,B235,IF(B235&gt;7.7,7.8,IF(B235&gt;3,B235,IF(B235&gt;1.5,2))))))</f>
      </c>
      <c r="T235">
        <f>IFERROR(U235*1,0)</f>
      </c>
      <c r="U235" t="n">
        <v>59.0</v>
      </c>
      <c r="V235" t="s">
        <v>4530</v>
      </c>
      <c r="W235" t="s">
        <v>4469</v>
      </c>
      <c r="X235" t="n">
        <v>547759.0</v>
      </c>
      <c r="Y235" t="n">
        <v>547759.0</v>
      </c>
      <c r="Z235" t="n">
        <v>0.0</v>
      </c>
      <c r="AA235" t="n">
        <v>0.0</v>
      </c>
      <c r="AB235" t="n">
        <v>0.0</v>
      </c>
      <c r="AC235" t="n">
        <v>0.0</v>
      </c>
      <c r="AD235" t="n">
        <v>0.0</v>
      </c>
      <c r="AE235" t="n">
        <v>184540.0</v>
      </c>
      <c r="AF235" t="n">
        <v>60000.0</v>
      </c>
      <c r="AG235" t="n">
        <v>0.0</v>
      </c>
      <c r="AH235" t="n">
        <v>0.0</v>
      </c>
      <c r="AI235" t="n">
        <v>0.0</v>
      </c>
      <c r="AJ235" t="n">
        <v>0.0</v>
      </c>
      <c r="AK235" t="n">
        <v>0.0</v>
      </c>
      <c r="AL235" t="n">
        <v>0.0</v>
      </c>
      <c r="AM235" t="n">
        <v>0.0</v>
      </c>
      <c r="AN235" t="n">
        <v>0.0</v>
      </c>
      <c r="AO235" t="n">
        <v>792299.0</v>
      </c>
      <c r="AP235" t="n">
        <v>79230.0</v>
      </c>
      <c r="AQ235" t="n">
        <v>64906.9</v>
      </c>
      <c r="CG235"/>
    </row>
    <row r="236">
      <c r="A236" t="n">
        <v>4.0</v>
      </c>
      <c r="B236">
        <f>IF((K236-G236-H236&gt;2400000),10,(L236/(K236-G236-H236)*100))</f>
      </c>
      <c r="C236">
        <f>IF(N236&gt;2400000,240000,(N236*S236)/100)</f>
      </c>
      <c r="D236">
        <f>IF(S236=0,0,IF((N236-I236)&gt;2400000,((((((N236-I236-J236)-240000))*0.1+(I236+J236)*0.1)))-7000,((((((N236-I236-J236)-(N236-I236-J236)*S236/100)))*0.1+(I236+J236)*0.1)-7000)))</f>
      </c>
      <c r="E236">
        <f>C236-O236</f>
      </c>
      <c r="F236">
        <f>D236-P236</f>
      </c>
      <c r="G236">
        <f>SUMIF(negtgel!U$2:BL$2,'Tsalin uzuulelt'!B$1,negtgel!U236:BL236) + SUMIF(negtgel!U$2:BL$2,'Tsalin uzuulelt'!B$2,negtgel!U236:BL236)+SUMIF(negtgel!U$2:BL$2,'Tsalin uzuulelt'!B$3,negtgel!U236:BL236)+SUMIF(negtgel!U$2:BL$2,'Tsalin uzuulelt'!B$4,negtgel!U236:BL236)+SUMIF(negtgel!U$2:BL$2,'Tsalin uzuulelt'!B$5,negtgel!U236:BL236)</f>
      </c>
      <c r="H236">
        <f>SUMIF(negtgel!U$2:BL$2,'Tsalin uzuulelt'!F$1,negtgel!U236:BL236) + SUMIF(negtgel!U$2:BL$2,'Tsalin uzuulelt'!F$2,negtgel!U236:BL236)+SUMIF(negtgel!U$2:BL$2,'Tsalin uzuulelt'!F$3,negtgel!U236:BL236)+SUMIF(negtgel!U$2:BL$2,'Tsalin uzuulelt'!F$4,negtgel!U236:BL236)+SUMIF(negtgel!U$2:BL$2,'Tsalin uzuulelt'!F$5,negtgel!U236:BL236)</f>
      </c>
      <c r="I236">
        <f>SUMIF(negtgel!U$2:BL$2,'Tsalin uzuulelt'!H$1,negtgel!U236:BL236) + SUMIF(negtgel!U$2:BL$2,'Tsalin uzuulelt'!H$2,negtgel!U236:BL236)+SUMIF(negtgel!U$2:BL$2,'Tsalin uzuulelt'!H$3,negtgel!U236:BL236)+SUMIF(negtgel!U$2:BL$2,'Tsalin uzuulelt'!H$4,negtgel!U236:BL236)+SUMIF(negtgel!U$2:BL$2,'Tsalin uzuulelt'!H$5,negtgel!U236:BL236)</f>
      </c>
      <c r="J236">
        <f>SUMIF(negtgel!U$2:BL$2,'Tsalin uzuulelt'!J$1,negtgel!U236:BL236) + SUMIF(negtgel!U$2:BL$2,'Tsalin uzuulelt'!J$2,negtgel!U236:BL236)+SUMIF(negtgel!U$2:BL$2,'Tsalin uzuulelt'!J$3,negtgel!U236:BL236)+SUMIF(negtgel!U$2:BL$2,'Tsalin uzuulelt'!J$4,negtgel!U236:BL236)+SUMIF(negtgel!U$2:BL$2,'Tsalin uzuulelt'!J$5,negtgel!U236:BL236)</f>
      </c>
      <c r="K236">
        <f>SUMIF(negtgel!U$2:BL$2,'Tsalin uzuulelt'!L$1,negtgel!U236:BL236) + SUMIF(negtgel!U$2:BL$2,'Tsalin uzuulelt'!L$2,negtgel!U236:BL236)+SUMIF(negtgel!U$2:BL$2,'Tsalin uzuulelt'!L$3,negtgel!U236:BL236)+SUMIF(negtgel!U$2:BL$2,'Tsalin uzuulelt'!L$4,negtgel!U236:BL236)+SUMIF(negtgel!U$2:BL$2,'Tsalin uzuulelt'!L$5,negtgel!U236:BL236)</f>
      </c>
      <c r="L236">
        <f>SUMIF(negtgel!U$2:BL$2,'Tsalin uzuulelt'!N$1,negtgel!U236:BL236) + SUMIF(negtgel!U$2:BL$2,'Tsalin uzuulelt'!N$2,negtgel!U236:BL236)+SUMIF(negtgel!U$2:BL$2,'Tsalin uzuulelt'!N$3,negtgel!U236:BL236)+SUMIF(negtgel!U$2:BL$2,'Tsalin uzuulelt'!N$4,negtgel!U236:BL236)+SUMIF(negtgel!U$2:BL$2,'Tsalin uzuulelt'!N$5,negtgel!U236:BL236)</f>
      </c>
      <c r="M236">
        <f>SUMIF(negtgel!U$2:BL$2,'Tsalin uzuulelt'!P$1,negtgel!U236:BL236) + SUMIF(negtgel!U$2:BL$2,'Tsalin uzuulelt'!P$2,negtgel!U236:BL236)+ SUMIF(negtgel!U$2:BL$2,'Tsalin uzuulelt'!P$3,negtgel!U236:BL236)+ SUMIF(negtgel!U$2:BL$2,'Tsalin uzuulelt'!P$4,negtgel!U236:BL236)+ SUMIF(negtgel!U$2:BL$2,'Tsalin uzuulelt'!P$5,negtgel!U236:BL236)</f>
      </c>
      <c r="N236">
        <f>IF(ISNUMBER(U236*1)=CF236,0,K236-H236-G236)</f>
      </c>
      <c r="O236">
        <f>IF(ISNUMBER(U236*1)=CF236,0,L236)</f>
      </c>
      <c r="P236">
        <f>IF(ISNUMBER(U236*1)=CF236,0,M236)</f>
      </c>
      <c r="Q236">
        <f>IF(N236&gt;2400000,N236,0)</f>
      </c>
      <c r="R236">
        <f>IF(L236/Q236*100&lt;3,2,10)</f>
      </c>
      <c r="S236">
        <f>IF(CH236=0,0,IF(B236&gt;9,10,IF(B236&gt;8,B236,IF(B236&gt;7.7,7.8,IF(B236&gt;3,B236,IF(B236&gt;1.5,2))))))</f>
      </c>
      <c r="T236">
        <f>IFERROR(U236*1,0)</f>
      </c>
      <c r="U236" t="n">
        <v>68.0</v>
      </c>
      <c r="V236" t="s">
        <v>4491</v>
      </c>
      <c r="W236" t="s">
        <v>4469</v>
      </c>
      <c r="X236" t="n">
        <v>580710.0</v>
      </c>
      <c r="Y236" t="n">
        <v>580710.0</v>
      </c>
      <c r="Z236" t="n">
        <v>29036.0</v>
      </c>
      <c r="AA236" t="n">
        <v>87106.0</v>
      </c>
      <c r="AB236" t="n">
        <v>0.0</v>
      </c>
      <c r="AC236" t="n">
        <v>0.0</v>
      </c>
      <c r="AD236" t="n">
        <v>0.0</v>
      </c>
      <c r="AE236" t="n">
        <v>176884.0</v>
      </c>
      <c r="AF236" t="n">
        <v>60000.0</v>
      </c>
      <c r="AG236" t="n">
        <v>0.0</v>
      </c>
      <c r="AH236" t="n">
        <v>0.0</v>
      </c>
      <c r="AI236" t="n">
        <v>0.0</v>
      </c>
      <c r="AJ236" t="n">
        <v>0.0</v>
      </c>
      <c r="AK236" t="n">
        <v>0.0</v>
      </c>
      <c r="AL236" t="n">
        <v>0.0</v>
      </c>
      <c r="AM236" t="n">
        <v>0.0</v>
      </c>
      <c r="AN236" t="n">
        <v>0.0</v>
      </c>
      <c r="AO236" t="n">
        <v>933736.0</v>
      </c>
      <c r="AP236" t="n">
        <v>93374.0</v>
      </c>
      <c r="AQ236" t="n">
        <v>77636.2</v>
      </c>
      <c r="CG236"/>
    </row>
    <row r="237">
      <c r="A237" t="n">
        <v>4.0</v>
      </c>
      <c r="B237">
        <f>IF((K237-G237-H237&gt;2400000),10,(L237/(K237-G237-H237)*100))</f>
      </c>
      <c r="C237">
        <f>IF(N237&gt;2400000,240000,(N237*S237)/100)</f>
      </c>
      <c r="D237">
        <f>IF(S237=0,0,IF((N237-I237)&gt;2400000,((((((N237-I237-J237)-240000))*0.1+(I237+J237)*0.1)))-7000,((((((N237-I237-J237)-(N237-I237-J237)*S237/100)))*0.1+(I237+J237)*0.1)-7000)))</f>
      </c>
      <c r="E237">
        <f>C237-O237</f>
      </c>
      <c r="F237">
        <f>D237-P237</f>
      </c>
      <c r="G237">
        <f>SUMIF(negtgel!U$2:BL$2,'Tsalin uzuulelt'!B$1,negtgel!U237:BL237) + SUMIF(negtgel!U$2:BL$2,'Tsalin uzuulelt'!B$2,negtgel!U237:BL237)+SUMIF(negtgel!U$2:BL$2,'Tsalin uzuulelt'!B$3,negtgel!U237:BL237)+SUMIF(negtgel!U$2:BL$2,'Tsalin uzuulelt'!B$4,negtgel!U237:BL237)+SUMIF(negtgel!U$2:BL$2,'Tsalin uzuulelt'!B$5,negtgel!U237:BL237)</f>
      </c>
      <c r="H237">
        <f>SUMIF(negtgel!U$2:BL$2,'Tsalin uzuulelt'!F$1,negtgel!U237:BL237) + SUMIF(negtgel!U$2:BL$2,'Tsalin uzuulelt'!F$2,negtgel!U237:BL237)+SUMIF(negtgel!U$2:BL$2,'Tsalin uzuulelt'!F$3,negtgel!U237:BL237)+SUMIF(negtgel!U$2:BL$2,'Tsalin uzuulelt'!F$4,negtgel!U237:BL237)+SUMIF(negtgel!U$2:BL$2,'Tsalin uzuulelt'!F$5,negtgel!U237:BL237)</f>
      </c>
      <c r="I237">
        <f>SUMIF(negtgel!U$2:BL$2,'Tsalin uzuulelt'!H$1,negtgel!U237:BL237) + SUMIF(negtgel!U$2:BL$2,'Tsalin uzuulelt'!H$2,negtgel!U237:BL237)+SUMIF(negtgel!U$2:BL$2,'Tsalin uzuulelt'!H$3,negtgel!U237:BL237)+SUMIF(negtgel!U$2:BL$2,'Tsalin uzuulelt'!H$4,negtgel!U237:BL237)+SUMIF(negtgel!U$2:BL$2,'Tsalin uzuulelt'!H$5,negtgel!U237:BL237)</f>
      </c>
      <c r="J237">
        <f>SUMIF(negtgel!U$2:BL$2,'Tsalin uzuulelt'!J$1,negtgel!U237:BL237) + SUMIF(negtgel!U$2:BL$2,'Tsalin uzuulelt'!J$2,negtgel!U237:BL237)+SUMIF(negtgel!U$2:BL$2,'Tsalin uzuulelt'!J$3,negtgel!U237:BL237)+SUMIF(negtgel!U$2:BL$2,'Tsalin uzuulelt'!J$4,negtgel!U237:BL237)+SUMIF(negtgel!U$2:BL$2,'Tsalin uzuulelt'!J$5,negtgel!U237:BL237)</f>
      </c>
      <c r="K237">
        <f>SUMIF(negtgel!U$2:BL$2,'Tsalin uzuulelt'!L$1,negtgel!U237:BL237) + SUMIF(negtgel!U$2:BL$2,'Tsalin uzuulelt'!L$2,negtgel!U237:BL237)+SUMIF(negtgel!U$2:BL$2,'Tsalin uzuulelt'!L$3,negtgel!U237:BL237)+SUMIF(negtgel!U$2:BL$2,'Tsalin uzuulelt'!L$4,negtgel!U237:BL237)+SUMIF(negtgel!U$2:BL$2,'Tsalin uzuulelt'!L$5,negtgel!U237:BL237)</f>
      </c>
      <c r="L237">
        <f>SUMIF(negtgel!U$2:BL$2,'Tsalin uzuulelt'!N$1,negtgel!U237:BL237) + SUMIF(negtgel!U$2:BL$2,'Tsalin uzuulelt'!N$2,negtgel!U237:BL237)+SUMIF(negtgel!U$2:BL$2,'Tsalin uzuulelt'!N$3,negtgel!U237:BL237)+SUMIF(negtgel!U$2:BL$2,'Tsalin uzuulelt'!N$4,negtgel!U237:BL237)+SUMIF(negtgel!U$2:BL$2,'Tsalin uzuulelt'!N$5,negtgel!U237:BL237)</f>
      </c>
      <c r="M237">
        <f>SUMIF(negtgel!U$2:BL$2,'Tsalin uzuulelt'!P$1,negtgel!U237:BL237) + SUMIF(negtgel!U$2:BL$2,'Tsalin uzuulelt'!P$2,negtgel!U237:BL237)+ SUMIF(negtgel!U$2:BL$2,'Tsalin uzuulelt'!P$3,negtgel!U237:BL237)+ SUMIF(negtgel!U$2:BL$2,'Tsalin uzuulelt'!P$4,negtgel!U237:BL237)+ SUMIF(negtgel!U$2:BL$2,'Tsalin uzuulelt'!P$5,negtgel!U237:BL237)</f>
      </c>
      <c r="N237">
        <f>IF(ISNUMBER(U237*1)=CF237,0,K237-H237-G237)</f>
      </c>
      <c r="O237">
        <f>IF(ISNUMBER(U237*1)=CF237,0,L237)</f>
      </c>
      <c r="P237">
        <f>IF(ISNUMBER(U237*1)=CF237,0,M237)</f>
      </c>
      <c r="Q237">
        <f>IF(N237&gt;2400000,N237,0)</f>
      </c>
      <c r="R237">
        <f>IF(L237/Q237*100&lt;3,2,10)</f>
      </c>
      <c r="S237">
        <f>IF(CH237=0,0,IF(B237&gt;9,10,IF(B237&gt;8,B237,IF(B237&gt;7.7,7.8,IF(B237&gt;3,B237,IF(B237&gt;1.5,2))))))</f>
      </c>
      <c r="T237">
        <f>IFERROR(U237*1,0)</f>
      </c>
      <c r="U237" t="n">
        <v>69.0</v>
      </c>
      <c r="V237" t="s">
        <v>4492</v>
      </c>
      <c r="W237" t="s">
        <v>4469</v>
      </c>
      <c r="X237" t="n">
        <v>580710.0</v>
      </c>
      <c r="Y237" t="n">
        <v>580710.0</v>
      </c>
      <c r="Z237" t="n">
        <v>29036.0</v>
      </c>
      <c r="AA237" t="n">
        <v>87106.0</v>
      </c>
      <c r="AB237" t="n">
        <v>0.0</v>
      </c>
      <c r="AC237" t="n">
        <v>0.0</v>
      </c>
      <c r="AD237" t="n">
        <v>0.0</v>
      </c>
      <c r="AE237" t="n">
        <v>220670.0</v>
      </c>
      <c r="AF237" t="n">
        <v>60000.0</v>
      </c>
      <c r="AG237" t="n">
        <v>0.0</v>
      </c>
      <c r="AH237" t="n">
        <v>0.0</v>
      </c>
      <c r="AI237" t="n">
        <v>0.0</v>
      </c>
      <c r="AJ237" t="n">
        <v>0.0</v>
      </c>
      <c r="AK237" t="n">
        <v>0.0</v>
      </c>
      <c r="AL237" t="n">
        <v>0.0</v>
      </c>
      <c r="AM237" t="n">
        <v>0.0</v>
      </c>
      <c r="AN237" t="n">
        <v>0.0</v>
      </c>
      <c r="AO237" t="n">
        <v>977522.0</v>
      </c>
      <c r="AP237" t="n">
        <v>97752.0</v>
      </c>
      <c r="AQ237" t="n">
        <v>81577.0</v>
      </c>
      <c r="CG237"/>
    </row>
    <row r="238">
      <c r="A238" t="n">
        <v>4.0</v>
      </c>
      <c r="B238">
        <f>IF((K238-G238-H238&gt;2400000),10,(L238/(K238-G238-H238)*100))</f>
      </c>
      <c r="C238">
        <f>IF(N238&gt;2400000,240000,(N238*S238)/100)</f>
      </c>
      <c r="D238">
        <f>IF(S238=0,0,IF((N238-I238)&gt;2400000,((((((N238-I238-J238)-240000))*0.1+(I238+J238)*0.1)))-7000,((((((N238-I238-J238)-(N238-I238-J238)*S238/100)))*0.1+(I238+J238)*0.1)-7000)))</f>
      </c>
      <c r="E238">
        <f>C238-O238</f>
      </c>
      <c r="F238">
        <f>D238-P238</f>
      </c>
      <c r="G238">
        <f>SUMIF(negtgel!U$2:BL$2,'Tsalin uzuulelt'!B$1,negtgel!U238:BL238) + SUMIF(negtgel!U$2:BL$2,'Tsalin uzuulelt'!B$2,negtgel!U238:BL238)+SUMIF(negtgel!U$2:BL$2,'Tsalin uzuulelt'!B$3,negtgel!U238:BL238)+SUMIF(negtgel!U$2:BL$2,'Tsalin uzuulelt'!B$4,negtgel!U238:BL238)+SUMIF(negtgel!U$2:BL$2,'Tsalin uzuulelt'!B$5,negtgel!U238:BL238)</f>
      </c>
      <c r="H238">
        <f>SUMIF(negtgel!U$2:BL$2,'Tsalin uzuulelt'!F$1,negtgel!U238:BL238) + SUMIF(negtgel!U$2:BL$2,'Tsalin uzuulelt'!F$2,negtgel!U238:BL238)+SUMIF(negtgel!U$2:BL$2,'Tsalin uzuulelt'!F$3,negtgel!U238:BL238)+SUMIF(negtgel!U$2:BL$2,'Tsalin uzuulelt'!F$4,negtgel!U238:BL238)+SUMIF(negtgel!U$2:BL$2,'Tsalin uzuulelt'!F$5,negtgel!U238:BL238)</f>
      </c>
      <c r="I238">
        <f>SUMIF(negtgel!U$2:BL$2,'Tsalin uzuulelt'!H$1,negtgel!U238:BL238) + SUMIF(negtgel!U$2:BL$2,'Tsalin uzuulelt'!H$2,negtgel!U238:BL238)+SUMIF(negtgel!U$2:BL$2,'Tsalin uzuulelt'!H$3,negtgel!U238:BL238)+SUMIF(negtgel!U$2:BL$2,'Tsalin uzuulelt'!H$4,negtgel!U238:BL238)+SUMIF(negtgel!U$2:BL$2,'Tsalin uzuulelt'!H$5,negtgel!U238:BL238)</f>
      </c>
      <c r="J238">
        <f>SUMIF(negtgel!U$2:BL$2,'Tsalin uzuulelt'!J$1,negtgel!U238:BL238) + SUMIF(negtgel!U$2:BL$2,'Tsalin uzuulelt'!J$2,negtgel!U238:BL238)+SUMIF(negtgel!U$2:BL$2,'Tsalin uzuulelt'!J$3,negtgel!U238:BL238)+SUMIF(negtgel!U$2:BL$2,'Tsalin uzuulelt'!J$4,negtgel!U238:BL238)+SUMIF(negtgel!U$2:BL$2,'Tsalin uzuulelt'!J$5,negtgel!U238:BL238)</f>
      </c>
      <c r="K238">
        <f>SUMIF(negtgel!U$2:BL$2,'Tsalin uzuulelt'!L$1,negtgel!U238:BL238) + SUMIF(negtgel!U$2:BL$2,'Tsalin uzuulelt'!L$2,negtgel!U238:BL238)+SUMIF(negtgel!U$2:BL$2,'Tsalin uzuulelt'!L$3,negtgel!U238:BL238)+SUMIF(negtgel!U$2:BL$2,'Tsalin uzuulelt'!L$4,negtgel!U238:BL238)+SUMIF(negtgel!U$2:BL$2,'Tsalin uzuulelt'!L$5,negtgel!U238:BL238)</f>
      </c>
      <c r="L238">
        <f>SUMIF(negtgel!U$2:BL$2,'Tsalin uzuulelt'!N$1,negtgel!U238:BL238) + SUMIF(negtgel!U$2:BL$2,'Tsalin uzuulelt'!N$2,negtgel!U238:BL238)+SUMIF(negtgel!U$2:BL$2,'Tsalin uzuulelt'!N$3,negtgel!U238:BL238)+SUMIF(negtgel!U$2:BL$2,'Tsalin uzuulelt'!N$4,negtgel!U238:BL238)+SUMIF(negtgel!U$2:BL$2,'Tsalin uzuulelt'!N$5,negtgel!U238:BL238)</f>
      </c>
      <c r="M238">
        <f>SUMIF(negtgel!U$2:BL$2,'Tsalin uzuulelt'!P$1,negtgel!U238:BL238) + SUMIF(negtgel!U$2:BL$2,'Tsalin uzuulelt'!P$2,negtgel!U238:BL238)+ SUMIF(negtgel!U$2:BL$2,'Tsalin uzuulelt'!P$3,negtgel!U238:BL238)+ SUMIF(negtgel!U$2:BL$2,'Tsalin uzuulelt'!P$4,negtgel!U238:BL238)+ SUMIF(negtgel!U$2:BL$2,'Tsalin uzuulelt'!P$5,negtgel!U238:BL238)</f>
      </c>
      <c r="N238">
        <f>IF(ISNUMBER(U238*1)=CF238,0,K238-H238-G238)</f>
      </c>
      <c r="O238">
        <f>IF(ISNUMBER(U238*1)=CF238,0,L238)</f>
      </c>
      <c r="P238">
        <f>IF(ISNUMBER(U238*1)=CF238,0,M238)</f>
      </c>
      <c r="Q238">
        <f>IF(N238&gt;2400000,N238,0)</f>
      </c>
      <c r="R238">
        <f>IF(L238/Q238*100&lt;3,2,10)</f>
      </c>
      <c r="S238">
        <f>IF(CH238=0,0,IF(B238&gt;9,10,IF(B238&gt;8,B238,IF(B238&gt;7.7,7.8,IF(B238&gt;3,B238,IF(B238&gt;1.5,2))))))</f>
      </c>
      <c r="T238">
        <f>IFERROR(U238*1,0)</f>
      </c>
      <c r="U238" t="n">
        <v>70.0</v>
      </c>
      <c r="V238" t="s">
        <v>4493</v>
      </c>
      <c r="W238" t="s">
        <v>4471</v>
      </c>
      <c r="X238" t="n">
        <v>500784.0</v>
      </c>
      <c r="Y238" t="n">
        <v>500784.0</v>
      </c>
      <c r="Z238" t="n">
        <v>0.0</v>
      </c>
      <c r="AA238" t="n">
        <v>0.0</v>
      </c>
      <c r="AB238" t="n">
        <v>0.0</v>
      </c>
      <c r="AC238" t="n">
        <v>0.0</v>
      </c>
      <c r="AD238" t="n">
        <v>0.0</v>
      </c>
      <c r="AE238" t="n">
        <v>159500.0</v>
      </c>
      <c r="AF238" t="n">
        <v>60000.0</v>
      </c>
      <c r="AG238" t="n">
        <v>0.0</v>
      </c>
      <c r="AH238" t="n">
        <v>0.0</v>
      </c>
      <c r="AI238" t="n">
        <v>0.0</v>
      </c>
      <c r="AJ238" t="n">
        <v>0.0</v>
      </c>
      <c r="AK238" t="n">
        <v>0.0</v>
      </c>
      <c r="AL238" t="n">
        <v>0.0</v>
      </c>
      <c r="AM238" t="n">
        <v>0.0</v>
      </c>
      <c r="AN238" t="n">
        <v>0.0</v>
      </c>
      <c r="AO238" t="n">
        <v>720284.0</v>
      </c>
      <c r="AP238" t="n">
        <v>72029.0</v>
      </c>
      <c r="AQ238" t="n">
        <v>58425.6</v>
      </c>
      <c r="CG238"/>
    </row>
    <row r="239">
      <c r="A239" t="n">
        <v>4.0</v>
      </c>
      <c r="B239">
        <f>IF((K239-G239-H239&gt;2400000),10,(L239/(K239-G239-H239)*100))</f>
      </c>
      <c r="C239">
        <f>IF(N239&gt;2400000,240000,(N239*S239)/100)</f>
      </c>
      <c r="D239">
        <f>IF(S239=0,0,IF((N239-I239)&gt;2400000,((((((N239-I239-J239)-240000))*0.1+(I239+J239)*0.1)))-7000,((((((N239-I239-J239)-(N239-I239-J239)*S239/100)))*0.1+(I239+J239)*0.1)-7000)))</f>
      </c>
      <c r="E239">
        <f>C239-O239</f>
      </c>
      <c r="F239">
        <f>D239-P239</f>
      </c>
      <c r="G239">
        <f>SUMIF(negtgel!U$2:BL$2,'Tsalin uzuulelt'!B$1,negtgel!U239:BL239) + SUMIF(negtgel!U$2:BL$2,'Tsalin uzuulelt'!B$2,negtgel!U239:BL239)+SUMIF(negtgel!U$2:BL$2,'Tsalin uzuulelt'!B$3,negtgel!U239:BL239)+SUMIF(negtgel!U$2:BL$2,'Tsalin uzuulelt'!B$4,negtgel!U239:BL239)+SUMIF(negtgel!U$2:BL$2,'Tsalin uzuulelt'!B$5,negtgel!U239:BL239)</f>
      </c>
      <c r="H239">
        <f>SUMIF(negtgel!U$2:BL$2,'Tsalin uzuulelt'!F$1,negtgel!U239:BL239) + SUMIF(negtgel!U$2:BL$2,'Tsalin uzuulelt'!F$2,negtgel!U239:BL239)+SUMIF(negtgel!U$2:BL$2,'Tsalin uzuulelt'!F$3,negtgel!U239:BL239)+SUMIF(negtgel!U$2:BL$2,'Tsalin uzuulelt'!F$4,negtgel!U239:BL239)+SUMIF(negtgel!U$2:BL$2,'Tsalin uzuulelt'!F$5,negtgel!U239:BL239)</f>
      </c>
      <c r="I239">
        <f>SUMIF(negtgel!U$2:BL$2,'Tsalin uzuulelt'!H$1,negtgel!U239:BL239) + SUMIF(negtgel!U$2:BL$2,'Tsalin uzuulelt'!H$2,negtgel!U239:BL239)+SUMIF(negtgel!U$2:BL$2,'Tsalin uzuulelt'!H$3,negtgel!U239:BL239)+SUMIF(negtgel!U$2:BL$2,'Tsalin uzuulelt'!H$4,negtgel!U239:BL239)+SUMIF(negtgel!U$2:BL$2,'Tsalin uzuulelt'!H$5,negtgel!U239:BL239)</f>
      </c>
      <c r="J239">
        <f>SUMIF(negtgel!U$2:BL$2,'Tsalin uzuulelt'!J$1,negtgel!U239:BL239) + SUMIF(negtgel!U$2:BL$2,'Tsalin uzuulelt'!J$2,negtgel!U239:BL239)+SUMIF(negtgel!U$2:BL$2,'Tsalin uzuulelt'!J$3,negtgel!U239:BL239)+SUMIF(negtgel!U$2:BL$2,'Tsalin uzuulelt'!J$4,negtgel!U239:BL239)+SUMIF(negtgel!U$2:BL$2,'Tsalin uzuulelt'!J$5,negtgel!U239:BL239)</f>
      </c>
      <c r="K239">
        <f>SUMIF(negtgel!U$2:BL$2,'Tsalin uzuulelt'!L$1,negtgel!U239:BL239) + SUMIF(negtgel!U$2:BL$2,'Tsalin uzuulelt'!L$2,negtgel!U239:BL239)+SUMIF(negtgel!U$2:BL$2,'Tsalin uzuulelt'!L$3,negtgel!U239:BL239)+SUMIF(negtgel!U$2:BL$2,'Tsalin uzuulelt'!L$4,negtgel!U239:BL239)+SUMIF(negtgel!U$2:BL$2,'Tsalin uzuulelt'!L$5,negtgel!U239:BL239)</f>
      </c>
      <c r="L239">
        <f>SUMIF(negtgel!U$2:BL$2,'Tsalin uzuulelt'!N$1,negtgel!U239:BL239) + SUMIF(negtgel!U$2:BL$2,'Tsalin uzuulelt'!N$2,negtgel!U239:BL239)+SUMIF(negtgel!U$2:BL$2,'Tsalin uzuulelt'!N$3,negtgel!U239:BL239)+SUMIF(negtgel!U$2:BL$2,'Tsalin uzuulelt'!N$4,negtgel!U239:BL239)+SUMIF(negtgel!U$2:BL$2,'Tsalin uzuulelt'!N$5,negtgel!U239:BL239)</f>
      </c>
      <c r="M239">
        <f>SUMIF(negtgel!U$2:BL$2,'Tsalin uzuulelt'!P$1,negtgel!U239:BL239) + SUMIF(negtgel!U$2:BL$2,'Tsalin uzuulelt'!P$2,negtgel!U239:BL239)+ SUMIF(negtgel!U$2:BL$2,'Tsalin uzuulelt'!P$3,negtgel!U239:BL239)+ SUMIF(negtgel!U$2:BL$2,'Tsalin uzuulelt'!P$4,negtgel!U239:BL239)+ SUMIF(negtgel!U$2:BL$2,'Tsalin uzuulelt'!P$5,negtgel!U239:BL239)</f>
      </c>
      <c r="N239">
        <f>IF(ISNUMBER(U239*1)=CF239,0,K239-H239-G239)</f>
      </c>
      <c r="O239">
        <f>IF(ISNUMBER(U239*1)=CF239,0,L239)</f>
      </c>
      <c r="P239">
        <f>IF(ISNUMBER(U239*1)=CF239,0,M239)</f>
      </c>
      <c r="Q239">
        <f>IF(N239&gt;2400000,N239,0)</f>
      </c>
      <c r="R239">
        <f>IF(L239/Q239*100&lt;3,2,10)</f>
      </c>
      <c r="S239">
        <f>IF(CH239=0,0,IF(B239&gt;9,10,IF(B239&gt;8,B239,IF(B239&gt;7.7,7.8,IF(B239&gt;3,B239,IF(B239&gt;1.5,2))))))</f>
      </c>
      <c r="T239">
        <f>IFERROR(U239*1,0)</f>
      </c>
      <c r="U239" t="s">
        <v>4466</v>
      </c>
      <c r="V239"/>
      <c r="W239"/>
      <c r="X239" t="n">
        <v>7413317.0</v>
      </c>
      <c r="Y239" t="n">
        <v>5867838.0</v>
      </c>
      <c r="Z239" t="n">
        <v>211054.0</v>
      </c>
      <c r="AA239" t="n">
        <v>495423.0</v>
      </c>
      <c r="AB239" t="n">
        <v>0.0</v>
      </c>
      <c r="AC239" t="n">
        <v>0.0</v>
      </c>
      <c r="AD239" t="n">
        <v>0.0</v>
      </c>
      <c r="AE239" t="n">
        <v>2337644.0</v>
      </c>
      <c r="AF239" t="n">
        <v>630000.0</v>
      </c>
      <c r="AG239" t="n">
        <v>0.0</v>
      </c>
      <c r="AH239" t="n">
        <v>0.0</v>
      </c>
      <c r="AI239" t="n">
        <v>0.0</v>
      </c>
      <c r="AJ239" t="n">
        <v>648371.0</v>
      </c>
      <c r="AK239" t="n">
        <v>0.0</v>
      </c>
      <c r="AL239" t="n">
        <v>271599.0</v>
      </c>
      <c r="AM239" t="n">
        <v>0.0</v>
      </c>
      <c r="AN239" t="n">
        <v>0.0</v>
      </c>
      <c r="AO239" t="n">
        <v>1.0461929E7</v>
      </c>
      <c r="AP239" t="n">
        <v>1019032.0</v>
      </c>
      <c r="AQ239" t="n">
        <v>839429.7</v>
      </c>
      <c r="CG239"/>
    </row>
    <row r="240">
      <c r="A240" t="n">
        <v>4.0</v>
      </c>
      <c r="B240">
        <f>IF((K240-G240-H240&gt;2400000),10,(L240/(K240-G240-H240)*100))</f>
      </c>
      <c r="C240">
        <f>IF(N240&gt;2400000,240000,(N240*S240)/100)</f>
      </c>
      <c r="D240">
        <f>IF(S240=0,0,IF((N240-I240)&gt;2400000,((((((N240-I240-J240)-240000))*0.1+(I240+J240)*0.1)))-7000,((((((N240-I240-J240)-(N240-I240-J240)*S240/100)))*0.1+(I240+J240)*0.1)-7000)))</f>
      </c>
      <c r="E240">
        <f>C240-O240</f>
      </c>
      <c r="F240">
        <f>D240-P240</f>
      </c>
      <c r="G240">
        <f>SUMIF(negtgel!U$2:BL$2,'Tsalin uzuulelt'!B$1,negtgel!U240:BL240) + SUMIF(negtgel!U$2:BL$2,'Tsalin uzuulelt'!B$2,negtgel!U240:BL240)+SUMIF(negtgel!U$2:BL$2,'Tsalin uzuulelt'!B$3,negtgel!U240:BL240)+SUMIF(negtgel!U$2:BL$2,'Tsalin uzuulelt'!B$4,negtgel!U240:BL240)+SUMIF(negtgel!U$2:BL$2,'Tsalin uzuulelt'!B$5,negtgel!U240:BL240)</f>
      </c>
      <c r="H240">
        <f>SUMIF(negtgel!U$2:BL$2,'Tsalin uzuulelt'!F$1,negtgel!U240:BL240) + SUMIF(negtgel!U$2:BL$2,'Tsalin uzuulelt'!F$2,negtgel!U240:BL240)+SUMIF(negtgel!U$2:BL$2,'Tsalin uzuulelt'!F$3,negtgel!U240:BL240)+SUMIF(negtgel!U$2:BL$2,'Tsalin uzuulelt'!F$4,negtgel!U240:BL240)+SUMIF(negtgel!U$2:BL$2,'Tsalin uzuulelt'!F$5,negtgel!U240:BL240)</f>
      </c>
      <c r="I240">
        <f>SUMIF(negtgel!U$2:BL$2,'Tsalin uzuulelt'!H$1,negtgel!U240:BL240) + SUMIF(negtgel!U$2:BL$2,'Tsalin uzuulelt'!H$2,negtgel!U240:BL240)+SUMIF(negtgel!U$2:BL$2,'Tsalin uzuulelt'!H$3,negtgel!U240:BL240)+SUMIF(negtgel!U$2:BL$2,'Tsalin uzuulelt'!H$4,negtgel!U240:BL240)+SUMIF(negtgel!U$2:BL$2,'Tsalin uzuulelt'!H$5,negtgel!U240:BL240)</f>
      </c>
      <c r="J240">
        <f>SUMIF(negtgel!U$2:BL$2,'Tsalin uzuulelt'!J$1,negtgel!U240:BL240) + SUMIF(negtgel!U$2:BL$2,'Tsalin uzuulelt'!J$2,negtgel!U240:BL240)+SUMIF(negtgel!U$2:BL$2,'Tsalin uzuulelt'!J$3,negtgel!U240:BL240)+SUMIF(negtgel!U$2:BL$2,'Tsalin uzuulelt'!J$4,negtgel!U240:BL240)+SUMIF(negtgel!U$2:BL$2,'Tsalin uzuulelt'!J$5,negtgel!U240:BL240)</f>
      </c>
      <c r="K240">
        <f>SUMIF(negtgel!U$2:BL$2,'Tsalin uzuulelt'!L$1,negtgel!U240:BL240) + SUMIF(negtgel!U$2:BL$2,'Tsalin uzuulelt'!L$2,negtgel!U240:BL240)+SUMIF(negtgel!U$2:BL$2,'Tsalin uzuulelt'!L$3,negtgel!U240:BL240)+SUMIF(negtgel!U$2:BL$2,'Tsalin uzuulelt'!L$4,negtgel!U240:BL240)+SUMIF(negtgel!U$2:BL$2,'Tsalin uzuulelt'!L$5,negtgel!U240:BL240)</f>
      </c>
      <c r="L240">
        <f>SUMIF(negtgel!U$2:BL$2,'Tsalin uzuulelt'!N$1,negtgel!U240:BL240) + SUMIF(negtgel!U$2:BL$2,'Tsalin uzuulelt'!N$2,negtgel!U240:BL240)+SUMIF(negtgel!U$2:BL$2,'Tsalin uzuulelt'!N$3,negtgel!U240:BL240)+SUMIF(negtgel!U$2:BL$2,'Tsalin uzuulelt'!N$4,negtgel!U240:BL240)+SUMIF(negtgel!U$2:BL$2,'Tsalin uzuulelt'!N$5,negtgel!U240:BL240)</f>
      </c>
      <c r="M240">
        <f>SUMIF(negtgel!U$2:BL$2,'Tsalin uzuulelt'!P$1,negtgel!U240:BL240) + SUMIF(negtgel!U$2:BL$2,'Tsalin uzuulelt'!P$2,negtgel!U240:BL240)+ SUMIF(negtgel!U$2:BL$2,'Tsalin uzuulelt'!P$3,negtgel!U240:BL240)+ SUMIF(negtgel!U$2:BL$2,'Tsalin uzuulelt'!P$4,negtgel!U240:BL240)+ SUMIF(negtgel!U$2:BL$2,'Tsalin uzuulelt'!P$5,negtgel!U240:BL240)</f>
      </c>
      <c r="N240">
        <f>IF(ISNUMBER(U240*1)=CF240,0,K240-H240-G240)</f>
      </c>
      <c r="O240">
        <f>IF(ISNUMBER(U240*1)=CF240,0,L240)</f>
      </c>
      <c r="P240">
        <f>IF(ISNUMBER(U240*1)=CF240,0,M240)</f>
      </c>
      <c r="Q240">
        <f>IF(N240&gt;2400000,N240,0)</f>
      </c>
      <c r="R240">
        <f>IF(L240/Q240*100&lt;3,2,10)</f>
      </c>
      <c r="S240">
        <f>IF(CH240=0,0,IF(B240&gt;9,10,IF(B240&gt;8,B240,IF(B240&gt;7.7,7.8,IF(B240&gt;3,B240,IF(B240&gt;1.5,2))))))</f>
      </c>
      <c r="T240">
        <f>IFERROR(U240*1,0)</f>
      </c>
      <c r="U240" t="s">
        <v>4494</v>
      </c>
      <c r="V240"/>
      <c r="W240"/>
      <c r="X240"/>
      <c r="Y240"/>
      <c r="Z240"/>
      <c r="AA240"/>
      <c r="AB240"/>
      <c r="AC240"/>
      <c r="AD240"/>
      <c r="AE240"/>
      <c r="AF240"/>
      <c r="AG240"/>
      <c r="AH240"/>
      <c r="AI240"/>
      <c r="AJ240"/>
      <c r="AK240"/>
      <c r="AL240"/>
      <c r="AM240"/>
      <c r="AN240"/>
      <c r="AO240"/>
      <c r="AP240"/>
      <c r="AQ240"/>
      <c r="CG240"/>
    </row>
    <row r="241">
      <c r="A241" t="n">
        <v>4.0</v>
      </c>
      <c r="B241">
        <f>IF((K241-G241-H241&gt;2400000),10,(L241/(K241-G241-H241)*100))</f>
      </c>
      <c r="C241">
        <f>IF(N241&gt;2400000,240000,(N241*S241)/100)</f>
      </c>
      <c r="D241">
        <f>IF(S241=0,0,IF((N241-I241)&gt;2400000,((((((N241-I241-J241)-240000))*0.1+(I241+J241)*0.1)))-7000,((((((N241-I241-J241)-(N241-I241-J241)*S241/100)))*0.1+(I241+J241)*0.1)-7000)))</f>
      </c>
      <c r="E241">
        <f>C241-O241</f>
      </c>
      <c r="F241">
        <f>D241-P241</f>
      </c>
      <c r="G241">
        <f>SUMIF(negtgel!U$2:BL$2,'Tsalin uzuulelt'!B$1,negtgel!U241:BL241) + SUMIF(negtgel!U$2:BL$2,'Tsalin uzuulelt'!B$2,negtgel!U241:BL241)+SUMIF(negtgel!U$2:BL$2,'Tsalin uzuulelt'!B$3,negtgel!U241:BL241)+SUMIF(negtgel!U$2:BL$2,'Tsalin uzuulelt'!B$4,negtgel!U241:BL241)+SUMIF(negtgel!U$2:BL$2,'Tsalin uzuulelt'!B$5,negtgel!U241:BL241)</f>
      </c>
      <c r="H241">
        <f>SUMIF(negtgel!U$2:BL$2,'Tsalin uzuulelt'!F$1,negtgel!U241:BL241) + SUMIF(negtgel!U$2:BL$2,'Tsalin uzuulelt'!F$2,negtgel!U241:BL241)+SUMIF(negtgel!U$2:BL$2,'Tsalin uzuulelt'!F$3,negtgel!U241:BL241)+SUMIF(negtgel!U$2:BL$2,'Tsalin uzuulelt'!F$4,negtgel!U241:BL241)+SUMIF(negtgel!U$2:BL$2,'Tsalin uzuulelt'!F$5,negtgel!U241:BL241)</f>
      </c>
      <c r="I241">
        <f>SUMIF(negtgel!U$2:BL$2,'Tsalin uzuulelt'!H$1,negtgel!U241:BL241) + SUMIF(negtgel!U$2:BL$2,'Tsalin uzuulelt'!H$2,negtgel!U241:BL241)+SUMIF(negtgel!U$2:BL$2,'Tsalin uzuulelt'!H$3,negtgel!U241:BL241)+SUMIF(negtgel!U$2:BL$2,'Tsalin uzuulelt'!H$4,negtgel!U241:BL241)+SUMIF(negtgel!U$2:BL$2,'Tsalin uzuulelt'!H$5,negtgel!U241:BL241)</f>
      </c>
      <c r="J241">
        <f>SUMIF(negtgel!U$2:BL$2,'Tsalin uzuulelt'!J$1,negtgel!U241:BL241) + SUMIF(negtgel!U$2:BL$2,'Tsalin uzuulelt'!J$2,negtgel!U241:BL241)+SUMIF(negtgel!U$2:BL$2,'Tsalin uzuulelt'!J$3,negtgel!U241:BL241)+SUMIF(negtgel!U$2:BL$2,'Tsalin uzuulelt'!J$4,negtgel!U241:BL241)+SUMIF(negtgel!U$2:BL$2,'Tsalin uzuulelt'!J$5,negtgel!U241:BL241)</f>
      </c>
      <c r="K241">
        <f>SUMIF(negtgel!U$2:BL$2,'Tsalin uzuulelt'!L$1,negtgel!U241:BL241) + SUMIF(negtgel!U$2:BL$2,'Tsalin uzuulelt'!L$2,negtgel!U241:BL241)+SUMIF(negtgel!U$2:BL$2,'Tsalin uzuulelt'!L$3,negtgel!U241:BL241)+SUMIF(negtgel!U$2:BL$2,'Tsalin uzuulelt'!L$4,negtgel!U241:BL241)+SUMIF(negtgel!U$2:BL$2,'Tsalin uzuulelt'!L$5,negtgel!U241:BL241)</f>
      </c>
      <c r="L241">
        <f>SUMIF(negtgel!U$2:BL$2,'Tsalin uzuulelt'!N$1,negtgel!U241:BL241) + SUMIF(negtgel!U$2:BL$2,'Tsalin uzuulelt'!N$2,negtgel!U241:BL241)+SUMIF(negtgel!U$2:BL$2,'Tsalin uzuulelt'!N$3,negtgel!U241:BL241)+SUMIF(negtgel!U$2:BL$2,'Tsalin uzuulelt'!N$4,negtgel!U241:BL241)+SUMIF(negtgel!U$2:BL$2,'Tsalin uzuulelt'!N$5,negtgel!U241:BL241)</f>
      </c>
      <c r="M241">
        <f>SUMIF(negtgel!U$2:BL$2,'Tsalin uzuulelt'!P$1,negtgel!U241:BL241) + SUMIF(negtgel!U$2:BL$2,'Tsalin uzuulelt'!P$2,negtgel!U241:BL241)+ SUMIF(negtgel!U$2:BL$2,'Tsalin uzuulelt'!P$3,negtgel!U241:BL241)+ SUMIF(negtgel!U$2:BL$2,'Tsalin uzuulelt'!P$4,negtgel!U241:BL241)+ SUMIF(negtgel!U$2:BL$2,'Tsalin uzuulelt'!P$5,negtgel!U241:BL241)</f>
      </c>
      <c r="N241">
        <f>IF(ISNUMBER(U241*1)=CF241,0,K241-H241-G241)</f>
      </c>
      <c r="O241">
        <f>IF(ISNUMBER(U241*1)=CF241,0,L241)</f>
      </c>
      <c r="P241">
        <f>IF(ISNUMBER(U241*1)=CF241,0,M241)</f>
      </c>
      <c r="Q241">
        <f>IF(N241&gt;2400000,N241,0)</f>
      </c>
      <c r="R241">
        <f>IF(L241/Q241*100&lt;3,2,10)</f>
      </c>
      <c r="S241">
        <f>IF(CH241=0,0,IF(B241&gt;9,10,IF(B241&gt;8,B241,IF(B241&gt;7.7,7.8,IF(B241&gt;3,B241,IF(B241&gt;1.5,2))))))</f>
      </c>
      <c r="T241">
        <f>IFERROR(U241*1,0)</f>
      </c>
      <c r="U241" t="n">
        <v>71.0</v>
      </c>
      <c r="V241" t="s">
        <v>4495</v>
      </c>
      <c r="W241" t="s">
        <v>4469</v>
      </c>
      <c r="X241" t="n">
        <v>547759.0</v>
      </c>
      <c r="Y241" t="n">
        <v>273880.0</v>
      </c>
      <c r="Z241" t="n">
        <v>0.0</v>
      </c>
      <c r="AA241" t="n">
        <v>0.0</v>
      </c>
      <c r="AB241" t="n">
        <v>0.0</v>
      </c>
      <c r="AC241" t="n">
        <v>0.0</v>
      </c>
      <c r="AD241" t="n">
        <v>0.0</v>
      </c>
      <c r="AE241" t="n">
        <v>219104.0</v>
      </c>
      <c r="AF241" t="n">
        <v>30000.0</v>
      </c>
      <c r="AG241" t="n">
        <v>0.0</v>
      </c>
      <c r="AH241" t="n">
        <v>0.0</v>
      </c>
      <c r="AI241" t="n">
        <v>0.0</v>
      </c>
      <c r="AJ241" t="n">
        <v>408746.0</v>
      </c>
      <c r="AK241" t="n">
        <v>0.0</v>
      </c>
      <c r="AL241" t="n">
        <v>0.0</v>
      </c>
      <c r="AM241" t="n">
        <v>0.0</v>
      </c>
      <c r="AN241" t="n">
        <v>0.0</v>
      </c>
      <c r="AO241" t="n">
        <v>931730.0</v>
      </c>
      <c r="AP241" t="n">
        <v>93173.0</v>
      </c>
      <c r="AQ241" t="n">
        <v>77155.7</v>
      </c>
      <c r="CG241"/>
    </row>
    <row r="242">
      <c r="A242" t="n">
        <v>4.0</v>
      </c>
      <c r="B242">
        <f>IF((K242-G242-H242&gt;2400000),10,(L242/(K242-G242-H242)*100))</f>
      </c>
      <c r="C242">
        <f>IF(N242&gt;2400000,240000,(N242*S242)/100)</f>
      </c>
      <c r="D242">
        <f>IF(S242=0,0,IF((N242-I242)&gt;2400000,((((((N242-I242-J242)-240000))*0.1+(I242+J242)*0.1)))-7000,((((((N242-I242-J242)-(N242-I242-J242)*S242/100)))*0.1+(I242+J242)*0.1)-7000)))</f>
      </c>
      <c r="E242">
        <f>C242-O242</f>
      </c>
      <c r="F242">
        <f>D242-P242</f>
      </c>
      <c r="G242">
        <f>SUMIF(negtgel!U$2:BL$2,'Tsalin uzuulelt'!B$1,negtgel!U242:BL242) + SUMIF(negtgel!U$2:BL$2,'Tsalin uzuulelt'!B$2,negtgel!U242:BL242)+SUMIF(negtgel!U$2:BL$2,'Tsalin uzuulelt'!B$3,negtgel!U242:BL242)+SUMIF(negtgel!U$2:BL$2,'Tsalin uzuulelt'!B$4,negtgel!U242:BL242)+SUMIF(negtgel!U$2:BL$2,'Tsalin uzuulelt'!B$5,negtgel!U242:BL242)</f>
      </c>
      <c r="H242">
        <f>SUMIF(negtgel!U$2:BL$2,'Tsalin uzuulelt'!F$1,negtgel!U242:BL242) + SUMIF(negtgel!U$2:BL$2,'Tsalin uzuulelt'!F$2,negtgel!U242:BL242)+SUMIF(negtgel!U$2:BL$2,'Tsalin uzuulelt'!F$3,negtgel!U242:BL242)+SUMIF(negtgel!U$2:BL$2,'Tsalin uzuulelt'!F$4,negtgel!U242:BL242)+SUMIF(negtgel!U$2:BL$2,'Tsalin uzuulelt'!F$5,negtgel!U242:BL242)</f>
      </c>
      <c r="I242">
        <f>SUMIF(negtgel!U$2:BL$2,'Tsalin uzuulelt'!H$1,negtgel!U242:BL242) + SUMIF(negtgel!U$2:BL$2,'Tsalin uzuulelt'!H$2,negtgel!U242:BL242)+SUMIF(negtgel!U$2:BL$2,'Tsalin uzuulelt'!H$3,negtgel!U242:BL242)+SUMIF(negtgel!U$2:BL$2,'Tsalin uzuulelt'!H$4,negtgel!U242:BL242)+SUMIF(negtgel!U$2:BL$2,'Tsalin uzuulelt'!H$5,negtgel!U242:BL242)</f>
      </c>
      <c r="J242">
        <f>SUMIF(negtgel!U$2:BL$2,'Tsalin uzuulelt'!J$1,negtgel!U242:BL242) + SUMIF(negtgel!U$2:BL$2,'Tsalin uzuulelt'!J$2,negtgel!U242:BL242)+SUMIF(negtgel!U$2:BL$2,'Tsalin uzuulelt'!J$3,negtgel!U242:BL242)+SUMIF(negtgel!U$2:BL$2,'Tsalin uzuulelt'!J$4,negtgel!U242:BL242)+SUMIF(negtgel!U$2:BL$2,'Tsalin uzuulelt'!J$5,negtgel!U242:BL242)</f>
      </c>
      <c r="K242">
        <f>SUMIF(negtgel!U$2:BL$2,'Tsalin uzuulelt'!L$1,negtgel!U242:BL242) + SUMIF(negtgel!U$2:BL$2,'Tsalin uzuulelt'!L$2,negtgel!U242:BL242)+SUMIF(negtgel!U$2:BL$2,'Tsalin uzuulelt'!L$3,negtgel!U242:BL242)+SUMIF(negtgel!U$2:BL$2,'Tsalin uzuulelt'!L$4,negtgel!U242:BL242)+SUMIF(negtgel!U$2:BL$2,'Tsalin uzuulelt'!L$5,negtgel!U242:BL242)</f>
      </c>
      <c r="L242">
        <f>SUMIF(negtgel!U$2:BL$2,'Tsalin uzuulelt'!N$1,negtgel!U242:BL242) + SUMIF(negtgel!U$2:BL$2,'Tsalin uzuulelt'!N$2,negtgel!U242:BL242)+SUMIF(negtgel!U$2:BL$2,'Tsalin uzuulelt'!N$3,negtgel!U242:BL242)+SUMIF(negtgel!U$2:BL$2,'Tsalin uzuulelt'!N$4,negtgel!U242:BL242)+SUMIF(negtgel!U$2:BL$2,'Tsalin uzuulelt'!N$5,negtgel!U242:BL242)</f>
      </c>
      <c r="M242">
        <f>SUMIF(negtgel!U$2:BL$2,'Tsalin uzuulelt'!P$1,negtgel!U242:BL242) + SUMIF(negtgel!U$2:BL$2,'Tsalin uzuulelt'!P$2,negtgel!U242:BL242)+ SUMIF(negtgel!U$2:BL$2,'Tsalin uzuulelt'!P$3,negtgel!U242:BL242)+ SUMIF(negtgel!U$2:BL$2,'Tsalin uzuulelt'!P$4,negtgel!U242:BL242)+ SUMIF(negtgel!U$2:BL$2,'Tsalin uzuulelt'!P$5,negtgel!U242:BL242)</f>
      </c>
      <c r="N242">
        <f>IF(ISNUMBER(U242*1)=CF242,0,K242-H242-G242)</f>
      </c>
      <c r="O242">
        <f>IF(ISNUMBER(U242*1)=CF242,0,L242)</f>
      </c>
      <c r="P242">
        <f>IF(ISNUMBER(U242*1)=CF242,0,M242)</f>
      </c>
      <c r="Q242">
        <f>IF(N242&gt;2400000,N242,0)</f>
      </c>
      <c r="R242">
        <f>IF(L242/Q242*100&lt;3,2,10)</f>
      </c>
      <c r="S242">
        <f>IF(CH242=0,0,IF(B242&gt;9,10,IF(B242&gt;8,B242,IF(B242&gt;7.7,7.8,IF(B242&gt;3,B242,IF(B242&gt;1.5,2))))))</f>
      </c>
      <c r="T242">
        <f>IFERROR(U242*1,0)</f>
      </c>
      <c r="U242" t="n">
        <v>72.0</v>
      </c>
      <c r="V242" t="s">
        <v>4496</v>
      </c>
      <c r="W242" t="s">
        <v>4469</v>
      </c>
      <c r="X242" t="n">
        <v>677436.0</v>
      </c>
      <c r="Y242" t="n">
        <v>677436.0</v>
      </c>
      <c r="Z242" t="n">
        <v>135487.0</v>
      </c>
      <c r="AA242" t="n">
        <v>135487.0</v>
      </c>
      <c r="AB242" t="n">
        <v>0.0</v>
      </c>
      <c r="AC242" t="n">
        <v>0.0</v>
      </c>
      <c r="AD242" t="n">
        <v>0.0</v>
      </c>
      <c r="AE242" t="n">
        <v>270974.0</v>
      </c>
      <c r="AF242" t="n">
        <v>60000.0</v>
      </c>
      <c r="AG242" t="n">
        <v>0.0</v>
      </c>
      <c r="AH242" t="n">
        <v>0.0</v>
      </c>
      <c r="AI242" t="n">
        <v>0.0</v>
      </c>
      <c r="AJ242" t="n">
        <v>0.0</v>
      </c>
      <c r="AK242" t="n">
        <v>0.0</v>
      </c>
      <c r="AL242" t="n">
        <v>0.0</v>
      </c>
      <c r="AM242" t="n">
        <v>0.0</v>
      </c>
      <c r="AN242" t="n">
        <v>0.0</v>
      </c>
      <c r="AO242" t="n">
        <v>1279384.0</v>
      </c>
      <c r="AP242" t="n">
        <v>127939.0</v>
      </c>
      <c r="AQ242" t="n">
        <v>108744.6</v>
      </c>
      <c r="CG242"/>
    </row>
    <row r="243">
      <c r="A243" t="n">
        <v>4.0</v>
      </c>
      <c r="B243">
        <f>IF((K243-G243-H243&gt;2400000),10,(L243/(K243-G243-H243)*100))</f>
      </c>
      <c r="C243">
        <f>IF(N243&gt;2400000,240000,(N243*S243)/100)</f>
      </c>
      <c r="D243">
        <f>IF(S243=0,0,IF((N243-I243)&gt;2400000,((((((N243-I243-J243)-240000))*0.1+(I243+J243)*0.1)))-7000,((((((N243-I243-J243)-(N243-I243-J243)*S243/100)))*0.1+(I243+J243)*0.1)-7000)))</f>
      </c>
      <c r="E243">
        <f>C243-O243</f>
      </c>
      <c r="F243">
        <f>D243-P243</f>
      </c>
      <c r="G243">
        <f>SUMIF(negtgel!U$2:BL$2,'Tsalin uzuulelt'!B$1,negtgel!U243:BL243) + SUMIF(negtgel!U$2:BL$2,'Tsalin uzuulelt'!B$2,negtgel!U243:BL243)+SUMIF(negtgel!U$2:BL$2,'Tsalin uzuulelt'!B$3,negtgel!U243:BL243)+SUMIF(negtgel!U$2:BL$2,'Tsalin uzuulelt'!B$4,negtgel!U243:BL243)+SUMIF(negtgel!U$2:BL$2,'Tsalin uzuulelt'!B$5,negtgel!U243:BL243)</f>
      </c>
      <c r="H243">
        <f>SUMIF(negtgel!U$2:BL$2,'Tsalin uzuulelt'!F$1,negtgel!U243:BL243) + SUMIF(negtgel!U$2:BL$2,'Tsalin uzuulelt'!F$2,negtgel!U243:BL243)+SUMIF(negtgel!U$2:BL$2,'Tsalin uzuulelt'!F$3,negtgel!U243:BL243)+SUMIF(negtgel!U$2:BL$2,'Tsalin uzuulelt'!F$4,negtgel!U243:BL243)+SUMIF(negtgel!U$2:BL$2,'Tsalin uzuulelt'!F$5,negtgel!U243:BL243)</f>
      </c>
      <c r="I243">
        <f>SUMIF(negtgel!U$2:BL$2,'Tsalin uzuulelt'!H$1,negtgel!U243:BL243) + SUMIF(negtgel!U$2:BL$2,'Tsalin uzuulelt'!H$2,negtgel!U243:BL243)+SUMIF(negtgel!U$2:BL$2,'Tsalin uzuulelt'!H$3,negtgel!U243:BL243)+SUMIF(negtgel!U$2:BL$2,'Tsalin uzuulelt'!H$4,negtgel!U243:BL243)+SUMIF(negtgel!U$2:BL$2,'Tsalin uzuulelt'!H$5,negtgel!U243:BL243)</f>
      </c>
      <c r="J243">
        <f>SUMIF(negtgel!U$2:BL$2,'Tsalin uzuulelt'!J$1,negtgel!U243:BL243) + SUMIF(negtgel!U$2:BL$2,'Tsalin uzuulelt'!J$2,negtgel!U243:BL243)+SUMIF(negtgel!U$2:BL$2,'Tsalin uzuulelt'!J$3,negtgel!U243:BL243)+SUMIF(negtgel!U$2:BL$2,'Tsalin uzuulelt'!J$4,negtgel!U243:BL243)+SUMIF(negtgel!U$2:BL$2,'Tsalin uzuulelt'!J$5,negtgel!U243:BL243)</f>
      </c>
      <c r="K243">
        <f>SUMIF(negtgel!U$2:BL$2,'Tsalin uzuulelt'!L$1,negtgel!U243:BL243) + SUMIF(negtgel!U$2:BL$2,'Tsalin uzuulelt'!L$2,negtgel!U243:BL243)+SUMIF(negtgel!U$2:BL$2,'Tsalin uzuulelt'!L$3,negtgel!U243:BL243)+SUMIF(negtgel!U$2:BL$2,'Tsalin uzuulelt'!L$4,negtgel!U243:BL243)+SUMIF(negtgel!U$2:BL$2,'Tsalin uzuulelt'!L$5,negtgel!U243:BL243)</f>
      </c>
      <c r="L243">
        <f>SUMIF(negtgel!U$2:BL$2,'Tsalin uzuulelt'!N$1,negtgel!U243:BL243) + SUMIF(negtgel!U$2:BL$2,'Tsalin uzuulelt'!N$2,negtgel!U243:BL243)+SUMIF(negtgel!U$2:BL$2,'Tsalin uzuulelt'!N$3,negtgel!U243:BL243)+SUMIF(negtgel!U$2:BL$2,'Tsalin uzuulelt'!N$4,negtgel!U243:BL243)+SUMIF(negtgel!U$2:BL$2,'Tsalin uzuulelt'!N$5,negtgel!U243:BL243)</f>
      </c>
      <c r="M243">
        <f>SUMIF(negtgel!U$2:BL$2,'Tsalin uzuulelt'!P$1,negtgel!U243:BL243) + SUMIF(negtgel!U$2:BL$2,'Tsalin uzuulelt'!P$2,negtgel!U243:BL243)+ SUMIF(negtgel!U$2:BL$2,'Tsalin uzuulelt'!P$3,negtgel!U243:BL243)+ SUMIF(negtgel!U$2:BL$2,'Tsalin uzuulelt'!P$4,negtgel!U243:BL243)+ SUMIF(negtgel!U$2:BL$2,'Tsalin uzuulelt'!P$5,negtgel!U243:BL243)</f>
      </c>
      <c r="N243">
        <f>IF(ISNUMBER(U243*1)=CF243,0,K243-H243-G243)</f>
      </c>
      <c r="O243">
        <f>IF(ISNUMBER(U243*1)=CF243,0,L243)</f>
      </c>
      <c r="P243">
        <f>IF(ISNUMBER(U243*1)=CF243,0,M243)</f>
      </c>
      <c r="Q243">
        <f>IF(N243&gt;2400000,N243,0)</f>
      </c>
      <c r="R243">
        <f>IF(L243/Q243*100&lt;3,2,10)</f>
      </c>
      <c r="S243">
        <f>IF(CH243=0,0,IF(B243&gt;9,10,IF(B243&gt;8,B243,IF(B243&gt;7.7,7.8,IF(B243&gt;3,B243,IF(B243&gt;1.5,2))))))</f>
      </c>
      <c r="T243">
        <f>IFERROR(U243*1,0)</f>
      </c>
      <c r="U243" t="n">
        <v>73.0</v>
      </c>
      <c r="V243" t="s">
        <v>4497</v>
      </c>
      <c r="W243" t="s">
        <v>4464</v>
      </c>
      <c r="X243" t="n">
        <v>795935.0</v>
      </c>
      <c r="Y243" t="n">
        <v>795935.0</v>
      </c>
      <c r="Z243" t="n">
        <v>159187.0</v>
      </c>
      <c r="AA243" t="n">
        <v>143268.0</v>
      </c>
      <c r="AB243" t="n">
        <v>0.0</v>
      </c>
      <c r="AC243" t="n">
        <v>0.0</v>
      </c>
      <c r="AD243" t="n">
        <v>0.0</v>
      </c>
      <c r="AE243" t="n">
        <v>318374.0</v>
      </c>
      <c r="AF243" t="n">
        <v>60000.0</v>
      </c>
      <c r="AG243" t="n">
        <v>0.0</v>
      </c>
      <c r="AH243" t="n">
        <v>0.0</v>
      </c>
      <c r="AI243" t="n">
        <v>0.0</v>
      </c>
      <c r="AJ243" t="n">
        <v>0.0</v>
      </c>
      <c r="AK243" t="n">
        <v>0.0</v>
      </c>
      <c r="AL243" t="n">
        <v>0.0</v>
      </c>
      <c r="AM243" t="n">
        <v>0.0</v>
      </c>
      <c r="AN243" t="n">
        <v>0.0</v>
      </c>
      <c r="AO243" t="n">
        <v>1476764.0</v>
      </c>
      <c r="AP243" t="n">
        <v>147676.0</v>
      </c>
      <c r="AQ243" t="n">
        <v>126508.8</v>
      </c>
      <c r="CG243"/>
    </row>
    <row r="244">
      <c r="A244" t="n">
        <v>4.0</v>
      </c>
      <c r="B244">
        <f>IF((K244-G244-H244&gt;2400000),10,(L244/(K244-G244-H244)*100))</f>
      </c>
      <c r="C244">
        <f>IF(N244&gt;2400000,240000,(N244*S244)/100)</f>
      </c>
      <c r="D244">
        <f>IF(S244=0,0,IF((N244-I244)&gt;2400000,((((((N244-I244-J244)-240000))*0.1+(I244+J244)*0.1)))-7000,((((((N244-I244-J244)-(N244-I244-J244)*S244/100)))*0.1+(I244+J244)*0.1)-7000)))</f>
      </c>
      <c r="E244">
        <f>C244-O244</f>
      </c>
      <c r="F244">
        <f>D244-P244</f>
      </c>
      <c r="G244">
        <f>SUMIF(negtgel!U$2:BL$2,'Tsalin uzuulelt'!B$1,negtgel!U244:BL244) + SUMIF(negtgel!U$2:BL$2,'Tsalin uzuulelt'!B$2,negtgel!U244:BL244)+SUMIF(negtgel!U$2:BL$2,'Tsalin uzuulelt'!B$3,negtgel!U244:BL244)+SUMIF(negtgel!U$2:BL$2,'Tsalin uzuulelt'!B$4,negtgel!U244:BL244)+SUMIF(negtgel!U$2:BL$2,'Tsalin uzuulelt'!B$5,negtgel!U244:BL244)</f>
      </c>
      <c r="H244">
        <f>SUMIF(negtgel!U$2:BL$2,'Tsalin uzuulelt'!F$1,negtgel!U244:BL244) + SUMIF(negtgel!U$2:BL$2,'Tsalin uzuulelt'!F$2,negtgel!U244:BL244)+SUMIF(negtgel!U$2:BL$2,'Tsalin uzuulelt'!F$3,negtgel!U244:BL244)+SUMIF(negtgel!U$2:BL$2,'Tsalin uzuulelt'!F$4,negtgel!U244:BL244)+SUMIF(negtgel!U$2:BL$2,'Tsalin uzuulelt'!F$5,negtgel!U244:BL244)</f>
      </c>
      <c r="I244">
        <f>SUMIF(negtgel!U$2:BL$2,'Tsalin uzuulelt'!H$1,negtgel!U244:BL244) + SUMIF(negtgel!U$2:BL$2,'Tsalin uzuulelt'!H$2,negtgel!U244:BL244)+SUMIF(negtgel!U$2:BL$2,'Tsalin uzuulelt'!H$3,negtgel!U244:BL244)+SUMIF(negtgel!U$2:BL$2,'Tsalin uzuulelt'!H$4,negtgel!U244:BL244)+SUMIF(negtgel!U$2:BL$2,'Tsalin uzuulelt'!H$5,negtgel!U244:BL244)</f>
      </c>
      <c r="J244">
        <f>SUMIF(negtgel!U$2:BL$2,'Tsalin uzuulelt'!J$1,negtgel!U244:BL244) + SUMIF(negtgel!U$2:BL$2,'Tsalin uzuulelt'!J$2,negtgel!U244:BL244)+SUMIF(negtgel!U$2:BL$2,'Tsalin uzuulelt'!J$3,negtgel!U244:BL244)+SUMIF(negtgel!U$2:BL$2,'Tsalin uzuulelt'!J$4,negtgel!U244:BL244)+SUMIF(negtgel!U$2:BL$2,'Tsalin uzuulelt'!J$5,negtgel!U244:BL244)</f>
      </c>
      <c r="K244">
        <f>SUMIF(negtgel!U$2:BL$2,'Tsalin uzuulelt'!L$1,negtgel!U244:BL244) + SUMIF(negtgel!U$2:BL$2,'Tsalin uzuulelt'!L$2,negtgel!U244:BL244)+SUMIF(negtgel!U$2:BL$2,'Tsalin uzuulelt'!L$3,negtgel!U244:BL244)+SUMIF(negtgel!U$2:BL$2,'Tsalin uzuulelt'!L$4,negtgel!U244:BL244)+SUMIF(negtgel!U$2:BL$2,'Tsalin uzuulelt'!L$5,negtgel!U244:BL244)</f>
      </c>
      <c r="L244">
        <f>SUMIF(negtgel!U$2:BL$2,'Tsalin uzuulelt'!N$1,negtgel!U244:BL244) + SUMIF(negtgel!U$2:BL$2,'Tsalin uzuulelt'!N$2,negtgel!U244:BL244)+SUMIF(negtgel!U$2:BL$2,'Tsalin uzuulelt'!N$3,negtgel!U244:BL244)+SUMIF(negtgel!U$2:BL$2,'Tsalin uzuulelt'!N$4,negtgel!U244:BL244)+SUMIF(negtgel!U$2:BL$2,'Tsalin uzuulelt'!N$5,negtgel!U244:BL244)</f>
      </c>
      <c r="M244">
        <f>SUMIF(negtgel!U$2:BL$2,'Tsalin uzuulelt'!P$1,negtgel!U244:BL244) + SUMIF(negtgel!U$2:BL$2,'Tsalin uzuulelt'!P$2,negtgel!U244:BL244)+ SUMIF(negtgel!U$2:BL$2,'Tsalin uzuulelt'!P$3,negtgel!U244:BL244)+ SUMIF(negtgel!U$2:BL$2,'Tsalin uzuulelt'!P$4,negtgel!U244:BL244)+ SUMIF(negtgel!U$2:BL$2,'Tsalin uzuulelt'!P$5,negtgel!U244:BL244)</f>
      </c>
      <c r="N244">
        <f>IF(ISNUMBER(U244*1)=CF244,0,K244-H244-G244)</f>
      </c>
      <c r="O244">
        <f>IF(ISNUMBER(U244*1)=CF244,0,L244)</f>
      </c>
      <c r="P244">
        <f>IF(ISNUMBER(U244*1)=CF244,0,M244)</f>
      </c>
      <c r="Q244">
        <f>IF(N244&gt;2400000,N244,0)</f>
      </c>
      <c r="R244">
        <f>IF(L244/Q244*100&lt;3,2,10)</f>
      </c>
      <c r="S244">
        <f>IF(CH244=0,0,IF(B244&gt;9,10,IF(B244&gt;8,B244,IF(B244&gt;7.7,7.8,IF(B244&gt;3,B244,IF(B244&gt;1.5,2))))))</f>
      </c>
      <c r="T244">
        <f>IFERROR(U244*1,0)</f>
      </c>
      <c r="U244" t="n">
        <v>74.0</v>
      </c>
      <c r="V244" t="s">
        <v>4498</v>
      </c>
      <c r="W244" t="s">
        <v>4499</v>
      </c>
      <c r="X244" t="n">
        <v>698795.0</v>
      </c>
      <c r="Y244" t="n">
        <v>698795.0</v>
      </c>
      <c r="Z244" t="n">
        <v>104819.0</v>
      </c>
      <c r="AA244" t="n">
        <v>125783.0</v>
      </c>
      <c r="AB244" t="n">
        <v>0.0</v>
      </c>
      <c r="AC244" t="n">
        <v>0.0</v>
      </c>
      <c r="AD244" t="n">
        <v>0.0</v>
      </c>
      <c r="AE244" t="n">
        <v>268896.0</v>
      </c>
      <c r="AF244" t="n">
        <v>60000.0</v>
      </c>
      <c r="AG244" t="n">
        <v>0.0</v>
      </c>
      <c r="AH244" t="n">
        <v>0.0</v>
      </c>
      <c r="AI244" t="n">
        <v>0.0</v>
      </c>
      <c r="AJ244" t="n">
        <v>0.0</v>
      </c>
      <c r="AK244" t="n">
        <v>0.0</v>
      </c>
      <c r="AL244" t="n">
        <v>0.0</v>
      </c>
      <c r="AM244" t="n">
        <v>0.0</v>
      </c>
      <c r="AN244" t="n">
        <v>0.0</v>
      </c>
      <c r="AO244" t="n">
        <v>1258293.0</v>
      </c>
      <c r="AP244" t="n">
        <v>125830.0</v>
      </c>
      <c r="AQ244" t="n">
        <v>106846.4</v>
      </c>
      <c r="CG244"/>
    </row>
    <row r="245">
      <c r="A245" t="n">
        <v>4.0</v>
      </c>
      <c r="B245">
        <f>IF((K245-G245-H245&gt;2400000),10,(L245/(K245-G245-H245)*100))</f>
      </c>
      <c r="C245">
        <f>IF(N245&gt;2400000,240000,(N245*S245)/100)</f>
      </c>
      <c r="D245">
        <f>IF(S245=0,0,IF((N245-I245)&gt;2400000,((((((N245-I245-J245)-240000))*0.1+(I245+J245)*0.1)))-7000,((((((N245-I245-J245)-(N245-I245-J245)*S245/100)))*0.1+(I245+J245)*0.1)-7000)))</f>
      </c>
      <c r="E245">
        <f>C245-O245</f>
      </c>
      <c r="F245">
        <f>D245-P245</f>
      </c>
      <c r="G245">
        <f>SUMIF(negtgel!U$2:BL$2,'Tsalin uzuulelt'!B$1,negtgel!U245:BL245) + SUMIF(negtgel!U$2:BL$2,'Tsalin uzuulelt'!B$2,negtgel!U245:BL245)+SUMIF(negtgel!U$2:BL$2,'Tsalin uzuulelt'!B$3,negtgel!U245:BL245)+SUMIF(negtgel!U$2:BL$2,'Tsalin uzuulelt'!B$4,negtgel!U245:BL245)+SUMIF(negtgel!U$2:BL$2,'Tsalin uzuulelt'!B$5,negtgel!U245:BL245)</f>
      </c>
      <c r="H245">
        <f>SUMIF(negtgel!U$2:BL$2,'Tsalin uzuulelt'!F$1,negtgel!U245:BL245) + SUMIF(negtgel!U$2:BL$2,'Tsalin uzuulelt'!F$2,negtgel!U245:BL245)+SUMIF(negtgel!U$2:BL$2,'Tsalin uzuulelt'!F$3,negtgel!U245:BL245)+SUMIF(negtgel!U$2:BL$2,'Tsalin uzuulelt'!F$4,negtgel!U245:BL245)+SUMIF(negtgel!U$2:BL$2,'Tsalin uzuulelt'!F$5,negtgel!U245:BL245)</f>
      </c>
      <c r="I245">
        <f>SUMIF(negtgel!U$2:BL$2,'Tsalin uzuulelt'!H$1,negtgel!U245:BL245) + SUMIF(negtgel!U$2:BL$2,'Tsalin uzuulelt'!H$2,negtgel!U245:BL245)+SUMIF(negtgel!U$2:BL$2,'Tsalin uzuulelt'!H$3,negtgel!U245:BL245)+SUMIF(negtgel!U$2:BL$2,'Tsalin uzuulelt'!H$4,negtgel!U245:BL245)+SUMIF(negtgel!U$2:BL$2,'Tsalin uzuulelt'!H$5,negtgel!U245:BL245)</f>
      </c>
      <c r="J245">
        <f>SUMIF(negtgel!U$2:BL$2,'Tsalin uzuulelt'!J$1,negtgel!U245:BL245) + SUMIF(negtgel!U$2:BL$2,'Tsalin uzuulelt'!J$2,negtgel!U245:BL245)+SUMIF(negtgel!U$2:BL$2,'Tsalin uzuulelt'!J$3,negtgel!U245:BL245)+SUMIF(negtgel!U$2:BL$2,'Tsalin uzuulelt'!J$4,negtgel!U245:BL245)+SUMIF(negtgel!U$2:BL$2,'Tsalin uzuulelt'!J$5,negtgel!U245:BL245)</f>
      </c>
      <c r="K245">
        <f>SUMIF(negtgel!U$2:BL$2,'Tsalin uzuulelt'!L$1,negtgel!U245:BL245) + SUMIF(negtgel!U$2:BL$2,'Tsalin uzuulelt'!L$2,negtgel!U245:BL245)+SUMIF(negtgel!U$2:BL$2,'Tsalin uzuulelt'!L$3,negtgel!U245:BL245)+SUMIF(negtgel!U$2:BL$2,'Tsalin uzuulelt'!L$4,negtgel!U245:BL245)+SUMIF(negtgel!U$2:BL$2,'Tsalin uzuulelt'!L$5,negtgel!U245:BL245)</f>
      </c>
      <c r="L245">
        <f>SUMIF(negtgel!U$2:BL$2,'Tsalin uzuulelt'!N$1,negtgel!U245:BL245) + SUMIF(negtgel!U$2:BL$2,'Tsalin uzuulelt'!N$2,negtgel!U245:BL245)+SUMIF(negtgel!U$2:BL$2,'Tsalin uzuulelt'!N$3,negtgel!U245:BL245)+SUMIF(negtgel!U$2:BL$2,'Tsalin uzuulelt'!N$4,negtgel!U245:BL245)+SUMIF(negtgel!U$2:BL$2,'Tsalin uzuulelt'!N$5,negtgel!U245:BL245)</f>
      </c>
      <c r="M245">
        <f>SUMIF(negtgel!U$2:BL$2,'Tsalin uzuulelt'!P$1,negtgel!U245:BL245) + SUMIF(negtgel!U$2:BL$2,'Tsalin uzuulelt'!P$2,negtgel!U245:BL245)+ SUMIF(negtgel!U$2:BL$2,'Tsalin uzuulelt'!P$3,negtgel!U245:BL245)+ SUMIF(negtgel!U$2:BL$2,'Tsalin uzuulelt'!P$4,negtgel!U245:BL245)+ SUMIF(negtgel!U$2:BL$2,'Tsalin uzuulelt'!P$5,negtgel!U245:BL245)</f>
      </c>
      <c r="N245">
        <f>IF(ISNUMBER(U245*1)=CF245,0,K245-H245-G245)</f>
      </c>
      <c r="O245">
        <f>IF(ISNUMBER(U245*1)=CF245,0,L245)</f>
      </c>
      <c r="P245">
        <f>IF(ISNUMBER(U245*1)=CF245,0,M245)</f>
      </c>
      <c r="Q245">
        <f>IF(N245&gt;2400000,N245,0)</f>
      </c>
      <c r="R245">
        <f>IF(L245/Q245*100&lt;3,2,10)</f>
      </c>
      <c r="S245">
        <f>IF(CH245=0,0,IF(B245&gt;9,10,IF(B245&gt;8,B245,IF(B245&gt;7.7,7.8,IF(B245&gt;3,B245,IF(B245&gt;1.5,2))))))</f>
      </c>
      <c r="T245">
        <f>IFERROR(U245*1,0)</f>
      </c>
      <c r="U245" t="n">
        <v>75.0</v>
      </c>
      <c r="V245" t="s">
        <v>4500</v>
      </c>
      <c r="W245" t="s">
        <v>4469</v>
      </c>
      <c r="X245" t="n">
        <v>547759.0</v>
      </c>
      <c r="Y245" t="n">
        <v>547759.0</v>
      </c>
      <c r="Z245" t="n">
        <v>0.0</v>
      </c>
      <c r="AA245" t="n">
        <v>0.0</v>
      </c>
      <c r="AB245" t="n">
        <v>0.0</v>
      </c>
      <c r="AC245" t="n">
        <v>0.0</v>
      </c>
      <c r="AD245" t="n">
        <v>0.0</v>
      </c>
      <c r="AE245" t="n">
        <v>219104.0</v>
      </c>
      <c r="AF245" t="n">
        <v>60000.0</v>
      </c>
      <c r="AG245" t="n">
        <v>0.0</v>
      </c>
      <c r="AH245" t="n">
        <v>0.0</v>
      </c>
      <c r="AI245" t="n">
        <v>0.0</v>
      </c>
      <c r="AJ245" t="n">
        <v>0.0</v>
      </c>
      <c r="AK245" t="n">
        <v>0.0</v>
      </c>
      <c r="AL245" t="n">
        <v>0.0</v>
      </c>
      <c r="AM245" t="n">
        <v>0.0</v>
      </c>
      <c r="AN245" t="n">
        <v>0.0</v>
      </c>
      <c r="AO245" t="n">
        <v>826863.0</v>
      </c>
      <c r="AP245" t="n">
        <v>82686.0</v>
      </c>
      <c r="AQ245" t="n">
        <v>68017.7</v>
      </c>
      <c r="CG245"/>
    </row>
    <row r="246">
      <c r="A246" t="n">
        <v>4.0</v>
      </c>
      <c r="B246">
        <f>IF((K246-G246-H246&gt;2400000),10,(L246/(K246-G246-H246)*100))</f>
      </c>
      <c r="C246">
        <f>IF(N246&gt;2400000,240000,(N246*S246)/100)</f>
      </c>
      <c r="D246">
        <f>IF(S246=0,0,IF((N246-I246)&gt;2400000,((((((N246-I246-J246)-240000))*0.1+(I246+J246)*0.1)))-7000,((((((N246-I246-J246)-(N246-I246-J246)*S246/100)))*0.1+(I246+J246)*0.1)-7000)))</f>
      </c>
      <c r="E246">
        <f>C246-O246</f>
      </c>
      <c r="F246">
        <f>D246-P246</f>
      </c>
      <c r="G246">
        <f>SUMIF(negtgel!U$2:BL$2,'Tsalin uzuulelt'!B$1,negtgel!U246:BL246) + SUMIF(negtgel!U$2:BL$2,'Tsalin uzuulelt'!B$2,negtgel!U246:BL246)+SUMIF(negtgel!U$2:BL$2,'Tsalin uzuulelt'!B$3,negtgel!U246:BL246)+SUMIF(negtgel!U$2:BL$2,'Tsalin uzuulelt'!B$4,negtgel!U246:BL246)+SUMIF(negtgel!U$2:BL$2,'Tsalin uzuulelt'!B$5,negtgel!U246:BL246)</f>
      </c>
      <c r="H246">
        <f>SUMIF(negtgel!U$2:BL$2,'Tsalin uzuulelt'!F$1,negtgel!U246:BL246) + SUMIF(negtgel!U$2:BL$2,'Tsalin uzuulelt'!F$2,negtgel!U246:BL246)+SUMIF(negtgel!U$2:BL$2,'Tsalin uzuulelt'!F$3,negtgel!U246:BL246)+SUMIF(negtgel!U$2:BL$2,'Tsalin uzuulelt'!F$4,negtgel!U246:BL246)+SUMIF(negtgel!U$2:BL$2,'Tsalin uzuulelt'!F$5,negtgel!U246:BL246)</f>
      </c>
      <c r="I246">
        <f>SUMIF(negtgel!U$2:BL$2,'Tsalin uzuulelt'!H$1,negtgel!U246:BL246) + SUMIF(negtgel!U$2:BL$2,'Tsalin uzuulelt'!H$2,negtgel!U246:BL246)+SUMIF(negtgel!U$2:BL$2,'Tsalin uzuulelt'!H$3,negtgel!U246:BL246)+SUMIF(negtgel!U$2:BL$2,'Tsalin uzuulelt'!H$4,negtgel!U246:BL246)+SUMIF(negtgel!U$2:BL$2,'Tsalin uzuulelt'!H$5,negtgel!U246:BL246)</f>
      </c>
      <c r="J246">
        <f>SUMIF(negtgel!U$2:BL$2,'Tsalin uzuulelt'!J$1,negtgel!U246:BL246) + SUMIF(negtgel!U$2:BL$2,'Tsalin uzuulelt'!J$2,negtgel!U246:BL246)+SUMIF(negtgel!U$2:BL$2,'Tsalin uzuulelt'!J$3,negtgel!U246:BL246)+SUMIF(negtgel!U$2:BL$2,'Tsalin uzuulelt'!J$4,negtgel!U246:BL246)+SUMIF(negtgel!U$2:BL$2,'Tsalin uzuulelt'!J$5,negtgel!U246:BL246)</f>
      </c>
      <c r="K246">
        <f>SUMIF(negtgel!U$2:BL$2,'Tsalin uzuulelt'!L$1,negtgel!U246:BL246) + SUMIF(negtgel!U$2:BL$2,'Tsalin uzuulelt'!L$2,negtgel!U246:BL246)+SUMIF(negtgel!U$2:BL$2,'Tsalin uzuulelt'!L$3,negtgel!U246:BL246)+SUMIF(negtgel!U$2:BL$2,'Tsalin uzuulelt'!L$4,negtgel!U246:BL246)+SUMIF(negtgel!U$2:BL$2,'Tsalin uzuulelt'!L$5,negtgel!U246:BL246)</f>
      </c>
      <c r="L246">
        <f>SUMIF(negtgel!U$2:BL$2,'Tsalin uzuulelt'!N$1,negtgel!U246:BL246) + SUMIF(negtgel!U$2:BL$2,'Tsalin uzuulelt'!N$2,negtgel!U246:BL246)+SUMIF(negtgel!U$2:BL$2,'Tsalin uzuulelt'!N$3,negtgel!U246:BL246)+SUMIF(negtgel!U$2:BL$2,'Tsalin uzuulelt'!N$4,negtgel!U246:BL246)+SUMIF(negtgel!U$2:BL$2,'Tsalin uzuulelt'!N$5,negtgel!U246:BL246)</f>
      </c>
      <c r="M246">
        <f>SUMIF(negtgel!U$2:BL$2,'Tsalin uzuulelt'!P$1,negtgel!U246:BL246) + SUMIF(negtgel!U$2:BL$2,'Tsalin uzuulelt'!P$2,negtgel!U246:BL246)+ SUMIF(negtgel!U$2:BL$2,'Tsalin uzuulelt'!P$3,negtgel!U246:BL246)+ SUMIF(negtgel!U$2:BL$2,'Tsalin uzuulelt'!P$4,negtgel!U246:BL246)+ SUMIF(negtgel!U$2:BL$2,'Tsalin uzuulelt'!P$5,negtgel!U246:BL246)</f>
      </c>
      <c r="N246">
        <f>IF(ISNUMBER(U246*1)=CF246,0,K246-H246-G246)</f>
      </c>
      <c r="O246">
        <f>IF(ISNUMBER(U246*1)=CF246,0,L246)</f>
      </c>
      <c r="P246">
        <f>IF(ISNUMBER(U246*1)=CF246,0,M246)</f>
      </c>
      <c r="Q246">
        <f>IF(N246&gt;2400000,N246,0)</f>
      </c>
      <c r="R246">
        <f>IF(L246/Q246*100&lt;3,2,10)</f>
      </c>
      <c r="S246">
        <f>IF(CH246=0,0,IF(B246&gt;9,10,IF(B246&gt;8,B246,IF(B246&gt;7.7,7.8,IF(B246&gt;3,B246,IF(B246&gt;1.5,2))))))</f>
      </c>
      <c r="T246">
        <f>IFERROR(U246*1,0)</f>
      </c>
      <c r="U246" t="n">
        <v>76.0</v>
      </c>
      <c r="V246" t="s">
        <v>4501</v>
      </c>
      <c r="W246" t="s">
        <v>4502</v>
      </c>
      <c r="X246" t="n">
        <v>539547.0</v>
      </c>
      <c r="Y246" t="n">
        <v>269774.0</v>
      </c>
      <c r="Z246" t="n">
        <v>0.0</v>
      </c>
      <c r="AA246" t="n">
        <v>0.0</v>
      </c>
      <c r="AB246" t="n">
        <v>13489.0</v>
      </c>
      <c r="AC246" t="n">
        <v>0.0</v>
      </c>
      <c r="AD246" t="n">
        <v>0.0</v>
      </c>
      <c r="AE246" t="n">
        <v>0.0</v>
      </c>
      <c r="AF246" t="n">
        <v>30000.0</v>
      </c>
      <c r="AG246" t="n">
        <v>0.0</v>
      </c>
      <c r="AH246" t="n">
        <v>0.0</v>
      </c>
      <c r="AI246" t="n">
        <v>0.0</v>
      </c>
      <c r="AJ246" t="n">
        <v>0.0</v>
      </c>
      <c r="AK246" t="n">
        <v>0.0</v>
      </c>
      <c r="AL246" t="n">
        <v>0.0</v>
      </c>
      <c r="AM246" t="n">
        <v>0.0</v>
      </c>
      <c r="AN246" t="n">
        <v>0.0</v>
      </c>
      <c r="AO246" t="n">
        <v>313263.0</v>
      </c>
      <c r="AP246" t="n">
        <v>31326.0</v>
      </c>
      <c r="AQ246" t="n">
        <v>21493.7</v>
      </c>
      <c r="CG246"/>
    </row>
    <row r="247">
      <c r="A247" t="n">
        <v>4.0</v>
      </c>
      <c r="B247">
        <f>IF((K247-G247-H247&gt;2400000),10,(L247/(K247-G247-H247)*100))</f>
      </c>
      <c r="C247">
        <f>IF(N247&gt;2400000,240000,(N247*S247)/100)</f>
      </c>
      <c r="D247">
        <f>IF(S247=0,0,IF((N247-I247)&gt;2400000,((((((N247-I247-J247)-240000))*0.1+(I247+J247)*0.1)))-7000,((((((N247-I247-J247)-(N247-I247-J247)*S247/100)))*0.1+(I247+J247)*0.1)-7000)))</f>
      </c>
      <c r="E247">
        <f>C247-O247</f>
      </c>
      <c r="F247">
        <f>D247-P247</f>
      </c>
      <c r="G247">
        <f>SUMIF(negtgel!U$2:BL$2,'Tsalin uzuulelt'!B$1,negtgel!U247:BL247) + SUMIF(negtgel!U$2:BL$2,'Tsalin uzuulelt'!B$2,negtgel!U247:BL247)+SUMIF(negtgel!U$2:BL$2,'Tsalin uzuulelt'!B$3,negtgel!U247:BL247)+SUMIF(negtgel!U$2:BL$2,'Tsalin uzuulelt'!B$4,negtgel!U247:BL247)+SUMIF(negtgel!U$2:BL$2,'Tsalin uzuulelt'!B$5,negtgel!U247:BL247)</f>
      </c>
      <c r="H247">
        <f>SUMIF(negtgel!U$2:BL$2,'Tsalin uzuulelt'!F$1,negtgel!U247:BL247) + SUMIF(negtgel!U$2:BL$2,'Tsalin uzuulelt'!F$2,negtgel!U247:BL247)+SUMIF(negtgel!U$2:BL$2,'Tsalin uzuulelt'!F$3,negtgel!U247:BL247)+SUMIF(negtgel!U$2:BL$2,'Tsalin uzuulelt'!F$4,negtgel!U247:BL247)+SUMIF(negtgel!U$2:BL$2,'Tsalin uzuulelt'!F$5,negtgel!U247:BL247)</f>
      </c>
      <c r="I247">
        <f>SUMIF(negtgel!U$2:BL$2,'Tsalin uzuulelt'!H$1,negtgel!U247:BL247) + SUMIF(negtgel!U$2:BL$2,'Tsalin uzuulelt'!H$2,negtgel!U247:BL247)+SUMIF(negtgel!U$2:BL$2,'Tsalin uzuulelt'!H$3,negtgel!U247:BL247)+SUMIF(negtgel!U$2:BL$2,'Tsalin uzuulelt'!H$4,negtgel!U247:BL247)+SUMIF(negtgel!U$2:BL$2,'Tsalin uzuulelt'!H$5,negtgel!U247:BL247)</f>
      </c>
      <c r="J247">
        <f>SUMIF(negtgel!U$2:BL$2,'Tsalin uzuulelt'!J$1,negtgel!U247:BL247) + SUMIF(negtgel!U$2:BL$2,'Tsalin uzuulelt'!J$2,negtgel!U247:BL247)+SUMIF(negtgel!U$2:BL$2,'Tsalin uzuulelt'!J$3,negtgel!U247:BL247)+SUMIF(negtgel!U$2:BL$2,'Tsalin uzuulelt'!J$4,negtgel!U247:BL247)+SUMIF(negtgel!U$2:BL$2,'Tsalin uzuulelt'!J$5,negtgel!U247:BL247)</f>
      </c>
      <c r="K247">
        <f>SUMIF(negtgel!U$2:BL$2,'Tsalin uzuulelt'!L$1,negtgel!U247:BL247) + SUMIF(negtgel!U$2:BL$2,'Tsalin uzuulelt'!L$2,negtgel!U247:BL247)+SUMIF(negtgel!U$2:BL$2,'Tsalin uzuulelt'!L$3,negtgel!U247:BL247)+SUMIF(negtgel!U$2:BL$2,'Tsalin uzuulelt'!L$4,negtgel!U247:BL247)+SUMIF(negtgel!U$2:BL$2,'Tsalin uzuulelt'!L$5,negtgel!U247:BL247)</f>
      </c>
      <c r="L247">
        <f>SUMIF(negtgel!U$2:BL$2,'Tsalin uzuulelt'!N$1,negtgel!U247:BL247) + SUMIF(negtgel!U$2:BL$2,'Tsalin uzuulelt'!N$2,negtgel!U247:BL247)+SUMIF(negtgel!U$2:BL$2,'Tsalin uzuulelt'!N$3,negtgel!U247:BL247)+SUMIF(negtgel!U$2:BL$2,'Tsalin uzuulelt'!N$4,negtgel!U247:BL247)+SUMIF(negtgel!U$2:BL$2,'Tsalin uzuulelt'!N$5,negtgel!U247:BL247)</f>
      </c>
      <c r="M247">
        <f>SUMIF(negtgel!U$2:BL$2,'Tsalin uzuulelt'!P$1,negtgel!U247:BL247) + SUMIF(negtgel!U$2:BL$2,'Tsalin uzuulelt'!P$2,negtgel!U247:BL247)+ SUMIF(negtgel!U$2:BL$2,'Tsalin uzuulelt'!P$3,negtgel!U247:BL247)+ SUMIF(negtgel!U$2:BL$2,'Tsalin uzuulelt'!P$4,negtgel!U247:BL247)+ SUMIF(negtgel!U$2:BL$2,'Tsalin uzuulelt'!P$5,negtgel!U247:BL247)</f>
      </c>
      <c r="N247">
        <f>IF(ISNUMBER(U247*1)=CF247,0,K247-H247-G247)</f>
      </c>
      <c r="O247">
        <f>IF(ISNUMBER(U247*1)=CF247,0,L247)</f>
      </c>
      <c r="P247">
        <f>IF(ISNUMBER(U247*1)=CF247,0,M247)</f>
      </c>
      <c r="Q247">
        <f>IF(N247&gt;2400000,N247,0)</f>
      </c>
      <c r="R247">
        <f>IF(L247/Q247*100&lt;3,2,10)</f>
      </c>
      <c r="S247">
        <f>IF(CH247=0,0,IF(B247&gt;9,10,IF(B247&gt;8,B247,IF(B247&gt;7.7,7.8,IF(B247&gt;3,B247,IF(B247&gt;1.5,2))))))</f>
      </c>
      <c r="T247">
        <f>IFERROR(U247*1,0)</f>
      </c>
      <c r="U247" t="n">
        <v>77.0</v>
      </c>
      <c r="V247" t="s">
        <v>4503</v>
      </c>
      <c r="W247" t="s">
        <v>4469</v>
      </c>
      <c r="X247" t="n">
        <v>677436.0</v>
      </c>
      <c r="Y247" t="n">
        <v>677436.0</v>
      </c>
      <c r="Z247" t="n">
        <v>135487.0</v>
      </c>
      <c r="AA247" t="n">
        <v>121938.0</v>
      </c>
      <c r="AB247" t="n">
        <v>0.0</v>
      </c>
      <c r="AC247" t="n">
        <v>101615.0</v>
      </c>
      <c r="AD247" t="n">
        <v>0.0</v>
      </c>
      <c r="AE247" t="n">
        <v>267723.0</v>
      </c>
      <c r="AF247" t="n">
        <v>60000.0</v>
      </c>
      <c r="AG247" t="n">
        <v>0.0</v>
      </c>
      <c r="AH247" t="n">
        <v>0.0</v>
      </c>
      <c r="AI247" t="n">
        <v>0.0</v>
      </c>
      <c r="AJ247" t="n">
        <v>0.0</v>
      </c>
      <c r="AK247" t="n">
        <v>0.0</v>
      </c>
      <c r="AL247" t="n">
        <v>0.0</v>
      </c>
      <c r="AM247" t="n">
        <v>0.0</v>
      </c>
      <c r="AN247" t="n">
        <v>0.0</v>
      </c>
      <c r="AO247" t="n">
        <v>1364199.0</v>
      </c>
      <c r="AP247" t="n">
        <v>136420.0</v>
      </c>
      <c r="AQ247" t="n">
        <v>116377.9</v>
      </c>
      <c r="CG247"/>
    </row>
    <row r="248">
      <c r="A248" t="n">
        <v>4.0</v>
      </c>
      <c r="B248">
        <f>IF((K248-G248-H248&gt;2400000),10,(L248/(K248-G248-H248)*100))</f>
      </c>
      <c r="C248">
        <f>IF(N248&gt;2400000,240000,(N248*S248)/100)</f>
      </c>
      <c r="D248">
        <f>IF(S248=0,0,IF((N248-I248)&gt;2400000,((((((N248-I248-J248)-240000))*0.1+(I248+J248)*0.1)))-7000,((((((N248-I248-J248)-(N248-I248-J248)*S248/100)))*0.1+(I248+J248)*0.1)-7000)))</f>
      </c>
      <c r="E248">
        <f>C248-O248</f>
      </c>
      <c r="F248">
        <f>D248-P248</f>
      </c>
      <c r="G248">
        <f>SUMIF(negtgel!U$2:BL$2,'Tsalin uzuulelt'!B$1,negtgel!U248:BL248) + SUMIF(negtgel!U$2:BL$2,'Tsalin uzuulelt'!B$2,negtgel!U248:BL248)+SUMIF(negtgel!U$2:BL$2,'Tsalin uzuulelt'!B$3,negtgel!U248:BL248)+SUMIF(negtgel!U$2:BL$2,'Tsalin uzuulelt'!B$4,negtgel!U248:BL248)+SUMIF(negtgel!U$2:BL$2,'Tsalin uzuulelt'!B$5,negtgel!U248:BL248)</f>
      </c>
      <c r="H248">
        <f>SUMIF(negtgel!U$2:BL$2,'Tsalin uzuulelt'!F$1,negtgel!U248:BL248) + SUMIF(negtgel!U$2:BL$2,'Tsalin uzuulelt'!F$2,negtgel!U248:BL248)+SUMIF(negtgel!U$2:BL$2,'Tsalin uzuulelt'!F$3,negtgel!U248:BL248)+SUMIF(negtgel!U$2:BL$2,'Tsalin uzuulelt'!F$4,negtgel!U248:BL248)+SUMIF(negtgel!U$2:BL$2,'Tsalin uzuulelt'!F$5,negtgel!U248:BL248)</f>
      </c>
      <c r="I248">
        <f>SUMIF(negtgel!U$2:BL$2,'Tsalin uzuulelt'!H$1,negtgel!U248:BL248) + SUMIF(negtgel!U$2:BL$2,'Tsalin uzuulelt'!H$2,negtgel!U248:BL248)+SUMIF(negtgel!U$2:BL$2,'Tsalin uzuulelt'!H$3,negtgel!U248:BL248)+SUMIF(negtgel!U$2:BL$2,'Tsalin uzuulelt'!H$4,negtgel!U248:BL248)+SUMIF(negtgel!U$2:BL$2,'Tsalin uzuulelt'!H$5,negtgel!U248:BL248)</f>
      </c>
      <c r="J248">
        <f>SUMIF(negtgel!U$2:BL$2,'Tsalin uzuulelt'!J$1,negtgel!U248:BL248) + SUMIF(negtgel!U$2:BL$2,'Tsalin uzuulelt'!J$2,negtgel!U248:BL248)+SUMIF(negtgel!U$2:BL$2,'Tsalin uzuulelt'!J$3,negtgel!U248:BL248)+SUMIF(negtgel!U$2:BL$2,'Tsalin uzuulelt'!J$4,negtgel!U248:BL248)+SUMIF(negtgel!U$2:BL$2,'Tsalin uzuulelt'!J$5,negtgel!U248:BL248)</f>
      </c>
      <c r="K248">
        <f>SUMIF(negtgel!U$2:BL$2,'Tsalin uzuulelt'!L$1,negtgel!U248:BL248) + SUMIF(negtgel!U$2:BL$2,'Tsalin uzuulelt'!L$2,negtgel!U248:BL248)+SUMIF(negtgel!U$2:BL$2,'Tsalin uzuulelt'!L$3,negtgel!U248:BL248)+SUMIF(negtgel!U$2:BL$2,'Tsalin uzuulelt'!L$4,negtgel!U248:BL248)+SUMIF(negtgel!U$2:BL$2,'Tsalin uzuulelt'!L$5,negtgel!U248:BL248)</f>
      </c>
      <c r="L248">
        <f>SUMIF(negtgel!U$2:BL$2,'Tsalin uzuulelt'!N$1,negtgel!U248:BL248) + SUMIF(negtgel!U$2:BL$2,'Tsalin uzuulelt'!N$2,negtgel!U248:BL248)+SUMIF(negtgel!U$2:BL$2,'Tsalin uzuulelt'!N$3,negtgel!U248:BL248)+SUMIF(negtgel!U$2:BL$2,'Tsalin uzuulelt'!N$4,negtgel!U248:BL248)+SUMIF(negtgel!U$2:BL$2,'Tsalin uzuulelt'!N$5,negtgel!U248:BL248)</f>
      </c>
      <c r="M248">
        <f>SUMIF(negtgel!U$2:BL$2,'Tsalin uzuulelt'!P$1,negtgel!U248:BL248) + SUMIF(negtgel!U$2:BL$2,'Tsalin uzuulelt'!P$2,negtgel!U248:BL248)+ SUMIF(negtgel!U$2:BL$2,'Tsalin uzuulelt'!P$3,negtgel!U248:BL248)+ SUMIF(negtgel!U$2:BL$2,'Tsalin uzuulelt'!P$4,negtgel!U248:BL248)+ SUMIF(negtgel!U$2:BL$2,'Tsalin uzuulelt'!P$5,negtgel!U248:BL248)</f>
      </c>
      <c r="N248">
        <f>IF(ISNUMBER(U248*1)=CF248,0,K248-H248-G248)</f>
      </c>
      <c r="O248">
        <f>IF(ISNUMBER(U248*1)=CF248,0,L248)</f>
      </c>
      <c r="P248">
        <f>IF(ISNUMBER(U248*1)=CF248,0,M248)</f>
      </c>
      <c r="Q248">
        <f>IF(N248&gt;2400000,N248,0)</f>
      </c>
      <c r="R248">
        <f>IF(L248/Q248*100&lt;3,2,10)</f>
      </c>
      <c r="S248">
        <f>IF(CH248=0,0,IF(B248&gt;9,10,IF(B248&gt;8,B248,IF(B248&gt;7.7,7.8,IF(B248&gt;3,B248,IF(B248&gt;1.5,2))))))</f>
      </c>
      <c r="T248">
        <f>IFERROR(U248*1,0)</f>
      </c>
      <c r="U248" t="s">
        <v>4466</v>
      </c>
      <c r="V248"/>
      <c r="W248"/>
      <c r="X248" t="n">
        <v>4484667.0</v>
      </c>
      <c r="Y248" t="n">
        <v>3941015.0</v>
      </c>
      <c r="Z248" t="n">
        <v>534980.0</v>
      </c>
      <c r="AA248" t="n">
        <v>526476.0</v>
      </c>
      <c r="AB248" t="n">
        <v>13489.0</v>
      </c>
      <c r="AC248" t="n">
        <v>101615.0</v>
      </c>
      <c r="AD248" t="n">
        <v>0.0</v>
      </c>
      <c r="AE248" t="n">
        <v>1564175.0</v>
      </c>
      <c r="AF248" t="n">
        <v>360000.0</v>
      </c>
      <c r="AG248" t="n">
        <v>0.0</v>
      </c>
      <c r="AH248" t="n">
        <v>0.0</v>
      </c>
      <c r="AI248" t="n">
        <v>0.0</v>
      </c>
      <c r="AJ248" t="n">
        <v>408746.0</v>
      </c>
      <c r="AK248" t="n">
        <v>0.0</v>
      </c>
      <c r="AL248" t="n">
        <v>0.0</v>
      </c>
      <c r="AM248" t="n">
        <v>0.0</v>
      </c>
      <c r="AN248" t="n">
        <v>0.0</v>
      </c>
      <c r="AO248" t="n">
        <v>7450496.0</v>
      </c>
      <c r="AP248" t="n">
        <v>745050.0</v>
      </c>
      <c r="AQ248" t="n">
        <v>625144.8</v>
      </c>
      <c r="CG248"/>
    </row>
    <row r="249">
      <c r="A249" t="n">
        <v>4.0</v>
      </c>
      <c r="B249">
        <f>IF((K249-G249-H249&gt;2400000),10,(L249/(K249-G249-H249)*100))</f>
      </c>
      <c r="C249">
        <f>IF(N249&gt;2400000,240000,(N249*S249)/100)</f>
      </c>
      <c r="D249">
        <f>IF(S249=0,0,IF((N249-I249)&gt;2400000,((((((N249-I249-J249)-240000))*0.1+(I249+J249)*0.1)))-7000,((((((N249-I249-J249)-(N249-I249-J249)*S249/100)))*0.1+(I249+J249)*0.1)-7000)))</f>
      </c>
      <c r="E249">
        <f>C249-O249</f>
      </c>
      <c r="F249">
        <f>D249-P249</f>
      </c>
      <c r="G249">
        <f>SUMIF(negtgel!U$2:BL$2,'Tsalin uzuulelt'!B$1,negtgel!U249:BL249) + SUMIF(negtgel!U$2:BL$2,'Tsalin uzuulelt'!B$2,negtgel!U249:BL249)+SUMIF(negtgel!U$2:BL$2,'Tsalin uzuulelt'!B$3,negtgel!U249:BL249)+SUMIF(negtgel!U$2:BL$2,'Tsalin uzuulelt'!B$4,negtgel!U249:BL249)+SUMIF(negtgel!U$2:BL$2,'Tsalin uzuulelt'!B$5,negtgel!U249:BL249)</f>
      </c>
      <c r="H249">
        <f>SUMIF(negtgel!U$2:BL$2,'Tsalin uzuulelt'!F$1,negtgel!U249:BL249) + SUMIF(negtgel!U$2:BL$2,'Tsalin uzuulelt'!F$2,negtgel!U249:BL249)+SUMIF(negtgel!U$2:BL$2,'Tsalin uzuulelt'!F$3,negtgel!U249:BL249)+SUMIF(negtgel!U$2:BL$2,'Tsalin uzuulelt'!F$4,negtgel!U249:BL249)+SUMIF(negtgel!U$2:BL$2,'Tsalin uzuulelt'!F$5,negtgel!U249:BL249)</f>
      </c>
      <c r="I249">
        <f>SUMIF(negtgel!U$2:BL$2,'Tsalin uzuulelt'!H$1,negtgel!U249:BL249) + SUMIF(negtgel!U$2:BL$2,'Tsalin uzuulelt'!H$2,negtgel!U249:BL249)+SUMIF(negtgel!U$2:BL$2,'Tsalin uzuulelt'!H$3,negtgel!U249:BL249)+SUMIF(negtgel!U$2:BL$2,'Tsalin uzuulelt'!H$4,negtgel!U249:BL249)+SUMIF(negtgel!U$2:BL$2,'Tsalin uzuulelt'!H$5,negtgel!U249:BL249)</f>
      </c>
      <c r="J249">
        <f>SUMIF(negtgel!U$2:BL$2,'Tsalin uzuulelt'!J$1,negtgel!U249:BL249) + SUMIF(negtgel!U$2:BL$2,'Tsalin uzuulelt'!J$2,negtgel!U249:BL249)+SUMIF(negtgel!U$2:BL$2,'Tsalin uzuulelt'!J$3,negtgel!U249:BL249)+SUMIF(negtgel!U$2:BL$2,'Tsalin uzuulelt'!J$4,negtgel!U249:BL249)+SUMIF(negtgel!U$2:BL$2,'Tsalin uzuulelt'!J$5,negtgel!U249:BL249)</f>
      </c>
      <c r="K249">
        <f>SUMIF(negtgel!U$2:BL$2,'Tsalin uzuulelt'!L$1,negtgel!U249:BL249) + SUMIF(negtgel!U$2:BL$2,'Tsalin uzuulelt'!L$2,negtgel!U249:BL249)+SUMIF(negtgel!U$2:BL$2,'Tsalin uzuulelt'!L$3,negtgel!U249:BL249)+SUMIF(negtgel!U$2:BL$2,'Tsalin uzuulelt'!L$4,negtgel!U249:BL249)+SUMIF(negtgel!U$2:BL$2,'Tsalin uzuulelt'!L$5,negtgel!U249:BL249)</f>
      </c>
      <c r="L249">
        <f>SUMIF(negtgel!U$2:BL$2,'Tsalin uzuulelt'!N$1,negtgel!U249:BL249) + SUMIF(negtgel!U$2:BL$2,'Tsalin uzuulelt'!N$2,negtgel!U249:BL249)+SUMIF(negtgel!U$2:BL$2,'Tsalin uzuulelt'!N$3,negtgel!U249:BL249)+SUMIF(negtgel!U$2:BL$2,'Tsalin uzuulelt'!N$4,negtgel!U249:BL249)+SUMIF(negtgel!U$2:BL$2,'Tsalin uzuulelt'!N$5,negtgel!U249:BL249)</f>
      </c>
      <c r="M249">
        <f>SUMIF(negtgel!U$2:BL$2,'Tsalin uzuulelt'!P$1,negtgel!U249:BL249) + SUMIF(negtgel!U$2:BL$2,'Tsalin uzuulelt'!P$2,negtgel!U249:BL249)+ SUMIF(negtgel!U$2:BL$2,'Tsalin uzuulelt'!P$3,negtgel!U249:BL249)+ SUMIF(negtgel!U$2:BL$2,'Tsalin uzuulelt'!P$4,negtgel!U249:BL249)+ SUMIF(negtgel!U$2:BL$2,'Tsalin uzuulelt'!P$5,negtgel!U249:BL249)</f>
      </c>
      <c r="N249">
        <f>IF(ISNUMBER(U249*1)=CF249,0,K249-H249-G249)</f>
      </c>
      <c r="O249">
        <f>IF(ISNUMBER(U249*1)=CF249,0,L249)</f>
      </c>
      <c r="P249">
        <f>IF(ISNUMBER(U249*1)=CF249,0,M249)</f>
      </c>
      <c r="Q249">
        <f>IF(N249&gt;2400000,N249,0)</f>
      </c>
      <c r="R249">
        <f>IF(L249/Q249*100&lt;3,2,10)</f>
      </c>
      <c r="S249">
        <f>IF(CH249=0,0,IF(B249&gt;9,10,IF(B249&gt;8,B249,IF(B249&gt;7.7,7.8,IF(B249&gt;3,B249,IF(B249&gt;1.5,2))))))</f>
      </c>
      <c r="T249">
        <f>IFERROR(U249*1,0)</f>
      </c>
      <c r="U249" t="s">
        <v>4504</v>
      </c>
      <c r="V249"/>
      <c r="W249"/>
      <c r="X249"/>
      <c r="Y249"/>
      <c r="Z249"/>
      <c r="AA249"/>
      <c r="AB249"/>
      <c r="AC249"/>
      <c r="AD249"/>
      <c r="AE249"/>
      <c r="AF249"/>
      <c r="AG249"/>
      <c r="AH249"/>
      <c r="AI249"/>
      <c r="AJ249"/>
      <c r="AK249"/>
      <c r="AL249"/>
      <c r="AM249"/>
      <c r="AN249"/>
      <c r="AO249"/>
      <c r="AP249"/>
      <c r="AQ249"/>
      <c r="CG249"/>
    </row>
    <row r="250">
      <c r="A250" t="n">
        <v>4.0</v>
      </c>
      <c r="B250">
        <f>IF((K250-G250-H250&gt;2400000),10,(L250/(K250-G250-H250)*100))</f>
      </c>
      <c r="C250">
        <f>IF(N250&gt;2400000,240000,(N250*S250)/100)</f>
      </c>
      <c r="D250">
        <f>IF(S250=0,0,IF((N250-I250)&gt;2400000,((((((N250-I250-J250)-240000))*0.1+(I250+J250)*0.1)))-7000,((((((N250-I250-J250)-(N250-I250-J250)*S250/100)))*0.1+(I250+J250)*0.1)-7000)))</f>
      </c>
      <c r="E250">
        <f>C250-O250</f>
      </c>
      <c r="F250">
        <f>D250-P250</f>
      </c>
      <c r="G250">
        <f>SUMIF(negtgel!U$2:BL$2,'Tsalin uzuulelt'!B$1,negtgel!U250:BL250) + SUMIF(negtgel!U$2:BL$2,'Tsalin uzuulelt'!B$2,negtgel!U250:BL250)+SUMIF(negtgel!U$2:BL$2,'Tsalin uzuulelt'!B$3,negtgel!U250:BL250)+SUMIF(negtgel!U$2:BL$2,'Tsalin uzuulelt'!B$4,negtgel!U250:BL250)+SUMIF(negtgel!U$2:BL$2,'Tsalin uzuulelt'!B$5,negtgel!U250:BL250)</f>
      </c>
      <c r="H250">
        <f>SUMIF(negtgel!U$2:BL$2,'Tsalin uzuulelt'!F$1,negtgel!U250:BL250) + SUMIF(negtgel!U$2:BL$2,'Tsalin uzuulelt'!F$2,negtgel!U250:BL250)+SUMIF(negtgel!U$2:BL$2,'Tsalin uzuulelt'!F$3,negtgel!U250:BL250)+SUMIF(negtgel!U$2:BL$2,'Tsalin uzuulelt'!F$4,negtgel!U250:BL250)+SUMIF(negtgel!U$2:BL$2,'Tsalin uzuulelt'!F$5,negtgel!U250:BL250)</f>
      </c>
      <c r="I250">
        <f>SUMIF(negtgel!U$2:BL$2,'Tsalin uzuulelt'!H$1,negtgel!U250:BL250) + SUMIF(negtgel!U$2:BL$2,'Tsalin uzuulelt'!H$2,negtgel!U250:BL250)+SUMIF(negtgel!U$2:BL$2,'Tsalin uzuulelt'!H$3,negtgel!U250:BL250)+SUMIF(negtgel!U$2:BL$2,'Tsalin uzuulelt'!H$4,negtgel!U250:BL250)+SUMIF(negtgel!U$2:BL$2,'Tsalin uzuulelt'!H$5,negtgel!U250:BL250)</f>
      </c>
      <c r="J250">
        <f>SUMIF(negtgel!U$2:BL$2,'Tsalin uzuulelt'!J$1,negtgel!U250:BL250) + SUMIF(negtgel!U$2:BL$2,'Tsalin uzuulelt'!J$2,negtgel!U250:BL250)+SUMIF(negtgel!U$2:BL$2,'Tsalin uzuulelt'!J$3,negtgel!U250:BL250)+SUMIF(negtgel!U$2:BL$2,'Tsalin uzuulelt'!J$4,negtgel!U250:BL250)+SUMIF(negtgel!U$2:BL$2,'Tsalin uzuulelt'!J$5,negtgel!U250:BL250)</f>
      </c>
      <c r="K250">
        <f>SUMIF(negtgel!U$2:BL$2,'Tsalin uzuulelt'!L$1,negtgel!U250:BL250) + SUMIF(negtgel!U$2:BL$2,'Tsalin uzuulelt'!L$2,negtgel!U250:BL250)+SUMIF(negtgel!U$2:BL$2,'Tsalin uzuulelt'!L$3,negtgel!U250:BL250)+SUMIF(negtgel!U$2:BL$2,'Tsalin uzuulelt'!L$4,negtgel!U250:BL250)+SUMIF(negtgel!U$2:BL$2,'Tsalin uzuulelt'!L$5,negtgel!U250:BL250)</f>
      </c>
      <c r="L250">
        <f>SUMIF(negtgel!U$2:BL$2,'Tsalin uzuulelt'!N$1,negtgel!U250:BL250) + SUMIF(negtgel!U$2:BL$2,'Tsalin uzuulelt'!N$2,negtgel!U250:BL250)+SUMIF(negtgel!U$2:BL$2,'Tsalin uzuulelt'!N$3,negtgel!U250:BL250)+SUMIF(negtgel!U$2:BL$2,'Tsalin uzuulelt'!N$4,negtgel!U250:BL250)+SUMIF(negtgel!U$2:BL$2,'Tsalin uzuulelt'!N$5,negtgel!U250:BL250)</f>
      </c>
      <c r="M250">
        <f>SUMIF(negtgel!U$2:BL$2,'Tsalin uzuulelt'!P$1,negtgel!U250:BL250) + SUMIF(negtgel!U$2:BL$2,'Tsalin uzuulelt'!P$2,negtgel!U250:BL250)+ SUMIF(negtgel!U$2:BL$2,'Tsalin uzuulelt'!P$3,negtgel!U250:BL250)+ SUMIF(negtgel!U$2:BL$2,'Tsalin uzuulelt'!P$4,negtgel!U250:BL250)+ SUMIF(negtgel!U$2:BL$2,'Tsalin uzuulelt'!P$5,negtgel!U250:BL250)</f>
      </c>
      <c r="N250">
        <f>IF(ISNUMBER(U250*1)=CF250,0,K250-H250-G250)</f>
      </c>
      <c r="O250">
        <f>IF(ISNUMBER(U250*1)=CF250,0,L250)</f>
      </c>
      <c r="P250">
        <f>IF(ISNUMBER(U250*1)=CF250,0,M250)</f>
      </c>
      <c r="Q250">
        <f>IF(N250&gt;2400000,N250,0)</f>
      </c>
      <c r="R250">
        <f>IF(L250/Q250*100&lt;3,2,10)</f>
      </c>
      <c r="S250">
        <f>IF(CH250=0,0,IF(B250&gt;9,10,IF(B250&gt;8,B250,IF(B250&gt;7.7,7.8,IF(B250&gt;3,B250,IF(B250&gt;1.5,2))))))</f>
      </c>
      <c r="T250">
        <f>IFERROR(U250*1,0)</f>
      </c>
      <c r="U250" t="n">
        <v>78.0</v>
      </c>
      <c r="V250" t="s">
        <v>4506</v>
      </c>
      <c r="W250" t="s">
        <v>4469</v>
      </c>
      <c r="X250" t="n">
        <v>547759.0</v>
      </c>
      <c r="Y250" t="n">
        <v>547759.0</v>
      </c>
      <c r="Z250" t="n">
        <v>0.0</v>
      </c>
      <c r="AA250" t="n">
        <v>0.0</v>
      </c>
      <c r="AB250" t="n">
        <v>0.0</v>
      </c>
      <c r="AC250" t="n">
        <v>0.0</v>
      </c>
      <c r="AD250" t="n">
        <v>0.0</v>
      </c>
      <c r="AE250" t="n">
        <v>213626.0</v>
      </c>
      <c r="AF250" t="n">
        <v>60000.0</v>
      </c>
      <c r="AG250" t="n">
        <v>0.0</v>
      </c>
      <c r="AH250" t="n">
        <v>0.0</v>
      </c>
      <c r="AI250" t="n">
        <v>0.0</v>
      </c>
      <c r="AJ250" t="n">
        <v>0.0</v>
      </c>
      <c r="AK250" t="n">
        <v>0.0</v>
      </c>
      <c r="AL250" t="n">
        <v>0.0</v>
      </c>
      <c r="AM250" t="n">
        <v>0.0</v>
      </c>
      <c r="AN250" t="n">
        <v>0.0</v>
      </c>
      <c r="AO250" t="n">
        <v>821385.0</v>
      </c>
      <c r="AP250" t="n">
        <v>82139.0</v>
      </c>
      <c r="AQ250" t="n">
        <v>67524.6</v>
      </c>
      <c r="CG250"/>
    </row>
    <row r="251">
      <c r="A251" t="n">
        <v>4.0</v>
      </c>
      <c r="B251">
        <f>IF((K251-G251-H251&gt;2400000),10,(L251/(K251-G251-H251)*100))</f>
      </c>
      <c r="C251">
        <f>IF(N251&gt;2400000,240000,(N251*S251)/100)</f>
      </c>
      <c r="D251">
        <f>IF(S251=0,0,IF((N251-I251)&gt;2400000,((((((N251-I251-J251)-240000))*0.1+(I251+J251)*0.1)))-7000,((((((N251-I251-J251)-(N251-I251-J251)*S251/100)))*0.1+(I251+J251)*0.1)-7000)))</f>
      </c>
      <c r="E251">
        <f>C251-O251</f>
      </c>
      <c r="F251">
        <f>D251-P251</f>
      </c>
      <c r="G251">
        <f>SUMIF(negtgel!U$2:BL$2,'Tsalin uzuulelt'!B$1,negtgel!U251:BL251) + SUMIF(negtgel!U$2:BL$2,'Tsalin uzuulelt'!B$2,negtgel!U251:BL251)+SUMIF(negtgel!U$2:BL$2,'Tsalin uzuulelt'!B$3,negtgel!U251:BL251)+SUMIF(negtgel!U$2:BL$2,'Tsalin uzuulelt'!B$4,negtgel!U251:BL251)+SUMIF(negtgel!U$2:BL$2,'Tsalin uzuulelt'!B$5,negtgel!U251:BL251)</f>
      </c>
      <c r="H251">
        <f>SUMIF(negtgel!U$2:BL$2,'Tsalin uzuulelt'!F$1,negtgel!U251:BL251) + SUMIF(negtgel!U$2:BL$2,'Tsalin uzuulelt'!F$2,negtgel!U251:BL251)+SUMIF(negtgel!U$2:BL$2,'Tsalin uzuulelt'!F$3,negtgel!U251:BL251)+SUMIF(negtgel!U$2:BL$2,'Tsalin uzuulelt'!F$4,negtgel!U251:BL251)+SUMIF(negtgel!U$2:BL$2,'Tsalin uzuulelt'!F$5,negtgel!U251:BL251)</f>
      </c>
      <c r="I251">
        <f>SUMIF(negtgel!U$2:BL$2,'Tsalin uzuulelt'!H$1,negtgel!U251:BL251) + SUMIF(negtgel!U$2:BL$2,'Tsalin uzuulelt'!H$2,negtgel!U251:BL251)+SUMIF(negtgel!U$2:BL$2,'Tsalin uzuulelt'!H$3,negtgel!U251:BL251)+SUMIF(negtgel!U$2:BL$2,'Tsalin uzuulelt'!H$4,negtgel!U251:BL251)+SUMIF(negtgel!U$2:BL$2,'Tsalin uzuulelt'!H$5,negtgel!U251:BL251)</f>
      </c>
      <c r="J251">
        <f>SUMIF(negtgel!U$2:BL$2,'Tsalin uzuulelt'!J$1,negtgel!U251:BL251) + SUMIF(negtgel!U$2:BL$2,'Tsalin uzuulelt'!J$2,negtgel!U251:BL251)+SUMIF(negtgel!U$2:BL$2,'Tsalin uzuulelt'!J$3,negtgel!U251:BL251)+SUMIF(negtgel!U$2:BL$2,'Tsalin uzuulelt'!J$4,negtgel!U251:BL251)+SUMIF(negtgel!U$2:BL$2,'Tsalin uzuulelt'!J$5,negtgel!U251:BL251)</f>
      </c>
      <c r="K251">
        <f>SUMIF(negtgel!U$2:BL$2,'Tsalin uzuulelt'!L$1,negtgel!U251:BL251) + SUMIF(negtgel!U$2:BL$2,'Tsalin uzuulelt'!L$2,negtgel!U251:BL251)+SUMIF(negtgel!U$2:BL$2,'Tsalin uzuulelt'!L$3,negtgel!U251:BL251)+SUMIF(negtgel!U$2:BL$2,'Tsalin uzuulelt'!L$4,negtgel!U251:BL251)+SUMIF(negtgel!U$2:BL$2,'Tsalin uzuulelt'!L$5,negtgel!U251:BL251)</f>
      </c>
      <c r="L251">
        <f>SUMIF(negtgel!U$2:BL$2,'Tsalin uzuulelt'!N$1,negtgel!U251:BL251) + SUMIF(negtgel!U$2:BL$2,'Tsalin uzuulelt'!N$2,negtgel!U251:BL251)+SUMIF(negtgel!U$2:BL$2,'Tsalin uzuulelt'!N$3,negtgel!U251:BL251)+SUMIF(negtgel!U$2:BL$2,'Tsalin uzuulelt'!N$4,negtgel!U251:BL251)+SUMIF(negtgel!U$2:BL$2,'Tsalin uzuulelt'!N$5,negtgel!U251:BL251)</f>
      </c>
      <c r="M251">
        <f>SUMIF(negtgel!U$2:BL$2,'Tsalin uzuulelt'!P$1,negtgel!U251:BL251) + SUMIF(negtgel!U$2:BL$2,'Tsalin uzuulelt'!P$2,negtgel!U251:BL251)+ SUMIF(negtgel!U$2:BL$2,'Tsalin uzuulelt'!P$3,negtgel!U251:BL251)+ SUMIF(negtgel!U$2:BL$2,'Tsalin uzuulelt'!P$4,negtgel!U251:BL251)+ SUMIF(negtgel!U$2:BL$2,'Tsalin uzuulelt'!P$5,negtgel!U251:BL251)</f>
      </c>
      <c r="N251">
        <f>IF(ISNUMBER(U251*1)=CF251,0,K251-H251-G251)</f>
      </c>
      <c r="O251">
        <f>IF(ISNUMBER(U251*1)=CF251,0,L251)</f>
      </c>
      <c r="P251">
        <f>IF(ISNUMBER(U251*1)=CF251,0,M251)</f>
      </c>
      <c r="Q251">
        <f>IF(N251&gt;2400000,N251,0)</f>
      </c>
      <c r="R251">
        <f>IF(L251/Q251*100&lt;3,2,10)</f>
      </c>
      <c r="S251">
        <f>IF(CH251=0,0,IF(B251&gt;9,10,IF(B251&gt;8,B251,IF(B251&gt;7.7,7.8,IF(B251&gt;3,B251,IF(B251&gt;1.5,2))))))</f>
      </c>
      <c r="T251">
        <f>IFERROR(U251*1,0)</f>
      </c>
      <c r="U251" t="n">
        <v>79.0</v>
      </c>
      <c r="V251" t="s">
        <v>4507</v>
      </c>
      <c r="W251" t="s">
        <v>4471</v>
      </c>
      <c r="X251" t="n">
        <v>500784.0</v>
      </c>
      <c r="Y251" t="n">
        <v>250392.0</v>
      </c>
      <c r="Z251" t="n">
        <v>0.0</v>
      </c>
      <c r="AA251" t="n">
        <v>0.0</v>
      </c>
      <c r="AB251" t="n">
        <v>0.0</v>
      </c>
      <c r="AC251" t="n">
        <v>0.0</v>
      </c>
      <c r="AD251" t="n">
        <v>0.0</v>
      </c>
      <c r="AE251" t="n">
        <v>175274.0</v>
      </c>
      <c r="AF251" t="n">
        <v>30000.0</v>
      </c>
      <c r="AG251" t="n">
        <v>0.0</v>
      </c>
      <c r="AH251" t="n">
        <v>0.0</v>
      </c>
      <c r="AI251" t="n">
        <v>0.0</v>
      </c>
      <c r="AJ251" t="n">
        <v>536693.0</v>
      </c>
      <c r="AK251" t="n">
        <v>0.0</v>
      </c>
      <c r="AL251" t="n">
        <v>79474.0</v>
      </c>
      <c r="AM251" t="n">
        <v>0.0</v>
      </c>
      <c r="AN251" t="n">
        <v>0.0</v>
      </c>
      <c r="AO251" t="n">
        <v>1071833.0</v>
      </c>
      <c r="AP251" t="n">
        <v>99236.0</v>
      </c>
      <c r="AQ251" t="n">
        <v>82612.3</v>
      </c>
      <c r="CG251"/>
    </row>
    <row r="252">
      <c r="A252" t="n">
        <v>4.0</v>
      </c>
      <c r="B252">
        <f>IF((K252-G252-H252&gt;2400000),10,(L252/(K252-G252-H252)*100))</f>
      </c>
      <c r="C252">
        <f>IF(N252&gt;2400000,240000,(N252*S252)/100)</f>
      </c>
      <c r="D252">
        <f>IF(S252=0,0,IF((N252-I252)&gt;2400000,((((((N252-I252-J252)-240000))*0.1+(I252+J252)*0.1)))-7000,((((((N252-I252-J252)-(N252-I252-J252)*S252/100)))*0.1+(I252+J252)*0.1)-7000)))</f>
      </c>
      <c r="E252">
        <f>C252-O252</f>
      </c>
      <c r="F252">
        <f>D252-P252</f>
      </c>
      <c r="G252">
        <f>SUMIF(negtgel!U$2:BL$2,'Tsalin uzuulelt'!B$1,negtgel!U252:BL252) + SUMIF(negtgel!U$2:BL$2,'Tsalin uzuulelt'!B$2,negtgel!U252:BL252)+SUMIF(negtgel!U$2:BL$2,'Tsalin uzuulelt'!B$3,negtgel!U252:BL252)+SUMIF(negtgel!U$2:BL$2,'Tsalin uzuulelt'!B$4,negtgel!U252:BL252)+SUMIF(negtgel!U$2:BL$2,'Tsalin uzuulelt'!B$5,negtgel!U252:BL252)</f>
      </c>
      <c r="H252">
        <f>SUMIF(negtgel!U$2:BL$2,'Tsalin uzuulelt'!F$1,negtgel!U252:BL252) + SUMIF(negtgel!U$2:BL$2,'Tsalin uzuulelt'!F$2,negtgel!U252:BL252)+SUMIF(negtgel!U$2:BL$2,'Tsalin uzuulelt'!F$3,negtgel!U252:BL252)+SUMIF(negtgel!U$2:BL$2,'Tsalin uzuulelt'!F$4,negtgel!U252:BL252)+SUMIF(negtgel!U$2:BL$2,'Tsalin uzuulelt'!F$5,negtgel!U252:BL252)</f>
      </c>
      <c r="I252">
        <f>SUMIF(negtgel!U$2:BL$2,'Tsalin uzuulelt'!H$1,negtgel!U252:BL252) + SUMIF(negtgel!U$2:BL$2,'Tsalin uzuulelt'!H$2,negtgel!U252:BL252)+SUMIF(negtgel!U$2:BL$2,'Tsalin uzuulelt'!H$3,negtgel!U252:BL252)+SUMIF(negtgel!U$2:BL$2,'Tsalin uzuulelt'!H$4,negtgel!U252:BL252)+SUMIF(negtgel!U$2:BL$2,'Tsalin uzuulelt'!H$5,negtgel!U252:BL252)</f>
      </c>
      <c r="J252">
        <f>SUMIF(negtgel!U$2:BL$2,'Tsalin uzuulelt'!J$1,negtgel!U252:BL252) + SUMIF(negtgel!U$2:BL$2,'Tsalin uzuulelt'!J$2,negtgel!U252:BL252)+SUMIF(negtgel!U$2:BL$2,'Tsalin uzuulelt'!J$3,negtgel!U252:BL252)+SUMIF(negtgel!U$2:BL$2,'Tsalin uzuulelt'!J$4,negtgel!U252:BL252)+SUMIF(negtgel!U$2:BL$2,'Tsalin uzuulelt'!J$5,negtgel!U252:BL252)</f>
      </c>
      <c r="K252">
        <f>SUMIF(negtgel!U$2:BL$2,'Tsalin uzuulelt'!L$1,negtgel!U252:BL252) + SUMIF(negtgel!U$2:BL$2,'Tsalin uzuulelt'!L$2,negtgel!U252:BL252)+SUMIF(negtgel!U$2:BL$2,'Tsalin uzuulelt'!L$3,negtgel!U252:BL252)+SUMIF(negtgel!U$2:BL$2,'Tsalin uzuulelt'!L$4,negtgel!U252:BL252)+SUMIF(negtgel!U$2:BL$2,'Tsalin uzuulelt'!L$5,negtgel!U252:BL252)</f>
      </c>
      <c r="L252">
        <f>SUMIF(negtgel!U$2:BL$2,'Tsalin uzuulelt'!N$1,negtgel!U252:BL252) + SUMIF(negtgel!U$2:BL$2,'Tsalin uzuulelt'!N$2,negtgel!U252:BL252)+SUMIF(negtgel!U$2:BL$2,'Tsalin uzuulelt'!N$3,negtgel!U252:BL252)+SUMIF(negtgel!U$2:BL$2,'Tsalin uzuulelt'!N$4,negtgel!U252:BL252)+SUMIF(negtgel!U$2:BL$2,'Tsalin uzuulelt'!N$5,negtgel!U252:BL252)</f>
      </c>
      <c r="M252">
        <f>SUMIF(negtgel!U$2:BL$2,'Tsalin uzuulelt'!P$1,negtgel!U252:BL252) + SUMIF(negtgel!U$2:BL$2,'Tsalin uzuulelt'!P$2,negtgel!U252:BL252)+ SUMIF(negtgel!U$2:BL$2,'Tsalin uzuulelt'!P$3,negtgel!U252:BL252)+ SUMIF(negtgel!U$2:BL$2,'Tsalin uzuulelt'!P$4,negtgel!U252:BL252)+ SUMIF(negtgel!U$2:BL$2,'Tsalin uzuulelt'!P$5,negtgel!U252:BL252)</f>
      </c>
      <c r="N252">
        <f>IF(ISNUMBER(U252*1)=CF252,0,K252-H252-G252)</f>
      </c>
      <c r="O252">
        <f>IF(ISNUMBER(U252*1)=CF252,0,L252)</f>
      </c>
      <c r="P252">
        <f>IF(ISNUMBER(U252*1)=CF252,0,M252)</f>
      </c>
      <c r="Q252">
        <f>IF(N252&gt;2400000,N252,0)</f>
      </c>
      <c r="R252">
        <f>IF(L252/Q252*100&lt;3,2,10)</f>
      </c>
      <c r="S252">
        <f>IF(CH252=0,0,IF(B252&gt;9,10,IF(B252&gt;8,B252,IF(B252&gt;7.7,7.8,IF(B252&gt;3,B252,IF(B252&gt;1.5,2))))))</f>
      </c>
      <c r="T252">
        <f>IFERROR(U252*1,0)</f>
      </c>
      <c r="U252" t="n">
        <v>80.0</v>
      </c>
      <c r="V252" t="s">
        <v>4508</v>
      </c>
      <c r="W252" t="s">
        <v>4471</v>
      </c>
      <c r="X252" t="n">
        <v>496912.0</v>
      </c>
      <c r="Y252" t="n">
        <v>496912.0</v>
      </c>
      <c r="Z252" t="n">
        <v>0.0</v>
      </c>
      <c r="AA252" t="n">
        <v>0.0</v>
      </c>
      <c r="AB252" t="n">
        <v>0.0</v>
      </c>
      <c r="AC252" t="n">
        <v>0.0</v>
      </c>
      <c r="AD252" t="n">
        <v>0.0</v>
      </c>
      <c r="AE252" t="n">
        <v>183013.0</v>
      </c>
      <c r="AF252" t="n">
        <v>60000.0</v>
      </c>
      <c r="AG252" t="n">
        <v>0.0</v>
      </c>
      <c r="AH252" t="n">
        <v>0.0</v>
      </c>
      <c r="AI252" t="n">
        <v>0.0</v>
      </c>
      <c r="AJ252" t="n">
        <v>0.0</v>
      </c>
      <c r="AK252" t="n">
        <v>0.0</v>
      </c>
      <c r="AL252" t="n">
        <v>0.0</v>
      </c>
      <c r="AM252" t="n">
        <v>0.0</v>
      </c>
      <c r="AN252" t="n">
        <v>0.0</v>
      </c>
      <c r="AO252" t="n">
        <v>739925.0</v>
      </c>
      <c r="AP252" t="n">
        <v>73992.0</v>
      </c>
      <c r="AQ252" t="n">
        <v>60193.2</v>
      </c>
      <c r="CG252"/>
    </row>
    <row r="253">
      <c r="A253" t="n">
        <v>4.0</v>
      </c>
      <c r="B253">
        <f>IF((K253-G253-H253&gt;2400000),10,(L253/(K253-G253-H253)*100))</f>
      </c>
      <c r="C253">
        <f>IF(N253&gt;2400000,240000,(N253*S253)/100)</f>
      </c>
      <c r="D253">
        <f>IF(S253=0,0,IF((N253-I253)&gt;2400000,((((((N253-I253-J253)-240000))*0.1+(I253+J253)*0.1)))-7000,((((((N253-I253-J253)-(N253-I253-J253)*S253/100)))*0.1+(I253+J253)*0.1)-7000)))</f>
      </c>
      <c r="E253">
        <f>C253-O253</f>
      </c>
      <c r="F253">
        <f>D253-P253</f>
      </c>
      <c r="G253">
        <f>SUMIF(negtgel!U$2:BL$2,'Tsalin uzuulelt'!B$1,negtgel!U253:BL253) + SUMIF(negtgel!U$2:BL$2,'Tsalin uzuulelt'!B$2,negtgel!U253:BL253)+SUMIF(negtgel!U$2:BL$2,'Tsalin uzuulelt'!B$3,negtgel!U253:BL253)+SUMIF(negtgel!U$2:BL$2,'Tsalin uzuulelt'!B$4,negtgel!U253:BL253)+SUMIF(negtgel!U$2:BL$2,'Tsalin uzuulelt'!B$5,negtgel!U253:BL253)</f>
      </c>
      <c r="H253">
        <f>SUMIF(negtgel!U$2:BL$2,'Tsalin uzuulelt'!F$1,negtgel!U253:BL253) + SUMIF(negtgel!U$2:BL$2,'Tsalin uzuulelt'!F$2,negtgel!U253:BL253)+SUMIF(negtgel!U$2:BL$2,'Tsalin uzuulelt'!F$3,negtgel!U253:BL253)+SUMIF(negtgel!U$2:BL$2,'Tsalin uzuulelt'!F$4,negtgel!U253:BL253)+SUMIF(negtgel!U$2:BL$2,'Tsalin uzuulelt'!F$5,negtgel!U253:BL253)</f>
      </c>
      <c r="I253">
        <f>SUMIF(negtgel!U$2:BL$2,'Tsalin uzuulelt'!H$1,negtgel!U253:BL253) + SUMIF(negtgel!U$2:BL$2,'Tsalin uzuulelt'!H$2,negtgel!U253:BL253)+SUMIF(negtgel!U$2:BL$2,'Tsalin uzuulelt'!H$3,negtgel!U253:BL253)+SUMIF(negtgel!U$2:BL$2,'Tsalin uzuulelt'!H$4,negtgel!U253:BL253)+SUMIF(negtgel!U$2:BL$2,'Tsalin uzuulelt'!H$5,negtgel!U253:BL253)</f>
      </c>
      <c r="J253">
        <f>SUMIF(negtgel!U$2:BL$2,'Tsalin uzuulelt'!J$1,negtgel!U253:BL253) + SUMIF(negtgel!U$2:BL$2,'Tsalin uzuulelt'!J$2,negtgel!U253:BL253)+SUMIF(negtgel!U$2:BL$2,'Tsalin uzuulelt'!J$3,negtgel!U253:BL253)+SUMIF(negtgel!U$2:BL$2,'Tsalin uzuulelt'!J$4,negtgel!U253:BL253)+SUMIF(negtgel!U$2:BL$2,'Tsalin uzuulelt'!J$5,negtgel!U253:BL253)</f>
      </c>
      <c r="K253">
        <f>SUMIF(negtgel!U$2:BL$2,'Tsalin uzuulelt'!L$1,negtgel!U253:BL253) + SUMIF(negtgel!U$2:BL$2,'Tsalin uzuulelt'!L$2,negtgel!U253:BL253)+SUMIF(negtgel!U$2:BL$2,'Tsalin uzuulelt'!L$3,negtgel!U253:BL253)+SUMIF(negtgel!U$2:BL$2,'Tsalin uzuulelt'!L$4,negtgel!U253:BL253)+SUMIF(negtgel!U$2:BL$2,'Tsalin uzuulelt'!L$5,negtgel!U253:BL253)</f>
      </c>
      <c r="L253">
        <f>SUMIF(negtgel!U$2:BL$2,'Tsalin uzuulelt'!N$1,negtgel!U253:BL253) + SUMIF(negtgel!U$2:BL$2,'Tsalin uzuulelt'!N$2,negtgel!U253:BL253)+SUMIF(negtgel!U$2:BL$2,'Tsalin uzuulelt'!N$3,negtgel!U253:BL253)+SUMIF(negtgel!U$2:BL$2,'Tsalin uzuulelt'!N$4,negtgel!U253:BL253)+SUMIF(negtgel!U$2:BL$2,'Tsalin uzuulelt'!N$5,negtgel!U253:BL253)</f>
      </c>
      <c r="M253">
        <f>SUMIF(negtgel!U$2:BL$2,'Tsalin uzuulelt'!P$1,negtgel!U253:BL253) + SUMIF(negtgel!U$2:BL$2,'Tsalin uzuulelt'!P$2,negtgel!U253:BL253)+ SUMIF(negtgel!U$2:BL$2,'Tsalin uzuulelt'!P$3,negtgel!U253:BL253)+ SUMIF(negtgel!U$2:BL$2,'Tsalin uzuulelt'!P$4,negtgel!U253:BL253)+ SUMIF(negtgel!U$2:BL$2,'Tsalin uzuulelt'!P$5,negtgel!U253:BL253)</f>
      </c>
      <c r="N253">
        <f>IF(ISNUMBER(U253*1)=CF253,0,K253-H253-G253)</f>
      </c>
      <c r="O253">
        <f>IF(ISNUMBER(U253*1)=CF253,0,L253)</f>
      </c>
      <c r="P253">
        <f>IF(ISNUMBER(U253*1)=CF253,0,M253)</f>
      </c>
      <c r="Q253">
        <f>IF(N253&gt;2400000,N253,0)</f>
      </c>
      <c r="R253">
        <f>IF(L253/Q253*100&lt;3,2,10)</f>
      </c>
      <c r="S253">
        <f>IF(CH253=0,0,IF(B253&gt;9,10,IF(B253&gt;8,B253,IF(B253&gt;7.7,7.8,IF(B253&gt;3,B253,IF(B253&gt;1.5,2))))))</f>
      </c>
      <c r="T253">
        <f>IFERROR(U253*1,0)</f>
      </c>
      <c r="U253" t="n">
        <v>81.0</v>
      </c>
      <c r="V253" t="s">
        <v>4510</v>
      </c>
      <c r="W253" t="s">
        <v>4499</v>
      </c>
      <c r="X253" t="n">
        <v>627465.0</v>
      </c>
      <c r="Y253" t="n">
        <v>627465.0</v>
      </c>
      <c r="Z253" t="n">
        <v>62746.0</v>
      </c>
      <c r="AA253" t="n">
        <v>94120.0</v>
      </c>
      <c r="AB253" t="n">
        <v>0.0</v>
      </c>
      <c r="AC253" t="n">
        <v>0.0</v>
      </c>
      <c r="AD253" t="n">
        <v>0.0</v>
      </c>
      <c r="AE253" t="n">
        <v>222750.0</v>
      </c>
      <c r="AF253" t="n">
        <v>60000.0</v>
      </c>
      <c r="AG253" t="n">
        <v>0.0</v>
      </c>
      <c r="AH253" t="n">
        <v>0.0</v>
      </c>
      <c r="AI253" t="n">
        <v>0.0</v>
      </c>
      <c r="AJ253" t="n">
        <v>0.0</v>
      </c>
      <c r="AK253" t="n">
        <v>0.0</v>
      </c>
      <c r="AL253" t="n">
        <v>0.0</v>
      </c>
      <c r="AM253" t="n">
        <v>0.0</v>
      </c>
      <c r="AN253" t="n">
        <v>0.0</v>
      </c>
      <c r="AO253" t="n">
        <v>1067081.0</v>
      </c>
      <c r="AP253" t="n">
        <v>106709.0</v>
      </c>
      <c r="AQ253" t="n">
        <v>89637.3</v>
      </c>
      <c r="CG253"/>
    </row>
    <row r="254">
      <c r="A254" t="n">
        <v>4.0</v>
      </c>
      <c r="B254">
        <f>IF((K254-G254-H254&gt;2400000),10,(L254/(K254-G254-H254)*100))</f>
      </c>
      <c r="C254">
        <f>IF(N254&gt;2400000,240000,(N254*S254)/100)</f>
      </c>
      <c r="D254">
        <f>IF(S254=0,0,IF((N254-I254)&gt;2400000,((((((N254-I254-J254)-240000))*0.1+(I254+J254)*0.1)))-7000,((((((N254-I254-J254)-(N254-I254-J254)*S254/100)))*0.1+(I254+J254)*0.1)-7000)))</f>
      </c>
      <c r="E254">
        <f>C254-O254</f>
      </c>
      <c r="F254">
        <f>D254-P254</f>
      </c>
      <c r="G254">
        <f>SUMIF(negtgel!U$2:BL$2,'Tsalin uzuulelt'!B$1,negtgel!U254:BL254) + SUMIF(negtgel!U$2:BL$2,'Tsalin uzuulelt'!B$2,negtgel!U254:BL254)+SUMIF(negtgel!U$2:BL$2,'Tsalin uzuulelt'!B$3,negtgel!U254:BL254)+SUMIF(negtgel!U$2:BL$2,'Tsalin uzuulelt'!B$4,negtgel!U254:BL254)+SUMIF(negtgel!U$2:BL$2,'Tsalin uzuulelt'!B$5,negtgel!U254:BL254)</f>
      </c>
      <c r="H254">
        <f>SUMIF(negtgel!U$2:BL$2,'Tsalin uzuulelt'!F$1,negtgel!U254:BL254) + SUMIF(negtgel!U$2:BL$2,'Tsalin uzuulelt'!F$2,negtgel!U254:BL254)+SUMIF(negtgel!U$2:BL$2,'Tsalin uzuulelt'!F$3,negtgel!U254:BL254)+SUMIF(negtgel!U$2:BL$2,'Tsalin uzuulelt'!F$4,negtgel!U254:BL254)+SUMIF(negtgel!U$2:BL$2,'Tsalin uzuulelt'!F$5,negtgel!U254:BL254)</f>
      </c>
      <c r="I254">
        <f>SUMIF(negtgel!U$2:BL$2,'Tsalin uzuulelt'!H$1,negtgel!U254:BL254) + SUMIF(negtgel!U$2:BL$2,'Tsalin uzuulelt'!H$2,negtgel!U254:BL254)+SUMIF(negtgel!U$2:BL$2,'Tsalin uzuulelt'!H$3,negtgel!U254:BL254)+SUMIF(negtgel!U$2:BL$2,'Tsalin uzuulelt'!H$4,negtgel!U254:BL254)+SUMIF(negtgel!U$2:BL$2,'Tsalin uzuulelt'!H$5,negtgel!U254:BL254)</f>
      </c>
      <c r="J254">
        <f>SUMIF(negtgel!U$2:BL$2,'Tsalin uzuulelt'!J$1,negtgel!U254:BL254) + SUMIF(negtgel!U$2:BL$2,'Tsalin uzuulelt'!J$2,negtgel!U254:BL254)+SUMIF(negtgel!U$2:BL$2,'Tsalin uzuulelt'!J$3,negtgel!U254:BL254)+SUMIF(negtgel!U$2:BL$2,'Tsalin uzuulelt'!J$4,negtgel!U254:BL254)+SUMIF(negtgel!U$2:BL$2,'Tsalin uzuulelt'!J$5,negtgel!U254:BL254)</f>
      </c>
      <c r="K254">
        <f>SUMIF(negtgel!U$2:BL$2,'Tsalin uzuulelt'!L$1,negtgel!U254:BL254) + SUMIF(negtgel!U$2:BL$2,'Tsalin uzuulelt'!L$2,negtgel!U254:BL254)+SUMIF(negtgel!U$2:BL$2,'Tsalin uzuulelt'!L$3,negtgel!U254:BL254)+SUMIF(negtgel!U$2:BL$2,'Tsalin uzuulelt'!L$4,negtgel!U254:BL254)+SUMIF(negtgel!U$2:BL$2,'Tsalin uzuulelt'!L$5,negtgel!U254:BL254)</f>
      </c>
      <c r="L254">
        <f>SUMIF(negtgel!U$2:BL$2,'Tsalin uzuulelt'!N$1,negtgel!U254:BL254) + SUMIF(negtgel!U$2:BL$2,'Tsalin uzuulelt'!N$2,negtgel!U254:BL254)+SUMIF(negtgel!U$2:BL$2,'Tsalin uzuulelt'!N$3,negtgel!U254:BL254)+SUMIF(negtgel!U$2:BL$2,'Tsalin uzuulelt'!N$4,negtgel!U254:BL254)+SUMIF(negtgel!U$2:BL$2,'Tsalin uzuulelt'!N$5,negtgel!U254:BL254)</f>
      </c>
      <c r="M254">
        <f>SUMIF(negtgel!U$2:BL$2,'Tsalin uzuulelt'!P$1,negtgel!U254:BL254) + SUMIF(negtgel!U$2:BL$2,'Tsalin uzuulelt'!P$2,negtgel!U254:BL254)+ SUMIF(negtgel!U$2:BL$2,'Tsalin uzuulelt'!P$3,negtgel!U254:BL254)+ SUMIF(negtgel!U$2:BL$2,'Tsalin uzuulelt'!P$4,negtgel!U254:BL254)+ SUMIF(negtgel!U$2:BL$2,'Tsalin uzuulelt'!P$5,negtgel!U254:BL254)</f>
      </c>
      <c r="N254">
        <f>IF(ISNUMBER(U254*1)=CF254,0,K254-H254-G254)</f>
      </c>
      <c r="O254">
        <f>IF(ISNUMBER(U254*1)=CF254,0,L254)</f>
      </c>
      <c r="P254">
        <f>IF(ISNUMBER(U254*1)=CF254,0,M254)</f>
      </c>
      <c r="Q254">
        <f>IF(N254&gt;2400000,N254,0)</f>
      </c>
      <c r="R254">
        <f>IF(L254/Q254*100&lt;3,2,10)</f>
      </c>
      <c r="S254">
        <f>IF(CH254=0,0,IF(B254&gt;9,10,IF(B254&gt;8,B254,IF(B254&gt;7.7,7.8,IF(B254&gt;3,B254,IF(B254&gt;1.5,2))))))</f>
      </c>
      <c r="T254">
        <f>IFERROR(U254*1,0)</f>
      </c>
      <c r="U254" t="n">
        <v>82.0</v>
      </c>
      <c r="V254" t="s">
        <v>4512</v>
      </c>
      <c r="W254" t="s">
        <v>4469</v>
      </c>
      <c r="X254" t="n">
        <v>613669.0</v>
      </c>
      <c r="Y254" t="n">
        <v>613669.0</v>
      </c>
      <c r="Z254" t="n">
        <v>92050.0</v>
      </c>
      <c r="AA254" t="n">
        <v>104324.0</v>
      </c>
      <c r="AB254" t="n">
        <v>0.0</v>
      </c>
      <c r="AC254" t="n">
        <v>0.0</v>
      </c>
      <c r="AD254" t="n">
        <v>0.0</v>
      </c>
      <c r="AE254" t="n">
        <v>214784.0</v>
      </c>
      <c r="AF254" t="n">
        <v>60000.0</v>
      </c>
      <c r="AG254" t="n">
        <v>0.0</v>
      </c>
      <c r="AH254" t="n">
        <v>0.0</v>
      </c>
      <c r="AI254" t="n">
        <v>0.0</v>
      </c>
      <c r="AJ254" t="n">
        <v>0.0</v>
      </c>
      <c r="AK254" t="n">
        <v>0.0</v>
      </c>
      <c r="AL254" t="n">
        <v>0.0</v>
      </c>
      <c r="AM254" t="n">
        <v>0.0</v>
      </c>
      <c r="AN254" t="n">
        <v>0.0</v>
      </c>
      <c r="AO254" t="n">
        <v>1084827.0</v>
      </c>
      <c r="AP254" t="n">
        <v>108484.0</v>
      </c>
      <c r="AQ254" t="n">
        <v>91234.4</v>
      </c>
      <c r="CG254"/>
    </row>
    <row r="255">
      <c r="A255" t="n">
        <v>4.0</v>
      </c>
      <c r="B255">
        <f>IF((K255-G255-H255&gt;2400000),10,(L255/(K255-G255-H255)*100))</f>
      </c>
      <c r="C255">
        <f>IF(N255&gt;2400000,240000,(N255*S255)/100)</f>
      </c>
      <c r="D255">
        <f>IF(S255=0,0,IF((N255-I255)&gt;2400000,((((((N255-I255-J255)-240000))*0.1+(I255+J255)*0.1)))-7000,((((((N255-I255-J255)-(N255-I255-J255)*S255/100)))*0.1+(I255+J255)*0.1)-7000)))</f>
      </c>
      <c r="E255">
        <f>C255-O255</f>
      </c>
      <c r="F255">
        <f>D255-P255</f>
      </c>
      <c r="G255">
        <f>SUMIF(negtgel!U$2:BL$2,'Tsalin uzuulelt'!B$1,negtgel!U255:BL255) + SUMIF(negtgel!U$2:BL$2,'Tsalin uzuulelt'!B$2,negtgel!U255:BL255)+SUMIF(negtgel!U$2:BL$2,'Tsalin uzuulelt'!B$3,negtgel!U255:BL255)+SUMIF(negtgel!U$2:BL$2,'Tsalin uzuulelt'!B$4,negtgel!U255:BL255)+SUMIF(negtgel!U$2:BL$2,'Tsalin uzuulelt'!B$5,negtgel!U255:BL255)</f>
      </c>
      <c r="H255">
        <f>SUMIF(negtgel!U$2:BL$2,'Tsalin uzuulelt'!F$1,negtgel!U255:BL255) + SUMIF(negtgel!U$2:BL$2,'Tsalin uzuulelt'!F$2,negtgel!U255:BL255)+SUMIF(negtgel!U$2:BL$2,'Tsalin uzuulelt'!F$3,negtgel!U255:BL255)+SUMIF(negtgel!U$2:BL$2,'Tsalin uzuulelt'!F$4,negtgel!U255:BL255)+SUMIF(negtgel!U$2:BL$2,'Tsalin uzuulelt'!F$5,negtgel!U255:BL255)</f>
      </c>
      <c r="I255">
        <f>SUMIF(negtgel!U$2:BL$2,'Tsalin uzuulelt'!H$1,negtgel!U255:BL255) + SUMIF(negtgel!U$2:BL$2,'Tsalin uzuulelt'!H$2,negtgel!U255:BL255)+SUMIF(negtgel!U$2:BL$2,'Tsalin uzuulelt'!H$3,negtgel!U255:BL255)+SUMIF(negtgel!U$2:BL$2,'Tsalin uzuulelt'!H$4,negtgel!U255:BL255)+SUMIF(negtgel!U$2:BL$2,'Tsalin uzuulelt'!H$5,negtgel!U255:BL255)</f>
      </c>
      <c r="J255">
        <f>SUMIF(negtgel!U$2:BL$2,'Tsalin uzuulelt'!J$1,negtgel!U255:BL255) + SUMIF(negtgel!U$2:BL$2,'Tsalin uzuulelt'!J$2,negtgel!U255:BL255)+SUMIF(negtgel!U$2:BL$2,'Tsalin uzuulelt'!J$3,negtgel!U255:BL255)+SUMIF(negtgel!U$2:BL$2,'Tsalin uzuulelt'!J$4,negtgel!U255:BL255)+SUMIF(negtgel!U$2:BL$2,'Tsalin uzuulelt'!J$5,negtgel!U255:BL255)</f>
      </c>
      <c r="K255">
        <f>SUMIF(negtgel!U$2:BL$2,'Tsalin uzuulelt'!L$1,negtgel!U255:BL255) + SUMIF(negtgel!U$2:BL$2,'Tsalin uzuulelt'!L$2,negtgel!U255:BL255)+SUMIF(negtgel!U$2:BL$2,'Tsalin uzuulelt'!L$3,negtgel!U255:BL255)+SUMIF(negtgel!U$2:BL$2,'Tsalin uzuulelt'!L$4,negtgel!U255:BL255)+SUMIF(negtgel!U$2:BL$2,'Tsalin uzuulelt'!L$5,negtgel!U255:BL255)</f>
      </c>
      <c r="L255">
        <f>SUMIF(negtgel!U$2:BL$2,'Tsalin uzuulelt'!N$1,negtgel!U255:BL255) + SUMIF(negtgel!U$2:BL$2,'Tsalin uzuulelt'!N$2,negtgel!U255:BL255)+SUMIF(negtgel!U$2:BL$2,'Tsalin uzuulelt'!N$3,negtgel!U255:BL255)+SUMIF(negtgel!U$2:BL$2,'Tsalin uzuulelt'!N$4,negtgel!U255:BL255)+SUMIF(negtgel!U$2:BL$2,'Tsalin uzuulelt'!N$5,negtgel!U255:BL255)</f>
      </c>
      <c r="M255">
        <f>SUMIF(negtgel!U$2:BL$2,'Tsalin uzuulelt'!P$1,negtgel!U255:BL255) + SUMIF(negtgel!U$2:BL$2,'Tsalin uzuulelt'!P$2,negtgel!U255:BL255)+ SUMIF(negtgel!U$2:BL$2,'Tsalin uzuulelt'!P$3,negtgel!U255:BL255)+ SUMIF(negtgel!U$2:BL$2,'Tsalin uzuulelt'!P$4,negtgel!U255:BL255)+ SUMIF(negtgel!U$2:BL$2,'Tsalin uzuulelt'!P$5,negtgel!U255:BL255)</f>
      </c>
      <c r="N255">
        <f>IF(ISNUMBER(U255*1)=CF255,0,K255-H255-G255)</f>
      </c>
      <c r="O255">
        <f>IF(ISNUMBER(U255*1)=CF255,0,L255)</f>
      </c>
      <c r="P255">
        <f>IF(ISNUMBER(U255*1)=CF255,0,M255)</f>
      </c>
      <c r="Q255">
        <f>IF(N255&gt;2400000,N255,0)</f>
      </c>
      <c r="R255">
        <f>IF(L255/Q255*100&lt;3,2,10)</f>
      </c>
      <c r="S255">
        <f>IF(CH255=0,0,IF(B255&gt;9,10,IF(B255&gt;8,B255,IF(B255&gt;7.7,7.8,IF(B255&gt;3,B255,IF(B255&gt;1.5,2))))))</f>
      </c>
      <c r="T255">
        <f>IFERROR(U255*1,0)</f>
      </c>
      <c r="U255" t="n">
        <v>83.0</v>
      </c>
      <c r="V255" t="s">
        <v>4513</v>
      </c>
      <c r="W255" t="s">
        <v>4471</v>
      </c>
      <c r="X255" t="n">
        <v>510623.0</v>
      </c>
      <c r="Y255" t="n">
        <v>0.0</v>
      </c>
      <c r="Z255" t="n">
        <v>0.0</v>
      </c>
      <c r="AA255" t="n">
        <v>0.0</v>
      </c>
      <c r="AB255" t="n">
        <v>0.0</v>
      </c>
      <c r="AC255" t="n">
        <v>0.0</v>
      </c>
      <c r="AD255" t="n">
        <v>0.0</v>
      </c>
      <c r="AE255" t="n">
        <v>0.0</v>
      </c>
      <c r="AF255" t="n">
        <v>0.0</v>
      </c>
      <c r="AG255" t="n">
        <v>0.0</v>
      </c>
      <c r="AH255" t="n">
        <v>0.0</v>
      </c>
      <c r="AI255" t="n">
        <v>0.0</v>
      </c>
      <c r="AJ255" t="n">
        <v>0.0</v>
      </c>
      <c r="AK255" t="n">
        <v>0.0</v>
      </c>
      <c r="AL255" t="n">
        <v>0.0</v>
      </c>
      <c r="AM255" t="n">
        <v>0.0</v>
      </c>
      <c r="AN255" t="n">
        <v>0.0</v>
      </c>
      <c r="AO255" t="n">
        <v>0.0</v>
      </c>
      <c r="AP255" t="n">
        <v>0.0</v>
      </c>
      <c r="AQ255" t="n">
        <v>0.0</v>
      </c>
      <c r="CG255"/>
    </row>
    <row r="256">
      <c r="A256" t="n">
        <v>4.0</v>
      </c>
      <c r="B256">
        <f>IF((K256-G256-H256&gt;2400000),10,(L256/(K256-G256-H256)*100))</f>
      </c>
      <c r="C256">
        <f>IF(N256&gt;2400000,240000,(N256*S256)/100)</f>
      </c>
      <c r="D256">
        <f>IF(S256=0,0,IF((N256-I256)&gt;2400000,((((((N256-I256-J256)-240000))*0.1+(I256+J256)*0.1)))-7000,((((((N256-I256-J256)-(N256-I256-J256)*S256/100)))*0.1+(I256+J256)*0.1)-7000)))</f>
      </c>
      <c r="E256">
        <f>C256-O256</f>
      </c>
      <c r="F256">
        <f>D256-P256</f>
      </c>
      <c r="G256">
        <f>SUMIF(negtgel!U$2:BL$2,'Tsalin uzuulelt'!B$1,negtgel!U256:BL256) + SUMIF(negtgel!U$2:BL$2,'Tsalin uzuulelt'!B$2,negtgel!U256:BL256)+SUMIF(negtgel!U$2:BL$2,'Tsalin uzuulelt'!B$3,negtgel!U256:BL256)+SUMIF(negtgel!U$2:BL$2,'Tsalin uzuulelt'!B$4,negtgel!U256:BL256)+SUMIF(negtgel!U$2:BL$2,'Tsalin uzuulelt'!B$5,negtgel!U256:BL256)</f>
      </c>
      <c r="H256">
        <f>SUMIF(negtgel!U$2:BL$2,'Tsalin uzuulelt'!F$1,negtgel!U256:BL256) + SUMIF(negtgel!U$2:BL$2,'Tsalin uzuulelt'!F$2,negtgel!U256:BL256)+SUMIF(negtgel!U$2:BL$2,'Tsalin uzuulelt'!F$3,negtgel!U256:BL256)+SUMIF(negtgel!U$2:BL$2,'Tsalin uzuulelt'!F$4,negtgel!U256:BL256)+SUMIF(negtgel!U$2:BL$2,'Tsalin uzuulelt'!F$5,negtgel!U256:BL256)</f>
      </c>
      <c r="I256">
        <f>SUMIF(negtgel!U$2:BL$2,'Tsalin uzuulelt'!H$1,negtgel!U256:BL256) + SUMIF(negtgel!U$2:BL$2,'Tsalin uzuulelt'!H$2,negtgel!U256:BL256)+SUMIF(negtgel!U$2:BL$2,'Tsalin uzuulelt'!H$3,negtgel!U256:BL256)+SUMIF(negtgel!U$2:BL$2,'Tsalin uzuulelt'!H$4,negtgel!U256:BL256)+SUMIF(negtgel!U$2:BL$2,'Tsalin uzuulelt'!H$5,negtgel!U256:BL256)</f>
      </c>
      <c r="J256">
        <f>SUMIF(negtgel!U$2:BL$2,'Tsalin uzuulelt'!J$1,negtgel!U256:BL256) + SUMIF(negtgel!U$2:BL$2,'Tsalin uzuulelt'!J$2,negtgel!U256:BL256)+SUMIF(negtgel!U$2:BL$2,'Tsalin uzuulelt'!J$3,negtgel!U256:BL256)+SUMIF(negtgel!U$2:BL$2,'Tsalin uzuulelt'!J$4,negtgel!U256:BL256)+SUMIF(negtgel!U$2:BL$2,'Tsalin uzuulelt'!J$5,negtgel!U256:BL256)</f>
      </c>
      <c r="K256">
        <f>SUMIF(negtgel!U$2:BL$2,'Tsalin uzuulelt'!L$1,negtgel!U256:BL256) + SUMIF(negtgel!U$2:BL$2,'Tsalin uzuulelt'!L$2,negtgel!U256:BL256)+SUMIF(negtgel!U$2:BL$2,'Tsalin uzuulelt'!L$3,negtgel!U256:BL256)+SUMIF(negtgel!U$2:BL$2,'Tsalin uzuulelt'!L$4,negtgel!U256:BL256)+SUMIF(negtgel!U$2:BL$2,'Tsalin uzuulelt'!L$5,negtgel!U256:BL256)</f>
      </c>
      <c r="L256">
        <f>SUMIF(negtgel!U$2:BL$2,'Tsalin uzuulelt'!N$1,negtgel!U256:BL256) + SUMIF(negtgel!U$2:BL$2,'Tsalin uzuulelt'!N$2,negtgel!U256:BL256)+SUMIF(negtgel!U$2:BL$2,'Tsalin uzuulelt'!N$3,negtgel!U256:BL256)+SUMIF(negtgel!U$2:BL$2,'Tsalin uzuulelt'!N$4,negtgel!U256:BL256)+SUMIF(negtgel!U$2:BL$2,'Tsalin uzuulelt'!N$5,negtgel!U256:BL256)</f>
      </c>
      <c r="M256">
        <f>SUMIF(negtgel!U$2:BL$2,'Tsalin uzuulelt'!P$1,negtgel!U256:BL256) + SUMIF(negtgel!U$2:BL$2,'Tsalin uzuulelt'!P$2,negtgel!U256:BL256)+ SUMIF(negtgel!U$2:BL$2,'Tsalin uzuulelt'!P$3,negtgel!U256:BL256)+ SUMIF(negtgel!U$2:BL$2,'Tsalin uzuulelt'!P$4,negtgel!U256:BL256)+ SUMIF(negtgel!U$2:BL$2,'Tsalin uzuulelt'!P$5,negtgel!U256:BL256)</f>
      </c>
      <c r="N256">
        <f>IF(ISNUMBER(U256*1)=CF256,0,K256-H256-G256)</f>
      </c>
      <c r="O256">
        <f>IF(ISNUMBER(U256*1)=CF256,0,L256)</f>
      </c>
      <c r="P256">
        <f>IF(ISNUMBER(U256*1)=CF256,0,M256)</f>
      </c>
      <c r="Q256">
        <f>IF(N256&gt;2400000,N256,0)</f>
      </c>
      <c r="R256">
        <f>IF(L256/Q256*100&lt;3,2,10)</f>
      </c>
      <c r="S256">
        <f>IF(CH256=0,0,IF(B256&gt;9,10,IF(B256&gt;8,B256,IF(B256&gt;7.7,7.8,IF(B256&gt;3,B256,IF(B256&gt;1.5,2))))))</f>
      </c>
      <c r="T256">
        <f>IFERROR(U256*1,0)</f>
      </c>
      <c r="U256" t="n">
        <v>84.0</v>
      </c>
      <c r="V256" t="s">
        <v>4514</v>
      </c>
      <c r="W256" t="s">
        <v>4469</v>
      </c>
      <c r="X256" t="n">
        <v>580710.0</v>
      </c>
      <c r="Y256" t="n">
        <v>580710.0</v>
      </c>
      <c r="Z256" t="n">
        <v>29036.0</v>
      </c>
      <c r="AA256" t="n">
        <v>0.0</v>
      </c>
      <c r="AB256" t="n">
        <v>0.0</v>
      </c>
      <c r="AC256" t="n">
        <v>0.0</v>
      </c>
      <c r="AD256" t="n">
        <v>0.0</v>
      </c>
      <c r="AE256" t="n">
        <v>166431.0</v>
      </c>
      <c r="AF256" t="n">
        <v>60000.0</v>
      </c>
      <c r="AG256" t="n">
        <v>0.0</v>
      </c>
      <c r="AH256" t="n">
        <v>0.0</v>
      </c>
      <c r="AI256" t="n">
        <v>0.0</v>
      </c>
      <c r="AJ256" t="n">
        <v>0.0</v>
      </c>
      <c r="AK256" t="n">
        <v>0.0</v>
      </c>
      <c r="AL256" t="n">
        <v>0.0</v>
      </c>
      <c r="AM256" t="n">
        <v>0.0</v>
      </c>
      <c r="AN256" t="n">
        <v>0.0</v>
      </c>
      <c r="AO256" t="n">
        <v>836177.0</v>
      </c>
      <c r="AP256" t="n">
        <v>83617.0</v>
      </c>
      <c r="AQ256" t="n">
        <v>68855.9</v>
      </c>
      <c r="CG256"/>
    </row>
    <row r="257">
      <c r="A257" t="n">
        <v>4.0</v>
      </c>
      <c r="B257">
        <f>IF((K257-G257-H257&gt;2400000),10,(L257/(K257-G257-H257)*100))</f>
      </c>
      <c r="C257">
        <f>IF(N257&gt;2400000,240000,(N257*S257)/100)</f>
      </c>
      <c r="D257">
        <f>IF(S257=0,0,IF((N257-I257)&gt;2400000,((((((N257-I257-J257)-240000))*0.1+(I257+J257)*0.1)))-7000,((((((N257-I257-J257)-(N257-I257-J257)*S257/100)))*0.1+(I257+J257)*0.1)-7000)))</f>
      </c>
      <c r="E257">
        <f>C257-O257</f>
      </c>
      <c r="F257">
        <f>D257-P257</f>
      </c>
      <c r="G257">
        <f>SUMIF(negtgel!U$2:BL$2,'Tsalin uzuulelt'!B$1,negtgel!U257:BL257) + SUMIF(negtgel!U$2:BL$2,'Tsalin uzuulelt'!B$2,negtgel!U257:BL257)+SUMIF(negtgel!U$2:BL$2,'Tsalin uzuulelt'!B$3,negtgel!U257:BL257)+SUMIF(negtgel!U$2:BL$2,'Tsalin uzuulelt'!B$4,negtgel!U257:BL257)+SUMIF(negtgel!U$2:BL$2,'Tsalin uzuulelt'!B$5,negtgel!U257:BL257)</f>
      </c>
      <c r="H257">
        <f>SUMIF(negtgel!U$2:BL$2,'Tsalin uzuulelt'!F$1,negtgel!U257:BL257) + SUMIF(negtgel!U$2:BL$2,'Tsalin uzuulelt'!F$2,negtgel!U257:BL257)+SUMIF(negtgel!U$2:BL$2,'Tsalin uzuulelt'!F$3,negtgel!U257:BL257)+SUMIF(negtgel!U$2:BL$2,'Tsalin uzuulelt'!F$4,negtgel!U257:BL257)+SUMIF(negtgel!U$2:BL$2,'Tsalin uzuulelt'!F$5,negtgel!U257:BL257)</f>
      </c>
      <c r="I257">
        <f>SUMIF(negtgel!U$2:BL$2,'Tsalin uzuulelt'!H$1,negtgel!U257:BL257) + SUMIF(negtgel!U$2:BL$2,'Tsalin uzuulelt'!H$2,negtgel!U257:BL257)+SUMIF(negtgel!U$2:BL$2,'Tsalin uzuulelt'!H$3,negtgel!U257:BL257)+SUMIF(negtgel!U$2:BL$2,'Tsalin uzuulelt'!H$4,negtgel!U257:BL257)+SUMIF(negtgel!U$2:BL$2,'Tsalin uzuulelt'!H$5,negtgel!U257:BL257)</f>
      </c>
      <c r="J257">
        <f>SUMIF(negtgel!U$2:BL$2,'Tsalin uzuulelt'!J$1,negtgel!U257:BL257) + SUMIF(negtgel!U$2:BL$2,'Tsalin uzuulelt'!J$2,negtgel!U257:BL257)+SUMIF(negtgel!U$2:BL$2,'Tsalin uzuulelt'!J$3,negtgel!U257:BL257)+SUMIF(negtgel!U$2:BL$2,'Tsalin uzuulelt'!J$4,negtgel!U257:BL257)+SUMIF(negtgel!U$2:BL$2,'Tsalin uzuulelt'!J$5,negtgel!U257:BL257)</f>
      </c>
      <c r="K257">
        <f>SUMIF(negtgel!U$2:BL$2,'Tsalin uzuulelt'!L$1,negtgel!U257:BL257) + SUMIF(negtgel!U$2:BL$2,'Tsalin uzuulelt'!L$2,negtgel!U257:BL257)+SUMIF(negtgel!U$2:BL$2,'Tsalin uzuulelt'!L$3,negtgel!U257:BL257)+SUMIF(negtgel!U$2:BL$2,'Tsalin uzuulelt'!L$4,negtgel!U257:BL257)+SUMIF(negtgel!U$2:BL$2,'Tsalin uzuulelt'!L$5,negtgel!U257:BL257)</f>
      </c>
      <c r="L257">
        <f>SUMIF(negtgel!U$2:BL$2,'Tsalin uzuulelt'!N$1,negtgel!U257:BL257) + SUMIF(negtgel!U$2:BL$2,'Tsalin uzuulelt'!N$2,negtgel!U257:BL257)+SUMIF(negtgel!U$2:BL$2,'Tsalin uzuulelt'!N$3,negtgel!U257:BL257)+SUMIF(negtgel!U$2:BL$2,'Tsalin uzuulelt'!N$4,negtgel!U257:BL257)+SUMIF(negtgel!U$2:BL$2,'Tsalin uzuulelt'!N$5,negtgel!U257:BL257)</f>
      </c>
      <c r="M257">
        <f>SUMIF(negtgel!U$2:BL$2,'Tsalin uzuulelt'!P$1,negtgel!U257:BL257) + SUMIF(negtgel!U$2:BL$2,'Tsalin uzuulelt'!P$2,negtgel!U257:BL257)+ SUMIF(negtgel!U$2:BL$2,'Tsalin uzuulelt'!P$3,negtgel!U257:BL257)+ SUMIF(negtgel!U$2:BL$2,'Tsalin uzuulelt'!P$4,negtgel!U257:BL257)+ SUMIF(negtgel!U$2:BL$2,'Tsalin uzuulelt'!P$5,negtgel!U257:BL257)</f>
      </c>
      <c r="N257">
        <f>IF(ISNUMBER(U257*1)=CF257,0,K257-H257-G257)</f>
      </c>
      <c r="O257">
        <f>IF(ISNUMBER(U257*1)=CF257,0,L257)</f>
      </c>
      <c r="P257">
        <f>IF(ISNUMBER(U257*1)=CF257,0,M257)</f>
      </c>
      <c r="Q257">
        <f>IF(N257&gt;2400000,N257,0)</f>
      </c>
      <c r="R257">
        <f>IF(L257/Q257*100&lt;3,2,10)</f>
      </c>
      <c r="S257">
        <f>IF(CH257=0,0,IF(B257&gt;9,10,IF(B257&gt;8,B257,IF(B257&gt;7.7,7.8,IF(B257&gt;3,B257,IF(B257&gt;1.5,2))))))</f>
      </c>
      <c r="T257">
        <f>IFERROR(U257*1,0)</f>
      </c>
      <c r="U257" t="s">
        <v>4466</v>
      </c>
      <c r="V257"/>
      <c r="W257"/>
      <c r="X257" t="n">
        <v>3877922.0</v>
      </c>
      <c r="Y257" t="n">
        <v>3116907.0</v>
      </c>
      <c r="Z257" t="n">
        <v>183832.0</v>
      </c>
      <c r="AA257" t="n">
        <v>198444.0</v>
      </c>
      <c r="AB257" t="n">
        <v>0.0</v>
      </c>
      <c r="AC257" t="n">
        <v>0.0</v>
      </c>
      <c r="AD257" t="n">
        <v>0.0</v>
      </c>
      <c r="AE257" t="n">
        <v>1175878.0</v>
      </c>
      <c r="AF257" t="n">
        <v>330000.0</v>
      </c>
      <c r="AG257" t="n">
        <v>0.0</v>
      </c>
      <c r="AH257" t="n">
        <v>0.0</v>
      </c>
      <c r="AI257" t="n">
        <v>0.0</v>
      </c>
      <c r="AJ257" t="n">
        <v>536693.0</v>
      </c>
      <c r="AK257" t="n">
        <v>0.0</v>
      </c>
      <c r="AL257" t="n">
        <v>79474.0</v>
      </c>
      <c r="AM257" t="n">
        <v>0.0</v>
      </c>
      <c r="AN257" t="n">
        <v>0.0</v>
      </c>
      <c r="AO257" t="n">
        <v>5621228.0</v>
      </c>
      <c r="AP257" t="n">
        <v>554177.0</v>
      </c>
      <c r="AQ257" t="n">
        <v>460057.7</v>
      </c>
      <c r="CG257"/>
    </row>
    <row r="258">
      <c r="A258" t="n">
        <v>4.0</v>
      </c>
      <c r="B258">
        <f>IF((K258-G258-H258&gt;2400000),10,(L258/(K258-G258-H258)*100))</f>
      </c>
      <c r="C258">
        <f>IF(N258&gt;2400000,240000,(N258*S258)/100)</f>
      </c>
      <c r="D258">
        <f>IF(S258=0,0,IF((N258-I258)&gt;2400000,((((((N258-I258-J258)-240000))*0.1+(I258+J258)*0.1)))-7000,((((((N258-I258-J258)-(N258-I258-J258)*S258/100)))*0.1+(I258+J258)*0.1)-7000)))</f>
      </c>
      <c r="E258">
        <f>C258-O258</f>
      </c>
      <c r="F258">
        <f>D258-P258</f>
      </c>
      <c r="G258">
        <f>SUMIF(negtgel!U$2:BL$2,'Tsalin uzuulelt'!B$1,negtgel!U258:BL258) + SUMIF(negtgel!U$2:BL$2,'Tsalin uzuulelt'!B$2,negtgel!U258:BL258)+SUMIF(negtgel!U$2:BL$2,'Tsalin uzuulelt'!B$3,negtgel!U258:BL258)+SUMIF(negtgel!U$2:BL$2,'Tsalin uzuulelt'!B$4,negtgel!U258:BL258)+SUMIF(negtgel!U$2:BL$2,'Tsalin uzuulelt'!B$5,negtgel!U258:BL258)</f>
      </c>
      <c r="H258">
        <f>SUMIF(negtgel!U$2:BL$2,'Tsalin uzuulelt'!F$1,negtgel!U258:BL258) + SUMIF(negtgel!U$2:BL$2,'Tsalin uzuulelt'!F$2,negtgel!U258:BL258)+SUMIF(negtgel!U$2:BL$2,'Tsalin uzuulelt'!F$3,negtgel!U258:BL258)+SUMIF(negtgel!U$2:BL$2,'Tsalin uzuulelt'!F$4,negtgel!U258:BL258)+SUMIF(negtgel!U$2:BL$2,'Tsalin uzuulelt'!F$5,negtgel!U258:BL258)</f>
      </c>
      <c r="I258">
        <f>SUMIF(negtgel!U$2:BL$2,'Tsalin uzuulelt'!H$1,negtgel!U258:BL258) + SUMIF(negtgel!U$2:BL$2,'Tsalin uzuulelt'!H$2,negtgel!U258:BL258)+SUMIF(negtgel!U$2:BL$2,'Tsalin uzuulelt'!H$3,negtgel!U258:BL258)+SUMIF(negtgel!U$2:BL$2,'Tsalin uzuulelt'!H$4,negtgel!U258:BL258)+SUMIF(negtgel!U$2:BL$2,'Tsalin uzuulelt'!H$5,negtgel!U258:BL258)</f>
      </c>
      <c r="J258">
        <f>SUMIF(negtgel!U$2:BL$2,'Tsalin uzuulelt'!J$1,negtgel!U258:BL258) + SUMIF(negtgel!U$2:BL$2,'Tsalin uzuulelt'!J$2,negtgel!U258:BL258)+SUMIF(negtgel!U$2:BL$2,'Tsalin uzuulelt'!J$3,negtgel!U258:BL258)+SUMIF(negtgel!U$2:BL$2,'Tsalin uzuulelt'!J$4,negtgel!U258:BL258)+SUMIF(negtgel!U$2:BL$2,'Tsalin uzuulelt'!J$5,negtgel!U258:BL258)</f>
      </c>
      <c r="K258">
        <f>SUMIF(negtgel!U$2:BL$2,'Tsalin uzuulelt'!L$1,negtgel!U258:BL258) + SUMIF(negtgel!U$2:BL$2,'Tsalin uzuulelt'!L$2,negtgel!U258:BL258)+SUMIF(negtgel!U$2:BL$2,'Tsalin uzuulelt'!L$3,negtgel!U258:BL258)+SUMIF(negtgel!U$2:BL$2,'Tsalin uzuulelt'!L$4,negtgel!U258:BL258)+SUMIF(negtgel!U$2:BL$2,'Tsalin uzuulelt'!L$5,negtgel!U258:BL258)</f>
      </c>
      <c r="L258">
        <f>SUMIF(negtgel!U$2:BL$2,'Tsalin uzuulelt'!N$1,negtgel!U258:BL258) + SUMIF(negtgel!U$2:BL$2,'Tsalin uzuulelt'!N$2,negtgel!U258:BL258)+SUMIF(negtgel!U$2:BL$2,'Tsalin uzuulelt'!N$3,negtgel!U258:BL258)+SUMIF(negtgel!U$2:BL$2,'Tsalin uzuulelt'!N$4,negtgel!U258:BL258)+SUMIF(negtgel!U$2:BL$2,'Tsalin uzuulelt'!N$5,negtgel!U258:BL258)</f>
      </c>
      <c r="M258">
        <f>SUMIF(negtgel!U$2:BL$2,'Tsalin uzuulelt'!P$1,negtgel!U258:BL258) + SUMIF(negtgel!U$2:BL$2,'Tsalin uzuulelt'!P$2,negtgel!U258:BL258)+ SUMIF(negtgel!U$2:BL$2,'Tsalin uzuulelt'!P$3,negtgel!U258:BL258)+ SUMIF(negtgel!U$2:BL$2,'Tsalin uzuulelt'!P$4,negtgel!U258:BL258)+ SUMIF(negtgel!U$2:BL$2,'Tsalin uzuulelt'!P$5,negtgel!U258:BL258)</f>
      </c>
      <c r="N258">
        <f>IF(ISNUMBER(U258*1)=CF258,0,K258-H258-G258)</f>
      </c>
      <c r="O258">
        <f>IF(ISNUMBER(U258*1)=CF258,0,L258)</f>
      </c>
      <c r="P258">
        <f>IF(ISNUMBER(U258*1)=CF258,0,M258)</f>
      </c>
      <c r="Q258">
        <f>IF(N258&gt;2400000,N258,0)</f>
      </c>
      <c r="R258">
        <f>IF(L258/Q258*100&lt;3,2,10)</f>
      </c>
      <c r="S258">
        <f>IF(CH258=0,0,IF(B258&gt;9,10,IF(B258&gt;8,B258,IF(B258&gt;7.7,7.8,IF(B258&gt;3,B258,IF(B258&gt;1.5,2))))))</f>
      </c>
      <c r="T258">
        <f>IFERROR(U258*1,0)</f>
      </c>
      <c r="U258" t="s">
        <v>4515</v>
      </c>
      <c r="V258"/>
      <c r="W258"/>
      <c r="X258"/>
      <c r="Y258"/>
      <c r="Z258"/>
      <c r="AA258"/>
      <c r="AB258"/>
      <c r="AC258"/>
      <c r="AD258"/>
      <c r="AE258"/>
      <c r="AF258"/>
      <c r="AG258"/>
      <c r="AH258"/>
      <c r="AI258"/>
      <c r="AJ258"/>
      <c r="AK258"/>
      <c r="AL258"/>
      <c r="AM258"/>
      <c r="AN258"/>
      <c r="AO258"/>
      <c r="AP258"/>
      <c r="AQ258"/>
      <c r="CG258"/>
    </row>
    <row r="259">
      <c r="A259" t="n">
        <v>4.0</v>
      </c>
      <c r="B259">
        <f>IF((K259-G259-H259&gt;2400000),10,(L259/(K259-G259-H259)*100))</f>
      </c>
      <c r="C259">
        <f>IF(N259&gt;2400000,240000,(N259*S259)/100)</f>
      </c>
      <c r="D259">
        <f>IF(S259=0,0,IF((N259-I259)&gt;2400000,((((((N259-I259-J259)-240000))*0.1+(I259+J259)*0.1)))-7000,((((((N259-I259-J259)-(N259-I259-J259)*S259/100)))*0.1+(I259+J259)*0.1)-7000)))</f>
      </c>
      <c r="E259">
        <f>C259-O259</f>
      </c>
      <c r="F259">
        <f>D259-P259</f>
      </c>
      <c r="G259">
        <f>SUMIF(negtgel!U$2:BL$2,'Tsalin uzuulelt'!B$1,negtgel!U259:BL259) + SUMIF(negtgel!U$2:BL$2,'Tsalin uzuulelt'!B$2,negtgel!U259:BL259)+SUMIF(negtgel!U$2:BL$2,'Tsalin uzuulelt'!B$3,negtgel!U259:BL259)+SUMIF(negtgel!U$2:BL$2,'Tsalin uzuulelt'!B$4,negtgel!U259:BL259)+SUMIF(negtgel!U$2:BL$2,'Tsalin uzuulelt'!B$5,negtgel!U259:BL259)</f>
      </c>
      <c r="H259">
        <f>SUMIF(negtgel!U$2:BL$2,'Tsalin uzuulelt'!F$1,negtgel!U259:BL259) + SUMIF(negtgel!U$2:BL$2,'Tsalin uzuulelt'!F$2,negtgel!U259:BL259)+SUMIF(negtgel!U$2:BL$2,'Tsalin uzuulelt'!F$3,negtgel!U259:BL259)+SUMIF(negtgel!U$2:BL$2,'Tsalin uzuulelt'!F$4,negtgel!U259:BL259)+SUMIF(negtgel!U$2:BL$2,'Tsalin uzuulelt'!F$5,negtgel!U259:BL259)</f>
      </c>
      <c r="I259">
        <f>SUMIF(negtgel!U$2:BL$2,'Tsalin uzuulelt'!H$1,negtgel!U259:BL259) + SUMIF(negtgel!U$2:BL$2,'Tsalin uzuulelt'!H$2,negtgel!U259:BL259)+SUMIF(negtgel!U$2:BL$2,'Tsalin uzuulelt'!H$3,negtgel!U259:BL259)+SUMIF(negtgel!U$2:BL$2,'Tsalin uzuulelt'!H$4,negtgel!U259:BL259)+SUMIF(negtgel!U$2:BL$2,'Tsalin uzuulelt'!H$5,negtgel!U259:BL259)</f>
      </c>
      <c r="J259">
        <f>SUMIF(negtgel!U$2:BL$2,'Tsalin uzuulelt'!J$1,negtgel!U259:BL259) + SUMIF(negtgel!U$2:BL$2,'Tsalin uzuulelt'!J$2,negtgel!U259:BL259)+SUMIF(negtgel!U$2:BL$2,'Tsalin uzuulelt'!J$3,negtgel!U259:BL259)+SUMIF(negtgel!U$2:BL$2,'Tsalin uzuulelt'!J$4,negtgel!U259:BL259)+SUMIF(negtgel!U$2:BL$2,'Tsalin uzuulelt'!J$5,negtgel!U259:BL259)</f>
      </c>
      <c r="K259">
        <f>SUMIF(negtgel!U$2:BL$2,'Tsalin uzuulelt'!L$1,negtgel!U259:BL259) + SUMIF(negtgel!U$2:BL$2,'Tsalin uzuulelt'!L$2,negtgel!U259:BL259)+SUMIF(negtgel!U$2:BL$2,'Tsalin uzuulelt'!L$3,negtgel!U259:BL259)+SUMIF(negtgel!U$2:BL$2,'Tsalin uzuulelt'!L$4,negtgel!U259:BL259)+SUMIF(negtgel!U$2:BL$2,'Tsalin uzuulelt'!L$5,negtgel!U259:BL259)</f>
      </c>
      <c r="L259">
        <f>SUMIF(negtgel!U$2:BL$2,'Tsalin uzuulelt'!N$1,negtgel!U259:BL259) + SUMIF(negtgel!U$2:BL$2,'Tsalin uzuulelt'!N$2,negtgel!U259:BL259)+SUMIF(negtgel!U$2:BL$2,'Tsalin uzuulelt'!N$3,negtgel!U259:BL259)+SUMIF(negtgel!U$2:BL$2,'Tsalin uzuulelt'!N$4,negtgel!U259:BL259)+SUMIF(negtgel!U$2:BL$2,'Tsalin uzuulelt'!N$5,negtgel!U259:BL259)</f>
      </c>
      <c r="M259">
        <f>SUMIF(negtgel!U$2:BL$2,'Tsalin uzuulelt'!P$1,negtgel!U259:BL259) + SUMIF(negtgel!U$2:BL$2,'Tsalin uzuulelt'!P$2,negtgel!U259:BL259)+ SUMIF(negtgel!U$2:BL$2,'Tsalin uzuulelt'!P$3,negtgel!U259:BL259)+ SUMIF(negtgel!U$2:BL$2,'Tsalin uzuulelt'!P$4,negtgel!U259:BL259)+ SUMIF(negtgel!U$2:BL$2,'Tsalin uzuulelt'!P$5,negtgel!U259:BL259)</f>
      </c>
      <c r="N259">
        <f>IF(ISNUMBER(U259*1)=CF259,0,K259-H259-G259)</f>
      </c>
      <c r="O259">
        <f>IF(ISNUMBER(U259*1)=CF259,0,L259)</f>
      </c>
      <c r="P259">
        <f>IF(ISNUMBER(U259*1)=CF259,0,M259)</f>
      </c>
      <c r="Q259">
        <f>IF(N259&gt;2400000,N259,0)</f>
      </c>
      <c r="R259">
        <f>IF(L259/Q259*100&lt;3,2,10)</f>
      </c>
      <c r="S259">
        <f>IF(CH259=0,0,IF(B259&gt;9,10,IF(B259&gt;8,B259,IF(B259&gt;7.7,7.8,IF(B259&gt;3,B259,IF(B259&gt;1.5,2))))))</f>
      </c>
      <c r="T259">
        <f>IFERROR(U259*1,0)</f>
      </c>
      <c r="U259" t="n">
        <v>85.0</v>
      </c>
      <c r="V259" t="s">
        <v>4516</v>
      </c>
      <c r="W259" t="s">
        <v>4499</v>
      </c>
      <c r="X259" t="n">
        <v>645556.0</v>
      </c>
      <c r="Y259" t="n">
        <v>161389.0</v>
      </c>
      <c r="Z259" t="n">
        <v>24208.0</v>
      </c>
      <c r="AA259" t="n">
        <v>32278.0</v>
      </c>
      <c r="AB259" t="n">
        <v>0.0</v>
      </c>
      <c r="AC259" t="n">
        <v>0.0</v>
      </c>
      <c r="AD259" t="n">
        <v>0.0</v>
      </c>
      <c r="AE259" t="n">
        <v>251896.0</v>
      </c>
      <c r="AF259" t="n">
        <v>15000.0</v>
      </c>
      <c r="AG259" t="n">
        <v>0.0</v>
      </c>
      <c r="AH259" t="n">
        <v>0.0</v>
      </c>
      <c r="AI259" t="n">
        <v>0.0</v>
      </c>
      <c r="AJ259" t="n">
        <v>0.0</v>
      </c>
      <c r="AK259" t="n">
        <v>0.0</v>
      </c>
      <c r="AL259" t="n">
        <v>171978.0</v>
      </c>
      <c r="AM259" t="n">
        <v>0.0</v>
      </c>
      <c r="AN259" t="n">
        <v>0.0</v>
      </c>
      <c r="AO259" t="n">
        <v>656749.0</v>
      </c>
      <c r="AP259" t="n">
        <v>48477.0</v>
      </c>
      <c r="AQ259" t="n">
        <v>36779.4</v>
      </c>
      <c r="CG259"/>
    </row>
    <row r="260">
      <c r="A260" t="n">
        <v>4.0</v>
      </c>
      <c r="B260">
        <f>IF((K260-G260-H260&gt;2400000),10,(L260/(K260-G260-H260)*100))</f>
      </c>
      <c r="C260">
        <f>IF(N260&gt;2400000,240000,(N260*S260)/100)</f>
      </c>
      <c r="D260">
        <f>IF(S260=0,0,IF((N260-I260)&gt;2400000,((((((N260-I260-J260)-240000))*0.1+(I260+J260)*0.1)))-7000,((((((N260-I260-J260)-(N260-I260-J260)*S260/100)))*0.1+(I260+J260)*0.1)-7000)))</f>
      </c>
      <c r="E260">
        <f>C260-O260</f>
      </c>
      <c r="F260">
        <f>D260-P260</f>
      </c>
      <c r="G260">
        <f>SUMIF(negtgel!U$2:BL$2,'Tsalin uzuulelt'!B$1,negtgel!U260:BL260) + SUMIF(negtgel!U$2:BL$2,'Tsalin uzuulelt'!B$2,negtgel!U260:BL260)+SUMIF(negtgel!U$2:BL$2,'Tsalin uzuulelt'!B$3,negtgel!U260:BL260)+SUMIF(negtgel!U$2:BL$2,'Tsalin uzuulelt'!B$4,negtgel!U260:BL260)+SUMIF(negtgel!U$2:BL$2,'Tsalin uzuulelt'!B$5,negtgel!U260:BL260)</f>
      </c>
      <c r="H260">
        <f>SUMIF(negtgel!U$2:BL$2,'Tsalin uzuulelt'!F$1,negtgel!U260:BL260) + SUMIF(negtgel!U$2:BL$2,'Tsalin uzuulelt'!F$2,negtgel!U260:BL260)+SUMIF(negtgel!U$2:BL$2,'Tsalin uzuulelt'!F$3,negtgel!U260:BL260)+SUMIF(negtgel!U$2:BL$2,'Tsalin uzuulelt'!F$4,negtgel!U260:BL260)+SUMIF(negtgel!U$2:BL$2,'Tsalin uzuulelt'!F$5,negtgel!U260:BL260)</f>
      </c>
      <c r="I260">
        <f>SUMIF(negtgel!U$2:BL$2,'Tsalin uzuulelt'!H$1,negtgel!U260:BL260) + SUMIF(negtgel!U$2:BL$2,'Tsalin uzuulelt'!H$2,negtgel!U260:BL260)+SUMIF(negtgel!U$2:BL$2,'Tsalin uzuulelt'!H$3,negtgel!U260:BL260)+SUMIF(negtgel!U$2:BL$2,'Tsalin uzuulelt'!H$4,negtgel!U260:BL260)+SUMIF(negtgel!U$2:BL$2,'Tsalin uzuulelt'!H$5,negtgel!U260:BL260)</f>
      </c>
      <c r="J260">
        <f>SUMIF(negtgel!U$2:BL$2,'Tsalin uzuulelt'!J$1,negtgel!U260:BL260) + SUMIF(negtgel!U$2:BL$2,'Tsalin uzuulelt'!J$2,negtgel!U260:BL260)+SUMIF(negtgel!U$2:BL$2,'Tsalin uzuulelt'!J$3,negtgel!U260:BL260)+SUMIF(negtgel!U$2:BL$2,'Tsalin uzuulelt'!J$4,negtgel!U260:BL260)+SUMIF(negtgel!U$2:BL$2,'Tsalin uzuulelt'!J$5,negtgel!U260:BL260)</f>
      </c>
      <c r="K260">
        <f>SUMIF(negtgel!U$2:BL$2,'Tsalin uzuulelt'!L$1,negtgel!U260:BL260) + SUMIF(negtgel!U$2:BL$2,'Tsalin uzuulelt'!L$2,negtgel!U260:BL260)+SUMIF(negtgel!U$2:BL$2,'Tsalin uzuulelt'!L$3,negtgel!U260:BL260)+SUMIF(negtgel!U$2:BL$2,'Tsalin uzuulelt'!L$4,negtgel!U260:BL260)+SUMIF(negtgel!U$2:BL$2,'Tsalin uzuulelt'!L$5,negtgel!U260:BL260)</f>
      </c>
      <c r="L260">
        <f>SUMIF(negtgel!U$2:BL$2,'Tsalin uzuulelt'!N$1,negtgel!U260:BL260) + SUMIF(negtgel!U$2:BL$2,'Tsalin uzuulelt'!N$2,negtgel!U260:BL260)+SUMIF(negtgel!U$2:BL$2,'Tsalin uzuulelt'!N$3,negtgel!U260:BL260)+SUMIF(negtgel!U$2:BL$2,'Tsalin uzuulelt'!N$4,negtgel!U260:BL260)+SUMIF(negtgel!U$2:BL$2,'Tsalin uzuulelt'!N$5,negtgel!U260:BL260)</f>
      </c>
      <c r="M260">
        <f>SUMIF(negtgel!U$2:BL$2,'Tsalin uzuulelt'!P$1,negtgel!U260:BL260) + SUMIF(negtgel!U$2:BL$2,'Tsalin uzuulelt'!P$2,negtgel!U260:BL260)+ SUMIF(negtgel!U$2:BL$2,'Tsalin uzuulelt'!P$3,negtgel!U260:BL260)+ SUMIF(negtgel!U$2:BL$2,'Tsalin uzuulelt'!P$4,negtgel!U260:BL260)+ SUMIF(negtgel!U$2:BL$2,'Tsalin uzuulelt'!P$5,negtgel!U260:BL260)</f>
      </c>
      <c r="N260">
        <f>IF(ISNUMBER(U260*1)=CF260,0,K260-H260-G260)</f>
      </c>
      <c r="O260">
        <f>IF(ISNUMBER(U260*1)=CF260,0,L260)</f>
      </c>
      <c r="P260">
        <f>IF(ISNUMBER(U260*1)=CF260,0,M260)</f>
      </c>
      <c r="Q260">
        <f>IF(N260&gt;2400000,N260,0)</f>
      </c>
      <c r="R260">
        <f>IF(L260/Q260*100&lt;3,2,10)</f>
      </c>
      <c r="S260">
        <f>IF(CH260=0,0,IF(B260&gt;9,10,IF(B260&gt;8,B260,IF(B260&gt;7.7,7.8,IF(B260&gt;3,B260,IF(B260&gt;1.5,2))))))</f>
      </c>
      <c r="T260">
        <f>IFERROR(U260*1,0)</f>
      </c>
      <c r="U260" t="n">
        <v>86.0</v>
      </c>
      <c r="V260" t="s">
        <v>4517</v>
      </c>
      <c r="W260" t="s">
        <v>4469</v>
      </c>
      <c r="X260" t="n">
        <v>677436.0</v>
      </c>
      <c r="Y260" t="n">
        <v>677436.0</v>
      </c>
      <c r="Z260" t="n">
        <v>169359.0</v>
      </c>
      <c r="AA260" t="n">
        <v>135487.0</v>
      </c>
      <c r="AB260" t="n">
        <v>0.0</v>
      </c>
      <c r="AC260" t="n">
        <v>0.0</v>
      </c>
      <c r="AD260" t="n">
        <v>0.0</v>
      </c>
      <c r="AE260" t="n">
        <v>264336.0</v>
      </c>
      <c r="AF260" t="n">
        <v>60000.0</v>
      </c>
      <c r="AG260" t="n">
        <v>0.0</v>
      </c>
      <c r="AH260" t="n">
        <v>0.0</v>
      </c>
      <c r="AI260" t="n">
        <v>0.0</v>
      </c>
      <c r="AJ260" t="n">
        <v>0.0</v>
      </c>
      <c r="AK260" t="n">
        <v>0.0</v>
      </c>
      <c r="AL260" t="n">
        <v>0.0</v>
      </c>
      <c r="AM260" t="n">
        <v>0.0</v>
      </c>
      <c r="AN260" t="n">
        <v>0.0</v>
      </c>
      <c r="AO260" t="n">
        <v>1306618.0</v>
      </c>
      <c r="AP260" t="n">
        <v>130661.0</v>
      </c>
      <c r="AQ260" t="n">
        <v>111195.6</v>
      </c>
      <c r="CG260"/>
    </row>
    <row r="261">
      <c r="A261" t="n">
        <v>4.0</v>
      </c>
      <c r="B261">
        <f>IF((K261-G261-H261&gt;2400000),10,(L261/(K261-G261-H261)*100))</f>
      </c>
      <c r="C261">
        <f>IF(N261&gt;2400000,240000,(N261*S261)/100)</f>
      </c>
      <c r="D261">
        <f>IF(S261=0,0,IF((N261-I261)&gt;2400000,((((((N261-I261-J261)-240000))*0.1+(I261+J261)*0.1)))-7000,((((((N261-I261-J261)-(N261-I261-J261)*S261/100)))*0.1+(I261+J261)*0.1)-7000)))</f>
      </c>
      <c r="E261">
        <f>C261-O261</f>
      </c>
      <c r="F261">
        <f>D261-P261</f>
      </c>
      <c r="G261">
        <f>SUMIF(negtgel!U$2:BL$2,'Tsalin uzuulelt'!B$1,negtgel!U261:BL261) + SUMIF(negtgel!U$2:BL$2,'Tsalin uzuulelt'!B$2,negtgel!U261:BL261)+SUMIF(negtgel!U$2:BL$2,'Tsalin uzuulelt'!B$3,negtgel!U261:BL261)+SUMIF(negtgel!U$2:BL$2,'Tsalin uzuulelt'!B$4,negtgel!U261:BL261)+SUMIF(negtgel!U$2:BL$2,'Tsalin uzuulelt'!B$5,negtgel!U261:BL261)</f>
      </c>
      <c r="H261">
        <f>SUMIF(negtgel!U$2:BL$2,'Tsalin uzuulelt'!F$1,negtgel!U261:BL261) + SUMIF(negtgel!U$2:BL$2,'Tsalin uzuulelt'!F$2,negtgel!U261:BL261)+SUMIF(negtgel!U$2:BL$2,'Tsalin uzuulelt'!F$3,negtgel!U261:BL261)+SUMIF(negtgel!U$2:BL$2,'Tsalin uzuulelt'!F$4,negtgel!U261:BL261)+SUMIF(negtgel!U$2:BL$2,'Tsalin uzuulelt'!F$5,negtgel!U261:BL261)</f>
      </c>
      <c r="I261">
        <f>SUMIF(negtgel!U$2:BL$2,'Tsalin uzuulelt'!H$1,negtgel!U261:BL261) + SUMIF(negtgel!U$2:BL$2,'Tsalin uzuulelt'!H$2,negtgel!U261:BL261)+SUMIF(negtgel!U$2:BL$2,'Tsalin uzuulelt'!H$3,negtgel!U261:BL261)+SUMIF(negtgel!U$2:BL$2,'Tsalin uzuulelt'!H$4,negtgel!U261:BL261)+SUMIF(negtgel!U$2:BL$2,'Tsalin uzuulelt'!H$5,negtgel!U261:BL261)</f>
      </c>
      <c r="J261">
        <f>SUMIF(negtgel!U$2:BL$2,'Tsalin uzuulelt'!J$1,negtgel!U261:BL261) + SUMIF(negtgel!U$2:BL$2,'Tsalin uzuulelt'!J$2,negtgel!U261:BL261)+SUMIF(negtgel!U$2:BL$2,'Tsalin uzuulelt'!J$3,negtgel!U261:BL261)+SUMIF(negtgel!U$2:BL$2,'Tsalin uzuulelt'!J$4,negtgel!U261:BL261)+SUMIF(negtgel!U$2:BL$2,'Tsalin uzuulelt'!J$5,negtgel!U261:BL261)</f>
      </c>
      <c r="K261">
        <f>SUMIF(negtgel!U$2:BL$2,'Tsalin uzuulelt'!L$1,negtgel!U261:BL261) + SUMIF(negtgel!U$2:BL$2,'Tsalin uzuulelt'!L$2,negtgel!U261:BL261)+SUMIF(negtgel!U$2:BL$2,'Tsalin uzuulelt'!L$3,negtgel!U261:BL261)+SUMIF(negtgel!U$2:BL$2,'Tsalin uzuulelt'!L$4,negtgel!U261:BL261)+SUMIF(negtgel!U$2:BL$2,'Tsalin uzuulelt'!L$5,negtgel!U261:BL261)</f>
      </c>
      <c r="L261">
        <f>SUMIF(negtgel!U$2:BL$2,'Tsalin uzuulelt'!N$1,negtgel!U261:BL261) + SUMIF(negtgel!U$2:BL$2,'Tsalin uzuulelt'!N$2,negtgel!U261:BL261)+SUMIF(negtgel!U$2:BL$2,'Tsalin uzuulelt'!N$3,negtgel!U261:BL261)+SUMIF(negtgel!U$2:BL$2,'Tsalin uzuulelt'!N$4,negtgel!U261:BL261)+SUMIF(negtgel!U$2:BL$2,'Tsalin uzuulelt'!N$5,negtgel!U261:BL261)</f>
      </c>
      <c r="M261">
        <f>SUMIF(negtgel!U$2:BL$2,'Tsalin uzuulelt'!P$1,negtgel!U261:BL261) + SUMIF(negtgel!U$2:BL$2,'Tsalin uzuulelt'!P$2,negtgel!U261:BL261)+ SUMIF(negtgel!U$2:BL$2,'Tsalin uzuulelt'!P$3,negtgel!U261:BL261)+ SUMIF(negtgel!U$2:BL$2,'Tsalin uzuulelt'!P$4,negtgel!U261:BL261)+ SUMIF(negtgel!U$2:BL$2,'Tsalin uzuulelt'!P$5,negtgel!U261:BL261)</f>
      </c>
      <c r="N261">
        <f>IF(ISNUMBER(U261*1)=CF261,0,K261-H261-G261)</f>
      </c>
      <c r="O261">
        <f>IF(ISNUMBER(U261*1)=CF261,0,L261)</f>
      </c>
      <c r="P261">
        <f>IF(ISNUMBER(U261*1)=CF261,0,M261)</f>
      </c>
      <c r="Q261">
        <f>IF(N261&gt;2400000,N261,0)</f>
      </c>
      <c r="R261">
        <f>IF(L261/Q261*100&lt;3,2,10)</f>
      </c>
      <c r="S261">
        <f>IF(CH261=0,0,IF(B261&gt;9,10,IF(B261&gt;8,B261,IF(B261&gt;7.7,7.8,IF(B261&gt;3,B261,IF(B261&gt;1.5,2))))))</f>
      </c>
      <c r="T261">
        <f>IFERROR(U261*1,0)</f>
      </c>
      <c r="U261" t="n">
        <v>87.0</v>
      </c>
      <c r="V261" t="s">
        <v>4518</v>
      </c>
      <c r="W261" t="s">
        <v>4469</v>
      </c>
      <c r="X261" t="n">
        <v>677436.0</v>
      </c>
      <c r="Y261" t="n">
        <v>677436.0</v>
      </c>
      <c r="Z261" t="n">
        <v>135487.0</v>
      </c>
      <c r="AA261" t="n">
        <v>149036.0</v>
      </c>
      <c r="AB261" t="n">
        <v>0.0</v>
      </c>
      <c r="AC261" t="n">
        <v>0.0</v>
      </c>
      <c r="AD261" t="n">
        <v>0.0</v>
      </c>
      <c r="AE261" t="n">
        <v>264336.0</v>
      </c>
      <c r="AF261" t="n">
        <v>60000.0</v>
      </c>
      <c r="AG261" t="n">
        <v>0.0</v>
      </c>
      <c r="AH261" t="n">
        <v>0.0</v>
      </c>
      <c r="AI261" t="n">
        <v>0.0</v>
      </c>
      <c r="AJ261" t="n">
        <v>0.0</v>
      </c>
      <c r="AK261" t="n">
        <v>0.0</v>
      </c>
      <c r="AL261" t="n">
        <v>0.0</v>
      </c>
      <c r="AM261" t="n">
        <v>0.0</v>
      </c>
      <c r="AN261" t="n">
        <v>0.0</v>
      </c>
      <c r="AO261" t="n">
        <v>1286295.0</v>
      </c>
      <c r="AP261" t="n">
        <v>128630.0</v>
      </c>
      <c r="AQ261" t="n">
        <v>109366.6</v>
      </c>
      <c r="CG261"/>
    </row>
    <row r="262">
      <c r="A262" t="n">
        <v>4.0</v>
      </c>
      <c r="B262">
        <f>IF((K262-G262-H262&gt;2400000),10,(L262/(K262-G262-H262)*100))</f>
      </c>
      <c r="C262">
        <f>IF(N262&gt;2400000,240000,(N262*S262)/100)</f>
      </c>
      <c r="D262">
        <f>IF(S262=0,0,IF((N262-I262)&gt;2400000,((((((N262-I262-J262)-240000))*0.1+(I262+J262)*0.1)))-7000,((((((N262-I262-J262)-(N262-I262-J262)*S262/100)))*0.1+(I262+J262)*0.1)-7000)))</f>
      </c>
      <c r="E262">
        <f>C262-O262</f>
      </c>
      <c r="F262">
        <f>D262-P262</f>
      </c>
      <c r="G262">
        <f>SUMIF(negtgel!U$2:BL$2,'Tsalin uzuulelt'!B$1,negtgel!U262:BL262) + SUMIF(negtgel!U$2:BL$2,'Tsalin uzuulelt'!B$2,negtgel!U262:BL262)+SUMIF(negtgel!U$2:BL$2,'Tsalin uzuulelt'!B$3,negtgel!U262:BL262)+SUMIF(negtgel!U$2:BL$2,'Tsalin uzuulelt'!B$4,negtgel!U262:BL262)+SUMIF(negtgel!U$2:BL$2,'Tsalin uzuulelt'!B$5,negtgel!U262:BL262)</f>
      </c>
      <c r="H262">
        <f>SUMIF(negtgel!U$2:BL$2,'Tsalin uzuulelt'!F$1,negtgel!U262:BL262) + SUMIF(negtgel!U$2:BL$2,'Tsalin uzuulelt'!F$2,negtgel!U262:BL262)+SUMIF(negtgel!U$2:BL$2,'Tsalin uzuulelt'!F$3,negtgel!U262:BL262)+SUMIF(negtgel!U$2:BL$2,'Tsalin uzuulelt'!F$4,negtgel!U262:BL262)+SUMIF(negtgel!U$2:BL$2,'Tsalin uzuulelt'!F$5,negtgel!U262:BL262)</f>
      </c>
      <c r="I262">
        <f>SUMIF(negtgel!U$2:BL$2,'Tsalin uzuulelt'!H$1,negtgel!U262:BL262) + SUMIF(negtgel!U$2:BL$2,'Tsalin uzuulelt'!H$2,negtgel!U262:BL262)+SUMIF(negtgel!U$2:BL$2,'Tsalin uzuulelt'!H$3,negtgel!U262:BL262)+SUMIF(negtgel!U$2:BL$2,'Tsalin uzuulelt'!H$4,negtgel!U262:BL262)+SUMIF(negtgel!U$2:BL$2,'Tsalin uzuulelt'!H$5,negtgel!U262:BL262)</f>
      </c>
      <c r="J262">
        <f>SUMIF(negtgel!U$2:BL$2,'Tsalin uzuulelt'!J$1,negtgel!U262:BL262) + SUMIF(negtgel!U$2:BL$2,'Tsalin uzuulelt'!J$2,negtgel!U262:BL262)+SUMIF(negtgel!U$2:BL$2,'Tsalin uzuulelt'!J$3,negtgel!U262:BL262)+SUMIF(negtgel!U$2:BL$2,'Tsalin uzuulelt'!J$4,negtgel!U262:BL262)+SUMIF(negtgel!U$2:BL$2,'Tsalin uzuulelt'!J$5,negtgel!U262:BL262)</f>
      </c>
      <c r="K262">
        <f>SUMIF(negtgel!U$2:BL$2,'Tsalin uzuulelt'!L$1,negtgel!U262:BL262) + SUMIF(negtgel!U$2:BL$2,'Tsalin uzuulelt'!L$2,negtgel!U262:BL262)+SUMIF(negtgel!U$2:BL$2,'Tsalin uzuulelt'!L$3,negtgel!U262:BL262)+SUMIF(negtgel!U$2:BL$2,'Tsalin uzuulelt'!L$4,negtgel!U262:BL262)+SUMIF(negtgel!U$2:BL$2,'Tsalin uzuulelt'!L$5,negtgel!U262:BL262)</f>
      </c>
      <c r="L262">
        <f>SUMIF(negtgel!U$2:BL$2,'Tsalin uzuulelt'!N$1,negtgel!U262:BL262) + SUMIF(negtgel!U$2:BL$2,'Tsalin uzuulelt'!N$2,negtgel!U262:BL262)+SUMIF(negtgel!U$2:BL$2,'Tsalin uzuulelt'!N$3,negtgel!U262:BL262)+SUMIF(negtgel!U$2:BL$2,'Tsalin uzuulelt'!N$4,negtgel!U262:BL262)+SUMIF(negtgel!U$2:BL$2,'Tsalin uzuulelt'!N$5,negtgel!U262:BL262)</f>
      </c>
      <c r="M262">
        <f>SUMIF(negtgel!U$2:BL$2,'Tsalin uzuulelt'!P$1,negtgel!U262:BL262) + SUMIF(negtgel!U$2:BL$2,'Tsalin uzuulelt'!P$2,negtgel!U262:BL262)+ SUMIF(negtgel!U$2:BL$2,'Tsalin uzuulelt'!P$3,negtgel!U262:BL262)+ SUMIF(negtgel!U$2:BL$2,'Tsalin uzuulelt'!P$4,negtgel!U262:BL262)+ SUMIF(negtgel!U$2:BL$2,'Tsalin uzuulelt'!P$5,negtgel!U262:BL262)</f>
      </c>
      <c r="N262">
        <f>IF(ISNUMBER(U262*1)=CF262,0,K262-H262-G262)</f>
      </c>
      <c r="O262">
        <f>IF(ISNUMBER(U262*1)=CF262,0,L262)</f>
      </c>
      <c r="P262">
        <f>IF(ISNUMBER(U262*1)=CF262,0,M262)</f>
      </c>
      <c r="Q262">
        <f>IF(N262&gt;2400000,N262,0)</f>
      </c>
      <c r="R262">
        <f>IF(L262/Q262*100&lt;3,2,10)</f>
      </c>
      <c r="S262">
        <f>IF(CH262=0,0,IF(B262&gt;9,10,IF(B262&gt;8,B262,IF(B262&gt;7.7,7.8,IF(B262&gt;3,B262,IF(B262&gt;1.5,2))))))</f>
      </c>
      <c r="T262">
        <f>IFERROR(U262*1,0)</f>
      </c>
      <c r="U262" t="n">
        <v>88.0</v>
      </c>
      <c r="V262" t="s">
        <v>4519</v>
      </c>
      <c r="W262" t="s">
        <v>4499</v>
      </c>
      <c r="X262" t="n">
        <v>677436.0</v>
      </c>
      <c r="Y262" t="n">
        <v>677436.0</v>
      </c>
      <c r="Z262" t="n">
        <v>135487.0</v>
      </c>
      <c r="AA262" t="n">
        <v>135487.0</v>
      </c>
      <c r="AB262" t="n">
        <v>33872.0</v>
      </c>
      <c r="AC262" t="n">
        <v>0.0</v>
      </c>
      <c r="AD262" t="n">
        <v>0.0</v>
      </c>
      <c r="AE262" t="n">
        <v>267587.0</v>
      </c>
      <c r="AF262" t="n">
        <v>60000.0</v>
      </c>
      <c r="AG262" t="n">
        <v>0.0</v>
      </c>
      <c r="AH262" t="n">
        <v>0.0</v>
      </c>
      <c r="AI262" t="n">
        <v>0.0</v>
      </c>
      <c r="AJ262" t="n">
        <v>0.0</v>
      </c>
      <c r="AK262" t="n">
        <v>0.0</v>
      </c>
      <c r="AL262" t="n">
        <v>0.0</v>
      </c>
      <c r="AM262" t="n">
        <v>0.0</v>
      </c>
      <c r="AN262" t="n">
        <v>0.0</v>
      </c>
      <c r="AO262" t="n">
        <v>1309869.0</v>
      </c>
      <c r="AP262" t="n">
        <v>130987.0</v>
      </c>
      <c r="AQ262" t="n">
        <v>111488.2</v>
      </c>
      <c r="CG262"/>
    </row>
    <row r="263">
      <c r="A263" t="n">
        <v>4.0</v>
      </c>
      <c r="B263">
        <f>IF((K263-G263-H263&gt;2400000),10,(L263/(K263-G263-H263)*100))</f>
      </c>
      <c r="C263">
        <f>IF(N263&gt;2400000,240000,(N263*S263)/100)</f>
      </c>
      <c r="D263">
        <f>IF(S263=0,0,IF((N263-I263)&gt;2400000,((((((N263-I263-J263)-240000))*0.1+(I263+J263)*0.1)))-7000,((((((N263-I263-J263)-(N263-I263-J263)*S263/100)))*0.1+(I263+J263)*0.1)-7000)))</f>
      </c>
      <c r="E263">
        <f>C263-O263</f>
      </c>
      <c r="F263">
        <f>D263-P263</f>
      </c>
      <c r="G263">
        <f>SUMIF(negtgel!U$2:BL$2,'Tsalin uzuulelt'!B$1,negtgel!U263:BL263) + SUMIF(negtgel!U$2:BL$2,'Tsalin uzuulelt'!B$2,negtgel!U263:BL263)+SUMIF(negtgel!U$2:BL$2,'Tsalin uzuulelt'!B$3,negtgel!U263:BL263)+SUMIF(negtgel!U$2:BL$2,'Tsalin uzuulelt'!B$4,negtgel!U263:BL263)+SUMIF(negtgel!U$2:BL$2,'Tsalin uzuulelt'!B$5,negtgel!U263:BL263)</f>
      </c>
      <c r="H263">
        <f>SUMIF(negtgel!U$2:BL$2,'Tsalin uzuulelt'!F$1,negtgel!U263:BL263) + SUMIF(negtgel!U$2:BL$2,'Tsalin uzuulelt'!F$2,negtgel!U263:BL263)+SUMIF(negtgel!U$2:BL$2,'Tsalin uzuulelt'!F$3,negtgel!U263:BL263)+SUMIF(negtgel!U$2:BL$2,'Tsalin uzuulelt'!F$4,negtgel!U263:BL263)+SUMIF(negtgel!U$2:BL$2,'Tsalin uzuulelt'!F$5,negtgel!U263:BL263)</f>
      </c>
      <c r="I263">
        <f>SUMIF(negtgel!U$2:BL$2,'Tsalin uzuulelt'!H$1,negtgel!U263:BL263) + SUMIF(negtgel!U$2:BL$2,'Tsalin uzuulelt'!H$2,negtgel!U263:BL263)+SUMIF(negtgel!U$2:BL$2,'Tsalin uzuulelt'!H$3,negtgel!U263:BL263)+SUMIF(negtgel!U$2:BL$2,'Tsalin uzuulelt'!H$4,negtgel!U263:BL263)+SUMIF(negtgel!U$2:BL$2,'Tsalin uzuulelt'!H$5,negtgel!U263:BL263)</f>
      </c>
      <c r="J263">
        <f>SUMIF(negtgel!U$2:BL$2,'Tsalin uzuulelt'!J$1,negtgel!U263:BL263) + SUMIF(negtgel!U$2:BL$2,'Tsalin uzuulelt'!J$2,negtgel!U263:BL263)+SUMIF(negtgel!U$2:BL$2,'Tsalin uzuulelt'!J$3,negtgel!U263:BL263)+SUMIF(negtgel!U$2:BL$2,'Tsalin uzuulelt'!J$4,negtgel!U263:BL263)+SUMIF(negtgel!U$2:BL$2,'Tsalin uzuulelt'!J$5,negtgel!U263:BL263)</f>
      </c>
      <c r="K263">
        <f>SUMIF(negtgel!U$2:BL$2,'Tsalin uzuulelt'!L$1,negtgel!U263:BL263) + SUMIF(negtgel!U$2:BL$2,'Tsalin uzuulelt'!L$2,negtgel!U263:BL263)+SUMIF(negtgel!U$2:BL$2,'Tsalin uzuulelt'!L$3,negtgel!U263:BL263)+SUMIF(negtgel!U$2:BL$2,'Tsalin uzuulelt'!L$4,negtgel!U263:BL263)+SUMIF(negtgel!U$2:BL$2,'Tsalin uzuulelt'!L$5,negtgel!U263:BL263)</f>
      </c>
      <c r="L263">
        <f>SUMIF(negtgel!U$2:BL$2,'Tsalin uzuulelt'!N$1,negtgel!U263:BL263) + SUMIF(negtgel!U$2:BL$2,'Tsalin uzuulelt'!N$2,negtgel!U263:BL263)+SUMIF(negtgel!U$2:BL$2,'Tsalin uzuulelt'!N$3,negtgel!U263:BL263)+SUMIF(negtgel!U$2:BL$2,'Tsalin uzuulelt'!N$4,negtgel!U263:BL263)+SUMIF(negtgel!U$2:BL$2,'Tsalin uzuulelt'!N$5,negtgel!U263:BL263)</f>
      </c>
      <c r="M263">
        <f>SUMIF(negtgel!U$2:BL$2,'Tsalin uzuulelt'!P$1,negtgel!U263:BL263) + SUMIF(negtgel!U$2:BL$2,'Tsalin uzuulelt'!P$2,negtgel!U263:BL263)+ SUMIF(negtgel!U$2:BL$2,'Tsalin uzuulelt'!P$3,negtgel!U263:BL263)+ SUMIF(negtgel!U$2:BL$2,'Tsalin uzuulelt'!P$4,negtgel!U263:BL263)+ SUMIF(negtgel!U$2:BL$2,'Tsalin uzuulelt'!P$5,negtgel!U263:BL263)</f>
      </c>
      <c r="N263">
        <f>IF(ISNUMBER(U263*1)=CF263,0,K263-H263-G263)</f>
      </c>
      <c r="O263">
        <f>IF(ISNUMBER(U263*1)=CF263,0,L263)</f>
      </c>
      <c r="P263">
        <f>IF(ISNUMBER(U263*1)=CF263,0,M263)</f>
      </c>
      <c r="Q263">
        <f>IF(N263&gt;2400000,N263,0)</f>
      </c>
      <c r="R263">
        <f>IF(L263/Q263*100&lt;3,2,10)</f>
      </c>
      <c r="S263">
        <f>IF(CH263=0,0,IF(B263&gt;9,10,IF(B263&gt;8,B263,IF(B263&gt;7.7,7.8,IF(B263&gt;3,B263,IF(B263&gt;1.5,2))))))</f>
      </c>
      <c r="T263">
        <f>IFERROR(U263*1,0)</f>
      </c>
      <c r="U263" t="n">
        <v>89.0</v>
      </c>
      <c r="V263" t="s">
        <v>4520</v>
      </c>
      <c r="W263" t="s">
        <v>4469</v>
      </c>
      <c r="X263" t="n">
        <v>613669.0</v>
      </c>
      <c r="Y263" t="n">
        <v>613669.0</v>
      </c>
      <c r="Z263" t="n">
        <v>30683.0</v>
      </c>
      <c r="AA263" t="n">
        <v>110460.0</v>
      </c>
      <c r="AB263" t="n">
        <v>0.0</v>
      </c>
      <c r="AC263" t="n">
        <v>0.0</v>
      </c>
      <c r="AD263" t="n">
        <v>0.0</v>
      </c>
      <c r="AE263" t="n">
        <v>242399.0</v>
      </c>
      <c r="AF263" t="n">
        <v>60000.0</v>
      </c>
      <c r="AG263" t="n">
        <v>0.0</v>
      </c>
      <c r="AH263" t="n">
        <v>0.0</v>
      </c>
      <c r="AI263" t="n">
        <v>0.0</v>
      </c>
      <c r="AJ263" t="n">
        <v>0.0</v>
      </c>
      <c r="AK263" t="n">
        <v>0.0</v>
      </c>
      <c r="AL263" t="n">
        <v>0.0</v>
      </c>
      <c r="AM263" t="n">
        <v>0.0</v>
      </c>
      <c r="AN263" t="n">
        <v>0.0</v>
      </c>
      <c r="AO263" t="n">
        <v>1057211.0</v>
      </c>
      <c r="AP263" t="n">
        <v>105721.0</v>
      </c>
      <c r="AQ263" t="n">
        <v>88749.0</v>
      </c>
      <c r="CG263"/>
    </row>
    <row r="264">
      <c r="A264" t="n">
        <v>4.0</v>
      </c>
      <c r="B264">
        <f>IF((K264-G264-H264&gt;2400000),10,(L264/(K264-G264-H264)*100))</f>
      </c>
      <c r="C264">
        <f>IF(N264&gt;2400000,240000,(N264*S264)/100)</f>
      </c>
      <c r="D264">
        <f>IF(S264=0,0,IF((N264-I264)&gt;2400000,((((((N264-I264-J264)-240000))*0.1+(I264+J264)*0.1)))-7000,((((((N264-I264-J264)-(N264-I264-J264)*S264/100)))*0.1+(I264+J264)*0.1)-7000)))</f>
      </c>
      <c r="E264">
        <f>C264-O264</f>
      </c>
      <c r="F264">
        <f>D264-P264</f>
      </c>
      <c r="G264">
        <f>SUMIF(negtgel!U$2:BL$2,'Tsalin uzuulelt'!B$1,negtgel!U264:BL264) + SUMIF(negtgel!U$2:BL$2,'Tsalin uzuulelt'!B$2,negtgel!U264:BL264)+SUMIF(negtgel!U$2:BL$2,'Tsalin uzuulelt'!B$3,negtgel!U264:BL264)+SUMIF(negtgel!U$2:BL$2,'Tsalin uzuulelt'!B$4,negtgel!U264:BL264)+SUMIF(negtgel!U$2:BL$2,'Tsalin uzuulelt'!B$5,negtgel!U264:BL264)</f>
      </c>
      <c r="H264">
        <f>SUMIF(negtgel!U$2:BL$2,'Tsalin uzuulelt'!F$1,negtgel!U264:BL264) + SUMIF(negtgel!U$2:BL$2,'Tsalin uzuulelt'!F$2,negtgel!U264:BL264)+SUMIF(negtgel!U$2:BL$2,'Tsalin uzuulelt'!F$3,negtgel!U264:BL264)+SUMIF(negtgel!U$2:BL$2,'Tsalin uzuulelt'!F$4,negtgel!U264:BL264)+SUMIF(negtgel!U$2:BL$2,'Tsalin uzuulelt'!F$5,negtgel!U264:BL264)</f>
      </c>
      <c r="I264">
        <f>SUMIF(negtgel!U$2:BL$2,'Tsalin uzuulelt'!H$1,negtgel!U264:BL264) + SUMIF(negtgel!U$2:BL$2,'Tsalin uzuulelt'!H$2,negtgel!U264:BL264)+SUMIF(negtgel!U$2:BL$2,'Tsalin uzuulelt'!H$3,negtgel!U264:BL264)+SUMIF(negtgel!U$2:BL$2,'Tsalin uzuulelt'!H$4,negtgel!U264:BL264)+SUMIF(negtgel!U$2:BL$2,'Tsalin uzuulelt'!H$5,negtgel!U264:BL264)</f>
      </c>
      <c r="J264">
        <f>SUMIF(negtgel!U$2:BL$2,'Tsalin uzuulelt'!J$1,negtgel!U264:BL264) + SUMIF(negtgel!U$2:BL$2,'Tsalin uzuulelt'!J$2,negtgel!U264:BL264)+SUMIF(negtgel!U$2:BL$2,'Tsalin uzuulelt'!J$3,negtgel!U264:BL264)+SUMIF(negtgel!U$2:BL$2,'Tsalin uzuulelt'!J$4,negtgel!U264:BL264)+SUMIF(negtgel!U$2:BL$2,'Tsalin uzuulelt'!J$5,negtgel!U264:BL264)</f>
      </c>
      <c r="K264">
        <f>SUMIF(negtgel!U$2:BL$2,'Tsalin uzuulelt'!L$1,negtgel!U264:BL264) + SUMIF(negtgel!U$2:BL$2,'Tsalin uzuulelt'!L$2,negtgel!U264:BL264)+SUMIF(negtgel!U$2:BL$2,'Tsalin uzuulelt'!L$3,negtgel!U264:BL264)+SUMIF(negtgel!U$2:BL$2,'Tsalin uzuulelt'!L$4,negtgel!U264:BL264)+SUMIF(negtgel!U$2:BL$2,'Tsalin uzuulelt'!L$5,negtgel!U264:BL264)</f>
      </c>
      <c r="L264">
        <f>SUMIF(negtgel!U$2:BL$2,'Tsalin uzuulelt'!N$1,negtgel!U264:BL264) + SUMIF(negtgel!U$2:BL$2,'Tsalin uzuulelt'!N$2,negtgel!U264:BL264)+SUMIF(negtgel!U$2:BL$2,'Tsalin uzuulelt'!N$3,negtgel!U264:BL264)+SUMIF(negtgel!U$2:BL$2,'Tsalin uzuulelt'!N$4,negtgel!U264:BL264)+SUMIF(negtgel!U$2:BL$2,'Tsalin uzuulelt'!N$5,negtgel!U264:BL264)</f>
      </c>
      <c r="M264">
        <f>SUMIF(negtgel!U$2:BL$2,'Tsalin uzuulelt'!P$1,negtgel!U264:BL264) + SUMIF(negtgel!U$2:BL$2,'Tsalin uzuulelt'!P$2,negtgel!U264:BL264)+ SUMIF(negtgel!U$2:BL$2,'Tsalin uzuulelt'!P$3,negtgel!U264:BL264)+ SUMIF(negtgel!U$2:BL$2,'Tsalin uzuulelt'!P$4,negtgel!U264:BL264)+ SUMIF(negtgel!U$2:BL$2,'Tsalin uzuulelt'!P$5,negtgel!U264:BL264)</f>
      </c>
      <c r="N264">
        <f>IF(ISNUMBER(U264*1)=CF264,0,K264-H264-G264)</f>
      </c>
      <c r="O264">
        <f>IF(ISNUMBER(U264*1)=CF264,0,L264)</f>
      </c>
      <c r="P264">
        <f>IF(ISNUMBER(U264*1)=CF264,0,M264)</f>
      </c>
      <c r="Q264">
        <f>IF(N264&gt;2400000,N264,0)</f>
      </c>
      <c r="R264">
        <f>IF(L264/Q264*100&lt;3,2,10)</f>
      </c>
      <c r="S264">
        <f>IF(CH264=0,0,IF(B264&gt;9,10,IF(B264&gt;8,B264,IF(B264&gt;7.7,7.8,IF(B264&gt;3,B264,IF(B264&gt;1.5,2))))))</f>
      </c>
      <c r="T264">
        <f>IFERROR(U264*1,0)</f>
      </c>
      <c r="U264" t="n">
        <v>90.0</v>
      </c>
      <c r="V264" t="s">
        <v>4521</v>
      </c>
      <c r="W264" t="s">
        <v>4469</v>
      </c>
      <c r="X264" t="n">
        <v>645556.0</v>
      </c>
      <c r="Y264" t="n">
        <v>645556.0</v>
      </c>
      <c r="Z264" t="n">
        <v>109745.0</v>
      </c>
      <c r="AA264" t="n">
        <v>64556.0</v>
      </c>
      <c r="AB264" t="n">
        <v>0.0</v>
      </c>
      <c r="AC264" t="n">
        <v>0.0</v>
      </c>
      <c r="AD264" t="n">
        <v>0.0</v>
      </c>
      <c r="AE264" t="n">
        <v>251767.0</v>
      </c>
      <c r="AF264" t="n">
        <v>60000.0</v>
      </c>
      <c r="AG264" t="n">
        <v>0.0</v>
      </c>
      <c r="AH264" t="n">
        <v>0.0</v>
      </c>
      <c r="AI264" t="n">
        <v>0.0</v>
      </c>
      <c r="AJ264" t="n">
        <v>0.0</v>
      </c>
      <c r="AK264" t="n">
        <v>0.0</v>
      </c>
      <c r="AL264" t="n">
        <v>0.0</v>
      </c>
      <c r="AM264" t="n">
        <v>0.0</v>
      </c>
      <c r="AN264" t="n">
        <v>0.0</v>
      </c>
      <c r="AO264" t="n">
        <v>1131624.0</v>
      </c>
      <c r="AP264" t="n">
        <v>113162.0</v>
      </c>
      <c r="AQ264" t="n">
        <v>95446.2</v>
      </c>
      <c r="CG264"/>
    </row>
    <row r="265">
      <c r="A265" t="n">
        <v>4.0</v>
      </c>
      <c r="B265">
        <f>IF((K265-G265-H265&gt;2400000),10,(L265/(K265-G265-H265)*100))</f>
      </c>
      <c r="C265">
        <f>IF(N265&gt;2400000,240000,(N265*S265)/100)</f>
      </c>
      <c r="D265">
        <f>IF(S265=0,0,IF((N265-I265)&gt;2400000,((((((N265-I265-J265)-240000))*0.1+(I265+J265)*0.1)))-7000,((((((N265-I265-J265)-(N265-I265-J265)*S265/100)))*0.1+(I265+J265)*0.1)-7000)))</f>
      </c>
      <c r="E265">
        <f>C265-O265</f>
      </c>
      <c r="F265">
        <f>D265-P265</f>
      </c>
      <c r="G265">
        <f>SUMIF(negtgel!U$2:BL$2,'Tsalin uzuulelt'!B$1,negtgel!U265:BL265) + SUMIF(negtgel!U$2:BL$2,'Tsalin uzuulelt'!B$2,negtgel!U265:BL265)+SUMIF(negtgel!U$2:BL$2,'Tsalin uzuulelt'!B$3,negtgel!U265:BL265)+SUMIF(negtgel!U$2:BL$2,'Tsalin uzuulelt'!B$4,negtgel!U265:BL265)+SUMIF(negtgel!U$2:BL$2,'Tsalin uzuulelt'!B$5,negtgel!U265:BL265)</f>
      </c>
      <c r="H265">
        <f>SUMIF(negtgel!U$2:BL$2,'Tsalin uzuulelt'!F$1,negtgel!U265:BL265) + SUMIF(negtgel!U$2:BL$2,'Tsalin uzuulelt'!F$2,negtgel!U265:BL265)+SUMIF(negtgel!U$2:BL$2,'Tsalin uzuulelt'!F$3,negtgel!U265:BL265)+SUMIF(negtgel!U$2:BL$2,'Tsalin uzuulelt'!F$4,negtgel!U265:BL265)+SUMIF(negtgel!U$2:BL$2,'Tsalin uzuulelt'!F$5,negtgel!U265:BL265)</f>
      </c>
      <c r="I265">
        <f>SUMIF(negtgel!U$2:BL$2,'Tsalin uzuulelt'!H$1,negtgel!U265:BL265) + SUMIF(negtgel!U$2:BL$2,'Tsalin uzuulelt'!H$2,negtgel!U265:BL265)+SUMIF(negtgel!U$2:BL$2,'Tsalin uzuulelt'!H$3,negtgel!U265:BL265)+SUMIF(negtgel!U$2:BL$2,'Tsalin uzuulelt'!H$4,negtgel!U265:BL265)+SUMIF(negtgel!U$2:BL$2,'Tsalin uzuulelt'!H$5,negtgel!U265:BL265)</f>
      </c>
      <c r="J265">
        <f>SUMIF(negtgel!U$2:BL$2,'Tsalin uzuulelt'!J$1,negtgel!U265:BL265) + SUMIF(negtgel!U$2:BL$2,'Tsalin uzuulelt'!J$2,negtgel!U265:BL265)+SUMIF(negtgel!U$2:BL$2,'Tsalin uzuulelt'!J$3,negtgel!U265:BL265)+SUMIF(negtgel!U$2:BL$2,'Tsalin uzuulelt'!J$4,negtgel!U265:BL265)+SUMIF(negtgel!U$2:BL$2,'Tsalin uzuulelt'!J$5,negtgel!U265:BL265)</f>
      </c>
      <c r="K265">
        <f>SUMIF(negtgel!U$2:BL$2,'Tsalin uzuulelt'!L$1,negtgel!U265:BL265) + SUMIF(negtgel!U$2:BL$2,'Tsalin uzuulelt'!L$2,negtgel!U265:BL265)+SUMIF(negtgel!U$2:BL$2,'Tsalin uzuulelt'!L$3,negtgel!U265:BL265)+SUMIF(negtgel!U$2:BL$2,'Tsalin uzuulelt'!L$4,negtgel!U265:BL265)+SUMIF(negtgel!U$2:BL$2,'Tsalin uzuulelt'!L$5,negtgel!U265:BL265)</f>
      </c>
      <c r="L265">
        <f>SUMIF(negtgel!U$2:BL$2,'Tsalin uzuulelt'!N$1,negtgel!U265:BL265) + SUMIF(negtgel!U$2:BL$2,'Tsalin uzuulelt'!N$2,negtgel!U265:BL265)+SUMIF(negtgel!U$2:BL$2,'Tsalin uzuulelt'!N$3,negtgel!U265:BL265)+SUMIF(negtgel!U$2:BL$2,'Tsalin uzuulelt'!N$4,negtgel!U265:BL265)+SUMIF(negtgel!U$2:BL$2,'Tsalin uzuulelt'!N$5,negtgel!U265:BL265)</f>
      </c>
      <c r="M265">
        <f>SUMIF(negtgel!U$2:BL$2,'Tsalin uzuulelt'!P$1,negtgel!U265:BL265) + SUMIF(negtgel!U$2:BL$2,'Tsalin uzuulelt'!P$2,negtgel!U265:BL265)+ SUMIF(negtgel!U$2:BL$2,'Tsalin uzuulelt'!P$3,negtgel!U265:BL265)+ SUMIF(negtgel!U$2:BL$2,'Tsalin uzuulelt'!P$4,negtgel!U265:BL265)+ SUMIF(negtgel!U$2:BL$2,'Tsalin uzuulelt'!P$5,negtgel!U265:BL265)</f>
      </c>
      <c r="N265">
        <f>IF(ISNUMBER(U265*1)=CF265,0,K265-H265-G265)</f>
      </c>
      <c r="O265">
        <f>IF(ISNUMBER(U265*1)=CF265,0,L265)</f>
      </c>
      <c r="P265">
        <f>IF(ISNUMBER(U265*1)=CF265,0,M265)</f>
      </c>
      <c r="Q265">
        <f>IF(N265&gt;2400000,N265,0)</f>
      </c>
      <c r="R265">
        <f>IF(L265/Q265*100&lt;3,2,10)</f>
      </c>
      <c r="S265">
        <f>IF(CH265=0,0,IF(B265&gt;9,10,IF(B265&gt;8,B265,IF(B265&gt;7.7,7.8,IF(B265&gt;3,B265,IF(B265&gt;1.5,2))))))</f>
      </c>
      <c r="T265">
        <f>IFERROR(U265*1,0)</f>
      </c>
      <c r="U265" t="n">
        <v>91.0</v>
      </c>
      <c r="V265" t="s">
        <v>4522</v>
      </c>
      <c r="W265" t="s">
        <v>4499</v>
      </c>
      <c r="X265" t="n">
        <v>698795.0</v>
      </c>
      <c r="Y265" t="n">
        <v>384337.0</v>
      </c>
      <c r="Z265" t="n">
        <v>76867.0</v>
      </c>
      <c r="AA265" t="n">
        <v>69181.0</v>
      </c>
      <c r="AB265" t="n">
        <v>0.0</v>
      </c>
      <c r="AC265" t="n">
        <v>0.0</v>
      </c>
      <c r="AD265" t="n">
        <v>0.0</v>
      </c>
      <c r="AE265" t="n">
        <v>269316.0</v>
      </c>
      <c r="AF265" t="n">
        <v>33000.0</v>
      </c>
      <c r="AG265" t="n">
        <v>0.0</v>
      </c>
      <c r="AH265" t="n">
        <v>0.0</v>
      </c>
      <c r="AI265" t="n">
        <v>0.0</v>
      </c>
      <c r="AJ265" t="n">
        <v>0.0</v>
      </c>
      <c r="AK265" t="n">
        <v>0.0</v>
      </c>
      <c r="AL265" t="n">
        <v>189099.0</v>
      </c>
      <c r="AM265" t="n">
        <v>0.0</v>
      </c>
      <c r="AN265" t="n">
        <v>0.0</v>
      </c>
      <c r="AO265" t="n">
        <v>1021800.0</v>
      </c>
      <c r="AP265" t="n">
        <v>83270.0</v>
      </c>
      <c r="AQ265" t="n">
        <v>68273.1</v>
      </c>
      <c r="CG265"/>
    </row>
    <row r="266">
      <c r="A266" t="n">
        <v>4.0</v>
      </c>
      <c r="B266">
        <f>IF((K266-G266-H266&gt;2400000),10,(L266/(K266-G266-H266)*100))</f>
      </c>
      <c r="C266">
        <f>IF(N266&gt;2400000,240000,(N266*S266)/100)</f>
      </c>
      <c r="D266">
        <f>IF(S266=0,0,IF((N266-I266)&gt;2400000,((((((N266-I266-J266)-240000))*0.1+(I266+J266)*0.1)))-7000,((((((N266-I266-J266)-(N266-I266-J266)*S266/100)))*0.1+(I266+J266)*0.1)-7000)))</f>
      </c>
      <c r="E266">
        <f>C266-O266</f>
      </c>
      <c r="F266">
        <f>D266-P266</f>
      </c>
      <c r="G266">
        <f>SUMIF(negtgel!U$2:BL$2,'Tsalin uzuulelt'!B$1,negtgel!U266:BL266) + SUMIF(negtgel!U$2:BL$2,'Tsalin uzuulelt'!B$2,negtgel!U266:BL266)+SUMIF(negtgel!U$2:BL$2,'Tsalin uzuulelt'!B$3,negtgel!U266:BL266)+SUMIF(negtgel!U$2:BL$2,'Tsalin uzuulelt'!B$4,negtgel!U266:BL266)+SUMIF(negtgel!U$2:BL$2,'Tsalin uzuulelt'!B$5,negtgel!U266:BL266)</f>
      </c>
      <c r="H266">
        <f>SUMIF(negtgel!U$2:BL$2,'Tsalin uzuulelt'!F$1,negtgel!U266:BL266) + SUMIF(negtgel!U$2:BL$2,'Tsalin uzuulelt'!F$2,negtgel!U266:BL266)+SUMIF(negtgel!U$2:BL$2,'Tsalin uzuulelt'!F$3,negtgel!U266:BL266)+SUMIF(negtgel!U$2:BL$2,'Tsalin uzuulelt'!F$4,negtgel!U266:BL266)+SUMIF(negtgel!U$2:BL$2,'Tsalin uzuulelt'!F$5,negtgel!U266:BL266)</f>
      </c>
      <c r="I266">
        <f>SUMIF(negtgel!U$2:BL$2,'Tsalin uzuulelt'!H$1,negtgel!U266:BL266) + SUMIF(negtgel!U$2:BL$2,'Tsalin uzuulelt'!H$2,negtgel!U266:BL266)+SUMIF(negtgel!U$2:BL$2,'Tsalin uzuulelt'!H$3,negtgel!U266:BL266)+SUMIF(negtgel!U$2:BL$2,'Tsalin uzuulelt'!H$4,negtgel!U266:BL266)+SUMIF(negtgel!U$2:BL$2,'Tsalin uzuulelt'!H$5,negtgel!U266:BL266)</f>
      </c>
      <c r="J266">
        <f>SUMIF(negtgel!U$2:BL$2,'Tsalin uzuulelt'!J$1,negtgel!U266:BL266) + SUMIF(negtgel!U$2:BL$2,'Tsalin uzuulelt'!J$2,negtgel!U266:BL266)+SUMIF(negtgel!U$2:BL$2,'Tsalin uzuulelt'!J$3,negtgel!U266:BL266)+SUMIF(negtgel!U$2:BL$2,'Tsalin uzuulelt'!J$4,negtgel!U266:BL266)+SUMIF(negtgel!U$2:BL$2,'Tsalin uzuulelt'!J$5,negtgel!U266:BL266)</f>
      </c>
      <c r="K266">
        <f>SUMIF(negtgel!U$2:BL$2,'Tsalin uzuulelt'!L$1,negtgel!U266:BL266) + SUMIF(negtgel!U$2:BL$2,'Tsalin uzuulelt'!L$2,negtgel!U266:BL266)+SUMIF(negtgel!U$2:BL$2,'Tsalin uzuulelt'!L$3,negtgel!U266:BL266)+SUMIF(negtgel!U$2:BL$2,'Tsalin uzuulelt'!L$4,negtgel!U266:BL266)+SUMIF(negtgel!U$2:BL$2,'Tsalin uzuulelt'!L$5,negtgel!U266:BL266)</f>
      </c>
      <c r="L266">
        <f>SUMIF(negtgel!U$2:BL$2,'Tsalin uzuulelt'!N$1,negtgel!U266:BL266) + SUMIF(negtgel!U$2:BL$2,'Tsalin uzuulelt'!N$2,negtgel!U266:BL266)+SUMIF(negtgel!U$2:BL$2,'Tsalin uzuulelt'!N$3,negtgel!U266:BL266)+SUMIF(negtgel!U$2:BL$2,'Tsalin uzuulelt'!N$4,negtgel!U266:BL266)+SUMIF(negtgel!U$2:BL$2,'Tsalin uzuulelt'!N$5,negtgel!U266:BL266)</f>
      </c>
      <c r="M266">
        <f>SUMIF(negtgel!U$2:BL$2,'Tsalin uzuulelt'!P$1,negtgel!U266:BL266) + SUMIF(negtgel!U$2:BL$2,'Tsalin uzuulelt'!P$2,negtgel!U266:BL266)+ SUMIF(negtgel!U$2:BL$2,'Tsalin uzuulelt'!P$3,negtgel!U266:BL266)+ SUMIF(negtgel!U$2:BL$2,'Tsalin uzuulelt'!P$4,negtgel!U266:BL266)+ SUMIF(negtgel!U$2:BL$2,'Tsalin uzuulelt'!P$5,negtgel!U266:BL266)</f>
      </c>
      <c r="N266">
        <f>IF(ISNUMBER(U266*1)=CF266,0,K266-H266-G266)</f>
      </c>
      <c r="O266">
        <f>IF(ISNUMBER(U266*1)=CF266,0,L266)</f>
      </c>
      <c r="P266">
        <f>IF(ISNUMBER(U266*1)=CF266,0,M266)</f>
      </c>
      <c r="Q266">
        <f>IF(N266&gt;2400000,N266,0)</f>
      </c>
      <c r="R266">
        <f>IF(L266/Q266*100&lt;3,2,10)</f>
      </c>
      <c r="S266">
        <f>IF(CH266=0,0,IF(B266&gt;9,10,IF(B266&gt;8,B266,IF(B266&gt;7.7,7.8,IF(B266&gt;3,B266,IF(B266&gt;1.5,2))))))</f>
      </c>
      <c r="T266">
        <f>IFERROR(U266*1,0)</f>
      </c>
      <c r="U266" t="n">
        <v>92.0</v>
      </c>
      <c r="V266" t="s">
        <v>4532</v>
      </c>
      <c r="W266" t="s">
        <v>4469</v>
      </c>
      <c r="X266" t="n">
        <v>613669.0</v>
      </c>
      <c r="Y266" t="n">
        <v>613669.0</v>
      </c>
      <c r="Z266" t="n">
        <v>30683.0</v>
      </c>
      <c r="AA266" t="n">
        <v>92050.0</v>
      </c>
      <c r="AB266" t="n">
        <v>0.0</v>
      </c>
      <c r="AC266" t="n">
        <v>0.0</v>
      </c>
      <c r="AD266" t="n">
        <v>0.0</v>
      </c>
      <c r="AE266" t="n">
        <v>242399.0</v>
      </c>
      <c r="AF266" t="n">
        <v>60000.0</v>
      </c>
      <c r="AG266" t="n">
        <v>0.0</v>
      </c>
      <c r="AH266" t="n">
        <v>0.0</v>
      </c>
      <c r="AI266" t="n">
        <v>0.0</v>
      </c>
      <c r="AJ266" t="n">
        <v>0.0</v>
      </c>
      <c r="AK266" t="n">
        <v>0.0</v>
      </c>
      <c r="AL266" t="n">
        <v>0.0</v>
      </c>
      <c r="AM266" t="n">
        <v>0.0</v>
      </c>
      <c r="AN266" t="n">
        <v>0.0</v>
      </c>
      <c r="AO266" t="n">
        <v>1038801.0</v>
      </c>
      <c r="AP266" t="n">
        <v>103880.0</v>
      </c>
      <c r="AQ266" t="n">
        <v>87092.1</v>
      </c>
      <c r="CG266"/>
    </row>
    <row r="267">
      <c r="A267" t="n">
        <v>4.0</v>
      </c>
      <c r="B267">
        <f>IF((K267-G267-H267&gt;2400000),10,(L267/(K267-G267-H267)*100))</f>
      </c>
      <c r="C267">
        <f>IF(N267&gt;2400000,240000,(N267*S267)/100)</f>
      </c>
      <c r="D267">
        <f>IF(S267=0,0,IF((N267-I267)&gt;2400000,((((((N267-I267-J267)-240000))*0.1+(I267+J267)*0.1)))-7000,((((((N267-I267-J267)-(N267-I267-J267)*S267/100)))*0.1+(I267+J267)*0.1)-7000)))</f>
      </c>
      <c r="E267">
        <f>C267-O267</f>
      </c>
      <c r="F267">
        <f>D267-P267</f>
      </c>
      <c r="G267">
        <f>SUMIF(negtgel!U$2:BL$2,'Tsalin uzuulelt'!B$1,negtgel!U267:BL267) + SUMIF(negtgel!U$2:BL$2,'Tsalin uzuulelt'!B$2,negtgel!U267:BL267)+SUMIF(negtgel!U$2:BL$2,'Tsalin uzuulelt'!B$3,negtgel!U267:BL267)+SUMIF(negtgel!U$2:BL$2,'Tsalin uzuulelt'!B$4,negtgel!U267:BL267)+SUMIF(negtgel!U$2:BL$2,'Tsalin uzuulelt'!B$5,negtgel!U267:BL267)</f>
      </c>
      <c r="H267">
        <f>SUMIF(negtgel!U$2:BL$2,'Tsalin uzuulelt'!F$1,negtgel!U267:BL267) + SUMIF(negtgel!U$2:BL$2,'Tsalin uzuulelt'!F$2,negtgel!U267:BL267)+SUMIF(negtgel!U$2:BL$2,'Tsalin uzuulelt'!F$3,negtgel!U267:BL267)+SUMIF(negtgel!U$2:BL$2,'Tsalin uzuulelt'!F$4,negtgel!U267:BL267)+SUMIF(negtgel!U$2:BL$2,'Tsalin uzuulelt'!F$5,negtgel!U267:BL267)</f>
      </c>
      <c r="I267">
        <f>SUMIF(negtgel!U$2:BL$2,'Tsalin uzuulelt'!H$1,negtgel!U267:BL267) + SUMIF(negtgel!U$2:BL$2,'Tsalin uzuulelt'!H$2,negtgel!U267:BL267)+SUMIF(negtgel!U$2:BL$2,'Tsalin uzuulelt'!H$3,negtgel!U267:BL267)+SUMIF(negtgel!U$2:BL$2,'Tsalin uzuulelt'!H$4,negtgel!U267:BL267)+SUMIF(negtgel!U$2:BL$2,'Tsalin uzuulelt'!H$5,negtgel!U267:BL267)</f>
      </c>
      <c r="J267">
        <f>SUMIF(negtgel!U$2:BL$2,'Tsalin uzuulelt'!J$1,negtgel!U267:BL267) + SUMIF(negtgel!U$2:BL$2,'Tsalin uzuulelt'!J$2,negtgel!U267:BL267)+SUMIF(negtgel!U$2:BL$2,'Tsalin uzuulelt'!J$3,negtgel!U267:BL267)+SUMIF(negtgel!U$2:BL$2,'Tsalin uzuulelt'!J$4,negtgel!U267:BL267)+SUMIF(negtgel!U$2:BL$2,'Tsalin uzuulelt'!J$5,negtgel!U267:BL267)</f>
      </c>
      <c r="K267">
        <f>SUMIF(negtgel!U$2:BL$2,'Tsalin uzuulelt'!L$1,negtgel!U267:BL267) + SUMIF(negtgel!U$2:BL$2,'Tsalin uzuulelt'!L$2,negtgel!U267:BL267)+SUMIF(negtgel!U$2:BL$2,'Tsalin uzuulelt'!L$3,negtgel!U267:BL267)+SUMIF(negtgel!U$2:BL$2,'Tsalin uzuulelt'!L$4,negtgel!U267:BL267)+SUMIF(negtgel!U$2:BL$2,'Tsalin uzuulelt'!L$5,negtgel!U267:BL267)</f>
      </c>
      <c r="L267">
        <f>SUMIF(negtgel!U$2:BL$2,'Tsalin uzuulelt'!N$1,negtgel!U267:BL267) + SUMIF(negtgel!U$2:BL$2,'Tsalin uzuulelt'!N$2,negtgel!U267:BL267)+SUMIF(negtgel!U$2:BL$2,'Tsalin uzuulelt'!N$3,negtgel!U267:BL267)+SUMIF(negtgel!U$2:BL$2,'Tsalin uzuulelt'!N$4,negtgel!U267:BL267)+SUMIF(negtgel!U$2:BL$2,'Tsalin uzuulelt'!N$5,negtgel!U267:BL267)</f>
      </c>
      <c r="M267">
        <f>SUMIF(negtgel!U$2:BL$2,'Tsalin uzuulelt'!P$1,negtgel!U267:BL267) + SUMIF(negtgel!U$2:BL$2,'Tsalin uzuulelt'!P$2,negtgel!U267:BL267)+ SUMIF(negtgel!U$2:BL$2,'Tsalin uzuulelt'!P$3,negtgel!U267:BL267)+ SUMIF(negtgel!U$2:BL$2,'Tsalin uzuulelt'!P$4,negtgel!U267:BL267)+ SUMIF(negtgel!U$2:BL$2,'Tsalin uzuulelt'!P$5,negtgel!U267:BL267)</f>
      </c>
      <c r="N267">
        <f>IF(ISNUMBER(U267*1)=CF267,0,K267-H267-G267)</f>
      </c>
      <c r="O267">
        <f>IF(ISNUMBER(U267*1)=CF267,0,L267)</f>
      </c>
      <c r="P267">
        <f>IF(ISNUMBER(U267*1)=CF267,0,M267)</f>
      </c>
      <c r="Q267">
        <f>IF(N267&gt;2400000,N267,0)</f>
      </c>
      <c r="R267">
        <f>IF(L267/Q267*100&lt;3,2,10)</f>
      </c>
      <c r="S267">
        <f>IF(CH267=0,0,IF(B267&gt;9,10,IF(B267&gt;8,B267,IF(B267&gt;7.7,7.8,IF(B267&gt;3,B267,IF(B267&gt;1.5,2))))))</f>
      </c>
      <c r="T267">
        <f>IFERROR(U267*1,0)</f>
      </c>
      <c r="U267" t="n">
        <v>93.0</v>
      </c>
      <c r="V267" t="s">
        <v>4533</v>
      </c>
      <c r="W267" t="s">
        <v>4464</v>
      </c>
      <c r="X267" t="n">
        <v>795935.0</v>
      </c>
      <c r="Y267" t="n">
        <v>795935.0</v>
      </c>
      <c r="Z267" t="n">
        <v>159187.0</v>
      </c>
      <c r="AA267" t="n">
        <v>175106.0</v>
      </c>
      <c r="AB267" t="n">
        <v>0.0</v>
      </c>
      <c r="AC267" t="n">
        <v>0.0</v>
      </c>
      <c r="AD267" t="n">
        <v>0.0</v>
      </c>
      <c r="AE267" t="n">
        <v>314394.0</v>
      </c>
      <c r="AF267" t="n">
        <v>60000.0</v>
      </c>
      <c r="AG267" t="n">
        <v>0.0</v>
      </c>
      <c r="AH267" t="n">
        <v>0.0</v>
      </c>
      <c r="AI267" t="n">
        <v>0.0</v>
      </c>
      <c r="AJ267" t="n">
        <v>0.0</v>
      </c>
      <c r="AK267" t="n">
        <v>0.0</v>
      </c>
      <c r="AL267" t="n">
        <v>0.0</v>
      </c>
      <c r="AM267" t="n">
        <v>0.0</v>
      </c>
      <c r="AN267" t="n">
        <v>0.0</v>
      </c>
      <c r="AO267" t="n">
        <v>1504622.0</v>
      </c>
      <c r="AP267" t="n">
        <v>150462.0</v>
      </c>
      <c r="AQ267" t="n">
        <v>129016.0</v>
      </c>
      <c r="CG267"/>
    </row>
    <row r="268">
      <c r="A268" t="n">
        <v>4.0</v>
      </c>
      <c r="B268">
        <f>IF((K268-G268-H268&gt;2400000),10,(L268/(K268-G268-H268)*100))</f>
      </c>
      <c r="C268">
        <f>IF(N268&gt;2400000,240000,(N268*S268)/100)</f>
      </c>
      <c r="D268">
        <f>IF(S268=0,0,IF((N268-I268)&gt;2400000,((((((N268-I268-J268)-240000))*0.1+(I268+J268)*0.1)))-7000,((((((N268-I268-J268)-(N268-I268-J268)*S268/100)))*0.1+(I268+J268)*0.1)-7000)))</f>
      </c>
      <c r="E268">
        <f>C268-O268</f>
      </c>
      <c r="F268">
        <f>D268-P268</f>
      </c>
      <c r="G268">
        <f>SUMIF(negtgel!U$2:BL$2,'Tsalin uzuulelt'!B$1,negtgel!U268:BL268) + SUMIF(negtgel!U$2:BL$2,'Tsalin uzuulelt'!B$2,negtgel!U268:BL268)+SUMIF(negtgel!U$2:BL$2,'Tsalin uzuulelt'!B$3,negtgel!U268:BL268)+SUMIF(negtgel!U$2:BL$2,'Tsalin uzuulelt'!B$4,negtgel!U268:BL268)+SUMIF(negtgel!U$2:BL$2,'Tsalin uzuulelt'!B$5,negtgel!U268:BL268)</f>
      </c>
      <c r="H268">
        <f>SUMIF(negtgel!U$2:BL$2,'Tsalin uzuulelt'!F$1,negtgel!U268:BL268) + SUMIF(negtgel!U$2:BL$2,'Tsalin uzuulelt'!F$2,negtgel!U268:BL268)+SUMIF(negtgel!U$2:BL$2,'Tsalin uzuulelt'!F$3,negtgel!U268:BL268)+SUMIF(negtgel!U$2:BL$2,'Tsalin uzuulelt'!F$4,negtgel!U268:BL268)+SUMIF(negtgel!U$2:BL$2,'Tsalin uzuulelt'!F$5,negtgel!U268:BL268)</f>
      </c>
      <c r="I268">
        <f>SUMIF(negtgel!U$2:BL$2,'Tsalin uzuulelt'!H$1,negtgel!U268:BL268) + SUMIF(negtgel!U$2:BL$2,'Tsalin uzuulelt'!H$2,negtgel!U268:BL268)+SUMIF(negtgel!U$2:BL$2,'Tsalin uzuulelt'!H$3,negtgel!U268:BL268)+SUMIF(negtgel!U$2:BL$2,'Tsalin uzuulelt'!H$4,negtgel!U268:BL268)+SUMIF(negtgel!U$2:BL$2,'Tsalin uzuulelt'!H$5,negtgel!U268:BL268)</f>
      </c>
      <c r="J268">
        <f>SUMIF(negtgel!U$2:BL$2,'Tsalin uzuulelt'!J$1,negtgel!U268:BL268) + SUMIF(negtgel!U$2:BL$2,'Tsalin uzuulelt'!J$2,negtgel!U268:BL268)+SUMIF(negtgel!U$2:BL$2,'Tsalin uzuulelt'!J$3,negtgel!U268:BL268)+SUMIF(negtgel!U$2:BL$2,'Tsalin uzuulelt'!J$4,negtgel!U268:BL268)+SUMIF(negtgel!U$2:BL$2,'Tsalin uzuulelt'!J$5,negtgel!U268:BL268)</f>
      </c>
      <c r="K268">
        <f>SUMIF(negtgel!U$2:BL$2,'Tsalin uzuulelt'!L$1,negtgel!U268:BL268) + SUMIF(negtgel!U$2:BL$2,'Tsalin uzuulelt'!L$2,negtgel!U268:BL268)+SUMIF(negtgel!U$2:BL$2,'Tsalin uzuulelt'!L$3,negtgel!U268:BL268)+SUMIF(negtgel!U$2:BL$2,'Tsalin uzuulelt'!L$4,negtgel!U268:BL268)+SUMIF(negtgel!U$2:BL$2,'Tsalin uzuulelt'!L$5,negtgel!U268:BL268)</f>
      </c>
      <c r="L268">
        <f>SUMIF(negtgel!U$2:BL$2,'Tsalin uzuulelt'!N$1,negtgel!U268:BL268) + SUMIF(negtgel!U$2:BL$2,'Tsalin uzuulelt'!N$2,negtgel!U268:BL268)+SUMIF(negtgel!U$2:BL$2,'Tsalin uzuulelt'!N$3,negtgel!U268:BL268)+SUMIF(negtgel!U$2:BL$2,'Tsalin uzuulelt'!N$4,negtgel!U268:BL268)+SUMIF(negtgel!U$2:BL$2,'Tsalin uzuulelt'!N$5,negtgel!U268:BL268)</f>
      </c>
      <c r="M268">
        <f>SUMIF(negtgel!U$2:BL$2,'Tsalin uzuulelt'!P$1,negtgel!U268:BL268) + SUMIF(negtgel!U$2:BL$2,'Tsalin uzuulelt'!P$2,negtgel!U268:BL268)+ SUMIF(negtgel!U$2:BL$2,'Tsalin uzuulelt'!P$3,negtgel!U268:BL268)+ SUMIF(negtgel!U$2:BL$2,'Tsalin uzuulelt'!P$4,negtgel!U268:BL268)+ SUMIF(negtgel!U$2:BL$2,'Tsalin uzuulelt'!P$5,negtgel!U268:BL268)</f>
      </c>
      <c r="N268">
        <f>IF(ISNUMBER(U268*1)=CF268,0,K268-H268-G268)</f>
      </c>
      <c r="O268">
        <f>IF(ISNUMBER(U268*1)=CF268,0,L268)</f>
      </c>
      <c r="P268">
        <f>IF(ISNUMBER(U268*1)=CF268,0,M268)</f>
      </c>
      <c r="Q268">
        <f>IF(N268&gt;2400000,N268,0)</f>
      </c>
      <c r="R268">
        <f>IF(L268/Q268*100&lt;3,2,10)</f>
      </c>
      <c r="S268">
        <f>IF(CH268=0,0,IF(B268&gt;9,10,IF(B268&gt;8,B268,IF(B268&gt;7.7,7.8,IF(B268&gt;3,B268,IF(B268&gt;1.5,2))))))</f>
      </c>
      <c r="T268">
        <f>IFERROR(U268*1,0)</f>
      </c>
      <c r="U268" t="n">
        <v>94.0</v>
      </c>
      <c r="V268" t="s">
        <v>4534</v>
      </c>
      <c r="W268" t="s">
        <v>4469</v>
      </c>
      <c r="X268" t="n">
        <v>580710.0</v>
      </c>
      <c r="Y268" t="n">
        <v>580710.0</v>
      </c>
      <c r="Z268" t="n">
        <v>0.0</v>
      </c>
      <c r="AA268" t="n">
        <v>0.0</v>
      </c>
      <c r="AB268" t="n">
        <v>0.0</v>
      </c>
      <c r="AC268" t="n">
        <v>0.0</v>
      </c>
      <c r="AD268" t="n">
        <v>0.0</v>
      </c>
      <c r="AE268" t="n">
        <v>223689.0</v>
      </c>
      <c r="AF268" t="n">
        <v>60000.0</v>
      </c>
      <c r="AG268" t="n">
        <v>0.0</v>
      </c>
      <c r="AH268" t="n">
        <v>0.0</v>
      </c>
      <c r="AI268" t="n">
        <v>0.0</v>
      </c>
      <c r="AJ268" t="n">
        <v>0.0</v>
      </c>
      <c r="AK268" t="n">
        <v>0.0</v>
      </c>
      <c r="AL268" t="n">
        <v>0.0</v>
      </c>
      <c r="AM268" t="n">
        <v>0.0</v>
      </c>
      <c r="AN268" t="n">
        <v>0.0</v>
      </c>
      <c r="AO268" t="n">
        <v>864399.0</v>
      </c>
      <c r="AP268" t="n">
        <v>86440.0</v>
      </c>
      <c r="AQ268" t="n">
        <v>71395.9</v>
      </c>
      <c r="CG268"/>
    </row>
    <row r="269">
      <c r="A269" t="n">
        <v>4.0</v>
      </c>
      <c r="B269">
        <f>IF((K269-G269-H269&gt;2400000),10,(L269/(K269-G269-H269)*100))</f>
      </c>
      <c r="C269">
        <f>IF(N269&gt;2400000,240000,(N269*S269)/100)</f>
      </c>
      <c r="D269">
        <f>IF(S269=0,0,IF((N269-I269)&gt;2400000,((((((N269-I269-J269)-240000))*0.1+(I269+J269)*0.1)))-7000,((((((N269-I269-J269)-(N269-I269-J269)*S269/100)))*0.1+(I269+J269)*0.1)-7000)))</f>
      </c>
      <c r="E269">
        <f>C269-O269</f>
      </c>
      <c r="F269">
        <f>D269-P269</f>
      </c>
      <c r="G269">
        <f>SUMIF(negtgel!U$2:BL$2,'Tsalin uzuulelt'!B$1,negtgel!U269:BL269) + SUMIF(negtgel!U$2:BL$2,'Tsalin uzuulelt'!B$2,negtgel!U269:BL269)+SUMIF(negtgel!U$2:BL$2,'Tsalin uzuulelt'!B$3,negtgel!U269:BL269)+SUMIF(negtgel!U$2:BL$2,'Tsalin uzuulelt'!B$4,negtgel!U269:BL269)+SUMIF(negtgel!U$2:BL$2,'Tsalin uzuulelt'!B$5,negtgel!U269:BL269)</f>
      </c>
      <c r="H269">
        <f>SUMIF(negtgel!U$2:BL$2,'Tsalin uzuulelt'!F$1,negtgel!U269:BL269) + SUMIF(negtgel!U$2:BL$2,'Tsalin uzuulelt'!F$2,negtgel!U269:BL269)+SUMIF(negtgel!U$2:BL$2,'Tsalin uzuulelt'!F$3,negtgel!U269:BL269)+SUMIF(negtgel!U$2:BL$2,'Tsalin uzuulelt'!F$4,negtgel!U269:BL269)+SUMIF(negtgel!U$2:BL$2,'Tsalin uzuulelt'!F$5,negtgel!U269:BL269)</f>
      </c>
      <c r="I269">
        <f>SUMIF(negtgel!U$2:BL$2,'Tsalin uzuulelt'!H$1,negtgel!U269:BL269) + SUMIF(negtgel!U$2:BL$2,'Tsalin uzuulelt'!H$2,negtgel!U269:BL269)+SUMIF(negtgel!U$2:BL$2,'Tsalin uzuulelt'!H$3,negtgel!U269:BL269)+SUMIF(negtgel!U$2:BL$2,'Tsalin uzuulelt'!H$4,negtgel!U269:BL269)+SUMIF(negtgel!U$2:BL$2,'Tsalin uzuulelt'!H$5,negtgel!U269:BL269)</f>
      </c>
      <c r="J269">
        <f>SUMIF(negtgel!U$2:BL$2,'Tsalin uzuulelt'!J$1,negtgel!U269:BL269) + SUMIF(negtgel!U$2:BL$2,'Tsalin uzuulelt'!J$2,negtgel!U269:BL269)+SUMIF(negtgel!U$2:BL$2,'Tsalin uzuulelt'!J$3,negtgel!U269:BL269)+SUMIF(negtgel!U$2:BL$2,'Tsalin uzuulelt'!J$4,negtgel!U269:BL269)+SUMIF(negtgel!U$2:BL$2,'Tsalin uzuulelt'!J$5,negtgel!U269:BL269)</f>
      </c>
      <c r="K269">
        <f>SUMIF(negtgel!U$2:BL$2,'Tsalin uzuulelt'!L$1,negtgel!U269:BL269) + SUMIF(negtgel!U$2:BL$2,'Tsalin uzuulelt'!L$2,negtgel!U269:BL269)+SUMIF(negtgel!U$2:BL$2,'Tsalin uzuulelt'!L$3,negtgel!U269:BL269)+SUMIF(negtgel!U$2:BL$2,'Tsalin uzuulelt'!L$4,negtgel!U269:BL269)+SUMIF(negtgel!U$2:BL$2,'Tsalin uzuulelt'!L$5,negtgel!U269:BL269)</f>
      </c>
      <c r="L269">
        <f>SUMIF(negtgel!U$2:BL$2,'Tsalin uzuulelt'!N$1,negtgel!U269:BL269) + SUMIF(negtgel!U$2:BL$2,'Tsalin uzuulelt'!N$2,negtgel!U269:BL269)+SUMIF(negtgel!U$2:BL$2,'Tsalin uzuulelt'!N$3,negtgel!U269:BL269)+SUMIF(negtgel!U$2:BL$2,'Tsalin uzuulelt'!N$4,negtgel!U269:BL269)+SUMIF(negtgel!U$2:BL$2,'Tsalin uzuulelt'!N$5,negtgel!U269:BL269)</f>
      </c>
      <c r="M269">
        <f>SUMIF(negtgel!U$2:BL$2,'Tsalin uzuulelt'!P$1,negtgel!U269:BL269) + SUMIF(negtgel!U$2:BL$2,'Tsalin uzuulelt'!P$2,negtgel!U269:BL269)+ SUMIF(negtgel!U$2:BL$2,'Tsalin uzuulelt'!P$3,negtgel!U269:BL269)+ SUMIF(negtgel!U$2:BL$2,'Tsalin uzuulelt'!P$4,negtgel!U269:BL269)+ SUMIF(negtgel!U$2:BL$2,'Tsalin uzuulelt'!P$5,negtgel!U269:BL269)</f>
      </c>
      <c r="N269">
        <f>IF(ISNUMBER(U269*1)=CF269,0,K269-H269-G269)</f>
      </c>
      <c r="O269">
        <f>IF(ISNUMBER(U269*1)=CF269,0,L269)</f>
      </c>
      <c r="P269">
        <f>IF(ISNUMBER(U269*1)=CF269,0,M269)</f>
      </c>
      <c r="Q269">
        <f>IF(N269&gt;2400000,N269,0)</f>
      </c>
      <c r="R269">
        <f>IF(L269/Q269*100&lt;3,2,10)</f>
      </c>
      <c r="S269">
        <f>IF(CH269=0,0,IF(B269&gt;9,10,IF(B269&gt;8,B269,IF(B269&gt;7.7,7.8,IF(B269&gt;3,B269,IF(B269&gt;1.5,2))))))</f>
      </c>
      <c r="T269">
        <f>IFERROR(U269*1,0)</f>
      </c>
      <c r="U269" t="n">
        <v>95.0</v>
      </c>
      <c r="V269" t="s">
        <v>4535</v>
      </c>
      <c r="W269" t="s">
        <v>4499</v>
      </c>
      <c r="X269" t="n">
        <v>613669.0</v>
      </c>
      <c r="Y269" t="n">
        <v>613669.0</v>
      </c>
      <c r="Z269" t="n">
        <v>61367.0</v>
      </c>
      <c r="AA269" t="n">
        <v>104324.0</v>
      </c>
      <c r="AB269" t="n">
        <v>0.0</v>
      </c>
      <c r="AC269" t="n">
        <v>0.0</v>
      </c>
      <c r="AD269" t="n">
        <v>0.0</v>
      </c>
      <c r="AE269" t="n">
        <v>242399.0</v>
      </c>
      <c r="AF269" t="n">
        <v>60000.0</v>
      </c>
      <c r="AG269" t="n">
        <v>0.0</v>
      </c>
      <c r="AH269" t="n">
        <v>0.0</v>
      </c>
      <c r="AI269" t="n">
        <v>0.0</v>
      </c>
      <c r="AJ269" t="n">
        <v>0.0</v>
      </c>
      <c r="AK269" t="n">
        <v>0.0</v>
      </c>
      <c r="AL269" t="n">
        <v>0.0</v>
      </c>
      <c r="AM269" t="n">
        <v>0.0</v>
      </c>
      <c r="AN269" t="n">
        <v>0.0</v>
      </c>
      <c r="AO269" t="n">
        <v>1081759.0</v>
      </c>
      <c r="AP269" t="n">
        <v>108176.0</v>
      </c>
      <c r="AQ269" t="n">
        <v>90958.3</v>
      </c>
      <c r="CG269"/>
    </row>
    <row r="270">
      <c r="A270" t="n">
        <v>4.0</v>
      </c>
      <c r="B270">
        <f>IF((K270-G270-H270&gt;2400000),10,(L270/(K270-G270-H270)*100))</f>
      </c>
      <c r="C270">
        <f>IF(N270&gt;2400000,240000,(N270*S270)/100)</f>
      </c>
      <c r="D270">
        <f>IF(S270=0,0,IF((N270-I270)&gt;2400000,((((((N270-I270-J270)-240000))*0.1+(I270+J270)*0.1)))-7000,((((((N270-I270-J270)-(N270-I270-J270)*S270/100)))*0.1+(I270+J270)*0.1)-7000)))</f>
      </c>
      <c r="E270">
        <f>C270-O270</f>
      </c>
      <c r="F270">
        <f>D270-P270</f>
      </c>
      <c r="G270">
        <f>SUMIF(negtgel!U$2:BL$2,'Tsalin uzuulelt'!B$1,negtgel!U270:BL270) + SUMIF(negtgel!U$2:BL$2,'Tsalin uzuulelt'!B$2,negtgel!U270:BL270)+SUMIF(negtgel!U$2:BL$2,'Tsalin uzuulelt'!B$3,negtgel!U270:BL270)+SUMIF(negtgel!U$2:BL$2,'Tsalin uzuulelt'!B$4,negtgel!U270:BL270)+SUMIF(negtgel!U$2:BL$2,'Tsalin uzuulelt'!B$5,negtgel!U270:BL270)</f>
      </c>
      <c r="H270">
        <f>SUMIF(negtgel!U$2:BL$2,'Tsalin uzuulelt'!F$1,negtgel!U270:BL270) + SUMIF(negtgel!U$2:BL$2,'Tsalin uzuulelt'!F$2,negtgel!U270:BL270)+SUMIF(negtgel!U$2:BL$2,'Tsalin uzuulelt'!F$3,negtgel!U270:BL270)+SUMIF(negtgel!U$2:BL$2,'Tsalin uzuulelt'!F$4,negtgel!U270:BL270)+SUMIF(negtgel!U$2:BL$2,'Tsalin uzuulelt'!F$5,negtgel!U270:BL270)</f>
      </c>
      <c r="I270">
        <f>SUMIF(negtgel!U$2:BL$2,'Tsalin uzuulelt'!H$1,negtgel!U270:BL270) + SUMIF(negtgel!U$2:BL$2,'Tsalin uzuulelt'!H$2,negtgel!U270:BL270)+SUMIF(negtgel!U$2:BL$2,'Tsalin uzuulelt'!H$3,negtgel!U270:BL270)+SUMIF(negtgel!U$2:BL$2,'Tsalin uzuulelt'!H$4,negtgel!U270:BL270)+SUMIF(negtgel!U$2:BL$2,'Tsalin uzuulelt'!H$5,negtgel!U270:BL270)</f>
      </c>
      <c r="J270">
        <f>SUMIF(negtgel!U$2:BL$2,'Tsalin uzuulelt'!J$1,negtgel!U270:BL270) + SUMIF(negtgel!U$2:BL$2,'Tsalin uzuulelt'!J$2,negtgel!U270:BL270)+SUMIF(negtgel!U$2:BL$2,'Tsalin uzuulelt'!J$3,negtgel!U270:BL270)+SUMIF(negtgel!U$2:BL$2,'Tsalin uzuulelt'!J$4,negtgel!U270:BL270)+SUMIF(negtgel!U$2:BL$2,'Tsalin uzuulelt'!J$5,negtgel!U270:BL270)</f>
      </c>
      <c r="K270">
        <f>SUMIF(negtgel!U$2:BL$2,'Tsalin uzuulelt'!L$1,negtgel!U270:BL270) + SUMIF(negtgel!U$2:BL$2,'Tsalin uzuulelt'!L$2,negtgel!U270:BL270)+SUMIF(negtgel!U$2:BL$2,'Tsalin uzuulelt'!L$3,negtgel!U270:BL270)+SUMIF(negtgel!U$2:BL$2,'Tsalin uzuulelt'!L$4,negtgel!U270:BL270)+SUMIF(negtgel!U$2:BL$2,'Tsalin uzuulelt'!L$5,negtgel!U270:BL270)</f>
      </c>
      <c r="L270">
        <f>SUMIF(negtgel!U$2:BL$2,'Tsalin uzuulelt'!N$1,negtgel!U270:BL270) + SUMIF(negtgel!U$2:BL$2,'Tsalin uzuulelt'!N$2,negtgel!U270:BL270)+SUMIF(negtgel!U$2:BL$2,'Tsalin uzuulelt'!N$3,negtgel!U270:BL270)+SUMIF(negtgel!U$2:BL$2,'Tsalin uzuulelt'!N$4,negtgel!U270:BL270)+SUMIF(negtgel!U$2:BL$2,'Tsalin uzuulelt'!N$5,negtgel!U270:BL270)</f>
      </c>
      <c r="M270">
        <f>SUMIF(negtgel!U$2:BL$2,'Tsalin uzuulelt'!P$1,negtgel!U270:BL270) + SUMIF(negtgel!U$2:BL$2,'Tsalin uzuulelt'!P$2,negtgel!U270:BL270)+ SUMIF(negtgel!U$2:BL$2,'Tsalin uzuulelt'!P$3,negtgel!U270:BL270)+ SUMIF(negtgel!U$2:BL$2,'Tsalin uzuulelt'!P$4,negtgel!U270:BL270)+ SUMIF(negtgel!U$2:BL$2,'Tsalin uzuulelt'!P$5,negtgel!U270:BL270)</f>
      </c>
      <c r="N270">
        <f>IF(ISNUMBER(U270*1)=CF270,0,K270-H270-G270)</f>
      </c>
      <c r="O270">
        <f>IF(ISNUMBER(U270*1)=CF270,0,L270)</f>
      </c>
      <c r="P270">
        <f>IF(ISNUMBER(U270*1)=CF270,0,M270)</f>
      </c>
      <c r="Q270">
        <f>IF(N270&gt;2400000,N270,0)</f>
      </c>
      <c r="R270">
        <f>IF(L270/Q270*100&lt;3,2,10)</f>
      </c>
      <c r="S270">
        <f>IF(CH270=0,0,IF(B270&gt;9,10,IF(B270&gt;8,B270,IF(B270&gt;7.7,7.8,IF(B270&gt;3,B270,IF(B270&gt;1.5,2))))))</f>
      </c>
      <c r="T270">
        <f>IFERROR(U270*1,0)</f>
      </c>
      <c r="U270" t="n">
        <v>96.0</v>
      </c>
      <c r="V270" t="s">
        <v>4536</v>
      </c>
      <c r="W270" t="s">
        <v>4469</v>
      </c>
      <c r="X270" t="n">
        <v>613669.0</v>
      </c>
      <c r="Y270" t="n">
        <v>613669.0</v>
      </c>
      <c r="Z270" t="n">
        <v>61367.0</v>
      </c>
      <c r="AA270" t="n">
        <v>104324.0</v>
      </c>
      <c r="AB270" t="n">
        <v>0.0</v>
      </c>
      <c r="AC270" t="n">
        <v>0.0</v>
      </c>
      <c r="AD270" t="n">
        <v>0.0</v>
      </c>
      <c r="AE270" t="n">
        <v>119665.0</v>
      </c>
      <c r="AF270" t="n">
        <v>60000.0</v>
      </c>
      <c r="AG270" t="n">
        <v>0.0</v>
      </c>
      <c r="AH270" t="n">
        <v>0.0</v>
      </c>
      <c r="AI270" t="n">
        <v>0.0</v>
      </c>
      <c r="AJ270" t="n">
        <v>0.0</v>
      </c>
      <c r="AK270" t="n">
        <v>0.0</v>
      </c>
      <c r="AL270" t="n">
        <v>0.0</v>
      </c>
      <c r="AM270" t="n">
        <v>0.0</v>
      </c>
      <c r="AN270" t="n">
        <v>0.0</v>
      </c>
      <c r="AO270" t="n">
        <v>959025.0</v>
      </c>
      <c r="AP270" t="n">
        <v>95902.0</v>
      </c>
      <c r="AQ270" t="n">
        <v>79912.2</v>
      </c>
      <c r="CG270"/>
    </row>
    <row r="271">
      <c r="A271" t="n">
        <v>4.0</v>
      </c>
      <c r="B271">
        <f>IF((K271-G271-H271&gt;2400000),10,(L271/(K271-G271-H271)*100))</f>
      </c>
      <c r="C271">
        <f>IF(N271&gt;2400000,240000,(N271*S271)/100)</f>
      </c>
      <c r="D271">
        <f>IF(S271=0,0,IF((N271-I271)&gt;2400000,((((((N271-I271-J271)-240000))*0.1+(I271+J271)*0.1)))-7000,((((((N271-I271-J271)-(N271-I271-J271)*S271/100)))*0.1+(I271+J271)*0.1)-7000)))</f>
      </c>
      <c r="E271">
        <f>C271-O271</f>
      </c>
      <c r="F271">
        <f>D271-P271</f>
      </c>
      <c r="G271">
        <f>SUMIF(negtgel!U$2:BL$2,'Tsalin uzuulelt'!B$1,negtgel!U271:BL271) + SUMIF(negtgel!U$2:BL$2,'Tsalin uzuulelt'!B$2,negtgel!U271:BL271)+SUMIF(negtgel!U$2:BL$2,'Tsalin uzuulelt'!B$3,negtgel!U271:BL271)+SUMIF(negtgel!U$2:BL$2,'Tsalin uzuulelt'!B$4,negtgel!U271:BL271)+SUMIF(negtgel!U$2:BL$2,'Tsalin uzuulelt'!B$5,negtgel!U271:BL271)</f>
      </c>
      <c r="H271">
        <f>SUMIF(negtgel!U$2:BL$2,'Tsalin uzuulelt'!F$1,negtgel!U271:BL271) + SUMIF(negtgel!U$2:BL$2,'Tsalin uzuulelt'!F$2,negtgel!U271:BL271)+SUMIF(negtgel!U$2:BL$2,'Tsalin uzuulelt'!F$3,negtgel!U271:BL271)+SUMIF(negtgel!U$2:BL$2,'Tsalin uzuulelt'!F$4,negtgel!U271:BL271)+SUMIF(negtgel!U$2:BL$2,'Tsalin uzuulelt'!F$5,negtgel!U271:BL271)</f>
      </c>
      <c r="I271">
        <f>SUMIF(negtgel!U$2:BL$2,'Tsalin uzuulelt'!H$1,negtgel!U271:BL271) + SUMIF(negtgel!U$2:BL$2,'Tsalin uzuulelt'!H$2,negtgel!U271:BL271)+SUMIF(negtgel!U$2:BL$2,'Tsalin uzuulelt'!H$3,negtgel!U271:BL271)+SUMIF(negtgel!U$2:BL$2,'Tsalin uzuulelt'!H$4,negtgel!U271:BL271)+SUMIF(negtgel!U$2:BL$2,'Tsalin uzuulelt'!H$5,negtgel!U271:BL271)</f>
      </c>
      <c r="J271">
        <f>SUMIF(negtgel!U$2:BL$2,'Tsalin uzuulelt'!J$1,negtgel!U271:BL271) + SUMIF(negtgel!U$2:BL$2,'Tsalin uzuulelt'!J$2,negtgel!U271:BL271)+SUMIF(negtgel!U$2:BL$2,'Tsalin uzuulelt'!J$3,negtgel!U271:BL271)+SUMIF(negtgel!U$2:BL$2,'Tsalin uzuulelt'!J$4,negtgel!U271:BL271)+SUMIF(negtgel!U$2:BL$2,'Tsalin uzuulelt'!J$5,negtgel!U271:BL271)</f>
      </c>
      <c r="K271">
        <f>SUMIF(negtgel!U$2:BL$2,'Tsalin uzuulelt'!L$1,negtgel!U271:BL271) + SUMIF(negtgel!U$2:BL$2,'Tsalin uzuulelt'!L$2,negtgel!U271:BL271)+SUMIF(negtgel!U$2:BL$2,'Tsalin uzuulelt'!L$3,negtgel!U271:BL271)+SUMIF(negtgel!U$2:BL$2,'Tsalin uzuulelt'!L$4,negtgel!U271:BL271)+SUMIF(negtgel!U$2:BL$2,'Tsalin uzuulelt'!L$5,negtgel!U271:BL271)</f>
      </c>
      <c r="L271">
        <f>SUMIF(negtgel!U$2:BL$2,'Tsalin uzuulelt'!N$1,negtgel!U271:BL271) + SUMIF(negtgel!U$2:BL$2,'Tsalin uzuulelt'!N$2,negtgel!U271:BL271)+SUMIF(negtgel!U$2:BL$2,'Tsalin uzuulelt'!N$3,negtgel!U271:BL271)+SUMIF(negtgel!U$2:BL$2,'Tsalin uzuulelt'!N$4,negtgel!U271:BL271)+SUMIF(negtgel!U$2:BL$2,'Tsalin uzuulelt'!N$5,negtgel!U271:BL271)</f>
      </c>
      <c r="M271">
        <f>SUMIF(negtgel!U$2:BL$2,'Tsalin uzuulelt'!P$1,negtgel!U271:BL271) + SUMIF(negtgel!U$2:BL$2,'Tsalin uzuulelt'!P$2,negtgel!U271:BL271)+ SUMIF(negtgel!U$2:BL$2,'Tsalin uzuulelt'!P$3,negtgel!U271:BL271)+ SUMIF(negtgel!U$2:BL$2,'Tsalin uzuulelt'!P$4,negtgel!U271:BL271)+ SUMIF(negtgel!U$2:BL$2,'Tsalin uzuulelt'!P$5,negtgel!U271:BL271)</f>
      </c>
      <c r="N271">
        <f>IF(ISNUMBER(U271*1)=CF271,0,K271-H271-G271)</f>
      </c>
      <c r="O271">
        <f>IF(ISNUMBER(U271*1)=CF271,0,L271)</f>
      </c>
      <c r="P271">
        <f>IF(ISNUMBER(U271*1)=CF271,0,M271)</f>
      </c>
      <c r="Q271">
        <f>IF(N271&gt;2400000,N271,0)</f>
      </c>
      <c r="R271">
        <f>IF(L271/Q271*100&lt;3,2,10)</f>
      </c>
      <c r="S271">
        <f>IF(CH271=0,0,IF(B271&gt;9,10,IF(B271&gt;8,B271,IF(B271&gt;7.7,7.8,IF(B271&gt;3,B271,IF(B271&gt;1.5,2))))))</f>
      </c>
      <c r="T271">
        <f>IFERROR(U271*1,0)</f>
      </c>
      <c r="U271" t="s">
        <v>4466</v>
      </c>
      <c r="V271"/>
      <c r="W271"/>
      <c r="X271" t="n">
        <v>7853536.0</v>
      </c>
      <c r="Y271" t="n">
        <v>7054911.0</v>
      </c>
      <c r="Z271" t="n">
        <v>994440.0</v>
      </c>
      <c r="AA271" t="n">
        <v>1172289.0</v>
      </c>
      <c r="AB271" t="n">
        <v>33872.0</v>
      </c>
      <c r="AC271" t="n">
        <v>0.0</v>
      </c>
      <c r="AD271" t="n">
        <v>0.0</v>
      </c>
      <c r="AE271" t="n">
        <v>2954183.0</v>
      </c>
      <c r="AF271" t="n">
        <v>648000.0</v>
      </c>
      <c r="AG271" t="n">
        <v>0.0</v>
      </c>
      <c r="AH271" t="n">
        <v>0.0</v>
      </c>
      <c r="AI271" t="n">
        <v>0.0</v>
      </c>
      <c r="AJ271" t="n">
        <v>0.0</v>
      </c>
      <c r="AK271" t="n">
        <v>0.0</v>
      </c>
      <c r="AL271" t="n">
        <v>361077.0</v>
      </c>
      <c r="AM271" t="n">
        <v>0.0</v>
      </c>
      <c r="AN271" t="n">
        <v>0.0</v>
      </c>
      <c r="AO271" t="n">
        <v>1.3218772E7</v>
      </c>
      <c r="AP271" t="n">
        <v>1285768.0</v>
      </c>
      <c r="AQ271" t="n">
        <v>1079672.6</v>
      </c>
      <c r="CG271"/>
    </row>
    <row r="272">
      <c r="A272" t="n">
        <v>4.0</v>
      </c>
      <c r="B272">
        <f>IF((K272-G272-H272&gt;2400000),10,(L272/(K272-G272-H272)*100))</f>
      </c>
      <c r="C272">
        <f>IF(N272&gt;2400000,240000,(N272*S272)/100)</f>
      </c>
      <c r="D272">
        <f>IF(S272=0,0,IF((N272-I272)&gt;2400000,((((((N272-I272-J272)-240000))*0.1+(I272+J272)*0.1)))-7000,((((((N272-I272-J272)-(N272-I272-J272)*S272/100)))*0.1+(I272+J272)*0.1)-7000)))</f>
      </c>
      <c r="E272">
        <f>C272-O272</f>
      </c>
      <c r="F272">
        <f>D272-P272</f>
      </c>
      <c r="G272">
        <f>SUMIF(negtgel!U$2:BL$2,'Tsalin uzuulelt'!B$1,negtgel!U272:BL272) + SUMIF(negtgel!U$2:BL$2,'Tsalin uzuulelt'!B$2,negtgel!U272:BL272)+SUMIF(negtgel!U$2:BL$2,'Tsalin uzuulelt'!B$3,negtgel!U272:BL272)+SUMIF(negtgel!U$2:BL$2,'Tsalin uzuulelt'!B$4,negtgel!U272:BL272)+SUMIF(negtgel!U$2:BL$2,'Tsalin uzuulelt'!B$5,negtgel!U272:BL272)</f>
      </c>
      <c r="H272">
        <f>SUMIF(negtgel!U$2:BL$2,'Tsalin uzuulelt'!F$1,negtgel!U272:BL272) + SUMIF(negtgel!U$2:BL$2,'Tsalin uzuulelt'!F$2,negtgel!U272:BL272)+SUMIF(negtgel!U$2:BL$2,'Tsalin uzuulelt'!F$3,negtgel!U272:BL272)+SUMIF(negtgel!U$2:BL$2,'Tsalin uzuulelt'!F$4,negtgel!U272:BL272)+SUMIF(negtgel!U$2:BL$2,'Tsalin uzuulelt'!F$5,negtgel!U272:BL272)</f>
      </c>
      <c r="I272">
        <f>SUMIF(negtgel!U$2:BL$2,'Tsalin uzuulelt'!H$1,negtgel!U272:BL272) + SUMIF(negtgel!U$2:BL$2,'Tsalin uzuulelt'!H$2,negtgel!U272:BL272)+SUMIF(negtgel!U$2:BL$2,'Tsalin uzuulelt'!H$3,negtgel!U272:BL272)+SUMIF(negtgel!U$2:BL$2,'Tsalin uzuulelt'!H$4,negtgel!U272:BL272)+SUMIF(negtgel!U$2:BL$2,'Tsalin uzuulelt'!H$5,negtgel!U272:BL272)</f>
      </c>
      <c r="J272">
        <f>SUMIF(negtgel!U$2:BL$2,'Tsalin uzuulelt'!J$1,negtgel!U272:BL272) + SUMIF(negtgel!U$2:BL$2,'Tsalin uzuulelt'!J$2,negtgel!U272:BL272)+SUMIF(negtgel!U$2:BL$2,'Tsalin uzuulelt'!J$3,negtgel!U272:BL272)+SUMIF(negtgel!U$2:BL$2,'Tsalin uzuulelt'!J$4,negtgel!U272:BL272)+SUMIF(negtgel!U$2:BL$2,'Tsalin uzuulelt'!J$5,negtgel!U272:BL272)</f>
      </c>
      <c r="K272">
        <f>SUMIF(negtgel!U$2:BL$2,'Tsalin uzuulelt'!L$1,negtgel!U272:BL272) + SUMIF(negtgel!U$2:BL$2,'Tsalin uzuulelt'!L$2,negtgel!U272:BL272)+SUMIF(negtgel!U$2:BL$2,'Tsalin uzuulelt'!L$3,negtgel!U272:BL272)+SUMIF(negtgel!U$2:BL$2,'Tsalin uzuulelt'!L$4,negtgel!U272:BL272)+SUMIF(negtgel!U$2:BL$2,'Tsalin uzuulelt'!L$5,negtgel!U272:BL272)</f>
      </c>
      <c r="L272">
        <f>SUMIF(negtgel!U$2:BL$2,'Tsalin uzuulelt'!N$1,negtgel!U272:BL272) + SUMIF(negtgel!U$2:BL$2,'Tsalin uzuulelt'!N$2,negtgel!U272:BL272)+SUMIF(negtgel!U$2:BL$2,'Tsalin uzuulelt'!N$3,negtgel!U272:BL272)+SUMIF(negtgel!U$2:BL$2,'Tsalin uzuulelt'!N$4,negtgel!U272:BL272)+SUMIF(negtgel!U$2:BL$2,'Tsalin uzuulelt'!N$5,negtgel!U272:BL272)</f>
      </c>
      <c r="M272">
        <f>SUMIF(negtgel!U$2:BL$2,'Tsalin uzuulelt'!P$1,negtgel!U272:BL272) + SUMIF(negtgel!U$2:BL$2,'Tsalin uzuulelt'!P$2,negtgel!U272:BL272)+ SUMIF(negtgel!U$2:BL$2,'Tsalin uzuulelt'!P$3,negtgel!U272:BL272)+ SUMIF(negtgel!U$2:BL$2,'Tsalin uzuulelt'!P$4,negtgel!U272:BL272)+ SUMIF(negtgel!U$2:BL$2,'Tsalin uzuulelt'!P$5,negtgel!U272:BL272)</f>
      </c>
      <c r="N272">
        <f>IF(ISNUMBER(U272*1)=CF272,0,K272-H272-G272)</f>
      </c>
      <c r="O272">
        <f>IF(ISNUMBER(U272*1)=CF272,0,L272)</f>
      </c>
      <c r="P272">
        <f>IF(ISNUMBER(U272*1)=CF272,0,M272)</f>
      </c>
      <c r="Q272">
        <f>IF(N272&gt;2400000,N272,0)</f>
      </c>
      <c r="R272">
        <f>IF(L272/Q272*100&lt;3,2,10)</f>
      </c>
      <c r="S272">
        <f>IF(CH272=0,0,IF(B272&gt;9,10,IF(B272&gt;8,B272,IF(B272&gt;7.7,7.8,IF(B272&gt;3,B272,IF(B272&gt;1.5,2))))))</f>
      </c>
      <c r="T272">
        <f>IFERROR(U272*1,0)</f>
      </c>
      <c r="U272" t="s">
        <v>4537</v>
      </c>
      <c r="V272"/>
      <c r="W272"/>
      <c r="X272"/>
      <c r="Y272"/>
      <c r="Z272"/>
      <c r="AA272"/>
      <c r="AB272"/>
      <c r="AC272"/>
      <c r="AD272"/>
      <c r="AE272"/>
      <c r="AF272"/>
      <c r="AG272"/>
      <c r="AH272"/>
      <c r="AI272"/>
      <c r="AJ272"/>
      <c r="AK272"/>
      <c r="AL272"/>
      <c r="AM272"/>
      <c r="AN272"/>
      <c r="AO272"/>
      <c r="AP272"/>
      <c r="AQ272"/>
      <c r="CG272"/>
    </row>
    <row r="273">
      <c r="A273" t="n">
        <v>4.0</v>
      </c>
      <c r="B273">
        <f>IF((K273-G273-H273&gt;2400000),10,(L273/(K273-G273-H273)*100))</f>
      </c>
      <c r="C273">
        <f>IF(N273&gt;2400000,240000,(N273*S273)/100)</f>
      </c>
      <c r="D273">
        <f>IF(S273=0,0,IF((N273-I273)&gt;2400000,((((((N273-I273-J273)-240000))*0.1+(I273+J273)*0.1)))-7000,((((((N273-I273-J273)-(N273-I273-J273)*S273/100)))*0.1+(I273+J273)*0.1)-7000)))</f>
      </c>
      <c r="E273">
        <f>C273-O273</f>
      </c>
      <c r="F273">
        <f>D273-P273</f>
      </c>
      <c r="G273">
        <f>SUMIF(negtgel!U$2:BL$2,'Tsalin uzuulelt'!B$1,negtgel!U273:BL273) + SUMIF(negtgel!U$2:BL$2,'Tsalin uzuulelt'!B$2,negtgel!U273:BL273)+SUMIF(negtgel!U$2:BL$2,'Tsalin uzuulelt'!B$3,negtgel!U273:BL273)+SUMIF(negtgel!U$2:BL$2,'Tsalin uzuulelt'!B$4,negtgel!U273:BL273)+SUMIF(negtgel!U$2:BL$2,'Tsalin uzuulelt'!B$5,negtgel!U273:BL273)</f>
      </c>
      <c r="H273">
        <f>SUMIF(negtgel!U$2:BL$2,'Tsalin uzuulelt'!F$1,negtgel!U273:BL273) + SUMIF(negtgel!U$2:BL$2,'Tsalin uzuulelt'!F$2,negtgel!U273:BL273)+SUMIF(negtgel!U$2:BL$2,'Tsalin uzuulelt'!F$3,negtgel!U273:BL273)+SUMIF(negtgel!U$2:BL$2,'Tsalin uzuulelt'!F$4,negtgel!U273:BL273)+SUMIF(negtgel!U$2:BL$2,'Tsalin uzuulelt'!F$5,negtgel!U273:BL273)</f>
      </c>
      <c r="I273">
        <f>SUMIF(negtgel!U$2:BL$2,'Tsalin uzuulelt'!H$1,negtgel!U273:BL273) + SUMIF(negtgel!U$2:BL$2,'Tsalin uzuulelt'!H$2,negtgel!U273:BL273)+SUMIF(negtgel!U$2:BL$2,'Tsalin uzuulelt'!H$3,negtgel!U273:BL273)+SUMIF(negtgel!U$2:BL$2,'Tsalin uzuulelt'!H$4,negtgel!U273:BL273)+SUMIF(negtgel!U$2:BL$2,'Tsalin uzuulelt'!H$5,negtgel!U273:BL273)</f>
      </c>
      <c r="J273">
        <f>SUMIF(negtgel!U$2:BL$2,'Tsalin uzuulelt'!J$1,negtgel!U273:BL273) + SUMIF(negtgel!U$2:BL$2,'Tsalin uzuulelt'!J$2,negtgel!U273:BL273)+SUMIF(negtgel!U$2:BL$2,'Tsalin uzuulelt'!J$3,negtgel!U273:BL273)+SUMIF(negtgel!U$2:BL$2,'Tsalin uzuulelt'!J$4,negtgel!U273:BL273)+SUMIF(negtgel!U$2:BL$2,'Tsalin uzuulelt'!J$5,negtgel!U273:BL273)</f>
      </c>
      <c r="K273">
        <f>SUMIF(negtgel!U$2:BL$2,'Tsalin uzuulelt'!L$1,negtgel!U273:BL273) + SUMIF(negtgel!U$2:BL$2,'Tsalin uzuulelt'!L$2,negtgel!U273:BL273)+SUMIF(negtgel!U$2:BL$2,'Tsalin uzuulelt'!L$3,negtgel!U273:BL273)+SUMIF(negtgel!U$2:BL$2,'Tsalin uzuulelt'!L$4,negtgel!U273:BL273)+SUMIF(negtgel!U$2:BL$2,'Tsalin uzuulelt'!L$5,negtgel!U273:BL273)</f>
      </c>
      <c r="L273">
        <f>SUMIF(negtgel!U$2:BL$2,'Tsalin uzuulelt'!N$1,negtgel!U273:BL273) + SUMIF(negtgel!U$2:BL$2,'Tsalin uzuulelt'!N$2,negtgel!U273:BL273)+SUMIF(negtgel!U$2:BL$2,'Tsalin uzuulelt'!N$3,negtgel!U273:BL273)+SUMIF(negtgel!U$2:BL$2,'Tsalin uzuulelt'!N$4,negtgel!U273:BL273)+SUMIF(negtgel!U$2:BL$2,'Tsalin uzuulelt'!N$5,negtgel!U273:BL273)</f>
      </c>
      <c r="M273">
        <f>SUMIF(negtgel!U$2:BL$2,'Tsalin uzuulelt'!P$1,negtgel!U273:BL273) + SUMIF(negtgel!U$2:BL$2,'Tsalin uzuulelt'!P$2,negtgel!U273:BL273)+ SUMIF(negtgel!U$2:BL$2,'Tsalin uzuulelt'!P$3,negtgel!U273:BL273)+ SUMIF(negtgel!U$2:BL$2,'Tsalin uzuulelt'!P$4,negtgel!U273:BL273)+ SUMIF(negtgel!U$2:BL$2,'Tsalin uzuulelt'!P$5,negtgel!U273:BL273)</f>
      </c>
      <c r="N273">
        <f>IF(ISNUMBER(U273*1)=CF273,0,K273-H273-G273)</f>
      </c>
      <c r="O273">
        <f>IF(ISNUMBER(U273*1)=CF273,0,L273)</f>
      </c>
      <c r="P273">
        <f>IF(ISNUMBER(U273*1)=CF273,0,M273)</f>
      </c>
      <c r="Q273">
        <f>IF(N273&gt;2400000,N273,0)</f>
      </c>
      <c r="R273">
        <f>IF(L273/Q273*100&lt;3,2,10)</f>
      </c>
      <c r="S273">
        <f>IF(CH273=0,0,IF(B273&gt;9,10,IF(B273&gt;8,B273,IF(B273&gt;7.7,7.8,IF(B273&gt;3,B273,IF(B273&gt;1.5,2))))))</f>
      </c>
      <c r="T273">
        <f>IFERROR(U273*1,0)</f>
      </c>
      <c r="U273" t="n">
        <v>97.0</v>
      </c>
      <c r="V273" t="s">
        <v>4538</v>
      </c>
      <c r="W273" t="s">
        <v>4469</v>
      </c>
      <c r="X273" t="n">
        <v>580710.0</v>
      </c>
      <c r="Y273" t="n">
        <v>0.0</v>
      </c>
      <c r="Z273" t="n">
        <v>0.0</v>
      </c>
      <c r="AA273" t="n">
        <v>0.0</v>
      </c>
      <c r="AB273" t="n">
        <v>0.0</v>
      </c>
      <c r="AC273" t="n">
        <v>0.0</v>
      </c>
      <c r="AD273" t="n">
        <v>0.0</v>
      </c>
      <c r="AE273" t="n">
        <v>0.0</v>
      </c>
      <c r="AF273" t="n">
        <v>0.0</v>
      </c>
      <c r="AG273" t="n">
        <v>0.0</v>
      </c>
      <c r="AH273" t="n">
        <v>0.0</v>
      </c>
      <c r="AI273" t="n">
        <v>0.0</v>
      </c>
      <c r="AJ273" t="n">
        <v>0.0</v>
      </c>
      <c r="AK273" t="n">
        <v>0.0</v>
      </c>
      <c r="AL273" t="n">
        <v>0.0</v>
      </c>
      <c r="AM273" t="n">
        <v>0.0</v>
      </c>
      <c r="AN273" t="n">
        <v>0.0</v>
      </c>
      <c r="AO273" t="n">
        <v>0.0</v>
      </c>
      <c r="AP273" t="n">
        <v>0.0</v>
      </c>
      <c r="AQ273" t="n">
        <v>0.0</v>
      </c>
      <c r="CG273"/>
    </row>
    <row r="274">
      <c r="A274" t="n">
        <v>4.0</v>
      </c>
      <c r="B274">
        <f>IF((K274-G274-H274&gt;2400000),10,(L274/(K274-G274-H274)*100))</f>
      </c>
      <c r="C274">
        <f>IF(N274&gt;2400000,240000,(N274*S274)/100)</f>
      </c>
      <c r="D274">
        <f>IF(S274=0,0,IF((N274-I274)&gt;2400000,((((((N274-I274-J274)-240000))*0.1+(I274+J274)*0.1)))-7000,((((((N274-I274-J274)-(N274-I274-J274)*S274/100)))*0.1+(I274+J274)*0.1)-7000)))</f>
      </c>
      <c r="E274">
        <f>C274-O274</f>
      </c>
      <c r="F274">
        <f>D274-P274</f>
      </c>
      <c r="G274">
        <f>SUMIF(negtgel!U$2:BL$2,'Tsalin uzuulelt'!B$1,negtgel!U274:BL274) + SUMIF(negtgel!U$2:BL$2,'Tsalin uzuulelt'!B$2,negtgel!U274:BL274)+SUMIF(negtgel!U$2:BL$2,'Tsalin uzuulelt'!B$3,negtgel!U274:BL274)+SUMIF(negtgel!U$2:BL$2,'Tsalin uzuulelt'!B$4,negtgel!U274:BL274)+SUMIF(negtgel!U$2:BL$2,'Tsalin uzuulelt'!B$5,negtgel!U274:BL274)</f>
      </c>
      <c r="H274">
        <f>SUMIF(negtgel!U$2:BL$2,'Tsalin uzuulelt'!F$1,negtgel!U274:BL274) + SUMIF(negtgel!U$2:BL$2,'Tsalin uzuulelt'!F$2,negtgel!U274:BL274)+SUMIF(negtgel!U$2:BL$2,'Tsalin uzuulelt'!F$3,negtgel!U274:BL274)+SUMIF(negtgel!U$2:BL$2,'Tsalin uzuulelt'!F$4,negtgel!U274:BL274)+SUMIF(negtgel!U$2:BL$2,'Tsalin uzuulelt'!F$5,negtgel!U274:BL274)</f>
      </c>
      <c r="I274">
        <f>SUMIF(negtgel!U$2:BL$2,'Tsalin uzuulelt'!H$1,negtgel!U274:BL274) + SUMIF(negtgel!U$2:BL$2,'Tsalin uzuulelt'!H$2,negtgel!U274:BL274)+SUMIF(negtgel!U$2:BL$2,'Tsalin uzuulelt'!H$3,negtgel!U274:BL274)+SUMIF(negtgel!U$2:BL$2,'Tsalin uzuulelt'!H$4,negtgel!U274:BL274)+SUMIF(negtgel!U$2:BL$2,'Tsalin uzuulelt'!H$5,negtgel!U274:BL274)</f>
      </c>
      <c r="J274">
        <f>SUMIF(negtgel!U$2:BL$2,'Tsalin uzuulelt'!J$1,negtgel!U274:BL274) + SUMIF(negtgel!U$2:BL$2,'Tsalin uzuulelt'!J$2,negtgel!U274:BL274)+SUMIF(negtgel!U$2:BL$2,'Tsalin uzuulelt'!J$3,negtgel!U274:BL274)+SUMIF(negtgel!U$2:BL$2,'Tsalin uzuulelt'!J$4,negtgel!U274:BL274)+SUMIF(negtgel!U$2:BL$2,'Tsalin uzuulelt'!J$5,negtgel!U274:BL274)</f>
      </c>
      <c r="K274">
        <f>SUMIF(negtgel!U$2:BL$2,'Tsalin uzuulelt'!L$1,negtgel!U274:BL274) + SUMIF(negtgel!U$2:BL$2,'Tsalin uzuulelt'!L$2,negtgel!U274:BL274)+SUMIF(negtgel!U$2:BL$2,'Tsalin uzuulelt'!L$3,negtgel!U274:BL274)+SUMIF(negtgel!U$2:BL$2,'Tsalin uzuulelt'!L$4,negtgel!U274:BL274)+SUMIF(negtgel!U$2:BL$2,'Tsalin uzuulelt'!L$5,negtgel!U274:BL274)</f>
      </c>
      <c r="L274">
        <f>SUMIF(negtgel!U$2:BL$2,'Tsalin uzuulelt'!N$1,negtgel!U274:BL274) + SUMIF(negtgel!U$2:BL$2,'Tsalin uzuulelt'!N$2,negtgel!U274:BL274)+SUMIF(negtgel!U$2:BL$2,'Tsalin uzuulelt'!N$3,negtgel!U274:BL274)+SUMIF(negtgel!U$2:BL$2,'Tsalin uzuulelt'!N$4,negtgel!U274:BL274)+SUMIF(negtgel!U$2:BL$2,'Tsalin uzuulelt'!N$5,negtgel!U274:BL274)</f>
      </c>
      <c r="M274">
        <f>SUMIF(negtgel!U$2:BL$2,'Tsalin uzuulelt'!P$1,negtgel!U274:BL274) + SUMIF(negtgel!U$2:BL$2,'Tsalin uzuulelt'!P$2,negtgel!U274:BL274)+ SUMIF(negtgel!U$2:BL$2,'Tsalin uzuulelt'!P$3,negtgel!U274:BL274)+ SUMIF(negtgel!U$2:BL$2,'Tsalin uzuulelt'!P$4,negtgel!U274:BL274)+ SUMIF(negtgel!U$2:BL$2,'Tsalin uzuulelt'!P$5,negtgel!U274:BL274)</f>
      </c>
      <c r="N274">
        <f>IF(ISNUMBER(U274*1)=CF274,0,K274-H274-G274)</f>
      </c>
      <c r="O274">
        <f>IF(ISNUMBER(U274*1)=CF274,0,L274)</f>
      </c>
      <c r="P274">
        <f>IF(ISNUMBER(U274*1)=CF274,0,M274)</f>
      </c>
      <c r="Q274">
        <f>IF(N274&gt;2400000,N274,0)</f>
      </c>
      <c r="R274">
        <f>IF(L274/Q274*100&lt;3,2,10)</f>
      </c>
      <c r="S274">
        <f>IF(CH274=0,0,IF(B274&gt;9,10,IF(B274&gt;8,B274,IF(B274&gt;7.7,7.8,IF(B274&gt;3,B274,IF(B274&gt;1.5,2))))))</f>
      </c>
      <c r="T274">
        <f>IFERROR(U274*1,0)</f>
      </c>
      <c r="U274" t="n">
        <v>151.0</v>
      </c>
      <c r="V274" t="s">
        <v>4542</v>
      </c>
      <c r="W274" t="s">
        <v>4469</v>
      </c>
      <c r="X274" t="n">
        <v>577826.0</v>
      </c>
      <c r="Y274" t="n">
        <v>0.0</v>
      </c>
      <c r="Z274" t="n">
        <v>0.0</v>
      </c>
      <c r="AA274" t="n">
        <v>0.0</v>
      </c>
      <c r="AB274" t="n">
        <v>0.0</v>
      </c>
      <c r="AC274" t="n">
        <v>0.0</v>
      </c>
      <c r="AD274" t="n">
        <v>0.0</v>
      </c>
      <c r="AE274" t="n">
        <v>0.0</v>
      </c>
      <c r="AF274" t="n">
        <v>0.0</v>
      </c>
      <c r="AG274" t="n">
        <v>0.0</v>
      </c>
      <c r="AH274" t="n">
        <v>0.0</v>
      </c>
      <c r="AI274" t="n">
        <v>0.0</v>
      </c>
      <c r="AJ274" t="n">
        <v>0.0</v>
      </c>
      <c r="AK274" t="n">
        <v>0.0</v>
      </c>
      <c r="AL274" t="n">
        <v>0.0</v>
      </c>
      <c r="AM274" t="n">
        <v>0.0</v>
      </c>
      <c r="AN274" t="n">
        <v>0.0</v>
      </c>
      <c r="AO274" t="n">
        <v>0.0</v>
      </c>
      <c r="AP274" t="n">
        <v>0.0</v>
      </c>
      <c r="AQ274" t="n">
        <v>0.0</v>
      </c>
      <c r="CG274"/>
    </row>
    <row r="275">
      <c r="A275" t="n">
        <v>4.0</v>
      </c>
      <c r="B275">
        <f>IF((K275-G275-H275&gt;2400000),10,(L275/(K275-G275-H275)*100))</f>
      </c>
      <c r="C275">
        <f>IF(N275&gt;2400000,240000,(N275*S275)/100)</f>
      </c>
      <c r="D275">
        <f>IF(S275=0,0,IF((N275-I275)&gt;2400000,((((((N275-I275-J275)-240000))*0.1+(I275+J275)*0.1)))-7000,((((((N275-I275-J275)-(N275-I275-J275)*S275/100)))*0.1+(I275+J275)*0.1)-7000)))</f>
      </c>
      <c r="E275">
        <f>C275-O275</f>
      </c>
      <c r="F275">
        <f>D275-P275</f>
      </c>
      <c r="G275">
        <f>SUMIF(negtgel!U$2:BL$2,'Tsalin uzuulelt'!B$1,negtgel!U275:BL275) + SUMIF(negtgel!U$2:BL$2,'Tsalin uzuulelt'!B$2,negtgel!U275:BL275)+SUMIF(negtgel!U$2:BL$2,'Tsalin uzuulelt'!B$3,negtgel!U275:BL275)+SUMIF(negtgel!U$2:BL$2,'Tsalin uzuulelt'!B$4,negtgel!U275:BL275)+SUMIF(negtgel!U$2:BL$2,'Tsalin uzuulelt'!B$5,negtgel!U275:BL275)</f>
      </c>
      <c r="H275">
        <f>SUMIF(negtgel!U$2:BL$2,'Tsalin uzuulelt'!F$1,negtgel!U275:BL275) + SUMIF(negtgel!U$2:BL$2,'Tsalin uzuulelt'!F$2,negtgel!U275:BL275)+SUMIF(negtgel!U$2:BL$2,'Tsalin uzuulelt'!F$3,negtgel!U275:BL275)+SUMIF(negtgel!U$2:BL$2,'Tsalin uzuulelt'!F$4,negtgel!U275:BL275)+SUMIF(negtgel!U$2:BL$2,'Tsalin uzuulelt'!F$5,negtgel!U275:BL275)</f>
      </c>
      <c r="I275">
        <f>SUMIF(negtgel!U$2:BL$2,'Tsalin uzuulelt'!H$1,negtgel!U275:BL275) + SUMIF(negtgel!U$2:BL$2,'Tsalin uzuulelt'!H$2,negtgel!U275:BL275)+SUMIF(negtgel!U$2:BL$2,'Tsalin uzuulelt'!H$3,negtgel!U275:BL275)+SUMIF(negtgel!U$2:BL$2,'Tsalin uzuulelt'!H$4,negtgel!U275:BL275)+SUMIF(negtgel!U$2:BL$2,'Tsalin uzuulelt'!H$5,negtgel!U275:BL275)</f>
      </c>
      <c r="J275">
        <f>SUMIF(negtgel!U$2:BL$2,'Tsalin uzuulelt'!J$1,negtgel!U275:BL275) + SUMIF(negtgel!U$2:BL$2,'Tsalin uzuulelt'!J$2,negtgel!U275:BL275)+SUMIF(negtgel!U$2:BL$2,'Tsalin uzuulelt'!J$3,negtgel!U275:BL275)+SUMIF(negtgel!U$2:BL$2,'Tsalin uzuulelt'!J$4,negtgel!U275:BL275)+SUMIF(negtgel!U$2:BL$2,'Tsalin uzuulelt'!J$5,negtgel!U275:BL275)</f>
      </c>
      <c r="K275">
        <f>SUMIF(negtgel!U$2:BL$2,'Tsalin uzuulelt'!L$1,negtgel!U275:BL275) + SUMIF(negtgel!U$2:BL$2,'Tsalin uzuulelt'!L$2,negtgel!U275:BL275)+SUMIF(negtgel!U$2:BL$2,'Tsalin uzuulelt'!L$3,negtgel!U275:BL275)+SUMIF(negtgel!U$2:BL$2,'Tsalin uzuulelt'!L$4,negtgel!U275:BL275)+SUMIF(negtgel!U$2:BL$2,'Tsalin uzuulelt'!L$5,negtgel!U275:BL275)</f>
      </c>
      <c r="L275">
        <f>SUMIF(negtgel!U$2:BL$2,'Tsalin uzuulelt'!N$1,negtgel!U275:BL275) + SUMIF(negtgel!U$2:BL$2,'Tsalin uzuulelt'!N$2,negtgel!U275:BL275)+SUMIF(negtgel!U$2:BL$2,'Tsalin uzuulelt'!N$3,negtgel!U275:BL275)+SUMIF(negtgel!U$2:BL$2,'Tsalin uzuulelt'!N$4,negtgel!U275:BL275)+SUMIF(negtgel!U$2:BL$2,'Tsalin uzuulelt'!N$5,negtgel!U275:BL275)</f>
      </c>
      <c r="M275">
        <f>SUMIF(negtgel!U$2:BL$2,'Tsalin uzuulelt'!P$1,negtgel!U275:BL275) + SUMIF(negtgel!U$2:BL$2,'Tsalin uzuulelt'!P$2,negtgel!U275:BL275)+ SUMIF(negtgel!U$2:BL$2,'Tsalin uzuulelt'!P$3,negtgel!U275:BL275)+ SUMIF(negtgel!U$2:BL$2,'Tsalin uzuulelt'!P$4,negtgel!U275:BL275)+ SUMIF(negtgel!U$2:BL$2,'Tsalin uzuulelt'!P$5,negtgel!U275:BL275)</f>
      </c>
      <c r="N275">
        <f>IF(ISNUMBER(U275*1)=CF275,0,K275-H275-G275)</f>
      </c>
      <c r="O275">
        <f>IF(ISNUMBER(U275*1)=CF275,0,L275)</f>
      </c>
      <c r="P275">
        <f>IF(ISNUMBER(U275*1)=CF275,0,M275)</f>
      </c>
      <c r="Q275">
        <f>IF(N275&gt;2400000,N275,0)</f>
      </c>
      <c r="R275">
        <f>IF(L275/Q275*100&lt;3,2,10)</f>
      </c>
      <c r="S275">
        <f>IF(CH275=0,0,IF(B275&gt;9,10,IF(B275&gt;8,B275,IF(B275&gt;7.7,7.8,IF(B275&gt;3,B275,IF(B275&gt;1.5,2))))))</f>
      </c>
      <c r="T275">
        <f>IFERROR(U275*1,0)</f>
      </c>
      <c r="U275" t="n">
        <v>152.0</v>
      </c>
      <c r="V275" t="s">
        <v>4465</v>
      </c>
      <c r="W275" t="s">
        <v>4464</v>
      </c>
      <c r="X275" t="n">
        <v>627465.0</v>
      </c>
      <c r="Y275" t="n">
        <v>0.0</v>
      </c>
      <c r="Z275" t="n">
        <v>0.0</v>
      </c>
      <c r="AA275" t="n">
        <v>0.0</v>
      </c>
      <c r="AB275" t="n">
        <v>0.0</v>
      </c>
      <c r="AC275" t="n">
        <v>0.0</v>
      </c>
      <c r="AD275" t="n">
        <v>0.0</v>
      </c>
      <c r="AE275" t="n">
        <v>0.0</v>
      </c>
      <c r="AF275" t="n">
        <v>0.0</v>
      </c>
      <c r="AG275" t="n">
        <v>0.0</v>
      </c>
      <c r="AH275" t="n">
        <v>0.0</v>
      </c>
      <c r="AI275" t="n">
        <v>0.0</v>
      </c>
      <c r="AJ275" t="n">
        <v>0.0</v>
      </c>
      <c r="AK275" t="n">
        <v>0.0</v>
      </c>
      <c r="AL275" t="n">
        <v>0.0</v>
      </c>
      <c r="AM275" t="n">
        <v>0.0</v>
      </c>
      <c r="AN275" t="n">
        <v>0.0</v>
      </c>
      <c r="AO275" t="n">
        <v>0.0</v>
      </c>
      <c r="AP275" t="n">
        <v>0.0</v>
      </c>
      <c r="AQ275" t="n">
        <v>0.0</v>
      </c>
      <c r="CG275"/>
    </row>
    <row r="276">
      <c r="A276" t="n">
        <v>4.0</v>
      </c>
      <c r="B276">
        <f>IF((K276-G276-H276&gt;2400000),10,(L276/(K276-G276-H276)*100))</f>
      </c>
      <c r="C276">
        <f>IF(N276&gt;2400000,240000,(N276*S276)/100)</f>
      </c>
      <c r="D276">
        <f>IF(S276=0,0,IF((N276-I276)&gt;2400000,((((((N276-I276-J276)-240000))*0.1+(I276+J276)*0.1)))-7000,((((((N276-I276-J276)-(N276-I276-J276)*S276/100)))*0.1+(I276+J276)*0.1)-7000)))</f>
      </c>
      <c r="E276">
        <f>C276-O276</f>
      </c>
      <c r="F276">
        <f>D276-P276</f>
      </c>
      <c r="G276">
        <f>SUMIF(negtgel!U$2:BL$2,'Tsalin uzuulelt'!B$1,negtgel!U276:BL276) + SUMIF(negtgel!U$2:BL$2,'Tsalin uzuulelt'!B$2,negtgel!U276:BL276)+SUMIF(negtgel!U$2:BL$2,'Tsalin uzuulelt'!B$3,negtgel!U276:BL276)+SUMIF(negtgel!U$2:BL$2,'Tsalin uzuulelt'!B$4,negtgel!U276:BL276)+SUMIF(negtgel!U$2:BL$2,'Tsalin uzuulelt'!B$5,negtgel!U276:BL276)</f>
      </c>
      <c r="H276">
        <f>SUMIF(negtgel!U$2:BL$2,'Tsalin uzuulelt'!F$1,negtgel!U276:BL276) + SUMIF(negtgel!U$2:BL$2,'Tsalin uzuulelt'!F$2,negtgel!U276:BL276)+SUMIF(negtgel!U$2:BL$2,'Tsalin uzuulelt'!F$3,negtgel!U276:BL276)+SUMIF(negtgel!U$2:BL$2,'Tsalin uzuulelt'!F$4,negtgel!U276:BL276)+SUMIF(negtgel!U$2:BL$2,'Tsalin uzuulelt'!F$5,negtgel!U276:BL276)</f>
      </c>
      <c r="I276">
        <f>SUMIF(negtgel!U$2:BL$2,'Tsalin uzuulelt'!H$1,negtgel!U276:BL276) + SUMIF(negtgel!U$2:BL$2,'Tsalin uzuulelt'!H$2,negtgel!U276:BL276)+SUMIF(negtgel!U$2:BL$2,'Tsalin uzuulelt'!H$3,negtgel!U276:BL276)+SUMIF(negtgel!U$2:BL$2,'Tsalin uzuulelt'!H$4,negtgel!U276:BL276)+SUMIF(negtgel!U$2:BL$2,'Tsalin uzuulelt'!H$5,negtgel!U276:BL276)</f>
      </c>
      <c r="J276">
        <f>SUMIF(negtgel!U$2:BL$2,'Tsalin uzuulelt'!J$1,negtgel!U276:BL276) + SUMIF(negtgel!U$2:BL$2,'Tsalin uzuulelt'!J$2,negtgel!U276:BL276)+SUMIF(negtgel!U$2:BL$2,'Tsalin uzuulelt'!J$3,negtgel!U276:BL276)+SUMIF(negtgel!U$2:BL$2,'Tsalin uzuulelt'!J$4,negtgel!U276:BL276)+SUMIF(negtgel!U$2:BL$2,'Tsalin uzuulelt'!J$5,negtgel!U276:BL276)</f>
      </c>
      <c r="K276">
        <f>SUMIF(negtgel!U$2:BL$2,'Tsalin uzuulelt'!L$1,negtgel!U276:BL276) + SUMIF(negtgel!U$2:BL$2,'Tsalin uzuulelt'!L$2,negtgel!U276:BL276)+SUMIF(negtgel!U$2:BL$2,'Tsalin uzuulelt'!L$3,negtgel!U276:BL276)+SUMIF(negtgel!U$2:BL$2,'Tsalin uzuulelt'!L$4,negtgel!U276:BL276)+SUMIF(negtgel!U$2:BL$2,'Tsalin uzuulelt'!L$5,negtgel!U276:BL276)</f>
      </c>
      <c r="L276">
        <f>SUMIF(negtgel!U$2:BL$2,'Tsalin uzuulelt'!N$1,negtgel!U276:BL276) + SUMIF(negtgel!U$2:BL$2,'Tsalin uzuulelt'!N$2,negtgel!U276:BL276)+SUMIF(negtgel!U$2:BL$2,'Tsalin uzuulelt'!N$3,negtgel!U276:BL276)+SUMIF(negtgel!U$2:BL$2,'Tsalin uzuulelt'!N$4,negtgel!U276:BL276)+SUMIF(negtgel!U$2:BL$2,'Tsalin uzuulelt'!N$5,negtgel!U276:BL276)</f>
      </c>
      <c r="M276">
        <f>SUMIF(negtgel!U$2:BL$2,'Tsalin uzuulelt'!P$1,negtgel!U276:BL276) + SUMIF(negtgel!U$2:BL$2,'Tsalin uzuulelt'!P$2,negtgel!U276:BL276)+ SUMIF(negtgel!U$2:BL$2,'Tsalin uzuulelt'!P$3,negtgel!U276:BL276)+ SUMIF(negtgel!U$2:BL$2,'Tsalin uzuulelt'!P$4,negtgel!U276:BL276)+ SUMIF(negtgel!U$2:BL$2,'Tsalin uzuulelt'!P$5,negtgel!U276:BL276)</f>
      </c>
      <c r="N276">
        <f>IF(ISNUMBER(U276*1)=CF276,0,K276-H276-G276)</f>
      </c>
      <c r="O276">
        <f>IF(ISNUMBER(U276*1)=CF276,0,L276)</f>
      </c>
      <c r="P276">
        <f>IF(ISNUMBER(U276*1)=CF276,0,M276)</f>
      </c>
      <c r="Q276">
        <f>IF(N276&gt;2400000,N276,0)</f>
      </c>
      <c r="R276">
        <f>IF(L276/Q276*100&lt;3,2,10)</f>
      </c>
      <c r="S276">
        <f>IF(CH276=0,0,IF(B276&gt;9,10,IF(B276&gt;8,B276,IF(B276&gt;7.7,7.8,IF(B276&gt;3,B276,IF(B276&gt;1.5,2))))))</f>
      </c>
      <c r="T276">
        <f>IFERROR(U276*1,0)</f>
      </c>
      <c r="U276" t="n">
        <v>153.0</v>
      </c>
      <c r="V276" t="s">
        <v>4539</v>
      </c>
      <c r="W276" t="s">
        <v>4469</v>
      </c>
      <c r="X276" t="n">
        <v>547759.0</v>
      </c>
      <c r="Y276" t="n">
        <v>0.0</v>
      </c>
      <c r="Z276" t="n">
        <v>0.0</v>
      </c>
      <c r="AA276" t="n">
        <v>0.0</v>
      </c>
      <c r="AB276" t="n">
        <v>0.0</v>
      </c>
      <c r="AC276" t="n">
        <v>0.0</v>
      </c>
      <c r="AD276" t="n">
        <v>0.0</v>
      </c>
      <c r="AE276" t="n">
        <v>0.0</v>
      </c>
      <c r="AF276" t="n">
        <v>0.0</v>
      </c>
      <c r="AG276" t="n">
        <v>0.0</v>
      </c>
      <c r="AH276" t="n">
        <v>0.0</v>
      </c>
      <c r="AI276" t="n">
        <v>0.0</v>
      </c>
      <c r="AJ276" t="n">
        <v>0.0</v>
      </c>
      <c r="AK276" t="n">
        <v>0.0</v>
      </c>
      <c r="AL276" t="n">
        <v>0.0</v>
      </c>
      <c r="AM276" t="n">
        <v>0.0</v>
      </c>
      <c r="AN276" t="n">
        <v>0.0</v>
      </c>
      <c r="AO276" t="n">
        <v>0.0</v>
      </c>
      <c r="AP276" t="n">
        <v>0.0</v>
      </c>
      <c r="AQ276" t="n">
        <v>0.0</v>
      </c>
      <c r="CG276"/>
    </row>
    <row r="277">
      <c r="A277" t="n">
        <v>4.0</v>
      </c>
      <c r="B277">
        <f>IF((K277-G277-H277&gt;2400000),10,(L277/(K277-G277-H277)*100))</f>
      </c>
      <c r="C277">
        <f>IF(N277&gt;2400000,240000,(N277*S277)/100)</f>
      </c>
      <c r="D277">
        <f>IF(S277=0,0,IF((N277-I277)&gt;2400000,((((((N277-I277-J277)-240000))*0.1+(I277+J277)*0.1)))-7000,((((((N277-I277-J277)-(N277-I277-J277)*S277/100)))*0.1+(I277+J277)*0.1)-7000)))</f>
      </c>
      <c r="E277">
        <f>C277-O277</f>
      </c>
      <c r="F277">
        <f>D277-P277</f>
      </c>
      <c r="G277">
        <f>SUMIF(negtgel!U$2:BL$2,'Tsalin uzuulelt'!B$1,negtgel!U277:BL277) + SUMIF(negtgel!U$2:BL$2,'Tsalin uzuulelt'!B$2,negtgel!U277:BL277)+SUMIF(negtgel!U$2:BL$2,'Tsalin uzuulelt'!B$3,negtgel!U277:BL277)+SUMIF(negtgel!U$2:BL$2,'Tsalin uzuulelt'!B$4,negtgel!U277:BL277)+SUMIF(negtgel!U$2:BL$2,'Tsalin uzuulelt'!B$5,negtgel!U277:BL277)</f>
      </c>
      <c r="H277">
        <f>SUMIF(negtgel!U$2:BL$2,'Tsalin uzuulelt'!F$1,negtgel!U277:BL277) + SUMIF(negtgel!U$2:BL$2,'Tsalin uzuulelt'!F$2,negtgel!U277:BL277)+SUMIF(negtgel!U$2:BL$2,'Tsalin uzuulelt'!F$3,negtgel!U277:BL277)+SUMIF(negtgel!U$2:BL$2,'Tsalin uzuulelt'!F$4,negtgel!U277:BL277)+SUMIF(negtgel!U$2:BL$2,'Tsalin uzuulelt'!F$5,negtgel!U277:BL277)</f>
      </c>
      <c r="I277">
        <f>SUMIF(negtgel!U$2:BL$2,'Tsalin uzuulelt'!H$1,negtgel!U277:BL277) + SUMIF(negtgel!U$2:BL$2,'Tsalin uzuulelt'!H$2,negtgel!U277:BL277)+SUMIF(negtgel!U$2:BL$2,'Tsalin uzuulelt'!H$3,negtgel!U277:BL277)+SUMIF(negtgel!U$2:BL$2,'Tsalin uzuulelt'!H$4,negtgel!U277:BL277)+SUMIF(negtgel!U$2:BL$2,'Tsalin uzuulelt'!H$5,negtgel!U277:BL277)</f>
      </c>
      <c r="J277">
        <f>SUMIF(negtgel!U$2:BL$2,'Tsalin uzuulelt'!J$1,negtgel!U277:BL277) + SUMIF(negtgel!U$2:BL$2,'Tsalin uzuulelt'!J$2,negtgel!U277:BL277)+SUMIF(negtgel!U$2:BL$2,'Tsalin uzuulelt'!J$3,negtgel!U277:BL277)+SUMIF(negtgel!U$2:BL$2,'Tsalin uzuulelt'!J$4,negtgel!U277:BL277)+SUMIF(negtgel!U$2:BL$2,'Tsalin uzuulelt'!J$5,negtgel!U277:BL277)</f>
      </c>
      <c r="K277">
        <f>SUMIF(negtgel!U$2:BL$2,'Tsalin uzuulelt'!L$1,negtgel!U277:BL277) + SUMIF(negtgel!U$2:BL$2,'Tsalin uzuulelt'!L$2,negtgel!U277:BL277)+SUMIF(negtgel!U$2:BL$2,'Tsalin uzuulelt'!L$3,negtgel!U277:BL277)+SUMIF(negtgel!U$2:BL$2,'Tsalin uzuulelt'!L$4,negtgel!U277:BL277)+SUMIF(negtgel!U$2:BL$2,'Tsalin uzuulelt'!L$5,negtgel!U277:BL277)</f>
      </c>
      <c r="L277">
        <f>SUMIF(negtgel!U$2:BL$2,'Tsalin uzuulelt'!N$1,negtgel!U277:BL277) + SUMIF(negtgel!U$2:BL$2,'Tsalin uzuulelt'!N$2,negtgel!U277:BL277)+SUMIF(negtgel!U$2:BL$2,'Tsalin uzuulelt'!N$3,negtgel!U277:BL277)+SUMIF(negtgel!U$2:BL$2,'Tsalin uzuulelt'!N$4,negtgel!U277:BL277)+SUMIF(negtgel!U$2:BL$2,'Tsalin uzuulelt'!N$5,negtgel!U277:BL277)</f>
      </c>
      <c r="M277">
        <f>SUMIF(negtgel!U$2:BL$2,'Tsalin uzuulelt'!P$1,negtgel!U277:BL277) + SUMIF(negtgel!U$2:BL$2,'Tsalin uzuulelt'!P$2,negtgel!U277:BL277)+ SUMIF(negtgel!U$2:BL$2,'Tsalin uzuulelt'!P$3,negtgel!U277:BL277)+ SUMIF(negtgel!U$2:BL$2,'Tsalin uzuulelt'!P$4,negtgel!U277:BL277)+ SUMIF(negtgel!U$2:BL$2,'Tsalin uzuulelt'!P$5,negtgel!U277:BL277)</f>
      </c>
      <c r="N277">
        <f>IF(ISNUMBER(U277*1)=CF277,0,K277-H277-G277)</f>
      </c>
      <c r="O277">
        <f>IF(ISNUMBER(U277*1)=CF277,0,L277)</f>
      </c>
      <c r="P277">
        <f>IF(ISNUMBER(U277*1)=CF277,0,M277)</f>
      </c>
      <c r="Q277">
        <f>IF(N277&gt;2400000,N277,0)</f>
      </c>
      <c r="R277">
        <f>IF(L277/Q277*100&lt;3,2,10)</f>
      </c>
      <c r="S277">
        <f>IF(CH277=0,0,IF(B277&gt;9,10,IF(B277&gt;8,B277,IF(B277&gt;7.7,7.8,IF(B277&gt;3,B277,IF(B277&gt;1.5,2))))))</f>
      </c>
      <c r="T277">
        <f>IFERROR(U277*1,0)</f>
      </c>
      <c r="U277" t="n">
        <v>154.0</v>
      </c>
      <c r="V277" t="s">
        <v>4523</v>
      </c>
      <c r="W277" t="s">
        <v>4469</v>
      </c>
      <c r="X277" t="n">
        <v>677436.0</v>
      </c>
      <c r="Y277" t="n">
        <v>0.0</v>
      </c>
      <c r="Z277" t="n">
        <v>0.0</v>
      </c>
      <c r="AA277" t="n">
        <v>0.0</v>
      </c>
      <c r="AB277" t="n">
        <v>0.0</v>
      </c>
      <c r="AC277" t="n">
        <v>0.0</v>
      </c>
      <c r="AD277" t="n">
        <v>0.0</v>
      </c>
      <c r="AE277" t="n">
        <v>0.0</v>
      </c>
      <c r="AF277" t="n">
        <v>0.0</v>
      </c>
      <c r="AG277" t="n">
        <v>0.0</v>
      </c>
      <c r="AH277" t="n">
        <v>0.0</v>
      </c>
      <c r="AI277" t="n">
        <v>0.0</v>
      </c>
      <c r="AJ277" t="n">
        <v>0.0</v>
      </c>
      <c r="AK277" t="n">
        <v>0.0</v>
      </c>
      <c r="AL277" t="n">
        <v>0.0</v>
      </c>
      <c r="AM277" t="n">
        <v>0.0</v>
      </c>
      <c r="AN277" t="n">
        <v>0.0</v>
      </c>
      <c r="AO277" t="n">
        <v>0.0</v>
      </c>
      <c r="AP277" t="n">
        <v>0.0</v>
      </c>
      <c r="AQ277" t="n">
        <v>0.0</v>
      </c>
      <c r="CG277"/>
    </row>
    <row r="278">
      <c r="A278" t="n">
        <v>4.0</v>
      </c>
      <c r="B278">
        <f>IF((K278-G278-H278&gt;2400000),10,(L278/(K278-G278-H278)*100))</f>
      </c>
      <c r="C278">
        <f>IF(N278&gt;2400000,240000,(N278*S278)/100)</f>
      </c>
      <c r="D278">
        <f>IF(S278=0,0,IF((N278-I278)&gt;2400000,((((((N278-I278-J278)-240000))*0.1+(I278+J278)*0.1)))-7000,((((((N278-I278-J278)-(N278-I278-J278)*S278/100)))*0.1+(I278+J278)*0.1)-7000)))</f>
      </c>
      <c r="E278">
        <f>C278-O278</f>
      </c>
      <c r="F278">
        <f>D278-P278</f>
      </c>
      <c r="G278">
        <f>SUMIF(negtgel!U$2:BL$2,'Tsalin uzuulelt'!B$1,negtgel!U278:BL278) + SUMIF(negtgel!U$2:BL$2,'Tsalin uzuulelt'!B$2,negtgel!U278:BL278)+SUMIF(negtgel!U$2:BL$2,'Tsalin uzuulelt'!B$3,negtgel!U278:BL278)+SUMIF(negtgel!U$2:BL$2,'Tsalin uzuulelt'!B$4,negtgel!U278:BL278)+SUMIF(negtgel!U$2:BL$2,'Tsalin uzuulelt'!B$5,negtgel!U278:BL278)</f>
      </c>
      <c r="H278">
        <f>SUMIF(negtgel!U$2:BL$2,'Tsalin uzuulelt'!F$1,negtgel!U278:BL278) + SUMIF(negtgel!U$2:BL$2,'Tsalin uzuulelt'!F$2,negtgel!U278:BL278)+SUMIF(negtgel!U$2:BL$2,'Tsalin uzuulelt'!F$3,negtgel!U278:BL278)+SUMIF(negtgel!U$2:BL$2,'Tsalin uzuulelt'!F$4,negtgel!U278:BL278)+SUMIF(negtgel!U$2:BL$2,'Tsalin uzuulelt'!F$5,negtgel!U278:BL278)</f>
      </c>
      <c r="I278">
        <f>SUMIF(negtgel!U$2:BL$2,'Tsalin uzuulelt'!H$1,negtgel!U278:BL278) + SUMIF(negtgel!U$2:BL$2,'Tsalin uzuulelt'!H$2,negtgel!U278:BL278)+SUMIF(negtgel!U$2:BL$2,'Tsalin uzuulelt'!H$3,negtgel!U278:BL278)+SUMIF(negtgel!U$2:BL$2,'Tsalin uzuulelt'!H$4,negtgel!U278:BL278)+SUMIF(negtgel!U$2:BL$2,'Tsalin uzuulelt'!H$5,negtgel!U278:BL278)</f>
      </c>
      <c r="J278">
        <f>SUMIF(negtgel!U$2:BL$2,'Tsalin uzuulelt'!J$1,negtgel!U278:BL278) + SUMIF(negtgel!U$2:BL$2,'Tsalin uzuulelt'!J$2,negtgel!U278:BL278)+SUMIF(negtgel!U$2:BL$2,'Tsalin uzuulelt'!J$3,negtgel!U278:BL278)+SUMIF(negtgel!U$2:BL$2,'Tsalin uzuulelt'!J$4,negtgel!U278:BL278)+SUMIF(negtgel!U$2:BL$2,'Tsalin uzuulelt'!J$5,negtgel!U278:BL278)</f>
      </c>
      <c r="K278">
        <f>SUMIF(negtgel!U$2:BL$2,'Tsalin uzuulelt'!L$1,negtgel!U278:BL278) + SUMIF(negtgel!U$2:BL$2,'Tsalin uzuulelt'!L$2,negtgel!U278:BL278)+SUMIF(negtgel!U$2:BL$2,'Tsalin uzuulelt'!L$3,negtgel!U278:BL278)+SUMIF(negtgel!U$2:BL$2,'Tsalin uzuulelt'!L$4,negtgel!U278:BL278)+SUMIF(negtgel!U$2:BL$2,'Tsalin uzuulelt'!L$5,negtgel!U278:BL278)</f>
      </c>
      <c r="L278">
        <f>SUMIF(negtgel!U$2:BL$2,'Tsalin uzuulelt'!N$1,negtgel!U278:BL278) + SUMIF(negtgel!U$2:BL$2,'Tsalin uzuulelt'!N$2,negtgel!U278:BL278)+SUMIF(negtgel!U$2:BL$2,'Tsalin uzuulelt'!N$3,negtgel!U278:BL278)+SUMIF(negtgel!U$2:BL$2,'Tsalin uzuulelt'!N$4,negtgel!U278:BL278)+SUMIF(negtgel!U$2:BL$2,'Tsalin uzuulelt'!N$5,negtgel!U278:BL278)</f>
      </c>
      <c r="M278">
        <f>SUMIF(negtgel!U$2:BL$2,'Tsalin uzuulelt'!P$1,negtgel!U278:BL278) + SUMIF(negtgel!U$2:BL$2,'Tsalin uzuulelt'!P$2,negtgel!U278:BL278)+ SUMIF(negtgel!U$2:BL$2,'Tsalin uzuulelt'!P$3,negtgel!U278:BL278)+ SUMIF(negtgel!U$2:BL$2,'Tsalin uzuulelt'!P$4,negtgel!U278:BL278)+ SUMIF(negtgel!U$2:BL$2,'Tsalin uzuulelt'!P$5,negtgel!U278:BL278)</f>
      </c>
      <c r="N278">
        <f>IF(ISNUMBER(U278*1)=CF278,0,K278-H278-G278)</f>
      </c>
      <c r="O278">
        <f>IF(ISNUMBER(U278*1)=CF278,0,L278)</f>
      </c>
      <c r="P278">
        <f>IF(ISNUMBER(U278*1)=CF278,0,M278)</f>
      </c>
      <c r="Q278">
        <f>IF(N278&gt;2400000,N278,0)</f>
      </c>
      <c r="R278">
        <f>IF(L278/Q278*100&lt;3,2,10)</f>
      </c>
      <c r="S278">
        <f>IF(CH278=0,0,IF(B278&gt;9,10,IF(B278&gt;8,B278,IF(B278&gt;7.7,7.8,IF(B278&gt;3,B278,IF(B278&gt;1.5,2))))))</f>
      </c>
      <c r="T278">
        <f>IFERROR(U278*1,0)</f>
      </c>
      <c r="U278" t="n">
        <v>155.0</v>
      </c>
      <c r="V278" t="s">
        <v>4524</v>
      </c>
      <c r="W278" t="s">
        <v>4469</v>
      </c>
      <c r="X278" t="n">
        <v>677436.0</v>
      </c>
      <c r="Y278" t="n">
        <v>0.0</v>
      </c>
      <c r="Z278" t="n">
        <v>0.0</v>
      </c>
      <c r="AA278" t="n">
        <v>0.0</v>
      </c>
      <c r="AB278" t="n">
        <v>0.0</v>
      </c>
      <c r="AC278" t="n">
        <v>0.0</v>
      </c>
      <c r="AD278" t="n">
        <v>0.0</v>
      </c>
      <c r="AE278" t="n">
        <v>0.0</v>
      </c>
      <c r="AF278" t="n">
        <v>0.0</v>
      </c>
      <c r="AG278" t="n">
        <v>0.0</v>
      </c>
      <c r="AH278" t="n">
        <v>0.0</v>
      </c>
      <c r="AI278" t="n">
        <v>0.0</v>
      </c>
      <c r="AJ278" t="n">
        <v>0.0</v>
      </c>
      <c r="AK278" t="n">
        <v>0.0</v>
      </c>
      <c r="AL278" t="n">
        <v>0.0</v>
      </c>
      <c r="AM278" t="n">
        <v>0.0</v>
      </c>
      <c r="AN278" t="n">
        <v>0.0</v>
      </c>
      <c r="AO278" t="n">
        <v>0.0</v>
      </c>
      <c r="AP278" t="n">
        <v>0.0</v>
      </c>
      <c r="AQ278" t="n">
        <v>0.0</v>
      </c>
      <c r="CG278"/>
    </row>
    <row r="279">
      <c r="A279" t="n">
        <v>4.0</v>
      </c>
      <c r="B279">
        <f>IF((K279-G279-H279&gt;2400000),10,(L279/(K279-G279-H279)*100))</f>
      </c>
      <c r="C279">
        <f>IF(N279&gt;2400000,240000,(N279*S279)/100)</f>
      </c>
      <c r="D279">
        <f>IF(S279=0,0,IF((N279-I279)&gt;2400000,((((((N279-I279-J279)-240000))*0.1+(I279+J279)*0.1)))-7000,((((((N279-I279-J279)-(N279-I279-J279)*S279/100)))*0.1+(I279+J279)*0.1)-7000)))</f>
      </c>
      <c r="E279">
        <f>C279-O279</f>
      </c>
      <c r="F279">
        <f>D279-P279</f>
      </c>
      <c r="G279">
        <f>SUMIF(negtgel!U$2:BL$2,'Tsalin uzuulelt'!B$1,negtgel!U279:BL279) + SUMIF(negtgel!U$2:BL$2,'Tsalin uzuulelt'!B$2,negtgel!U279:BL279)+SUMIF(negtgel!U$2:BL$2,'Tsalin uzuulelt'!B$3,negtgel!U279:BL279)+SUMIF(negtgel!U$2:BL$2,'Tsalin uzuulelt'!B$4,negtgel!U279:BL279)+SUMIF(negtgel!U$2:BL$2,'Tsalin uzuulelt'!B$5,negtgel!U279:BL279)</f>
      </c>
      <c r="H279">
        <f>SUMIF(negtgel!U$2:BL$2,'Tsalin uzuulelt'!F$1,negtgel!U279:BL279) + SUMIF(negtgel!U$2:BL$2,'Tsalin uzuulelt'!F$2,negtgel!U279:BL279)+SUMIF(negtgel!U$2:BL$2,'Tsalin uzuulelt'!F$3,negtgel!U279:BL279)+SUMIF(negtgel!U$2:BL$2,'Tsalin uzuulelt'!F$4,negtgel!U279:BL279)+SUMIF(negtgel!U$2:BL$2,'Tsalin uzuulelt'!F$5,negtgel!U279:BL279)</f>
      </c>
      <c r="I279">
        <f>SUMIF(negtgel!U$2:BL$2,'Tsalin uzuulelt'!H$1,negtgel!U279:BL279) + SUMIF(negtgel!U$2:BL$2,'Tsalin uzuulelt'!H$2,negtgel!U279:BL279)+SUMIF(negtgel!U$2:BL$2,'Tsalin uzuulelt'!H$3,negtgel!U279:BL279)+SUMIF(negtgel!U$2:BL$2,'Tsalin uzuulelt'!H$4,negtgel!U279:BL279)+SUMIF(negtgel!U$2:BL$2,'Tsalin uzuulelt'!H$5,negtgel!U279:BL279)</f>
      </c>
      <c r="J279">
        <f>SUMIF(negtgel!U$2:BL$2,'Tsalin uzuulelt'!J$1,negtgel!U279:BL279) + SUMIF(negtgel!U$2:BL$2,'Tsalin uzuulelt'!J$2,negtgel!U279:BL279)+SUMIF(negtgel!U$2:BL$2,'Tsalin uzuulelt'!J$3,negtgel!U279:BL279)+SUMIF(negtgel!U$2:BL$2,'Tsalin uzuulelt'!J$4,negtgel!U279:BL279)+SUMIF(negtgel!U$2:BL$2,'Tsalin uzuulelt'!J$5,negtgel!U279:BL279)</f>
      </c>
      <c r="K279">
        <f>SUMIF(negtgel!U$2:BL$2,'Tsalin uzuulelt'!L$1,negtgel!U279:BL279) + SUMIF(negtgel!U$2:BL$2,'Tsalin uzuulelt'!L$2,negtgel!U279:BL279)+SUMIF(negtgel!U$2:BL$2,'Tsalin uzuulelt'!L$3,negtgel!U279:BL279)+SUMIF(negtgel!U$2:BL$2,'Tsalin uzuulelt'!L$4,negtgel!U279:BL279)+SUMIF(negtgel!U$2:BL$2,'Tsalin uzuulelt'!L$5,negtgel!U279:BL279)</f>
      </c>
      <c r="L279">
        <f>SUMIF(negtgel!U$2:BL$2,'Tsalin uzuulelt'!N$1,negtgel!U279:BL279) + SUMIF(negtgel!U$2:BL$2,'Tsalin uzuulelt'!N$2,negtgel!U279:BL279)+SUMIF(negtgel!U$2:BL$2,'Tsalin uzuulelt'!N$3,negtgel!U279:BL279)+SUMIF(negtgel!U$2:BL$2,'Tsalin uzuulelt'!N$4,negtgel!U279:BL279)+SUMIF(negtgel!U$2:BL$2,'Tsalin uzuulelt'!N$5,negtgel!U279:BL279)</f>
      </c>
      <c r="M279">
        <f>SUMIF(negtgel!U$2:BL$2,'Tsalin uzuulelt'!P$1,negtgel!U279:BL279) + SUMIF(negtgel!U$2:BL$2,'Tsalin uzuulelt'!P$2,negtgel!U279:BL279)+ SUMIF(negtgel!U$2:BL$2,'Tsalin uzuulelt'!P$3,negtgel!U279:BL279)+ SUMIF(negtgel!U$2:BL$2,'Tsalin uzuulelt'!P$4,negtgel!U279:BL279)+ SUMIF(negtgel!U$2:BL$2,'Tsalin uzuulelt'!P$5,negtgel!U279:BL279)</f>
      </c>
      <c r="N279">
        <f>IF(ISNUMBER(U279*1)=CF279,0,K279-H279-G279)</f>
      </c>
      <c r="O279">
        <f>IF(ISNUMBER(U279*1)=CF279,0,L279)</f>
      </c>
      <c r="P279">
        <f>IF(ISNUMBER(U279*1)=CF279,0,M279)</f>
      </c>
      <c r="Q279">
        <f>IF(N279&gt;2400000,N279,0)</f>
      </c>
      <c r="R279">
        <f>IF(L279/Q279*100&lt;3,2,10)</f>
      </c>
      <c r="S279">
        <f>IF(CH279=0,0,IF(B279&gt;9,10,IF(B279&gt;8,B279,IF(B279&gt;7.7,7.8,IF(B279&gt;3,B279,IF(B279&gt;1.5,2))))))</f>
      </c>
      <c r="T279">
        <f>IFERROR(U279*1,0)</f>
      </c>
      <c r="U279" t="n">
        <v>156.0</v>
      </c>
      <c r="V279" t="s">
        <v>4525</v>
      </c>
      <c r="W279" t="s">
        <v>4469</v>
      </c>
      <c r="X279" t="n">
        <v>645556.0</v>
      </c>
      <c r="Y279" t="n">
        <v>0.0</v>
      </c>
      <c r="Z279" t="n">
        <v>0.0</v>
      </c>
      <c r="AA279" t="n">
        <v>0.0</v>
      </c>
      <c r="AB279" t="n">
        <v>0.0</v>
      </c>
      <c r="AC279" t="n">
        <v>0.0</v>
      </c>
      <c r="AD279" t="n">
        <v>0.0</v>
      </c>
      <c r="AE279" t="n">
        <v>0.0</v>
      </c>
      <c r="AF279" t="n">
        <v>0.0</v>
      </c>
      <c r="AG279" t="n">
        <v>0.0</v>
      </c>
      <c r="AH279" t="n">
        <v>0.0</v>
      </c>
      <c r="AI279" t="n">
        <v>0.0</v>
      </c>
      <c r="AJ279" t="n">
        <v>0.0</v>
      </c>
      <c r="AK279" t="n">
        <v>0.0</v>
      </c>
      <c r="AL279" t="n">
        <v>0.0</v>
      </c>
      <c r="AM279" t="n">
        <v>0.0</v>
      </c>
      <c r="AN279" t="n">
        <v>0.0</v>
      </c>
      <c r="AO279" t="n">
        <v>0.0</v>
      </c>
      <c r="AP279" t="n">
        <v>0.0</v>
      </c>
      <c r="AQ279" t="n">
        <v>0.0</v>
      </c>
      <c r="CG279"/>
    </row>
    <row r="280">
      <c r="A280" t="n">
        <v>4.0</v>
      </c>
      <c r="B280">
        <f>IF((K280-G280-H280&gt;2400000),10,(L280/(K280-G280-H280)*100))</f>
      </c>
      <c r="C280">
        <f>IF(N280&gt;2400000,240000,(N280*S280)/100)</f>
      </c>
      <c r="D280">
        <f>IF(S280=0,0,IF((N280-I280)&gt;2400000,((((((N280-I280-J280)-240000))*0.1+(I280+J280)*0.1)))-7000,((((((N280-I280-J280)-(N280-I280-J280)*S280/100)))*0.1+(I280+J280)*0.1)-7000)))</f>
      </c>
      <c r="E280">
        <f>C280-O280</f>
      </c>
      <c r="F280">
        <f>D280-P280</f>
      </c>
      <c r="G280">
        <f>SUMIF(negtgel!U$2:BL$2,'Tsalin uzuulelt'!B$1,negtgel!U280:BL280) + SUMIF(negtgel!U$2:BL$2,'Tsalin uzuulelt'!B$2,negtgel!U280:BL280)+SUMIF(negtgel!U$2:BL$2,'Tsalin uzuulelt'!B$3,negtgel!U280:BL280)+SUMIF(negtgel!U$2:BL$2,'Tsalin uzuulelt'!B$4,negtgel!U280:BL280)+SUMIF(negtgel!U$2:BL$2,'Tsalin uzuulelt'!B$5,negtgel!U280:BL280)</f>
      </c>
      <c r="H280">
        <f>SUMIF(negtgel!U$2:BL$2,'Tsalin uzuulelt'!F$1,negtgel!U280:BL280) + SUMIF(negtgel!U$2:BL$2,'Tsalin uzuulelt'!F$2,negtgel!U280:BL280)+SUMIF(negtgel!U$2:BL$2,'Tsalin uzuulelt'!F$3,negtgel!U280:BL280)+SUMIF(negtgel!U$2:BL$2,'Tsalin uzuulelt'!F$4,negtgel!U280:BL280)+SUMIF(negtgel!U$2:BL$2,'Tsalin uzuulelt'!F$5,negtgel!U280:BL280)</f>
      </c>
      <c r="I280">
        <f>SUMIF(negtgel!U$2:BL$2,'Tsalin uzuulelt'!H$1,negtgel!U280:BL280) + SUMIF(negtgel!U$2:BL$2,'Tsalin uzuulelt'!H$2,negtgel!U280:BL280)+SUMIF(negtgel!U$2:BL$2,'Tsalin uzuulelt'!H$3,negtgel!U280:BL280)+SUMIF(negtgel!U$2:BL$2,'Tsalin uzuulelt'!H$4,negtgel!U280:BL280)+SUMIF(negtgel!U$2:BL$2,'Tsalin uzuulelt'!H$5,negtgel!U280:BL280)</f>
      </c>
      <c r="J280">
        <f>SUMIF(negtgel!U$2:BL$2,'Tsalin uzuulelt'!J$1,negtgel!U280:BL280) + SUMIF(negtgel!U$2:BL$2,'Tsalin uzuulelt'!J$2,negtgel!U280:BL280)+SUMIF(negtgel!U$2:BL$2,'Tsalin uzuulelt'!J$3,negtgel!U280:BL280)+SUMIF(negtgel!U$2:BL$2,'Tsalin uzuulelt'!J$4,negtgel!U280:BL280)+SUMIF(negtgel!U$2:BL$2,'Tsalin uzuulelt'!J$5,negtgel!U280:BL280)</f>
      </c>
      <c r="K280">
        <f>SUMIF(negtgel!U$2:BL$2,'Tsalin uzuulelt'!L$1,negtgel!U280:BL280) + SUMIF(negtgel!U$2:BL$2,'Tsalin uzuulelt'!L$2,negtgel!U280:BL280)+SUMIF(negtgel!U$2:BL$2,'Tsalin uzuulelt'!L$3,negtgel!U280:BL280)+SUMIF(negtgel!U$2:BL$2,'Tsalin uzuulelt'!L$4,negtgel!U280:BL280)+SUMIF(negtgel!U$2:BL$2,'Tsalin uzuulelt'!L$5,negtgel!U280:BL280)</f>
      </c>
      <c r="L280">
        <f>SUMIF(negtgel!U$2:BL$2,'Tsalin uzuulelt'!N$1,negtgel!U280:BL280) + SUMIF(negtgel!U$2:BL$2,'Tsalin uzuulelt'!N$2,negtgel!U280:BL280)+SUMIF(negtgel!U$2:BL$2,'Tsalin uzuulelt'!N$3,negtgel!U280:BL280)+SUMIF(negtgel!U$2:BL$2,'Tsalin uzuulelt'!N$4,negtgel!U280:BL280)+SUMIF(negtgel!U$2:BL$2,'Tsalin uzuulelt'!N$5,negtgel!U280:BL280)</f>
      </c>
      <c r="M280">
        <f>SUMIF(negtgel!U$2:BL$2,'Tsalin uzuulelt'!P$1,negtgel!U280:BL280) + SUMIF(negtgel!U$2:BL$2,'Tsalin uzuulelt'!P$2,negtgel!U280:BL280)+ SUMIF(negtgel!U$2:BL$2,'Tsalin uzuulelt'!P$3,negtgel!U280:BL280)+ SUMIF(negtgel!U$2:BL$2,'Tsalin uzuulelt'!P$4,negtgel!U280:BL280)+ SUMIF(negtgel!U$2:BL$2,'Tsalin uzuulelt'!P$5,negtgel!U280:BL280)</f>
      </c>
      <c r="N280">
        <f>IF(ISNUMBER(U280*1)=CF280,0,K280-H280-G280)</f>
      </c>
      <c r="O280">
        <f>IF(ISNUMBER(U280*1)=CF280,0,L280)</f>
      </c>
      <c r="P280">
        <f>IF(ISNUMBER(U280*1)=CF280,0,M280)</f>
      </c>
      <c r="Q280">
        <f>IF(N280&gt;2400000,N280,0)</f>
      </c>
      <c r="R280">
        <f>IF(L280/Q280*100&lt;3,2,10)</f>
      </c>
      <c r="S280">
        <f>IF(CH280=0,0,IF(B280&gt;9,10,IF(B280&gt;8,B280,IF(B280&gt;7.7,7.8,IF(B280&gt;3,B280,IF(B280&gt;1.5,2))))))</f>
      </c>
      <c r="T280">
        <f>IFERROR(U280*1,0)</f>
      </c>
      <c r="U280" t="s">
        <v>4466</v>
      </c>
      <c r="V280"/>
      <c r="W280"/>
      <c r="X280" t="n">
        <v>3.831578E7</v>
      </c>
      <c r="Y280" t="n">
        <v>0.0</v>
      </c>
      <c r="Z280" t="n">
        <v>0.0</v>
      </c>
      <c r="AA280" t="n">
        <v>0.0</v>
      </c>
      <c r="AB280" t="n">
        <v>0.0</v>
      </c>
      <c r="AC280" t="n">
        <v>0.0</v>
      </c>
      <c r="AD280" t="n">
        <v>0.0</v>
      </c>
      <c r="AE280" t="n">
        <v>0.0</v>
      </c>
      <c r="AF280" t="n">
        <v>0.0</v>
      </c>
      <c r="AG280" t="n">
        <v>0.0</v>
      </c>
      <c r="AH280" t="n">
        <v>0.0</v>
      </c>
      <c r="AI280" t="n">
        <v>0.0</v>
      </c>
      <c r="AJ280" t="n">
        <v>0.0</v>
      </c>
      <c r="AK280" t="n">
        <v>0.0</v>
      </c>
      <c r="AL280" t="n">
        <v>0.0</v>
      </c>
      <c r="AM280" t="n">
        <v>0.0</v>
      </c>
      <c r="AN280" t="n">
        <v>0.0</v>
      </c>
      <c r="AO280" t="n">
        <v>0.0</v>
      </c>
      <c r="AP280" t="n">
        <v>0.0</v>
      </c>
      <c r="AQ280" t="n">
        <v>0.0</v>
      </c>
      <c r="CG280"/>
    </row>
    <row r="283">
      <c r="A283" t="n">
        <v>5.0</v>
      </c>
      <c r="B283">
        <f>IF((K283-G283-H283&gt;2400000),10,(L283/(K283-G283-H283)*100))</f>
      </c>
      <c r="C283">
        <f>IF(N283&gt;2400000,240000,(N283*S283)/100)</f>
      </c>
      <c r="D283">
        <f>IF(S283=0,0,IF((N283-I283)&gt;2400000,((((((N283-I283-J283)-240000))*0.1+(I283+J283)*0.1)))-7000,((((((N283-I283-J283)-(N283-I283-J283)*S283/100)))*0.1+(I283+J283)*0.1)-7000)))</f>
      </c>
      <c r="E283">
        <f>C283-O283</f>
      </c>
      <c r="F283">
        <f>D283-P283</f>
      </c>
      <c r="G283">
        <f>SUMIF(negtgel!U$2:BL$2,'Tsalin uzuulelt'!B$1,negtgel!U283:BL283) + SUMIF(negtgel!U$2:BL$2,'Tsalin uzuulelt'!B$2,negtgel!U283:BL283)+SUMIF(negtgel!U$2:BL$2,'Tsalin uzuulelt'!B$3,negtgel!U283:BL283)+SUMIF(negtgel!U$2:BL$2,'Tsalin uzuulelt'!B$4,negtgel!U283:BL283)+SUMIF(negtgel!U$2:BL$2,'Tsalin uzuulelt'!B$5,negtgel!U283:BL283)</f>
      </c>
      <c r="H283">
        <f>SUMIF(negtgel!U$2:BL$2,'Tsalin uzuulelt'!F$1,negtgel!U283:BL283) + SUMIF(negtgel!U$2:BL$2,'Tsalin uzuulelt'!F$2,negtgel!U283:BL283)+SUMIF(negtgel!U$2:BL$2,'Tsalin uzuulelt'!F$3,negtgel!U283:BL283)+SUMIF(negtgel!U$2:BL$2,'Tsalin uzuulelt'!F$4,negtgel!U283:BL283)+SUMIF(negtgel!U$2:BL$2,'Tsalin uzuulelt'!F$5,negtgel!U283:BL283)</f>
      </c>
      <c r="I283">
        <f>SUMIF(negtgel!U$2:BL$2,'Tsalin uzuulelt'!H$1,negtgel!U283:BL283) + SUMIF(negtgel!U$2:BL$2,'Tsalin uzuulelt'!H$2,negtgel!U283:BL283)+SUMIF(negtgel!U$2:BL$2,'Tsalin uzuulelt'!H$3,negtgel!U283:BL283)+SUMIF(negtgel!U$2:BL$2,'Tsalin uzuulelt'!H$4,negtgel!U283:BL283)+SUMIF(negtgel!U$2:BL$2,'Tsalin uzuulelt'!H$5,negtgel!U283:BL283)</f>
      </c>
      <c r="J283">
        <f>SUMIF(negtgel!U$2:BL$2,'Tsalin uzuulelt'!J$1,negtgel!U283:BL283) + SUMIF(negtgel!U$2:BL$2,'Tsalin uzuulelt'!J$2,negtgel!U283:BL283)+SUMIF(negtgel!U$2:BL$2,'Tsalin uzuulelt'!J$3,negtgel!U283:BL283)+SUMIF(negtgel!U$2:BL$2,'Tsalin uzuulelt'!J$4,negtgel!U283:BL283)+SUMIF(negtgel!U$2:BL$2,'Tsalin uzuulelt'!J$5,negtgel!U283:BL283)</f>
      </c>
      <c r="K283">
        <f>SUMIF(negtgel!U$2:BL$2,'Tsalin uzuulelt'!L$1,negtgel!U283:BL283) + SUMIF(negtgel!U$2:BL$2,'Tsalin uzuulelt'!L$2,negtgel!U283:BL283)+SUMIF(negtgel!U$2:BL$2,'Tsalin uzuulelt'!L$3,negtgel!U283:BL283)+SUMIF(negtgel!U$2:BL$2,'Tsalin uzuulelt'!L$4,negtgel!U283:BL283)+SUMIF(negtgel!U$2:BL$2,'Tsalin uzuulelt'!L$5,negtgel!U283:BL283)</f>
      </c>
      <c r="L283">
        <f>SUMIF(negtgel!U$2:BL$2,'Tsalin uzuulelt'!N$1,negtgel!U283:BL283) + SUMIF(negtgel!U$2:BL$2,'Tsalin uzuulelt'!N$2,negtgel!U283:BL283)+SUMIF(negtgel!U$2:BL$2,'Tsalin uzuulelt'!N$3,negtgel!U283:BL283)+SUMIF(negtgel!U$2:BL$2,'Tsalin uzuulelt'!N$4,negtgel!U283:BL283)+SUMIF(negtgel!U$2:BL$2,'Tsalin uzuulelt'!N$5,negtgel!U283:BL283)</f>
      </c>
      <c r="M283">
        <f>SUMIF(negtgel!U$2:BL$2,'Tsalin uzuulelt'!P$1,negtgel!U283:BL283) + SUMIF(negtgel!U$2:BL$2,'Tsalin uzuulelt'!P$2,negtgel!U283:BL283)+ SUMIF(negtgel!U$2:BL$2,'Tsalin uzuulelt'!P$3,negtgel!U283:BL283)+ SUMIF(negtgel!U$2:BL$2,'Tsalin uzuulelt'!P$4,negtgel!U283:BL283)+ SUMIF(negtgel!U$2:BL$2,'Tsalin uzuulelt'!P$5,negtgel!U283:BL283)</f>
      </c>
      <c r="N283">
        <f>IF(ISNUMBER(U283*1)=CF283,0,K283-H283-G283)</f>
      </c>
      <c r="O283">
        <f>IF(ISNUMBER(U283*1)=CF283,0,L283)</f>
      </c>
      <c r="P283">
        <f>IF(ISNUMBER(U283*1)=CF283,0,M283)</f>
      </c>
      <c r="Q283">
        <f>IF(N283&gt;2400000,N283,0)</f>
      </c>
      <c r="R283">
        <f>IF(L283/Q283*100&lt;3,2,10)</f>
      </c>
      <c r="S283">
        <f>IF(CH283=0,0,IF(B283&gt;9,10,IF(B283&gt;8,B283,IF(B283&gt;7.7,7.8,IF(B283&gt;3,B283,IF(B283&gt;1.5,2))))))</f>
      </c>
      <c r="T283">
        <f>IFERROR(U283*1,0)</f>
      </c>
      <c r="U283" t="s">
        <v>4460</v>
      </c>
      <c r="V283"/>
      <c r="W283"/>
      <c r="X283"/>
      <c r="Y283"/>
      <c r="Z283"/>
      <c r="AA283"/>
      <c r="AB283"/>
      <c r="AC283"/>
      <c r="AD283"/>
      <c r="AE283"/>
      <c r="AF283"/>
      <c r="AG283"/>
      <c r="AH283"/>
      <c r="AI283"/>
      <c r="AJ283"/>
      <c r="AK283"/>
      <c r="AL283"/>
      <c r="AM283"/>
      <c r="AN283"/>
      <c r="AO283"/>
      <c r="AP283"/>
      <c r="AQ283"/>
      <c r="CG283"/>
    </row>
    <row r="284">
      <c r="A284" t="n">
        <v>5.0</v>
      </c>
      <c r="B284">
        <f>IF((K284-G284-H284&gt;2400000),10,(L284/(K284-G284-H284)*100))</f>
      </c>
      <c r="C284">
        <f>IF(N284&gt;2400000,240000,(N284*S284)/100)</f>
      </c>
      <c r="D284">
        <f>IF(S284=0,0,IF((N284-I284)&gt;2400000,((((((N284-I284-J284)-240000))*0.1+(I284+J284)*0.1)))-7000,((((((N284-I284-J284)-(N284-I284-J284)*S284/100)))*0.1+(I284+J284)*0.1)-7000)))</f>
      </c>
      <c r="E284">
        <f>C284-O284</f>
      </c>
      <c r="F284">
        <f>D284-P284</f>
      </c>
      <c r="G284">
        <f>SUMIF(negtgel!U$2:BL$2,'Tsalin uzuulelt'!B$1,negtgel!U284:BL284) + SUMIF(negtgel!U$2:BL$2,'Tsalin uzuulelt'!B$2,negtgel!U284:BL284)+SUMIF(negtgel!U$2:BL$2,'Tsalin uzuulelt'!B$3,negtgel!U284:BL284)+SUMIF(negtgel!U$2:BL$2,'Tsalin uzuulelt'!B$4,negtgel!U284:BL284)+SUMIF(negtgel!U$2:BL$2,'Tsalin uzuulelt'!B$5,negtgel!U284:BL284)</f>
      </c>
      <c r="H284">
        <f>SUMIF(negtgel!U$2:BL$2,'Tsalin uzuulelt'!F$1,negtgel!U284:BL284) + SUMIF(negtgel!U$2:BL$2,'Tsalin uzuulelt'!F$2,negtgel!U284:BL284)+SUMIF(negtgel!U$2:BL$2,'Tsalin uzuulelt'!F$3,negtgel!U284:BL284)+SUMIF(negtgel!U$2:BL$2,'Tsalin uzuulelt'!F$4,negtgel!U284:BL284)+SUMIF(negtgel!U$2:BL$2,'Tsalin uzuulelt'!F$5,negtgel!U284:BL284)</f>
      </c>
      <c r="I284">
        <f>SUMIF(negtgel!U$2:BL$2,'Tsalin uzuulelt'!H$1,negtgel!U284:BL284) + SUMIF(negtgel!U$2:BL$2,'Tsalin uzuulelt'!H$2,negtgel!U284:BL284)+SUMIF(negtgel!U$2:BL$2,'Tsalin uzuulelt'!H$3,negtgel!U284:BL284)+SUMIF(negtgel!U$2:BL$2,'Tsalin uzuulelt'!H$4,negtgel!U284:BL284)+SUMIF(negtgel!U$2:BL$2,'Tsalin uzuulelt'!H$5,negtgel!U284:BL284)</f>
      </c>
      <c r="J284">
        <f>SUMIF(negtgel!U$2:BL$2,'Tsalin uzuulelt'!J$1,negtgel!U284:BL284) + SUMIF(negtgel!U$2:BL$2,'Tsalin uzuulelt'!J$2,negtgel!U284:BL284)+SUMIF(negtgel!U$2:BL$2,'Tsalin uzuulelt'!J$3,negtgel!U284:BL284)+SUMIF(negtgel!U$2:BL$2,'Tsalin uzuulelt'!J$4,negtgel!U284:BL284)+SUMIF(negtgel!U$2:BL$2,'Tsalin uzuulelt'!J$5,negtgel!U284:BL284)</f>
      </c>
      <c r="K284">
        <f>SUMIF(negtgel!U$2:BL$2,'Tsalin uzuulelt'!L$1,negtgel!U284:BL284) + SUMIF(negtgel!U$2:BL$2,'Tsalin uzuulelt'!L$2,negtgel!U284:BL284)+SUMIF(negtgel!U$2:BL$2,'Tsalin uzuulelt'!L$3,negtgel!U284:BL284)+SUMIF(negtgel!U$2:BL$2,'Tsalin uzuulelt'!L$4,negtgel!U284:BL284)+SUMIF(negtgel!U$2:BL$2,'Tsalin uzuulelt'!L$5,negtgel!U284:BL284)</f>
      </c>
      <c r="L284">
        <f>SUMIF(negtgel!U$2:BL$2,'Tsalin uzuulelt'!N$1,negtgel!U284:BL284) + SUMIF(negtgel!U$2:BL$2,'Tsalin uzuulelt'!N$2,negtgel!U284:BL284)+SUMIF(negtgel!U$2:BL$2,'Tsalin uzuulelt'!N$3,negtgel!U284:BL284)+SUMIF(negtgel!U$2:BL$2,'Tsalin uzuulelt'!N$4,negtgel!U284:BL284)+SUMIF(negtgel!U$2:BL$2,'Tsalin uzuulelt'!N$5,negtgel!U284:BL284)</f>
      </c>
      <c r="M284">
        <f>SUMIF(negtgel!U$2:BL$2,'Tsalin uzuulelt'!P$1,negtgel!U284:BL284) + SUMIF(negtgel!U$2:BL$2,'Tsalin uzuulelt'!P$2,negtgel!U284:BL284)+ SUMIF(negtgel!U$2:BL$2,'Tsalin uzuulelt'!P$3,negtgel!U284:BL284)+ SUMIF(negtgel!U$2:BL$2,'Tsalin uzuulelt'!P$4,negtgel!U284:BL284)+ SUMIF(negtgel!U$2:BL$2,'Tsalin uzuulelt'!P$5,negtgel!U284:BL284)</f>
      </c>
      <c r="N284">
        <f>IF(ISNUMBER(U284*1)=CF284,0,K284-H284-G284)</f>
      </c>
      <c r="O284">
        <f>IF(ISNUMBER(U284*1)=CF284,0,L284)</f>
      </c>
      <c r="P284">
        <f>IF(ISNUMBER(U284*1)=CF284,0,M284)</f>
      </c>
      <c r="Q284">
        <f>IF(N284&gt;2400000,N284,0)</f>
      </c>
      <c r="R284">
        <f>IF(L284/Q284*100&lt;3,2,10)</f>
      </c>
      <c r="S284">
        <f>IF(CH284=0,0,IF(B284&gt;9,10,IF(B284&gt;8,B284,IF(B284&gt;7.7,7.8,IF(B284&gt;3,B284,IF(B284&gt;1.5,2))))))</f>
      </c>
      <c r="T284">
        <f>IFERROR(U284*1,0)</f>
      </c>
      <c r="U284" t="n">
        <v>20.0</v>
      </c>
      <c r="V284" t="s">
        <v>4461</v>
      </c>
      <c r="W284" t="s">
        <v>4462</v>
      </c>
      <c r="X284" t="n">
        <v>864211.0</v>
      </c>
      <c r="Y284" t="n">
        <v>864211.0</v>
      </c>
      <c r="Z284" t="n">
        <v>216053.0</v>
      </c>
      <c r="AA284" t="n">
        <v>216053.0</v>
      </c>
      <c r="AB284" t="n">
        <v>0.0</v>
      </c>
      <c r="AC284" t="n">
        <v>0.0</v>
      </c>
      <c r="AD284" t="n">
        <v>0.0</v>
      </c>
      <c r="AE284" t="n">
        <v>0.0</v>
      </c>
      <c r="AF284" t="n">
        <v>69000.0</v>
      </c>
      <c r="AG284" t="n">
        <v>0.0</v>
      </c>
      <c r="AH284" t="n">
        <v>0.0</v>
      </c>
      <c r="AI284" t="n">
        <v>0.0</v>
      </c>
      <c r="AJ284" t="n">
        <v>0.0</v>
      </c>
      <c r="AK284" t="n">
        <v>0.0</v>
      </c>
      <c r="AL284" t="n">
        <v>0.0</v>
      </c>
      <c r="AM284" t="n">
        <v>0.0</v>
      </c>
      <c r="AN284" t="n">
        <v>0.0</v>
      </c>
      <c r="AO284" t="n">
        <v>1365317.0</v>
      </c>
      <c r="AP284" t="n">
        <v>136532.0</v>
      </c>
      <c r="AQ284" t="n">
        <v>116568.5</v>
      </c>
      <c r="CG284"/>
    </row>
    <row r="285">
      <c r="A285" t="n">
        <v>5.0</v>
      </c>
      <c r="B285">
        <f>IF((K285-G285-H285&gt;2400000),10,(L285/(K285-G285-H285)*100))</f>
      </c>
      <c r="C285">
        <f>IF(N285&gt;2400000,240000,(N285*S285)/100)</f>
      </c>
      <c r="D285">
        <f>IF(S285=0,0,IF((N285-I285)&gt;2400000,((((((N285-I285-J285)-240000))*0.1+(I285+J285)*0.1)))-7000,((((((N285-I285-J285)-(N285-I285-J285)*S285/100)))*0.1+(I285+J285)*0.1)-7000)))</f>
      </c>
      <c r="E285">
        <f>C285-O285</f>
      </c>
      <c r="F285">
        <f>D285-P285</f>
      </c>
      <c r="G285">
        <f>SUMIF(negtgel!U$2:BL$2,'Tsalin uzuulelt'!B$1,negtgel!U285:BL285) + SUMIF(negtgel!U$2:BL$2,'Tsalin uzuulelt'!B$2,negtgel!U285:BL285)+SUMIF(negtgel!U$2:BL$2,'Tsalin uzuulelt'!B$3,negtgel!U285:BL285)+SUMIF(negtgel!U$2:BL$2,'Tsalin uzuulelt'!B$4,negtgel!U285:BL285)+SUMIF(negtgel!U$2:BL$2,'Tsalin uzuulelt'!B$5,negtgel!U285:BL285)</f>
      </c>
      <c r="H285">
        <f>SUMIF(negtgel!U$2:BL$2,'Tsalin uzuulelt'!F$1,negtgel!U285:BL285) + SUMIF(negtgel!U$2:BL$2,'Tsalin uzuulelt'!F$2,negtgel!U285:BL285)+SUMIF(negtgel!U$2:BL$2,'Tsalin uzuulelt'!F$3,negtgel!U285:BL285)+SUMIF(negtgel!U$2:BL$2,'Tsalin uzuulelt'!F$4,negtgel!U285:BL285)+SUMIF(negtgel!U$2:BL$2,'Tsalin uzuulelt'!F$5,negtgel!U285:BL285)</f>
      </c>
      <c r="I285">
        <f>SUMIF(negtgel!U$2:BL$2,'Tsalin uzuulelt'!H$1,negtgel!U285:BL285) + SUMIF(negtgel!U$2:BL$2,'Tsalin uzuulelt'!H$2,negtgel!U285:BL285)+SUMIF(negtgel!U$2:BL$2,'Tsalin uzuulelt'!H$3,negtgel!U285:BL285)+SUMIF(negtgel!U$2:BL$2,'Tsalin uzuulelt'!H$4,negtgel!U285:BL285)+SUMIF(negtgel!U$2:BL$2,'Tsalin uzuulelt'!H$5,negtgel!U285:BL285)</f>
      </c>
      <c r="J285">
        <f>SUMIF(negtgel!U$2:BL$2,'Tsalin uzuulelt'!J$1,negtgel!U285:BL285) + SUMIF(negtgel!U$2:BL$2,'Tsalin uzuulelt'!J$2,negtgel!U285:BL285)+SUMIF(negtgel!U$2:BL$2,'Tsalin uzuulelt'!J$3,negtgel!U285:BL285)+SUMIF(negtgel!U$2:BL$2,'Tsalin uzuulelt'!J$4,negtgel!U285:BL285)+SUMIF(negtgel!U$2:BL$2,'Tsalin uzuulelt'!J$5,negtgel!U285:BL285)</f>
      </c>
      <c r="K285">
        <f>SUMIF(negtgel!U$2:BL$2,'Tsalin uzuulelt'!L$1,negtgel!U285:BL285) + SUMIF(negtgel!U$2:BL$2,'Tsalin uzuulelt'!L$2,negtgel!U285:BL285)+SUMIF(negtgel!U$2:BL$2,'Tsalin uzuulelt'!L$3,negtgel!U285:BL285)+SUMIF(negtgel!U$2:BL$2,'Tsalin uzuulelt'!L$4,negtgel!U285:BL285)+SUMIF(negtgel!U$2:BL$2,'Tsalin uzuulelt'!L$5,negtgel!U285:BL285)</f>
      </c>
      <c r="L285">
        <f>SUMIF(negtgel!U$2:BL$2,'Tsalin uzuulelt'!N$1,negtgel!U285:BL285) + SUMIF(negtgel!U$2:BL$2,'Tsalin uzuulelt'!N$2,negtgel!U285:BL285)+SUMIF(negtgel!U$2:BL$2,'Tsalin uzuulelt'!N$3,negtgel!U285:BL285)+SUMIF(negtgel!U$2:BL$2,'Tsalin uzuulelt'!N$4,negtgel!U285:BL285)+SUMIF(negtgel!U$2:BL$2,'Tsalin uzuulelt'!N$5,negtgel!U285:BL285)</f>
      </c>
      <c r="M285">
        <f>SUMIF(negtgel!U$2:BL$2,'Tsalin uzuulelt'!P$1,negtgel!U285:BL285) + SUMIF(negtgel!U$2:BL$2,'Tsalin uzuulelt'!P$2,negtgel!U285:BL285)+ SUMIF(negtgel!U$2:BL$2,'Tsalin uzuulelt'!P$3,negtgel!U285:BL285)+ SUMIF(negtgel!U$2:BL$2,'Tsalin uzuulelt'!P$4,negtgel!U285:BL285)+ SUMIF(negtgel!U$2:BL$2,'Tsalin uzuulelt'!P$5,negtgel!U285:BL285)</f>
      </c>
      <c r="N285">
        <f>IF(ISNUMBER(U285*1)=CF285,0,K285-H285-G285)</f>
      </c>
      <c r="O285">
        <f>IF(ISNUMBER(U285*1)=CF285,0,L285)</f>
      </c>
      <c r="P285">
        <f>IF(ISNUMBER(U285*1)=CF285,0,M285)</f>
      </c>
      <c r="Q285">
        <f>IF(N285&gt;2400000,N285,0)</f>
      </c>
      <c r="R285">
        <f>IF(L285/Q285*100&lt;3,2,10)</f>
      </c>
      <c r="S285">
        <f>IF(CH285=0,0,IF(B285&gt;9,10,IF(B285&gt;8,B285,IF(B285&gt;7.7,7.8,IF(B285&gt;3,B285,IF(B285&gt;1.5,2))))))</f>
      </c>
      <c r="T285">
        <f>IFERROR(U285*1,0)</f>
      </c>
      <c r="U285" t="n">
        <v>21.0</v>
      </c>
      <c r="V285" t="s">
        <v>4463</v>
      </c>
      <c r="W285" t="s">
        <v>4464</v>
      </c>
      <c r="X285" t="n">
        <v>757359.0</v>
      </c>
      <c r="Y285" t="n">
        <v>757359.0</v>
      </c>
      <c r="Z285" t="n">
        <v>113604.0</v>
      </c>
      <c r="AA285" t="n">
        <v>166619.0</v>
      </c>
      <c r="AB285" t="n">
        <v>0.0</v>
      </c>
      <c r="AC285" t="n">
        <v>113604.0</v>
      </c>
      <c r="AD285" t="n">
        <v>0.0</v>
      </c>
      <c r="AE285" t="n">
        <v>0.0</v>
      </c>
      <c r="AF285" t="n">
        <v>69000.0</v>
      </c>
      <c r="AG285" t="n">
        <v>0.0</v>
      </c>
      <c r="AH285" t="n">
        <v>0.0</v>
      </c>
      <c r="AI285" t="n">
        <v>0.0</v>
      </c>
      <c r="AJ285" t="n">
        <v>0.0</v>
      </c>
      <c r="AK285" t="n">
        <v>0.0</v>
      </c>
      <c r="AL285" t="n">
        <v>0.0</v>
      </c>
      <c r="AM285" t="n">
        <v>0.0</v>
      </c>
      <c r="AN285" t="n">
        <v>0.0</v>
      </c>
      <c r="AO285" t="n">
        <v>1220186.0</v>
      </c>
      <c r="AP285" t="n">
        <v>122018.0</v>
      </c>
      <c r="AQ285" t="n">
        <v>103506.7</v>
      </c>
      <c r="CG285"/>
    </row>
    <row r="286">
      <c r="A286" t="n">
        <v>5.0</v>
      </c>
      <c r="B286">
        <f>IF((K286-G286-H286&gt;2400000),10,(L286/(K286-G286-H286)*100))</f>
      </c>
      <c r="C286">
        <f>IF(N286&gt;2400000,240000,(N286*S286)/100)</f>
      </c>
      <c r="D286">
        <f>IF(S286=0,0,IF((N286-I286)&gt;2400000,((((((N286-I286-J286)-240000))*0.1+(I286+J286)*0.1)))-7000,((((((N286-I286-J286)-(N286-I286-J286)*S286/100)))*0.1+(I286+J286)*0.1)-7000)))</f>
      </c>
      <c r="E286">
        <f>C286-O286</f>
      </c>
      <c r="F286">
        <f>D286-P286</f>
      </c>
      <c r="G286">
        <f>SUMIF(negtgel!U$2:BL$2,'Tsalin uzuulelt'!B$1,negtgel!U286:BL286) + SUMIF(negtgel!U$2:BL$2,'Tsalin uzuulelt'!B$2,negtgel!U286:BL286)+SUMIF(negtgel!U$2:BL$2,'Tsalin uzuulelt'!B$3,negtgel!U286:BL286)+SUMIF(negtgel!U$2:BL$2,'Tsalin uzuulelt'!B$4,negtgel!U286:BL286)+SUMIF(negtgel!U$2:BL$2,'Tsalin uzuulelt'!B$5,negtgel!U286:BL286)</f>
      </c>
      <c r="H286">
        <f>SUMIF(negtgel!U$2:BL$2,'Tsalin uzuulelt'!F$1,negtgel!U286:BL286) + SUMIF(negtgel!U$2:BL$2,'Tsalin uzuulelt'!F$2,negtgel!U286:BL286)+SUMIF(negtgel!U$2:BL$2,'Tsalin uzuulelt'!F$3,negtgel!U286:BL286)+SUMIF(negtgel!U$2:BL$2,'Tsalin uzuulelt'!F$4,negtgel!U286:BL286)+SUMIF(negtgel!U$2:BL$2,'Tsalin uzuulelt'!F$5,negtgel!U286:BL286)</f>
      </c>
      <c r="I286">
        <f>SUMIF(negtgel!U$2:BL$2,'Tsalin uzuulelt'!H$1,negtgel!U286:BL286) + SUMIF(negtgel!U$2:BL$2,'Tsalin uzuulelt'!H$2,negtgel!U286:BL286)+SUMIF(negtgel!U$2:BL$2,'Tsalin uzuulelt'!H$3,negtgel!U286:BL286)+SUMIF(negtgel!U$2:BL$2,'Tsalin uzuulelt'!H$4,negtgel!U286:BL286)+SUMIF(negtgel!U$2:BL$2,'Tsalin uzuulelt'!H$5,negtgel!U286:BL286)</f>
      </c>
      <c r="J286">
        <f>SUMIF(negtgel!U$2:BL$2,'Tsalin uzuulelt'!J$1,negtgel!U286:BL286) + SUMIF(negtgel!U$2:BL$2,'Tsalin uzuulelt'!J$2,negtgel!U286:BL286)+SUMIF(negtgel!U$2:BL$2,'Tsalin uzuulelt'!J$3,negtgel!U286:BL286)+SUMIF(negtgel!U$2:BL$2,'Tsalin uzuulelt'!J$4,negtgel!U286:BL286)+SUMIF(negtgel!U$2:BL$2,'Tsalin uzuulelt'!J$5,negtgel!U286:BL286)</f>
      </c>
      <c r="K286">
        <f>SUMIF(negtgel!U$2:BL$2,'Tsalin uzuulelt'!L$1,negtgel!U286:BL286) + SUMIF(negtgel!U$2:BL$2,'Tsalin uzuulelt'!L$2,negtgel!U286:BL286)+SUMIF(negtgel!U$2:BL$2,'Tsalin uzuulelt'!L$3,negtgel!U286:BL286)+SUMIF(negtgel!U$2:BL$2,'Tsalin uzuulelt'!L$4,negtgel!U286:BL286)+SUMIF(negtgel!U$2:BL$2,'Tsalin uzuulelt'!L$5,negtgel!U286:BL286)</f>
      </c>
      <c r="L286">
        <f>SUMIF(negtgel!U$2:BL$2,'Tsalin uzuulelt'!N$1,negtgel!U286:BL286) + SUMIF(negtgel!U$2:BL$2,'Tsalin uzuulelt'!N$2,negtgel!U286:BL286)+SUMIF(negtgel!U$2:BL$2,'Tsalin uzuulelt'!N$3,negtgel!U286:BL286)+SUMIF(negtgel!U$2:BL$2,'Tsalin uzuulelt'!N$4,negtgel!U286:BL286)+SUMIF(negtgel!U$2:BL$2,'Tsalin uzuulelt'!N$5,negtgel!U286:BL286)</f>
      </c>
      <c r="M286">
        <f>SUMIF(negtgel!U$2:BL$2,'Tsalin uzuulelt'!P$1,negtgel!U286:BL286) + SUMIF(negtgel!U$2:BL$2,'Tsalin uzuulelt'!P$2,negtgel!U286:BL286)+ SUMIF(negtgel!U$2:BL$2,'Tsalin uzuulelt'!P$3,negtgel!U286:BL286)+ SUMIF(negtgel!U$2:BL$2,'Tsalin uzuulelt'!P$4,negtgel!U286:BL286)+ SUMIF(negtgel!U$2:BL$2,'Tsalin uzuulelt'!P$5,negtgel!U286:BL286)</f>
      </c>
      <c r="N286">
        <f>IF(ISNUMBER(U286*1)=CF286,0,K286-H286-G286)</f>
      </c>
      <c r="O286">
        <f>IF(ISNUMBER(U286*1)=CF286,0,L286)</f>
      </c>
      <c r="P286">
        <f>IF(ISNUMBER(U286*1)=CF286,0,M286)</f>
      </c>
      <c r="Q286">
        <f>IF(N286&gt;2400000,N286,0)</f>
      </c>
      <c r="R286">
        <f>IF(L286/Q286*100&lt;3,2,10)</f>
      </c>
      <c r="S286">
        <f>IF(CH286=0,0,IF(B286&gt;9,10,IF(B286&gt;8,B286,IF(B286&gt;7.7,7.8,IF(B286&gt;3,B286,IF(B286&gt;1.5,2))))))</f>
      </c>
      <c r="T286">
        <f>IFERROR(U286*1,0)</f>
      </c>
      <c r="U286" t="n">
        <v>22.0</v>
      </c>
      <c r="V286" t="s">
        <v>4543</v>
      </c>
      <c r="W286" t="s">
        <v>4544</v>
      </c>
      <c r="X286" t="n">
        <v>371016.0</v>
      </c>
      <c r="Y286" t="n">
        <v>371016.0</v>
      </c>
      <c r="Z286" t="n">
        <v>0.0</v>
      </c>
      <c r="AA286" t="n">
        <v>0.0</v>
      </c>
      <c r="AB286" t="n">
        <v>0.0</v>
      </c>
      <c r="AC286" t="n">
        <v>0.0</v>
      </c>
      <c r="AD286" t="n">
        <v>0.0</v>
      </c>
      <c r="AE286" t="n">
        <v>0.0</v>
      </c>
      <c r="AF286" t="n">
        <v>69000.0</v>
      </c>
      <c r="AG286" t="n">
        <v>0.0</v>
      </c>
      <c r="AH286" t="n">
        <v>0.0</v>
      </c>
      <c r="AI286" t="n">
        <v>0.0</v>
      </c>
      <c r="AJ286" t="n">
        <v>0.0</v>
      </c>
      <c r="AK286" t="n">
        <v>0.0</v>
      </c>
      <c r="AL286" t="n">
        <v>0.0</v>
      </c>
      <c r="AM286" t="n">
        <v>0.0</v>
      </c>
      <c r="AN286" t="n">
        <v>0.0</v>
      </c>
      <c r="AO286" t="n">
        <v>440016.0</v>
      </c>
      <c r="AP286" t="n">
        <v>44001.0</v>
      </c>
      <c r="AQ286" t="n">
        <v>33291.4</v>
      </c>
      <c r="CG286"/>
    </row>
    <row r="287">
      <c r="A287" t="n">
        <v>5.0</v>
      </c>
      <c r="B287">
        <f>IF((K287-G287-H287&gt;2400000),10,(L287/(K287-G287-H287)*100))</f>
      </c>
      <c r="C287">
        <f>IF(N287&gt;2400000,240000,(N287*S287)/100)</f>
      </c>
      <c r="D287">
        <f>IF(S287=0,0,IF((N287-I287)&gt;2400000,((((((N287-I287-J287)-240000))*0.1+(I287+J287)*0.1)))-7000,((((((N287-I287-J287)-(N287-I287-J287)*S287/100)))*0.1+(I287+J287)*0.1)-7000)))</f>
      </c>
      <c r="E287">
        <f>C287-O287</f>
      </c>
      <c r="F287">
        <f>D287-P287</f>
      </c>
      <c r="G287">
        <f>SUMIF(negtgel!U$2:BL$2,'Tsalin uzuulelt'!B$1,negtgel!U287:BL287) + SUMIF(negtgel!U$2:BL$2,'Tsalin uzuulelt'!B$2,negtgel!U287:BL287)+SUMIF(negtgel!U$2:BL$2,'Tsalin uzuulelt'!B$3,negtgel!U287:BL287)+SUMIF(negtgel!U$2:BL$2,'Tsalin uzuulelt'!B$4,negtgel!U287:BL287)+SUMIF(negtgel!U$2:BL$2,'Tsalin uzuulelt'!B$5,negtgel!U287:BL287)</f>
      </c>
      <c r="H287">
        <f>SUMIF(negtgel!U$2:BL$2,'Tsalin uzuulelt'!F$1,negtgel!U287:BL287) + SUMIF(negtgel!U$2:BL$2,'Tsalin uzuulelt'!F$2,negtgel!U287:BL287)+SUMIF(negtgel!U$2:BL$2,'Tsalin uzuulelt'!F$3,negtgel!U287:BL287)+SUMIF(negtgel!U$2:BL$2,'Tsalin uzuulelt'!F$4,negtgel!U287:BL287)+SUMIF(negtgel!U$2:BL$2,'Tsalin uzuulelt'!F$5,negtgel!U287:BL287)</f>
      </c>
      <c r="I287">
        <f>SUMIF(negtgel!U$2:BL$2,'Tsalin uzuulelt'!H$1,negtgel!U287:BL287) + SUMIF(negtgel!U$2:BL$2,'Tsalin uzuulelt'!H$2,negtgel!U287:BL287)+SUMIF(negtgel!U$2:BL$2,'Tsalin uzuulelt'!H$3,negtgel!U287:BL287)+SUMIF(negtgel!U$2:BL$2,'Tsalin uzuulelt'!H$4,negtgel!U287:BL287)+SUMIF(negtgel!U$2:BL$2,'Tsalin uzuulelt'!H$5,negtgel!U287:BL287)</f>
      </c>
      <c r="J287">
        <f>SUMIF(negtgel!U$2:BL$2,'Tsalin uzuulelt'!J$1,negtgel!U287:BL287) + SUMIF(negtgel!U$2:BL$2,'Tsalin uzuulelt'!J$2,negtgel!U287:BL287)+SUMIF(negtgel!U$2:BL$2,'Tsalin uzuulelt'!J$3,negtgel!U287:BL287)+SUMIF(negtgel!U$2:BL$2,'Tsalin uzuulelt'!J$4,negtgel!U287:BL287)+SUMIF(negtgel!U$2:BL$2,'Tsalin uzuulelt'!J$5,negtgel!U287:BL287)</f>
      </c>
      <c r="K287">
        <f>SUMIF(negtgel!U$2:BL$2,'Tsalin uzuulelt'!L$1,negtgel!U287:BL287) + SUMIF(negtgel!U$2:BL$2,'Tsalin uzuulelt'!L$2,negtgel!U287:BL287)+SUMIF(negtgel!U$2:BL$2,'Tsalin uzuulelt'!L$3,negtgel!U287:BL287)+SUMIF(negtgel!U$2:BL$2,'Tsalin uzuulelt'!L$4,negtgel!U287:BL287)+SUMIF(negtgel!U$2:BL$2,'Tsalin uzuulelt'!L$5,negtgel!U287:BL287)</f>
      </c>
      <c r="L287">
        <f>SUMIF(negtgel!U$2:BL$2,'Tsalin uzuulelt'!N$1,negtgel!U287:BL287) + SUMIF(negtgel!U$2:BL$2,'Tsalin uzuulelt'!N$2,negtgel!U287:BL287)+SUMIF(negtgel!U$2:BL$2,'Tsalin uzuulelt'!N$3,negtgel!U287:BL287)+SUMIF(negtgel!U$2:BL$2,'Tsalin uzuulelt'!N$4,negtgel!U287:BL287)+SUMIF(negtgel!U$2:BL$2,'Tsalin uzuulelt'!N$5,negtgel!U287:BL287)</f>
      </c>
      <c r="M287">
        <f>SUMIF(negtgel!U$2:BL$2,'Tsalin uzuulelt'!P$1,negtgel!U287:BL287) + SUMIF(negtgel!U$2:BL$2,'Tsalin uzuulelt'!P$2,negtgel!U287:BL287)+ SUMIF(negtgel!U$2:BL$2,'Tsalin uzuulelt'!P$3,negtgel!U287:BL287)+ SUMIF(negtgel!U$2:BL$2,'Tsalin uzuulelt'!P$4,negtgel!U287:BL287)+ SUMIF(negtgel!U$2:BL$2,'Tsalin uzuulelt'!P$5,negtgel!U287:BL287)</f>
      </c>
      <c r="N287">
        <f>IF(ISNUMBER(U287*1)=CF287,0,K287-H287-G287)</f>
      </c>
      <c r="O287">
        <f>IF(ISNUMBER(U287*1)=CF287,0,L287)</f>
      </c>
      <c r="P287">
        <f>IF(ISNUMBER(U287*1)=CF287,0,M287)</f>
      </c>
      <c r="Q287">
        <f>IF(N287&gt;2400000,N287,0)</f>
      </c>
      <c r="R287">
        <f>IF(L287/Q287*100&lt;3,2,10)</f>
      </c>
      <c r="S287">
        <f>IF(CH287=0,0,IF(B287&gt;9,10,IF(B287&gt;8,B287,IF(B287&gt;7.7,7.8,IF(B287&gt;3,B287,IF(B287&gt;1.5,2))))))</f>
      </c>
      <c r="T287">
        <f>IFERROR(U287*1,0)</f>
      </c>
      <c r="U287" t="n">
        <v>23.0</v>
      </c>
      <c r="V287" t="s">
        <v>4540</v>
      </c>
      <c r="W287" t="s">
        <v>4469</v>
      </c>
      <c r="X287" t="n">
        <v>645556.0</v>
      </c>
      <c r="Y287" t="n">
        <v>645556.0</v>
      </c>
      <c r="Z287" t="n">
        <v>96833.0</v>
      </c>
      <c r="AA287" t="n">
        <v>129111.0</v>
      </c>
      <c r="AB287" t="n">
        <v>0.0</v>
      </c>
      <c r="AC287" t="n">
        <v>96833.0</v>
      </c>
      <c r="AD287" t="n">
        <v>0.0</v>
      </c>
      <c r="AE287" t="n">
        <v>0.0</v>
      </c>
      <c r="AF287" t="n">
        <v>69000.0</v>
      </c>
      <c r="AG287" t="n">
        <v>0.0</v>
      </c>
      <c r="AH287" t="n">
        <v>0.0</v>
      </c>
      <c r="AI287" t="n">
        <v>0.0</v>
      </c>
      <c r="AJ287" t="n">
        <v>0.0</v>
      </c>
      <c r="AK287" t="n">
        <v>0.0</v>
      </c>
      <c r="AL287" t="n">
        <v>0.0</v>
      </c>
      <c r="AM287" t="n">
        <v>0.0</v>
      </c>
      <c r="AN287" t="n">
        <v>0.0</v>
      </c>
      <c r="AO287" t="n">
        <v>1037333.0</v>
      </c>
      <c r="AP287" t="n">
        <v>103734.0</v>
      </c>
      <c r="AQ287" t="n">
        <v>87050.0</v>
      </c>
      <c r="CG287"/>
    </row>
    <row r="288">
      <c r="A288" t="n">
        <v>5.0</v>
      </c>
      <c r="B288">
        <f>IF((K288-G288-H288&gt;2400000),10,(L288/(K288-G288-H288)*100))</f>
      </c>
      <c r="C288">
        <f>IF(N288&gt;2400000,240000,(N288*S288)/100)</f>
      </c>
      <c r="D288">
        <f>IF(S288=0,0,IF((N288-I288)&gt;2400000,((((((N288-I288-J288)-240000))*0.1+(I288+J288)*0.1)))-7000,((((((N288-I288-J288)-(N288-I288-J288)*S288/100)))*0.1+(I288+J288)*0.1)-7000)))</f>
      </c>
      <c r="E288">
        <f>C288-O288</f>
      </c>
      <c r="F288">
        <f>D288-P288</f>
      </c>
      <c r="G288">
        <f>SUMIF(negtgel!U$2:BL$2,'Tsalin uzuulelt'!B$1,negtgel!U288:BL288) + SUMIF(negtgel!U$2:BL$2,'Tsalin uzuulelt'!B$2,negtgel!U288:BL288)+SUMIF(negtgel!U$2:BL$2,'Tsalin uzuulelt'!B$3,negtgel!U288:BL288)+SUMIF(negtgel!U$2:BL$2,'Tsalin uzuulelt'!B$4,negtgel!U288:BL288)+SUMIF(negtgel!U$2:BL$2,'Tsalin uzuulelt'!B$5,negtgel!U288:BL288)</f>
      </c>
      <c r="H288">
        <f>SUMIF(negtgel!U$2:BL$2,'Tsalin uzuulelt'!F$1,negtgel!U288:BL288) + SUMIF(negtgel!U$2:BL$2,'Tsalin uzuulelt'!F$2,negtgel!U288:BL288)+SUMIF(negtgel!U$2:BL$2,'Tsalin uzuulelt'!F$3,negtgel!U288:BL288)+SUMIF(negtgel!U$2:BL$2,'Tsalin uzuulelt'!F$4,negtgel!U288:BL288)+SUMIF(negtgel!U$2:BL$2,'Tsalin uzuulelt'!F$5,negtgel!U288:BL288)</f>
      </c>
      <c r="I288">
        <f>SUMIF(negtgel!U$2:BL$2,'Tsalin uzuulelt'!H$1,negtgel!U288:BL288) + SUMIF(negtgel!U$2:BL$2,'Tsalin uzuulelt'!H$2,negtgel!U288:BL288)+SUMIF(negtgel!U$2:BL$2,'Tsalin uzuulelt'!H$3,negtgel!U288:BL288)+SUMIF(negtgel!U$2:BL$2,'Tsalin uzuulelt'!H$4,negtgel!U288:BL288)+SUMIF(negtgel!U$2:BL$2,'Tsalin uzuulelt'!H$5,negtgel!U288:BL288)</f>
      </c>
      <c r="J288">
        <f>SUMIF(negtgel!U$2:BL$2,'Tsalin uzuulelt'!J$1,negtgel!U288:BL288) + SUMIF(negtgel!U$2:BL$2,'Tsalin uzuulelt'!J$2,negtgel!U288:BL288)+SUMIF(negtgel!U$2:BL$2,'Tsalin uzuulelt'!J$3,negtgel!U288:BL288)+SUMIF(negtgel!U$2:BL$2,'Tsalin uzuulelt'!J$4,negtgel!U288:BL288)+SUMIF(negtgel!U$2:BL$2,'Tsalin uzuulelt'!J$5,negtgel!U288:BL288)</f>
      </c>
      <c r="K288">
        <f>SUMIF(negtgel!U$2:BL$2,'Tsalin uzuulelt'!L$1,negtgel!U288:BL288) + SUMIF(negtgel!U$2:BL$2,'Tsalin uzuulelt'!L$2,negtgel!U288:BL288)+SUMIF(negtgel!U$2:BL$2,'Tsalin uzuulelt'!L$3,negtgel!U288:BL288)+SUMIF(negtgel!U$2:BL$2,'Tsalin uzuulelt'!L$4,negtgel!U288:BL288)+SUMIF(negtgel!U$2:BL$2,'Tsalin uzuulelt'!L$5,negtgel!U288:BL288)</f>
      </c>
      <c r="L288">
        <f>SUMIF(negtgel!U$2:BL$2,'Tsalin uzuulelt'!N$1,negtgel!U288:BL288) + SUMIF(negtgel!U$2:BL$2,'Tsalin uzuulelt'!N$2,negtgel!U288:BL288)+SUMIF(negtgel!U$2:BL$2,'Tsalin uzuulelt'!N$3,negtgel!U288:BL288)+SUMIF(negtgel!U$2:BL$2,'Tsalin uzuulelt'!N$4,negtgel!U288:BL288)+SUMIF(negtgel!U$2:BL$2,'Tsalin uzuulelt'!N$5,negtgel!U288:BL288)</f>
      </c>
      <c r="M288">
        <f>SUMIF(negtgel!U$2:BL$2,'Tsalin uzuulelt'!P$1,negtgel!U288:BL288) + SUMIF(negtgel!U$2:BL$2,'Tsalin uzuulelt'!P$2,negtgel!U288:BL288)+ SUMIF(negtgel!U$2:BL$2,'Tsalin uzuulelt'!P$3,negtgel!U288:BL288)+ SUMIF(negtgel!U$2:BL$2,'Tsalin uzuulelt'!P$4,negtgel!U288:BL288)+ SUMIF(negtgel!U$2:BL$2,'Tsalin uzuulelt'!P$5,negtgel!U288:BL288)</f>
      </c>
      <c r="N288">
        <f>IF(ISNUMBER(U288*1)=CF288,0,K288-H288-G288)</f>
      </c>
      <c r="O288">
        <f>IF(ISNUMBER(U288*1)=CF288,0,L288)</f>
      </c>
      <c r="P288">
        <f>IF(ISNUMBER(U288*1)=CF288,0,M288)</f>
      </c>
      <c r="Q288">
        <f>IF(N288&gt;2400000,N288,0)</f>
      </c>
      <c r="R288">
        <f>IF(L288/Q288*100&lt;3,2,10)</f>
      </c>
      <c r="S288">
        <f>IF(CH288=0,0,IF(B288&gt;9,10,IF(B288&gt;8,B288,IF(B288&gt;7.7,7.8,IF(B288&gt;3,B288,IF(B288&gt;1.5,2))))))</f>
      </c>
      <c r="T288">
        <f>IFERROR(U288*1,0)</f>
      </c>
      <c r="U288" t="s">
        <v>4466</v>
      </c>
      <c r="V288"/>
      <c r="W288"/>
      <c r="X288" t="n">
        <v>1.317708E7</v>
      </c>
      <c r="Y288" t="n">
        <v>1.1445743E7</v>
      </c>
      <c r="Z288" t="n">
        <v>1383977.0</v>
      </c>
      <c r="AA288" t="n">
        <v>1502562.0</v>
      </c>
      <c r="AB288" t="n">
        <v>561871.0</v>
      </c>
      <c r="AC288" t="n">
        <v>422131.0</v>
      </c>
      <c r="AD288" t="n">
        <v>599727.0</v>
      </c>
      <c r="AE288" t="n">
        <v>211489.0</v>
      </c>
      <c r="AF288" t="n">
        <v>1314000.0</v>
      </c>
      <c r="AG288" t="n">
        <v>0.0</v>
      </c>
      <c r="AH288" t="n">
        <v>0.0</v>
      </c>
      <c r="AI288" t="n">
        <v>0.0</v>
      </c>
      <c r="AJ288" t="n">
        <v>0.0</v>
      </c>
      <c r="AK288" t="n">
        <v>0.0</v>
      </c>
      <c r="AL288" t="n">
        <v>0.0</v>
      </c>
      <c r="AM288" t="n">
        <v>0.0</v>
      </c>
      <c r="AN288" t="n">
        <v>0.0</v>
      </c>
      <c r="AO288" t="n">
        <v>1.7481551E7</v>
      </c>
      <c r="AP288" t="n">
        <v>1748157.0</v>
      </c>
      <c r="AQ288" t="n">
        <v>1450702.4</v>
      </c>
      <c r="CG288"/>
    </row>
    <row r="289">
      <c r="A289" t="n">
        <v>5.0</v>
      </c>
      <c r="B289">
        <f>IF((K289-G289-H289&gt;2400000),10,(L289/(K289-G289-H289)*100))</f>
      </c>
      <c r="C289">
        <f>IF(N289&gt;2400000,240000,(N289*S289)/100)</f>
      </c>
      <c r="D289">
        <f>IF(S289=0,0,IF((N289-I289)&gt;2400000,((((((N289-I289-J289)-240000))*0.1+(I289+J289)*0.1)))-7000,((((((N289-I289-J289)-(N289-I289-J289)*S289/100)))*0.1+(I289+J289)*0.1)-7000)))</f>
      </c>
      <c r="E289">
        <f>C289-O289</f>
      </c>
      <c r="F289">
        <f>D289-P289</f>
      </c>
      <c r="G289">
        <f>SUMIF(negtgel!U$2:BL$2,'Tsalin uzuulelt'!B$1,negtgel!U289:BL289) + SUMIF(negtgel!U$2:BL$2,'Tsalin uzuulelt'!B$2,negtgel!U289:BL289)+SUMIF(negtgel!U$2:BL$2,'Tsalin uzuulelt'!B$3,negtgel!U289:BL289)+SUMIF(negtgel!U$2:BL$2,'Tsalin uzuulelt'!B$4,negtgel!U289:BL289)+SUMIF(negtgel!U$2:BL$2,'Tsalin uzuulelt'!B$5,negtgel!U289:BL289)</f>
      </c>
      <c r="H289">
        <f>SUMIF(negtgel!U$2:BL$2,'Tsalin uzuulelt'!F$1,negtgel!U289:BL289) + SUMIF(negtgel!U$2:BL$2,'Tsalin uzuulelt'!F$2,negtgel!U289:BL289)+SUMIF(negtgel!U$2:BL$2,'Tsalin uzuulelt'!F$3,negtgel!U289:BL289)+SUMIF(negtgel!U$2:BL$2,'Tsalin uzuulelt'!F$4,negtgel!U289:BL289)+SUMIF(negtgel!U$2:BL$2,'Tsalin uzuulelt'!F$5,negtgel!U289:BL289)</f>
      </c>
      <c r="I289">
        <f>SUMIF(negtgel!U$2:BL$2,'Tsalin uzuulelt'!H$1,negtgel!U289:BL289) + SUMIF(negtgel!U$2:BL$2,'Tsalin uzuulelt'!H$2,negtgel!U289:BL289)+SUMIF(negtgel!U$2:BL$2,'Tsalin uzuulelt'!H$3,negtgel!U289:BL289)+SUMIF(negtgel!U$2:BL$2,'Tsalin uzuulelt'!H$4,negtgel!U289:BL289)+SUMIF(negtgel!U$2:BL$2,'Tsalin uzuulelt'!H$5,negtgel!U289:BL289)</f>
      </c>
      <c r="J289">
        <f>SUMIF(negtgel!U$2:BL$2,'Tsalin uzuulelt'!J$1,negtgel!U289:BL289) + SUMIF(negtgel!U$2:BL$2,'Tsalin uzuulelt'!J$2,negtgel!U289:BL289)+SUMIF(negtgel!U$2:BL$2,'Tsalin uzuulelt'!J$3,negtgel!U289:BL289)+SUMIF(negtgel!U$2:BL$2,'Tsalin uzuulelt'!J$4,negtgel!U289:BL289)+SUMIF(negtgel!U$2:BL$2,'Tsalin uzuulelt'!J$5,negtgel!U289:BL289)</f>
      </c>
      <c r="K289">
        <f>SUMIF(negtgel!U$2:BL$2,'Tsalin uzuulelt'!L$1,negtgel!U289:BL289) + SUMIF(negtgel!U$2:BL$2,'Tsalin uzuulelt'!L$2,negtgel!U289:BL289)+SUMIF(negtgel!U$2:BL$2,'Tsalin uzuulelt'!L$3,negtgel!U289:BL289)+SUMIF(negtgel!U$2:BL$2,'Tsalin uzuulelt'!L$4,negtgel!U289:BL289)+SUMIF(negtgel!U$2:BL$2,'Tsalin uzuulelt'!L$5,negtgel!U289:BL289)</f>
      </c>
      <c r="L289">
        <f>SUMIF(negtgel!U$2:BL$2,'Tsalin uzuulelt'!N$1,negtgel!U289:BL289) + SUMIF(negtgel!U$2:BL$2,'Tsalin uzuulelt'!N$2,negtgel!U289:BL289)+SUMIF(negtgel!U$2:BL$2,'Tsalin uzuulelt'!N$3,negtgel!U289:BL289)+SUMIF(negtgel!U$2:BL$2,'Tsalin uzuulelt'!N$4,negtgel!U289:BL289)+SUMIF(negtgel!U$2:BL$2,'Tsalin uzuulelt'!N$5,negtgel!U289:BL289)</f>
      </c>
      <c r="M289">
        <f>SUMIF(negtgel!U$2:BL$2,'Tsalin uzuulelt'!P$1,negtgel!U289:BL289) + SUMIF(negtgel!U$2:BL$2,'Tsalin uzuulelt'!P$2,negtgel!U289:BL289)+ SUMIF(negtgel!U$2:BL$2,'Tsalin uzuulelt'!P$3,negtgel!U289:BL289)+ SUMIF(negtgel!U$2:BL$2,'Tsalin uzuulelt'!P$4,negtgel!U289:BL289)+ SUMIF(negtgel!U$2:BL$2,'Tsalin uzuulelt'!P$5,negtgel!U289:BL289)</f>
      </c>
      <c r="N289">
        <f>IF(ISNUMBER(U289*1)=CF289,0,K289-H289-G289)</f>
      </c>
      <c r="O289">
        <f>IF(ISNUMBER(U289*1)=CF289,0,L289)</f>
      </c>
      <c r="P289">
        <f>IF(ISNUMBER(U289*1)=CF289,0,M289)</f>
      </c>
      <c r="Q289">
        <f>IF(N289&gt;2400000,N289,0)</f>
      </c>
      <c r="R289">
        <f>IF(L289/Q289*100&lt;3,2,10)</f>
      </c>
      <c r="S289">
        <f>IF(CH289=0,0,IF(B289&gt;9,10,IF(B289&gt;8,B289,IF(B289&gt;7.7,7.8,IF(B289&gt;3,B289,IF(B289&gt;1.5,2))))))</f>
      </c>
      <c r="T289">
        <f>IFERROR(U289*1,0)</f>
      </c>
      <c r="U289" t="s">
        <v>4467</v>
      </c>
      <c r="V289"/>
      <c r="W289"/>
      <c r="X289"/>
      <c r="Y289"/>
      <c r="Z289"/>
      <c r="AA289"/>
      <c r="AB289"/>
      <c r="AC289"/>
      <c r="AD289"/>
      <c r="AE289"/>
      <c r="AF289"/>
      <c r="AG289"/>
      <c r="AH289"/>
      <c r="AI289"/>
      <c r="AJ289"/>
      <c r="AK289"/>
      <c r="AL289"/>
      <c r="AM289"/>
      <c r="AN289"/>
      <c r="AO289"/>
      <c r="AP289"/>
      <c r="AQ289"/>
      <c r="CG289"/>
    </row>
    <row r="290">
      <c r="A290" t="n">
        <v>5.0</v>
      </c>
      <c r="B290">
        <f>IF((K290-G290-H290&gt;2400000),10,(L290/(K290-G290-H290)*100))</f>
      </c>
      <c r="C290">
        <f>IF(N290&gt;2400000,240000,(N290*S290)/100)</f>
      </c>
      <c r="D290">
        <f>IF(S290=0,0,IF((N290-I290)&gt;2400000,((((((N290-I290-J290)-240000))*0.1+(I290+J290)*0.1)))-7000,((((((N290-I290-J290)-(N290-I290-J290)*S290/100)))*0.1+(I290+J290)*0.1)-7000)))</f>
      </c>
      <c r="E290">
        <f>C290-O290</f>
      </c>
      <c r="F290">
        <f>D290-P290</f>
      </c>
      <c r="G290">
        <f>SUMIF(negtgel!U$2:BL$2,'Tsalin uzuulelt'!B$1,negtgel!U290:BL290) + SUMIF(negtgel!U$2:BL$2,'Tsalin uzuulelt'!B$2,negtgel!U290:BL290)+SUMIF(negtgel!U$2:BL$2,'Tsalin uzuulelt'!B$3,negtgel!U290:BL290)+SUMIF(negtgel!U$2:BL$2,'Tsalin uzuulelt'!B$4,negtgel!U290:BL290)+SUMIF(negtgel!U$2:BL$2,'Tsalin uzuulelt'!B$5,negtgel!U290:BL290)</f>
      </c>
      <c r="H290">
        <f>SUMIF(negtgel!U$2:BL$2,'Tsalin uzuulelt'!F$1,negtgel!U290:BL290) + SUMIF(negtgel!U$2:BL$2,'Tsalin uzuulelt'!F$2,negtgel!U290:BL290)+SUMIF(negtgel!U$2:BL$2,'Tsalin uzuulelt'!F$3,negtgel!U290:BL290)+SUMIF(negtgel!U$2:BL$2,'Tsalin uzuulelt'!F$4,negtgel!U290:BL290)+SUMIF(negtgel!U$2:BL$2,'Tsalin uzuulelt'!F$5,negtgel!U290:BL290)</f>
      </c>
      <c r="I290">
        <f>SUMIF(negtgel!U$2:BL$2,'Tsalin uzuulelt'!H$1,negtgel!U290:BL290) + SUMIF(negtgel!U$2:BL$2,'Tsalin uzuulelt'!H$2,negtgel!U290:BL290)+SUMIF(negtgel!U$2:BL$2,'Tsalin uzuulelt'!H$3,negtgel!U290:BL290)+SUMIF(negtgel!U$2:BL$2,'Tsalin uzuulelt'!H$4,negtgel!U290:BL290)+SUMIF(negtgel!U$2:BL$2,'Tsalin uzuulelt'!H$5,negtgel!U290:BL290)</f>
      </c>
      <c r="J290">
        <f>SUMIF(negtgel!U$2:BL$2,'Tsalin uzuulelt'!J$1,negtgel!U290:BL290) + SUMIF(negtgel!U$2:BL$2,'Tsalin uzuulelt'!J$2,negtgel!U290:BL290)+SUMIF(negtgel!U$2:BL$2,'Tsalin uzuulelt'!J$3,negtgel!U290:BL290)+SUMIF(negtgel!U$2:BL$2,'Tsalin uzuulelt'!J$4,negtgel!U290:BL290)+SUMIF(negtgel!U$2:BL$2,'Tsalin uzuulelt'!J$5,negtgel!U290:BL290)</f>
      </c>
      <c r="K290">
        <f>SUMIF(negtgel!U$2:BL$2,'Tsalin uzuulelt'!L$1,negtgel!U290:BL290) + SUMIF(negtgel!U$2:BL$2,'Tsalin uzuulelt'!L$2,negtgel!U290:BL290)+SUMIF(negtgel!U$2:BL$2,'Tsalin uzuulelt'!L$3,negtgel!U290:BL290)+SUMIF(negtgel!U$2:BL$2,'Tsalin uzuulelt'!L$4,negtgel!U290:BL290)+SUMIF(negtgel!U$2:BL$2,'Tsalin uzuulelt'!L$5,negtgel!U290:BL290)</f>
      </c>
      <c r="L290">
        <f>SUMIF(negtgel!U$2:BL$2,'Tsalin uzuulelt'!N$1,negtgel!U290:BL290) + SUMIF(negtgel!U$2:BL$2,'Tsalin uzuulelt'!N$2,negtgel!U290:BL290)+SUMIF(negtgel!U$2:BL$2,'Tsalin uzuulelt'!N$3,negtgel!U290:BL290)+SUMIF(negtgel!U$2:BL$2,'Tsalin uzuulelt'!N$4,negtgel!U290:BL290)+SUMIF(negtgel!U$2:BL$2,'Tsalin uzuulelt'!N$5,negtgel!U290:BL290)</f>
      </c>
      <c r="M290">
        <f>SUMIF(negtgel!U$2:BL$2,'Tsalin uzuulelt'!P$1,negtgel!U290:BL290) + SUMIF(negtgel!U$2:BL$2,'Tsalin uzuulelt'!P$2,negtgel!U290:BL290)+ SUMIF(negtgel!U$2:BL$2,'Tsalin uzuulelt'!P$3,negtgel!U290:BL290)+ SUMIF(negtgel!U$2:BL$2,'Tsalin uzuulelt'!P$4,negtgel!U290:BL290)+ SUMIF(negtgel!U$2:BL$2,'Tsalin uzuulelt'!P$5,negtgel!U290:BL290)</f>
      </c>
      <c r="N290">
        <f>IF(ISNUMBER(U290*1)=CF290,0,K290-H290-G290)</f>
      </c>
      <c r="O290">
        <f>IF(ISNUMBER(U290*1)=CF290,0,L290)</f>
      </c>
      <c r="P290">
        <f>IF(ISNUMBER(U290*1)=CF290,0,M290)</f>
      </c>
      <c r="Q290">
        <f>IF(N290&gt;2400000,N290,0)</f>
      </c>
      <c r="R290">
        <f>IF(L290/Q290*100&lt;3,2,10)</f>
      </c>
      <c r="S290">
        <f>IF(CH290=0,0,IF(B290&gt;9,10,IF(B290&gt;8,B290,IF(B290&gt;7.7,7.8,IF(B290&gt;3,B290,IF(B290&gt;1.5,2))))))</f>
      </c>
      <c r="T290">
        <f>IFERROR(U290*1,0)</f>
      </c>
      <c r="U290" t="n">
        <v>24.0</v>
      </c>
      <c r="V290" t="s">
        <v>4468</v>
      </c>
      <c r="W290" t="s">
        <v>4469</v>
      </c>
      <c r="X290" t="n">
        <v>613669.0</v>
      </c>
      <c r="Y290" t="n">
        <v>613669.0</v>
      </c>
      <c r="Z290" t="n">
        <v>61367.0</v>
      </c>
      <c r="AA290" t="n">
        <v>92050.0</v>
      </c>
      <c r="AB290" t="n">
        <v>0.0</v>
      </c>
      <c r="AC290" t="n">
        <v>0.0</v>
      </c>
      <c r="AD290" t="n">
        <v>0.0</v>
      </c>
      <c r="AE290" t="n">
        <v>0.0</v>
      </c>
      <c r="AF290" t="n">
        <v>69000.0</v>
      </c>
      <c r="AG290" t="n">
        <v>0.0</v>
      </c>
      <c r="AH290" t="n">
        <v>0.0</v>
      </c>
      <c r="AI290" t="n">
        <v>0.0</v>
      </c>
      <c r="AJ290" t="n">
        <v>0.0</v>
      </c>
      <c r="AK290" t="n">
        <v>0.0</v>
      </c>
      <c r="AL290" t="n">
        <v>0.0</v>
      </c>
      <c r="AM290" t="n">
        <v>0.0</v>
      </c>
      <c r="AN290" t="n">
        <v>0.0</v>
      </c>
      <c r="AO290" t="n">
        <v>836086.0</v>
      </c>
      <c r="AP290" t="n">
        <v>83609.0</v>
      </c>
      <c r="AQ290" t="n">
        <v>68937.7</v>
      </c>
      <c r="CG290"/>
    </row>
    <row r="291">
      <c r="A291" t="n">
        <v>5.0</v>
      </c>
      <c r="B291">
        <f>IF((K291-G291-H291&gt;2400000),10,(L291/(K291-G291-H291)*100))</f>
      </c>
      <c r="C291">
        <f>IF(N291&gt;2400000,240000,(N291*S291)/100)</f>
      </c>
      <c r="D291">
        <f>IF(S291=0,0,IF((N291-I291)&gt;2400000,((((((N291-I291-J291)-240000))*0.1+(I291+J291)*0.1)))-7000,((((((N291-I291-J291)-(N291-I291-J291)*S291/100)))*0.1+(I291+J291)*0.1)-7000)))</f>
      </c>
      <c r="E291">
        <f>C291-O291</f>
      </c>
      <c r="F291">
        <f>D291-P291</f>
      </c>
      <c r="G291">
        <f>SUMIF(negtgel!U$2:BL$2,'Tsalin uzuulelt'!B$1,negtgel!U291:BL291) + SUMIF(negtgel!U$2:BL$2,'Tsalin uzuulelt'!B$2,negtgel!U291:BL291)+SUMIF(negtgel!U$2:BL$2,'Tsalin uzuulelt'!B$3,negtgel!U291:BL291)+SUMIF(negtgel!U$2:BL$2,'Tsalin uzuulelt'!B$4,negtgel!U291:BL291)+SUMIF(negtgel!U$2:BL$2,'Tsalin uzuulelt'!B$5,negtgel!U291:BL291)</f>
      </c>
      <c r="H291">
        <f>SUMIF(negtgel!U$2:BL$2,'Tsalin uzuulelt'!F$1,negtgel!U291:BL291) + SUMIF(negtgel!U$2:BL$2,'Tsalin uzuulelt'!F$2,negtgel!U291:BL291)+SUMIF(negtgel!U$2:BL$2,'Tsalin uzuulelt'!F$3,negtgel!U291:BL291)+SUMIF(negtgel!U$2:BL$2,'Tsalin uzuulelt'!F$4,negtgel!U291:BL291)+SUMIF(negtgel!U$2:BL$2,'Tsalin uzuulelt'!F$5,negtgel!U291:BL291)</f>
      </c>
      <c r="I291">
        <f>SUMIF(negtgel!U$2:BL$2,'Tsalin uzuulelt'!H$1,negtgel!U291:BL291) + SUMIF(negtgel!U$2:BL$2,'Tsalin uzuulelt'!H$2,negtgel!U291:BL291)+SUMIF(negtgel!U$2:BL$2,'Tsalin uzuulelt'!H$3,negtgel!U291:BL291)+SUMIF(negtgel!U$2:BL$2,'Tsalin uzuulelt'!H$4,negtgel!U291:BL291)+SUMIF(negtgel!U$2:BL$2,'Tsalin uzuulelt'!H$5,negtgel!U291:BL291)</f>
      </c>
      <c r="J291">
        <f>SUMIF(negtgel!U$2:BL$2,'Tsalin uzuulelt'!J$1,negtgel!U291:BL291) + SUMIF(negtgel!U$2:BL$2,'Tsalin uzuulelt'!J$2,negtgel!U291:BL291)+SUMIF(negtgel!U$2:BL$2,'Tsalin uzuulelt'!J$3,negtgel!U291:BL291)+SUMIF(negtgel!U$2:BL$2,'Tsalin uzuulelt'!J$4,negtgel!U291:BL291)+SUMIF(negtgel!U$2:BL$2,'Tsalin uzuulelt'!J$5,negtgel!U291:BL291)</f>
      </c>
      <c r="K291">
        <f>SUMIF(negtgel!U$2:BL$2,'Tsalin uzuulelt'!L$1,negtgel!U291:BL291) + SUMIF(negtgel!U$2:BL$2,'Tsalin uzuulelt'!L$2,negtgel!U291:BL291)+SUMIF(negtgel!U$2:BL$2,'Tsalin uzuulelt'!L$3,negtgel!U291:BL291)+SUMIF(negtgel!U$2:BL$2,'Tsalin uzuulelt'!L$4,negtgel!U291:BL291)+SUMIF(negtgel!U$2:BL$2,'Tsalin uzuulelt'!L$5,negtgel!U291:BL291)</f>
      </c>
      <c r="L291">
        <f>SUMIF(negtgel!U$2:BL$2,'Tsalin uzuulelt'!N$1,negtgel!U291:BL291) + SUMIF(negtgel!U$2:BL$2,'Tsalin uzuulelt'!N$2,negtgel!U291:BL291)+SUMIF(negtgel!U$2:BL$2,'Tsalin uzuulelt'!N$3,negtgel!U291:BL291)+SUMIF(negtgel!U$2:BL$2,'Tsalin uzuulelt'!N$4,negtgel!U291:BL291)+SUMIF(negtgel!U$2:BL$2,'Tsalin uzuulelt'!N$5,negtgel!U291:BL291)</f>
      </c>
      <c r="M291">
        <f>SUMIF(negtgel!U$2:BL$2,'Tsalin uzuulelt'!P$1,negtgel!U291:BL291) + SUMIF(negtgel!U$2:BL$2,'Tsalin uzuulelt'!P$2,negtgel!U291:BL291)+ SUMIF(negtgel!U$2:BL$2,'Tsalin uzuulelt'!P$3,negtgel!U291:BL291)+ SUMIF(negtgel!U$2:BL$2,'Tsalin uzuulelt'!P$4,negtgel!U291:BL291)+ SUMIF(negtgel!U$2:BL$2,'Tsalin uzuulelt'!P$5,negtgel!U291:BL291)</f>
      </c>
      <c r="N291">
        <f>IF(ISNUMBER(U291*1)=CF291,0,K291-H291-G291)</f>
      </c>
      <c r="O291">
        <f>IF(ISNUMBER(U291*1)=CF291,0,L291)</f>
      </c>
      <c r="P291">
        <f>IF(ISNUMBER(U291*1)=CF291,0,M291)</f>
      </c>
      <c r="Q291">
        <f>IF(N291&gt;2400000,N291,0)</f>
      </c>
      <c r="R291">
        <f>IF(L291/Q291*100&lt;3,2,10)</f>
      </c>
      <c r="S291">
        <f>IF(CH291=0,0,IF(B291&gt;9,10,IF(B291&gt;8,B291,IF(B291&gt;7.7,7.8,IF(B291&gt;3,B291,IF(B291&gt;1.5,2))))))</f>
      </c>
      <c r="T291">
        <f>IFERROR(U291*1,0)</f>
      </c>
      <c r="U291" t="n">
        <v>25.0</v>
      </c>
      <c r="V291" t="s">
        <v>4470</v>
      </c>
      <c r="W291" t="s">
        <v>4471</v>
      </c>
      <c r="X291" t="n">
        <v>535584.0</v>
      </c>
      <c r="Y291" t="n">
        <v>489011.0</v>
      </c>
      <c r="Z291" t="n">
        <v>0.0</v>
      </c>
      <c r="AA291" t="n">
        <v>0.0</v>
      </c>
      <c r="AB291" t="n">
        <v>0.0</v>
      </c>
      <c r="AC291" t="n">
        <v>0.0</v>
      </c>
      <c r="AD291" t="n">
        <v>0.0</v>
      </c>
      <c r="AE291" t="n">
        <v>0.0</v>
      </c>
      <c r="AF291" t="n">
        <v>63000.0</v>
      </c>
      <c r="AG291" t="n">
        <v>0.0</v>
      </c>
      <c r="AH291" t="n">
        <v>0.0</v>
      </c>
      <c r="AI291" t="n">
        <v>0.0</v>
      </c>
      <c r="AJ291" t="n">
        <v>0.0</v>
      </c>
      <c r="AK291" t="n">
        <v>0.0</v>
      </c>
      <c r="AL291" t="n">
        <v>0.0</v>
      </c>
      <c r="AM291" t="n">
        <v>0.0</v>
      </c>
      <c r="AN291" t="n">
        <v>0.0</v>
      </c>
      <c r="AO291" t="n">
        <v>552011.0</v>
      </c>
      <c r="AP291" t="n">
        <v>55201.0</v>
      </c>
      <c r="AQ291" t="n">
        <v>43311.0</v>
      </c>
      <c r="CG291"/>
    </row>
    <row r="292">
      <c r="A292" t="n">
        <v>5.0</v>
      </c>
      <c r="B292">
        <f>IF((K292-G292-H292&gt;2400000),10,(L292/(K292-G292-H292)*100))</f>
      </c>
      <c r="C292">
        <f>IF(N292&gt;2400000,240000,(N292*S292)/100)</f>
      </c>
      <c r="D292">
        <f>IF(S292=0,0,IF((N292-I292)&gt;2400000,((((((N292-I292-J292)-240000))*0.1+(I292+J292)*0.1)))-7000,((((((N292-I292-J292)-(N292-I292-J292)*S292/100)))*0.1+(I292+J292)*0.1)-7000)))</f>
      </c>
      <c r="E292">
        <f>C292-O292</f>
      </c>
      <c r="F292">
        <f>D292-P292</f>
      </c>
      <c r="G292">
        <f>SUMIF(negtgel!U$2:BL$2,'Tsalin uzuulelt'!B$1,negtgel!U292:BL292) + SUMIF(negtgel!U$2:BL$2,'Tsalin uzuulelt'!B$2,negtgel!U292:BL292)+SUMIF(negtgel!U$2:BL$2,'Tsalin uzuulelt'!B$3,negtgel!U292:BL292)+SUMIF(negtgel!U$2:BL$2,'Tsalin uzuulelt'!B$4,negtgel!U292:BL292)+SUMIF(negtgel!U$2:BL$2,'Tsalin uzuulelt'!B$5,negtgel!U292:BL292)</f>
      </c>
      <c r="H292">
        <f>SUMIF(negtgel!U$2:BL$2,'Tsalin uzuulelt'!F$1,negtgel!U292:BL292) + SUMIF(negtgel!U$2:BL$2,'Tsalin uzuulelt'!F$2,negtgel!U292:BL292)+SUMIF(negtgel!U$2:BL$2,'Tsalin uzuulelt'!F$3,negtgel!U292:BL292)+SUMIF(negtgel!U$2:BL$2,'Tsalin uzuulelt'!F$4,negtgel!U292:BL292)+SUMIF(negtgel!U$2:BL$2,'Tsalin uzuulelt'!F$5,negtgel!U292:BL292)</f>
      </c>
      <c r="I292">
        <f>SUMIF(negtgel!U$2:BL$2,'Tsalin uzuulelt'!H$1,negtgel!U292:BL292) + SUMIF(negtgel!U$2:BL$2,'Tsalin uzuulelt'!H$2,negtgel!U292:BL292)+SUMIF(negtgel!U$2:BL$2,'Tsalin uzuulelt'!H$3,negtgel!U292:BL292)+SUMIF(negtgel!U$2:BL$2,'Tsalin uzuulelt'!H$4,negtgel!U292:BL292)+SUMIF(negtgel!U$2:BL$2,'Tsalin uzuulelt'!H$5,negtgel!U292:BL292)</f>
      </c>
      <c r="J292">
        <f>SUMIF(negtgel!U$2:BL$2,'Tsalin uzuulelt'!J$1,negtgel!U292:BL292) + SUMIF(negtgel!U$2:BL$2,'Tsalin uzuulelt'!J$2,negtgel!U292:BL292)+SUMIF(negtgel!U$2:BL$2,'Tsalin uzuulelt'!J$3,negtgel!U292:BL292)+SUMIF(negtgel!U$2:BL$2,'Tsalin uzuulelt'!J$4,negtgel!U292:BL292)+SUMIF(negtgel!U$2:BL$2,'Tsalin uzuulelt'!J$5,negtgel!U292:BL292)</f>
      </c>
      <c r="K292">
        <f>SUMIF(negtgel!U$2:BL$2,'Tsalin uzuulelt'!L$1,negtgel!U292:BL292) + SUMIF(negtgel!U$2:BL$2,'Tsalin uzuulelt'!L$2,negtgel!U292:BL292)+SUMIF(negtgel!U$2:BL$2,'Tsalin uzuulelt'!L$3,negtgel!U292:BL292)+SUMIF(negtgel!U$2:BL$2,'Tsalin uzuulelt'!L$4,negtgel!U292:BL292)+SUMIF(negtgel!U$2:BL$2,'Tsalin uzuulelt'!L$5,negtgel!U292:BL292)</f>
      </c>
      <c r="L292">
        <f>SUMIF(negtgel!U$2:BL$2,'Tsalin uzuulelt'!N$1,negtgel!U292:BL292) + SUMIF(negtgel!U$2:BL$2,'Tsalin uzuulelt'!N$2,negtgel!U292:BL292)+SUMIF(negtgel!U$2:BL$2,'Tsalin uzuulelt'!N$3,negtgel!U292:BL292)+SUMIF(negtgel!U$2:BL$2,'Tsalin uzuulelt'!N$4,negtgel!U292:BL292)+SUMIF(negtgel!U$2:BL$2,'Tsalin uzuulelt'!N$5,negtgel!U292:BL292)</f>
      </c>
      <c r="M292">
        <f>SUMIF(negtgel!U$2:BL$2,'Tsalin uzuulelt'!P$1,negtgel!U292:BL292) + SUMIF(negtgel!U$2:BL$2,'Tsalin uzuulelt'!P$2,negtgel!U292:BL292)+ SUMIF(negtgel!U$2:BL$2,'Tsalin uzuulelt'!P$3,negtgel!U292:BL292)+ SUMIF(negtgel!U$2:BL$2,'Tsalin uzuulelt'!P$4,negtgel!U292:BL292)+ SUMIF(negtgel!U$2:BL$2,'Tsalin uzuulelt'!P$5,negtgel!U292:BL292)</f>
      </c>
      <c r="N292">
        <f>IF(ISNUMBER(U292*1)=CF292,0,K292-H292-G292)</f>
      </c>
      <c r="O292">
        <f>IF(ISNUMBER(U292*1)=CF292,0,L292)</f>
      </c>
      <c r="P292">
        <f>IF(ISNUMBER(U292*1)=CF292,0,M292)</f>
      </c>
      <c r="Q292">
        <f>IF(N292&gt;2400000,N292,0)</f>
      </c>
      <c r="R292">
        <f>IF(L292/Q292*100&lt;3,2,10)</f>
      </c>
      <c r="S292">
        <f>IF(CH292=0,0,IF(B292&gt;9,10,IF(B292&gt;8,B292,IF(B292&gt;7.7,7.8,IF(B292&gt;3,B292,IF(B292&gt;1.5,2))))))</f>
      </c>
      <c r="T292">
        <f>IFERROR(U292*1,0)</f>
      </c>
      <c r="U292" t="n">
        <v>26.0</v>
      </c>
      <c r="V292" t="s">
        <v>4472</v>
      </c>
      <c r="W292" t="s">
        <v>4469</v>
      </c>
      <c r="X292" t="n">
        <v>645556.0</v>
      </c>
      <c r="Y292" t="n">
        <v>645556.0</v>
      </c>
      <c r="Z292" t="n">
        <v>96833.0</v>
      </c>
      <c r="AA292" t="n">
        <v>0.0</v>
      </c>
      <c r="AB292" t="n">
        <v>0.0</v>
      </c>
      <c r="AC292" t="n">
        <v>0.0</v>
      </c>
      <c r="AD292" t="n">
        <v>0.0</v>
      </c>
      <c r="AE292" t="n">
        <v>0.0</v>
      </c>
      <c r="AF292" t="n">
        <v>69000.0</v>
      </c>
      <c r="AG292" t="n">
        <v>0.0</v>
      </c>
      <c r="AH292" t="n">
        <v>0.0</v>
      </c>
      <c r="AI292" t="n">
        <v>0.0</v>
      </c>
      <c r="AJ292" t="n">
        <v>0.0</v>
      </c>
      <c r="AK292" t="n">
        <v>0.0</v>
      </c>
      <c r="AL292" t="n">
        <v>0.0</v>
      </c>
      <c r="AM292" t="n">
        <v>0.0</v>
      </c>
      <c r="AN292" t="n">
        <v>0.0</v>
      </c>
      <c r="AO292" t="n">
        <v>811389.0</v>
      </c>
      <c r="AP292" t="n">
        <v>81139.0</v>
      </c>
      <c r="AQ292" t="n">
        <v>66715.0</v>
      </c>
      <c r="CG292"/>
    </row>
    <row r="293">
      <c r="A293" t="n">
        <v>5.0</v>
      </c>
      <c r="B293">
        <f>IF((K293-G293-H293&gt;2400000),10,(L293/(K293-G293-H293)*100))</f>
      </c>
      <c r="C293">
        <f>IF(N293&gt;2400000,240000,(N293*S293)/100)</f>
      </c>
      <c r="D293">
        <f>IF(S293=0,0,IF((N293-I293)&gt;2400000,((((((N293-I293-J293)-240000))*0.1+(I293+J293)*0.1)))-7000,((((((N293-I293-J293)-(N293-I293-J293)*S293/100)))*0.1+(I293+J293)*0.1)-7000)))</f>
      </c>
      <c r="E293">
        <f>C293-O293</f>
      </c>
      <c r="F293">
        <f>D293-P293</f>
      </c>
      <c r="G293">
        <f>SUMIF(negtgel!U$2:BL$2,'Tsalin uzuulelt'!B$1,negtgel!U293:BL293) + SUMIF(negtgel!U$2:BL$2,'Tsalin uzuulelt'!B$2,negtgel!U293:BL293)+SUMIF(negtgel!U$2:BL$2,'Tsalin uzuulelt'!B$3,negtgel!U293:BL293)+SUMIF(negtgel!U$2:BL$2,'Tsalin uzuulelt'!B$4,negtgel!U293:BL293)+SUMIF(negtgel!U$2:BL$2,'Tsalin uzuulelt'!B$5,negtgel!U293:BL293)</f>
      </c>
      <c r="H293">
        <f>SUMIF(negtgel!U$2:BL$2,'Tsalin uzuulelt'!F$1,negtgel!U293:BL293) + SUMIF(negtgel!U$2:BL$2,'Tsalin uzuulelt'!F$2,negtgel!U293:BL293)+SUMIF(negtgel!U$2:BL$2,'Tsalin uzuulelt'!F$3,negtgel!U293:BL293)+SUMIF(negtgel!U$2:BL$2,'Tsalin uzuulelt'!F$4,negtgel!U293:BL293)+SUMIF(negtgel!U$2:BL$2,'Tsalin uzuulelt'!F$5,negtgel!U293:BL293)</f>
      </c>
      <c r="I293">
        <f>SUMIF(negtgel!U$2:BL$2,'Tsalin uzuulelt'!H$1,negtgel!U293:BL293) + SUMIF(negtgel!U$2:BL$2,'Tsalin uzuulelt'!H$2,negtgel!U293:BL293)+SUMIF(negtgel!U$2:BL$2,'Tsalin uzuulelt'!H$3,negtgel!U293:BL293)+SUMIF(negtgel!U$2:BL$2,'Tsalin uzuulelt'!H$4,negtgel!U293:BL293)+SUMIF(negtgel!U$2:BL$2,'Tsalin uzuulelt'!H$5,negtgel!U293:BL293)</f>
      </c>
      <c r="J293">
        <f>SUMIF(negtgel!U$2:BL$2,'Tsalin uzuulelt'!J$1,negtgel!U293:BL293) + SUMIF(negtgel!U$2:BL$2,'Tsalin uzuulelt'!J$2,negtgel!U293:BL293)+SUMIF(negtgel!U$2:BL$2,'Tsalin uzuulelt'!J$3,negtgel!U293:BL293)+SUMIF(negtgel!U$2:BL$2,'Tsalin uzuulelt'!J$4,negtgel!U293:BL293)+SUMIF(negtgel!U$2:BL$2,'Tsalin uzuulelt'!J$5,negtgel!U293:BL293)</f>
      </c>
      <c r="K293">
        <f>SUMIF(negtgel!U$2:BL$2,'Tsalin uzuulelt'!L$1,negtgel!U293:BL293) + SUMIF(negtgel!U$2:BL$2,'Tsalin uzuulelt'!L$2,negtgel!U293:BL293)+SUMIF(negtgel!U$2:BL$2,'Tsalin uzuulelt'!L$3,negtgel!U293:BL293)+SUMIF(negtgel!U$2:BL$2,'Tsalin uzuulelt'!L$4,negtgel!U293:BL293)+SUMIF(negtgel!U$2:BL$2,'Tsalin uzuulelt'!L$5,negtgel!U293:BL293)</f>
      </c>
      <c r="L293">
        <f>SUMIF(negtgel!U$2:BL$2,'Tsalin uzuulelt'!N$1,negtgel!U293:BL293) + SUMIF(negtgel!U$2:BL$2,'Tsalin uzuulelt'!N$2,negtgel!U293:BL293)+SUMIF(negtgel!U$2:BL$2,'Tsalin uzuulelt'!N$3,negtgel!U293:BL293)+SUMIF(negtgel!U$2:BL$2,'Tsalin uzuulelt'!N$4,negtgel!U293:BL293)+SUMIF(negtgel!U$2:BL$2,'Tsalin uzuulelt'!N$5,negtgel!U293:BL293)</f>
      </c>
      <c r="M293">
        <f>SUMIF(negtgel!U$2:BL$2,'Tsalin uzuulelt'!P$1,negtgel!U293:BL293) + SUMIF(negtgel!U$2:BL$2,'Tsalin uzuulelt'!P$2,negtgel!U293:BL293)+ SUMIF(negtgel!U$2:BL$2,'Tsalin uzuulelt'!P$3,negtgel!U293:BL293)+ SUMIF(negtgel!U$2:BL$2,'Tsalin uzuulelt'!P$4,negtgel!U293:BL293)+ SUMIF(negtgel!U$2:BL$2,'Tsalin uzuulelt'!P$5,negtgel!U293:BL293)</f>
      </c>
      <c r="N293">
        <f>IF(ISNUMBER(U293*1)=CF293,0,K293-H293-G293)</f>
      </c>
      <c r="O293">
        <f>IF(ISNUMBER(U293*1)=CF293,0,L293)</f>
      </c>
      <c r="P293">
        <f>IF(ISNUMBER(U293*1)=CF293,0,M293)</f>
      </c>
      <c r="Q293">
        <f>IF(N293&gt;2400000,N293,0)</f>
      </c>
      <c r="R293">
        <f>IF(L293/Q293*100&lt;3,2,10)</f>
      </c>
      <c r="S293">
        <f>IF(CH293=0,0,IF(B293&gt;9,10,IF(B293&gt;8,B293,IF(B293&gt;7.7,7.8,IF(B293&gt;3,B293,IF(B293&gt;1.5,2))))))</f>
      </c>
      <c r="T293">
        <f>IFERROR(U293*1,0)</f>
      </c>
      <c r="U293" t="s">
        <v>4546</v>
      </c>
      <c r="V293"/>
      <c r="W293"/>
      <c r="X293"/>
      <c r="Y293"/>
      <c r="Z293"/>
      <c r="AA293"/>
      <c r="AB293"/>
      <c r="AC293"/>
      <c r="AD293"/>
      <c r="AE293"/>
      <c r="AF293"/>
      <c r="AG293"/>
      <c r="AH293"/>
      <c r="AI293"/>
      <c r="AJ293"/>
      <c r="AK293"/>
      <c r="AL293"/>
      <c r="AM293"/>
      <c r="AN293"/>
      <c r="AO293"/>
      <c r="AP293"/>
      <c r="AQ293"/>
      <c r="CG293"/>
    </row>
    <row r="294">
      <c r="A294" t="n">
        <v>5.0</v>
      </c>
      <c r="B294">
        <f>IF((K294-G294-H294&gt;2400000),10,(L294/(K294-G294-H294)*100))</f>
      </c>
      <c r="C294">
        <f>IF(N294&gt;2400000,240000,(N294*S294)/100)</f>
      </c>
      <c r="D294">
        <f>IF(S294=0,0,IF((N294-I294)&gt;2400000,((((((N294-I294-J294)-240000))*0.1+(I294+J294)*0.1)))-7000,((((((N294-I294-J294)-(N294-I294-J294)*S294/100)))*0.1+(I294+J294)*0.1)-7000)))</f>
      </c>
      <c r="E294">
        <f>C294-O294</f>
      </c>
      <c r="F294">
        <f>D294-P294</f>
      </c>
      <c r="G294">
        <f>SUMIF(negtgel!U$2:BL$2,'Tsalin uzuulelt'!B$1,negtgel!U294:BL294) + SUMIF(negtgel!U$2:BL$2,'Tsalin uzuulelt'!B$2,negtgel!U294:BL294)+SUMIF(negtgel!U$2:BL$2,'Tsalin uzuulelt'!B$3,negtgel!U294:BL294)+SUMIF(negtgel!U$2:BL$2,'Tsalin uzuulelt'!B$4,negtgel!U294:BL294)+SUMIF(negtgel!U$2:BL$2,'Tsalin uzuulelt'!B$5,negtgel!U294:BL294)</f>
      </c>
      <c r="H294">
        <f>SUMIF(negtgel!U$2:BL$2,'Tsalin uzuulelt'!F$1,negtgel!U294:BL294) + SUMIF(negtgel!U$2:BL$2,'Tsalin uzuulelt'!F$2,negtgel!U294:BL294)+SUMIF(negtgel!U$2:BL$2,'Tsalin uzuulelt'!F$3,negtgel!U294:BL294)+SUMIF(negtgel!U$2:BL$2,'Tsalin uzuulelt'!F$4,negtgel!U294:BL294)+SUMIF(negtgel!U$2:BL$2,'Tsalin uzuulelt'!F$5,negtgel!U294:BL294)</f>
      </c>
      <c r="I294">
        <f>SUMIF(negtgel!U$2:BL$2,'Tsalin uzuulelt'!H$1,negtgel!U294:BL294) + SUMIF(negtgel!U$2:BL$2,'Tsalin uzuulelt'!H$2,negtgel!U294:BL294)+SUMIF(negtgel!U$2:BL$2,'Tsalin uzuulelt'!H$3,negtgel!U294:BL294)+SUMIF(negtgel!U$2:BL$2,'Tsalin uzuulelt'!H$4,negtgel!U294:BL294)+SUMIF(negtgel!U$2:BL$2,'Tsalin uzuulelt'!H$5,negtgel!U294:BL294)</f>
      </c>
      <c r="J294">
        <f>SUMIF(negtgel!U$2:BL$2,'Tsalin uzuulelt'!J$1,negtgel!U294:BL294) + SUMIF(negtgel!U$2:BL$2,'Tsalin uzuulelt'!J$2,negtgel!U294:BL294)+SUMIF(negtgel!U$2:BL$2,'Tsalin uzuulelt'!J$3,negtgel!U294:BL294)+SUMIF(negtgel!U$2:BL$2,'Tsalin uzuulelt'!J$4,negtgel!U294:BL294)+SUMIF(negtgel!U$2:BL$2,'Tsalin uzuulelt'!J$5,negtgel!U294:BL294)</f>
      </c>
      <c r="K294">
        <f>SUMIF(negtgel!U$2:BL$2,'Tsalin uzuulelt'!L$1,negtgel!U294:BL294) + SUMIF(negtgel!U$2:BL$2,'Tsalin uzuulelt'!L$2,negtgel!U294:BL294)+SUMIF(negtgel!U$2:BL$2,'Tsalin uzuulelt'!L$3,negtgel!U294:BL294)+SUMIF(negtgel!U$2:BL$2,'Tsalin uzuulelt'!L$4,negtgel!U294:BL294)+SUMIF(negtgel!U$2:BL$2,'Tsalin uzuulelt'!L$5,negtgel!U294:BL294)</f>
      </c>
      <c r="L294">
        <f>SUMIF(negtgel!U$2:BL$2,'Tsalin uzuulelt'!N$1,negtgel!U294:BL294) + SUMIF(negtgel!U$2:BL$2,'Tsalin uzuulelt'!N$2,negtgel!U294:BL294)+SUMIF(negtgel!U$2:BL$2,'Tsalin uzuulelt'!N$3,negtgel!U294:BL294)+SUMIF(negtgel!U$2:BL$2,'Tsalin uzuulelt'!N$4,negtgel!U294:BL294)+SUMIF(negtgel!U$2:BL$2,'Tsalin uzuulelt'!N$5,negtgel!U294:BL294)</f>
      </c>
      <c r="M294">
        <f>SUMIF(negtgel!U$2:BL$2,'Tsalin uzuulelt'!P$1,negtgel!U294:BL294) + SUMIF(negtgel!U$2:BL$2,'Tsalin uzuulelt'!P$2,negtgel!U294:BL294)+ SUMIF(negtgel!U$2:BL$2,'Tsalin uzuulelt'!P$3,negtgel!U294:BL294)+ SUMIF(negtgel!U$2:BL$2,'Tsalin uzuulelt'!P$4,negtgel!U294:BL294)+ SUMIF(negtgel!U$2:BL$2,'Tsalin uzuulelt'!P$5,negtgel!U294:BL294)</f>
      </c>
      <c r="N294">
        <f>IF(ISNUMBER(U294*1)=CF294,0,K294-H294-G294)</f>
      </c>
      <c r="O294">
        <f>IF(ISNUMBER(U294*1)=CF294,0,L294)</f>
      </c>
      <c r="P294">
        <f>IF(ISNUMBER(U294*1)=CF294,0,M294)</f>
      </c>
      <c r="Q294">
        <f>IF(N294&gt;2400000,N294,0)</f>
      </c>
      <c r="R294">
        <f>IF(L294/Q294*100&lt;3,2,10)</f>
      </c>
      <c r="S294">
        <f>IF(CH294=0,0,IF(B294&gt;9,10,IF(B294&gt;8,B294,IF(B294&gt;7.7,7.8,IF(B294&gt;3,B294,IF(B294&gt;1.5,2))))))</f>
      </c>
      <c r="T294">
        <f>IFERROR(U294*1,0)</f>
      </c>
      <c r="U294" t="n">
        <v>50.0</v>
      </c>
      <c r="V294" t="s">
        <v>4545</v>
      </c>
      <c r="W294" t="s">
        <v>4469</v>
      </c>
      <c r="X294" t="n">
        <v>580710.0</v>
      </c>
      <c r="Y294" t="n">
        <v>580710.0</v>
      </c>
      <c r="Z294" t="n">
        <v>29036.0</v>
      </c>
      <c r="AA294" t="n">
        <v>87106.0</v>
      </c>
      <c r="AB294" t="n">
        <v>0.0</v>
      </c>
      <c r="AC294" t="n">
        <v>0.0</v>
      </c>
      <c r="AD294" t="n">
        <v>0.0</v>
      </c>
      <c r="AE294" t="n">
        <v>0.0</v>
      </c>
      <c r="AF294" t="n">
        <v>69000.0</v>
      </c>
      <c r="AG294" t="n">
        <v>0.0</v>
      </c>
      <c r="AH294" t="n">
        <v>0.0</v>
      </c>
      <c r="AI294" t="n">
        <v>0.0</v>
      </c>
      <c r="AJ294" t="n">
        <v>0.0</v>
      </c>
      <c r="AK294" t="n">
        <v>0.0</v>
      </c>
      <c r="AL294" t="n">
        <v>0.0</v>
      </c>
      <c r="AM294" t="n">
        <v>0.0</v>
      </c>
      <c r="AN294" t="n">
        <v>0.0</v>
      </c>
      <c r="AO294" t="n">
        <v>765852.0</v>
      </c>
      <c r="AP294" t="n">
        <v>76586.0</v>
      </c>
      <c r="AQ294" t="n">
        <v>62616.7</v>
      </c>
      <c r="CG294"/>
    </row>
    <row r="295">
      <c r="A295" t="n">
        <v>5.0</v>
      </c>
      <c r="B295">
        <f>IF((K295-G295-H295&gt;2400000),10,(L295/(K295-G295-H295)*100))</f>
      </c>
      <c r="C295">
        <f>IF(N295&gt;2400000,240000,(N295*S295)/100)</f>
      </c>
      <c r="D295">
        <f>IF(S295=0,0,IF((N295-I295)&gt;2400000,((((((N295-I295-J295)-240000))*0.1+(I295+J295)*0.1)))-7000,((((((N295-I295-J295)-(N295-I295-J295)*S295/100)))*0.1+(I295+J295)*0.1)-7000)))</f>
      </c>
      <c r="E295">
        <f>C295-O295</f>
      </c>
      <c r="F295">
        <f>D295-P295</f>
      </c>
      <c r="G295">
        <f>SUMIF(negtgel!U$2:BL$2,'Tsalin uzuulelt'!B$1,negtgel!U295:BL295) + SUMIF(negtgel!U$2:BL$2,'Tsalin uzuulelt'!B$2,negtgel!U295:BL295)+SUMIF(negtgel!U$2:BL$2,'Tsalin uzuulelt'!B$3,negtgel!U295:BL295)+SUMIF(negtgel!U$2:BL$2,'Tsalin uzuulelt'!B$4,negtgel!U295:BL295)+SUMIF(negtgel!U$2:BL$2,'Tsalin uzuulelt'!B$5,negtgel!U295:BL295)</f>
      </c>
      <c r="H295">
        <f>SUMIF(negtgel!U$2:BL$2,'Tsalin uzuulelt'!F$1,negtgel!U295:BL295) + SUMIF(negtgel!U$2:BL$2,'Tsalin uzuulelt'!F$2,negtgel!U295:BL295)+SUMIF(negtgel!U$2:BL$2,'Tsalin uzuulelt'!F$3,negtgel!U295:BL295)+SUMIF(negtgel!U$2:BL$2,'Tsalin uzuulelt'!F$4,negtgel!U295:BL295)+SUMIF(negtgel!U$2:BL$2,'Tsalin uzuulelt'!F$5,negtgel!U295:BL295)</f>
      </c>
      <c r="I295">
        <f>SUMIF(negtgel!U$2:BL$2,'Tsalin uzuulelt'!H$1,negtgel!U295:BL295) + SUMIF(negtgel!U$2:BL$2,'Tsalin uzuulelt'!H$2,negtgel!U295:BL295)+SUMIF(negtgel!U$2:BL$2,'Tsalin uzuulelt'!H$3,negtgel!U295:BL295)+SUMIF(negtgel!U$2:BL$2,'Tsalin uzuulelt'!H$4,negtgel!U295:BL295)+SUMIF(negtgel!U$2:BL$2,'Tsalin uzuulelt'!H$5,negtgel!U295:BL295)</f>
      </c>
      <c r="J295">
        <f>SUMIF(negtgel!U$2:BL$2,'Tsalin uzuulelt'!J$1,negtgel!U295:BL295) + SUMIF(negtgel!U$2:BL$2,'Tsalin uzuulelt'!J$2,negtgel!U295:BL295)+SUMIF(negtgel!U$2:BL$2,'Tsalin uzuulelt'!J$3,negtgel!U295:BL295)+SUMIF(negtgel!U$2:BL$2,'Tsalin uzuulelt'!J$4,negtgel!U295:BL295)+SUMIF(negtgel!U$2:BL$2,'Tsalin uzuulelt'!J$5,negtgel!U295:BL295)</f>
      </c>
      <c r="K295">
        <f>SUMIF(negtgel!U$2:BL$2,'Tsalin uzuulelt'!L$1,negtgel!U295:BL295) + SUMIF(negtgel!U$2:BL$2,'Tsalin uzuulelt'!L$2,negtgel!U295:BL295)+SUMIF(negtgel!U$2:BL$2,'Tsalin uzuulelt'!L$3,negtgel!U295:BL295)+SUMIF(negtgel!U$2:BL$2,'Tsalin uzuulelt'!L$4,negtgel!U295:BL295)+SUMIF(negtgel!U$2:BL$2,'Tsalin uzuulelt'!L$5,negtgel!U295:BL295)</f>
      </c>
      <c r="L295">
        <f>SUMIF(negtgel!U$2:BL$2,'Tsalin uzuulelt'!N$1,negtgel!U295:BL295) + SUMIF(negtgel!U$2:BL$2,'Tsalin uzuulelt'!N$2,negtgel!U295:BL295)+SUMIF(negtgel!U$2:BL$2,'Tsalin uzuulelt'!N$3,negtgel!U295:BL295)+SUMIF(negtgel!U$2:BL$2,'Tsalin uzuulelt'!N$4,negtgel!U295:BL295)+SUMIF(negtgel!U$2:BL$2,'Tsalin uzuulelt'!N$5,negtgel!U295:BL295)</f>
      </c>
      <c r="M295">
        <f>SUMIF(negtgel!U$2:BL$2,'Tsalin uzuulelt'!P$1,negtgel!U295:BL295) + SUMIF(negtgel!U$2:BL$2,'Tsalin uzuulelt'!P$2,negtgel!U295:BL295)+ SUMIF(negtgel!U$2:BL$2,'Tsalin uzuulelt'!P$3,negtgel!U295:BL295)+ SUMIF(negtgel!U$2:BL$2,'Tsalin uzuulelt'!P$4,negtgel!U295:BL295)+ SUMIF(negtgel!U$2:BL$2,'Tsalin uzuulelt'!P$5,negtgel!U295:BL295)</f>
      </c>
      <c r="N295">
        <f>IF(ISNUMBER(U295*1)=CF295,0,K295-H295-G295)</f>
      </c>
      <c r="O295">
        <f>IF(ISNUMBER(U295*1)=CF295,0,L295)</f>
      </c>
      <c r="P295">
        <f>IF(ISNUMBER(U295*1)=CF295,0,M295)</f>
      </c>
      <c r="Q295">
        <f>IF(N295&gt;2400000,N295,0)</f>
      </c>
      <c r="R295">
        <f>IF(L295/Q295*100&lt;3,2,10)</f>
      </c>
      <c r="S295">
        <f>IF(CH295=0,0,IF(B295&gt;9,10,IF(B295&gt;8,B295,IF(B295&gt;7.7,7.8,IF(B295&gt;3,B295,IF(B295&gt;1.5,2))))))</f>
      </c>
      <c r="T295">
        <f>IFERROR(U295*1,0)</f>
      </c>
      <c r="U295" t="n">
        <v>51.0</v>
      </c>
      <c r="V295" t="s">
        <v>4541</v>
      </c>
      <c r="W295" t="s">
        <v>4469</v>
      </c>
      <c r="X295" t="n">
        <v>677436.0</v>
      </c>
      <c r="Y295" t="n">
        <v>677436.0</v>
      </c>
      <c r="Z295" t="n">
        <v>101615.0</v>
      </c>
      <c r="AA295" t="n">
        <v>135487.0</v>
      </c>
      <c r="AB295" t="n">
        <v>0.0</v>
      </c>
      <c r="AC295" t="n">
        <v>101615.0</v>
      </c>
      <c r="AD295" t="n">
        <v>0.0</v>
      </c>
      <c r="AE295" t="n">
        <v>0.0</v>
      </c>
      <c r="AF295" t="n">
        <v>69000.0</v>
      </c>
      <c r="AG295" t="n">
        <v>0.0</v>
      </c>
      <c r="AH295" t="n">
        <v>0.0</v>
      </c>
      <c r="AI295" t="n">
        <v>0.0</v>
      </c>
      <c r="AJ295" t="n">
        <v>0.0</v>
      </c>
      <c r="AK295" t="n">
        <v>0.0</v>
      </c>
      <c r="AL295" t="n">
        <v>0.0</v>
      </c>
      <c r="AM295" t="n">
        <v>0.0</v>
      </c>
      <c r="AN295" t="n">
        <v>0.0</v>
      </c>
      <c r="AO295" t="n">
        <v>1085153.0</v>
      </c>
      <c r="AP295" t="n">
        <v>108515.0</v>
      </c>
      <c r="AQ295" t="n">
        <v>91353.8</v>
      </c>
      <c r="CG295"/>
    </row>
    <row r="296">
      <c r="A296" t="n">
        <v>5.0</v>
      </c>
      <c r="B296">
        <f>IF((K296-G296-H296&gt;2400000),10,(L296/(K296-G296-H296)*100))</f>
      </c>
      <c r="C296">
        <f>IF(N296&gt;2400000,240000,(N296*S296)/100)</f>
      </c>
      <c r="D296">
        <f>IF(S296=0,0,IF((N296-I296)&gt;2400000,((((((N296-I296-J296)-240000))*0.1+(I296+J296)*0.1)))-7000,((((((N296-I296-J296)-(N296-I296-J296)*S296/100)))*0.1+(I296+J296)*0.1)-7000)))</f>
      </c>
      <c r="E296">
        <f>C296-O296</f>
      </c>
      <c r="F296">
        <f>D296-P296</f>
      </c>
      <c r="G296">
        <f>SUMIF(negtgel!U$2:BL$2,'Tsalin uzuulelt'!B$1,negtgel!U296:BL296) + SUMIF(negtgel!U$2:BL$2,'Tsalin uzuulelt'!B$2,negtgel!U296:BL296)+SUMIF(negtgel!U$2:BL$2,'Tsalin uzuulelt'!B$3,negtgel!U296:BL296)+SUMIF(negtgel!U$2:BL$2,'Tsalin uzuulelt'!B$4,negtgel!U296:BL296)+SUMIF(negtgel!U$2:BL$2,'Tsalin uzuulelt'!B$5,negtgel!U296:BL296)</f>
      </c>
      <c r="H296">
        <f>SUMIF(negtgel!U$2:BL$2,'Tsalin uzuulelt'!F$1,negtgel!U296:BL296) + SUMIF(negtgel!U$2:BL$2,'Tsalin uzuulelt'!F$2,negtgel!U296:BL296)+SUMIF(negtgel!U$2:BL$2,'Tsalin uzuulelt'!F$3,negtgel!U296:BL296)+SUMIF(negtgel!U$2:BL$2,'Tsalin uzuulelt'!F$4,negtgel!U296:BL296)+SUMIF(negtgel!U$2:BL$2,'Tsalin uzuulelt'!F$5,negtgel!U296:BL296)</f>
      </c>
      <c r="I296">
        <f>SUMIF(negtgel!U$2:BL$2,'Tsalin uzuulelt'!H$1,negtgel!U296:BL296) + SUMIF(negtgel!U$2:BL$2,'Tsalin uzuulelt'!H$2,negtgel!U296:BL296)+SUMIF(negtgel!U$2:BL$2,'Tsalin uzuulelt'!H$3,negtgel!U296:BL296)+SUMIF(negtgel!U$2:BL$2,'Tsalin uzuulelt'!H$4,negtgel!U296:BL296)+SUMIF(negtgel!U$2:BL$2,'Tsalin uzuulelt'!H$5,negtgel!U296:BL296)</f>
      </c>
      <c r="J296">
        <f>SUMIF(negtgel!U$2:BL$2,'Tsalin uzuulelt'!J$1,negtgel!U296:BL296) + SUMIF(negtgel!U$2:BL$2,'Tsalin uzuulelt'!J$2,negtgel!U296:BL296)+SUMIF(negtgel!U$2:BL$2,'Tsalin uzuulelt'!J$3,negtgel!U296:BL296)+SUMIF(negtgel!U$2:BL$2,'Tsalin uzuulelt'!J$4,negtgel!U296:BL296)+SUMIF(negtgel!U$2:BL$2,'Tsalin uzuulelt'!J$5,negtgel!U296:BL296)</f>
      </c>
      <c r="K296">
        <f>SUMIF(negtgel!U$2:BL$2,'Tsalin uzuulelt'!L$1,negtgel!U296:BL296) + SUMIF(negtgel!U$2:BL$2,'Tsalin uzuulelt'!L$2,negtgel!U296:BL296)+SUMIF(negtgel!U$2:BL$2,'Tsalin uzuulelt'!L$3,negtgel!U296:BL296)+SUMIF(negtgel!U$2:BL$2,'Tsalin uzuulelt'!L$4,negtgel!U296:BL296)+SUMIF(negtgel!U$2:BL$2,'Tsalin uzuulelt'!L$5,negtgel!U296:BL296)</f>
      </c>
      <c r="L296">
        <f>SUMIF(negtgel!U$2:BL$2,'Tsalin uzuulelt'!N$1,negtgel!U296:BL296) + SUMIF(negtgel!U$2:BL$2,'Tsalin uzuulelt'!N$2,negtgel!U296:BL296)+SUMIF(negtgel!U$2:BL$2,'Tsalin uzuulelt'!N$3,negtgel!U296:BL296)+SUMIF(negtgel!U$2:BL$2,'Tsalin uzuulelt'!N$4,negtgel!U296:BL296)+SUMIF(negtgel!U$2:BL$2,'Tsalin uzuulelt'!N$5,negtgel!U296:BL296)</f>
      </c>
      <c r="M296">
        <f>SUMIF(negtgel!U$2:BL$2,'Tsalin uzuulelt'!P$1,negtgel!U296:BL296) + SUMIF(negtgel!U$2:BL$2,'Tsalin uzuulelt'!P$2,negtgel!U296:BL296)+ SUMIF(negtgel!U$2:BL$2,'Tsalin uzuulelt'!P$3,negtgel!U296:BL296)+ SUMIF(negtgel!U$2:BL$2,'Tsalin uzuulelt'!P$4,negtgel!U296:BL296)+ SUMIF(negtgel!U$2:BL$2,'Tsalin uzuulelt'!P$5,negtgel!U296:BL296)</f>
      </c>
      <c r="N296">
        <f>IF(ISNUMBER(U296*1)=CF296,0,K296-H296-G296)</f>
      </c>
      <c r="O296">
        <f>IF(ISNUMBER(U296*1)=CF296,0,L296)</f>
      </c>
      <c r="P296">
        <f>IF(ISNUMBER(U296*1)=CF296,0,M296)</f>
      </c>
      <c r="Q296">
        <f>IF(N296&gt;2400000,N296,0)</f>
      </c>
      <c r="R296">
        <f>IF(L296/Q296*100&lt;3,2,10)</f>
      </c>
      <c r="S296">
        <f>IF(CH296=0,0,IF(B296&gt;9,10,IF(B296&gt;8,B296,IF(B296&gt;7.7,7.8,IF(B296&gt;3,B296,IF(B296&gt;1.5,2))))))</f>
      </c>
      <c r="T296">
        <f>IFERROR(U296*1,0)</f>
      </c>
      <c r="U296" t="n">
        <v>52.0</v>
      </c>
      <c r="V296" t="s">
        <v>4476</v>
      </c>
      <c r="W296" t="s">
        <v>4469</v>
      </c>
      <c r="X296" t="n">
        <v>580710.0</v>
      </c>
      <c r="Y296" t="n">
        <v>580710.0</v>
      </c>
      <c r="Z296" t="n">
        <v>29036.0</v>
      </c>
      <c r="AA296" t="n">
        <v>87106.0</v>
      </c>
      <c r="AB296" t="n">
        <v>0.0</v>
      </c>
      <c r="AC296" t="n">
        <v>0.0</v>
      </c>
      <c r="AD296" t="n">
        <v>0.0</v>
      </c>
      <c r="AE296" t="n">
        <v>0.0</v>
      </c>
      <c r="AF296" t="n">
        <v>69000.0</v>
      </c>
      <c r="AG296" t="n">
        <v>0.0</v>
      </c>
      <c r="AH296" t="n">
        <v>0.0</v>
      </c>
      <c r="AI296" t="n">
        <v>0.0</v>
      </c>
      <c r="AJ296" t="n">
        <v>0.0</v>
      </c>
      <c r="AK296" t="n">
        <v>0.0</v>
      </c>
      <c r="AL296" t="n">
        <v>0.0</v>
      </c>
      <c r="AM296" t="n">
        <v>0.0</v>
      </c>
      <c r="AN296" t="n">
        <v>0.0</v>
      </c>
      <c r="AO296" t="n">
        <v>765852.0</v>
      </c>
      <c r="AP296" t="n">
        <v>76586.0</v>
      </c>
      <c r="AQ296" t="n">
        <v>62616.7</v>
      </c>
      <c r="CG296"/>
    </row>
    <row r="297">
      <c r="A297" t="n">
        <v>5.0</v>
      </c>
      <c r="B297">
        <f>IF((K297-G297-H297&gt;2400000),10,(L297/(K297-G297-H297)*100))</f>
      </c>
      <c r="C297">
        <f>IF(N297&gt;2400000,240000,(N297*S297)/100)</f>
      </c>
      <c r="D297">
        <f>IF(S297=0,0,IF((N297-I297)&gt;2400000,((((((N297-I297-J297)-240000))*0.1+(I297+J297)*0.1)))-7000,((((((N297-I297-J297)-(N297-I297-J297)*S297/100)))*0.1+(I297+J297)*0.1)-7000)))</f>
      </c>
      <c r="E297">
        <f>C297-O297</f>
      </c>
      <c r="F297">
        <f>D297-P297</f>
      </c>
      <c r="G297">
        <f>SUMIF(negtgel!U$2:BL$2,'Tsalin uzuulelt'!B$1,negtgel!U297:BL297) + SUMIF(negtgel!U$2:BL$2,'Tsalin uzuulelt'!B$2,negtgel!U297:BL297)+SUMIF(negtgel!U$2:BL$2,'Tsalin uzuulelt'!B$3,negtgel!U297:BL297)+SUMIF(negtgel!U$2:BL$2,'Tsalin uzuulelt'!B$4,negtgel!U297:BL297)+SUMIF(negtgel!U$2:BL$2,'Tsalin uzuulelt'!B$5,negtgel!U297:BL297)</f>
      </c>
      <c r="H297">
        <f>SUMIF(negtgel!U$2:BL$2,'Tsalin uzuulelt'!F$1,negtgel!U297:BL297) + SUMIF(negtgel!U$2:BL$2,'Tsalin uzuulelt'!F$2,negtgel!U297:BL297)+SUMIF(negtgel!U$2:BL$2,'Tsalin uzuulelt'!F$3,negtgel!U297:BL297)+SUMIF(negtgel!U$2:BL$2,'Tsalin uzuulelt'!F$4,negtgel!U297:BL297)+SUMIF(negtgel!U$2:BL$2,'Tsalin uzuulelt'!F$5,negtgel!U297:BL297)</f>
      </c>
      <c r="I297">
        <f>SUMIF(negtgel!U$2:BL$2,'Tsalin uzuulelt'!H$1,negtgel!U297:BL297) + SUMIF(negtgel!U$2:BL$2,'Tsalin uzuulelt'!H$2,negtgel!U297:BL297)+SUMIF(negtgel!U$2:BL$2,'Tsalin uzuulelt'!H$3,negtgel!U297:BL297)+SUMIF(negtgel!U$2:BL$2,'Tsalin uzuulelt'!H$4,negtgel!U297:BL297)+SUMIF(negtgel!U$2:BL$2,'Tsalin uzuulelt'!H$5,negtgel!U297:BL297)</f>
      </c>
      <c r="J297">
        <f>SUMIF(negtgel!U$2:BL$2,'Tsalin uzuulelt'!J$1,negtgel!U297:BL297) + SUMIF(negtgel!U$2:BL$2,'Tsalin uzuulelt'!J$2,negtgel!U297:BL297)+SUMIF(negtgel!U$2:BL$2,'Tsalin uzuulelt'!J$3,negtgel!U297:BL297)+SUMIF(negtgel!U$2:BL$2,'Tsalin uzuulelt'!J$4,negtgel!U297:BL297)+SUMIF(negtgel!U$2:BL$2,'Tsalin uzuulelt'!J$5,negtgel!U297:BL297)</f>
      </c>
      <c r="K297">
        <f>SUMIF(negtgel!U$2:BL$2,'Tsalin uzuulelt'!L$1,negtgel!U297:BL297) + SUMIF(negtgel!U$2:BL$2,'Tsalin uzuulelt'!L$2,negtgel!U297:BL297)+SUMIF(negtgel!U$2:BL$2,'Tsalin uzuulelt'!L$3,negtgel!U297:BL297)+SUMIF(negtgel!U$2:BL$2,'Tsalin uzuulelt'!L$4,negtgel!U297:BL297)+SUMIF(negtgel!U$2:BL$2,'Tsalin uzuulelt'!L$5,negtgel!U297:BL297)</f>
      </c>
      <c r="L297">
        <f>SUMIF(negtgel!U$2:BL$2,'Tsalin uzuulelt'!N$1,negtgel!U297:BL297) + SUMIF(negtgel!U$2:BL$2,'Tsalin uzuulelt'!N$2,negtgel!U297:BL297)+SUMIF(negtgel!U$2:BL$2,'Tsalin uzuulelt'!N$3,negtgel!U297:BL297)+SUMIF(negtgel!U$2:BL$2,'Tsalin uzuulelt'!N$4,negtgel!U297:BL297)+SUMIF(negtgel!U$2:BL$2,'Tsalin uzuulelt'!N$5,negtgel!U297:BL297)</f>
      </c>
      <c r="M297">
        <f>SUMIF(negtgel!U$2:BL$2,'Tsalin uzuulelt'!P$1,negtgel!U297:BL297) + SUMIF(negtgel!U$2:BL$2,'Tsalin uzuulelt'!P$2,negtgel!U297:BL297)+ SUMIF(negtgel!U$2:BL$2,'Tsalin uzuulelt'!P$3,negtgel!U297:BL297)+ SUMIF(negtgel!U$2:BL$2,'Tsalin uzuulelt'!P$4,negtgel!U297:BL297)+ SUMIF(negtgel!U$2:BL$2,'Tsalin uzuulelt'!P$5,negtgel!U297:BL297)</f>
      </c>
      <c r="N297">
        <f>IF(ISNUMBER(U297*1)=CF297,0,K297-H297-G297)</f>
      </c>
      <c r="O297">
        <f>IF(ISNUMBER(U297*1)=CF297,0,L297)</f>
      </c>
      <c r="P297">
        <f>IF(ISNUMBER(U297*1)=CF297,0,M297)</f>
      </c>
      <c r="Q297">
        <f>IF(N297&gt;2400000,N297,0)</f>
      </c>
      <c r="R297">
        <f>IF(L297/Q297*100&lt;3,2,10)</f>
      </c>
      <c r="S297">
        <f>IF(CH297=0,0,IF(B297&gt;9,10,IF(B297&gt;8,B297,IF(B297&gt;7.7,7.8,IF(B297&gt;3,B297,IF(B297&gt;1.5,2))))))</f>
      </c>
      <c r="T297">
        <f>IFERROR(U297*1,0)</f>
      </c>
      <c r="U297" t="n">
        <v>53.0</v>
      </c>
      <c r="V297" t="s">
        <v>4477</v>
      </c>
      <c r="W297" t="s">
        <v>4471</v>
      </c>
      <c r="X297" t="n">
        <v>496912.0</v>
      </c>
      <c r="Y297" t="n">
        <v>496912.0</v>
      </c>
      <c r="Z297" t="n">
        <v>0.0</v>
      </c>
      <c r="AA297" t="n">
        <v>0.0</v>
      </c>
      <c r="AB297" t="n">
        <v>0.0</v>
      </c>
      <c r="AC297" t="n">
        <v>0.0</v>
      </c>
      <c r="AD297" t="n">
        <v>0.0</v>
      </c>
      <c r="AE297" t="n">
        <v>0.0</v>
      </c>
      <c r="AF297" t="n">
        <v>69000.0</v>
      </c>
      <c r="AG297" t="n">
        <v>0.0</v>
      </c>
      <c r="AH297" t="n">
        <v>0.0</v>
      </c>
      <c r="AI297" t="n">
        <v>0.0</v>
      </c>
      <c r="AJ297" t="n">
        <v>0.0</v>
      </c>
      <c r="AK297" t="n">
        <v>0.0</v>
      </c>
      <c r="AL297" t="n">
        <v>0.0</v>
      </c>
      <c r="AM297" t="n">
        <v>0.0</v>
      </c>
      <c r="AN297" t="n">
        <v>0.0</v>
      </c>
      <c r="AO297" t="n">
        <v>565912.0</v>
      </c>
      <c r="AP297" t="n">
        <v>56591.0</v>
      </c>
      <c r="AQ297" t="n">
        <v>44622.1</v>
      </c>
      <c r="CG297"/>
    </row>
    <row r="298">
      <c r="A298" t="n">
        <v>5.0</v>
      </c>
      <c r="B298">
        <f>IF((K298-G298-H298&gt;2400000),10,(L298/(K298-G298-H298)*100))</f>
      </c>
      <c r="C298">
        <f>IF(N298&gt;2400000,240000,(N298*S298)/100)</f>
      </c>
      <c r="D298">
        <f>IF(S298=0,0,IF((N298-I298)&gt;2400000,((((((N298-I298-J298)-240000))*0.1+(I298+J298)*0.1)))-7000,((((((N298-I298-J298)-(N298-I298-J298)*S298/100)))*0.1+(I298+J298)*0.1)-7000)))</f>
      </c>
      <c r="E298">
        <f>C298-O298</f>
      </c>
      <c r="F298">
        <f>D298-P298</f>
      </c>
      <c r="G298">
        <f>SUMIF(negtgel!U$2:BL$2,'Tsalin uzuulelt'!B$1,negtgel!U298:BL298) + SUMIF(negtgel!U$2:BL$2,'Tsalin uzuulelt'!B$2,negtgel!U298:BL298)+SUMIF(negtgel!U$2:BL$2,'Tsalin uzuulelt'!B$3,negtgel!U298:BL298)+SUMIF(negtgel!U$2:BL$2,'Tsalin uzuulelt'!B$4,negtgel!U298:BL298)+SUMIF(negtgel!U$2:BL$2,'Tsalin uzuulelt'!B$5,negtgel!U298:BL298)</f>
      </c>
      <c r="H298">
        <f>SUMIF(negtgel!U$2:BL$2,'Tsalin uzuulelt'!F$1,negtgel!U298:BL298) + SUMIF(negtgel!U$2:BL$2,'Tsalin uzuulelt'!F$2,negtgel!U298:BL298)+SUMIF(negtgel!U$2:BL$2,'Tsalin uzuulelt'!F$3,negtgel!U298:BL298)+SUMIF(negtgel!U$2:BL$2,'Tsalin uzuulelt'!F$4,negtgel!U298:BL298)+SUMIF(negtgel!U$2:BL$2,'Tsalin uzuulelt'!F$5,negtgel!U298:BL298)</f>
      </c>
      <c r="I298">
        <f>SUMIF(negtgel!U$2:BL$2,'Tsalin uzuulelt'!H$1,negtgel!U298:BL298) + SUMIF(negtgel!U$2:BL$2,'Tsalin uzuulelt'!H$2,negtgel!U298:BL298)+SUMIF(negtgel!U$2:BL$2,'Tsalin uzuulelt'!H$3,negtgel!U298:BL298)+SUMIF(negtgel!U$2:BL$2,'Tsalin uzuulelt'!H$4,negtgel!U298:BL298)+SUMIF(negtgel!U$2:BL$2,'Tsalin uzuulelt'!H$5,negtgel!U298:BL298)</f>
      </c>
      <c r="J298">
        <f>SUMIF(negtgel!U$2:BL$2,'Tsalin uzuulelt'!J$1,negtgel!U298:BL298) + SUMIF(negtgel!U$2:BL$2,'Tsalin uzuulelt'!J$2,negtgel!U298:BL298)+SUMIF(negtgel!U$2:BL$2,'Tsalin uzuulelt'!J$3,negtgel!U298:BL298)+SUMIF(negtgel!U$2:BL$2,'Tsalin uzuulelt'!J$4,negtgel!U298:BL298)+SUMIF(negtgel!U$2:BL$2,'Tsalin uzuulelt'!J$5,negtgel!U298:BL298)</f>
      </c>
      <c r="K298">
        <f>SUMIF(negtgel!U$2:BL$2,'Tsalin uzuulelt'!L$1,negtgel!U298:BL298) + SUMIF(negtgel!U$2:BL$2,'Tsalin uzuulelt'!L$2,negtgel!U298:BL298)+SUMIF(negtgel!U$2:BL$2,'Tsalin uzuulelt'!L$3,negtgel!U298:BL298)+SUMIF(negtgel!U$2:BL$2,'Tsalin uzuulelt'!L$4,negtgel!U298:BL298)+SUMIF(negtgel!U$2:BL$2,'Tsalin uzuulelt'!L$5,negtgel!U298:BL298)</f>
      </c>
      <c r="L298">
        <f>SUMIF(negtgel!U$2:BL$2,'Tsalin uzuulelt'!N$1,negtgel!U298:BL298) + SUMIF(negtgel!U$2:BL$2,'Tsalin uzuulelt'!N$2,negtgel!U298:BL298)+SUMIF(negtgel!U$2:BL$2,'Tsalin uzuulelt'!N$3,negtgel!U298:BL298)+SUMIF(negtgel!U$2:BL$2,'Tsalin uzuulelt'!N$4,negtgel!U298:BL298)+SUMIF(negtgel!U$2:BL$2,'Tsalin uzuulelt'!N$5,negtgel!U298:BL298)</f>
      </c>
      <c r="M298">
        <f>SUMIF(negtgel!U$2:BL$2,'Tsalin uzuulelt'!P$1,negtgel!U298:BL298) + SUMIF(negtgel!U$2:BL$2,'Tsalin uzuulelt'!P$2,negtgel!U298:BL298)+ SUMIF(negtgel!U$2:BL$2,'Tsalin uzuulelt'!P$3,negtgel!U298:BL298)+ SUMIF(negtgel!U$2:BL$2,'Tsalin uzuulelt'!P$4,negtgel!U298:BL298)+ SUMIF(negtgel!U$2:BL$2,'Tsalin uzuulelt'!P$5,negtgel!U298:BL298)</f>
      </c>
      <c r="N298">
        <f>IF(ISNUMBER(U298*1)=CF298,0,K298-H298-G298)</f>
      </c>
      <c r="O298">
        <f>IF(ISNUMBER(U298*1)=CF298,0,L298)</f>
      </c>
      <c r="P298">
        <f>IF(ISNUMBER(U298*1)=CF298,0,M298)</f>
      </c>
      <c r="Q298">
        <f>IF(N298&gt;2400000,N298,0)</f>
      </c>
      <c r="R298">
        <f>IF(L298/Q298*100&lt;3,2,10)</f>
      </c>
      <c r="S298">
        <f>IF(CH298=0,0,IF(B298&gt;9,10,IF(B298&gt;8,B298,IF(B298&gt;7.7,7.8,IF(B298&gt;3,B298,IF(B298&gt;1.5,2))))))</f>
      </c>
      <c r="T298">
        <f>IFERROR(U298*1,0)</f>
      </c>
      <c r="U298" t="n">
        <v>54.0</v>
      </c>
      <c r="V298" t="s">
        <v>4478</v>
      </c>
      <c r="W298" t="s">
        <v>4464</v>
      </c>
      <c r="X298" t="n">
        <v>795935.0</v>
      </c>
      <c r="Y298" t="n">
        <v>795935.0</v>
      </c>
      <c r="Z298" t="n">
        <v>119390.0</v>
      </c>
      <c r="AA298" t="n">
        <v>159187.0</v>
      </c>
      <c r="AB298" t="n">
        <v>0.0</v>
      </c>
      <c r="AC298" t="n">
        <v>0.0</v>
      </c>
      <c r="AD298" t="n">
        <v>0.0</v>
      </c>
      <c r="AE298" t="n">
        <v>0.0</v>
      </c>
      <c r="AF298" t="n">
        <v>69000.0</v>
      </c>
      <c r="AG298" t="n">
        <v>0.0</v>
      </c>
      <c r="AH298" t="n">
        <v>0.0</v>
      </c>
      <c r="AI298" t="n">
        <v>0.0</v>
      </c>
      <c r="AJ298" t="n">
        <v>0.0</v>
      </c>
      <c r="AK298" t="n">
        <v>0.0</v>
      </c>
      <c r="AL298" t="n">
        <v>0.0</v>
      </c>
      <c r="AM298" t="n">
        <v>0.0</v>
      </c>
      <c r="AN298" t="n">
        <v>0.0</v>
      </c>
      <c r="AO298" t="n">
        <v>1143512.0</v>
      </c>
      <c r="AP298" t="n">
        <v>114351.0</v>
      </c>
      <c r="AQ298" t="n">
        <v>96606.1</v>
      </c>
      <c r="CG298"/>
    </row>
    <row r="299">
      <c r="A299" t="n">
        <v>5.0</v>
      </c>
      <c r="B299">
        <f>IF((K299-G299-H299&gt;2400000),10,(L299/(K299-G299-H299)*100))</f>
      </c>
      <c r="C299">
        <f>IF(N299&gt;2400000,240000,(N299*S299)/100)</f>
      </c>
      <c r="D299">
        <f>IF(S299=0,0,IF((N299-I299)&gt;2400000,((((((N299-I299-J299)-240000))*0.1+(I299+J299)*0.1)))-7000,((((((N299-I299-J299)-(N299-I299-J299)*S299/100)))*0.1+(I299+J299)*0.1)-7000)))</f>
      </c>
      <c r="E299">
        <f>C299-O299</f>
      </c>
      <c r="F299">
        <f>D299-P299</f>
      </c>
      <c r="G299">
        <f>SUMIF(negtgel!U$2:BL$2,'Tsalin uzuulelt'!B$1,negtgel!U299:BL299) + SUMIF(negtgel!U$2:BL$2,'Tsalin uzuulelt'!B$2,negtgel!U299:BL299)+SUMIF(negtgel!U$2:BL$2,'Tsalin uzuulelt'!B$3,negtgel!U299:BL299)+SUMIF(negtgel!U$2:BL$2,'Tsalin uzuulelt'!B$4,negtgel!U299:BL299)+SUMIF(negtgel!U$2:BL$2,'Tsalin uzuulelt'!B$5,negtgel!U299:BL299)</f>
      </c>
      <c r="H299">
        <f>SUMIF(negtgel!U$2:BL$2,'Tsalin uzuulelt'!F$1,negtgel!U299:BL299) + SUMIF(negtgel!U$2:BL$2,'Tsalin uzuulelt'!F$2,negtgel!U299:BL299)+SUMIF(negtgel!U$2:BL$2,'Tsalin uzuulelt'!F$3,negtgel!U299:BL299)+SUMIF(negtgel!U$2:BL$2,'Tsalin uzuulelt'!F$4,negtgel!U299:BL299)+SUMIF(negtgel!U$2:BL$2,'Tsalin uzuulelt'!F$5,negtgel!U299:BL299)</f>
      </c>
      <c r="I299">
        <f>SUMIF(negtgel!U$2:BL$2,'Tsalin uzuulelt'!H$1,negtgel!U299:BL299) + SUMIF(negtgel!U$2:BL$2,'Tsalin uzuulelt'!H$2,negtgel!U299:BL299)+SUMIF(negtgel!U$2:BL$2,'Tsalin uzuulelt'!H$3,negtgel!U299:BL299)+SUMIF(negtgel!U$2:BL$2,'Tsalin uzuulelt'!H$4,negtgel!U299:BL299)+SUMIF(negtgel!U$2:BL$2,'Tsalin uzuulelt'!H$5,negtgel!U299:BL299)</f>
      </c>
      <c r="J299">
        <f>SUMIF(negtgel!U$2:BL$2,'Tsalin uzuulelt'!J$1,negtgel!U299:BL299) + SUMIF(negtgel!U$2:BL$2,'Tsalin uzuulelt'!J$2,negtgel!U299:BL299)+SUMIF(negtgel!U$2:BL$2,'Tsalin uzuulelt'!J$3,negtgel!U299:BL299)+SUMIF(negtgel!U$2:BL$2,'Tsalin uzuulelt'!J$4,negtgel!U299:BL299)+SUMIF(negtgel!U$2:BL$2,'Tsalin uzuulelt'!J$5,negtgel!U299:BL299)</f>
      </c>
      <c r="K299">
        <f>SUMIF(negtgel!U$2:BL$2,'Tsalin uzuulelt'!L$1,negtgel!U299:BL299) + SUMIF(negtgel!U$2:BL$2,'Tsalin uzuulelt'!L$2,negtgel!U299:BL299)+SUMIF(negtgel!U$2:BL$2,'Tsalin uzuulelt'!L$3,negtgel!U299:BL299)+SUMIF(negtgel!U$2:BL$2,'Tsalin uzuulelt'!L$4,negtgel!U299:BL299)+SUMIF(negtgel!U$2:BL$2,'Tsalin uzuulelt'!L$5,negtgel!U299:BL299)</f>
      </c>
      <c r="L299">
        <f>SUMIF(negtgel!U$2:BL$2,'Tsalin uzuulelt'!N$1,negtgel!U299:BL299) + SUMIF(negtgel!U$2:BL$2,'Tsalin uzuulelt'!N$2,negtgel!U299:BL299)+SUMIF(negtgel!U$2:BL$2,'Tsalin uzuulelt'!N$3,negtgel!U299:BL299)+SUMIF(negtgel!U$2:BL$2,'Tsalin uzuulelt'!N$4,negtgel!U299:BL299)+SUMIF(negtgel!U$2:BL$2,'Tsalin uzuulelt'!N$5,negtgel!U299:BL299)</f>
      </c>
      <c r="M299">
        <f>SUMIF(negtgel!U$2:BL$2,'Tsalin uzuulelt'!P$1,negtgel!U299:BL299) + SUMIF(negtgel!U$2:BL$2,'Tsalin uzuulelt'!P$2,negtgel!U299:BL299)+ SUMIF(negtgel!U$2:BL$2,'Tsalin uzuulelt'!P$3,negtgel!U299:BL299)+ SUMIF(negtgel!U$2:BL$2,'Tsalin uzuulelt'!P$4,negtgel!U299:BL299)+ SUMIF(negtgel!U$2:BL$2,'Tsalin uzuulelt'!P$5,negtgel!U299:BL299)</f>
      </c>
      <c r="N299">
        <f>IF(ISNUMBER(U299*1)=CF299,0,K299-H299-G299)</f>
      </c>
      <c r="O299">
        <f>IF(ISNUMBER(U299*1)=CF299,0,L299)</f>
      </c>
      <c r="P299">
        <f>IF(ISNUMBER(U299*1)=CF299,0,M299)</f>
      </c>
      <c r="Q299">
        <f>IF(N299&gt;2400000,N299,0)</f>
      </c>
      <c r="R299">
        <f>IF(L299/Q299*100&lt;3,2,10)</f>
      </c>
      <c r="S299">
        <f>IF(CH299=0,0,IF(B299&gt;9,10,IF(B299&gt;8,B299,IF(B299&gt;7.7,7.8,IF(B299&gt;3,B299,IF(B299&gt;1.5,2))))))</f>
      </c>
      <c r="T299">
        <f>IFERROR(U299*1,0)</f>
      </c>
      <c r="U299" t="n">
        <v>55.0</v>
      </c>
      <c r="V299" t="s">
        <v>4479</v>
      </c>
      <c r="W299" t="s">
        <v>4469</v>
      </c>
      <c r="X299" t="n">
        <v>613669.0</v>
      </c>
      <c r="Y299" t="n">
        <v>346856.0</v>
      </c>
      <c r="Z299" t="n">
        <v>52028.0</v>
      </c>
      <c r="AA299" t="n">
        <v>69371.0</v>
      </c>
      <c r="AB299" t="n">
        <v>0.0</v>
      </c>
      <c r="AC299" t="n">
        <v>0.0</v>
      </c>
      <c r="AD299" t="n">
        <v>0.0</v>
      </c>
      <c r="AE299" t="n">
        <v>0.0</v>
      </c>
      <c r="AF299" t="n">
        <v>39000.0</v>
      </c>
      <c r="AG299" t="n">
        <v>0.0</v>
      </c>
      <c r="AH299" t="n">
        <v>0.0</v>
      </c>
      <c r="AI299" t="n">
        <v>0.0</v>
      </c>
      <c r="AJ299" t="n">
        <v>0.0</v>
      </c>
      <c r="AK299" t="n">
        <v>0.0</v>
      </c>
      <c r="AL299" t="n">
        <v>0.0</v>
      </c>
      <c r="AM299" t="n">
        <v>0.0</v>
      </c>
      <c r="AN299" t="n">
        <v>0.0</v>
      </c>
      <c r="AO299" t="n">
        <v>507255.0</v>
      </c>
      <c r="AP299" t="n">
        <v>50726.0</v>
      </c>
      <c r="AQ299" t="n">
        <v>39043.0</v>
      </c>
      <c r="CG299"/>
    </row>
    <row r="300">
      <c r="A300" t="n">
        <v>5.0</v>
      </c>
      <c r="B300">
        <f>IF((K300-G300-H300&gt;2400000),10,(L300/(K300-G300-H300)*100))</f>
      </c>
      <c r="C300">
        <f>IF(N300&gt;2400000,240000,(N300*S300)/100)</f>
      </c>
      <c r="D300">
        <f>IF(S300=0,0,IF((N300-I300)&gt;2400000,((((((N300-I300-J300)-240000))*0.1+(I300+J300)*0.1)))-7000,((((((N300-I300-J300)-(N300-I300-J300)*S300/100)))*0.1+(I300+J300)*0.1)-7000)))</f>
      </c>
      <c r="E300">
        <f>C300-O300</f>
      </c>
      <c r="F300">
        <f>D300-P300</f>
      </c>
      <c r="G300">
        <f>SUMIF(negtgel!U$2:BL$2,'Tsalin uzuulelt'!B$1,negtgel!U300:BL300) + SUMIF(negtgel!U$2:BL$2,'Tsalin uzuulelt'!B$2,negtgel!U300:BL300)+SUMIF(negtgel!U$2:BL$2,'Tsalin uzuulelt'!B$3,negtgel!U300:BL300)+SUMIF(negtgel!U$2:BL$2,'Tsalin uzuulelt'!B$4,negtgel!U300:BL300)+SUMIF(negtgel!U$2:BL$2,'Tsalin uzuulelt'!B$5,negtgel!U300:BL300)</f>
      </c>
      <c r="H300">
        <f>SUMIF(negtgel!U$2:BL$2,'Tsalin uzuulelt'!F$1,negtgel!U300:BL300) + SUMIF(negtgel!U$2:BL$2,'Tsalin uzuulelt'!F$2,negtgel!U300:BL300)+SUMIF(negtgel!U$2:BL$2,'Tsalin uzuulelt'!F$3,negtgel!U300:BL300)+SUMIF(negtgel!U$2:BL$2,'Tsalin uzuulelt'!F$4,negtgel!U300:BL300)+SUMIF(negtgel!U$2:BL$2,'Tsalin uzuulelt'!F$5,negtgel!U300:BL300)</f>
      </c>
      <c r="I300">
        <f>SUMIF(negtgel!U$2:BL$2,'Tsalin uzuulelt'!H$1,negtgel!U300:BL300) + SUMIF(negtgel!U$2:BL$2,'Tsalin uzuulelt'!H$2,negtgel!U300:BL300)+SUMIF(negtgel!U$2:BL$2,'Tsalin uzuulelt'!H$3,negtgel!U300:BL300)+SUMIF(negtgel!U$2:BL$2,'Tsalin uzuulelt'!H$4,negtgel!U300:BL300)+SUMIF(negtgel!U$2:BL$2,'Tsalin uzuulelt'!H$5,negtgel!U300:BL300)</f>
      </c>
      <c r="J300">
        <f>SUMIF(negtgel!U$2:BL$2,'Tsalin uzuulelt'!J$1,negtgel!U300:BL300) + SUMIF(negtgel!U$2:BL$2,'Tsalin uzuulelt'!J$2,negtgel!U300:BL300)+SUMIF(negtgel!U$2:BL$2,'Tsalin uzuulelt'!J$3,negtgel!U300:BL300)+SUMIF(negtgel!U$2:BL$2,'Tsalin uzuulelt'!J$4,negtgel!U300:BL300)+SUMIF(negtgel!U$2:BL$2,'Tsalin uzuulelt'!J$5,negtgel!U300:BL300)</f>
      </c>
      <c r="K300">
        <f>SUMIF(negtgel!U$2:BL$2,'Tsalin uzuulelt'!L$1,negtgel!U300:BL300) + SUMIF(negtgel!U$2:BL$2,'Tsalin uzuulelt'!L$2,negtgel!U300:BL300)+SUMIF(negtgel!U$2:BL$2,'Tsalin uzuulelt'!L$3,negtgel!U300:BL300)+SUMIF(negtgel!U$2:BL$2,'Tsalin uzuulelt'!L$4,negtgel!U300:BL300)+SUMIF(negtgel!U$2:BL$2,'Tsalin uzuulelt'!L$5,negtgel!U300:BL300)</f>
      </c>
      <c r="L300">
        <f>SUMIF(negtgel!U$2:BL$2,'Tsalin uzuulelt'!N$1,negtgel!U300:BL300) + SUMIF(negtgel!U$2:BL$2,'Tsalin uzuulelt'!N$2,negtgel!U300:BL300)+SUMIF(negtgel!U$2:BL$2,'Tsalin uzuulelt'!N$3,negtgel!U300:BL300)+SUMIF(negtgel!U$2:BL$2,'Tsalin uzuulelt'!N$4,negtgel!U300:BL300)+SUMIF(negtgel!U$2:BL$2,'Tsalin uzuulelt'!N$5,negtgel!U300:BL300)</f>
      </c>
      <c r="M300">
        <f>SUMIF(negtgel!U$2:BL$2,'Tsalin uzuulelt'!P$1,negtgel!U300:BL300) + SUMIF(negtgel!U$2:BL$2,'Tsalin uzuulelt'!P$2,negtgel!U300:BL300)+ SUMIF(negtgel!U$2:BL$2,'Tsalin uzuulelt'!P$3,negtgel!U300:BL300)+ SUMIF(negtgel!U$2:BL$2,'Tsalin uzuulelt'!P$4,negtgel!U300:BL300)+ SUMIF(negtgel!U$2:BL$2,'Tsalin uzuulelt'!P$5,negtgel!U300:BL300)</f>
      </c>
      <c r="N300">
        <f>IF(ISNUMBER(U300*1)=CF300,0,K300-H300-G300)</f>
      </c>
      <c r="O300">
        <f>IF(ISNUMBER(U300*1)=CF300,0,L300)</f>
      </c>
      <c r="P300">
        <f>IF(ISNUMBER(U300*1)=CF300,0,M300)</f>
      </c>
      <c r="Q300">
        <f>IF(N300&gt;2400000,N300,0)</f>
      </c>
      <c r="R300">
        <f>IF(L300/Q300*100&lt;3,2,10)</f>
      </c>
      <c r="S300">
        <f>IF(CH300=0,0,IF(B300&gt;9,10,IF(B300&gt;8,B300,IF(B300&gt;7.7,7.8,IF(B300&gt;3,B300,IF(B300&gt;1.5,2))))))</f>
      </c>
      <c r="T300">
        <f>IFERROR(U300*1,0)</f>
      </c>
      <c r="U300" t="n">
        <v>56.0</v>
      </c>
      <c r="V300" t="s">
        <v>4480</v>
      </c>
      <c r="W300" t="s">
        <v>4469</v>
      </c>
      <c r="X300" t="n">
        <v>580710.0</v>
      </c>
      <c r="Y300" t="n">
        <v>580710.0</v>
      </c>
      <c r="Z300" t="n">
        <v>0.0</v>
      </c>
      <c r="AA300" t="n">
        <v>0.0</v>
      </c>
      <c r="AB300" t="n">
        <v>0.0</v>
      </c>
      <c r="AC300" t="n">
        <v>0.0</v>
      </c>
      <c r="AD300" t="n">
        <v>0.0</v>
      </c>
      <c r="AE300" t="n">
        <v>0.0</v>
      </c>
      <c r="AF300" t="n">
        <v>69000.0</v>
      </c>
      <c r="AG300" t="n">
        <v>0.0</v>
      </c>
      <c r="AH300" t="n">
        <v>0.0</v>
      </c>
      <c r="AI300" t="n">
        <v>0.0</v>
      </c>
      <c r="AJ300" t="n">
        <v>0.0</v>
      </c>
      <c r="AK300" t="n">
        <v>0.0</v>
      </c>
      <c r="AL300" t="n">
        <v>0.0</v>
      </c>
      <c r="AM300" t="n">
        <v>0.0</v>
      </c>
      <c r="AN300" t="n">
        <v>0.0</v>
      </c>
      <c r="AO300" t="n">
        <v>649710.0</v>
      </c>
      <c r="AP300" t="n">
        <v>64971.0</v>
      </c>
      <c r="AQ300" t="n">
        <v>52163.9</v>
      </c>
      <c r="CG300"/>
    </row>
    <row r="301">
      <c r="A301" t="n">
        <v>5.0</v>
      </c>
      <c r="B301">
        <f>IF((K301-G301-H301&gt;2400000),10,(L301/(K301-G301-H301)*100))</f>
      </c>
      <c r="C301">
        <f>IF(N301&gt;2400000,240000,(N301*S301)/100)</f>
      </c>
      <c r="D301">
        <f>IF(S301=0,0,IF((N301-I301)&gt;2400000,((((((N301-I301-J301)-240000))*0.1+(I301+J301)*0.1)))-7000,((((((N301-I301-J301)-(N301-I301-J301)*S301/100)))*0.1+(I301+J301)*0.1)-7000)))</f>
      </c>
      <c r="E301">
        <f>C301-O301</f>
      </c>
      <c r="F301">
        <f>D301-P301</f>
      </c>
      <c r="G301">
        <f>SUMIF(negtgel!U$2:BL$2,'Tsalin uzuulelt'!B$1,negtgel!U301:BL301) + SUMIF(negtgel!U$2:BL$2,'Tsalin uzuulelt'!B$2,negtgel!U301:BL301)+SUMIF(negtgel!U$2:BL$2,'Tsalin uzuulelt'!B$3,negtgel!U301:BL301)+SUMIF(negtgel!U$2:BL$2,'Tsalin uzuulelt'!B$4,negtgel!U301:BL301)+SUMIF(negtgel!U$2:BL$2,'Tsalin uzuulelt'!B$5,negtgel!U301:BL301)</f>
      </c>
      <c r="H301">
        <f>SUMIF(negtgel!U$2:BL$2,'Tsalin uzuulelt'!F$1,negtgel!U301:BL301) + SUMIF(negtgel!U$2:BL$2,'Tsalin uzuulelt'!F$2,negtgel!U301:BL301)+SUMIF(negtgel!U$2:BL$2,'Tsalin uzuulelt'!F$3,negtgel!U301:BL301)+SUMIF(negtgel!U$2:BL$2,'Tsalin uzuulelt'!F$4,negtgel!U301:BL301)+SUMIF(negtgel!U$2:BL$2,'Tsalin uzuulelt'!F$5,negtgel!U301:BL301)</f>
      </c>
      <c r="I301">
        <f>SUMIF(negtgel!U$2:BL$2,'Tsalin uzuulelt'!H$1,negtgel!U301:BL301) + SUMIF(negtgel!U$2:BL$2,'Tsalin uzuulelt'!H$2,negtgel!U301:BL301)+SUMIF(negtgel!U$2:BL$2,'Tsalin uzuulelt'!H$3,negtgel!U301:BL301)+SUMIF(negtgel!U$2:BL$2,'Tsalin uzuulelt'!H$4,negtgel!U301:BL301)+SUMIF(negtgel!U$2:BL$2,'Tsalin uzuulelt'!H$5,negtgel!U301:BL301)</f>
      </c>
      <c r="J301">
        <f>SUMIF(negtgel!U$2:BL$2,'Tsalin uzuulelt'!J$1,negtgel!U301:BL301) + SUMIF(negtgel!U$2:BL$2,'Tsalin uzuulelt'!J$2,negtgel!U301:BL301)+SUMIF(negtgel!U$2:BL$2,'Tsalin uzuulelt'!J$3,negtgel!U301:BL301)+SUMIF(negtgel!U$2:BL$2,'Tsalin uzuulelt'!J$4,negtgel!U301:BL301)+SUMIF(negtgel!U$2:BL$2,'Tsalin uzuulelt'!J$5,negtgel!U301:BL301)</f>
      </c>
      <c r="K301">
        <f>SUMIF(negtgel!U$2:BL$2,'Tsalin uzuulelt'!L$1,negtgel!U301:BL301) + SUMIF(negtgel!U$2:BL$2,'Tsalin uzuulelt'!L$2,negtgel!U301:BL301)+SUMIF(negtgel!U$2:BL$2,'Tsalin uzuulelt'!L$3,negtgel!U301:BL301)+SUMIF(negtgel!U$2:BL$2,'Tsalin uzuulelt'!L$4,negtgel!U301:BL301)+SUMIF(negtgel!U$2:BL$2,'Tsalin uzuulelt'!L$5,negtgel!U301:BL301)</f>
      </c>
      <c r="L301">
        <f>SUMIF(negtgel!U$2:BL$2,'Tsalin uzuulelt'!N$1,negtgel!U301:BL301) + SUMIF(negtgel!U$2:BL$2,'Tsalin uzuulelt'!N$2,negtgel!U301:BL301)+SUMIF(negtgel!U$2:BL$2,'Tsalin uzuulelt'!N$3,negtgel!U301:BL301)+SUMIF(negtgel!U$2:BL$2,'Tsalin uzuulelt'!N$4,negtgel!U301:BL301)+SUMIF(negtgel!U$2:BL$2,'Tsalin uzuulelt'!N$5,negtgel!U301:BL301)</f>
      </c>
      <c r="M301">
        <f>SUMIF(negtgel!U$2:BL$2,'Tsalin uzuulelt'!P$1,negtgel!U301:BL301) + SUMIF(negtgel!U$2:BL$2,'Tsalin uzuulelt'!P$2,negtgel!U301:BL301)+ SUMIF(negtgel!U$2:BL$2,'Tsalin uzuulelt'!P$3,negtgel!U301:BL301)+ SUMIF(negtgel!U$2:BL$2,'Tsalin uzuulelt'!P$4,negtgel!U301:BL301)+ SUMIF(negtgel!U$2:BL$2,'Tsalin uzuulelt'!P$5,negtgel!U301:BL301)</f>
      </c>
      <c r="N301">
        <f>IF(ISNUMBER(U301*1)=CF301,0,K301-H301-G301)</f>
      </c>
      <c r="O301">
        <f>IF(ISNUMBER(U301*1)=CF301,0,L301)</f>
      </c>
      <c r="P301">
        <f>IF(ISNUMBER(U301*1)=CF301,0,M301)</f>
      </c>
      <c r="Q301">
        <f>IF(N301&gt;2400000,N301,0)</f>
      </c>
      <c r="R301">
        <f>IF(L301/Q301*100&lt;3,2,10)</f>
      </c>
      <c r="S301">
        <f>IF(CH301=0,0,IF(B301&gt;9,10,IF(B301&gt;8,B301,IF(B301&gt;7.7,7.8,IF(B301&gt;3,B301,IF(B301&gt;1.5,2))))))</f>
      </c>
      <c r="T301">
        <f>IFERROR(U301*1,0)</f>
      </c>
      <c r="U301" t="n">
        <v>57.0</v>
      </c>
      <c r="V301" t="s">
        <v>4481</v>
      </c>
      <c r="W301" t="s">
        <v>4471</v>
      </c>
      <c r="X301" t="n">
        <v>496912.0</v>
      </c>
      <c r="Y301" t="n">
        <v>496912.0</v>
      </c>
      <c r="Z301" t="n">
        <v>0.0</v>
      </c>
      <c r="AA301" t="n">
        <v>0.0</v>
      </c>
      <c r="AB301" t="n">
        <v>0.0</v>
      </c>
      <c r="AC301" t="n">
        <v>0.0</v>
      </c>
      <c r="AD301" t="n">
        <v>0.0</v>
      </c>
      <c r="AE301" t="n">
        <v>0.0</v>
      </c>
      <c r="AF301" t="n">
        <v>69000.0</v>
      </c>
      <c r="AG301" t="n">
        <v>0.0</v>
      </c>
      <c r="AH301" t="n">
        <v>0.0</v>
      </c>
      <c r="AI301" t="n">
        <v>0.0</v>
      </c>
      <c r="AJ301" t="n">
        <v>0.0</v>
      </c>
      <c r="AK301" t="n">
        <v>0.0</v>
      </c>
      <c r="AL301" t="n">
        <v>0.0</v>
      </c>
      <c r="AM301" t="n">
        <v>0.0</v>
      </c>
      <c r="AN301" t="n">
        <v>0.0</v>
      </c>
      <c r="AO301" t="n">
        <v>565912.0</v>
      </c>
      <c r="AP301" t="n">
        <v>56591.0</v>
      </c>
      <c r="AQ301" t="n">
        <v>44622.1</v>
      </c>
      <c r="CG301"/>
    </row>
    <row r="302">
      <c r="A302" t="n">
        <v>5.0</v>
      </c>
      <c r="B302">
        <f>IF((K302-G302-H302&gt;2400000),10,(L302/(K302-G302-H302)*100))</f>
      </c>
      <c r="C302">
        <f>IF(N302&gt;2400000,240000,(N302*S302)/100)</f>
      </c>
      <c r="D302">
        <f>IF(S302=0,0,IF((N302-I302)&gt;2400000,((((((N302-I302-J302)-240000))*0.1+(I302+J302)*0.1)))-7000,((((((N302-I302-J302)-(N302-I302-J302)*S302/100)))*0.1+(I302+J302)*0.1)-7000)))</f>
      </c>
      <c r="E302">
        <f>C302-O302</f>
      </c>
      <c r="F302">
        <f>D302-P302</f>
      </c>
      <c r="G302">
        <f>SUMIF(negtgel!U$2:BL$2,'Tsalin uzuulelt'!B$1,negtgel!U302:BL302) + SUMIF(negtgel!U$2:BL$2,'Tsalin uzuulelt'!B$2,negtgel!U302:BL302)+SUMIF(negtgel!U$2:BL$2,'Tsalin uzuulelt'!B$3,negtgel!U302:BL302)+SUMIF(negtgel!U$2:BL$2,'Tsalin uzuulelt'!B$4,negtgel!U302:BL302)+SUMIF(negtgel!U$2:BL$2,'Tsalin uzuulelt'!B$5,negtgel!U302:BL302)</f>
      </c>
      <c r="H302">
        <f>SUMIF(negtgel!U$2:BL$2,'Tsalin uzuulelt'!F$1,negtgel!U302:BL302) + SUMIF(negtgel!U$2:BL$2,'Tsalin uzuulelt'!F$2,negtgel!U302:BL302)+SUMIF(negtgel!U$2:BL$2,'Tsalin uzuulelt'!F$3,negtgel!U302:BL302)+SUMIF(negtgel!U$2:BL$2,'Tsalin uzuulelt'!F$4,negtgel!U302:BL302)+SUMIF(negtgel!U$2:BL$2,'Tsalin uzuulelt'!F$5,negtgel!U302:BL302)</f>
      </c>
      <c r="I302">
        <f>SUMIF(negtgel!U$2:BL$2,'Tsalin uzuulelt'!H$1,negtgel!U302:BL302) + SUMIF(negtgel!U$2:BL$2,'Tsalin uzuulelt'!H$2,negtgel!U302:BL302)+SUMIF(negtgel!U$2:BL$2,'Tsalin uzuulelt'!H$3,negtgel!U302:BL302)+SUMIF(negtgel!U$2:BL$2,'Tsalin uzuulelt'!H$4,negtgel!U302:BL302)+SUMIF(negtgel!U$2:BL$2,'Tsalin uzuulelt'!H$5,negtgel!U302:BL302)</f>
      </c>
      <c r="J302">
        <f>SUMIF(negtgel!U$2:BL$2,'Tsalin uzuulelt'!J$1,negtgel!U302:BL302) + SUMIF(negtgel!U$2:BL$2,'Tsalin uzuulelt'!J$2,negtgel!U302:BL302)+SUMIF(negtgel!U$2:BL$2,'Tsalin uzuulelt'!J$3,negtgel!U302:BL302)+SUMIF(negtgel!U$2:BL$2,'Tsalin uzuulelt'!J$4,negtgel!U302:BL302)+SUMIF(negtgel!U$2:BL$2,'Tsalin uzuulelt'!J$5,negtgel!U302:BL302)</f>
      </c>
      <c r="K302">
        <f>SUMIF(negtgel!U$2:BL$2,'Tsalin uzuulelt'!L$1,negtgel!U302:BL302) + SUMIF(negtgel!U$2:BL$2,'Tsalin uzuulelt'!L$2,negtgel!U302:BL302)+SUMIF(negtgel!U$2:BL$2,'Tsalin uzuulelt'!L$3,negtgel!U302:BL302)+SUMIF(negtgel!U$2:BL$2,'Tsalin uzuulelt'!L$4,negtgel!U302:BL302)+SUMIF(negtgel!U$2:BL$2,'Tsalin uzuulelt'!L$5,negtgel!U302:BL302)</f>
      </c>
      <c r="L302">
        <f>SUMIF(negtgel!U$2:BL$2,'Tsalin uzuulelt'!N$1,negtgel!U302:BL302) + SUMIF(negtgel!U$2:BL$2,'Tsalin uzuulelt'!N$2,negtgel!U302:BL302)+SUMIF(negtgel!U$2:BL$2,'Tsalin uzuulelt'!N$3,negtgel!U302:BL302)+SUMIF(negtgel!U$2:BL$2,'Tsalin uzuulelt'!N$4,negtgel!U302:BL302)+SUMIF(negtgel!U$2:BL$2,'Tsalin uzuulelt'!N$5,negtgel!U302:BL302)</f>
      </c>
      <c r="M302">
        <f>SUMIF(negtgel!U$2:BL$2,'Tsalin uzuulelt'!P$1,negtgel!U302:BL302) + SUMIF(negtgel!U$2:BL$2,'Tsalin uzuulelt'!P$2,negtgel!U302:BL302)+ SUMIF(negtgel!U$2:BL$2,'Tsalin uzuulelt'!P$3,negtgel!U302:BL302)+ SUMIF(negtgel!U$2:BL$2,'Tsalin uzuulelt'!P$4,negtgel!U302:BL302)+ SUMIF(negtgel!U$2:BL$2,'Tsalin uzuulelt'!P$5,negtgel!U302:BL302)</f>
      </c>
      <c r="N302">
        <f>IF(ISNUMBER(U302*1)=CF302,0,K302-H302-G302)</f>
      </c>
      <c r="O302">
        <f>IF(ISNUMBER(U302*1)=CF302,0,L302)</f>
      </c>
      <c r="P302">
        <f>IF(ISNUMBER(U302*1)=CF302,0,M302)</f>
      </c>
      <c r="Q302">
        <f>IF(N302&gt;2400000,N302,0)</f>
      </c>
      <c r="R302">
        <f>IF(L302/Q302*100&lt;3,2,10)</f>
      </c>
      <c r="S302">
        <f>IF(CH302=0,0,IF(B302&gt;9,10,IF(B302&gt;8,B302,IF(B302&gt;7.7,7.8,IF(B302&gt;3,B302,IF(B302&gt;1.5,2))))))</f>
      </c>
      <c r="T302">
        <f>IFERROR(U302*1,0)</f>
      </c>
      <c r="U302" t="n">
        <v>58.0</v>
      </c>
      <c r="V302" t="s">
        <v>4482</v>
      </c>
      <c r="W302" t="s">
        <v>4469</v>
      </c>
      <c r="X302" t="n">
        <v>733863.0</v>
      </c>
      <c r="Y302" t="n">
        <v>733863.0</v>
      </c>
      <c r="Z302" t="n">
        <v>146773.0</v>
      </c>
      <c r="AA302" t="n">
        <v>146773.0</v>
      </c>
      <c r="AB302" t="n">
        <v>0.0</v>
      </c>
      <c r="AC302" t="n">
        <v>110079.0</v>
      </c>
      <c r="AD302" t="n">
        <v>0.0</v>
      </c>
      <c r="AE302" t="n">
        <v>0.0</v>
      </c>
      <c r="AF302" t="n">
        <v>69000.0</v>
      </c>
      <c r="AG302" t="n">
        <v>0.0</v>
      </c>
      <c r="AH302" t="n">
        <v>0.0</v>
      </c>
      <c r="AI302" t="n">
        <v>0.0</v>
      </c>
      <c r="AJ302" t="n">
        <v>0.0</v>
      </c>
      <c r="AK302" t="n">
        <v>0.0</v>
      </c>
      <c r="AL302" t="n">
        <v>0.0</v>
      </c>
      <c r="AM302" t="n">
        <v>0.0</v>
      </c>
      <c r="AN302" t="n">
        <v>0.0</v>
      </c>
      <c r="AO302" t="n">
        <v>1206488.0</v>
      </c>
      <c r="AP302" t="n">
        <v>120649.0</v>
      </c>
      <c r="AQ302" t="n">
        <v>102273.9</v>
      </c>
      <c r="CG302"/>
    </row>
    <row r="303">
      <c r="A303" t="n">
        <v>5.0</v>
      </c>
      <c r="B303">
        <f>IF((K303-G303-H303&gt;2400000),10,(L303/(K303-G303-H303)*100))</f>
      </c>
      <c r="C303">
        <f>IF(N303&gt;2400000,240000,(N303*S303)/100)</f>
      </c>
      <c r="D303">
        <f>IF(S303=0,0,IF((N303-I303)&gt;2400000,((((((N303-I303-J303)-240000))*0.1+(I303+J303)*0.1)))-7000,((((((N303-I303-J303)-(N303-I303-J303)*S303/100)))*0.1+(I303+J303)*0.1)-7000)))</f>
      </c>
      <c r="E303">
        <f>C303-O303</f>
      </c>
      <c r="F303">
        <f>D303-P303</f>
      </c>
      <c r="G303">
        <f>SUMIF(negtgel!U$2:BL$2,'Tsalin uzuulelt'!B$1,negtgel!U303:BL303) + SUMIF(negtgel!U$2:BL$2,'Tsalin uzuulelt'!B$2,negtgel!U303:BL303)+SUMIF(negtgel!U$2:BL$2,'Tsalin uzuulelt'!B$3,negtgel!U303:BL303)+SUMIF(negtgel!U$2:BL$2,'Tsalin uzuulelt'!B$4,negtgel!U303:BL303)+SUMIF(negtgel!U$2:BL$2,'Tsalin uzuulelt'!B$5,negtgel!U303:BL303)</f>
      </c>
      <c r="H303">
        <f>SUMIF(negtgel!U$2:BL$2,'Tsalin uzuulelt'!F$1,negtgel!U303:BL303) + SUMIF(negtgel!U$2:BL$2,'Tsalin uzuulelt'!F$2,negtgel!U303:BL303)+SUMIF(negtgel!U$2:BL$2,'Tsalin uzuulelt'!F$3,negtgel!U303:BL303)+SUMIF(negtgel!U$2:BL$2,'Tsalin uzuulelt'!F$4,negtgel!U303:BL303)+SUMIF(negtgel!U$2:BL$2,'Tsalin uzuulelt'!F$5,negtgel!U303:BL303)</f>
      </c>
      <c r="I303">
        <f>SUMIF(negtgel!U$2:BL$2,'Tsalin uzuulelt'!H$1,negtgel!U303:BL303) + SUMIF(negtgel!U$2:BL$2,'Tsalin uzuulelt'!H$2,negtgel!U303:BL303)+SUMIF(negtgel!U$2:BL$2,'Tsalin uzuulelt'!H$3,negtgel!U303:BL303)+SUMIF(negtgel!U$2:BL$2,'Tsalin uzuulelt'!H$4,negtgel!U303:BL303)+SUMIF(negtgel!U$2:BL$2,'Tsalin uzuulelt'!H$5,negtgel!U303:BL303)</f>
      </c>
      <c r="J303">
        <f>SUMIF(negtgel!U$2:BL$2,'Tsalin uzuulelt'!J$1,negtgel!U303:BL303) + SUMIF(negtgel!U$2:BL$2,'Tsalin uzuulelt'!J$2,negtgel!U303:BL303)+SUMIF(negtgel!U$2:BL$2,'Tsalin uzuulelt'!J$3,negtgel!U303:BL303)+SUMIF(negtgel!U$2:BL$2,'Tsalin uzuulelt'!J$4,negtgel!U303:BL303)+SUMIF(negtgel!U$2:BL$2,'Tsalin uzuulelt'!J$5,negtgel!U303:BL303)</f>
      </c>
      <c r="K303">
        <f>SUMIF(negtgel!U$2:BL$2,'Tsalin uzuulelt'!L$1,negtgel!U303:BL303) + SUMIF(negtgel!U$2:BL$2,'Tsalin uzuulelt'!L$2,negtgel!U303:BL303)+SUMIF(negtgel!U$2:BL$2,'Tsalin uzuulelt'!L$3,negtgel!U303:BL303)+SUMIF(negtgel!U$2:BL$2,'Tsalin uzuulelt'!L$4,negtgel!U303:BL303)+SUMIF(negtgel!U$2:BL$2,'Tsalin uzuulelt'!L$5,negtgel!U303:BL303)</f>
      </c>
      <c r="L303">
        <f>SUMIF(negtgel!U$2:BL$2,'Tsalin uzuulelt'!N$1,negtgel!U303:BL303) + SUMIF(negtgel!U$2:BL$2,'Tsalin uzuulelt'!N$2,negtgel!U303:BL303)+SUMIF(negtgel!U$2:BL$2,'Tsalin uzuulelt'!N$3,negtgel!U303:BL303)+SUMIF(negtgel!U$2:BL$2,'Tsalin uzuulelt'!N$4,negtgel!U303:BL303)+SUMIF(negtgel!U$2:BL$2,'Tsalin uzuulelt'!N$5,negtgel!U303:BL303)</f>
      </c>
      <c r="M303">
        <f>SUMIF(negtgel!U$2:BL$2,'Tsalin uzuulelt'!P$1,negtgel!U303:BL303) + SUMIF(negtgel!U$2:BL$2,'Tsalin uzuulelt'!P$2,negtgel!U303:BL303)+ SUMIF(negtgel!U$2:BL$2,'Tsalin uzuulelt'!P$3,negtgel!U303:BL303)+ SUMIF(negtgel!U$2:BL$2,'Tsalin uzuulelt'!P$4,negtgel!U303:BL303)+ SUMIF(negtgel!U$2:BL$2,'Tsalin uzuulelt'!P$5,negtgel!U303:BL303)</f>
      </c>
      <c r="N303">
        <f>IF(ISNUMBER(U303*1)=CF303,0,K303-H303-G303)</f>
      </c>
      <c r="O303">
        <f>IF(ISNUMBER(U303*1)=CF303,0,L303)</f>
      </c>
      <c r="P303">
        <f>IF(ISNUMBER(U303*1)=CF303,0,M303)</f>
      </c>
      <c r="Q303">
        <f>IF(N303&gt;2400000,N303,0)</f>
      </c>
      <c r="R303">
        <f>IF(L303/Q303*100&lt;3,2,10)</f>
      </c>
      <c r="S303">
        <f>IF(CH303=0,0,IF(B303&gt;9,10,IF(B303&gt;8,B303,IF(B303&gt;7.7,7.8,IF(B303&gt;3,B303,IF(B303&gt;1.5,2))))))</f>
      </c>
      <c r="T303">
        <f>IFERROR(U303*1,0)</f>
      </c>
      <c r="U303" t="s">
        <v>4466</v>
      </c>
      <c r="V303"/>
      <c r="W303"/>
      <c r="X303" t="n">
        <v>5556857.0</v>
      </c>
      <c r="Y303" t="n">
        <v>5290044.0</v>
      </c>
      <c r="Z303" t="n">
        <v>477878.0</v>
      </c>
      <c r="AA303" t="n">
        <v>685030.0</v>
      </c>
      <c r="AB303" t="n">
        <v>0.0</v>
      </c>
      <c r="AC303" t="n">
        <v>211694.0</v>
      </c>
      <c r="AD303" t="n">
        <v>0.0</v>
      </c>
      <c r="AE303" t="n">
        <v>0.0</v>
      </c>
      <c r="AF303" t="n">
        <v>591000.0</v>
      </c>
      <c r="AG303" t="n">
        <v>0.0</v>
      </c>
      <c r="AH303" t="n">
        <v>0.0</v>
      </c>
      <c r="AI303" t="n">
        <v>0.0</v>
      </c>
      <c r="AJ303" t="n">
        <v>0.0</v>
      </c>
      <c r="AK303" t="n">
        <v>0.0</v>
      </c>
      <c r="AL303" t="n">
        <v>0.0</v>
      </c>
      <c r="AM303" t="n">
        <v>0.0</v>
      </c>
      <c r="AN303" t="n">
        <v>0.0</v>
      </c>
      <c r="AO303" t="n">
        <v>7255646.0</v>
      </c>
      <c r="AP303" t="n">
        <v>725566.0</v>
      </c>
      <c r="AQ303" t="n">
        <v>595918.3</v>
      </c>
      <c r="CG303"/>
    </row>
    <row r="304">
      <c r="A304" t="n">
        <v>5.0</v>
      </c>
      <c r="B304">
        <f>IF((K304-G304-H304&gt;2400000),10,(L304/(K304-G304-H304)*100))</f>
      </c>
      <c r="C304">
        <f>IF(N304&gt;2400000,240000,(N304*S304)/100)</f>
      </c>
      <c r="D304">
        <f>IF(S304=0,0,IF((N304-I304)&gt;2400000,((((((N304-I304-J304)-240000))*0.1+(I304+J304)*0.1)))-7000,((((((N304-I304-J304)-(N304-I304-J304)*S304/100)))*0.1+(I304+J304)*0.1)-7000)))</f>
      </c>
      <c r="E304">
        <f>C304-O304</f>
      </c>
      <c r="F304">
        <f>D304-P304</f>
      </c>
      <c r="G304">
        <f>SUMIF(negtgel!U$2:BL$2,'Tsalin uzuulelt'!B$1,negtgel!U304:BL304) + SUMIF(negtgel!U$2:BL$2,'Tsalin uzuulelt'!B$2,negtgel!U304:BL304)+SUMIF(negtgel!U$2:BL$2,'Tsalin uzuulelt'!B$3,negtgel!U304:BL304)+SUMIF(negtgel!U$2:BL$2,'Tsalin uzuulelt'!B$4,negtgel!U304:BL304)+SUMIF(negtgel!U$2:BL$2,'Tsalin uzuulelt'!B$5,negtgel!U304:BL304)</f>
      </c>
      <c r="H304">
        <f>SUMIF(negtgel!U$2:BL$2,'Tsalin uzuulelt'!F$1,negtgel!U304:BL304) + SUMIF(negtgel!U$2:BL$2,'Tsalin uzuulelt'!F$2,negtgel!U304:BL304)+SUMIF(negtgel!U$2:BL$2,'Tsalin uzuulelt'!F$3,negtgel!U304:BL304)+SUMIF(negtgel!U$2:BL$2,'Tsalin uzuulelt'!F$4,negtgel!U304:BL304)+SUMIF(negtgel!U$2:BL$2,'Tsalin uzuulelt'!F$5,negtgel!U304:BL304)</f>
      </c>
      <c r="I304">
        <f>SUMIF(negtgel!U$2:BL$2,'Tsalin uzuulelt'!H$1,negtgel!U304:BL304) + SUMIF(negtgel!U$2:BL$2,'Tsalin uzuulelt'!H$2,negtgel!U304:BL304)+SUMIF(negtgel!U$2:BL$2,'Tsalin uzuulelt'!H$3,negtgel!U304:BL304)+SUMIF(negtgel!U$2:BL$2,'Tsalin uzuulelt'!H$4,negtgel!U304:BL304)+SUMIF(negtgel!U$2:BL$2,'Tsalin uzuulelt'!H$5,negtgel!U304:BL304)</f>
      </c>
      <c r="J304">
        <f>SUMIF(negtgel!U$2:BL$2,'Tsalin uzuulelt'!J$1,negtgel!U304:BL304) + SUMIF(negtgel!U$2:BL$2,'Tsalin uzuulelt'!J$2,negtgel!U304:BL304)+SUMIF(negtgel!U$2:BL$2,'Tsalin uzuulelt'!J$3,negtgel!U304:BL304)+SUMIF(negtgel!U$2:BL$2,'Tsalin uzuulelt'!J$4,negtgel!U304:BL304)+SUMIF(negtgel!U$2:BL$2,'Tsalin uzuulelt'!J$5,negtgel!U304:BL304)</f>
      </c>
      <c r="K304">
        <f>SUMIF(negtgel!U$2:BL$2,'Tsalin uzuulelt'!L$1,negtgel!U304:BL304) + SUMIF(negtgel!U$2:BL$2,'Tsalin uzuulelt'!L$2,negtgel!U304:BL304)+SUMIF(negtgel!U$2:BL$2,'Tsalin uzuulelt'!L$3,negtgel!U304:BL304)+SUMIF(negtgel!U$2:BL$2,'Tsalin uzuulelt'!L$4,negtgel!U304:BL304)+SUMIF(negtgel!U$2:BL$2,'Tsalin uzuulelt'!L$5,negtgel!U304:BL304)</f>
      </c>
      <c r="L304">
        <f>SUMIF(negtgel!U$2:BL$2,'Tsalin uzuulelt'!N$1,negtgel!U304:BL304) + SUMIF(negtgel!U$2:BL$2,'Tsalin uzuulelt'!N$2,negtgel!U304:BL304)+SUMIF(negtgel!U$2:BL$2,'Tsalin uzuulelt'!N$3,negtgel!U304:BL304)+SUMIF(negtgel!U$2:BL$2,'Tsalin uzuulelt'!N$4,negtgel!U304:BL304)+SUMIF(negtgel!U$2:BL$2,'Tsalin uzuulelt'!N$5,negtgel!U304:BL304)</f>
      </c>
      <c r="M304">
        <f>SUMIF(negtgel!U$2:BL$2,'Tsalin uzuulelt'!P$1,negtgel!U304:BL304) + SUMIF(negtgel!U$2:BL$2,'Tsalin uzuulelt'!P$2,negtgel!U304:BL304)+ SUMIF(negtgel!U$2:BL$2,'Tsalin uzuulelt'!P$3,negtgel!U304:BL304)+ SUMIF(negtgel!U$2:BL$2,'Tsalin uzuulelt'!P$4,negtgel!U304:BL304)+ SUMIF(negtgel!U$2:BL$2,'Tsalin uzuulelt'!P$5,negtgel!U304:BL304)</f>
      </c>
      <c r="N304">
        <f>IF(ISNUMBER(U304*1)=CF304,0,K304-H304-G304)</f>
      </c>
      <c r="O304">
        <f>IF(ISNUMBER(U304*1)=CF304,0,L304)</f>
      </c>
      <c r="P304">
        <f>IF(ISNUMBER(U304*1)=CF304,0,M304)</f>
      </c>
      <c r="Q304">
        <f>IF(N304&gt;2400000,N304,0)</f>
      </c>
      <c r="R304">
        <f>IF(L304/Q304*100&lt;3,2,10)</f>
      </c>
      <c r="S304">
        <f>IF(CH304=0,0,IF(B304&gt;9,10,IF(B304&gt;8,B304,IF(B304&gt;7.7,7.8,IF(B304&gt;3,B304,IF(B304&gt;1.5,2))))))</f>
      </c>
      <c r="T304">
        <f>IFERROR(U304*1,0)</f>
      </c>
      <c r="U304" t="s">
        <v>4483</v>
      </c>
      <c r="V304"/>
      <c r="W304"/>
      <c r="X304"/>
      <c r="Y304"/>
      <c r="Z304"/>
      <c r="AA304"/>
      <c r="AB304"/>
      <c r="AC304"/>
      <c r="AD304"/>
      <c r="AE304"/>
      <c r="AF304"/>
      <c r="AG304"/>
      <c r="AH304"/>
      <c r="AI304"/>
      <c r="AJ304"/>
      <c r="AK304"/>
      <c r="AL304"/>
      <c r="AM304"/>
      <c r="AN304"/>
      <c r="AO304"/>
      <c r="AP304"/>
      <c r="AQ304"/>
      <c r="CG304"/>
    </row>
    <row r="305">
      <c r="A305" t="n">
        <v>5.0</v>
      </c>
      <c r="B305">
        <f>IF((K305-G305-H305&gt;2400000),10,(L305/(K305-G305-H305)*100))</f>
      </c>
      <c r="C305">
        <f>IF(N305&gt;2400000,240000,(N305*S305)/100)</f>
      </c>
      <c r="D305">
        <f>IF(S305=0,0,IF((N305-I305)&gt;2400000,((((((N305-I305-J305)-240000))*0.1+(I305+J305)*0.1)))-7000,((((((N305-I305-J305)-(N305-I305-J305)*S305/100)))*0.1+(I305+J305)*0.1)-7000)))</f>
      </c>
      <c r="E305">
        <f>C305-O305</f>
      </c>
      <c r="F305">
        <f>D305-P305</f>
      </c>
      <c r="G305">
        <f>SUMIF(negtgel!U$2:BL$2,'Tsalin uzuulelt'!B$1,negtgel!U305:BL305) + SUMIF(negtgel!U$2:BL$2,'Tsalin uzuulelt'!B$2,negtgel!U305:BL305)+SUMIF(negtgel!U$2:BL$2,'Tsalin uzuulelt'!B$3,negtgel!U305:BL305)+SUMIF(negtgel!U$2:BL$2,'Tsalin uzuulelt'!B$4,negtgel!U305:BL305)+SUMIF(negtgel!U$2:BL$2,'Tsalin uzuulelt'!B$5,negtgel!U305:BL305)</f>
      </c>
      <c r="H305">
        <f>SUMIF(negtgel!U$2:BL$2,'Tsalin uzuulelt'!F$1,negtgel!U305:BL305) + SUMIF(negtgel!U$2:BL$2,'Tsalin uzuulelt'!F$2,negtgel!U305:BL305)+SUMIF(negtgel!U$2:BL$2,'Tsalin uzuulelt'!F$3,negtgel!U305:BL305)+SUMIF(negtgel!U$2:BL$2,'Tsalin uzuulelt'!F$4,negtgel!U305:BL305)+SUMIF(negtgel!U$2:BL$2,'Tsalin uzuulelt'!F$5,negtgel!U305:BL305)</f>
      </c>
      <c r="I305">
        <f>SUMIF(negtgel!U$2:BL$2,'Tsalin uzuulelt'!H$1,negtgel!U305:BL305) + SUMIF(negtgel!U$2:BL$2,'Tsalin uzuulelt'!H$2,negtgel!U305:BL305)+SUMIF(negtgel!U$2:BL$2,'Tsalin uzuulelt'!H$3,negtgel!U305:BL305)+SUMIF(negtgel!U$2:BL$2,'Tsalin uzuulelt'!H$4,negtgel!U305:BL305)+SUMIF(negtgel!U$2:BL$2,'Tsalin uzuulelt'!H$5,negtgel!U305:BL305)</f>
      </c>
      <c r="J305">
        <f>SUMIF(negtgel!U$2:BL$2,'Tsalin uzuulelt'!J$1,negtgel!U305:BL305) + SUMIF(negtgel!U$2:BL$2,'Tsalin uzuulelt'!J$2,negtgel!U305:BL305)+SUMIF(negtgel!U$2:BL$2,'Tsalin uzuulelt'!J$3,negtgel!U305:BL305)+SUMIF(negtgel!U$2:BL$2,'Tsalin uzuulelt'!J$4,negtgel!U305:BL305)+SUMIF(negtgel!U$2:BL$2,'Tsalin uzuulelt'!J$5,negtgel!U305:BL305)</f>
      </c>
      <c r="K305">
        <f>SUMIF(negtgel!U$2:BL$2,'Tsalin uzuulelt'!L$1,negtgel!U305:BL305) + SUMIF(negtgel!U$2:BL$2,'Tsalin uzuulelt'!L$2,negtgel!U305:BL305)+SUMIF(negtgel!U$2:BL$2,'Tsalin uzuulelt'!L$3,negtgel!U305:BL305)+SUMIF(negtgel!U$2:BL$2,'Tsalin uzuulelt'!L$4,negtgel!U305:BL305)+SUMIF(negtgel!U$2:BL$2,'Tsalin uzuulelt'!L$5,negtgel!U305:BL305)</f>
      </c>
      <c r="L305">
        <f>SUMIF(negtgel!U$2:BL$2,'Tsalin uzuulelt'!N$1,negtgel!U305:BL305) + SUMIF(negtgel!U$2:BL$2,'Tsalin uzuulelt'!N$2,negtgel!U305:BL305)+SUMIF(negtgel!U$2:BL$2,'Tsalin uzuulelt'!N$3,negtgel!U305:BL305)+SUMIF(negtgel!U$2:BL$2,'Tsalin uzuulelt'!N$4,negtgel!U305:BL305)+SUMIF(negtgel!U$2:BL$2,'Tsalin uzuulelt'!N$5,negtgel!U305:BL305)</f>
      </c>
      <c r="M305">
        <f>SUMIF(negtgel!U$2:BL$2,'Tsalin uzuulelt'!P$1,negtgel!U305:BL305) + SUMIF(negtgel!U$2:BL$2,'Tsalin uzuulelt'!P$2,negtgel!U305:BL305)+ SUMIF(negtgel!U$2:BL$2,'Tsalin uzuulelt'!P$3,negtgel!U305:BL305)+ SUMIF(negtgel!U$2:BL$2,'Tsalin uzuulelt'!P$4,negtgel!U305:BL305)+ SUMIF(negtgel!U$2:BL$2,'Tsalin uzuulelt'!P$5,negtgel!U305:BL305)</f>
      </c>
      <c r="N305">
        <f>IF(ISNUMBER(U305*1)=CF305,0,K305-H305-G305)</f>
      </c>
      <c r="O305">
        <f>IF(ISNUMBER(U305*1)=CF305,0,L305)</f>
      </c>
      <c r="P305">
        <f>IF(ISNUMBER(U305*1)=CF305,0,M305)</f>
      </c>
      <c r="Q305">
        <f>IF(N305&gt;2400000,N305,0)</f>
      </c>
      <c r="R305">
        <f>IF(L305/Q305*100&lt;3,2,10)</f>
      </c>
      <c r="S305">
        <f>IF(CH305=0,0,IF(B305&gt;9,10,IF(B305&gt;8,B305,IF(B305&gt;7.7,7.8,IF(B305&gt;3,B305,IF(B305&gt;1.5,2))))))</f>
      </c>
      <c r="T305">
        <f>IFERROR(U305*1,0)</f>
      </c>
      <c r="U305" t="n">
        <v>59.0</v>
      </c>
      <c r="V305" t="s">
        <v>4484</v>
      </c>
      <c r="W305" t="s">
        <v>4469</v>
      </c>
      <c r="X305" t="n">
        <v>613669.0</v>
      </c>
      <c r="Y305" t="n">
        <v>586988.0</v>
      </c>
      <c r="Z305" t="n">
        <v>58699.0</v>
      </c>
      <c r="AA305" t="n">
        <v>88048.0</v>
      </c>
      <c r="AB305" t="n">
        <v>0.0</v>
      </c>
      <c r="AC305" t="n">
        <v>0.0</v>
      </c>
      <c r="AD305" t="n">
        <v>0.0</v>
      </c>
      <c r="AE305" t="n">
        <v>0.0</v>
      </c>
      <c r="AF305" t="n">
        <v>66000.0</v>
      </c>
      <c r="AG305" t="n">
        <v>0.0</v>
      </c>
      <c r="AH305" t="n">
        <v>0.0</v>
      </c>
      <c r="AI305" t="n">
        <v>0.0</v>
      </c>
      <c r="AJ305" t="n">
        <v>0.0</v>
      </c>
      <c r="AK305" t="n">
        <v>0.0</v>
      </c>
      <c r="AL305" t="n">
        <v>152721.0</v>
      </c>
      <c r="AM305" t="n">
        <v>0.0</v>
      </c>
      <c r="AN305" t="n">
        <v>0.0</v>
      </c>
      <c r="AO305" t="n">
        <v>952456.0</v>
      </c>
      <c r="AP305" t="n">
        <v>79973.0</v>
      </c>
      <c r="AQ305" t="n">
        <v>65636.2</v>
      </c>
      <c r="CG305"/>
    </row>
    <row r="306">
      <c r="A306" t="n">
        <v>5.0</v>
      </c>
      <c r="B306">
        <f>IF((K306-G306-H306&gt;2400000),10,(L306/(K306-G306-H306)*100))</f>
      </c>
      <c r="C306">
        <f>IF(N306&gt;2400000,240000,(N306*S306)/100)</f>
      </c>
      <c r="D306">
        <f>IF(S306=0,0,IF((N306-I306)&gt;2400000,((((((N306-I306-J306)-240000))*0.1+(I306+J306)*0.1)))-7000,((((((N306-I306-J306)-(N306-I306-J306)*S306/100)))*0.1+(I306+J306)*0.1)-7000)))</f>
      </c>
      <c r="E306">
        <f>C306-O306</f>
      </c>
      <c r="F306">
        <f>D306-P306</f>
      </c>
      <c r="G306">
        <f>SUMIF(negtgel!U$2:BL$2,'Tsalin uzuulelt'!B$1,negtgel!U306:BL306) + SUMIF(negtgel!U$2:BL$2,'Tsalin uzuulelt'!B$2,negtgel!U306:BL306)+SUMIF(negtgel!U$2:BL$2,'Tsalin uzuulelt'!B$3,negtgel!U306:BL306)+SUMIF(negtgel!U$2:BL$2,'Tsalin uzuulelt'!B$4,negtgel!U306:BL306)+SUMIF(negtgel!U$2:BL$2,'Tsalin uzuulelt'!B$5,negtgel!U306:BL306)</f>
      </c>
      <c r="H306">
        <f>SUMIF(negtgel!U$2:BL$2,'Tsalin uzuulelt'!F$1,negtgel!U306:BL306) + SUMIF(negtgel!U$2:BL$2,'Tsalin uzuulelt'!F$2,negtgel!U306:BL306)+SUMIF(negtgel!U$2:BL$2,'Tsalin uzuulelt'!F$3,negtgel!U306:BL306)+SUMIF(negtgel!U$2:BL$2,'Tsalin uzuulelt'!F$4,negtgel!U306:BL306)+SUMIF(negtgel!U$2:BL$2,'Tsalin uzuulelt'!F$5,negtgel!U306:BL306)</f>
      </c>
      <c r="I306">
        <f>SUMIF(negtgel!U$2:BL$2,'Tsalin uzuulelt'!H$1,negtgel!U306:BL306) + SUMIF(negtgel!U$2:BL$2,'Tsalin uzuulelt'!H$2,negtgel!U306:BL306)+SUMIF(negtgel!U$2:BL$2,'Tsalin uzuulelt'!H$3,negtgel!U306:BL306)+SUMIF(negtgel!U$2:BL$2,'Tsalin uzuulelt'!H$4,negtgel!U306:BL306)+SUMIF(negtgel!U$2:BL$2,'Tsalin uzuulelt'!H$5,negtgel!U306:BL306)</f>
      </c>
      <c r="J306">
        <f>SUMIF(negtgel!U$2:BL$2,'Tsalin uzuulelt'!J$1,negtgel!U306:BL306) + SUMIF(negtgel!U$2:BL$2,'Tsalin uzuulelt'!J$2,negtgel!U306:BL306)+SUMIF(negtgel!U$2:BL$2,'Tsalin uzuulelt'!J$3,negtgel!U306:BL306)+SUMIF(negtgel!U$2:BL$2,'Tsalin uzuulelt'!J$4,negtgel!U306:BL306)+SUMIF(negtgel!U$2:BL$2,'Tsalin uzuulelt'!J$5,negtgel!U306:BL306)</f>
      </c>
      <c r="K306">
        <f>SUMIF(negtgel!U$2:BL$2,'Tsalin uzuulelt'!L$1,negtgel!U306:BL306) + SUMIF(negtgel!U$2:BL$2,'Tsalin uzuulelt'!L$2,negtgel!U306:BL306)+SUMIF(negtgel!U$2:BL$2,'Tsalin uzuulelt'!L$3,negtgel!U306:BL306)+SUMIF(negtgel!U$2:BL$2,'Tsalin uzuulelt'!L$4,negtgel!U306:BL306)+SUMIF(negtgel!U$2:BL$2,'Tsalin uzuulelt'!L$5,negtgel!U306:BL306)</f>
      </c>
      <c r="L306">
        <f>SUMIF(negtgel!U$2:BL$2,'Tsalin uzuulelt'!N$1,negtgel!U306:BL306) + SUMIF(negtgel!U$2:BL$2,'Tsalin uzuulelt'!N$2,negtgel!U306:BL306)+SUMIF(negtgel!U$2:BL$2,'Tsalin uzuulelt'!N$3,negtgel!U306:BL306)+SUMIF(negtgel!U$2:BL$2,'Tsalin uzuulelt'!N$4,negtgel!U306:BL306)+SUMIF(negtgel!U$2:BL$2,'Tsalin uzuulelt'!N$5,negtgel!U306:BL306)</f>
      </c>
      <c r="M306">
        <f>SUMIF(negtgel!U$2:BL$2,'Tsalin uzuulelt'!P$1,negtgel!U306:BL306) + SUMIF(negtgel!U$2:BL$2,'Tsalin uzuulelt'!P$2,negtgel!U306:BL306)+ SUMIF(negtgel!U$2:BL$2,'Tsalin uzuulelt'!P$3,negtgel!U306:BL306)+ SUMIF(negtgel!U$2:BL$2,'Tsalin uzuulelt'!P$4,negtgel!U306:BL306)+ SUMIF(negtgel!U$2:BL$2,'Tsalin uzuulelt'!P$5,negtgel!U306:BL306)</f>
      </c>
      <c r="N306">
        <f>IF(ISNUMBER(U306*1)=CF306,0,K306-H306-G306)</f>
      </c>
      <c r="O306">
        <f>IF(ISNUMBER(U306*1)=CF306,0,L306)</f>
      </c>
      <c r="P306">
        <f>IF(ISNUMBER(U306*1)=CF306,0,M306)</f>
      </c>
      <c r="Q306">
        <f>IF(N306&gt;2400000,N306,0)</f>
      </c>
      <c r="R306">
        <f>IF(L306/Q306*100&lt;3,2,10)</f>
      </c>
      <c r="S306">
        <f>IF(CH306=0,0,IF(B306&gt;9,10,IF(B306&gt;8,B306,IF(B306&gt;7.7,7.8,IF(B306&gt;3,B306,IF(B306&gt;1.5,2))))))</f>
      </c>
      <c r="T306">
        <f>IFERROR(U306*1,0)</f>
      </c>
      <c r="U306" t="n">
        <v>68.0</v>
      </c>
      <c r="V306" t="s">
        <v>4489</v>
      </c>
      <c r="W306" t="s">
        <v>4471</v>
      </c>
      <c r="X306" t="n">
        <v>496912.0</v>
      </c>
      <c r="Y306" t="n">
        <v>496912.0</v>
      </c>
      <c r="Z306" t="n">
        <v>0.0</v>
      </c>
      <c r="AA306" t="n">
        <v>0.0</v>
      </c>
      <c r="AB306" t="n">
        <v>0.0</v>
      </c>
      <c r="AC306" t="n">
        <v>0.0</v>
      </c>
      <c r="AD306" t="n">
        <v>0.0</v>
      </c>
      <c r="AE306" t="n">
        <v>0.0</v>
      </c>
      <c r="AF306" t="n">
        <v>69000.0</v>
      </c>
      <c r="AG306" t="n">
        <v>0.0</v>
      </c>
      <c r="AH306" t="n">
        <v>0.0</v>
      </c>
      <c r="AI306" t="n">
        <v>0.0</v>
      </c>
      <c r="AJ306" t="n">
        <v>0.0</v>
      </c>
      <c r="AK306" t="n">
        <v>0.0</v>
      </c>
      <c r="AL306" t="n">
        <v>0.0</v>
      </c>
      <c r="AM306" t="n">
        <v>0.0</v>
      </c>
      <c r="AN306" t="n">
        <v>0.0</v>
      </c>
      <c r="AO306" t="n">
        <v>565912.0</v>
      </c>
      <c r="AP306" t="n">
        <v>56591.0</v>
      </c>
      <c r="AQ306" t="n">
        <v>44622.1</v>
      </c>
      <c r="CG306"/>
    </row>
    <row r="307">
      <c r="A307" t="n">
        <v>5.0</v>
      </c>
      <c r="B307">
        <f>IF((K307-G307-H307&gt;2400000),10,(L307/(K307-G307-H307)*100))</f>
      </c>
      <c r="C307">
        <f>IF(N307&gt;2400000,240000,(N307*S307)/100)</f>
      </c>
      <c r="D307">
        <f>IF(S307=0,0,IF((N307-I307)&gt;2400000,((((((N307-I307-J307)-240000))*0.1+(I307+J307)*0.1)))-7000,((((((N307-I307-J307)-(N307-I307-J307)*S307/100)))*0.1+(I307+J307)*0.1)-7000)))</f>
      </c>
      <c r="E307">
        <f>C307-O307</f>
      </c>
      <c r="F307">
        <f>D307-P307</f>
      </c>
      <c r="G307">
        <f>SUMIF(negtgel!U$2:BL$2,'Tsalin uzuulelt'!B$1,negtgel!U307:BL307) + SUMIF(negtgel!U$2:BL$2,'Tsalin uzuulelt'!B$2,negtgel!U307:BL307)+SUMIF(negtgel!U$2:BL$2,'Tsalin uzuulelt'!B$3,negtgel!U307:BL307)+SUMIF(negtgel!U$2:BL$2,'Tsalin uzuulelt'!B$4,negtgel!U307:BL307)+SUMIF(negtgel!U$2:BL$2,'Tsalin uzuulelt'!B$5,negtgel!U307:BL307)</f>
      </c>
      <c r="H307">
        <f>SUMIF(negtgel!U$2:BL$2,'Tsalin uzuulelt'!F$1,negtgel!U307:BL307) + SUMIF(negtgel!U$2:BL$2,'Tsalin uzuulelt'!F$2,negtgel!U307:BL307)+SUMIF(negtgel!U$2:BL$2,'Tsalin uzuulelt'!F$3,negtgel!U307:BL307)+SUMIF(negtgel!U$2:BL$2,'Tsalin uzuulelt'!F$4,negtgel!U307:BL307)+SUMIF(negtgel!U$2:BL$2,'Tsalin uzuulelt'!F$5,negtgel!U307:BL307)</f>
      </c>
      <c r="I307">
        <f>SUMIF(negtgel!U$2:BL$2,'Tsalin uzuulelt'!H$1,negtgel!U307:BL307) + SUMIF(negtgel!U$2:BL$2,'Tsalin uzuulelt'!H$2,negtgel!U307:BL307)+SUMIF(negtgel!U$2:BL$2,'Tsalin uzuulelt'!H$3,negtgel!U307:BL307)+SUMIF(negtgel!U$2:BL$2,'Tsalin uzuulelt'!H$4,negtgel!U307:BL307)+SUMIF(negtgel!U$2:BL$2,'Tsalin uzuulelt'!H$5,negtgel!U307:BL307)</f>
      </c>
      <c r="J307">
        <f>SUMIF(negtgel!U$2:BL$2,'Tsalin uzuulelt'!J$1,negtgel!U307:BL307) + SUMIF(negtgel!U$2:BL$2,'Tsalin uzuulelt'!J$2,negtgel!U307:BL307)+SUMIF(negtgel!U$2:BL$2,'Tsalin uzuulelt'!J$3,negtgel!U307:BL307)+SUMIF(negtgel!U$2:BL$2,'Tsalin uzuulelt'!J$4,negtgel!U307:BL307)+SUMIF(negtgel!U$2:BL$2,'Tsalin uzuulelt'!J$5,negtgel!U307:BL307)</f>
      </c>
      <c r="K307">
        <f>SUMIF(negtgel!U$2:BL$2,'Tsalin uzuulelt'!L$1,negtgel!U307:BL307) + SUMIF(negtgel!U$2:BL$2,'Tsalin uzuulelt'!L$2,negtgel!U307:BL307)+SUMIF(negtgel!U$2:BL$2,'Tsalin uzuulelt'!L$3,negtgel!U307:BL307)+SUMIF(negtgel!U$2:BL$2,'Tsalin uzuulelt'!L$4,negtgel!U307:BL307)+SUMIF(negtgel!U$2:BL$2,'Tsalin uzuulelt'!L$5,negtgel!U307:BL307)</f>
      </c>
      <c r="L307">
        <f>SUMIF(negtgel!U$2:BL$2,'Tsalin uzuulelt'!N$1,negtgel!U307:BL307) + SUMIF(negtgel!U$2:BL$2,'Tsalin uzuulelt'!N$2,negtgel!U307:BL307)+SUMIF(negtgel!U$2:BL$2,'Tsalin uzuulelt'!N$3,negtgel!U307:BL307)+SUMIF(negtgel!U$2:BL$2,'Tsalin uzuulelt'!N$4,negtgel!U307:BL307)+SUMIF(negtgel!U$2:BL$2,'Tsalin uzuulelt'!N$5,negtgel!U307:BL307)</f>
      </c>
      <c r="M307">
        <f>SUMIF(negtgel!U$2:BL$2,'Tsalin uzuulelt'!P$1,negtgel!U307:BL307) + SUMIF(negtgel!U$2:BL$2,'Tsalin uzuulelt'!P$2,negtgel!U307:BL307)+ SUMIF(negtgel!U$2:BL$2,'Tsalin uzuulelt'!P$3,negtgel!U307:BL307)+ SUMIF(negtgel!U$2:BL$2,'Tsalin uzuulelt'!P$4,negtgel!U307:BL307)+ SUMIF(negtgel!U$2:BL$2,'Tsalin uzuulelt'!P$5,negtgel!U307:BL307)</f>
      </c>
      <c r="N307">
        <f>IF(ISNUMBER(U307*1)=CF307,0,K307-H307-G307)</f>
      </c>
      <c r="O307">
        <f>IF(ISNUMBER(U307*1)=CF307,0,L307)</f>
      </c>
      <c r="P307">
        <f>IF(ISNUMBER(U307*1)=CF307,0,M307)</f>
      </c>
      <c r="Q307">
        <f>IF(N307&gt;2400000,N307,0)</f>
      </c>
      <c r="R307">
        <f>IF(L307/Q307*100&lt;3,2,10)</f>
      </c>
      <c r="S307">
        <f>IF(CH307=0,0,IF(B307&gt;9,10,IF(B307&gt;8,B307,IF(B307&gt;7.7,7.8,IF(B307&gt;3,B307,IF(B307&gt;1.5,2))))))</f>
      </c>
      <c r="T307">
        <f>IFERROR(U307*1,0)</f>
      </c>
      <c r="U307" t="n">
        <v>69.0</v>
      </c>
      <c r="V307" t="s">
        <v>4491</v>
      </c>
      <c r="W307" t="s">
        <v>4469</v>
      </c>
      <c r="X307" t="n">
        <v>580710.0</v>
      </c>
      <c r="Y307" t="n">
        <v>555462.0</v>
      </c>
      <c r="Z307" t="n">
        <v>27773.0</v>
      </c>
      <c r="AA307" t="n">
        <v>83319.0</v>
      </c>
      <c r="AB307" t="n">
        <v>0.0</v>
      </c>
      <c r="AC307" t="n">
        <v>0.0</v>
      </c>
      <c r="AD307" t="n">
        <v>0.0</v>
      </c>
      <c r="AE307" t="n">
        <v>0.0</v>
      </c>
      <c r="AF307" t="n">
        <v>66000.0</v>
      </c>
      <c r="AG307" t="n">
        <v>0.0</v>
      </c>
      <c r="AH307" t="n">
        <v>0.0</v>
      </c>
      <c r="AI307" t="n">
        <v>0.0</v>
      </c>
      <c r="AJ307" t="n">
        <v>0.0</v>
      </c>
      <c r="AK307" t="n">
        <v>0.0</v>
      </c>
      <c r="AL307" t="n">
        <v>0.0</v>
      </c>
      <c r="AM307" t="n">
        <v>0.0</v>
      </c>
      <c r="AN307" t="n">
        <v>0.0</v>
      </c>
      <c r="AO307" t="n">
        <v>732554.0</v>
      </c>
      <c r="AP307" t="n">
        <v>73255.0</v>
      </c>
      <c r="AQ307" t="n">
        <v>59589.9</v>
      </c>
      <c r="CG307"/>
    </row>
    <row r="308">
      <c r="A308" t="n">
        <v>5.0</v>
      </c>
      <c r="B308">
        <f>IF((K308-G308-H308&gt;2400000),10,(L308/(K308-G308-H308)*100))</f>
      </c>
      <c r="C308">
        <f>IF(N308&gt;2400000,240000,(N308*S308)/100)</f>
      </c>
      <c r="D308">
        <f>IF(S308=0,0,IF((N308-I308)&gt;2400000,((((((N308-I308-J308)-240000))*0.1+(I308+J308)*0.1)))-7000,((((((N308-I308-J308)-(N308-I308-J308)*S308/100)))*0.1+(I308+J308)*0.1)-7000)))</f>
      </c>
      <c r="E308">
        <f>C308-O308</f>
      </c>
      <c r="F308">
        <f>D308-P308</f>
      </c>
      <c r="G308">
        <f>SUMIF(negtgel!U$2:BL$2,'Tsalin uzuulelt'!B$1,negtgel!U308:BL308) + SUMIF(negtgel!U$2:BL$2,'Tsalin uzuulelt'!B$2,negtgel!U308:BL308)+SUMIF(negtgel!U$2:BL$2,'Tsalin uzuulelt'!B$3,negtgel!U308:BL308)+SUMIF(negtgel!U$2:BL$2,'Tsalin uzuulelt'!B$4,negtgel!U308:BL308)+SUMIF(negtgel!U$2:BL$2,'Tsalin uzuulelt'!B$5,negtgel!U308:BL308)</f>
      </c>
      <c r="H308">
        <f>SUMIF(negtgel!U$2:BL$2,'Tsalin uzuulelt'!F$1,negtgel!U308:BL308) + SUMIF(negtgel!U$2:BL$2,'Tsalin uzuulelt'!F$2,negtgel!U308:BL308)+SUMIF(negtgel!U$2:BL$2,'Tsalin uzuulelt'!F$3,negtgel!U308:BL308)+SUMIF(negtgel!U$2:BL$2,'Tsalin uzuulelt'!F$4,negtgel!U308:BL308)+SUMIF(negtgel!U$2:BL$2,'Tsalin uzuulelt'!F$5,negtgel!U308:BL308)</f>
      </c>
      <c r="I308">
        <f>SUMIF(negtgel!U$2:BL$2,'Tsalin uzuulelt'!H$1,negtgel!U308:BL308) + SUMIF(negtgel!U$2:BL$2,'Tsalin uzuulelt'!H$2,negtgel!U308:BL308)+SUMIF(negtgel!U$2:BL$2,'Tsalin uzuulelt'!H$3,negtgel!U308:BL308)+SUMIF(negtgel!U$2:BL$2,'Tsalin uzuulelt'!H$4,negtgel!U308:BL308)+SUMIF(negtgel!U$2:BL$2,'Tsalin uzuulelt'!H$5,negtgel!U308:BL308)</f>
      </c>
      <c r="J308">
        <f>SUMIF(negtgel!U$2:BL$2,'Tsalin uzuulelt'!J$1,negtgel!U308:BL308) + SUMIF(negtgel!U$2:BL$2,'Tsalin uzuulelt'!J$2,negtgel!U308:BL308)+SUMIF(negtgel!U$2:BL$2,'Tsalin uzuulelt'!J$3,negtgel!U308:BL308)+SUMIF(negtgel!U$2:BL$2,'Tsalin uzuulelt'!J$4,negtgel!U308:BL308)+SUMIF(negtgel!U$2:BL$2,'Tsalin uzuulelt'!J$5,negtgel!U308:BL308)</f>
      </c>
      <c r="K308">
        <f>SUMIF(negtgel!U$2:BL$2,'Tsalin uzuulelt'!L$1,negtgel!U308:BL308) + SUMIF(negtgel!U$2:BL$2,'Tsalin uzuulelt'!L$2,negtgel!U308:BL308)+SUMIF(negtgel!U$2:BL$2,'Tsalin uzuulelt'!L$3,negtgel!U308:BL308)+SUMIF(negtgel!U$2:BL$2,'Tsalin uzuulelt'!L$4,negtgel!U308:BL308)+SUMIF(negtgel!U$2:BL$2,'Tsalin uzuulelt'!L$5,negtgel!U308:BL308)</f>
      </c>
      <c r="L308">
        <f>SUMIF(negtgel!U$2:BL$2,'Tsalin uzuulelt'!N$1,negtgel!U308:BL308) + SUMIF(negtgel!U$2:BL$2,'Tsalin uzuulelt'!N$2,negtgel!U308:BL308)+SUMIF(negtgel!U$2:BL$2,'Tsalin uzuulelt'!N$3,negtgel!U308:BL308)+SUMIF(negtgel!U$2:BL$2,'Tsalin uzuulelt'!N$4,negtgel!U308:BL308)+SUMIF(negtgel!U$2:BL$2,'Tsalin uzuulelt'!N$5,negtgel!U308:BL308)</f>
      </c>
      <c r="M308">
        <f>SUMIF(negtgel!U$2:BL$2,'Tsalin uzuulelt'!P$1,negtgel!U308:BL308) + SUMIF(negtgel!U$2:BL$2,'Tsalin uzuulelt'!P$2,negtgel!U308:BL308)+ SUMIF(negtgel!U$2:BL$2,'Tsalin uzuulelt'!P$3,negtgel!U308:BL308)+ SUMIF(negtgel!U$2:BL$2,'Tsalin uzuulelt'!P$4,negtgel!U308:BL308)+ SUMIF(negtgel!U$2:BL$2,'Tsalin uzuulelt'!P$5,negtgel!U308:BL308)</f>
      </c>
      <c r="N308">
        <f>IF(ISNUMBER(U308*1)=CF308,0,K308-H308-G308)</f>
      </c>
      <c r="O308">
        <f>IF(ISNUMBER(U308*1)=CF308,0,L308)</f>
      </c>
      <c r="P308">
        <f>IF(ISNUMBER(U308*1)=CF308,0,M308)</f>
      </c>
      <c r="Q308">
        <f>IF(N308&gt;2400000,N308,0)</f>
      </c>
      <c r="R308">
        <f>IF(L308/Q308*100&lt;3,2,10)</f>
      </c>
      <c r="S308">
        <f>IF(CH308=0,0,IF(B308&gt;9,10,IF(B308&gt;8,B308,IF(B308&gt;7.7,7.8,IF(B308&gt;3,B308,IF(B308&gt;1.5,2))))))</f>
      </c>
      <c r="T308">
        <f>IFERROR(U308*1,0)</f>
      </c>
      <c r="U308" t="n">
        <v>70.0</v>
      </c>
      <c r="V308" t="s">
        <v>4492</v>
      </c>
      <c r="W308" t="s">
        <v>4469</v>
      </c>
      <c r="X308" t="n">
        <v>580710.0</v>
      </c>
      <c r="Y308" t="n">
        <v>580710.0</v>
      </c>
      <c r="Z308" t="n">
        <v>29036.0</v>
      </c>
      <c r="AA308" t="n">
        <v>87106.0</v>
      </c>
      <c r="AB308" t="n">
        <v>0.0</v>
      </c>
      <c r="AC308" t="n">
        <v>0.0</v>
      </c>
      <c r="AD308" t="n">
        <v>0.0</v>
      </c>
      <c r="AE308" t="n">
        <v>0.0</v>
      </c>
      <c r="AF308" t="n">
        <v>69000.0</v>
      </c>
      <c r="AG308" t="n">
        <v>0.0</v>
      </c>
      <c r="AH308" t="n">
        <v>0.0</v>
      </c>
      <c r="AI308" t="n">
        <v>0.0</v>
      </c>
      <c r="AJ308" t="n">
        <v>0.0</v>
      </c>
      <c r="AK308" t="n">
        <v>0.0</v>
      </c>
      <c r="AL308" t="n">
        <v>0.0</v>
      </c>
      <c r="AM308" t="n">
        <v>0.0</v>
      </c>
      <c r="AN308" t="n">
        <v>0.0</v>
      </c>
      <c r="AO308" t="n">
        <v>765852.0</v>
      </c>
      <c r="AP308" t="n">
        <v>76586.0</v>
      </c>
      <c r="AQ308" t="n">
        <v>62616.7</v>
      </c>
      <c r="CG308"/>
    </row>
    <row r="309">
      <c r="A309" t="n">
        <v>5.0</v>
      </c>
      <c r="B309">
        <f>IF((K309-G309-H309&gt;2400000),10,(L309/(K309-G309-H309)*100))</f>
      </c>
      <c r="C309">
        <f>IF(N309&gt;2400000,240000,(N309*S309)/100)</f>
      </c>
      <c r="D309">
        <f>IF(S309=0,0,IF((N309-I309)&gt;2400000,((((((N309-I309-J309)-240000))*0.1+(I309+J309)*0.1)))-7000,((((((N309-I309-J309)-(N309-I309-J309)*S309/100)))*0.1+(I309+J309)*0.1)-7000)))</f>
      </c>
      <c r="E309">
        <f>C309-O309</f>
      </c>
      <c r="F309">
        <f>D309-P309</f>
      </c>
      <c r="G309">
        <f>SUMIF(negtgel!U$2:BL$2,'Tsalin uzuulelt'!B$1,negtgel!U309:BL309) + SUMIF(negtgel!U$2:BL$2,'Tsalin uzuulelt'!B$2,negtgel!U309:BL309)+SUMIF(negtgel!U$2:BL$2,'Tsalin uzuulelt'!B$3,negtgel!U309:BL309)+SUMIF(negtgel!U$2:BL$2,'Tsalin uzuulelt'!B$4,negtgel!U309:BL309)+SUMIF(negtgel!U$2:BL$2,'Tsalin uzuulelt'!B$5,negtgel!U309:BL309)</f>
      </c>
      <c r="H309">
        <f>SUMIF(negtgel!U$2:BL$2,'Tsalin uzuulelt'!F$1,negtgel!U309:BL309) + SUMIF(negtgel!U$2:BL$2,'Tsalin uzuulelt'!F$2,negtgel!U309:BL309)+SUMIF(negtgel!U$2:BL$2,'Tsalin uzuulelt'!F$3,negtgel!U309:BL309)+SUMIF(negtgel!U$2:BL$2,'Tsalin uzuulelt'!F$4,negtgel!U309:BL309)+SUMIF(negtgel!U$2:BL$2,'Tsalin uzuulelt'!F$5,negtgel!U309:BL309)</f>
      </c>
      <c r="I309">
        <f>SUMIF(negtgel!U$2:BL$2,'Tsalin uzuulelt'!H$1,negtgel!U309:BL309) + SUMIF(negtgel!U$2:BL$2,'Tsalin uzuulelt'!H$2,negtgel!U309:BL309)+SUMIF(negtgel!U$2:BL$2,'Tsalin uzuulelt'!H$3,negtgel!U309:BL309)+SUMIF(negtgel!U$2:BL$2,'Tsalin uzuulelt'!H$4,negtgel!U309:BL309)+SUMIF(negtgel!U$2:BL$2,'Tsalin uzuulelt'!H$5,negtgel!U309:BL309)</f>
      </c>
      <c r="J309">
        <f>SUMIF(negtgel!U$2:BL$2,'Tsalin uzuulelt'!J$1,negtgel!U309:BL309) + SUMIF(negtgel!U$2:BL$2,'Tsalin uzuulelt'!J$2,negtgel!U309:BL309)+SUMIF(negtgel!U$2:BL$2,'Tsalin uzuulelt'!J$3,negtgel!U309:BL309)+SUMIF(negtgel!U$2:BL$2,'Tsalin uzuulelt'!J$4,negtgel!U309:BL309)+SUMIF(negtgel!U$2:BL$2,'Tsalin uzuulelt'!J$5,negtgel!U309:BL309)</f>
      </c>
      <c r="K309">
        <f>SUMIF(negtgel!U$2:BL$2,'Tsalin uzuulelt'!L$1,negtgel!U309:BL309) + SUMIF(negtgel!U$2:BL$2,'Tsalin uzuulelt'!L$2,negtgel!U309:BL309)+SUMIF(negtgel!U$2:BL$2,'Tsalin uzuulelt'!L$3,negtgel!U309:BL309)+SUMIF(negtgel!U$2:BL$2,'Tsalin uzuulelt'!L$4,negtgel!U309:BL309)+SUMIF(negtgel!U$2:BL$2,'Tsalin uzuulelt'!L$5,negtgel!U309:BL309)</f>
      </c>
      <c r="L309">
        <f>SUMIF(negtgel!U$2:BL$2,'Tsalin uzuulelt'!N$1,negtgel!U309:BL309) + SUMIF(negtgel!U$2:BL$2,'Tsalin uzuulelt'!N$2,negtgel!U309:BL309)+SUMIF(negtgel!U$2:BL$2,'Tsalin uzuulelt'!N$3,negtgel!U309:BL309)+SUMIF(negtgel!U$2:BL$2,'Tsalin uzuulelt'!N$4,negtgel!U309:BL309)+SUMIF(negtgel!U$2:BL$2,'Tsalin uzuulelt'!N$5,negtgel!U309:BL309)</f>
      </c>
      <c r="M309">
        <f>SUMIF(negtgel!U$2:BL$2,'Tsalin uzuulelt'!P$1,negtgel!U309:BL309) + SUMIF(negtgel!U$2:BL$2,'Tsalin uzuulelt'!P$2,negtgel!U309:BL309)+ SUMIF(negtgel!U$2:BL$2,'Tsalin uzuulelt'!P$3,negtgel!U309:BL309)+ SUMIF(negtgel!U$2:BL$2,'Tsalin uzuulelt'!P$4,negtgel!U309:BL309)+ SUMIF(negtgel!U$2:BL$2,'Tsalin uzuulelt'!P$5,negtgel!U309:BL309)</f>
      </c>
      <c r="N309">
        <f>IF(ISNUMBER(U309*1)=CF309,0,K309-H309-G309)</f>
      </c>
      <c r="O309">
        <f>IF(ISNUMBER(U309*1)=CF309,0,L309)</f>
      </c>
      <c r="P309">
        <f>IF(ISNUMBER(U309*1)=CF309,0,M309)</f>
      </c>
      <c r="Q309">
        <f>IF(N309&gt;2400000,N309,0)</f>
      </c>
      <c r="R309">
        <f>IF(L309/Q309*100&lt;3,2,10)</f>
      </c>
      <c r="S309">
        <f>IF(CH309=0,0,IF(B309&gt;9,10,IF(B309&gt;8,B309,IF(B309&gt;7.7,7.8,IF(B309&gt;3,B309,IF(B309&gt;1.5,2))))))</f>
      </c>
      <c r="T309">
        <f>IFERROR(U309*1,0)</f>
      </c>
      <c r="U309" t="n">
        <v>71.0</v>
      </c>
      <c r="V309" t="s">
        <v>4493</v>
      </c>
      <c r="W309" t="s">
        <v>4471</v>
      </c>
      <c r="X309" t="n">
        <v>500784.0</v>
      </c>
      <c r="Y309" t="n">
        <v>500784.0</v>
      </c>
      <c r="Z309" t="n">
        <v>0.0</v>
      </c>
      <c r="AA309" t="n">
        <v>0.0</v>
      </c>
      <c r="AB309" t="n">
        <v>0.0</v>
      </c>
      <c r="AC309" t="n">
        <v>0.0</v>
      </c>
      <c r="AD309" t="n">
        <v>0.0</v>
      </c>
      <c r="AE309" t="n">
        <v>0.0</v>
      </c>
      <c r="AF309" t="n">
        <v>69000.0</v>
      </c>
      <c r="AG309" t="n">
        <v>0.0</v>
      </c>
      <c r="AH309" t="n">
        <v>0.0</v>
      </c>
      <c r="AI309" t="n">
        <v>0.0</v>
      </c>
      <c r="AJ309" t="n">
        <v>0.0</v>
      </c>
      <c r="AK309" t="n">
        <v>0.0</v>
      </c>
      <c r="AL309" t="n">
        <v>0.0</v>
      </c>
      <c r="AM309" t="n">
        <v>0.0</v>
      </c>
      <c r="AN309" t="n">
        <v>0.0</v>
      </c>
      <c r="AO309" t="n">
        <v>569784.0</v>
      </c>
      <c r="AP309" t="n">
        <v>56979.0</v>
      </c>
      <c r="AQ309" t="n">
        <v>44970.6</v>
      </c>
      <c r="CG309"/>
    </row>
    <row r="310">
      <c r="A310" t="n">
        <v>5.0</v>
      </c>
      <c r="B310">
        <f>IF((K310-G310-H310&gt;2400000),10,(L310/(K310-G310-H310)*100))</f>
      </c>
      <c r="C310">
        <f>IF(N310&gt;2400000,240000,(N310*S310)/100)</f>
      </c>
      <c r="D310">
        <f>IF(S310=0,0,IF((N310-I310)&gt;2400000,((((((N310-I310-J310)-240000))*0.1+(I310+J310)*0.1)))-7000,((((((N310-I310-J310)-(N310-I310-J310)*S310/100)))*0.1+(I310+J310)*0.1)-7000)))</f>
      </c>
      <c r="E310">
        <f>C310-O310</f>
      </c>
      <c r="F310">
        <f>D310-P310</f>
      </c>
      <c r="G310">
        <f>SUMIF(negtgel!U$2:BL$2,'Tsalin uzuulelt'!B$1,negtgel!U310:BL310) + SUMIF(negtgel!U$2:BL$2,'Tsalin uzuulelt'!B$2,negtgel!U310:BL310)+SUMIF(negtgel!U$2:BL$2,'Tsalin uzuulelt'!B$3,negtgel!U310:BL310)+SUMIF(negtgel!U$2:BL$2,'Tsalin uzuulelt'!B$4,negtgel!U310:BL310)+SUMIF(negtgel!U$2:BL$2,'Tsalin uzuulelt'!B$5,negtgel!U310:BL310)</f>
      </c>
      <c r="H310">
        <f>SUMIF(negtgel!U$2:BL$2,'Tsalin uzuulelt'!F$1,negtgel!U310:BL310) + SUMIF(negtgel!U$2:BL$2,'Tsalin uzuulelt'!F$2,negtgel!U310:BL310)+SUMIF(negtgel!U$2:BL$2,'Tsalin uzuulelt'!F$3,negtgel!U310:BL310)+SUMIF(negtgel!U$2:BL$2,'Tsalin uzuulelt'!F$4,negtgel!U310:BL310)+SUMIF(negtgel!U$2:BL$2,'Tsalin uzuulelt'!F$5,negtgel!U310:BL310)</f>
      </c>
      <c r="I310">
        <f>SUMIF(negtgel!U$2:BL$2,'Tsalin uzuulelt'!H$1,negtgel!U310:BL310) + SUMIF(negtgel!U$2:BL$2,'Tsalin uzuulelt'!H$2,negtgel!U310:BL310)+SUMIF(negtgel!U$2:BL$2,'Tsalin uzuulelt'!H$3,negtgel!U310:BL310)+SUMIF(negtgel!U$2:BL$2,'Tsalin uzuulelt'!H$4,negtgel!U310:BL310)+SUMIF(negtgel!U$2:BL$2,'Tsalin uzuulelt'!H$5,negtgel!U310:BL310)</f>
      </c>
      <c r="J310">
        <f>SUMIF(negtgel!U$2:BL$2,'Tsalin uzuulelt'!J$1,negtgel!U310:BL310) + SUMIF(negtgel!U$2:BL$2,'Tsalin uzuulelt'!J$2,negtgel!U310:BL310)+SUMIF(negtgel!U$2:BL$2,'Tsalin uzuulelt'!J$3,negtgel!U310:BL310)+SUMIF(negtgel!U$2:BL$2,'Tsalin uzuulelt'!J$4,negtgel!U310:BL310)+SUMIF(negtgel!U$2:BL$2,'Tsalin uzuulelt'!J$5,negtgel!U310:BL310)</f>
      </c>
      <c r="K310">
        <f>SUMIF(negtgel!U$2:BL$2,'Tsalin uzuulelt'!L$1,negtgel!U310:BL310) + SUMIF(negtgel!U$2:BL$2,'Tsalin uzuulelt'!L$2,negtgel!U310:BL310)+SUMIF(negtgel!U$2:BL$2,'Tsalin uzuulelt'!L$3,negtgel!U310:BL310)+SUMIF(negtgel!U$2:BL$2,'Tsalin uzuulelt'!L$4,negtgel!U310:BL310)+SUMIF(negtgel!U$2:BL$2,'Tsalin uzuulelt'!L$5,negtgel!U310:BL310)</f>
      </c>
      <c r="L310">
        <f>SUMIF(negtgel!U$2:BL$2,'Tsalin uzuulelt'!N$1,negtgel!U310:BL310) + SUMIF(negtgel!U$2:BL$2,'Tsalin uzuulelt'!N$2,negtgel!U310:BL310)+SUMIF(negtgel!U$2:BL$2,'Tsalin uzuulelt'!N$3,negtgel!U310:BL310)+SUMIF(negtgel!U$2:BL$2,'Tsalin uzuulelt'!N$4,negtgel!U310:BL310)+SUMIF(negtgel!U$2:BL$2,'Tsalin uzuulelt'!N$5,negtgel!U310:BL310)</f>
      </c>
      <c r="M310">
        <f>SUMIF(negtgel!U$2:BL$2,'Tsalin uzuulelt'!P$1,negtgel!U310:BL310) + SUMIF(negtgel!U$2:BL$2,'Tsalin uzuulelt'!P$2,negtgel!U310:BL310)+ SUMIF(negtgel!U$2:BL$2,'Tsalin uzuulelt'!P$3,negtgel!U310:BL310)+ SUMIF(negtgel!U$2:BL$2,'Tsalin uzuulelt'!P$4,negtgel!U310:BL310)+ SUMIF(negtgel!U$2:BL$2,'Tsalin uzuulelt'!P$5,negtgel!U310:BL310)</f>
      </c>
      <c r="N310">
        <f>IF(ISNUMBER(U310*1)=CF310,0,K310-H310-G310)</f>
      </c>
      <c r="O310">
        <f>IF(ISNUMBER(U310*1)=CF310,0,L310)</f>
      </c>
      <c r="P310">
        <f>IF(ISNUMBER(U310*1)=CF310,0,M310)</f>
      </c>
      <c r="Q310">
        <f>IF(N310&gt;2400000,N310,0)</f>
      </c>
      <c r="R310">
        <f>IF(L310/Q310*100&lt;3,2,10)</f>
      </c>
      <c r="S310">
        <f>IF(CH310=0,0,IF(B310&gt;9,10,IF(B310&gt;8,B310,IF(B310&gt;7.7,7.8,IF(B310&gt;3,B310,IF(B310&gt;1.5,2))))))</f>
      </c>
      <c r="T310">
        <f>IFERROR(U310*1,0)</f>
      </c>
      <c r="U310" t="s">
        <v>4466</v>
      </c>
      <c r="V310"/>
      <c r="W310"/>
      <c r="X310" t="n">
        <v>7413317.0</v>
      </c>
      <c r="Y310" t="n">
        <v>5565342.0</v>
      </c>
      <c r="Z310" t="n">
        <v>183491.0</v>
      </c>
      <c r="AA310" t="n">
        <v>451061.0</v>
      </c>
      <c r="AB310" t="n">
        <v>0.0</v>
      </c>
      <c r="AC310" t="n">
        <v>0.0</v>
      </c>
      <c r="AD310" t="n">
        <v>0.0</v>
      </c>
      <c r="AE310" t="n">
        <v>0.0</v>
      </c>
      <c r="AF310" t="n">
        <v>684000.0</v>
      </c>
      <c r="AG310" t="n">
        <v>0.0</v>
      </c>
      <c r="AH310" t="n">
        <v>0.0</v>
      </c>
      <c r="AI310" t="n">
        <v>0.0</v>
      </c>
      <c r="AJ310" t="n">
        <v>776017.0</v>
      </c>
      <c r="AK310" t="n">
        <v>0.0</v>
      </c>
      <c r="AL310" t="n">
        <v>152721.0</v>
      </c>
      <c r="AM310" t="n">
        <v>0.0</v>
      </c>
      <c r="AN310" t="n">
        <v>0.0</v>
      </c>
      <c r="AO310" t="n">
        <v>7812632.0</v>
      </c>
      <c r="AP310" t="n">
        <v>765993.0</v>
      </c>
      <c r="AQ310" t="n">
        <v>619232.1</v>
      </c>
      <c r="CG310"/>
    </row>
    <row r="311">
      <c r="A311" t="n">
        <v>5.0</v>
      </c>
      <c r="B311">
        <f>IF((K311-G311-H311&gt;2400000),10,(L311/(K311-G311-H311)*100))</f>
      </c>
      <c r="C311">
        <f>IF(N311&gt;2400000,240000,(N311*S311)/100)</f>
      </c>
      <c r="D311">
        <f>IF(S311=0,0,IF((N311-I311)&gt;2400000,((((((N311-I311-J311)-240000))*0.1+(I311+J311)*0.1)))-7000,((((((N311-I311-J311)-(N311-I311-J311)*S311/100)))*0.1+(I311+J311)*0.1)-7000)))</f>
      </c>
      <c r="E311">
        <f>C311-O311</f>
      </c>
      <c r="F311">
        <f>D311-P311</f>
      </c>
      <c r="G311">
        <f>SUMIF(negtgel!U$2:BL$2,'Tsalin uzuulelt'!B$1,negtgel!U311:BL311) + SUMIF(negtgel!U$2:BL$2,'Tsalin uzuulelt'!B$2,negtgel!U311:BL311)+SUMIF(negtgel!U$2:BL$2,'Tsalin uzuulelt'!B$3,negtgel!U311:BL311)+SUMIF(negtgel!U$2:BL$2,'Tsalin uzuulelt'!B$4,negtgel!U311:BL311)+SUMIF(negtgel!U$2:BL$2,'Tsalin uzuulelt'!B$5,negtgel!U311:BL311)</f>
      </c>
      <c r="H311">
        <f>SUMIF(negtgel!U$2:BL$2,'Tsalin uzuulelt'!F$1,negtgel!U311:BL311) + SUMIF(negtgel!U$2:BL$2,'Tsalin uzuulelt'!F$2,negtgel!U311:BL311)+SUMIF(negtgel!U$2:BL$2,'Tsalin uzuulelt'!F$3,negtgel!U311:BL311)+SUMIF(negtgel!U$2:BL$2,'Tsalin uzuulelt'!F$4,negtgel!U311:BL311)+SUMIF(negtgel!U$2:BL$2,'Tsalin uzuulelt'!F$5,negtgel!U311:BL311)</f>
      </c>
      <c r="I311">
        <f>SUMIF(negtgel!U$2:BL$2,'Tsalin uzuulelt'!H$1,negtgel!U311:BL311) + SUMIF(negtgel!U$2:BL$2,'Tsalin uzuulelt'!H$2,negtgel!U311:BL311)+SUMIF(negtgel!U$2:BL$2,'Tsalin uzuulelt'!H$3,negtgel!U311:BL311)+SUMIF(negtgel!U$2:BL$2,'Tsalin uzuulelt'!H$4,negtgel!U311:BL311)+SUMIF(negtgel!U$2:BL$2,'Tsalin uzuulelt'!H$5,negtgel!U311:BL311)</f>
      </c>
      <c r="J311">
        <f>SUMIF(negtgel!U$2:BL$2,'Tsalin uzuulelt'!J$1,negtgel!U311:BL311) + SUMIF(negtgel!U$2:BL$2,'Tsalin uzuulelt'!J$2,negtgel!U311:BL311)+SUMIF(negtgel!U$2:BL$2,'Tsalin uzuulelt'!J$3,negtgel!U311:BL311)+SUMIF(negtgel!U$2:BL$2,'Tsalin uzuulelt'!J$4,negtgel!U311:BL311)+SUMIF(negtgel!U$2:BL$2,'Tsalin uzuulelt'!J$5,negtgel!U311:BL311)</f>
      </c>
      <c r="K311">
        <f>SUMIF(negtgel!U$2:BL$2,'Tsalin uzuulelt'!L$1,negtgel!U311:BL311) + SUMIF(negtgel!U$2:BL$2,'Tsalin uzuulelt'!L$2,negtgel!U311:BL311)+SUMIF(negtgel!U$2:BL$2,'Tsalin uzuulelt'!L$3,negtgel!U311:BL311)+SUMIF(negtgel!U$2:BL$2,'Tsalin uzuulelt'!L$4,negtgel!U311:BL311)+SUMIF(negtgel!U$2:BL$2,'Tsalin uzuulelt'!L$5,negtgel!U311:BL311)</f>
      </c>
      <c r="L311">
        <f>SUMIF(negtgel!U$2:BL$2,'Tsalin uzuulelt'!N$1,negtgel!U311:BL311) + SUMIF(negtgel!U$2:BL$2,'Tsalin uzuulelt'!N$2,negtgel!U311:BL311)+SUMIF(negtgel!U$2:BL$2,'Tsalin uzuulelt'!N$3,negtgel!U311:BL311)+SUMIF(negtgel!U$2:BL$2,'Tsalin uzuulelt'!N$4,negtgel!U311:BL311)+SUMIF(negtgel!U$2:BL$2,'Tsalin uzuulelt'!N$5,negtgel!U311:BL311)</f>
      </c>
      <c r="M311">
        <f>SUMIF(negtgel!U$2:BL$2,'Tsalin uzuulelt'!P$1,negtgel!U311:BL311) + SUMIF(negtgel!U$2:BL$2,'Tsalin uzuulelt'!P$2,negtgel!U311:BL311)+ SUMIF(negtgel!U$2:BL$2,'Tsalin uzuulelt'!P$3,negtgel!U311:BL311)+ SUMIF(negtgel!U$2:BL$2,'Tsalin uzuulelt'!P$4,negtgel!U311:BL311)+ SUMIF(negtgel!U$2:BL$2,'Tsalin uzuulelt'!P$5,negtgel!U311:BL311)</f>
      </c>
      <c r="N311">
        <f>IF(ISNUMBER(U311*1)=CF311,0,K311-H311-G311)</f>
      </c>
      <c r="O311">
        <f>IF(ISNUMBER(U311*1)=CF311,0,L311)</f>
      </c>
      <c r="P311">
        <f>IF(ISNUMBER(U311*1)=CF311,0,M311)</f>
      </c>
      <c r="Q311">
        <f>IF(N311&gt;2400000,N311,0)</f>
      </c>
      <c r="R311">
        <f>IF(L311/Q311*100&lt;3,2,10)</f>
      </c>
      <c r="S311">
        <f>IF(CH311=0,0,IF(B311&gt;9,10,IF(B311&gt;8,B311,IF(B311&gt;7.7,7.8,IF(B311&gt;3,B311,IF(B311&gt;1.5,2))))))</f>
      </c>
      <c r="T311">
        <f>IFERROR(U311*1,0)</f>
      </c>
      <c r="U311" t="s">
        <v>4494</v>
      </c>
      <c r="V311"/>
      <c r="W311"/>
      <c r="X311"/>
      <c r="Y311"/>
      <c r="Z311"/>
      <c r="AA311"/>
      <c r="AB311"/>
      <c r="AC311"/>
      <c r="AD311"/>
      <c r="AE311"/>
      <c r="AF311"/>
      <c r="AG311"/>
      <c r="AH311"/>
      <c r="AI311"/>
      <c r="AJ311"/>
      <c r="AK311"/>
      <c r="AL311"/>
      <c r="AM311"/>
      <c r="AN311"/>
      <c r="AO311"/>
      <c r="AP311"/>
      <c r="AQ311"/>
      <c r="CG311"/>
    </row>
    <row r="312">
      <c r="A312" t="n">
        <v>5.0</v>
      </c>
      <c r="B312">
        <f>IF((K312-G312-H312&gt;2400000),10,(L312/(K312-G312-H312)*100))</f>
      </c>
      <c r="C312">
        <f>IF(N312&gt;2400000,240000,(N312*S312)/100)</f>
      </c>
      <c r="D312">
        <f>IF(S312=0,0,IF((N312-I312)&gt;2400000,((((((N312-I312-J312)-240000))*0.1+(I312+J312)*0.1)))-7000,((((((N312-I312-J312)-(N312-I312-J312)*S312/100)))*0.1+(I312+J312)*0.1)-7000)))</f>
      </c>
      <c r="E312">
        <f>C312-O312</f>
      </c>
      <c r="F312">
        <f>D312-P312</f>
      </c>
      <c r="G312">
        <f>SUMIF(negtgel!U$2:BL$2,'Tsalin uzuulelt'!B$1,negtgel!U312:BL312) + SUMIF(negtgel!U$2:BL$2,'Tsalin uzuulelt'!B$2,negtgel!U312:BL312)+SUMIF(negtgel!U$2:BL$2,'Tsalin uzuulelt'!B$3,negtgel!U312:BL312)+SUMIF(negtgel!U$2:BL$2,'Tsalin uzuulelt'!B$4,negtgel!U312:BL312)+SUMIF(negtgel!U$2:BL$2,'Tsalin uzuulelt'!B$5,negtgel!U312:BL312)</f>
      </c>
      <c r="H312">
        <f>SUMIF(negtgel!U$2:BL$2,'Tsalin uzuulelt'!F$1,negtgel!U312:BL312) + SUMIF(negtgel!U$2:BL$2,'Tsalin uzuulelt'!F$2,negtgel!U312:BL312)+SUMIF(negtgel!U$2:BL$2,'Tsalin uzuulelt'!F$3,negtgel!U312:BL312)+SUMIF(negtgel!U$2:BL$2,'Tsalin uzuulelt'!F$4,negtgel!U312:BL312)+SUMIF(negtgel!U$2:BL$2,'Tsalin uzuulelt'!F$5,negtgel!U312:BL312)</f>
      </c>
      <c r="I312">
        <f>SUMIF(negtgel!U$2:BL$2,'Tsalin uzuulelt'!H$1,negtgel!U312:BL312) + SUMIF(negtgel!U$2:BL$2,'Tsalin uzuulelt'!H$2,negtgel!U312:BL312)+SUMIF(negtgel!U$2:BL$2,'Tsalin uzuulelt'!H$3,negtgel!U312:BL312)+SUMIF(negtgel!U$2:BL$2,'Tsalin uzuulelt'!H$4,negtgel!U312:BL312)+SUMIF(negtgel!U$2:BL$2,'Tsalin uzuulelt'!H$5,negtgel!U312:BL312)</f>
      </c>
      <c r="J312">
        <f>SUMIF(negtgel!U$2:BL$2,'Tsalin uzuulelt'!J$1,negtgel!U312:BL312) + SUMIF(negtgel!U$2:BL$2,'Tsalin uzuulelt'!J$2,negtgel!U312:BL312)+SUMIF(negtgel!U$2:BL$2,'Tsalin uzuulelt'!J$3,negtgel!U312:BL312)+SUMIF(negtgel!U$2:BL$2,'Tsalin uzuulelt'!J$4,negtgel!U312:BL312)+SUMIF(negtgel!U$2:BL$2,'Tsalin uzuulelt'!J$5,negtgel!U312:BL312)</f>
      </c>
      <c r="K312">
        <f>SUMIF(negtgel!U$2:BL$2,'Tsalin uzuulelt'!L$1,negtgel!U312:BL312) + SUMIF(negtgel!U$2:BL$2,'Tsalin uzuulelt'!L$2,negtgel!U312:BL312)+SUMIF(negtgel!U$2:BL$2,'Tsalin uzuulelt'!L$3,negtgel!U312:BL312)+SUMIF(negtgel!U$2:BL$2,'Tsalin uzuulelt'!L$4,negtgel!U312:BL312)+SUMIF(negtgel!U$2:BL$2,'Tsalin uzuulelt'!L$5,negtgel!U312:BL312)</f>
      </c>
      <c r="L312">
        <f>SUMIF(negtgel!U$2:BL$2,'Tsalin uzuulelt'!N$1,negtgel!U312:BL312) + SUMIF(negtgel!U$2:BL$2,'Tsalin uzuulelt'!N$2,negtgel!U312:BL312)+SUMIF(negtgel!U$2:BL$2,'Tsalin uzuulelt'!N$3,negtgel!U312:BL312)+SUMIF(negtgel!U$2:BL$2,'Tsalin uzuulelt'!N$4,negtgel!U312:BL312)+SUMIF(negtgel!U$2:BL$2,'Tsalin uzuulelt'!N$5,negtgel!U312:BL312)</f>
      </c>
      <c r="M312">
        <f>SUMIF(negtgel!U$2:BL$2,'Tsalin uzuulelt'!P$1,negtgel!U312:BL312) + SUMIF(negtgel!U$2:BL$2,'Tsalin uzuulelt'!P$2,negtgel!U312:BL312)+ SUMIF(negtgel!U$2:BL$2,'Tsalin uzuulelt'!P$3,negtgel!U312:BL312)+ SUMIF(negtgel!U$2:BL$2,'Tsalin uzuulelt'!P$4,negtgel!U312:BL312)+ SUMIF(negtgel!U$2:BL$2,'Tsalin uzuulelt'!P$5,negtgel!U312:BL312)</f>
      </c>
      <c r="N312">
        <f>IF(ISNUMBER(U312*1)=CF312,0,K312-H312-G312)</f>
      </c>
      <c r="O312">
        <f>IF(ISNUMBER(U312*1)=CF312,0,L312)</f>
      </c>
      <c r="P312">
        <f>IF(ISNUMBER(U312*1)=CF312,0,M312)</f>
      </c>
      <c r="Q312">
        <f>IF(N312&gt;2400000,N312,0)</f>
      </c>
      <c r="R312">
        <f>IF(L312/Q312*100&lt;3,2,10)</f>
      </c>
      <c r="S312">
        <f>IF(CH312=0,0,IF(B312&gt;9,10,IF(B312&gt;8,B312,IF(B312&gt;7.7,7.8,IF(B312&gt;3,B312,IF(B312&gt;1.5,2))))))</f>
      </c>
      <c r="T312">
        <f>IFERROR(U312*1,0)</f>
      </c>
      <c r="U312" t="n">
        <v>72.0</v>
      </c>
      <c r="V312" t="s">
        <v>4495</v>
      </c>
      <c r="W312" t="s">
        <v>4469</v>
      </c>
      <c r="X312" t="n">
        <v>547759.0</v>
      </c>
      <c r="Y312" t="n">
        <v>428681.0</v>
      </c>
      <c r="Z312" t="n">
        <v>0.0</v>
      </c>
      <c r="AA312" t="n">
        <v>0.0</v>
      </c>
      <c r="AB312" t="n">
        <v>0.0</v>
      </c>
      <c r="AC312" t="n">
        <v>0.0</v>
      </c>
      <c r="AD312" t="n">
        <v>0.0</v>
      </c>
      <c r="AE312" t="n">
        <v>0.0</v>
      </c>
      <c r="AF312" t="n">
        <v>54000.0</v>
      </c>
      <c r="AG312" t="n">
        <v>0.0</v>
      </c>
      <c r="AH312" t="n">
        <v>0.0</v>
      </c>
      <c r="AI312" t="n">
        <v>0.0</v>
      </c>
      <c r="AJ312" t="n">
        <v>0.0</v>
      </c>
      <c r="AK312" t="n">
        <v>0.0</v>
      </c>
      <c r="AL312" t="n">
        <v>0.0</v>
      </c>
      <c r="AM312" t="n">
        <v>0.0</v>
      </c>
      <c r="AN312" t="n">
        <v>0.0</v>
      </c>
      <c r="AO312" t="n">
        <v>482681.0</v>
      </c>
      <c r="AP312" t="n">
        <v>48268.0</v>
      </c>
      <c r="AQ312" t="n">
        <v>36981.3</v>
      </c>
      <c r="CG312"/>
    </row>
    <row r="313">
      <c r="A313" t="n">
        <v>5.0</v>
      </c>
      <c r="B313">
        <f>IF((K313-G313-H313&gt;2400000),10,(L313/(K313-G313-H313)*100))</f>
      </c>
      <c r="C313">
        <f>IF(N313&gt;2400000,240000,(N313*S313)/100)</f>
      </c>
      <c r="D313">
        <f>IF(S313=0,0,IF((N313-I313)&gt;2400000,((((((N313-I313-J313)-240000))*0.1+(I313+J313)*0.1)))-7000,((((((N313-I313-J313)-(N313-I313-J313)*S313/100)))*0.1+(I313+J313)*0.1)-7000)))</f>
      </c>
      <c r="E313">
        <f>C313-O313</f>
      </c>
      <c r="F313">
        <f>D313-P313</f>
      </c>
      <c r="G313">
        <f>SUMIF(negtgel!U$2:BL$2,'Tsalin uzuulelt'!B$1,negtgel!U313:BL313) + SUMIF(negtgel!U$2:BL$2,'Tsalin uzuulelt'!B$2,negtgel!U313:BL313)+SUMIF(negtgel!U$2:BL$2,'Tsalin uzuulelt'!B$3,negtgel!U313:BL313)+SUMIF(negtgel!U$2:BL$2,'Tsalin uzuulelt'!B$4,negtgel!U313:BL313)+SUMIF(negtgel!U$2:BL$2,'Tsalin uzuulelt'!B$5,negtgel!U313:BL313)</f>
      </c>
      <c r="H313">
        <f>SUMIF(negtgel!U$2:BL$2,'Tsalin uzuulelt'!F$1,negtgel!U313:BL313) + SUMIF(negtgel!U$2:BL$2,'Tsalin uzuulelt'!F$2,negtgel!U313:BL313)+SUMIF(negtgel!U$2:BL$2,'Tsalin uzuulelt'!F$3,negtgel!U313:BL313)+SUMIF(negtgel!U$2:BL$2,'Tsalin uzuulelt'!F$4,negtgel!U313:BL313)+SUMIF(negtgel!U$2:BL$2,'Tsalin uzuulelt'!F$5,negtgel!U313:BL313)</f>
      </c>
      <c r="I313">
        <f>SUMIF(negtgel!U$2:BL$2,'Tsalin uzuulelt'!H$1,negtgel!U313:BL313) + SUMIF(negtgel!U$2:BL$2,'Tsalin uzuulelt'!H$2,negtgel!U313:BL313)+SUMIF(negtgel!U$2:BL$2,'Tsalin uzuulelt'!H$3,negtgel!U313:BL313)+SUMIF(negtgel!U$2:BL$2,'Tsalin uzuulelt'!H$4,negtgel!U313:BL313)+SUMIF(negtgel!U$2:BL$2,'Tsalin uzuulelt'!H$5,negtgel!U313:BL313)</f>
      </c>
      <c r="J313">
        <f>SUMIF(negtgel!U$2:BL$2,'Tsalin uzuulelt'!J$1,negtgel!U313:BL313) + SUMIF(negtgel!U$2:BL$2,'Tsalin uzuulelt'!J$2,negtgel!U313:BL313)+SUMIF(negtgel!U$2:BL$2,'Tsalin uzuulelt'!J$3,negtgel!U313:BL313)+SUMIF(negtgel!U$2:BL$2,'Tsalin uzuulelt'!J$4,negtgel!U313:BL313)+SUMIF(negtgel!U$2:BL$2,'Tsalin uzuulelt'!J$5,negtgel!U313:BL313)</f>
      </c>
      <c r="K313">
        <f>SUMIF(negtgel!U$2:BL$2,'Tsalin uzuulelt'!L$1,negtgel!U313:BL313) + SUMIF(negtgel!U$2:BL$2,'Tsalin uzuulelt'!L$2,negtgel!U313:BL313)+SUMIF(negtgel!U$2:BL$2,'Tsalin uzuulelt'!L$3,negtgel!U313:BL313)+SUMIF(negtgel!U$2:BL$2,'Tsalin uzuulelt'!L$4,negtgel!U313:BL313)+SUMIF(negtgel!U$2:BL$2,'Tsalin uzuulelt'!L$5,negtgel!U313:BL313)</f>
      </c>
      <c r="L313">
        <f>SUMIF(negtgel!U$2:BL$2,'Tsalin uzuulelt'!N$1,negtgel!U313:BL313) + SUMIF(negtgel!U$2:BL$2,'Tsalin uzuulelt'!N$2,negtgel!U313:BL313)+SUMIF(negtgel!U$2:BL$2,'Tsalin uzuulelt'!N$3,negtgel!U313:BL313)+SUMIF(negtgel!U$2:BL$2,'Tsalin uzuulelt'!N$4,negtgel!U313:BL313)+SUMIF(negtgel!U$2:BL$2,'Tsalin uzuulelt'!N$5,negtgel!U313:BL313)</f>
      </c>
      <c r="M313">
        <f>SUMIF(negtgel!U$2:BL$2,'Tsalin uzuulelt'!P$1,negtgel!U313:BL313) + SUMIF(negtgel!U$2:BL$2,'Tsalin uzuulelt'!P$2,negtgel!U313:BL313)+ SUMIF(negtgel!U$2:BL$2,'Tsalin uzuulelt'!P$3,negtgel!U313:BL313)+ SUMIF(negtgel!U$2:BL$2,'Tsalin uzuulelt'!P$4,negtgel!U313:BL313)+ SUMIF(negtgel!U$2:BL$2,'Tsalin uzuulelt'!P$5,negtgel!U313:BL313)</f>
      </c>
      <c r="N313">
        <f>IF(ISNUMBER(U313*1)=CF313,0,K313-H313-G313)</f>
      </c>
      <c r="O313">
        <f>IF(ISNUMBER(U313*1)=CF313,0,L313)</f>
      </c>
      <c r="P313">
        <f>IF(ISNUMBER(U313*1)=CF313,0,M313)</f>
      </c>
      <c r="Q313">
        <f>IF(N313&gt;2400000,N313,0)</f>
      </c>
      <c r="R313">
        <f>IF(L313/Q313*100&lt;3,2,10)</f>
      </c>
      <c r="S313">
        <f>IF(CH313=0,0,IF(B313&gt;9,10,IF(B313&gt;8,B313,IF(B313&gt;7.7,7.8,IF(B313&gt;3,B313,IF(B313&gt;1.5,2))))))</f>
      </c>
      <c r="T313">
        <f>IFERROR(U313*1,0)</f>
      </c>
      <c r="U313" t="n">
        <v>73.0</v>
      </c>
      <c r="V313" t="s">
        <v>4496</v>
      </c>
      <c r="W313" t="s">
        <v>4469</v>
      </c>
      <c r="X313" t="n">
        <v>677436.0</v>
      </c>
      <c r="Y313" t="n">
        <v>677436.0</v>
      </c>
      <c r="Z313" t="n">
        <v>135487.0</v>
      </c>
      <c r="AA313" t="n">
        <v>135487.0</v>
      </c>
      <c r="AB313" t="n">
        <v>0.0</v>
      </c>
      <c r="AC313" t="n">
        <v>0.0</v>
      </c>
      <c r="AD313" t="n">
        <v>0.0</v>
      </c>
      <c r="AE313" t="n">
        <v>0.0</v>
      </c>
      <c r="AF313" t="n">
        <v>69000.0</v>
      </c>
      <c r="AG313" t="n">
        <v>0.0</v>
      </c>
      <c r="AH313" t="n">
        <v>0.0</v>
      </c>
      <c r="AI313" t="n">
        <v>0.0</v>
      </c>
      <c r="AJ313" t="n">
        <v>0.0</v>
      </c>
      <c r="AK313" t="n">
        <v>0.0</v>
      </c>
      <c r="AL313" t="n">
        <v>0.0</v>
      </c>
      <c r="AM313" t="n">
        <v>0.0</v>
      </c>
      <c r="AN313" t="n">
        <v>0.0</v>
      </c>
      <c r="AO313" t="n">
        <v>1017410.0</v>
      </c>
      <c r="AP313" t="n">
        <v>101741.0</v>
      </c>
      <c r="AQ313" t="n">
        <v>85256.9</v>
      </c>
      <c r="CG313"/>
    </row>
    <row r="314">
      <c r="A314" t="n">
        <v>5.0</v>
      </c>
      <c r="B314">
        <f>IF((K314-G314-H314&gt;2400000),10,(L314/(K314-G314-H314)*100))</f>
      </c>
      <c r="C314">
        <f>IF(N314&gt;2400000,240000,(N314*S314)/100)</f>
      </c>
      <c r="D314">
        <f>IF(S314=0,0,IF((N314-I314)&gt;2400000,((((((N314-I314-J314)-240000))*0.1+(I314+J314)*0.1)))-7000,((((((N314-I314-J314)-(N314-I314-J314)*S314/100)))*0.1+(I314+J314)*0.1)-7000)))</f>
      </c>
      <c r="E314">
        <f>C314-O314</f>
      </c>
      <c r="F314">
        <f>D314-P314</f>
      </c>
      <c r="G314">
        <f>SUMIF(negtgel!U$2:BL$2,'Tsalin uzuulelt'!B$1,negtgel!U314:BL314) + SUMIF(negtgel!U$2:BL$2,'Tsalin uzuulelt'!B$2,negtgel!U314:BL314)+SUMIF(negtgel!U$2:BL$2,'Tsalin uzuulelt'!B$3,negtgel!U314:BL314)+SUMIF(negtgel!U$2:BL$2,'Tsalin uzuulelt'!B$4,negtgel!U314:BL314)+SUMIF(negtgel!U$2:BL$2,'Tsalin uzuulelt'!B$5,negtgel!U314:BL314)</f>
      </c>
      <c r="H314">
        <f>SUMIF(negtgel!U$2:BL$2,'Tsalin uzuulelt'!F$1,negtgel!U314:BL314) + SUMIF(negtgel!U$2:BL$2,'Tsalin uzuulelt'!F$2,negtgel!U314:BL314)+SUMIF(negtgel!U$2:BL$2,'Tsalin uzuulelt'!F$3,negtgel!U314:BL314)+SUMIF(negtgel!U$2:BL$2,'Tsalin uzuulelt'!F$4,negtgel!U314:BL314)+SUMIF(negtgel!U$2:BL$2,'Tsalin uzuulelt'!F$5,negtgel!U314:BL314)</f>
      </c>
      <c r="I314">
        <f>SUMIF(negtgel!U$2:BL$2,'Tsalin uzuulelt'!H$1,negtgel!U314:BL314) + SUMIF(negtgel!U$2:BL$2,'Tsalin uzuulelt'!H$2,negtgel!U314:BL314)+SUMIF(negtgel!U$2:BL$2,'Tsalin uzuulelt'!H$3,negtgel!U314:BL314)+SUMIF(negtgel!U$2:BL$2,'Tsalin uzuulelt'!H$4,negtgel!U314:BL314)+SUMIF(negtgel!U$2:BL$2,'Tsalin uzuulelt'!H$5,negtgel!U314:BL314)</f>
      </c>
      <c r="J314">
        <f>SUMIF(negtgel!U$2:BL$2,'Tsalin uzuulelt'!J$1,negtgel!U314:BL314) + SUMIF(negtgel!U$2:BL$2,'Tsalin uzuulelt'!J$2,negtgel!U314:BL314)+SUMIF(negtgel!U$2:BL$2,'Tsalin uzuulelt'!J$3,negtgel!U314:BL314)+SUMIF(negtgel!U$2:BL$2,'Tsalin uzuulelt'!J$4,negtgel!U314:BL314)+SUMIF(negtgel!U$2:BL$2,'Tsalin uzuulelt'!J$5,negtgel!U314:BL314)</f>
      </c>
      <c r="K314">
        <f>SUMIF(negtgel!U$2:BL$2,'Tsalin uzuulelt'!L$1,negtgel!U314:BL314) + SUMIF(negtgel!U$2:BL$2,'Tsalin uzuulelt'!L$2,negtgel!U314:BL314)+SUMIF(negtgel!U$2:BL$2,'Tsalin uzuulelt'!L$3,negtgel!U314:BL314)+SUMIF(negtgel!U$2:BL$2,'Tsalin uzuulelt'!L$4,negtgel!U314:BL314)+SUMIF(negtgel!U$2:BL$2,'Tsalin uzuulelt'!L$5,negtgel!U314:BL314)</f>
      </c>
      <c r="L314">
        <f>SUMIF(negtgel!U$2:BL$2,'Tsalin uzuulelt'!N$1,negtgel!U314:BL314) + SUMIF(negtgel!U$2:BL$2,'Tsalin uzuulelt'!N$2,negtgel!U314:BL314)+SUMIF(negtgel!U$2:BL$2,'Tsalin uzuulelt'!N$3,negtgel!U314:BL314)+SUMIF(negtgel!U$2:BL$2,'Tsalin uzuulelt'!N$4,negtgel!U314:BL314)+SUMIF(negtgel!U$2:BL$2,'Tsalin uzuulelt'!N$5,negtgel!U314:BL314)</f>
      </c>
      <c r="M314">
        <f>SUMIF(negtgel!U$2:BL$2,'Tsalin uzuulelt'!P$1,negtgel!U314:BL314) + SUMIF(negtgel!U$2:BL$2,'Tsalin uzuulelt'!P$2,negtgel!U314:BL314)+ SUMIF(negtgel!U$2:BL$2,'Tsalin uzuulelt'!P$3,negtgel!U314:BL314)+ SUMIF(negtgel!U$2:BL$2,'Tsalin uzuulelt'!P$4,negtgel!U314:BL314)+ SUMIF(negtgel!U$2:BL$2,'Tsalin uzuulelt'!P$5,negtgel!U314:BL314)</f>
      </c>
      <c r="N314">
        <f>IF(ISNUMBER(U314*1)=CF314,0,K314-H314-G314)</f>
      </c>
      <c r="O314">
        <f>IF(ISNUMBER(U314*1)=CF314,0,L314)</f>
      </c>
      <c r="P314">
        <f>IF(ISNUMBER(U314*1)=CF314,0,M314)</f>
      </c>
      <c r="Q314">
        <f>IF(N314&gt;2400000,N314,0)</f>
      </c>
      <c r="R314">
        <f>IF(L314/Q314*100&lt;3,2,10)</f>
      </c>
      <c r="S314">
        <f>IF(CH314=0,0,IF(B314&gt;9,10,IF(B314&gt;8,B314,IF(B314&gt;7.7,7.8,IF(B314&gt;3,B314,IF(B314&gt;1.5,2))))))</f>
      </c>
      <c r="T314">
        <f>IFERROR(U314*1,0)</f>
      </c>
      <c r="U314" t="n">
        <v>74.0</v>
      </c>
      <c r="V314" t="s">
        <v>4497</v>
      </c>
      <c r="W314" t="s">
        <v>4464</v>
      </c>
      <c r="X314" t="n">
        <v>795935.0</v>
      </c>
      <c r="Y314" t="n">
        <v>795935.0</v>
      </c>
      <c r="Z314" t="n">
        <v>159187.0</v>
      </c>
      <c r="AA314" t="n">
        <v>143268.0</v>
      </c>
      <c r="AB314" t="n">
        <v>0.0</v>
      </c>
      <c r="AC314" t="n">
        <v>0.0</v>
      </c>
      <c r="AD314" t="n">
        <v>0.0</v>
      </c>
      <c r="AE314" t="n">
        <v>0.0</v>
      </c>
      <c r="AF314" t="n">
        <v>69000.0</v>
      </c>
      <c r="AG314" t="n">
        <v>0.0</v>
      </c>
      <c r="AH314" t="n">
        <v>0.0</v>
      </c>
      <c r="AI314" t="n">
        <v>0.0</v>
      </c>
      <c r="AJ314" t="n">
        <v>0.0</v>
      </c>
      <c r="AK314" t="n">
        <v>0.0</v>
      </c>
      <c r="AL314" t="n">
        <v>0.0</v>
      </c>
      <c r="AM314" t="n">
        <v>0.0</v>
      </c>
      <c r="AN314" t="n">
        <v>0.0</v>
      </c>
      <c r="AO314" t="n">
        <v>1167390.0</v>
      </c>
      <c r="AP314" t="n">
        <v>116739.0</v>
      </c>
      <c r="AQ314" t="n">
        <v>98755.1</v>
      </c>
      <c r="CG314"/>
    </row>
    <row r="315">
      <c r="A315" t="n">
        <v>5.0</v>
      </c>
      <c r="B315">
        <f>IF((K315-G315-H315&gt;2400000),10,(L315/(K315-G315-H315)*100))</f>
      </c>
      <c r="C315">
        <f>IF(N315&gt;2400000,240000,(N315*S315)/100)</f>
      </c>
      <c r="D315">
        <f>IF(S315=0,0,IF((N315-I315)&gt;2400000,((((((N315-I315-J315)-240000))*0.1+(I315+J315)*0.1)))-7000,((((((N315-I315-J315)-(N315-I315-J315)*S315/100)))*0.1+(I315+J315)*0.1)-7000)))</f>
      </c>
      <c r="E315">
        <f>C315-O315</f>
      </c>
      <c r="F315">
        <f>D315-P315</f>
      </c>
      <c r="G315">
        <f>SUMIF(negtgel!U$2:BL$2,'Tsalin uzuulelt'!B$1,negtgel!U315:BL315) + SUMIF(negtgel!U$2:BL$2,'Tsalin uzuulelt'!B$2,negtgel!U315:BL315)+SUMIF(negtgel!U$2:BL$2,'Tsalin uzuulelt'!B$3,negtgel!U315:BL315)+SUMIF(negtgel!U$2:BL$2,'Tsalin uzuulelt'!B$4,negtgel!U315:BL315)+SUMIF(negtgel!U$2:BL$2,'Tsalin uzuulelt'!B$5,negtgel!U315:BL315)</f>
      </c>
      <c r="H315">
        <f>SUMIF(negtgel!U$2:BL$2,'Tsalin uzuulelt'!F$1,negtgel!U315:BL315) + SUMIF(negtgel!U$2:BL$2,'Tsalin uzuulelt'!F$2,negtgel!U315:BL315)+SUMIF(negtgel!U$2:BL$2,'Tsalin uzuulelt'!F$3,negtgel!U315:BL315)+SUMIF(negtgel!U$2:BL$2,'Tsalin uzuulelt'!F$4,negtgel!U315:BL315)+SUMIF(negtgel!U$2:BL$2,'Tsalin uzuulelt'!F$5,negtgel!U315:BL315)</f>
      </c>
      <c r="I315">
        <f>SUMIF(negtgel!U$2:BL$2,'Tsalin uzuulelt'!H$1,negtgel!U315:BL315) + SUMIF(negtgel!U$2:BL$2,'Tsalin uzuulelt'!H$2,negtgel!U315:BL315)+SUMIF(negtgel!U$2:BL$2,'Tsalin uzuulelt'!H$3,negtgel!U315:BL315)+SUMIF(negtgel!U$2:BL$2,'Tsalin uzuulelt'!H$4,negtgel!U315:BL315)+SUMIF(negtgel!U$2:BL$2,'Tsalin uzuulelt'!H$5,negtgel!U315:BL315)</f>
      </c>
      <c r="J315">
        <f>SUMIF(negtgel!U$2:BL$2,'Tsalin uzuulelt'!J$1,negtgel!U315:BL315) + SUMIF(negtgel!U$2:BL$2,'Tsalin uzuulelt'!J$2,negtgel!U315:BL315)+SUMIF(negtgel!U$2:BL$2,'Tsalin uzuulelt'!J$3,negtgel!U315:BL315)+SUMIF(negtgel!U$2:BL$2,'Tsalin uzuulelt'!J$4,negtgel!U315:BL315)+SUMIF(negtgel!U$2:BL$2,'Tsalin uzuulelt'!J$5,negtgel!U315:BL315)</f>
      </c>
      <c r="K315">
        <f>SUMIF(negtgel!U$2:BL$2,'Tsalin uzuulelt'!L$1,negtgel!U315:BL315) + SUMIF(negtgel!U$2:BL$2,'Tsalin uzuulelt'!L$2,negtgel!U315:BL315)+SUMIF(negtgel!U$2:BL$2,'Tsalin uzuulelt'!L$3,negtgel!U315:BL315)+SUMIF(negtgel!U$2:BL$2,'Tsalin uzuulelt'!L$4,negtgel!U315:BL315)+SUMIF(negtgel!U$2:BL$2,'Tsalin uzuulelt'!L$5,negtgel!U315:BL315)</f>
      </c>
      <c r="L315">
        <f>SUMIF(negtgel!U$2:BL$2,'Tsalin uzuulelt'!N$1,negtgel!U315:BL315) + SUMIF(negtgel!U$2:BL$2,'Tsalin uzuulelt'!N$2,negtgel!U315:BL315)+SUMIF(negtgel!U$2:BL$2,'Tsalin uzuulelt'!N$3,negtgel!U315:BL315)+SUMIF(negtgel!U$2:BL$2,'Tsalin uzuulelt'!N$4,negtgel!U315:BL315)+SUMIF(negtgel!U$2:BL$2,'Tsalin uzuulelt'!N$5,negtgel!U315:BL315)</f>
      </c>
      <c r="M315">
        <f>SUMIF(negtgel!U$2:BL$2,'Tsalin uzuulelt'!P$1,negtgel!U315:BL315) + SUMIF(negtgel!U$2:BL$2,'Tsalin uzuulelt'!P$2,negtgel!U315:BL315)+ SUMIF(negtgel!U$2:BL$2,'Tsalin uzuulelt'!P$3,negtgel!U315:BL315)+ SUMIF(negtgel!U$2:BL$2,'Tsalin uzuulelt'!P$4,negtgel!U315:BL315)+ SUMIF(negtgel!U$2:BL$2,'Tsalin uzuulelt'!P$5,negtgel!U315:BL315)</f>
      </c>
      <c r="N315">
        <f>IF(ISNUMBER(U315*1)=CF315,0,K315-H315-G315)</f>
      </c>
      <c r="O315">
        <f>IF(ISNUMBER(U315*1)=CF315,0,L315)</f>
      </c>
      <c r="P315">
        <f>IF(ISNUMBER(U315*1)=CF315,0,M315)</f>
      </c>
      <c r="Q315">
        <f>IF(N315&gt;2400000,N315,0)</f>
      </c>
      <c r="R315">
        <f>IF(L315/Q315*100&lt;3,2,10)</f>
      </c>
      <c r="S315">
        <f>IF(CH315=0,0,IF(B315&gt;9,10,IF(B315&gt;8,B315,IF(B315&gt;7.7,7.8,IF(B315&gt;3,B315,IF(B315&gt;1.5,2))))))</f>
      </c>
      <c r="T315">
        <f>IFERROR(U315*1,0)</f>
      </c>
      <c r="U315" t="n">
        <v>75.0</v>
      </c>
      <c r="V315" t="s">
        <v>4498</v>
      </c>
      <c r="W315" t="s">
        <v>4499</v>
      </c>
      <c r="X315" t="n">
        <v>698795.0</v>
      </c>
      <c r="Y315" t="n">
        <v>698795.0</v>
      </c>
      <c r="Z315" t="n">
        <v>104819.0</v>
      </c>
      <c r="AA315" t="n">
        <v>125783.0</v>
      </c>
      <c r="AB315" t="n">
        <v>0.0</v>
      </c>
      <c r="AC315" t="n">
        <v>0.0</v>
      </c>
      <c r="AD315" t="n">
        <v>0.0</v>
      </c>
      <c r="AE315" t="n">
        <v>0.0</v>
      </c>
      <c r="AF315" t="n">
        <v>69000.0</v>
      </c>
      <c r="AG315" t="n">
        <v>0.0</v>
      </c>
      <c r="AH315" t="n">
        <v>0.0</v>
      </c>
      <c r="AI315" t="n">
        <v>0.0</v>
      </c>
      <c r="AJ315" t="n">
        <v>0.0</v>
      </c>
      <c r="AK315" t="n">
        <v>0.0</v>
      </c>
      <c r="AL315" t="n">
        <v>0.0</v>
      </c>
      <c r="AM315" t="n">
        <v>0.0</v>
      </c>
      <c r="AN315" t="n">
        <v>0.0</v>
      </c>
      <c r="AO315" t="n">
        <v>998397.0</v>
      </c>
      <c r="AP315" t="n">
        <v>99840.0</v>
      </c>
      <c r="AQ315" t="n">
        <v>83545.7</v>
      </c>
      <c r="CG315"/>
    </row>
    <row r="316">
      <c r="A316" t="n">
        <v>5.0</v>
      </c>
      <c r="B316">
        <f>IF((K316-G316-H316&gt;2400000),10,(L316/(K316-G316-H316)*100))</f>
      </c>
      <c r="C316">
        <f>IF(N316&gt;2400000,240000,(N316*S316)/100)</f>
      </c>
      <c r="D316">
        <f>IF(S316=0,0,IF((N316-I316)&gt;2400000,((((((N316-I316-J316)-240000))*0.1+(I316+J316)*0.1)))-7000,((((((N316-I316-J316)-(N316-I316-J316)*S316/100)))*0.1+(I316+J316)*0.1)-7000)))</f>
      </c>
      <c r="E316">
        <f>C316-O316</f>
      </c>
      <c r="F316">
        <f>D316-P316</f>
      </c>
      <c r="G316">
        <f>SUMIF(negtgel!U$2:BL$2,'Tsalin uzuulelt'!B$1,negtgel!U316:BL316) + SUMIF(negtgel!U$2:BL$2,'Tsalin uzuulelt'!B$2,negtgel!U316:BL316)+SUMIF(negtgel!U$2:BL$2,'Tsalin uzuulelt'!B$3,negtgel!U316:BL316)+SUMIF(negtgel!U$2:BL$2,'Tsalin uzuulelt'!B$4,negtgel!U316:BL316)+SUMIF(negtgel!U$2:BL$2,'Tsalin uzuulelt'!B$5,negtgel!U316:BL316)</f>
      </c>
      <c r="H316">
        <f>SUMIF(negtgel!U$2:BL$2,'Tsalin uzuulelt'!F$1,negtgel!U316:BL316) + SUMIF(negtgel!U$2:BL$2,'Tsalin uzuulelt'!F$2,negtgel!U316:BL316)+SUMIF(negtgel!U$2:BL$2,'Tsalin uzuulelt'!F$3,negtgel!U316:BL316)+SUMIF(negtgel!U$2:BL$2,'Tsalin uzuulelt'!F$4,negtgel!U316:BL316)+SUMIF(negtgel!U$2:BL$2,'Tsalin uzuulelt'!F$5,negtgel!U316:BL316)</f>
      </c>
      <c r="I316">
        <f>SUMIF(negtgel!U$2:BL$2,'Tsalin uzuulelt'!H$1,negtgel!U316:BL316) + SUMIF(negtgel!U$2:BL$2,'Tsalin uzuulelt'!H$2,negtgel!U316:BL316)+SUMIF(negtgel!U$2:BL$2,'Tsalin uzuulelt'!H$3,negtgel!U316:BL316)+SUMIF(negtgel!U$2:BL$2,'Tsalin uzuulelt'!H$4,negtgel!U316:BL316)+SUMIF(negtgel!U$2:BL$2,'Tsalin uzuulelt'!H$5,negtgel!U316:BL316)</f>
      </c>
      <c r="J316">
        <f>SUMIF(negtgel!U$2:BL$2,'Tsalin uzuulelt'!J$1,negtgel!U316:BL316) + SUMIF(negtgel!U$2:BL$2,'Tsalin uzuulelt'!J$2,negtgel!U316:BL316)+SUMIF(negtgel!U$2:BL$2,'Tsalin uzuulelt'!J$3,negtgel!U316:BL316)+SUMIF(negtgel!U$2:BL$2,'Tsalin uzuulelt'!J$4,negtgel!U316:BL316)+SUMIF(negtgel!U$2:BL$2,'Tsalin uzuulelt'!J$5,negtgel!U316:BL316)</f>
      </c>
      <c r="K316">
        <f>SUMIF(negtgel!U$2:BL$2,'Tsalin uzuulelt'!L$1,negtgel!U316:BL316) + SUMIF(negtgel!U$2:BL$2,'Tsalin uzuulelt'!L$2,negtgel!U316:BL316)+SUMIF(negtgel!U$2:BL$2,'Tsalin uzuulelt'!L$3,negtgel!U316:BL316)+SUMIF(negtgel!U$2:BL$2,'Tsalin uzuulelt'!L$4,negtgel!U316:BL316)+SUMIF(negtgel!U$2:BL$2,'Tsalin uzuulelt'!L$5,negtgel!U316:BL316)</f>
      </c>
      <c r="L316">
        <f>SUMIF(negtgel!U$2:BL$2,'Tsalin uzuulelt'!N$1,negtgel!U316:BL316) + SUMIF(negtgel!U$2:BL$2,'Tsalin uzuulelt'!N$2,negtgel!U316:BL316)+SUMIF(negtgel!U$2:BL$2,'Tsalin uzuulelt'!N$3,negtgel!U316:BL316)+SUMIF(negtgel!U$2:BL$2,'Tsalin uzuulelt'!N$4,negtgel!U316:BL316)+SUMIF(negtgel!U$2:BL$2,'Tsalin uzuulelt'!N$5,negtgel!U316:BL316)</f>
      </c>
      <c r="M316">
        <f>SUMIF(negtgel!U$2:BL$2,'Tsalin uzuulelt'!P$1,negtgel!U316:BL316) + SUMIF(negtgel!U$2:BL$2,'Tsalin uzuulelt'!P$2,negtgel!U316:BL316)+ SUMIF(negtgel!U$2:BL$2,'Tsalin uzuulelt'!P$3,negtgel!U316:BL316)+ SUMIF(negtgel!U$2:BL$2,'Tsalin uzuulelt'!P$4,negtgel!U316:BL316)+ SUMIF(negtgel!U$2:BL$2,'Tsalin uzuulelt'!P$5,negtgel!U316:BL316)</f>
      </c>
      <c r="N316">
        <f>IF(ISNUMBER(U316*1)=CF316,0,K316-H316-G316)</f>
      </c>
      <c r="O316">
        <f>IF(ISNUMBER(U316*1)=CF316,0,L316)</f>
      </c>
      <c r="P316">
        <f>IF(ISNUMBER(U316*1)=CF316,0,M316)</f>
      </c>
      <c r="Q316">
        <f>IF(N316&gt;2400000,N316,0)</f>
      </c>
      <c r="R316">
        <f>IF(L316/Q316*100&lt;3,2,10)</f>
      </c>
      <c r="S316">
        <f>IF(CH316=0,0,IF(B316&gt;9,10,IF(B316&gt;8,B316,IF(B316&gt;7.7,7.8,IF(B316&gt;3,B316,IF(B316&gt;1.5,2))))))</f>
      </c>
      <c r="T316">
        <f>IFERROR(U316*1,0)</f>
      </c>
      <c r="U316" t="n">
        <v>76.0</v>
      </c>
      <c r="V316" t="s">
        <v>4500</v>
      </c>
      <c r="W316" t="s">
        <v>4469</v>
      </c>
      <c r="X316" t="n">
        <v>547759.0</v>
      </c>
      <c r="Y316" t="n">
        <v>547759.0</v>
      </c>
      <c r="Z316" t="n">
        <v>0.0</v>
      </c>
      <c r="AA316" t="n">
        <v>0.0</v>
      </c>
      <c r="AB316" t="n">
        <v>0.0</v>
      </c>
      <c r="AC316" t="n">
        <v>0.0</v>
      </c>
      <c r="AD316" t="n">
        <v>0.0</v>
      </c>
      <c r="AE316" t="n">
        <v>0.0</v>
      </c>
      <c r="AF316" t="n">
        <v>69000.0</v>
      </c>
      <c r="AG316" t="n">
        <v>0.0</v>
      </c>
      <c r="AH316" t="n">
        <v>0.0</v>
      </c>
      <c r="AI316" t="n">
        <v>0.0</v>
      </c>
      <c r="AJ316" t="n">
        <v>0.0</v>
      </c>
      <c r="AK316" t="n">
        <v>0.0</v>
      </c>
      <c r="AL316" t="n">
        <v>0.0</v>
      </c>
      <c r="AM316" t="n">
        <v>0.0</v>
      </c>
      <c r="AN316" t="n">
        <v>0.0</v>
      </c>
      <c r="AO316" t="n">
        <v>616759.0</v>
      </c>
      <c r="AP316" t="n">
        <v>61676.0</v>
      </c>
      <c r="AQ316" t="n">
        <v>49198.3</v>
      </c>
      <c r="CG316"/>
    </row>
    <row r="317">
      <c r="A317" t="n">
        <v>5.0</v>
      </c>
      <c r="B317">
        <f>IF((K317-G317-H317&gt;2400000),10,(L317/(K317-G317-H317)*100))</f>
      </c>
      <c r="C317">
        <f>IF(N317&gt;2400000,240000,(N317*S317)/100)</f>
      </c>
      <c r="D317">
        <f>IF(S317=0,0,IF((N317-I317)&gt;2400000,((((((N317-I317-J317)-240000))*0.1+(I317+J317)*0.1)))-7000,((((((N317-I317-J317)-(N317-I317-J317)*S317/100)))*0.1+(I317+J317)*0.1)-7000)))</f>
      </c>
      <c r="E317">
        <f>C317-O317</f>
      </c>
      <c r="F317">
        <f>D317-P317</f>
      </c>
      <c r="G317">
        <f>SUMIF(negtgel!U$2:BL$2,'Tsalin uzuulelt'!B$1,negtgel!U317:BL317) + SUMIF(negtgel!U$2:BL$2,'Tsalin uzuulelt'!B$2,negtgel!U317:BL317)+SUMIF(negtgel!U$2:BL$2,'Tsalin uzuulelt'!B$3,negtgel!U317:BL317)+SUMIF(negtgel!U$2:BL$2,'Tsalin uzuulelt'!B$4,negtgel!U317:BL317)+SUMIF(negtgel!U$2:BL$2,'Tsalin uzuulelt'!B$5,negtgel!U317:BL317)</f>
      </c>
      <c r="H317">
        <f>SUMIF(negtgel!U$2:BL$2,'Tsalin uzuulelt'!F$1,negtgel!U317:BL317) + SUMIF(negtgel!U$2:BL$2,'Tsalin uzuulelt'!F$2,negtgel!U317:BL317)+SUMIF(negtgel!U$2:BL$2,'Tsalin uzuulelt'!F$3,negtgel!U317:BL317)+SUMIF(negtgel!U$2:BL$2,'Tsalin uzuulelt'!F$4,negtgel!U317:BL317)+SUMIF(negtgel!U$2:BL$2,'Tsalin uzuulelt'!F$5,negtgel!U317:BL317)</f>
      </c>
      <c r="I317">
        <f>SUMIF(negtgel!U$2:BL$2,'Tsalin uzuulelt'!H$1,negtgel!U317:BL317) + SUMIF(negtgel!U$2:BL$2,'Tsalin uzuulelt'!H$2,negtgel!U317:BL317)+SUMIF(negtgel!U$2:BL$2,'Tsalin uzuulelt'!H$3,negtgel!U317:BL317)+SUMIF(negtgel!U$2:BL$2,'Tsalin uzuulelt'!H$4,negtgel!U317:BL317)+SUMIF(negtgel!U$2:BL$2,'Tsalin uzuulelt'!H$5,negtgel!U317:BL317)</f>
      </c>
      <c r="J317">
        <f>SUMIF(negtgel!U$2:BL$2,'Tsalin uzuulelt'!J$1,negtgel!U317:BL317) + SUMIF(negtgel!U$2:BL$2,'Tsalin uzuulelt'!J$2,negtgel!U317:BL317)+SUMIF(negtgel!U$2:BL$2,'Tsalin uzuulelt'!J$3,negtgel!U317:BL317)+SUMIF(negtgel!U$2:BL$2,'Tsalin uzuulelt'!J$4,negtgel!U317:BL317)+SUMIF(negtgel!U$2:BL$2,'Tsalin uzuulelt'!J$5,negtgel!U317:BL317)</f>
      </c>
      <c r="K317">
        <f>SUMIF(negtgel!U$2:BL$2,'Tsalin uzuulelt'!L$1,negtgel!U317:BL317) + SUMIF(negtgel!U$2:BL$2,'Tsalin uzuulelt'!L$2,negtgel!U317:BL317)+SUMIF(negtgel!U$2:BL$2,'Tsalin uzuulelt'!L$3,negtgel!U317:BL317)+SUMIF(negtgel!U$2:BL$2,'Tsalin uzuulelt'!L$4,negtgel!U317:BL317)+SUMIF(negtgel!U$2:BL$2,'Tsalin uzuulelt'!L$5,negtgel!U317:BL317)</f>
      </c>
      <c r="L317">
        <f>SUMIF(negtgel!U$2:BL$2,'Tsalin uzuulelt'!N$1,negtgel!U317:BL317) + SUMIF(negtgel!U$2:BL$2,'Tsalin uzuulelt'!N$2,negtgel!U317:BL317)+SUMIF(negtgel!U$2:BL$2,'Tsalin uzuulelt'!N$3,negtgel!U317:BL317)+SUMIF(negtgel!U$2:BL$2,'Tsalin uzuulelt'!N$4,negtgel!U317:BL317)+SUMIF(negtgel!U$2:BL$2,'Tsalin uzuulelt'!N$5,negtgel!U317:BL317)</f>
      </c>
      <c r="M317">
        <f>SUMIF(negtgel!U$2:BL$2,'Tsalin uzuulelt'!P$1,negtgel!U317:BL317) + SUMIF(negtgel!U$2:BL$2,'Tsalin uzuulelt'!P$2,negtgel!U317:BL317)+ SUMIF(negtgel!U$2:BL$2,'Tsalin uzuulelt'!P$3,negtgel!U317:BL317)+ SUMIF(negtgel!U$2:BL$2,'Tsalin uzuulelt'!P$4,negtgel!U317:BL317)+ SUMIF(negtgel!U$2:BL$2,'Tsalin uzuulelt'!P$5,negtgel!U317:BL317)</f>
      </c>
      <c r="N317">
        <f>IF(ISNUMBER(U317*1)=CF317,0,K317-H317-G317)</f>
      </c>
      <c r="O317">
        <f>IF(ISNUMBER(U317*1)=CF317,0,L317)</f>
      </c>
      <c r="P317">
        <f>IF(ISNUMBER(U317*1)=CF317,0,M317)</f>
      </c>
      <c r="Q317">
        <f>IF(N317&gt;2400000,N317,0)</f>
      </c>
      <c r="R317">
        <f>IF(L317/Q317*100&lt;3,2,10)</f>
      </c>
      <c r="S317">
        <f>IF(CH317=0,0,IF(B317&gt;9,10,IF(B317&gt;8,B317,IF(B317&gt;7.7,7.8,IF(B317&gt;3,B317,IF(B317&gt;1.5,2))))))</f>
      </c>
      <c r="T317">
        <f>IFERROR(U317*1,0)</f>
      </c>
      <c r="U317" t="n">
        <v>77.0</v>
      </c>
      <c r="V317" t="s">
        <v>4501</v>
      </c>
      <c r="W317" t="s">
        <v>4502</v>
      </c>
      <c r="X317" t="n">
        <v>539547.0</v>
      </c>
      <c r="Y317" t="n">
        <v>539547.0</v>
      </c>
      <c r="Z317" t="n">
        <v>0.0</v>
      </c>
      <c r="AA317" t="n">
        <v>0.0</v>
      </c>
      <c r="AB317" t="n">
        <v>26977.0</v>
      </c>
      <c r="AC317" t="n">
        <v>0.0</v>
      </c>
      <c r="AD317" t="n">
        <v>0.0</v>
      </c>
      <c r="AE317" t="n">
        <v>0.0</v>
      </c>
      <c r="AF317" t="n">
        <v>69000.0</v>
      </c>
      <c r="AG317" t="n">
        <v>0.0</v>
      </c>
      <c r="AH317" t="n">
        <v>0.0</v>
      </c>
      <c r="AI317" t="n">
        <v>0.0</v>
      </c>
      <c r="AJ317" t="n">
        <v>0.0</v>
      </c>
      <c r="AK317" t="n">
        <v>0.0</v>
      </c>
      <c r="AL317" t="n">
        <v>83519.0</v>
      </c>
      <c r="AM317" t="n">
        <v>0.0</v>
      </c>
      <c r="AN317" t="n">
        <v>0.0</v>
      </c>
      <c r="AO317" t="n">
        <v>719043.0</v>
      </c>
      <c r="AP317" t="n">
        <v>63552.0</v>
      </c>
      <c r="AQ317" t="n">
        <v>50887.2</v>
      </c>
      <c r="CG317"/>
    </row>
    <row r="318">
      <c r="A318" t="n">
        <v>5.0</v>
      </c>
      <c r="B318">
        <f>IF((K318-G318-H318&gt;2400000),10,(L318/(K318-G318-H318)*100))</f>
      </c>
      <c r="C318">
        <f>IF(N318&gt;2400000,240000,(N318*S318)/100)</f>
      </c>
      <c r="D318">
        <f>IF(S318=0,0,IF((N318-I318)&gt;2400000,((((((N318-I318-J318)-240000))*0.1+(I318+J318)*0.1)))-7000,((((((N318-I318-J318)-(N318-I318-J318)*S318/100)))*0.1+(I318+J318)*0.1)-7000)))</f>
      </c>
      <c r="E318">
        <f>C318-O318</f>
      </c>
      <c r="F318">
        <f>D318-P318</f>
      </c>
      <c r="G318">
        <f>SUMIF(negtgel!U$2:BL$2,'Tsalin uzuulelt'!B$1,negtgel!U318:BL318) + SUMIF(negtgel!U$2:BL$2,'Tsalin uzuulelt'!B$2,negtgel!U318:BL318)+SUMIF(negtgel!U$2:BL$2,'Tsalin uzuulelt'!B$3,negtgel!U318:BL318)+SUMIF(negtgel!U$2:BL$2,'Tsalin uzuulelt'!B$4,negtgel!U318:BL318)+SUMIF(negtgel!U$2:BL$2,'Tsalin uzuulelt'!B$5,negtgel!U318:BL318)</f>
      </c>
      <c r="H318">
        <f>SUMIF(negtgel!U$2:BL$2,'Tsalin uzuulelt'!F$1,negtgel!U318:BL318) + SUMIF(negtgel!U$2:BL$2,'Tsalin uzuulelt'!F$2,negtgel!U318:BL318)+SUMIF(negtgel!U$2:BL$2,'Tsalin uzuulelt'!F$3,negtgel!U318:BL318)+SUMIF(negtgel!U$2:BL$2,'Tsalin uzuulelt'!F$4,negtgel!U318:BL318)+SUMIF(negtgel!U$2:BL$2,'Tsalin uzuulelt'!F$5,negtgel!U318:BL318)</f>
      </c>
      <c r="I318">
        <f>SUMIF(negtgel!U$2:BL$2,'Tsalin uzuulelt'!H$1,negtgel!U318:BL318) + SUMIF(negtgel!U$2:BL$2,'Tsalin uzuulelt'!H$2,negtgel!U318:BL318)+SUMIF(negtgel!U$2:BL$2,'Tsalin uzuulelt'!H$3,negtgel!U318:BL318)+SUMIF(negtgel!U$2:BL$2,'Tsalin uzuulelt'!H$4,negtgel!U318:BL318)+SUMIF(negtgel!U$2:BL$2,'Tsalin uzuulelt'!H$5,negtgel!U318:BL318)</f>
      </c>
      <c r="J318">
        <f>SUMIF(negtgel!U$2:BL$2,'Tsalin uzuulelt'!J$1,negtgel!U318:BL318) + SUMIF(negtgel!U$2:BL$2,'Tsalin uzuulelt'!J$2,negtgel!U318:BL318)+SUMIF(negtgel!U$2:BL$2,'Tsalin uzuulelt'!J$3,negtgel!U318:BL318)+SUMIF(negtgel!U$2:BL$2,'Tsalin uzuulelt'!J$4,negtgel!U318:BL318)+SUMIF(negtgel!U$2:BL$2,'Tsalin uzuulelt'!J$5,negtgel!U318:BL318)</f>
      </c>
      <c r="K318">
        <f>SUMIF(negtgel!U$2:BL$2,'Tsalin uzuulelt'!L$1,negtgel!U318:BL318) + SUMIF(negtgel!U$2:BL$2,'Tsalin uzuulelt'!L$2,negtgel!U318:BL318)+SUMIF(negtgel!U$2:BL$2,'Tsalin uzuulelt'!L$3,negtgel!U318:BL318)+SUMIF(negtgel!U$2:BL$2,'Tsalin uzuulelt'!L$4,negtgel!U318:BL318)+SUMIF(negtgel!U$2:BL$2,'Tsalin uzuulelt'!L$5,negtgel!U318:BL318)</f>
      </c>
      <c r="L318">
        <f>SUMIF(negtgel!U$2:BL$2,'Tsalin uzuulelt'!N$1,negtgel!U318:BL318) + SUMIF(negtgel!U$2:BL$2,'Tsalin uzuulelt'!N$2,negtgel!U318:BL318)+SUMIF(negtgel!U$2:BL$2,'Tsalin uzuulelt'!N$3,negtgel!U318:BL318)+SUMIF(negtgel!U$2:BL$2,'Tsalin uzuulelt'!N$4,negtgel!U318:BL318)+SUMIF(negtgel!U$2:BL$2,'Tsalin uzuulelt'!N$5,negtgel!U318:BL318)</f>
      </c>
      <c r="M318">
        <f>SUMIF(negtgel!U$2:BL$2,'Tsalin uzuulelt'!P$1,negtgel!U318:BL318) + SUMIF(negtgel!U$2:BL$2,'Tsalin uzuulelt'!P$2,negtgel!U318:BL318)+ SUMIF(negtgel!U$2:BL$2,'Tsalin uzuulelt'!P$3,negtgel!U318:BL318)+ SUMIF(negtgel!U$2:BL$2,'Tsalin uzuulelt'!P$4,negtgel!U318:BL318)+ SUMIF(negtgel!U$2:BL$2,'Tsalin uzuulelt'!P$5,negtgel!U318:BL318)</f>
      </c>
      <c r="N318">
        <f>IF(ISNUMBER(U318*1)=CF318,0,K318-H318-G318)</f>
      </c>
      <c r="O318">
        <f>IF(ISNUMBER(U318*1)=CF318,0,L318)</f>
      </c>
      <c r="P318">
        <f>IF(ISNUMBER(U318*1)=CF318,0,M318)</f>
      </c>
      <c r="Q318">
        <f>IF(N318&gt;2400000,N318,0)</f>
      </c>
      <c r="R318">
        <f>IF(L318/Q318*100&lt;3,2,10)</f>
      </c>
      <c r="S318">
        <f>IF(CH318=0,0,IF(B318&gt;9,10,IF(B318&gt;8,B318,IF(B318&gt;7.7,7.8,IF(B318&gt;3,B318,IF(B318&gt;1.5,2))))))</f>
      </c>
      <c r="T318">
        <f>IFERROR(U318*1,0)</f>
      </c>
      <c r="U318" t="n">
        <v>78.0</v>
      </c>
      <c r="V318" t="s">
        <v>4503</v>
      </c>
      <c r="W318" t="s">
        <v>4469</v>
      </c>
      <c r="X318" t="n">
        <v>677436.0</v>
      </c>
      <c r="Y318" t="n">
        <v>677436.0</v>
      </c>
      <c r="Z318" t="n">
        <v>135487.0</v>
      </c>
      <c r="AA318" t="n">
        <v>121938.0</v>
      </c>
      <c r="AB318" t="n">
        <v>0.0</v>
      </c>
      <c r="AC318" t="n">
        <v>101615.0</v>
      </c>
      <c r="AD318" t="n">
        <v>0.0</v>
      </c>
      <c r="AE318" t="n">
        <v>0.0</v>
      </c>
      <c r="AF318" t="n">
        <v>69000.0</v>
      </c>
      <c r="AG318" t="n">
        <v>0.0</v>
      </c>
      <c r="AH318" t="n">
        <v>0.0</v>
      </c>
      <c r="AI318" t="n">
        <v>0.0</v>
      </c>
      <c r="AJ318" t="n">
        <v>0.0</v>
      </c>
      <c r="AK318" t="n">
        <v>0.0</v>
      </c>
      <c r="AL318" t="n">
        <v>0.0</v>
      </c>
      <c r="AM318" t="n">
        <v>0.0</v>
      </c>
      <c r="AN318" t="n">
        <v>0.0</v>
      </c>
      <c r="AO318" t="n">
        <v>1105476.0</v>
      </c>
      <c r="AP318" t="n">
        <v>110548.0</v>
      </c>
      <c r="AQ318" t="n">
        <v>93182.8</v>
      </c>
      <c r="CG318"/>
    </row>
    <row r="319">
      <c r="A319" t="n">
        <v>5.0</v>
      </c>
      <c r="B319">
        <f>IF((K319-G319-H319&gt;2400000),10,(L319/(K319-G319-H319)*100))</f>
      </c>
      <c r="C319">
        <f>IF(N319&gt;2400000,240000,(N319*S319)/100)</f>
      </c>
      <c r="D319">
        <f>IF(S319=0,0,IF((N319-I319)&gt;2400000,((((((N319-I319-J319)-240000))*0.1+(I319+J319)*0.1)))-7000,((((((N319-I319-J319)-(N319-I319-J319)*S319/100)))*0.1+(I319+J319)*0.1)-7000)))</f>
      </c>
      <c r="E319">
        <f>C319-O319</f>
      </c>
      <c r="F319">
        <f>D319-P319</f>
      </c>
      <c r="G319">
        <f>SUMIF(negtgel!U$2:BL$2,'Tsalin uzuulelt'!B$1,negtgel!U319:BL319) + SUMIF(negtgel!U$2:BL$2,'Tsalin uzuulelt'!B$2,negtgel!U319:BL319)+SUMIF(negtgel!U$2:BL$2,'Tsalin uzuulelt'!B$3,negtgel!U319:BL319)+SUMIF(negtgel!U$2:BL$2,'Tsalin uzuulelt'!B$4,negtgel!U319:BL319)+SUMIF(negtgel!U$2:BL$2,'Tsalin uzuulelt'!B$5,negtgel!U319:BL319)</f>
      </c>
      <c r="H319">
        <f>SUMIF(negtgel!U$2:BL$2,'Tsalin uzuulelt'!F$1,negtgel!U319:BL319) + SUMIF(negtgel!U$2:BL$2,'Tsalin uzuulelt'!F$2,negtgel!U319:BL319)+SUMIF(negtgel!U$2:BL$2,'Tsalin uzuulelt'!F$3,negtgel!U319:BL319)+SUMIF(negtgel!U$2:BL$2,'Tsalin uzuulelt'!F$4,negtgel!U319:BL319)+SUMIF(negtgel!U$2:BL$2,'Tsalin uzuulelt'!F$5,negtgel!U319:BL319)</f>
      </c>
      <c r="I319">
        <f>SUMIF(negtgel!U$2:BL$2,'Tsalin uzuulelt'!H$1,negtgel!U319:BL319) + SUMIF(negtgel!U$2:BL$2,'Tsalin uzuulelt'!H$2,negtgel!U319:BL319)+SUMIF(negtgel!U$2:BL$2,'Tsalin uzuulelt'!H$3,negtgel!U319:BL319)+SUMIF(negtgel!U$2:BL$2,'Tsalin uzuulelt'!H$4,negtgel!U319:BL319)+SUMIF(negtgel!U$2:BL$2,'Tsalin uzuulelt'!H$5,negtgel!U319:BL319)</f>
      </c>
      <c r="J319">
        <f>SUMIF(negtgel!U$2:BL$2,'Tsalin uzuulelt'!J$1,negtgel!U319:BL319) + SUMIF(negtgel!U$2:BL$2,'Tsalin uzuulelt'!J$2,negtgel!U319:BL319)+SUMIF(negtgel!U$2:BL$2,'Tsalin uzuulelt'!J$3,negtgel!U319:BL319)+SUMIF(negtgel!U$2:BL$2,'Tsalin uzuulelt'!J$4,negtgel!U319:BL319)+SUMIF(negtgel!U$2:BL$2,'Tsalin uzuulelt'!J$5,negtgel!U319:BL319)</f>
      </c>
      <c r="K319">
        <f>SUMIF(negtgel!U$2:BL$2,'Tsalin uzuulelt'!L$1,negtgel!U319:BL319) + SUMIF(negtgel!U$2:BL$2,'Tsalin uzuulelt'!L$2,negtgel!U319:BL319)+SUMIF(negtgel!U$2:BL$2,'Tsalin uzuulelt'!L$3,negtgel!U319:BL319)+SUMIF(negtgel!U$2:BL$2,'Tsalin uzuulelt'!L$4,negtgel!U319:BL319)+SUMIF(negtgel!U$2:BL$2,'Tsalin uzuulelt'!L$5,negtgel!U319:BL319)</f>
      </c>
      <c r="L319">
        <f>SUMIF(negtgel!U$2:BL$2,'Tsalin uzuulelt'!N$1,negtgel!U319:BL319) + SUMIF(negtgel!U$2:BL$2,'Tsalin uzuulelt'!N$2,negtgel!U319:BL319)+SUMIF(negtgel!U$2:BL$2,'Tsalin uzuulelt'!N$3,negtgel!U319:BL319)+SUMIF(negtgel!U$2:BL$2,'Tsalin uzuulelt'!N$4,negtgel!U319:BL319)+SUMIF(negtgel!U$2:BL$2,'Tsalin uzuulelt'!N$5,negtgel!U319:BL319)</f>
      </c>
      <c r="M319">
        <f>SUMIF(negtgel!U$2:BL$2,'Tsalin uzuulelt'!P$1,negtgel!U319:BL319) + SUMIF(negtgel!U$2:BL$2,'Tsalin uzuulelt'!P$2,negtgel!U319:BL319)+ SUMIF(negtgel!U$2:BL$2,'Tsalin uzuulelt'!P$3,negtgel!U319:BL319)+ SUMIF(negtgel!U$2:BL$2,'Tsalin uzuulelt'!P$4,negtgel!U319:BL319)+ SUMIF(negtgel!U$2:BL$2,'Tsalin uzuulelt'!P$5,negtgel!U319:BL319)</f>
      </c>
      <c r="N319">
        <f>IF(ISNUMBER(U319*1)=CF319,0,K319-H319-G319)</f>
      </c>
      <c r="O319">
        <f>IF(ISNUMBER(U319*1)=CF319,0,L319)</f>
      </c>
      <c r="P319">
        <f>IF(ISNUMBER(U319*1)=CF319,0,M319)</f>
      </c>
      <c r="Q319">
        <f>IF(N319&gt;2400000,N319,0)</f>
      </c>
      <c r="R319">
        <f>IF(L319/Q319*100&lt;3,2,10)</f>
      </c>
      <c r="S319">
        <f>IF(CH319=0,0,IF(B319&gt;9,10,IF(B319&gt;8,B319,IF(B319&gt;7.7,7.8,IF(B319&gt;3,B319,IF(B319&gt;1.5,2))))))</f>
      </c>
      <c r="T319">
        <f>IFERROR(U319*1,0)</f>
      </c>
      <c r="U319" t="s">
        <v>4466</v>
      </c>
      <c r="V319"/>
      <c r="W319"/>
      <c r="X319" t="n">
        <v>4484667.0</v>
      </c>
      <c r="Y319" t="n">
        <v>4365589.0</v>
      </c>
      <c r="Z319" t="n">
        <v>534980.0</v>
      </c>
      <c r="AA319" t="n">
        <v>526476.0</v>
      </c>
      <c r="AB319" t="n">
        <v>26977.0</v>
      </c>
      <c r="AC319" t="n">
        <v>101615.0</v>
      </c>
      <c r="AD319" t="n">
        <v>0.0</v>
      </c>
      <c r="AE319" t="n">
        <v>0.0</v>
      </c>
      <c r="AF319" t="n">
        <v>468000.0</v>
      </c>
      <c r="AG319" t="n">
        <v>0.0</v>
      </c>
      <c r="AH319" t="n">
        <v>0.0</v>
      </c>
      <c r="AI319" t="n">
        <v>0.0</v>
      </c>
      <c r="AJ319" t="n">
        <v>0.0</v>
      </c>
      <c r="AK319" t="n">
        <v>0.0</v>
      </c>
      <c r="AL319" t="n">
        <v>83519.0</v>
      </c>
      <c r="AM319" t="n">
        <v>0.0</v>
      </c>
      <c r="AN319" t="n">
        <v>0.0</v>
      </c>
      <c r="AO319" t="n">
        <v>6107156.0</v>
      </c>
      <c r="AP319" t="n">
        <v>602364.0</v>
      </c>
      <c r="AQ319" t="n">
        <v>497807.3</v>
      </c>
      <c r="CG319"/>
    </row>
    <row r="320">
      <c r="A320" t="n">
        <v>5.0</v>
      </c>
      <c r="B320">
        <f>IF((K320-G320-H320&gt;2400000),10,(L320/(K320-G320-H320)*100))</f>
      </c>
      <c r="C320">
        <f>IF(N320&gt;2400000,240000,(N320*S320)/100)</f>
      </c>
      <c r="D320">
        <f>IF(S320=0,0,IF((N320-I320)&gt;2400000,((((((N320-I320-J320)-240000))*0.1+(I320+J320)*0.1)))-7000,((((((N320-I320-J320)-(N320-I320-J320)*S320/100)))*0.1+(I320+J320)*0.1)-7000)))</f>
      </c>
      <c r="E320">
        <f>C320-O320</f>
      </c>
      <c r="F320">
        <f>D320-P320</f>
      </c>
      <c r="G320">
        <f>SUMIF(negtgel!U$2:BL$2,'Tsalin uzuulelt'!B$1,negtgel!U320:BL320) + SUMIF(negtgel!U$2:BL$2,'Tsalin uzuulelt'!B$2,negtgel!U320:BL320)+SUMIF(negtgel!U$2:BL$2,'Tsalin uzuulelt'!B$3,negtgel!U320:BL320)+SUMIF(negtgel!U$2:BL$2,'Tsalin uzuulelt'!B$4,negtgel!U320:BL320)+SUMIF(negtgel!U$2:BL$2,'Tsalin uzuulelt'!B$5,negtgel!U320:BL320)</f>
      </c>
      <c r="H320">
        <f>SUMIF(negtgel!U$2:BL$2,'Tsalin uzuulelt'!F$1,negtgel!U320:BL320) + SUMIF(negtgel!U$2:BL$2,'Tsalin uzuulelt'!F$2,negtgel!U320:BL320)+SUMIF(negtgel!U$2:BL$2,'Tsalin uzuulelt'!F$3,negtgel!U320:BL320)+SUMIF(negtgel!U$2:BL$2,'Tsalin uzuulelt'!F$4,negtgel!U320:BL320)+SUMIF(negtgel!U$2:BL$2,'Tsalin uzuulelt'!F$5,negtgel!U320:BL320)</f>
      </c>
      <c r="I320">
        <f>SUMIF(negtgel!U$2:BL$2,'Tsalin uzuulelt'!H$1,negtgel!U320:BL320) + SUMIF(negtgel!U$2:BL$2,'Tsalin uzuulelt'!H$2,negtgel!U320:BL320)+SUMIF(negtgel!U$2:BL$2,'Tsalin uzuulelt'!H$3,negtgel!U320:BL320)+SUMIF(negtgel!U$2:BL$2,'Tsalin uzuulelt'!H$4,negtgel!U320:BL320)+SUMIF(negtgel!U$2:BL$2,'Tsalin uzuulelt'!H$5,negtgel!U320:BL320)</f>
      </c>
      <c r="J320">
        <f>SUMIF(negtgel!U$2:BL$2,'Tsalin uzuulelt'!J$1,negtgel!U320:BL320) + SUMIF(negtgel!U$2:BL$2,'Tsalin uzuulelt'!J$2,negtgel!U320:BL320)+SUMIF(negtgel!U$2:BL$2,'Tsalin uzuulelt'!J$3,negtgel!U320:BL320)+SUMIF(negtgel!U$2:BL$2,'Tsalin uzuulelt'!J$4,negtgel!U320:BL320)+SUMIF(negtgel!U$2:BL$2,'Tsalin uzuulelt'!J$5,negtgel!U320:BL320)</f>
      </c>
      <c r="K320">
        <f>SUMIF(negtgel!U$2:BL$2,'Tsalin uzuulelt'!L$1,negtgel!U320:BL320) + SUMIF(negtgel!U$2:BL$2,'Tsalin uzuulelt'!L$2,negtgel!U320:BL320)+SUMIF(negtgel!U$2:BL$2,'Tsalin uzuulelt'!L$3,negtgel!U320:BL320)+SUMIF(negtgel!U$2:BL$2,'Tsalin uzuulelt'!L$4,negtgel!U320:BL320)+SUMIF(negtgel!U$2:BL$2,'Tsalin uzuulelt'!L$5,negtgel!U320:BL320)</f>
      </c>
      <c r="L320">
        <f>SUMIF(negtgel!U$2:BL$2,'Tsalin uzuulelt'!N$1,negtgel!U320:BL320) + SUMIF(negtgel!U$2:BL$2,'Tsalin uzuulelt'!N$2,negtgel!U320:BL320)+SUMIF(negtgel!U$2:BL$2,'Tsalin uzuulelt'!N$3,negtgel!U320:BL320)+SUMIF(negtgel!U$2:BL$2,'Tsalin uzuulelt'!N$4,negtgel!U320:BL320)+SUMIF(negtgel!U$2:BL$2,'Tsalin uzuulelt'!N$5,negtgel!U320:BL320)</f>
      </c>
      <c r="M320">
        <f>SUMIF(negtgel!U$2:BL$2,'Tsalin uzuulelt'!P$1,negtgel!U320:BL320) + SUMIF(negtgel!U$2:BL$2,'Tsalin uzuulelt'!P$2,negtgel!U320:BL320)+ SUMIF(negtgel!U$2:BL$2,'Tsalin uzuulelt'!P$3,negtgel!U320:BL320)+ SUMIF(negtgel!U$2:BL$2,'Tsalin uzuulelt'!P$4,negtgel!U320:BL320)+ SUMIF(negtgel!U$2:BL$2,'Tsalin uzuulelt'!P$5,negtgel!U320:BL320)</f>
      </c>
      <c r="N320">
        <f>IF(ISNUMBER(U320*1)=CF320,0,K320-H320-G320)</f>
      </c>
      <c r="O320">
        <f>IF(ISNUMBER(U320*1)=CF320,0,L320)</f>
      </c>
      <c r="P320">
        <f>IF(ISNUMBER(U320*1)=CF320,0,M320)</f>
      </c>
      <c r="Q320">
        <f>IF(N320&gt;2400000,N320,0)</f>
      </c>
      <c r="R320">
        <f>IF(L320/Q320*100&lt;3,2,10)</f>
      </c>
      <c r="S320">
        <f>IF(CH320=0,0,IF(B320&gt;9,10,IF(B320&gt;8,B320,IF(B320&gt;7.7,7.8,IF(B320&gt;3,B320,IF(B320&gt;1.5,2))))))</f>
      </c>
      <c r="T320">
        <f>IFERROR(U320*1,0)</f>
      </c>
      <c r="U320" t="s">
        <v>4504</v>
      </c>
      <c r="V320"/>
      <c r="W320"/>
      <c r="X320"/>
      <c r="Y320"/>
      <c r="Z320"/>
      <c r="AA320"/>
      <c r="AB320"/>
      <c r="AC320"/>
      <c r="AD320"/>
      <c r="AE320"/>
      <c r="AF320"/>
      <c r="AG320"/>
      <c r="AH320"/>
      <c r="AI320"/>
      <c r="AJ320"/>
      <c r="AK320"/>
      <c r="AL320"/>
      <c r="AM320"/>
      <c r="AN320"/>
      <c r="AO320"/>
      <c r="AP320"/>
      <c r="AQ320"/>
      <c r="CG320"/>
    </row>
    <row r="321">
      <c r="A321" t="n">
        <v>5.0</v>
      </c>
      <c r="B321">
        <f>IF((K321-G321-H321&gt;2400000),10,(L321/(K321-G321-H321)*100))</f>
      </c>
      <c r="C321">
        <f>IF(N321&gt;2400000,240000,(N321*S321)/100)</f>
      </c>
      <c r="D321">
        <f>IF(S321=0,0,IF((N321-I321)&gt;2400000,((((((N321-I321-J321)-240000))*0.1+(I321+J321)*0.1)))-7000,((((((N321-I321-J321)-(N321-I321-J321)*S321/100)))*0.1+(I321+J321)*0.1)-7000)))</f>
      </c>
      <c r="E321">
        <f>C321-O321</f>
      </c>
      <c r="F321">
        <f>D321-P321</f>
      </c>
      <c r="G321">
        <f>SUMIF(negtgel!U$2:BL$2,'Tsalin uzuulelt'!B$1,negtgel!U321:BL321) + SUMIF(negtgel!U$2:BL$2,'Tsalin uzuulelt'!B$2,negtgel!U321:BL321)+SUMIF(negtgel!U$2:BL$2,'Tsalin uzuulelt'!B$3,negtgel!U321:BL321)+SUMIF(negtgel!U$2:BL$2,'Tsalin uzuulelt'!B$4,negtgel!U321:BL321)+SUMIF(negtgel!U$2:BL$2,'Tsalin uzuulelt'!B$5,negtgel!U321:BL321)</f>
      </c>
      <c r="H321">
        <f>SUMIF(negtgel!U$2:BL$2,'Tsalin uzuulelt'!F$1,negtgel!U321:BL321) + SUMIF(negtgel!U$2:BL$2,'Tsalin uzuulelt'!F$2,negtgel!U321:BL321)+SUMIF(negtgel!U$2:BL$2,'Tsalin uzuulelt'!F$3,negtgel!U321:BL321)+SUMIF(negtgel!U$2:BL$2,'Tsalin uzuulelt'!F$4,negtgel!U321:BL321)+SUMIF(negtgel!U$2:BL$2,'Tsalin uzuulelt'!F$5,negtgel!U321:BL321)</f>
      </c>
      <c r="I321">
        <f>SUMIF(negtgel!U$2:BL$2,'Tsalin uzuulelt'!H$1,negtgel!U321:BL321) + SUMIF(negtgel!U$2:BL$2,'Tsalin uzuulelt'!H$2,negtgel!U321:BL321)+SUMIF(negtgel!U$2:BL$2,'Tsalin uzuulelt'!H$3,negtgel!U321:BL321)+SUMIF(negtgel!U$2:BL$2,'Tsalin uzuulelt'!H$4,negtgel!U321:BL321)+SUMIF(negtgel!U$2:BL$2,'Tsalin uzuulelt'!H$5,negtgel!U321:BL321)</f>
      </c>
      <c r="J321">
        <f>SUMIF(negtgel!U$2:BL$2,'Tsalin uzuulelt'!J$1,negtgel!U321:BL321) + SUMIF(negtgel!U$2:BL$2,'Tsalin uzuulelt'!J$2,negtgel!U321:BL321)+SUMIF(negtgel!U$2:BL$2,'Tsalin uzuulelt'!J$3,negtgel!U321:BL321)+SUMIF(negtgel!U$2:BL$2,'Tsalin uzuulelt'!J$4,negtgel!U321:BL321)+SUMIF(negtgel!U$2:BL$2,'Tsalin uzuulelt'!J$5,negtgel!U321:BL321)</f>
      </c>
      <c r="K321">
        <f>SUMIF(negtgel!U$2:BL$2,'Tsalin uzuulelt'!L$1,negtgel!U321:BL321) + SUMIF(negtgel!U$2:BL$2,'Tsalin uzuulelt'!L$2,negtgel!U321:BL321)+SUMIF(negtgel!U$2:BL$2,'Tsalin uzuulelt'!L$3,negtgel!U321:BL321)+SUMIF(negtgel!U$2:BL$2,'Tsalin uzuulelt'!L$4,negtgel!U321:BL321)+SUMIF(negtgel!U$2:BL$2,'Tsalin uzuulelt'!L$5,negtgel!U321:BL321)</f>
      </c>
      <c r="L321">
        <f>SUMIF(negtgel!U$2:BL$2,'Tsalin uzuulelt'!N$1,negtgel!U321:BL321) + SUMIF(negtgel!U$2:BL$2,'Tsalin uzuulelt'!N$2,negtgel!U321:BL321)+SUMIF(negtgel!U$2:BL$2,'Tsalin uzuulelt'!N$3,negtgel!U321:BL321)+SUMIF(negtgel!U$2:BL$2,'Tsalin uzuulelt'!N$4,negtgel!U321:BL321)+SUMIF(negtgel!U$2:BL$2,'Tsalin uzuulelt'!N$5,negtgel!U321:BL321)</f>
      </c>
      <c r="M321">
        <f>SUMIF(negtgel!U$2:BL$2,'Tsalin uzuulelt'!P$1,negtgel!U321:BL321) + SUMIF(negtgel!U$2:BL$2,'Tsalin uzuulelt'!P$2,negtgel!U321:BL321)+ SUMIF(negtgel!U$2:BL$2,'Tsalin uzuulelt'!P$3,negtgel!U321:BL321)+ SUMIF(negtgel!U$2:BL$2,'Tsalin uzuulelt'!P$4,negtgel!U321:BL321)+ SUMIF(negtgel!U$2:BL$2,'Tsalin uzuulelt'!P$5,negtgel!U321:BL321)</f>
      </c>
      <c r="N321">
        <f>IF(ISNUMBER(U321*1)=CF321,0,K321-H321-G321)</f>
      </c>
      <c r="O321">
        <f>IF(ISNUMBER(U321*1)=CF321,0,L321)</f>
      </c>
      <c r="P321">
        <f>IF(ISNUMBER(U321*1)=CF321,0,M321)</f>
      </c>
      <c r="Q321">
        <f>IF(N321&gt;2400000,N321,0)</f>
      </c>
      <c r="R321">
        <f>IF(L321/Q321*100&lt;3,2,10)</f>
      </c>
      <c r="S321">
        <f>IF(CH321=0,0,IF(B321&gt;9,10,IF(B321&gt;8,B321,IF(B321&gt;7.7,7.8,IF(B321&gt;3,B321,IF(B321&gt;1.5,2))))))</f>
      </c>
      <c r="T321">
        <f>IFERROR(U321*1,0)</f>
      </c>
      <c r="U321" t="n">
        <v>79.0</v>
      </c>
      <c r="V321" t="s">
        <v>4506</v>
      </c>
      <c r="W321" t="s">
        <v>4469</v>
      </c>
      <c r="X321" t="n">
        <v>547759.0</v>
      </c>
      <c r="Y321" t="n">
        <v>547759.0</v>
      </c>
      <c r="Z321" t="n">
        <v>0.0</v>
      </c>
      <c r="AA321" t="n">
        <v>0.0</v>
      </c>
      <c r="AB321" t="n">
        <v>0.0</v>
      </c>
      <c r="AC321" t="n">
        <v>0.0</v>
      </c>
      <c r="AD321" t="n">
        <v>0.0</v>
      </c>
      <c r="AE321" t="n">
        <v>0.0</v>
      </c>
      <c r="AF321" t="n">
        <v>69000.0</v>
      </c>
      <c r="AG321" t="n">
        <v>0.0</v>
      </c>
      <c r="AH321" t="n">
        <v>0.0</v>
      </c>
      <c r="AI321" t="n">
        <v>0.0</v>
      </c>
      <c r="AJ321" t="n">
        <v>0.0</v>
      </c>
      <c r="AK321" t="n">
        <v>0.0</v>
      </c>
      <c r="AL321" t="n">
        <v>0.0</v>
      </c>
      <c r="AM321" t="n">
        <v>0.0</v>
      </c>
      <c r="AN321" t="n">
        <v>0.0</v>
      </c>
      <c r="AO321" t="n">
        <v>616759.0</v>
      </c>
      <c r="AP321" t="n">
        <v>61676.0</v>
      </c>
      <c r="AQ321" t="n">
        <v>49198.3</v>
      </c>
      <c r="CG321"/>
    </row>
    <row r="322">
      <c r="A322" t="n">
        <v>5.0</v>
      </c>
      <c r="B322">
        <f>IF((K322-G322-H322&gt;2400000),10,(L322/(K322-G322-H322)*100))</f>
      </c>
      <c r="C322">
        <f>IF(N322&gt;2400000,240000,(N322*S322)/100)</f>
      </c>
      <c r="D322">
        <f>IF(S322=0,0,IF((N322-I322)&gt;2400000,((((((N322-I322-J322)-240000))*0.1+(I322+J322)*0.1)))-7000,((((((N322-I322-J322)-(N322-I322-J322)*S322/100)))*0.1+(I322+J322)*0.1)-7000)))</f>
      </c>
      <c r="E322">
        <f>C322-O322</f>
      </c>
      <c r="F322">
        <f>D322-P322</f>
      </c>
      <c r="G322">
        <f>SUMIF(negtgel!U$2:BL$2,'Tsalin uzuulelt'!B$1,negtgel!U322:BL322) + SUMIF(negtgel!U$2:BL$2,'Tsalin uzuulelt'!B$2,negtgel!U322:BL322)+SUMIF(negtgel!U$2:BL$2,'Tsalin uzuulelt'!B$3,negtgel!U322:BL322)+SUMIF(negtgel!U$2:BL$2,'Tsalin uzuulelt'!B$4,negtgel!U322:BL322)+SUMIF(negtgel!U$2:BL$2,'Tsalin uzuulelt'!B$5,negtgel!U322:BL322)</f>
      </c>
      <c r="H322">
        <f>SUMIF(negtgel!U$2:BL$2,'Tsalin uzuulelt'!F$1,negtgel!U322:BL322) + SUMIF(negtgel!U$2:BL$2,'Tsalin uzuulelt'!F$2,negtgel!U322:BL322)+SUMIF(negtgel!U$2:BL$2,'Tsalin uzuulelt'!F$3,negtgel!U322:BL322)+SUMIF(negtgel!U$2:BL$2,'Tsalin uzuulelt'!F$4,negtgel!U322:BL322)+SUMIF(negtgel!U$2:BL$2,'Tsalin uzuulelt'!F$5,negtgel!U322:BL322)</f>
      </c>
      <c r="I322">
        <f>SUMIF(negtgel!U$2:BL$2,'Tsalin uzuulelt'!H$1,negtgel!U322:BL322) + SUMIF(negtgel!U$2:BL$2,'Tsalin uzuulelt'!H$2,negtgel!U322:BL322)+SUMIF(negtgel!U$2:BL$2,'Tsalin uzuulelt'!H$3,negtgel!U322:BL322)+SUMIF(negtgel!U$2:BL$2,'Tsalin uzuulelt'!H$4,negtgel!U322:BL322)+SUMIF(negtgel!U$2:BL$2,'Tsalin uzuulelt'!H$5,negtgel!U322:BL322)</f>
      </c>
      <c r="J322">
        <f>SUMIF(negtgel!U$2:BL$2,'Tsalin uzuulelt'!J$1,negtgel!U322:BL322) + SUMIF(negtgel!U$2:BL$2,'Tsalin uzuulelt'!J$2,negtgel!U322:BL322)+SUMIF(negtgel!U$2:BL$2,'Tsalin uzuulelt'!J$3,negtgel!U322:BL322)+SUMIF(negtgel!U$2:BL$2,'Tsalin uzuulelt'!J$4,negtgel!U322:BL322)+SUMIF(negtgel!U$2:BL$2,'Tsalin uzuulelt'!J$5,negtgel!U322:BL322)</f>
      </c>
      <c r="K322">
        <f>SUMIF(negtgel!U$2:BL$2,'Tsalin uzuulelt'!L$1,negtgel!U322:BL322) + SUMIF(negtgel!U$2:BL$2,'Tsalin uzuulelt'!L$2,negtgel!U322:BL322)+SUMIF(negtgel!U$2:BL$2,'Tsalin uzuulelt'!L$3,negtgel!U322:BL322)+SUMIF(negtgel!U$2:BL$2,'Tsalin uzuulelt'!L$4,negtgel!U322:BL322)+SUMIF(negtgel!U$2:BL$2,'Tsalin uzuulelt'!L$5,negtgel!U322:BL322)</f>
      </c>
      <c r="L322">
        <f>SUMIF(negtgel!U$2:BL$2,'Tsalin uzuulelt'!N$1,negtgel!U322:BL322) + SUMIF(negtgel!U$2:BL$2,'Tsalin uzuulelt'!N$2,negtgel!U322:BL322)+SUMIF(negtgel!U$2:BL$2,'Tsalin uzuulelt'!N$3,negtgel!U322:BL322)+SUMIF(negtgel!U$2:BL$2,'Tsalin uzuulelt'!N$4,negtgel!U322:BL322)+SUMIF(negtgel!U$2:BL$2,'Tsalin uzuulelt'!N$5,negtgel!U322:BL322)</f>
      </c>
      <c r="M322">
        <f>SUMIF(negtgel!U$2:BL$2,'Tsalin uzuulelt'!P$1,negtgel!U322:BL322) + SUMIF(negtgel!U$2:BL$2,'Tsalin uzuulelt'!P$2,negtgel!U322:BL322)+ SUMIF(negtgel!U$2:BL$2,'Tsalin uzuulelt'!P$3,negtgel!U322:BL322)+ SUMIF(negtgel!U$2:BL$2,'Tsalin uzuulelt'!P$4,negtgel!U322:BL322)+ SUMIF(negtgel!U$2:BL$2,'Tsalin uzuulelt'!P$5,negtgel!U322:BL322)</f>
      </c>
      <c r="N322">
        <f>IF(ISNUMBER(U322*1)=CF322,0,K322-H322-G322)</f>
      </c>
      <c r="O322">
        <f>IF(ISNUMBER(U322*1)=CF322,0,L322)</f>
      </c>
      <c r="P322">
        <f>IF(ISNUMBER(U322*1)=CF322,0,M322)</f>
      </c>
      <c r="Q322">
        <f>IF(N322&gt;2400000,N322,0)</f>
      </c>
      <c r="R322">
        <f>IF(L322/Q322*100&lt;3,2,10)</f>
      </c>
      <c r="S322">
        <f>IF(CH322=0,0,IF(B322&gt;9,10,IF(B322&gt;8,B322,IF(B322&gt;7.7,7.8,IF(B322&gt;3,B322,IF(B322&gt;1.5,2))))))</f>
      </c>
      <c r="T322">
        <f>IFERROR(U322*1,0)</f>
      </c>
      <c r="U322" t="n">
        <v>80.0</v>
      </c>
      <c r="V322" t="s">
        <v>4507</v>
      </c>
      <c r="W322" t="s">
        <v>4471</v>
      </c>
      <c r="X322" t="n">
        <v>500784.0</v>
      </c>
      <c r="Y322" t="n">
        <v>0.0</v>
      </c>
      <c r="Z322" t="n">
        <v>0.0</v>
      </c>
      <c r="AA322" t="n">
        <v>0.0</v>
      </c>
      <c r="AB322" t="n">
        <v>0.0</v>
      </c>
      <c r="AC322" t="n">
        <v>0.0</v>
      </c>
      <c r="AD322" t="n">
        <v>0.0</v>
      </c>
      <c r="AE322" t="n">
        <v>0.0</v>
      </c>
      <c r="AF322" t="n">
        <v>0.0</v>
      </c>
      <c r="AG322" t="n">
        <v>0.0</v>
      </c>
      <c r="AH322" t="n">
        <v>0.0</v>
      </c>
      <c r="AI322" t="n">
        <v>0.0</v>
      </c>
      <c r="AJ322" t="n">
        <v>0.0</v>
      </c>
      <c r="AK322" t="n">
        <v>0.0</v>
      </c>
      <c r="AL322" t="n">
        <v>0.0</v>
      </c>
      <c r="AM322" t="n">
        <v>0.0</v>
      </c>
      <c r="AN322" t="n">
        <v>0.0</v>
      </c>
      <c r="AO322" t="n">
        <v>0.0</v>
      </c>
      <c r="AP322" t="n">
        <v>0.0</v>
      </c>
      <c r="AQ322" t="n">
        <v>0.0</v>
      </c>
      <c r="CG322"/>
    </row>
    <row r="323">
      <c r="A323" t="n">
        <v>5.0</v>
      </c>
      <c r="B323">
        <f>IF((K323-G323-H323&gt;2400000),10,(L323/(K323-G323-H323)*100))</f>
      </c>
      <c r="C323">
        <f>IF(N323&gt;2400000,240000,(N323*S323)/100)</f>
      </c>
      <c r="D323">
        <f>IF(S323=0,0,IF((N323-I323)&gt;2400000,((((((N323-I323-J323)-240000))*0.1+(I323+J323)*0.1)))-7000,((((((N323-I323-J323)-(N323-I323-J323)*S323/100)))*0.1+(I323+J323)*0.1)-7000)))</f>
      </c>
      <c r="E323">
        <f>C323-O323</f>
      </c>
      <c r="F323">
        <f>D323-P323</f>
      </c>
      <c r="G323">
        <f>SUMIF(negtgel!U$2:BL$2,'Tsalin uzuulelt'!B$1,negtgel!U323:BL323) + SUMIF(negtgel!U$2:BL$2,'Tsalin uzuulelt'!B$2,negtgel!U323:BL323)+SUMIF(negtgel!U$2:BL$2,'Tsalin uzuulelt'!B$3,negtgel!U323:BL323)+SUMIF(negtgel!U$2:BL$2,'Tsalin uzuulelt'!B$4,negtgel!U323:BL323)+SUMIF(negtgel!U$2:BL$2,'Tsalin uzuulelt'!B$5,negtgel!U323:BL323)</f>
      </c>
      <c r="H323">
        <f>SUMIF(negtgel!U$2:BL$2,'Tsalin uzuulelt'!F$1,negtgel!U323:BL323) + SUMIF(negtgel!U$2:BL$2,'Tsalin uzuulelt'!F$2,negtgel!U323:BL323)+SUMIF(negtgel!U$2:BL$2,'Tsalin uzuulelt'!F$3,negtgel!U323:BL323)+SUMIF(negtgel!U$2:BL$2,'Tsalin uzuulelt'!F$4,negtgel!U323:BL323)+SUMIF(negtgel!U$2:BL$2,'Tsalin uzuulelt'!F$5,negtgel!U323:BL323)</f>
      </c>
      <c r="I323">
        <f>SUMIF(negtgel!U$2:BL$2,'Tsalin uzuulelt'!H$1,negtgel!U323:BL323) + SUMIF(negtgel!U$2:BL$2,'Tsalin uzuulelt'!H$2,negtgel!U323:BL323)+SUMIF(negtgel!U$2:BL$2,'Tsalin uzuulelt'!H$3,negtgel!U323:BL323)+SUMIF(negtgel!U$2:BL$2,'Tsalin uzuulelt'!H$4,negtgel!U323:BL323)+SUMIF(negtgel!U$2:BL$2,'Tsalin uzuulelt'!H$5,negtgel!U323:BL323)</f>
      </c>
      <c r="J323">
        <f>SUMIF(negtgel!U$2:BL$2,'Tsalin uzuulelt'!J$1,negtgel!U323:BL323) + SUMIF(negtgel!U$2:BL$2,'Tsalin uzuulelt'!J$2,negtgel!U323:BL323)+SUMIF(negtgel!U$2:BL$2,'Tsalin uzuulelt'!J$3,negtgel!U323:BL323)+SUMIF(negtgel!U$2:BL$2,'Tsalin uzuulelt'!J$4,negtgel!U323:BL323)+SUMIF(negtgel!U$2:BL$2,'Tsalin uzuulelt'!J$5,negtgel!U323:BL323)</f>
      </c>
      <c r="K323">
        <f>SUMIF(negtgel!U$2:BL$2,'Tsalin uzuulelt'!L$1,negtgel!U323:BL323) + SUMIF(negtgel!U$2:BL$2,'Tsalin uzuulelt'!L$2,negtgel!U323:BL323)+SUMIF(negtgel!U$2:BL$2,'Tsalin uzuulelt'!L$3,negtgel!U323:BL323)+SUMIF(negtgel!U$2:BL$2,'Tsalin uzuulelt'!L$4,negtgel!U323:BL323)+SUMIF(negtgel!U$2:BL$2,'Tsalin uzuulelt'!L$5,negtgel!U323:BL323)</f>
      </c>
      <c r="L323">
        <f>SUMIF(negtgel!U$2:BL$2,'Tsalin uzuulelt'!N$1,negtgel!U323:BL323) + SUMIF(negtgel!U$2:BL$2,'Tsalin uzuulelt'!N$2,negtgel!U323:BL323)+SUMIF(negtgel!U$2:BL$2,'Tsalin uzuulelt'!N$3,negtgel!U323:BL323)+SUMIF(negtgel!U$2:BL$2,'Tsalin uzuulelt'!N$4,negtgel!U323:BL323)+SUMIF(negtgel!U$2:BL$2,'Tsalin uzuulelt'!N$5,negtgel!U323:BL323)</f>
      </c>
      <c r="M323">
        <f>SUMIF(negtgel!U$2:BL$2,'Tsalin uzuulelt'!P$1,negtgel!U323:BL323) + SUMIF(negtgel!U$2:BL$2,'Tsalin uzuulelt'!P$2,negtgel!U323:BL323)+ SUMIF(negtgel!U$2:BL$2,'Tsalin uzuulelt'!P$3,negtgel!U323:BL323)+ SUMIF(negtgel!U$2:BL$2,'Tsalin uzuulelt'!P$4,negtgel!U323:BL323)+ SUMIF(negtgel!U$2:BL$2,'Tsalin uzuulelt'!P$5,negtgel!U323:BL323)</f>
      </c>
      <c r="N323">
        <f>IF(ISNUMBER(U323*1)=CF323,0,K323-H323-G323)</f>
      </c>
      <c r="O323">
        <f>IF(ISNUMBER(U323*1)=CF323,0,L323)</f>
      </c>
      <c r="P323">
        <f>IF(ISNUMBER(U323*1)=CF323,0,M323)</f>
      </c>
      <c r="Q323">
        <f>IF(N323&gt;2400000,N323,0)</f>
      </c>
      <c r="R323">
        <f>IF(L323/Q323*100&lt;3,2,10)</f>
      </c>
      <c r="S323">
        <f>IF(CH323=0,0,IF(B323&gt;9,10,IF(B323&gt;8,B323,IF(B323&gt;7.7,7.8,IF(B323&gt;3,B323,IF(B323&gt;1.5,2))))))</f>
      </c>
      <c r="T323">
        <f>IFERROR(U323*1,0)</f>
      </c>
      <c r="U323" t="n">
        <v>81.0</v>
      </c>
      <c r="V323" t="s">
        <v>4508</v>
      </c>
      <c r="W323" t="s">
        <v>4471</v>
      </c>
      <c r="X323" t="n">
        <v>496912.0</v>
      </c>
      <c r="Y323" t="n">
        <v>496912.0</v>
      </c>
      <c r="Z323" t="n">
        <v>0.0</v>
      </c>
      <c r="AA323" t="n">
        <v>0.0</v>
      </c>
      <c r="AB323" t="n">
        <v>0.0</v>
      </c>
      <c r="AC323" t="n">
        <v>0.0</v>
      </c>
      <c r="AD323" t="n">
        <v>0.0</v>
      </c>
      <c r="AE323" t="n">
        <v>0.0</v>
      </c>
      <c r="AF323" t="n">
        <v>69000.0</v>
      </c>
      <c r="AG323" t="n">
        <v>0.0</v>
      </c>
      <c r="AH323" t="n">
        <v>0.0</v>
      </c>
      <c r="AI323" t="n">
        <v>0.0</v>
      </c>
      <c r="AJ323" t="n">
        <v>0.0</v>
      </c>
      <c r="AK323" t="n">
        <v>0.0</v>
      </c>
      <c r="AL323" t="n">
        <v>0.0</v>
      </c>
      <c r="AM323" t="n">
        <v>0.0</v>
      </c>
      <c r="AN323" t="n">
        <v>0.0</v>
      </c>
      <c r="AO323" t="n">
        <v>565912.0</v>
      </c>
      <c r="AP323" t="n">
        <v>56591.0</v>
      </c>
      <c r="AQ323" t="n">
        <v>44622.1</v>
      </c>
      <c r="CG323"/>
    </row>
    <row r="324">
      <c r="A324" t="n">
        <v>5.0</v>
      </c>
      <c r="B324">
        <f>IF((K324-G324-H324&gt;2400000),10,(L324/(K324-G324-H324)*100))</f>
      </c>
      <c r="C324">
        <f>IF(N324&gt;2400000,240000,(N324*S324)/100)</f>
      </c>
      <c r="D324">
        <f>IF(S324=0,0,IF((N324-I324)&gt;2400000,((((((N324-I324-J324)-240000))*0.1+(I324+J324)*0.1)))-7000,((((((N324-I324-J324)-(N324-I324-J324)*S324/100)))*0.1+(I324+J324)*0.1)-7000)))</f>
      </c>
      <c r="E324">
        <f>C324-O324</f>
      </c>
      <c r="F324">
        <f>D324-P324</f>
      </c>
      <c r="G324">
        <f>SUMIF(negtgel!U$2:BL$2,'Tsalin uzuulelt'!B$1,negtgel!U324:BL324) + SUMIF(negtgel!U$2:BL$2,'Tsalin uzuulelt'!B$2,negtgel!U324:BL324)+SUMIF(negtgel!U$2:BL$2,'Tsalin uzuulelt'!B$3,negtgel!U324:BL324)+SUMIF(negtgel!U$2:BL$2,'Tsalin uzuulelt'!B$4,negtgel!U324:BL324)+SUMIF(negtgel!U$2:BL$2,'Tsalin uzuulelt'!B$5,negtgel!U324:BL324)</f>
      </c>
      <c r="H324">
        <f>SUMIF(negtgel!U$2:BL$2,'Tsalin uzuulelt'!F$1,negtgel!U324:BL324) + SUMIF(negtgel!U$2:BL$2,'Tsalin uzuulelt'!F$2,negtgel!U324:BL324)+SUMIF(negtgel!U$2:BL$2,'Tsalin uzuulelt'!F$3,negtgel!U324:BL324)+SUMIF(negtgel!U$2:BL$2,'Tsalin uzuulelt'!F$4,negtgel!U324:BL324)+SUMIF(negtgel!U$2:BL$2,'Tsalin uzuulelt'!F$5,negtgel!U324:BL324)</f>
      </c>
      <c r="I324">
        <f>SUMIF(negtgel!U$2:BL$2,'Tsalin uzuulelt'!H$1,negtgel!U324:BL324) + SUMIF(negtgel!U$2:BL$2,'Tsalin uzuulelt'!H$2,negtgel!U324:BL324)+SUMIF(negtgel!U$2:BL$2,'Tsalin uzuulelt'!H$3,negtgel!U324:BL324)+SUMIF(negtgel!U$2:BL$2,'Tsalin uzuulelt'!H$4,negtgel!U324:BL324)+SUMIF(negtgel!U$2:BL$2,'Tsalin uzuulelt'!H$5,negtgel!U324:BL324)</f>
      </c>
      <c r="J324">
        <f>SUMIF(negtgel!U$2:BL$2,'Tsalin uzuulelt'!J$1,negtgel!U324:BL324) + SUMIF(negtgel!U$2:BL$2,'Tsalin uzuulelt'!J$2,negtgel!U324:BL324)+SUMIF(negtgel!U$2:BL$2,'Tsalin uzuulelt'!J$3,negtgel!U324:BL324)+SUMIF(negtgel!U$2:BL$2,'Tsalin uzuulelt'!J$4,negtgel!U324:BL324)+SUMIF(negtgel!U$2:BL$2,'Tsalin uzuulelt'!J$5,negtgel!U324:BL324)</f>
      </c>
      <c r="K324">
        <f>SUMIF(negtgel!U$2:BL$2,'Tsalin uzuulelt'!L$1,negtgel!U324:BL324) + SUMIF(negtgel!U$2:BL$2,'Tsalin uzuulelt'!L$2,negtgel!U324:BL324)+SUMIF(negtgel!U$2:BL$2,'Tsalin uzuulelt'!L$3,negtgel!U324:BL324)+SUMIF(negtgel!U$2:BL$2,'Tsalin uzuulelt'!L$4,negtgel!U324:BL324)+SUMIF(negtgel!U$2:BL$2,'Tsalin uzuulelt'!L$5,negtgel!U324:BL324)</f>
      </c>
      <c r="L324">
        <f>SUMIF(negtgel!U$2:BL$2,'Tsalin uzuulelt'!N$1,negtgel!U324:BL324) + SUMIF(negtgel!U$2:BL$2,'Tsalin uzuulelt'!N$2,negtgel!U324:BL324)+SUMIF(negtgel!U$2:BL$2,'Tsalin uzuulelt'!N$3,negtgel!U324:BL324)+SUMIF(negtgel!U$2:BL$2,'Tsalin uzuulelt'!N$4,negtgel!U324:BL324)+SUMIF(negtgel!U$2:BL$2,'Tsalin uzuulelt'!N$5,negtgel!U324:BL324)</f>
      </c>
      <c r="M324">
        <f>SUMIF(negtgel!U$2:BL$2,'Tsalin uzuulelt'!P$1,negtgel!U324:BL324) + SUMIF(negtgel!U$2:BL$2,'Tsalin uzuulelt'!P$2,negtgel!U324:BL324)+ SUMIF(negtgel!U$2:BL$2,'Tsalin uzuulelt'!P$3,negtgel!U324:BL324)+ SUMIF(negtgel!U$2:BL$2,'Tsalin uzuulelt'!P$4,negtgel!U324:BL324)+ SUMIF(negtgel!U$2:BL$2,'Tsalin uzuulelt'!P$5,negtgel!U324:BL324)</f>
      </c>
      <c r="N324">
        <f>IF(ISNUMBER(U324*1)=CF324,0,K324-H324-G324)</f>
      </c>
      <c r="O324">
        <f>IF(ISNUMBER(U324*1)=CF324,0,L324)</f>
      </c>
      <c r="P324">
        <f>IF(ISNUMBER(U324*1)=CF324,0,M324)</f>
      </c>
      <c r="Q324">
        <f>IF(N324&gt;2400000,N324,0)</f>
      </c>
      <c r="R324">
        <f>IF(L324/Q324*100&lt;3,2,10)</f>
      </c>
      <c r="S324">
        <f>IF(CH324=0,0,IF(B324&gt;9,10,IF(B324&gt;8,B324,IF(B324&gt;7.7,7.8,IF(B324&gt;3,B324,IF(B324&gt;1.5,2))))))</f>
      </c>
      <c r="T324">
        <f>IFERROR(U324*1,0)</f>
      </c>
      <c r="U324" t="n">
        <v>82.0</v>
      </c>
      <c r="V324" t="s">
        <v>4510</v>
      </c>
      <c r="W324" t="s">
        <v>4499</v>
      </c>
      <c r="X324" t="n">
        <v>627465.0</v>
      </c>
      <c r="Y324" t="n">
        <v>627465.0</v>
      </c>
      <c r="Z324" t="n">
        <v>62746.0</v>
      </c>
      <c r="AA324" t="n">
        <v>94120.0</v>
      </c>
      <c r="AB324" t="n">
        <v>0.0</v>
      </c>
      <c r="AC324" t="n">
        <v>0.0</v>
      </c>
      <c r="AD324" t="n">
        <v>0.0</v>
      </c>
      <c r="AE324" t="n">
        <v>0.0</v>
      </c>
      <c r="AF324" t="n">
        <v>69000.0</v>
      </c>
      <c r="AG324" t="n">
        <v>0.0</v>
      </c>
      <c r="AH324" t="n">
        <v>0.0</v>
      </c>
      <c r="AI324" t="n">
        <v>0.0</v>
      </c>
      <c r="AJ324" t="n">
        <v>0.0</v>
      </c>
      <c r="AK324" t="n">
        <v>0.0</v>
      </c>
      <c r="AL324" t="n">
        <v>0.0</v>
      </c>
      <c r="AM324" t="n">
        <v>0.0</v>
      </c>
      <c r="AN324" t="n">
        <v>0.0</v>
      </c>
      <c r="AO324" t="n">
        <v>853331.0</v>
      </c>
      <c r="AP324" t="n">
        <v>85334.0</v>
      </c>
      <c r="AQ324" t="n">
        <v>70489.8</v>
      </c>
      <c r="CG324"/>
    </row>
    <row r="325">
      <c r="A325" t="n">
        <v>5.0</v>
      </c>
      <c r="B325">
        <f>IF((K325-G325-H325&gt;2400000),10,(L325/(K325-G325-H325)*100))</f>
      </c>
      <c r="C325">
        <f>IF(N325&gt;2400000,240000,(N325*S325)/100)</f>
      </c>
      <c r="D325">
        <f>IF(S325=0,0,IF((N325-I325)&gt;2400000,((((((N325-I325-J325)-240000))*0.1+(I325+J325)*0.1)))-7000,((((((N325-I325-J325)-(N325-I325-J325)*S325/100)))*0.1+(I325+J325)*0.1)-7000)))</f>
      </c>
      <c r="E325">
        <f>C325-O325</f>
      </c>
      <c r="F325">
        <f>D325-P325</f>
      </c>
      <c r="G325">
        <f>SUMIF(negtgel!U$2:BL$2,'Tsalin uzuulelt'!B$1,negtgel!U325:BL325) + SUMIF(negtgel!U$2:BL$2,'Tsalin uzuulelt'!B$2,negtgel!U325:BL325)+SUMIF(negtgel!U$2:BL$2,'Tsalin uzuulelt'!B$3,negtgel!U325:BL325)+SUMIF(negtgel!U$2:BL$2,'Tsalin uzuulelt'!B$4,negtgel!U325:BL325)+SUMIF(negtgel!U$2:BL$2,'Tsalin uzuulelt'!B$5,negtgel!U325:BL325)</f>
      </c>
      <c r="H325">
        <f>SUMIF(negtgel!U$2:BL$2,'Tsalin uzuulelt'!F$1,negtgel!U325:BL325) + SUMIF(negtgel!U$2:BL$2,'Tsalin uzuulelt'!F$2,negtgel!U325:BL325)+SUMIF(negtgel!U$2:BL$2,'Tsalin uzuulelt'!F$3,negtgel!U325:BL325)+SUMIF(negtgel!U$2:BL$2,'Tsalin uzuulelt'!F$4,negtgel!U325:BL325)+SUMIF(negtgel!U$2:BL$2,'Tsalin uzuulelt'!F$5,negtgel!U325:BL325)</f>
      </c>
      <c r="I325">
        <f>SUMIF(negtgel!U$2:BL$2,'Tsalin uzuulelt'!H$1,negtgel!U325:BL325) + SUMIF(negtgel!U$2:BL$2,'Tsalin uzuulelt'!H$2,negtgel!U325:BL325)+SUMIF(negtgel!U$2:BL$2,'Tsalin uzuulelt'!H$3,negtgel!U325:BL325)+SUMIF(negtgel!U$2:BL$2,'Tsalin uzuulelt'!H$4,negtgel!U325:BL325)+SUMIF(negtgel!U$2:BL$2,'Tsalin uzuulelt'!H$5,negtgel!U325:BL325)</f>
      </c>
      <c r="J325">
        <f>SUMIF(negtgel!U$2:BL$2,'Tsalin uzuulelt'!J$1,negtgel!U325:BL325) + SUMIF(negtgel!U$2:BL$2,'Tsalin uzuulelt'!J$2,negtgel!U325:BL325)+SUMIF(negtgel!U$2:BL$2,'Tsalin uzuulelt'!J$3,negtgel!U325:BL325)+SUMIF(negtgel!U$2:BL$2,'Tsalin uzuulelt'!J$4,negtgel!U325:BL325)+SUMIF(negtgel!U$2:BL$2,'Tsalin uzuulelt'!J$5,negtgel!U325:BL325)</f>
      </c>
      <c r="K325">
        <f>SUMIF(negtgel!U$2:BL$2,'Tsalin uzuulelt'!L$1,negtgel!U325:BL325) + SUMIF(negtgel!U$2:BL$2,'Tsalin uzuulelt'!L$2,negtgel!U325:BL325)+SUMIF(negtgel!U$2:BL$2,'Tsalin uzuulelt'!L$3,negtgel!U325:BL325)+SUMIF(negtgel!U$2:BL$2,'Tsalin uzuulelt'!L$4,negtgel!U325:BL325)+SUMIF(negtgel!U$2:BL$2,'Tsalin uzuulelt'!L$5,negtgel!U325:BL325)</f>
      </c>
      <c r="L325">
        <f>SUMIF(negtgel!U$2:BL$2,'Tsalin uzuulelt'!N$1,negtgel!U325:BL325) + SUMIF(negtgel!U$2:BL$2,'Tsalin uzuulelt'!N$2,negtgel!U325:BL325)+SUMIF(negtgel!U$2:BL$2,'Tsalin uzuulelt'!N$3,negtgel!U325:BL325)+SUMIF(negtgel!U$2:BL$2,'Tsalin uzuulelt'!N$4,negtgel!U325:BL325)+SUMIF(negtgel!U$2:BL$2,'Tsalin uzuulelt'!N$5,negtgel!U325:BL325)</f>
      </c>
      <c r="M325">
        <f>SUMIF(negtgel!U$2:BL$2,'Tsalin uzuulelt'!P$1,negtgel!U325:BL325) + SUMIF(negtgel!U$2:BL$2,'Tsalin uzuulelt'!P$2,negtgel!U325:BL325)+ SUMIF(negtgel!U$2:BL$2,'Tsalin uzuulelt'!P$3,negtgel!U325:BL325)+ SUMIF(negtgel!U$2:BL$2,'Tsalin uzuulelt'!P$4,negtgel!U325:BL325)+ SUMIF(negtgel!U$2:BL$2,'Tsalin uzuulelt'!P$5,negtgel!U325:BL325)</f>
      </c>
      <c r="N325">
        <f>IF(ISNUMBER(U325*1)=CF325,0,K325-H325-G325)</f>
      </c>
      <c r="O325">
        <f>IF(ISNUMBER(U325*1)=CF325,0,L325)</f>
      </c>
      <c r="P325">
        <f>IF(ISNUMBER(U325*1)=CF325,0,M325)</f>
      </c>
      <c r="Q325">
        <f>IF(N325&gt;2400000,N325,0)</f>
      </c>
      <c r="R325">
        <f>IF(L325/Q325*100&lt;3,2,10)</f>
      </c>
      <c r="S325">
        <f>IF(CH325=0,0,IF(B325&gt;9,10,IF(B325&gt;8,B325,IF(B325&gt;7.7,7.8,IF(B325&gt;3,B325,IF(B325&gt;1.5,2))))))</f>
      </c>
      <c r="T325">
        <f>IFERROR(U325*1,0)</f>
      </c>
      <c r="U325" t="n">
        <v>83.0</v>
      </c>
      <c r="V325" t="s">
        <v>4547</v>
      </c>
      <c r="W325" t="s">
        <v>4469</v>
      </c>
      <c r="X325" t="n">
        <v>645556.0</v>
      </c>
      <c r="Y325" t="n">
        <v>645556.0</v>
      </c>
      <c r="Z325" t="n">
        <v>0.0</v>
      </c>
      <c r="AA325" t="n">
        <v>0.0</v>
      </c>
      <c r="AB325" t="n">
        <v>0.0</v>
      </c>
      <c r="AC325" t="n">
        <v>0.0</v>
      </c>
      <c r="AD325" t="n">
        <v>0.0</v>
      </c>
      <c r="AE325" t="n">
        <v>0.0</v>
      </c>
      <c r="AF325" t="n">
        <v>69000.0</v>
      </c>
      <c r="AG325" t="n">
        <v>0.0</v>
      </c>
      <c r="AH325" t="n">
        <v>0.0</v>
      </c>
      <c r="AI325" t="n">
        <v>0.0</v>
      </c>
      <c r="AJ325" t="n">
        <v>0.0</v>
      </c>
      <c r="AK325" t="n">
        <v>0.0</v>
      </c>
      <c r="AL325" t="n">
        <v>0.0</v>
      </c>
      <c r="AM325" t="n">
        <v>0.0</v>
      </c>
      <c r="AN325" t="n">
        <v>0.0</v>
      </c>
      <c r="AO325" t="n">
        <v>714556.0</v>
      </c>
      <c r="AP325" t="n">
        <v>71455.0</v>
      </c>
      <c r="AQ325" t="n">
        <v>58000.0</v>
      </c>
      <c r="CG325"/>
    </row>
    <row r="326">
      <c r="A326" t="n">
        <v>5.0</v>
      </c>
      <c r="B326">
        <f>IF((K326-G326-H326&gt;2400000),10,(L326/(K326-G326-H326)*100))</f>
      </c>
      <c r="C326">
        <f>IF(N326&gt;2400000,240000,(N326*S326)/100)</f>
      </c>
      <c r="D326">
        <f>IF(S326=0,0,IF((N326-I326)&gt;2400000,((((((N326-I326-J326)-240000))*0.1+(I326+J326)*0.1)))-7000,((((((N326-I326-J326)-(N326-I326-J326)*S326/100)))*0.1+(I326+J326)*0.1)-7000)))</f>
      </c>
      <c r="E326">
        <f>C326-O326</f>
      </c>
      <c r="F326">
        <f>D326-P326</f>
      </c>
      <c r="G326">
        <f>SUMIF(negtgel!U$2:BL$2,'Tsalin uzuulelt'!B$1,negtgel!U326:BL326) + SUMIF(negtgel!U$2:BL$2,'Tsalin uzuulelt'!B$2,negtgel!U326:BL326)+SUMIF(negtgel!U$2:BL$2,'Tsalin uzuulelt'!B$3,negtgel!U326:BL326)+SUMIF(negtgel!U$2:BL$2,'Tsalin uzuulelt'!B$4,negtgel!U326:BL326)+SUMIF(negtgel!U$2:BL$2,'Tsalin uzuulelt'!B$5,negtgel!U326:BL326)</f>
      </c>
      <c r="H326">
        <f>SUMIF(negtgel!U$2:BL$2,'Tsalin uzuulelt'!F$1,negtgel!U326:BL326) + SUMIF(negtgel!U$2:BL$2,'Tsalin uzuulelt'!F$2,negtgel!U326:BL326)+SUMIF(negtgel!U$2:BL$2,'Tsalin uzuulelt'!F$3,negtgel!U326:BL326)+SUMIF(negtgel!U$2:BL$2,'Tsalin uzuulelt'!F$4,negtgel!U326:BL326)+SUMIF(negtgel!U$2:BL$2,'Tsalin uzuulelt'!F$5,negtgel!U326:BL326)</f>
      </c>
      <c r="I326">
        <f>SUMIF(negtgel!U$2:BL$2,'Tsalin uzuulelt'!H$1,negtgel!U326:BL326) + SUMIF(negtgel!U$2:BL$2,'Tsalin uzuulelt'!H$2,negtgel!U326:BL326)+SUMIF(negtgel!U$2:BL$2,'Tsalin uzuulelt'!H$3,negtgel!U326:BL326)+SUMIF(negtgel!U$2:BL$2,'Tsalin uzuulelt'!H$4,negtgel!U326:BL326)+SUMIF(negtgel!U$2:BL$2,'Tsalin uzuulelt'!H$5,negtgel!U326:BL326)</f>
      </c>
      <c r="J326">
        <f>SUMIF(negtgel!U$2:BL$2,'Tsalin uzuulelt'!J$1,negtgel!U326:BL326) + SUMIF(negtgel!U$2:BL$2,'Tsalin uzuulelt'!J$2,negtgel!U326:BL326)+SUMIF(negtgel!U$2:BL$2,'Tsalin uzuulelt'!J$3,negtgel!U326:BL326)+SUMIF(negtgel!U$2:BL$2,'Tsalin uzuulelt'!J$4,negtgel!U326:BL326)+SUMIF(negtgel!U$2:BL$2,'Tsalin uzuulelt'!J$5,negtgel!U326:BL326)</f>
      </c>
      <c r="K326">
        <f>SUMIF(negtgel!U$2:BL$2,'Tsalin uzuulelt'!L$1,negtgel!U326:BL326) + SUMIF(negtgel!U$2:BL$2,'Tsalin uzuulelt'!L$2,negtgel!U326:BL326)+SUMIF(negtgel!U$2:BL$2,'Tsalin uzuulelt'!L$3,negtgel!U326:BL326)+SUMIF(negtgel!U$2:BL$2,'Tsalin uzuulelt'!L$4,negtgel!U326:BL326)+SUMIF(negtgel!U$2:BL$2,'Tsalin uzuulelt'!L$5,negtgel!U326:BL326)</f>
      </c>
      <c r="L326">
        <f>SUMIF(negtgel!U$2:BL$2,'Tsalin uzuulelt'!N$1,negtgel!U326:BL326) + SUMIF(negtgel!U$2:BL$2,'Tsalin uzuulelt'!N$2,negtgel!U326:BL326)+SUMIF(negtgel!U$2:BL$2,'Tsalin uzuulelt'!N$3,negtgel!U326:BL326)+SUMIF(negtgel!U$2:BL$2,'Tsalin uzuulelt'!N$4,negtgel!U326:BL326)+SUMIF(negtgel!U$2:BL$2,'Tsalin uzuulelt'!N$5,negtgel!U326:BL326)</f>
      </c>
      <c r="M326">
        <f>SUMIF(negtgel!U$2:BL$2,'Tsalin uzuulelt'!P$1,negtgel!U326:BL326) + SUMIF(negtgel!U$2:BL$2,'Tsalin uzuulelt'!P$2,negtgel!U326:BL326)+ SUMIF(negtgel!U$2:BL$2,'Tsalin uzuulelt'!P$3,negtgel!U326:BL326)+ SUMIF(negtgel!U$2:BL$2,'Tsalin uzuulelt'!P$4,negtgel!U326:BL326)+ SUMIF(negtgel!U$2:BL$2,'Tsalin uzuulelt'!P$5,negtgel!U326:BL326)</f>
      </c>
      <c r="N326">
        <f>IF(ISNUMBER(U326*1)=CF326,0,K326-H326-G326)</f>
      </c>
      <c r="O326">
        <f>IF(ISNUMBER(U326*1)=CF326,0,L326)</f>
      </c>
      <c r="P326">
        <f>IF(ISNUMBER(U326*1)=CF326,0,M326)</f>
      </c>
      <c r="Q326">
        <f>IF(N326&gt;2400000,N326,0)</f>
      </c>
      <c r="R326">
        <f>IF(L326/Q326*100&lt;3,2,10)</f>
      </c>
      <c r="S326">
        <f>IF(CH326=0,0,IF(B326&gt;9,10,IF(B326&gt;8,B326,IF(B326&gt;7.7,7.8,IF(B326&gt;3,B326,IF(B326&gt;1.5,2))))))</f>
      </c>
      <c r="T326">
        <f>IFERROR(U326*1,0)</f>
      </c>
      <c r="U326" t="n">
        <v>84.0</v>
      </c>
      <c r="V326" t="s">
        <v>4512</v>
      </c>
      <c r="W326" t="s">
        <v>4469</v>
      </c>
      <c r="X326" t="n">
        <v>613669.0</v>
      </c>
      <c r="Y326" t="n">
        <v>613669.0</v>
      </c>
      <c r="Z326" t="n">
        <v>92050.0</v>
      </c>
      <c r="AA326" t="n">
        <v>104324.0</v>
      </c>
      <c r="AB326" t="n">
        <v>0.0</v>
      </c>
      <c r="AC326" t="n">
        <v>0.0</v>
      </c>
      <c r="AD326" t="n">
        <v>0.0</v>
      </c>
      <c r="AE326" t="n">
        <v>0.0</v>
      </c>
      <c r="AF326" t="n">
        <v>69000.0</v>
      </c>
      <c r="AG326" t="n">
        <v>0.0</v>
      </c>
      <c r="AH326" t="n">
        <v>0.0</v>
      </c>
      <c r="AI326" t="n">
        <v>0.0</v>
      </c>
      <c r="AJ326" t="n">
        <v>0.0</v>
      </c>
      <c r="AK326" t="n">
        <v>0.0</v>
      </c>
      <c r="AL326" t="n">
        <v>0.0</v>
      </c>
      <c r="AM326" t="n">
        <v>0.0</v>
      </c>
      <c r="AN326" t="n">
        <v>0.0</v>
      </c>
      <c r="AO326" t="n">
        <v>879043.0</v>
      </c>
      <c r="AP326" t="n">
        <v>87904.0</v>
      </c>
      <c r="AQ326" t="n">
        <v>72803.9</v>
      </c>
      <c r="CG326"/>
    </row>
    <row r="327">
      <c r="A327" t="n">
        <v>5.0</v>
      </c>
      <c r="B327">
        <f>IF((K327-G327-H327&gt;2400000),10,(L327/(K327-G327-H327)*100))</f>
      </c>
      <c r="C327">
        <f>IF(N327&gt;2400000,240000,(N327*S327)/100)</f>
      </c>
      <c r="D327">
        <f>IF(S327=0,0,IF((N327-I327)&gt;2400000,((((((N327-I327-J327)-240000))*0.1+(I327+J327)*0.1)))-7000,((((((N327-I327-J327)-(N327-I327-J327)*S327/100)))*0.1+(I327+J327)*0.1)-7000)))</f>
      </c>
      <c r="E327">
        <f>C327-O327</f>
      </c>
      <c r="F327">
        <f>D327-P327</f>
      </c>
      <c r="G327">
        <f>SUMIF(negtgel!U$2:BL$2,'Tsalin uzuulelt'!B$1,negtgel!U327:BL327) + SUMIF(negtgel!U$2:BL$2,'Tsalin uzuulelt'!B$2,negtgel!U327:BL327)+SUMIF(negtgel!U$2:BL$2,'Tsalin uzuulelt'!B$3,negtgel!U327:BL327)+SUMIF(negtgel!U$2:BL$2,'Tsalin uzuulelt'!B$4,negtgel!U327:BL327)+SUMIF(negtgel!U$2:BL$2,'Tsalin uzuulelt'!B$5,negtgel!U327:BL327)</f>
      </c>
      <c r="H327">
        <f>SUMIF(negtgel!U$2:BL$2,'Tsalin uzuulelt'!F$1,negtgel!U327:BL327) + SUMIF(negtgel!U$2:BL$2,'Tsalin uzuulelt'!F$2,negtgel!U327:BL327)+SUMIF(negtgel!U$2:BL$2,'Tsalin uzuulelt'!F$3,negtgel!U327:BL327)+SUMIF(negtgel!U$2:BL$2,'Tsalin uzuulelt'!F$4,negtgel!U327:BL327)+SUMIF(negtgel!U$2:BL$2,'Tsalin uzuulelt'!F$5,negtgel!U327:BL327)</f>
      </c>
      <c r="I327">
        <f>SUMIF(negtgel!U$2:BL$2,'Tsalin uzuulelt'!H$1,negtgel!U327:BL327) + SUMIF(negtgel!U$2:BL$2,'Tsalin uzuulelt'!H$2,negtgel!U327:BL327)+SUMIF(negtgel!U$2:BL$2,'Tsalin uzuulelt'!H$3,negtgel!U327:BL327)+SUMIF(negtgel!U$2:BL$2,'Tsalin uzuulelt'!H$4,negtgel!U327:BL327)+SUMIF(negtgel!U$2:BL$2,'Tsalin uzuulelt'!H$5,negtgel!U327:BL327)</f>
      </c>
      <c r="J327">
        <f>SUMIF(negtgel!U$2:BL$2,'Tsalin uzuulelt'!J$1,negtgel!U327:BL327) + SUMIF(negtgel!U$2:BL$2,'Tsalin uzuulelt'!J$2,negtgel!U327:BL327)+SUMIF(negtgel!U$2:BL$2,'Tsalin uzuulelt'!J$3,negtgel!U327:BL327)+SUMIF(negtgel!U$2:BL$2,'Tsalin uzuulelt'!J$4,negtgel!U327:BL327)+SUMIF(negtgel!U$2:BL$2,'Tsalin uzuulelt'!J$5,negtgel!U327:BL327)</f>
      </c>
      <c r="K327">
        <f>SUMIF(negtgel!U$2:BL$2,'Tsalin uzuulelt'!L$1,negtgel!U327:BL327) + SUMIF(negtgel!U$2:BL$2,'Tsalin uzuulelt'!L$2,negtgel!U327:BL327)+SUMIF(negtgel!U$2:BL$2,'Tsalin uzuulelt'!L$3,negtgel!U327:BL327)+SUMIF(negtgel!U$2:BL$2,'Tsalin uzuulelt'!L$4,negtgel!U327:BL327)+SUMIF(negtgel!U$2:BL$2,'Tsalin uzuulelt'!L$5,negtgel!U327:BL327)</f>
      </c>
      <c r="L327">
        <f>SUMIF(negtgel!U$2:BL$2,'Tsalin uzuulelt'!N$1,negtgel!U327:BL327) + SUMIF(negtgel!U$2:BL$2,'Tsalin uzuulelt'!N$2,negtgel!U327:BL327)+SUMIF(negtgel!U$2:BL$2,'Tsalin uzuulelt'!N$3,negtgel!U327:BL327)+SUMIF(negtgel!U$2:BL$2,'Tsalin uzuulelt'!N$4,negtgel!U327:BL327)+SUMIF(negtgel!U$2:BL$2,'Tsalin uzuulelt'!N$5,negtgel!U327:BL327)</f>
      </c>
      <c r="M327">
        <f>SUMIF(negtgel!U$2:BL$2,'Tsalin uzuulelt'!P$1,negtgel!U327:BL327) + SUMIF(negtgel!U$2:BL$2,'Tsalin uzuulelt'!P$2,negtgel!U327:BL327)+ SUMIF(negtgel!U$2:BL$2,'Tsalin uzuulelt'!P$3,negtgel!U327:BL327)+ SUMIF(negtgel!U$2:BL$2,'Tsalin uzuulelt'!P$4,negtgel!U327:BL327)+ SUMIF(negtgel!U$2:BL$2,'Tsalin uzuulelt'!P$5,negtgel!U327:BL327)</f>
      </c>
      <c r="N327">
        <f>IF(ISNUMBER(U327*1)=CF327,0,K327-H327-G327)</f>
      </c>
      <c r="O327">
        <f>IF(ISNUMBER(U327*1)=CF327,0,L327)</f>
      </c>
      <c r="P327">
        <f>IF(ISNUMBER(U327*1)=CF327,0,M327)</f>
      </c>
      <c r="Q327">
        <f>IF(N327&gt;2400000,N327,0)</f>
      </c>
      <c r="R327">
        <f>IF(L327/Q327*100&lt;3,2,10)</f>
      </c>
      <c r="S327">
        <f>IF(CH327=0,0,IF(B327&gt;9,10,IF(B327&gt;8,B327,IF(B327&gt;7.7,7.8,IF(B327&gt;3,B327,IF(B327&gt;1.5,2))))))</f>
      </c>
      <c r="T327">
        <f>IFERROR(U327*1,0)</f>
      </c>
      <c r="U327" t="n">
        <v>85.0</v>
      </c>
      <c r="V327" t="s">
        <v>4513</v>
      </c>
      <c r="W327" t="s">
        <v>4471</v>
      </c>
      <c r="X327" t="n">
        <v>510623.0</v>
      </c>
      <c r="Y327" t="n">
        <v>0.0</v>
      </c>
      <c r="Z327" t="n">
        <v>0.0</v>
      </c>
      <c r="AA327" t="n">
        <v>0.0</v>
      </c>
      <c r="AB327" t="n">
        <v>0.0</v>
      </c>
      <c r="AC327" t="n">
        <v>0.0</v>
      </c>
      <c r="AD327" t="n">
        <v>0.0</v>
      </c>
      <c r="AE327" t="n">
        <v>0.0</v>
      </c>
      <c r="AF327" t="n">
        <v>0.0</v>
      </c>
      <c r="AG327" t="n">
        <v>0.0</v>
      </c>
      <c r="AH327" t="n">
        <v>0.0</v>
      </c>
      <c r="AI327" t="n">
        <v>0.0</v>
      </c>
      <c r="AJ327" t="n">
        <v>0.0</v>
      </c>
      <c r="AK327" t="n">
        <v>0.0</v>
      </c>
      <c r="AL327" t="n">
        <v>0.0</v>
      </c>
      <c r="AM327" t="n">
        <v>0.0</v>
      </c>
      <c r="AN327" t="n">
        <v>0.0</v>
      </c>
      <c r="AO327" t="n">
        <v>0.0</v>
      </c>
      <c r="AP327" t="n">
        <v>0.0</v>
      </c>
      <c r="AQ327" t="n">
        <v>0.0</v>
      </c>
      <c r="CG327"/>
    </row>
    <row r="328">
      <c r="A328" t="n">
        <v>5.0</v>
      </c>
      <c r="B328">
        <f>IF((K328-G328-H328&gt;2400000),10,(L328/(K328-G328-H328)*100))</f>
      </c>
      <c r="C328">
        <f>IF(N328&gt;2400000,240000,(N328*S328)/100)</f>
      </c>
      <c r="D328">
        <f>IF(S328=0,0,IF((N328-I328)&gt;2400000,((((((N328-I328-J328)-240000))*0.1+(I328+J328)*0.1)))-7000,((((((N328-I328-J328)-(N328-I328-J328)*S328/100)))*0.1+(I328+J328)*0.1)-7000)))</f>
      </c>
      <c r="E328">
        <f>C328-O328</f>
      </c>
      <c r="F328">
        <f>D328-P328</f>
      </c>
      <c r="G328">
        <f>SUMIF(negtgel!U$2:BL$2,'Tsalin uzuulelt'!B$1,negtgel!U328:BL328) + SUMIF(negtgel!U$2:BL$2,'Tsalin uzuulelt'!B$2,negtgel!U328:BL328)+SUMIF(negtgel!U$2:BL$2,'Tsalin uzuulelt'!B$3,negtgel!U328:BL328)+SUMIF(negtgel!U$2:BL$2,'Tsalin uzuulelt'!B$4,negtgel!U328:BL328)+SUMIF(negtgel!U$2:BL$2,'Tsalin uzuulelt'!B$5,negtgel!U328:BL328)</f>
      </c>
      <c r="H328">
        <f>SUMIF(negtgel!U$2:BL$2,'Tsalin uzuulelt'!F$1,negtgel!U328:BL328) + SUMIF(negtgel!U$2:BL$2,'Tsalin uzuulelt'!F$2,negtgel!U328:BL328)+SUMIF(negtgel!U$2:BL$2,'Tsalin uzuulelt'!F$3,negtgel!U328:BL328)+SUMIF(negtgel!U$2:BL$2,'Tsalin uzuulelt'!F$4,negtgel!U328:BL328)+SUMIF(negtgel!U$2:BL$2,'Tsalin uzuulelt'!F$5,negtgel!U328:BL328)</f>
      </c>
      <c r="I328">
        <f>SUMIF(negtgel!U$2:BL$2,'Tsalin uzuulelt'!H$1,negtgel!U328:BL328) + SUMIF(negtgel!U$2:BL$2,'Tsalin uzuulelt'!H$2,negtgel!U328:BL328)+SUMIF(negtgel!U$2:BL$2,'Tsalin uzuulelt'!H$3,negtgel!U328:BL328)+SUMIF(negtgel!U$2:BL$2,'Tsalin uzuulelt'!H$4,negtgel!U328:BL328)+SUMIF(negtgel!U$2:BL$2,'Tsalin uzuulelt'!H$5,negtgel!U328:BL328)</f>
      </c>
      <c r="J328">
        <f>SUMIF(negtgel!U$2:BL$2,'Tsalin uzuulelt'!J$1,negtgel!U328:BL328) + SUMIF(negtgel!U$2:BL$2,'Tsalin uzuulelt'!J$2,negtgel!U328:BL328)+SUMIF(negtgel!U$2:BL$2,'Tsalin uzuulelt'!J$3,negtgel!U328:BL328)+SUMIF(negtgel!U$2:BL$2,'Tsalin uzuulelt'!J$4,negtgel!U328:BL328)+SUMIF(negtgel!U$2:BL$2,'Tsalin uzuulelt'!J$5,negtgel!U328:BL328)</f>
      </c>
      <c r="K328">
        <f>SUMIF(negtgel!U$2:BL$2,'Tsalin uzuulelt'!L$1,negtgel!U328:BL328) + SUMIF(negtgel!U$2:BL$2,'Tsalin uzuulelt'!L$2,negtgel!U328:BL328)+SUMIF(negtgel!U$2:BL$2,'Tsalin uzuulelt'!L$3,negtgel!U328:BL328)+SUMIF(negtgel!U$2:BL$2,'Tsalin uzuulelt'!L$4,negtgel!U328:BL328)+SUMIF(negtgel!U$2:BL$2,'Tsalin uzuulelt'!L$5,negtgel!U328:BL328)</f>
      </c>
      <c r="L328">
        <f>SUMIF(negtgel!U$2:BL$2,'Tsalin uzuulelt'!N$1,negtgel!U328:BL328) + SUMIF(negtgel!U$2:BL$2,'Tsalin uzuulelt'!N$2,negtgel!U328:BL328)+SUMIF(negtgel!U$2:BL$2,'Tsalin uzuulelt'!N$3,negtgel!U328:BL328)+SUMIF(negtgel!U$2:BL$2,'Tsalin uzuulelt'!N$4,negtgel!U328:BL328)+SUMIF(negtgel!U$2:BL$2,'Tsalin uzuulelt'!N$5,negtgel!U328:BL328)</f>
      </c>
      <c r="M328">
        <f>SUMIF(negtgel!U$2:BL$2,'Tsalin uzuulelt'!P$1,negtgel!U328:BL328) + SUMIF(negtgel!U$2:BL$2,'Tsalin uzuulelt'!P$2,negtgel!U328:BL328)+ SUMIF(negtgel!U$2:BL$2,'Tsalin uzuulelt'!P$3,negtgel!U328:BL328)+ SUMIF(negtgel!U$2:BL$2,'Tsalin uzuulelt'!P$4,negtgel!U328:BL328)+ SUMIF(negtgel!U$2:BL$2,'Tsalin uzuulelt'!P$5,negtgel!U328:BL328)</f>
      </c>
      <c r="N328">
        <f>IF(ISNUMBER(U328*1)=CF328,0,K328-H328-G328)</f>
      </c>
      <c r="O328">
        <f>IF(ISNUMBER(U328*1)=CF328,0,L328)</f>
      </c>
      <c r="P328">
        <f>IF(ISNUMBER(U328*1)=CF328,0,M328)</f>
      </c>
      <c r="Q328">
        <f>IF(N328&gt;2400000,N328,0)</f>
      </c>
      <c r="R328">
        <f>IF(L328/Q328*100&lt;3,2,10)</f>
      </c>
      <c r="S328">
        <f>IF(CH328=0,0,IF(B328&gt;9,10,IF(B328&gt;8,B328,IF(B328&gt;7.7,7.8,IF(B328&gt;3,B328,IF(B328&gt;1.5,2))))))</f>
      </c>
      <c r="T328">
        <f>IFERROR(U328*1,0)</f>
      </c>
      <c r="U328" t="n">
        <v>86.0</v>
      </c>
      <c r="V328" t="s">
        <v>4514</v>
      </c>
      <c r="W328" t="s">
        <v>4469</v>
      </c>
      <c r="X328" t="n">
        <v>580710.0</v>
      </c>
      <c r="Y328" t="n">
        <v>555462.0</v>
      </c>
      <c r="Z328" t="n">
        <v>27773.0</v>
      </c>
      <c r="AA328" t="n">
        <v>0.0</v>
      </c>
      <c r="AB328" t="n">
        <v>0.0</v>
      </c>
      <c r="AC328" t="n">
        <v>0.0</v>
      </c>
      <c r="AD328" t="n">
        <v>0.0</v>
      </c>
      <c r="AE328" t="n">
        <v>0.0</v>
      </c>
      <c r="AF328" t="n">
        <v>66000.0</v>
      </c>
      <c r="AG328" t="n">
        <v>0.0</v>
      </c>
      <c r="AH328" t="n">
        <v>0.0</v>
      </c>
      <c r="AI328" t="n">
        <v>0.0</v>
      </c>
      <c r="AJ328" t="n">
        <v>0.0</v>
      </c>
      <c r="AK328" t="n">
        <v>0.0</v>
      </c>
      <c r="AL328" t="n">
        <v>0.0</v>
      </c>
      <c r="AM328" t="n">
        <v>0.0</v>
      </c>
      <c r="AN328" t="n">
        <v>0.0</v>
      </c>
      <c r="AO328" t="n">
        <v>649235.0</v>
      </c>
      <c r="AP328" t="n">
        <v>64923.0</v>
      </c>
      <c r="AQ328" t="n">
        <v>52091.2</v>
      </c>
      <c r="CG328"/>
    </row>
    <row r="329">
      <c r="A329" t="n">
        <v>5.0</v>
      </c>
      <c r="B329">
        <f>IF((K329-G329-H329&gt;2400000),10,(L329/(K329-G329-H329)*100))</f>
      </c>
      <c r="C329">
        <f>IF(N329&gt;2400000,240000,(N329*S329)/100)</f>
      </c>
      <c r="D329">
        <f>IF(S329=0,0,IF((N329-I329)&gt;2400000,((((((N329-I329-J329)-240000))*0.1+(I329+J329)*0.1)))-7000,((((((N329-I329-J329)-(N329-I329-J329)*S329/100)))*0.1+(I329+J329)*0.1)-7000)))</f>
      </c>
      <c r="E329">
        <f>C329-O329</f>
      </c>
      <c r="F329">
        <f>D329-P329</f>
      </c>
      <c r="G329">
        <f>SUMIF(negtgel!U$2:BL$2,'Tsalin uzuulelt'!B$1,negtgel!U329:BL329) + SUMIF(negtgel!U$2:BL$2,'Tsalin uzuulelt'!B$2,negtgel!U329:BL329)+SUMIF(negtgel!U$2:BL$2,'Tsalin uzuulelt'!B$3,negtgel!U329:BL329)+SUMIF(negtgel!U$2:BL$2,'Tsalin uzuulelt'!B$4,negtgel!U329:BL329)+SUMIF(negtgel!U$2:BL$2,'Tsalin uzuulelt'!B$5,negtgel!U329:BL329)</f>
      </c>
      <c r="H329">
        <f>SUMIF(negtgel!U$2:BL$2,'Tsalin uzuulelt'!F$1,negtgel!U329:BL329) + SUMIF(negtgel!U$2:BL$2,'Tsalin uzuulelt'!F$2,negtgel!U329:BL329)+SUMIF(negtgel!U$2:BL$2,'Tsalin uzuulelt'!F$3,negtgel!U329:BL329)+SUMIF(negtgel!U$2:BL$2,'Tsalin uzuulelt'!F$4,negtgel!U329:BL329)+SUMIF(negtgel!U$2:BL$2,'Tsalin uzuulelt'!F$5,negtgel!U329:BL329)</f>
      </c>
      <c r="I329">
        <f>SUMIF(negtgel!U$2:BL$2,'Tsalin uzuulelt'!H$1,negtgel!U329:BL329) + SUMIF(negtgel!U$2:BL$2,'Tsalin uzuulelt'!H$2,negtgel!U329:BL329)+SUMIF(negtgel!U$2:BL$2,'Tsalin uzuulelt'!H$3,negtgel!U329:BL329)+SUMIF(negtgel!U$2:BL$2,'Tsalin uzuulelt'!H$4,negtgel!U329:BL329)+SUMIF(negtgel!U$2:BL$2,'Tsalin uzuulelt'!H$5,negtgel!U329:BL329)</f>
      </c>
      <c r="J329">
        <f>SUMIF(negtgel!U$2:BL$2,'Tsalin uzuulelt'!J$1,negtgel!U329:BL329) + SUMIF(negtgel!U$2:BL$2,'Tsalin uzuulelt'!J$2,negtgel!U329:BL329)+SUMIF(negtgel!U$2:BL$2,'Tsalin uzuulelt'!J$3,negtgel!U329:BL329)+SUMIF(negtgel!U$2:BL$2,'Tsalin uzuulelt'!J$4,negtgel!U329:BL329)+SUMIF(negtgel!U$2:BL$2,'Tsalin uzuulelt'!J$5,negtgel!U329:BL329)</f>
      </c>
      <c r="K329">
        <f>SUMIF(negtgel!U$2:BL$2,'Tsalin uzuulelt'!L$1,negtgel!U329:BL329) + SUMIF(negtgel!U$2:BL$2,'Tsalin uzuulelt'!L$2,negtgel!U329:BL329)+SUMIF(negtgel!U$2:BL$2,'Tsalin uzuulelt'!L$3,negtgel!U329:BL329)+SUMIF(negtgel!U$2:BL$2,'Tsalin uzuulelt'!L$4,negtgel!U329:BL329)+SUMIF(negtgel!U$2:BL$2,'Tsalin uzuulelt'!L$5,negtgel!U329:BL329)</f>
      </c>
      <c r="L329">
        <f>SUMIF(negtgel!U$2:BL$2,'Tsalin uzuulelt'!N$1,negtgel!U329:BL329) + SUMIF(negtgel!U$2:BL$2,'Tsalin uzuulelt'!N$2,negtgel!U329:BL329)+SUMIF(negtgel!U$2:BL$2,'Tsalin uzuulelt'!N$3,negtgel!U329:BL329)+SUMIF(negtgel!U$2:BL$2,'Tsalin uzuulelt'!N$4,negtgel!U329:BL329)+SUMIF(negtgel!U$2:BL$2,'Tsalin uzuulelt'!N$5,negtgel!U329:BL329)</f>
      </c>
      <c r="M329">
        <f>SUMIF(negtgel!U$2:BL$2,'Tsalin uzuulelt'!P$1,negtgel!U329:BL329) + SUMIF(negtgel!U$2:BL$2,'Tsalin uzuulelt'!P$2,negtgel!U329:BL329)+ SUMIF(negtgel!U$2:BL$2,'Tsalin uzuulelt'!P$3,negtgel!U329:BL329)+ SUMIF(negtgel!U$2:BL$2,'Tsalin uzuulelt'!P$4,negtgel!U329:BL329)+ SUMIF(negtgel!U$2:BL$2,'Tsalin uzuulelt'!P$5,negtgel!U329:BL329)</f>
      </c>
      <c r="N329">
        <f>IF(ISNUMBER(U329*1)=CF329,0,K329-H329-G329)</f>
      </c>
      <c r="O329">
        <f>IF(ISNUMBER(U329*1)=CF329,0,L329)</f>
      </c>
      <c r="P329">
        <f>IF(ISNUMBER(U329*1)=CF329,0,M329)</f>
      </c>
      <c r="Q329">
        <f>IF(N329&gt;2400000,N329,0)</f>
      </c>
      <c r="R329">
        <f>IF(L329/Q329*100&lt;3,2,10)</f>
      </c>
      <c r="S329">
        <f>IF(CH329=0,0,IF(B329&gt;9,10,IF(B329&gt;8,B329,IF(B329&gt;7.7,7.8,IF(B329&gt;3,B329,IF(B329&gt;1.5,2))))))</f>
      </c>
      <c r="T329">
        <f>IFERROR(U329*1,0)</f>
      </c>
      <c r="U329" t="s">
        <v>4466</v>
      </c>
      <c r="V329"/>
      <c r="W329"/>
      <c r="X329" t="n">
        <v>4523478.0</v>
      </c>
      <c r="Y329" t="n">
        <v>3486823.0</v>
      </c>
      <c r="Z329" t="n">
        <v>182569.0</v>
      </c>
      <c r="AA329" t="n">
        <v>198444.0</v>
      </c>
      <c r="AB329" t="n">
        <v>0.0</v>
      </c>
      <c r="AC329" t="n">
        <v>0.0</v>
      </c>
      <c r="AD329" t="n">
        <v>0.0</v>
      </c>
      <c r="AE329" t="n">
        <v>0.0</v>
      </c>
      <c r="AF329" t="n">
        <v>411000.0</v>
      </c>
      <c r="AG329" t="n">
        <v>0.0</v>
      </c>
      <c r="AH329" t="n">
        <v>0.0</v>
      </c>
      <c r="AI329" t="n">
        <v>0.0</v>
      </c>
      <c r="AJ329" t="n">
        <v>0.0</v>
      </c>
      <c r="AK329" t="n">
        <v>0.0</v>
      </c>
      <c r="AL329" t="n">
        <v>0.0</v>
      </c>
      <c r="AM329" t="n">
        <v>0.0</v>
      </c>
      <c r="AN329" t="n">
        <v>0.0</v>
      </c>
      <c r="AO329" t="n">
        <v>4278836.0</v>
      </c>
      <c r="AP329" t="n">
        <v>427883.0</v>
      </c>
      <c r="AQ329" t="n">
        <v>347205.3</v>
      </c>
      <c r="CG329"/>
    </row>
    <row r="330">
      <c r="A330" t="n">
        <v>5.0</v>
      </c>
      <c r="B330">
        <f>IF((K330-G330-H330&gt;2400000),10,(L330/(K330-G330-H330)*100))</f>
      </c>
      <c r="C330">
        <f>IF(N330&gt;2400000,240000,(N330*S330)/100)</f>
      </c>
      <c r="D330">
        <f>IF(S330=0,0,IF((N330-I330)&gt;2400000,((((((N330-I330-J330)-240000))*0.1+(I330+J330)*0.1)))-7000,((((((N330-I330-J330)-(N330-I330-J330)*S330/100)))*0.1+(I330+J330)*0.1)-7000)))</f>
      </c>
      <c r="E330">
        <f>C330-O330</f>
      </c>
      <c r="F330">
        <f>D330-P330</f>
      </c>
      <c r="G330">
        <f>SUMIF(negtgel!U$2:BL$2,'Tsalin uzuulelt'!B$1,negtgel!U330:BL330) + SUMIF(negtgel!U$2:BL$2,'Tsalin uzuulelt'!B$2,negtgel!U330:BL330)+SUMIF(negtgel!U$2:BL$2,'Tsalin uzuulelt'!B$3,negtgel!U330:BL330)+SUMIF(negtgel!U$2:BL$2,'Tsalin uzuulelt'!B$4,negtgel!U330:BL330)+SUMIF(negtgel!U$2:BL$2,'Tsalin uzuulelt'!B$5,negtgel!U330:BL330)</f>
      </c>
      <c r="H330">
        <f>SUMIF(negtgel!U$2:BL$2,'Tsalin uzuulelt'!F$1,negtgel!U330:BL330) + SUMIF(negtgel!U$2:BL$2,'Tsalin uzuulelt'!F$2,negtgel!U330:BL330)+SUMIF(negtgel!U$2:BL$2,'Tsalin uzuulelt'!F$3,negtgel!U330:BL330)+SUMIF(negtgel!U$2:BL$2,'Tsalin uzuulelt'!F$4,negtgel!U330:BL330)+SUMIF(negtgel!U$2:BL$2,'Tsalin uzuulelt'!F$5,negtgel!U330:BL330)</f>
      </c>
      <c r="I330">
        <f>SUMIF(negtgel!U$2:BL$2,'Tsalin uzuulelt'!H$1,negtgel!U330:BL330) + SUMIF(negtgel!U$2:BL$2,'Tsalin uzuulelt'!H$2,negtgel!U330:BL330)+SUMIF(negtgel!U$2:BL$2,'Tsalin uzuulelt'!H$3,negtgel!U330:BL330)+SUMIF(negtgel!U$2:BL$2,'Tsalin uzuulelt'!H$4,negtgel!U330:BL330)+SUMIF(negtgel!U$2:BL$2,'Tsalin uzuulelt'!H$5,negtgel!U330:BL330)</f>
      </c>
      <c r="J330">
        <f>SUMIF(negtgel!U$2:BL$2,'Tsalin uzuulelt'!J$1,negtgel!U330:BL330) + SUMIF(negtgel!U$2:BL$2,'Tsalin uzuulelt'!J$2,negtgel!U330:BL330)+SUMIF(negtgel!U$2:BL$2,'Tsalin uzuulelt'!J$3,negtgel!U330:BL330)+SUMIF(negtgel!U$2:BL$2,'Tsalin uzuulelt'!J$4,negtgel!U330:BL330)+SUMIF(negtgel!U$2:BL$2,'Tsalin uzuulelt'!J$5,negtgel!U330:BL330)</f>
      </c>
      <c r="K330">
        <f>SUMIF(negtgel!U$2:BL$2,'Tsalin uzuulelt'!L$1,negtgel!U330:BL330) + SUMIF(negtgel!U$2:BL$2,'Tsalin uzuulelt'!L$2,negtgel!U330:BL330)+SUMIF(negtgel!U$2:BL$2,'Tsalin uzuulelt'!L$3,negtgel!U330:BL330)+SUMIF(negtgel!U$2:BL$2,'Tsalin uzuulelt'!L$4,negtgel!U330:BL330)+SUMIF(negtgel!U$2:BL$2,'Tsalin uzuulelt'!L$5,negtgel!U330:BL330)</f>
      </c>
      <c r="L330">
        <f>SUMIF(negtgel!U$2:BL$2,'Tsalin uzuulelt'!N$1,negtgel!U330:BL330) + SUMIF(negtgel!U$2:BL$2,'Tsalin uzuulelt'!N$2,negtgel!U330:BL330)+SUMIF(negtgel!U$2:BL$2,'Tsalin uzuulelt'!N$3,negtgel!U330:BL330)+SUMIF(negtgel!U$2:BL$2,'Tsalin uzuulelt'!N$4,negtgel!U330:BL330)+SUMIF(negtgel!U$2:BL$2,'Tsalin uzuulelt'!N$5,negtgel!U330:BL330)</f>
      </c>
      <c r="M330">
        <f>SUMIF(negtgel!U$2:BL$2,'Tsalin uzuulelt'!P$1,negtgel!U330:BL330) + SUMIF(negtgel!U$2:BL$2,'Tsalin uzuulelt'!P$2,negtgel!U330:BL330)+ SUMIF(negtgel!U$2:BL$2,'Tsalin uzuulelt'!P$3,negtgel!U330:BL330)+ SUMIF(negtgel!U$2:BL$2,'Tsalin uzuulelt'!P$4,negtgel!U330:BL330)+ SUMIF(negtgel!U$2:BL$2,'Tsalin uzuulelt'!P$5,negtgel!U330:BL330)</f>
      </c>
      <c r="N330">
        <f>IF(ISNUMBER(U330*1)=CF330,0,K330-H330-G330)</f>
      </c>
      <c r="O330">
        <f>IF(ISNUMBER(U330*1)=CF330,0,L330)</f>
      </c>
      <c r="P330">
        <f>IF(ISNUMBER(U330*1)=CF330,0,M330)</f>
      </c>
      <c r="Q330">
        <f>IF(N330&gt;2400000,N330,0)</f>
      </c>
      <c r="R330">
        <f>IF(L330/Q330*100&lt;3,2,10)</f>
      </c>
      <c r="S330">
        <f>IF(CH330=0,0,IF(B330&gt;9,10,IF(B330&gt;8,B330,IF(B330&gt;7.7,7.8,IF(B330&gt;3,B330,IF(B330&gt;1.5,2))))))</f>
      </c>
      <c r="T330">
        <f>IFERROR(U330*1,0)</f>
      </c>
      <c r="U330" t="s">
        <v>4515</v>
      </c>
      <c r="V330"/>
      <c r="W330"/>
      <c r="X330"/>
      <c r="Y330"/>
      <c r="Z330"/>
      <c r="AA330"/>
      <c r="AB330"/>
      <c r="AC330"/>
      <c r="AD330"/>
      <c r="AE330"/>
      <c r="AF330"/>
      <c r="AG330"/>
      <c r="AH330"/>
      <c r="AI330"/>
      <c r="AJ330"/>
      <c r="AK330"/>
      <c r="AL330"/>
      <c r="AM330"/>
      <c r="AN330"/>
      <c r="AO330"/>
      <c r="AP330"/>
      <c r="AQ330"/>
      <c r="CG330"/>
    </row>
    <row r="331">
      <c r="A331" t="n">
        <v>5.0</v>
      </c>
      <c r="B331">
        <f>IF((K331-G331-H331&gt;2400000),10,(L331/(K331-G331-H331)*100))</f>
      </c>
      <c r="C331">
        <f>IF(N331&gt;2400000,240000,(N331*S331)/100)</f>
      </c>
      <c r="D331">
        <f>IF(S331=0,0,IF((N331-I331)&gt;2400000,((((((N331-I331-J331)-240000))*0.1+(I331+J331)*0.1)))-7000,((((((N331-I331-J331)-(N331-I331-J331)*S331/100)))*0.1+(I331+J331)*0.1)-7000)))</f>
      </c>
      <c r="E331">
        <f>C331-O331</f>
      </c>
      <c r="F331">
        <f>D331-P331</f>
      </c>
      <c r="G331">
        <f>SUMIF(negtgel!U$2:BL$2,'Tsalin uzuulelt'!B$1,negtgel!U331:BL331) + SUMIF(negtgel!U$2:BL$2,'Tsalin uzuulelt'!B$2,negtgel!U331:BL331)+SUMIF(negtgel!U$2:BL$2,'Tsalin uzuulelt'!B$3,negtgel!U331:BL331)+SUMIF(negtgel!U$2:BL$2,'Tsalin uzuulelt'!B$4,negtgel!U331:BL331)+SUMIF(negtgel!U$2:BL$2,'Tsalin uzuulelt'!B$5,negtgel!U331:BL331)</f>
      </c>
      <c r="H331">
        <f>SUMIF(negtgel!U$2:BL$2,'Tsalin uzuulelt'!F$1,negtgel!U331:BL331) + SUMIF(negtgel!U$2:BL$2,'Tsalin uzuulelt'!F$2,negtgel!U331:BL331)+SUMIF(negtgel!U$2:BL$2,'Tsalin uzuulelt'!F$3,negtgel!U331:BL331)+SUMIF(negtgel!U$2:BL$2,'Tsalin uzuulelt'!F$4,negtgel!U331:BL331)+SUMIF(negtgel!U$2:BL$2,'Tsalin uzuulelt'!F$5,negtgel!U331:BL331)</f>
      </c>
      <c r="I331">
        <f>SUMIF(negtgel!U$2:BL$2,'Tsalin uzuulelt'!H$1,negtgel!U331:BL331) + SUMIF(negtgel!U$2:BL$2,'Tsalin uzuulelt'!H$2,negtgel!U331:BL331)+SUMIF(negtgel!U$2:BL$2,'Tsalin uzuulelt'!H$3,negtgel!U331:BL331)+SUMIF(negtgel!U$2:BL$2,'Tsalin uzuulelt'!H$4,negtgel!U331:BL331)+SUMIF(negtgel!U$2:BL$2,'Tsalin uzuulelt'!H$5,negtgel!U331:BL331)</f>
      </c>
      <c r="J331">
        <f>SUMIF(negtgel!U$2:BL$2,'Tsalin uzuulelt'!J$1,negtgel!U331:BL331) + SUMIF(negtgel!U$2:BL$2,'Tsalin uzuulelt'!J$2,negtgel!U331:BL331)+SUMIF(negtgel!U$2:BL$2,'Tsalin uzuulelt'!J$3,negtgel!U331:BL331)+SUMIF(negtgel!U$2:BL$2,'Tsalin uzuulelt'!J$4,negtgel!U331:BL331)+SUMIF(negtgel!U$2:BL$2,'Tsalin uzuulelt'!J$5,negtgel!U331:BL331)</f>
      </c>
      <c r="K331">
        <f>SUMIF(negtgel!U$2:BL$2,'Tsalin uzuulelt'!L$1,negtgel!U331:BL331) + SUMIF(negtgel!U$2:BL$2,'Tsalin uzuulelt'!L$2,negtgel!U331:BL331)+SUMIF(negtgel!U$2:BL$2,'Tsalin uzuulelt'!L$3,negtgel!U331:BL331)+SUMIF(negtgel!U$2:BL$2,'Tsalin uzuulelt'!L$4,negtgel!U331:BL331)+SUMIF(negtgel!U$2:BL$2,'Tsalin uzuulelt'!L$5,negtgel!U331:BL331)</f>
      </c>
      <c r="L331">
        <f>SUMIF(negtgel!U$2:BL$2,'Tsalin uzuulelt'!N$1,negtgel!U331:BL331) + SUMIF(negtgel!U$2:BL$2,'Tsalin uzuulelt'!N$2,negtgel!U331:BL331)+SUMIF(negtgel!U$2:BL$2,'Tsalin uzuulelt'!N$3,negtgel!U331:BL331)+SUMIF(negtgel!U$2:BL$2,'Tsalin uzuulelt'!N$4,negtgel!U331:BL331)+SUMIF(negtgel!U$2:BL$2,'Tsalin uzuulelt'!N$5,negtgel!U331:BL331)</f>
      </c>
      <c r="M331">
        <f>SUMIF(negtgel!U$2:BL$2,'Tsalin uzuulelt'!P$1,negtgel!U331:BL331) + SUMIF(negtgel!U$2:BL$2,'Tsalin uzuulelt'!P$2,negtgel!U331:BL331)+ SUMIF(negtgel!U$2:BL$2,'Tsalin uzuulelt'!P$3,negtgel!U331:BL331)+ SUMIF(negtgel!U$2:BL$2,'Tsalin uzuulelt'!P$4,negtgel!U331:BL331)+ SUMIF(negtgel!U$2:BL$2,'Tsalin uzuulelt'!P$5,negtgel!U331:BL331)</f>
      </c>
      <c r="N331">
        <f>IF(ISNUMBER(U331*1)=CF331,0,K331-H331-G331)</f>
      </c>
      <c r="O331">
        <f>IF(ISNUMBER(U331*1)=CF331,0,L331)</f>
      </c>
      <c r="P331">
        <f>IF(ISNUMBER(U331*1)=CF331,0,M331)</f>
      </c>
      <c r="Q331">
        <f>IF(N331&gt;2400000,N331,0)</f>
      </c>
      <c r="R331">
        <f>IF(L331/Q331*100&lt;3,2,10)</f>
      </c>
      <c r="S331">
        <f>IF(CH331=0,0,IF(B331&gt;9,10,IF(B331&gt;8,B331,IF(B331&gt;7.7,7.8,IF(B331&gt;3,B331,IF(B331&gt;1.5,2))))))</f>
      </c>
      <c r="T331">
        <f>IFERROR(U331*1,0)</f>
      </c>
      <c r="U331" t="n">
        <v>87.0</v>
      </c>
      <c r="V331" t="s">
        <v>4516</v>
      </c>
      <c r="W331" t="s">
        <v>4499</v>
      </c>
      <c r="X331" t="n">
        <v>645556.0</v>
      </c>
      <c r="Y331" t="n">
        <v>645556.0</v>
      </c>
      <c r="Z331" t="n">
        <v>96833.0</v>
      </c>
      <c r="AA331" t="n">
        <v>129111.0</v>
      </c>
      <c r="AB331" t="n">
        <v>0.0</v>
      </c>
      <c r="AC331" t="n">
        <v>0.0</v>
      </c>
      <c r="AD331" t="n">
        <v>0.0</v>
      </c>
      <c r="AE331" t="n">
        <v>0.0</v>
      </c>
      <c r="AF331" t="n">
        <v>69000.0</v>
      </c>
      <c r="AG331" t="n">
        <v>0.0</v>
      </c>
      <c r="AH331" t="n">
        <v>0.0</v>
      </c>
      <c r="AI331" t="n">
        <v>0.0</v>
      </c>
      <c r="AJ331" t="n">
        <v>0.0</v>
      </c>
      <c r="AK331" t="n">
        <v>0.0</v>
      </c>
      <c r="AL331" t="n">
        <v>0.0</v>
      </c>
      <c r="AM331" t="n">
        <v>0.0</v>
      </c>
      <c r="AN331" t="n">
        <v>0.0</v>
      </c>
      <c r="AO331" t="n">
        <v>940500.0</v>
      </c>
      <c r="AP331" t="n">
        <v>94050.0</v>
      </c>
      <c r="AQ331" t="n">
        <v>78335.0</v>
      </c>
      <c r="CG331"/>
    </row>
    <row r="332">
      <c r="A332" t="n">
        <v>5.0</v>
      </c>
      <c r="B332">
        <f>IF((K332-G332-H332&gt;2400000),10,(L332/(K332-G332-H332)*100))</f>
      </c>
      <c r="C332">
        <f>IF(N332&gt;2400000,240000,(N332*S332)/100)</f>
      </c>
      <c r="D332">
        <f>IF(S332=0,0,IF((N332-I332)&gt;2400000,((((((N332-I332-J332)-240000))*0.1+(I332+J332)*0.1)))-7000,((((((N332-I332-J332)-(N332-I332-J332)*S332/100)))*0.1+(I332+J332)*0.1)-7000)))</f>
      </c>
      <c r="E332">
        <f>C332-O332</f>
      </c>
      <c r="F332">
        <f>D332-P332</f>
      </c>
      <c r="G332">
        <f>SUMIF(negtgel!U$2:BL$2,'Tsalin uzuulelt'!B$1,negtgel!U332:BL332) + SUMIF(negtgel!U$2:BL$2,'Tsalin uzuulelt'!B$2,negtgel!U332:BL332)+SUMIF(negtgel!U$2:BL$2,'Tsalin uzuulelt'!B$3,negtgel!U332:BL332)+SUMIF(negtgel!U$2:BL$2,'Tsalin uzuulelt'!B$4,negtgel!U332:BL332)+SUMIF(negtgel!U$2:BL$2,'Tsalin uzuulelt'!B$5,negtgel!U332:BL332)</f>
      </c>
      <c r="H332">
        <f>SUMIF(negtgel!U$2:BL$2,'Tsalin uzuulelt'!F$1,negtgel!U332:BL332) + SUMIF(negtgel!U$2:BL$2,'Tsalin uzuulelt'!F$2,negtgel!U332:BL332)+SUMIF(negtgel!U$2:BL$2,'Tsalin uzuulelt'!F$3,negtgel!U332:BL332)+SUMIF(negtgel!U$2:BL$2,'Tsalin uzuulelt'!F$4,negtgel!U332:BL332)+SUMIF(negtgel!U$2:BL$2,'Tsalin uzuulelt'!F$5,negtgel!U332:BL332)</f>
      </c>
      <c r="I332">
        <f>SUMIF(negtgel!U$2:BL$2,'Tsalin uzuulelt'!H$1,negtgel!U332:BL332) + SUMIF(negtgel!U$2:BL$2,'Tsalin uzuulelt'!H$2,negtgel!U332:BL332)+SUMIF(negtgel!U$2:BL$2,'Tsalin uzuulelt'!H$3,negtgel!U332:BL332)+SUMIF(negtgel!U$2:BL$2,'Tsalin uzuulelt'!H$4,negtgel!U332:BL332)+SUMIF(negtgel!U$2:BL$2,'Tsalin uzuulelt'!H$5,negtgel!U332:BL332)</f>
      </c>
      <c r="J332">
        <f>SUMIF(negtgel!U$2:BL$2,'Tsalin uzuulelt'!J$1,negtgel!U332:BL332) + SUMIF(negtgel!U$2:BL$2,'Tsalin uzuulelt'!J$2,negtgel!U332:BL332)+SUMIF(negtgel!U$2:BL$2,'Tsalin uzuulelt'!J$3,negtgel!U332:BL332)+SUMIF(negtgel!U$2:BL$2,'Tsalin uzuulelt'!J$4,negtgel!U332:BL332)+SUMIF(negtgel!U$2:BL$2,'Tsalin uzuulelt'!J$5,negtgel!U332:BL332)</f>
      </c>
      <c r="K332">
        <f>SUMIF(negtgel!U$2:BL$2,'Tsalin uzuulelt'!L$1,negtgel!U332:BL332) + SUMIF(negtgel!U$2:BL$2,'Tsalin uzuulelt'!L$2,negtgel!U332:BL332)+SUMIF(negtgel!U$2:BL$2,'Tsalin uzuulelt'!L$3,negtgel!U332:BL332)+SUMIF(negtgel!U$2:BL$2,'Tsalin uzuulelt'!L$4,negtgel!U332:BL332)+SUMIF(negtgel!U$2:BL$2,'Tsalin uzuulelt'!L$5,negtgel!U332:BL332)</f>
      </c>
      <c r="L332">
        <f>SUMIF(negtgel!U$2:BL$2,'Tsalin uzuulelt'!N$1,negtgel!U332:BL332) + SUMIF(negtgel!U$2:BL$2,'Tsalin uzuulelt'!N$2,negtgel!U332:BL332)+SUMIF(negtgel!U$2:BL$2,'Tsalin uzuulelt'!N$3,negtgel!U332:BL332)+SUMIF(negtgel!U$2:BL$2,'Tsalin uzuulelt'!N$4,negtgel!U332:BL332)+SUMIF(negtgel!U$2:BL$2,'Tsalin uzuulelt'!N$5,negtgel!U332:BL332)</f>
      </c>
      <c r="M332">
        <f>SUMIF(negtgel!U$2:BL$2,'Tsalin uzuulelt'!P$1,negtgel!U332:BL332) + SUMIF(negtgel!U$2:BL$2,'Tsalin uzuulelt'!P$2,negtgel!U332:BL332)+ SUMIF(negtgel!U$2:BL$2,'Tsalin uzuulelt'!P$3,negtgel!U332:BL332)+ SUMIF(negtgel!U$2:BL$2,'Tsalin uzuulelt'!P$4,negtgel!U332:BL332)+ SUMIF(negtgel!U$2:BL$2,'Tsalin uzuulelt'!P$5,negtgel!U332:BL332)</f>
      </c>
      <c r="N332">
        <f>IF(ISNUMBER(U332*1)=CF332,0,K332-H332-G332)</f>
      </c>
      <c r="O332">
        <f>IF(ISNUMBER(U332*1)=CF332,0,L332)</f>
      </c>
      <c r="P332">
        <f>IF(ISNUMBER(U332*1)=CF332,0,M332)</f>
      </c>
      <c r="Q332">
        <f>IF(N332&gt;2400000,N332,0)</f>
      </c>
      <c r="R332">
        <f>IF(L332/Q332*100&lt;3,2,10)</f>
      </c>
      <c r="S332">
        <f>IF(CH332=0,0,IF(B332&gt;9,10,IF(B332&gt;8,B332,IF(B332&gt;7.7,7.8,IF(B332&gt;3,B332,IF(B332&gt;1.5,2))))))</f>
      </c>
      <c r="T332">
        <f>IFERROR(U332*1,0)</f>
      </c>
      <c r="U332" t="n">
        <v>88.0</v>
      </c>
      <c r="V332" t="s">
        <v>4517</v>
      </c>
      <c r="W332" t="s">
        <v>4469</v>
      </c>
      <c r="X332" t="n">
        <v>677436.0</v>
      </c>
      <c r="Y332" t="n">
        <v>677436.0</v>
      </c>
      <c r="Z332" t="n">
        <v>169359.0</v>
      </c>
      <c r="AA332" t="n">
        <v>135487.0</v>
      </c>
      <c r="AB332" t="n">
        <v>0.0</v>
      </c>
      <c r="AC332" t="n">
        <v>0.0</v>
      </c>
      <c r="AD332" t="n">
        <v>0.0</v>
      </c>
      <c r="AE332" t="n">
        <v>0.0</v>
      </c>
      <c r="AF332" t="n">
        <v>69000.0</v>
      </c>
      <c r="AG332" t="n">
        <v>0.0</v>
      </c>
      <c r="AH332" t="n">
        <v>0.0</v>
      </c>
      <c r="AI332" t="n">
        <v>0.0</v>
      </c>
      <c r="AJ332" t="n">
        <v>0.0</v>
      </c>
      <c r="AK332" t="n">
        <v>0.0</v>
      </c>
      <c r="AL332" t="n">
        <v>0.0</v>
      </c>
      <c r="AM332" t="n">
        <v>0.0</v>
      </c>
      <c r="AN332" t="n">
        <v>0.0</v>
      </c>
      <c r="AO332" t="n">
        <v>1051282.0</v>
      </c>
      <c r="AP332" t="n">
        <v>105129.0</v>
      </c>
      <c r="AQ332" t="n">
        <v>88305.4</v>
      </c>
      <c r="CG332"/>
    </row>
    <row r="333">
      <c r="A333" t="n">
        <v>5.0</v>
      </c>
      <c r="B333">
        <f>IF((K333-G333-H333&gt;2400000),10,(L333/(K333-G333-H333)*100))</f>
      </c>
      <c r="C333">
        <f>IF(N333&gt;2400000,240000,(N333*S333)/100)</f>
      </c>
      <c r="D333">
        <f>IF(S333=0,0,IF((N333-I333)&gt;2400000,((((((N333-I333-J333)-240000))*0.1+(I333+J333)*0.1)))-7000,((((((N333-I333-J333)-(N333-I333-J333)*S333/100)))*0.1+(I333+J333)*0.1)-7000)))</f>
      </c>
      <c r="E333">
        <f>C333-O333</f>
      </c>
      <c r="F333">
        <f>D333-P333</f>
      </c>
      <c r="G333">
        <f>SUMIF(negtgel!U$2:BL$2,'Tsalin uzuulelt'!B$1,negtgel!U333:BL333) + SUMIF(negtgel!U$2:BL$2,'Tsalin uzuulelt'!B$2,negtgel!U333:BL333)+SUMIF(negtgel!U$2:BL$2,'Tsalin uzuulelt'!B$3,negtgel!U333:BL333)+SUMIF(negtgel!U$2:BL$2,'Tsalin uzuulelt'!B$4,negtgel!U333:BL333)+SUMIF(negtgel!U$2:BL$2,'Tsalin uzuulelt'!B$5,negtgel!U333:BL333)</f>
      </c>
      <c r="H333">
        <f>SUMIF(negtgel!U$2:BL$2,'Tsalin uzuulelt'!F$1,negtgel!U333:BL333) + SUMIF(negtgel!U$2:BL$2,'Tsalin uzuulelt'!F$2,negtgel!U333:BL333)+SUMIF(negtgel!U$2:BL$2,'Tsalin uzuulelt'!F$3,negtgel!U333:BL333)+SUMIF(negtgel!U$2:BL$2,'Tsalin uzuulelt'!F$4,negtgel!U333:BL333)+SUMIF(negtgel!U$2:BL$2,'Tsalin uzuulelt'!F$5,negtgel!U333:BL333)</f>
      </c>
      <c r="I333">
        <f>SUMIF(negtgel!U$2:BL$2,'Tsalin uzuulelt'!H$1,negtgel!U333:BL333) + SUMIF(negtgel!U$2:BL$2,'Tsalin uzuulelt'!H$2,negtgel!U333:BL333)+SUMIF(negtgel!U$2:BL$2,'Tsalin uzuulelt'!H$3,negtgel!U333:BL333)+SUMIF(negtgel!U$2:BL$2,'Tsalin uzuulelt'!H$4,negtgel!U333:BL333)+SUMIF(negtgel!U$2:BL$2,'Tsalin uzuulelt'!H$5,negtgel!U333:BL333)</f>
      </c>
      <c r="J333">
        <f>SUMIF(negtgel!U$2:BL$2,'Tsalin uzuulelt'!J$1,negtgel!U333:BL333) + SUMIF(negtgel!U$2:BL$2,'Tsalin uzuulelt'!J$2,negtgel!U333:BL333)+SUMIF(negtgel!U$2:BL$2,'Tsalin uzuulelt'!J$3,negtgel!U333:BL333)+SUMIF(negtgel!U$2:BL$2,'Tsalin uzuulelt'!J$4,negtgel!U333:BL333)+SUMIF(negtgel!U$2:BL$2,'Tsalin uzuulelt'!J$5,negtgel!U333:BL333)</f>
      </c>
      <c r="K333">
        <f>SUMIF(negtgel!U$2:BL$2,'Tsalin uzuulelt'!L$1,negtgel!U333:BL333) + SUMIF(negtgel!U$2:BL$2,'Tsalin uzuulelt'!L$2,negtgel!U333:BL333)+SUMIF(negtgel!U$2:BL$2,'Tsalin uzuulelt'!L$3,negtgel!U333:BL333)+SUMIF(negtgel!U$2:BL$2,'Tsalin uzuulelt'!L$4,negtgel!U333:BL333)+SUMIF(negtgel!U$2:BL$2,'Tsalin uzuulelt'!L$5,negtgel!U333:BL333)</f>
      </c>
      <c r="L333">
        <f>SUMIF(negtgel!U$2:BL$2,'Tsalin uzuulelt'!N$1,negtgel!U333:BL333) + SUMIF(negtgel!U$2:BL$2,'Tsalin uzuulelt'!N$2,negtgel!U333:BL333)+SUMIF(negtgel!U$2:BL$2,'Tsalin uzuulelt'!N$3,negtgel!U333:BL333)+SUMIF(negtgel!U$2:BL$2,'Tsalin uzuulelt'!N$4,negtgel!U333:BL333)+SUMIF(negtgel!U$2:BL$2,'Tsalin uzuulelt'!N$5,negtgel!U333:BL333)</f>
      </c>
      <c r="M333">
        <f>SUMIF(negtgel!U$2:BL$2,'Tsalin uzuulelt'!P$1,negtgel!U333:BL333) + SUMIF(negtgel!U$2:BL$2,'Tsalin uzuulelt'!P$2,negtgel!U333:BL333)+ SUMIF(negtgel!U$2:BL$2,'Tsalin uzuulelt'!P$3,negtgel!U333:BL333)+ SUMIF(negtgel!U$2:BL$2,'Tsalin uzuulelt'!P$4,negtgel!U333:BL333)+ SUMIF(negtgel!U$2:BL$2,'Tsalin uzuulelt'!P$5,negtgel!U333:BL333)</f>
      </c>
      <c r="N333">
        <f>IF(ISNUMBER(U333*1)=CF333,0,K333-H333-G333)</f>
      </c>
      <c r="O333">
        <f>IF(ISNUMBER(U333*1)=CF333,0,L333)</f>
      </c>
      <c r="P333">
        <f>IF(ISNUMBER(U333*1)=CF333,0,M333)</f>
      </c>
      <c r="Q333">
        <f>IF(N333&gt;2400000,N333,0)</f>
      </c>
      <c r="R333">
        <f>IF(L333/Q333*100&lt;3,2,10)</f>
      </c>
      <c r="S333">
        <f>IF(CH333=0,0,IF(B333&gt;9,10,IF(B333&gt;8,B333,IF(B333&gt;7.7,7.8,IF(B333&gt;3,B333,IF(B333&gt;1.5,2))))))</f>
      </c>
      <c r="T333">
        <f>IFERROR(U333*1,0)</f>
      </c>
      <c r="U333" t="n">
        <v>89.0</v>
      </c>
      <c r="V333" t="s">
        <v>4518</v>
      </c>
      <c r="W333" t="s">
        <v>4469</v>
      </c>
      <c r="X333" t="n">
        <v>677436.0</v>
      </c>
      <c r="Y333" t="n">
        <v>677436.0</v>
      </c>
      <c r="Z333" t="n">
        <v>135487.0</v>
      </c>
      <c r="AA333" t="n">
        <v>149036.0</v>
      </c>
      <c r="AB333" t="n">
        <v>0.0</v>
      </c>
      <c r="AC333" t="n">
        <v>0.0</v>
      </c>
      <c r="AD333" t="n">
        <v>0.0</v>
      </c>
      <c r="AE333" t="n">
        <v>0.0</v>
      </c>
      <c r="AF333" t="n">
        <v>69000.0</v>
      </c>
      <c r="AG333" t="n">
        <v>0.0</v>
      </c>
      <c r="AH333" t="n">
        <v>0.0</v>
      </c>
      <c r="AI333" t="n">
        <v>0.0</v>
      </c>
      <c r="AJ333" t="n">
        <v>0.0</v>
      </c>
      <c r="AK333" t="n">
        <v>0.0</v>
      </c>
      <c r="AL333" t="n">
        <v>0.0</v>
      </c>
      <c r="AM333" t="n">
        <v>0.0</v>
      </c>
      <c r="AN333" t="n">
        <v>0.0</v>
      </c>
      <c r="AO333" t="n">
        <v>1030959.0</v>
      </c>
      <c r="AP333" t="n">
        <v>103096.0</v>
      </c>
      <c r="AQ333" t="n">
        <v>86476.3</v>
      </c>
      <c r="CG333"/>
    </row>
    <row r="334">
      <c r="A334" t="n">
        <v>5.0</v>
      </c>
      <c r="B334">
        <f>IF((K334-G334-H334&gt;2400000),10,(L334/(K334-G334-H334)*100))</f>
      </c>
      <c r="C334">
        <f>IF(N334&gt;2400000,240000,(N334*S334)/100)</f>
      </c>
      <c r="D334">
        <f>IF(S334=0,0,IF((N334-I334)&gt;2400000,((((((N334-I334-J334)-240000))*0.1+(I334+J334)*0.1)))-7000,((((((N334-I334-J334)-(N334-I334-J334)*S334/100)))*0.1+(I334+J334)*0.1)-7000)))</f>
      </c>
      <c r="E334">
        <f>C334-O334</f>
      </c>
      <c r="F334">
        <f>D334-P334</f>
      </c>
      <c r="G334">
        <f>SUMIF(negtgel!U$2:BL$2,'Tsalin uzuulelt'!B$1,negtgel!U334:BL334) + SUMIF(negtgel!U$2:BL$2,'Tsalin uzuulelt'!B$2,negtgel!U334:BL334)+SUMIF(negtgel!U$2:BL$2,'Tsalin uzuulelt'!B$3,negtgel!U334:BL334)+SUMIF(negtgel!U$2:BL$2,'Tsalin uzuulelt'!B$4,negtgel!U334:BL334)+SUMIF(negtgel!U$2:BL$2,'Tsalin uzuulelt'!B$5,negtgel!U334:BL334)</f>
      </c>
      <c r="H334">
        <f>SUMIF(negtgel!U$2:BL$2,'Tsalin uzuulelt'!F$1,negtgel!U334:BL334) + SUMIF(negtgel!U$2:BL$2,'Tsalin uzuulelt'!F$2,negtgel!U334:BL334)+SUMIF(negtgel!U$2:BL$2,'Tsalin uzuulelt'!F$3,negtgel!U334:BL334)+SUMIF(negtgel!U$2:BL$2,'Tsalin uzuulelt'!F$4,negtgel!U334:BL334)+SUMIF(negtgel!U$2:BL$2,'Tsalin uzuulelt'!F$5,negtgel!U334:BL334)</f>
      </c>
      <c r="I334">
        <f>SUMIF(negtgel!U$2:BL$2,'Tsalin uzuulelt'!H$1,negtgel!U334:BL334) + SUMIF(negtgel!U$2:BL$2,'Tsalin uzuulelt'!H$2,negtgel!U334:BL334)+SUMIF(negtgel!U$2:BL$2,'Tsalin uzuulelt'!H$3,negtgel!U334:BL334)+SUMIF(negtgel!U$2:BL$2,'Tsalin uzuulelt'!H$4,negtgel!U334:BL334)+SUMIF(negtgel!U$2:BL$2,'Tsalin uzuulelt'!H$5,negtgel!U334:BL334)</f>
      </c>
      <c r="J334">
        <f>SUMIF(negtgel!U$2:BL$2,'Tsalin uzuulelt'!J$1,negtgel!U334:BL334) + SUMIF(negtgel!U$2:BL$2,'Tsalin uzuulelt'!J$2,negtgel!U334:BL334)+SUMIF(negtgel!U$2:BL$2,'Tsalin uzuulelt'!J$3,negtgel!U334:BL334)+SUMIF(negtgel!U$2:BL$2,'Tsalin uzuulelt'!J$4,negtgel!U334:BL334)+SUMIF(negtgel!U$2:BL$2,'Tsalin uzuulelt'!J$5,negtgel!U334:BL334)</f>
      </c>
      <c r="K334">
        <f>SUMIF(negtgel!U$2:BL$2,'Tsalin uzuulelt'!L$1,negtgel!U334:BL334) + SUMIF(negtgel!U$2:BL$2,'Tsalin uzuulelt'!L$2,negtgel!U334:BL334)+SUMIF(negtgel!U$2:BL$2,'Tsalin uzuulelt'!L$3,negtgel!U334:BL334)+SUMIF(negtgel!U$2:BL$2,'Tsalin uzuulelt'!L$4,negtgel!U334:BL334)+SUMIF(negtgel!U$2:BL$2,'Tsalin uzuulelt'!L$5,negtgel!U334:BL334)</f>
      </c>
      <c r="L334">
        <f>SUMIF(negtgel!U$2:BL$2,'Tsalin uzuulelt'!N$1,negtgel!U334:BL334) + SUMIF(negtgel!U$2:BL$2,'Tsalin uzuulelt'!N$2,negtgel!U334:BL334)+SUMIF(negtgel!U$2:BL$2,'Tsalin uzuulelt'!N$3,negtgel!U334:BL334)+SUMIF(negtgel!U$2:BL$2,'Tsalin uzuulelt'!N$4,negtgel!U334:BL334)+SUMIF(negtgel!U$2:BL$2,'Tsalin uzuulelt'!N$5,negtgel!U334:BL334)</f>
      </c>
      <c r="M334">
        <f>SUMIF(negtgel!U$2:BL$2,'Tsalin uzuulelt'!P$1,negtgel!U334:BL334) + SUMIF(negtgel!U$2:BL$2,'Tsalin uzuulelt'!P$2,negtgel!U334:BL334)+ SUMIF(negtgel!U$2:BL$2,'Tsalin uzuulelt'!P$3,negtgel!U334:BL334)+ SUMIF(negtgel!U$2:BL$2,'Tsalin uzuulelt'!P$4,negtgel!U334:BL334)+ SUMIF(negtgel!U$2:BL$2,'Tsalin uzuulelt'!P$5,negtgel!U334:BL334)</f>
      </c>
      <c r="N334">
        <f>IF(ISNUMBER(U334*1)=CF334,0,K334-H334-G334)</f>
      </c>
      <c r="O334">
        <f>IF(ISNUMBER(U334*1)=CF334,0,L334)</f>
      </c>
      <c r="P334">
        <f>IF(ISNUMBER(U334*1)=CF334,0,M334)</f>
      </c>
      <c r="Q334">
        <f>IF(N334&gt;2400000,N334,0)</f>
      </c>
      <c r="R334">
        <f>IF(L334/Q334*100&lt;3,2,10)</f>
      </c>
      <c r="S334">
        <f>IF(CH334=0,0,IF(B334&gt;9,10,IF(B334&gt;8,B334,IF(B334&gt;7.7,7.8,IF(B334&gt;3,B334,IF(B334&gt;1.5,2))))))</f>
      </c>
      <c r="T334">
        <f>IFERROR(U334*1,0)</f>
      </c>
      <c r="U334" t="n">
        <v>90.0</v>
      </c>
      <c r="V334" t="s">
        <v>4519</v>
      </c>
      <c r="W334" t="s">
        <v>4499</v>
      </c>
      <c r="X334" t="n">
        <v>677436.0</v>
      </c>
      <c r="Y334" t="n">
        <v>677436.0</v>
      </c>
      <c r="Z334" t="n">
        <v>135487.0</v>
      </c>
      <c r="AA334" t="n">
        <v>135487.0</v>
      </c>
      <c r="AB334" t="n">
        <v>33872.0</v>
      </c>
      <c r="AC334" t="n">
        <v>0.0</v>
      </c>
      <c r="AD334" t="n">
        <v>0.0</v>
      </c>
      <c r="AE334" t="n">
        <v>0.0</v>
      </c>
      <c r="AF334" t="n">
        <v>69000.0</v>
      </c>
      <c r="AG334" t="n">
        <v>0.0</v>
      </c>
      <c r="AH334" t="n">
        <v>0.0</v>
      </c>
      <c r="AI334" t="n">
        <v>0.0</v>
      </c>
      <c r="AJ334" t="n">
        <v>0.0</v>
      </c>
      <c r="AK334" t="n">
        <v>0.0</v>
      </c>
      <c r="AL334" t="n">
        <v>0.0</v>
      </c>
      <c r="AM334" t="n">
        <v>0.0</v>
      </c>
      <c r="AN334" t="n">
        <v>0.0</v>
      </c>
      <c r="AO334" t="n">
        <v>1051282.0</v>
      </c>
      <c r="AP334" t="n">
        <v>105129.0</v>
      </c>
      <c r="AQ334" t="n">
        <v>88305.4</v>
      </c>
      <c r="CG334"/>
    </row>
    <row r="335">
      <c r="A335" t="n">
        <v>5.0</v>
      </c>
      <c r="B335">
        <f>IF((K335-G335-H335&gt;2400000),10,(L335/(K335-G335-H335)*100))</f>
      </c>
      <c r="C335">
        <f>IF(N335&gt;2400000,240000,(N335*S335)/100)</f>
      </c>
      <c r="D335">
        <f>IF(S335=0,0,IF((N335-I335)&gt;2400000,((((((N335-I335-J335)-240000))*0.1+(I335+J335)*0.1)))-7000,((((((N335-I335-J335)-(N335-I335-J335)*S335/100)))*0.1+(I335+J335)*0.1)-7000)))</f>
      </c>
      <c r="E335">
        <f>C335-O335</f>
      </c>
      <c r="F335">
        <f>D335-P335</f>
      </c>
      <c r="G335">
        <f>SUMIF(negtgel!U$2:BL$2,'Tsalin uzuulelt'!B$1,negtgel!U335:BL335) + SUMIF(negtgel!U$2:BL$2,'Tsalin uzuulelt'!B$2,negtgel!U335:BL335)+SUMIF(negtgel!U$2:BL$2,'Tsalin uzuulelt'!B$3,negtgel!U335:BL335)+SUMIF(negtgel!U$2:BL$2,'Tsalin uzuulelt'!B$4,negtgel!U335:BL335)+SUMIF(negtgel!U$2:BL$2,'Tsalin uzuulelt'!B$5,negtgel!U335:BL335)</f>
      </c>
      <c r="H335">
        <f>SUMIF(negtgel!U$2:BL$2,'Tsalin uzuulelt'!F$1,negtgel!U335:BL335) + SUMIF(negtgel!U$2:BL$2,'Tsalin uzuulelt'!F$2,negtgel!U335:BL335)+SUMIF(negtgel!U$2:BL$2,'Tsalin uzuulelt'!F$3,negtgel!U335:BL335)+SUMIF(negtgel!U$2:BL$2,'Tsalin uzuulelt'!F$4,negtgel!U335:BL335)+SUMIF(negtgel!U$2:BL$2,'Tsalin uzuulelt'!F$5,negtgel!U335:BL335)</f>
      </c>
      <c r="I335">
        <f>SUMIF(negtgel!U$2:BL$2,'Tsalin uzuulelt'!H$1,negtgel!U335:BL335) + SUMIF(negtgel!U$2:BL$2,'Tsalin uzuulelt'!H$2,negtgel!U335:BL335)+SUMIF(negtgel!U$2:BL$2,'Tsalin uzuulelt'!H$3,negtgel!U335:BL335)+SUMIF(negtgel!U$2:BL$2,'Tsalin uzuulelt'!H$4,negtgel!U335:BL335)+SUMIF(negtgel!U$2:BL$2,'Tsalin uzuulelt'!H$5,negtgel!U335:BL335)</f>
      </c>
      <c r="J335">
        <f>SUMIF(negtgel!U$2:BL$2,'Tsalin uzuulelt'!J$1,negtgel!U335:BL335) + SUMIF(negtgel!U$2:BL$2,'Tsalin uzuulelt'!J$2,negtgel!U335:BL335)+SUMIF(negtgel!U$2:BL$2,'Tsalin uzuulelt'!J$3,negtgel!U335:BL335)+SUMIF(negtgel!U$2:BL$2,'Tsalin uzuulelt'!J$4,negtgel!U335:BL335)+SUMIF(negtgel!U$2:BL$2,'Tsalin uzuulelt'!J$5,negtgel!U335:BL335)</f>
      </c>
      <c r="K335">
        <f>SUMIF(negtgel!U$2:BL$2,'Tsalin uzuulelt'!L$1,negtgel!U335:BL335) + SUMIF(negtgel!U$2:BL$2,'Tsalin uzuulelt'!L$2,negtgel!U335:BL335)+SUMIF(negtgel!U$2:BL$2,'Tsalin uzuulelt'!L$3,negtgel!U335:BL335)+SUMIF(negtgel!U$2:BL$2,'Tsalin uzuulelt'!L$4,negtgel!U335:BL335)+SUMIF(negtgel!U$2:BL$2,'Tsalin uzuulelt'!L$5,negtgel!U335:BL335)</f>
      </c>
      <c r="L335">
        <f>SUMIF(negtgel!U$2:BL$2,'Tsalin uzuulelt'!N$1,negtgel!U335:BL335) + SUMIF(negtgel!U$2:BL$2,'Tsalin uzuulelt'!N$2,negtgel!U335:BL335)+SUMIF(negtgel!U$2:BL$2,'Tsalin uzuulelt'!N$3,negtgel!U335:BL335)+SUMIF(negtgel!U$2:BL$2,'Tsalin uzuulelt'!N$4,negtgel!U335:BL335)+SUMIF(negtgel!U$2:BL$2,'Tsalin uzuulelt'!N$5,negtgel!U335:BL335)</f>
      </c>
      <c r="M335">
        <f>SUMIF(negtgel!U$2:BL$2,'Tsalin uzuulelt'!P$1,negtgel!U335:BL335) + SUMIF(negtgel!U$2:BL$2,'Tsalin uzuulelt'!P$2,negtgel!U335:BL335)+ SUMIF(negtgel!U$2:BL$2,'Tsalin uzuulelt'!P$3,negtgel!U335:BL335)+ SUMIF(negtgel!U$2:BL$2,'Tsalin uzuulelt'!P$4,negtgel!U335:BL335)+ SUMIF(negtgel!U$2:BL$2,'Tsalin uzuulelt'!P$5,negtgel!U335:BL335)</f>
      </c>
      <c r="N335">
        <f>IF(ISNUMBER(U335*1)=CF335,0,K335-H335-G335)</f>
      </c>
      <c r="O335">
        <f>IF(ISNUMBER(U335*1)=CF335,0,L335)</f>
      </c>
      <c r="P335">
        <f>IF(ISNUMBER(U335*1)=CF335,0,M335)</f>
      </c>
      <c r="Q335">
        <f>IF(N335&gt;2400000,N335,0)</f>
      </c>
      <c r="R335">
        <f>IF(L335/Q335*100&lt;3,2,10)</f>
      </c>
      <c r="S335">
        <f>IF(CH335=0,0,IF(B335&gt;9,10,IF(B335&gt;8,B335,IF(B335&gt;7.7,7.8,IF(B335&gt;3,B335,IF(B335&gt;1.5,2))))))</f>
      </c>
      <c r="T335">
        <f>IFERROR(U335*1,0)</f>
      </c>
      <c r="U335" t="n">
        <v>91.0</v>
      </c>
      <c r="V335" t="s">
        <v>4520</v>
      </c>
      <c r="W335" t="s">
        <v>4469</v>
      </c>
      <c r="X335" t="n">
        <v>613669.0</v>
      </c>
      <c r="Y335" t="n">
        <v>613669.0</v>
      </c>
      <c r="Z335" t="n">
        <v>30683.0</v>
      </c>
      <c r="AA335" t="n">
        <v>110460.0</v>
      </c>
      <c r="AB335" t="n">
        <v>0.0</v>
      </c>
      <c r="AC335" t="n">
        <v>0.0</v>
      </c>
      <c r="AD335" t="n">
        <v>0.0</v>
      </c>
      <c r="AE335" t="n">
        <v>0.0</v>
      </c>
      <c r="AF335" t="n">
        <v>69000.0</v>
      </c>
      <c r="AG335" t="n">
        <v>0.0</v>
      </c>
      <c r="AH335" t="n">
        <v>0.0</v>
      </c>
      <c r="AI335" t="n">
        <v>0.0</v>
      </c>
      <c r="AJ335" t="n">
        <v>0.0</v>
      </c>
      <c r="AK335" t="n">
        <v>0.0</v>
      </c>
      <c r="AL335" t="n">
        <v>0.0</v>
      </c>
      <c r="AM335" t="n">
        <v>0.0</v>
      </c>
      <c r="AN335" t="n">
        <v>0.0</v>
      </c>
      <c r="AO335" t="n">
        <v>823812.0</v>
      </c>
      <c r="AP335" t="n">
        <v>82381.0</v>
      </c>
      <c r="AQ335" t="n">
        <v>67833.1</v>
      </c>
      <c r="CG335"/>
    </row>
    <row r="336">
      <c r="A336" t="n">
        <v>5.0</v>
      </c>
      <c r="B336">
        <f>IF((K336-G336-H336&gt;2400000),10,(L336/(K336-G336-H336)*100))</f>
      </c>
      <c r="C336">
        <f>IF(N336&gt;2400000,240000,(N336*S336)/100)</f>
      </c>
      <c r="D336">
        <f>IF(S336=0,0,IF((N336-I336)&gt;2400000,((((((N336-I336-J336)-240000))*0.1+(I336+J336)*0.1)))-7000,((((((N336-I336-J336)-(N336-I336-J336)*S336/100)))*0.1+(I336+J336)*0.1)-7000)))</f>
      </c>
      <c r="E336">
        <f>C336-O336</f>
      </c>
      <c r="F336">
        <f>D336-P336</f>
      </c>
      <c r="G336">
        <f>SUMIF(negtgel!U$2:BL$2,'Tsalin uzuulelt'!B$1,negtgel!U336:BL336) + SUMIF(negtgel!U$2:BL$2,'Tsalin uzuulelt'!B$2,negtgel!U336:BL336)+SUMIF(negtgel!U$2:BL$2,'Tsalin uzuulelt'!B$3,negtgel!U336:BL336)+SUMIF(negtgel!U$2:BL$2,'Tsalin uzuulelt'!B$4,negtgel!U336:BL336)+SUMIF(negtgel!U$2:BL$2,'Tsalin uzuulelt'!B$5,negtgel!U336:BL336)</f>
      </c>
      <c r="H336">
        <f>SUMIF(negtgel!U$2:BL$2,'Tsalin uzuulelt'!F$1,negtgel!U336:BL336) + SUMIF(negtgel!U$2:BL$2,'Tsalin uzuulelt'!F$2,negtgel!U336:BL336)+SUMIF(negtgel!U$2:BL$2,'Tsalin uzuulelt'!F$3,negtgel!U336:BL336)+SUMIF(negtgel!U$2:BL$2,'Tsalin uzuulelt'!F$4,negtgel!U336:BL336)+SUMIF(negtgel!U$2:BL$2,'Tsalin uzuulelt'!F$5,negtgel!U336:BL336)</f>
      </c>
      <c r="I336">
        <f>SUMIF(negtgel!U$2:BL$2,'Tsalin uzuulelt'!H$1,negtgel!U336:BL336) + SUMIF(negtgel!U$2:BL$2,'Tsalin uzuulelt'!H$2,negtgel!U336:BL336)+SUMIF(negtgel!U$2:BL$2,'Tsalin uzuulelt'!H$3,negtgel!U336:BL336)+SUMIF(negtgel!U$2:BL$2,'Tsalin uzuulelt'!H$4,negtgel!U336:BL336)+SUMIF(negtgel!U$2:BL$2,'Tsalin uzuulelt'!H$5,negtgel!U336:BL336)</f>
      </c>
      <c r="J336">
        <f>SUMIF(negtgel!U$2:BL$2,'Tsalin uzuulelt'!J$1,negtgel!U336:BL336) + SUMIF(negtgel!U$2:BL$2,'Tsalin uzuulelt'!J$2,negtgel!U336:BL336)+SUMIF(negtgel!U$2:BL$2,'Tsalin uzuulelt'!J$3,negtgel!U336:BL336)+SUMIF(negtgel!U$2:BL$2,'Tsalin uzuulelt'!J$4,negtgel!U336:BL336)+SUMIF(negtgel!U$2:BL$2,'Tsalin uzuulelt'!J$5,negtgel!U336:BL336)</f>
      </c>
      <c r="K336">
        <f>SUMIF(negtgel!U$2:BL$2,'Tsalin uzuulelt'!L$1,negtgel!U336:BL336) + SUMIF(negtgel!U$2:BL$2,'Tsalin uzuulelt'!L$2,negtgel!U336:BL336)+SUMIF(negtgel!U$2:BL$2,'Tsalin uzuulelt'!L$3,negtgel!U336:BL336)+SUMIF(negtgel!U$2:BL$2,'Tsalin uzuulelt'!L$4,negtgel!U336:BL336)+SUMIF(negtgel!U$2:BL$2,'Tsalin uzuulelt'!L$5,negtgel!U336:BL336)</f>
      </c>
      <c r="L336">
        <f>SUMIF(negtgel!U$2:BL$2,'Tsalin uzuulelt'!N$1,negtgel!U336:BL336) + SUMIF(negtgel!U$2:BL$2,'Tsalin uzuulelt'!N$2,negtgel!U336:BL336)+SUMIF(negtgel!U$2:BL$2,'Tsalin uzuulelt'!N$3,negtgel!U336:BL336)+SUMIF(negtgel!U$2:BL$2,'Tsalin uzuulelt'!N$4,negtgel!U336:BL336)+SUMIF(negtgel!U$2:BL$2,'Tsalin uzuulelt'!N$5,negtgel!U336:BL336)</f>
      </c>
      <c r="M336">
        <f>SUMIF(negtgel!U$2:BL$2,'Tsalin uzuulelt'!P$1,negtgel!U336:BL336) + SUMIF(negtgel!U$2:BL$2,'Tsalin uzuulelt'!P$2,negtgel!U336:BL336)+ SUMIF(negtgel!U$2:BL$2,'Tsalin uzuulelt'!P$3,negtgel!U336:BL336)+ SUMIF(negtgel!U$2:BL$2,'Tsalin uzuulelt'!P$4,negtgel!U336:BL336)+ SUMIF(negtgel!U$2:BL$2,'Tsalin uzuulelt'!P$5,negtgel!U336:BL336)</f>
      </c>
      <c r="N336">
        <f>IF(ISNUMBER(U336*1)=CF336,0,K336-H336-G336)</f>
      </c>
      <c r="O336">
        <f>IF(ISNUMBER(U336*1)=CF336,0,L336)</f>
      </c>
      <c r="P336">
        <f>IF(ISNUMBER(U336*1)=CF336,0,M336)</f>
      </c>
      <c r="Q336">
        <f>IF(N336&gt;2400000,N336,0)</f>
      </c>
      <c r="R336">
        <f>IF(L336/Q336*100&lt;3,2,10)</f>
      </c>
      <c r="S336">
        <f>IF(CH336=0,0,IF(B336&gt;9,10,IF(B336&gt;8,B336,IF(B336&gt;7.7,7.8,IF(B336&gt;3,B336,IF(B336&gt;1.5,2))))))</f>
      </c>
      <c r="T336">
        <f>IFERROR(U336*1,0)</f>
      </c>
      <c r="U336" t="n">
        <v>92.0</v>
      </c>
      <c r="V336" t="s">
        <v>4521</v>
      </c>
      <c r="W336" t="s">
        <v>4469</v>
      </c>
      <c r="X336" t="n">
        <v>645556.0</v>
      </c>
      <c r="Y336" t="n">
        <v>645556.0</v>
      </c>
      <c r="Z336" t="n">
        <v>109745.0</v>
      </c>
      <c r="AA336" t="n">
        <v>64556.0</v>
      </c>
      <c r="AB336" t="n">
        <v>0.0</v>
      </c>
      <c r="AC336" t="n">
        <v>0.0</v>
      </c>
      <c r="AD336" t="n">
        <v>0.0</v>
      </c>
      <c r="AE336" t="n">
        <v>0.0</v>
      </c>
      <c r="AF336" t="n">
        <v>69000.0</v>
      </c>
      <c r="AG336" t="n">
        <v>0.0</v>
      </c>
      <c r="AH336" t="n">
        <v>0.0</v>
      </c>
      <c r="AI336" t="n">
        <v>0.0</v>
      </c>
      <c r="AJ336" t="n">
        <v>0.0</v>
      </c>
      <c r="AK336" t="n">
        <v>0.0</v>
      </c>
      <c r="AL336" t="n">
        <v>0.0</v>
      </c>
      <c r="AM336" t="n">
        <v>0.0</v>
      </c>
      <c r="AN336" t="n">
        <v>0.0</v>
      </c>
      <c r="AO336" t="n">
        <v>888857.0</v>
      </c>
      <c r="AP336" t="n">
        <v>88886.0</v>
      </c>
      <c r="AQ336" t="n">
        <v>73687.1</v>
      </c>
      <c r="CG336"/>
    </row>
    <row r="337">
      <c r="A337" t="n">
        <v>5.0</v>
      </c>
      <c r="B337">
        <f>IF((K337-G337-H337&gt;2400000),10,(L337/(K337-G337-H337)*100))</f>
      </c>
      <c r="C337">
        <f>IF(N337&gt;2400000,240000,(N337*S337)/100)</f>
      </c>
      <c r="D337">
        <f>IF(S337=0,0,IF((N337-I337)&gt;2400000,((((((N337-I337-J337)-240000))*0.1+(I337+J337)*0.1)))-7000,((((((N337-I337-J337)-(N337-I337-J337)*S337/100)))*0.1+(I337+J337)*0.1)-7000)))</f>
      </c>
      <c r="E337">
        <f>C337-O337</f>
      </c>
      <c r="F337">
        <f>D337-P337</f>
      </c>
      <c r="G337">
        <f>SUMIF(negtgel!U$2:BL$2,'Tsalin uzuulelt'!B$1,negtgel!U337:BL337) + SUMIF(negtgel!U$2:BL$2,'Tsalin uzuulelt'!B$2,negtgel!U337:BL337)+SUMIF(negtgel!U$2:BL$2,'Tsalin uzuulelt'!B$3,negtgel!U337:BL337)+SUMIF(negtgel!U$2:BL$2,'Tsalin uzuulelt'!B$4,negtgel!U337:BL337)+SUMIF(negtgel!U$2:BL$2,'Tsalin uzuulelt'!B$5,negtgel!U337:BL337)</f>
      </c>
      <c r="H337">
        <f>SUMIF(negtgel!U$2:BL$2,'Tsalin uzuulelt'!F$1,negtgel!U337:BL337) + SUMIF(negtgel!U$2:BL$2,'Tsalin uzuulelt'!F$2,negtgel!U337:BL337)+SUMIF(negtgel!U$2:BL$2,'Tsalin uzuulelt'!F$3,negtgel!U337:BL337)+SUMIF(negtgel!U$2:BL$2,'Tsalin uzuulelt'!F$4,negtgel!U337:BL337)+SUMIF(negtgel!U$2:BL$2,'Tsalin uzuulelt'!F$5,negtgel!U337:BL337)</f>
      </c>
      <c r="I337">
        <f>SUMIF(negtgel!U$2:BL$2,'Tsalin uzuulelt'!H$1,negtgel!U337:BL337) + SUMIF(negtgel!U$2:BL$2,'Tsalin uzuulelt'!H$2,negtgel!U337:BL337)+SUMIF(negtgel!U$2:BL$2,'Tsalin uzuulelt'!H$3,negtgel!U337:BL337)+SUMIF(negtgel!U$2:BL$2,'Tsalin uzuulelt'!H$4,negtgel!U337:BL337)+SUMIF(negtgel!U$2:BL$2,'Tsalin uzuulelt'!H$5,negtgel!U337:BL337)</f>
      </c>
      <c r="J337">
        <f>SUMIF(negtgel!U$2:BL$2,'Tsalin uzuulelt'!J$1,negtgel!U337:BL337) + SUMIF(negtgel!U$2:BL$2,'Tsalin uzuulelt'!J$2,negtgel!U337:BL337)+SUMIF(negtgel!U$2:BL$2,'Tsalin uzuulelt'!J$3,negtgel!U337:BL337)+SUMIF(negtgel!U$2:BL$2,'Tsalin uzuulelt'!J$4,negtgel!U337:BL337)+SUMIF(negtgel!U$2:BL$2,'Tsalin uzuulelt'!J$5,negtgel!U337:BL337)</f>
      </c>
      <c r="K337">
        <f>SUMIF(negtgel!U$2:BL$2,'Tsalin uzuulelt'!L$1,negtgel!U337:BL337) + SUMIF(negtgel!U$2:BL$2,'Tsalin uzuulelt'!L$2,negtgel!U337:BL337)+SUMIF(negtgel!U$2:BL$2,'Tsalin uzuulelt'!L$3,negtgel!U337:BL337)+SUMIF(negtgel!U$2:BL$2,'Tsalin uzuulelt'!L$4,negtgel!U337:BL337)+SUMIF(negtgel!U$2:BL$2,'Tsalin uzuulelt'!L$5,negtgel!U337:BL337)</f>
      </c>
      <c r="L337">
        <f>SUMIF(negtgel!U$2:BL$2,'Tsalin uzuulelt'!N$1,negtgel!U337:BL337) + SUMIF(negtgel!U$2:BL$2,'Tsalin uzuulelt'!N$2,negtgel!U337:BL337)+SUMIF(negtgel!U$2:BL$2,'Tsalin uzuulelt'!N$3,negtgel!U337:BL337)+SUMIF(negtgel!U$2:BL$2,'Tsalin uzuulelt'!N$4,negtgel!U337:BL337)+SUMIF(negtgel!U$2:BL$2,'Tsalin uzuulelt'!N$5,negtgel!U337:BL337)</f>
      </c>
      <c r="M337">
        <f>SUMIF(negtgel!U$2:BL$2,'Tsalin uzuulelt'!P$1,negtgel!U337:BL337) + SUMIF(negtgel!U$2:BL$2,'Tsalin uzuulelt'!P$2,negtgel!U337:BL337)+ SUMIF(negtgel!U$2:BL$2,'Tsalin uzuulelt'!P$3,negtgel!U337:BL337)+ SUMIF(negtgel!U$2:BL$2,'Tsalin uzuulelt'!P$4,negtgel!U337:BL337)+ SUMIF(negtgel!U$2:BL$2,'Tsalin uzuulelt'!P$5,negtgel!U337:BL337)</f>
      </c>
      <c r="N337">
        <f>IF(ISNUMBER(U337*1)=CF337,0,K337-H337-G337)</f>
      </c>
      <c r="O337">
        <f>IF(ISNUMBER(U337*1)=CF337,0,L337)</f>
      </c>
      <c r="P337">
        <f>IF(ISNUMBER(U337*1)=CF337,0,M337)</f>
      </c>
      <c r="Q337">
        <f>IF(N337&gt;2400000,N337,0)</f>
      </c>
      <c r="R337">
        <f>IF(L337/Q337*100&lt;3,2,10)</f>
      </c>
      <c r="S337">
        <f>IF(CH337=0,0,IF(B337&gt;9,10,IF(B337&gt;8,B337,IF(B337&gt;7.7,7.8,IF(B337&gt;3,B337,IF(B337&gt;1.5,2))))))</f>
      </c>
      <c r="T337">
        <f>IFERROR(U337*1,0)</f>
      </c>
      <c r="U337" t="n">
        <v>93.0</v>
      </c>
      <c r="V337" t="s">
        <v>4522</v>
      </c>
      <c r="W337" t="s">
        <v>4499</v>
      </c>
      <c r="X337" t="n">
        <v>698795.0</v>
      </c>
      <c r="Y337" t="n">
        <v>698795.0</v>
      </c>
      <c r="Z337" t="n">
        <v>139759.0</v>
      </c>
      <c r="AA337" t="n">
        <v>125783.0</v>
      </c>
      <c r="AB337" t="n">
        <v>0.0</v>
      </c>
      <c r="AC337" t="n">
        <v>0.0</v>
      </c>
      <c r="AD337" t="n">
        <v>0.0</v>
      </c>
      <c r="AE337" t="n">
        <v>0.0</v>
      </c>
      <c r="AF337" t="n">
        <v>69000.0</v>
      </c>
      <c r="AG337" t="n">
        <v>0.0</v>
      </c>
      <c r="AH337" t="n">
        <v>0.0</v>
      </c>
      <c r="AI337" t="n">
        <v>0.0</v>
      </c>
      <c r="AJ337" t="n">
        <v>0.0</v>
      </c>
      <c r="AK337" t="n">
        <v>0.0</v>
      </c>
      <c r="AL337" t="n">
        <v>0.0</v>
      </c>
      <c r="AM337" t="n">
        <v>0.0</v>
      </c>
      <c r="AN337" t="n">
        <v>0.0</v>
      </c>
      <c r="AO337" t="n">
        <v>1033337.0</v>
      </c>
      <c r="AP337" t="n">
        <v>103335.0</v>
      </c>
      <c r="AQ337" t="n">
        <v>86690.3</v>
      </c>
      <c r="CG337"/>
    </row>
    <row r="338">
      <c r="A338" t="n">
        <v>5.0</v>
      </c>
      <c r="B338">
        <f>IF((K338-G338-H338&gt;2400000),10,(L338/(K338-G338-H338)*100))</f>
      </c>
      <c r="C338">
        <f>IF(N338&gt;2400000,240000,(N338*S338)/100)</f>
      </c>
      <c r="D338">
        <f>IF(S338=0,0,IF((N338-I338)&gt;2400000,((((((N338-I338-J338)-240000))*0.1+(I338+J338)*0.1)))-7000,((((((N338-I338-J338)-(N338-I338-J338)*S338/100)))*0.1+(I338+J338)*0.1)-7000)))</f>
      </c>
      <c r="E338">
        <f>C338-O338</f>
      </c>
      <c r="F338">
        <f>D338-P338</f>
      </c>
      <c r="G338">
        <f>SUMIF(negtgel!U$2:BL$2,'Tsalin uzuulelt'!B$1,negtgel!U338:BL338) + SUMIF(negtgel!U$2:BL$2,'Tsalin uzuulelt'!B$2,negtgel!U338:BL338)+SUMIF(negtgel!U$2:BL$2,'Tsalin uzuulelt'!B$3,negtgel!U338:BL338)+SUMIF(negtgel!U$2:BL$2,'Tsalin uzuulelt'!B$4,negtgel!U338:BL338)+SUMIF(negtgel!U$2:BL$2,'Tsalin uzuulelt'!B$5,negtgel!U338:BL338)</f>
      </c>
      <c r="H338">
        <f>SUMIF(negtgel!U$2:BL$2,'Tsalin uzuulelt'!F$1,negtgel!U338:BL338) + SUMIF(negtgel!U$2:BL$2,'Tsalin uzuulelt'!F$2,negtgel!U338:BL338)+SUMIF(negtgel!U$2:BL$2,'Tsalin uzuulelt'!F$3,negtgel!U338:BL338)+SUMIF(negtgel!U$2:BL$2,'Tsalin uzuulelt'!F$4,negtgel!U338:BL338)+SUMIF(negtgel!U$2:BL$2,'Tsalin uzuulelt'!F$5,negtgel!U338:BL338)</f>
      </c>
      <c r="I338">
        <f>SUMIF(negtgel!U$2:BL$2,'Tsalin uzuulelt'!H$1,negtgel!U338:BL338) + SUMIF(negtgel!U$2:BL$2,'Tsalin uzuulelt'!H$2,negtgel!U338:BL338)+SUMIF(negtgel!U$2:BL$2,'Tsalin uzuulelt'!H$3,negtgel!U338:BL338)+SUMIF(negtgel!U$2:BL$2,'Tsalin uzuulelt'!H$4,negtgel!U338:BL338)+SUMIF(negtgel!U$2:BL$2,'Tsalin uzuulelt'!H$5,negtgel!U338:BL338)</f>
      </c>
      <c r="J338">
        <f>SUMIF(negtgel!U$2:BL$2,'Tsalin uzuulelt'!J$1,negtgel!U338:BL338) + SUMIF(negtgel!U$2:BL$2,'Tsalin uzuulelt'!J$2,negtgel!U338:BL338)+SUMIF(negtgel!U$2:BL$2,'Tsalin uzuulelt'!J$3,negtgel!U338:BL338)+SUMIF(negtgel!U$2:BL$2,'Tsalin uzuulelt'!J$4,negtgel!U338:BL338)+SUMIF(negtgel!U$2:BL$2,'Tsalin uzuulelt'!J$5,negtgel!U338:BL338)</f>
      </c>
      <c r="K338">
        <f>SUMIF(negtgel!U$2:BL$2,'Tsalin uzuulelt'!L$1,negtgel!U338:BL338) + SUMIF(negtgel!U$2:BL$2,'Tsalin uzuulelt'!L$2,negtgel!U338:BL338)+SUMIF(negtgel!U$2:BL$2,'Tsalin uzuulelt'!L$3,negtgel!U338:BL338)+SUMIF(negtgel!U$2:BL$2,'Tsalin uzuulelt'!L$4,negtgel!U338:BL338)+SUMIF(negtgel!U$2:BL$2,'Tsalin uzuulelt'!L$5,negtgel!U338:BL338)</f>
      </c>
      <c r="L338">
        <f>SUMIF(negtgel!U$2:BL$2,'Tsalin uzuulelt'!N$1,negtgel!U338:BL338) + SUMIF(negtgel!U$2:BL$2,'Tsalin uzuulelt'!N$2,negtgel!U338:BL338)+SUMIF(negtgel!U$2:BL$2,'Tsalin uzuulelt'!N$3,negtgel!U338:BL338)+SUMIF(negtgel!U$2:BL$2,'Tsalin uzuulelt'!N$4,negtgel!U338:BL338)+SUMIF(negtgel!U$2:BL$2,'Tsalin uzuulelt'!N$5,negtgel!U338:BL338)</f>
      </c>
      <c r="M338">
        <f>SUMIF(negtgel!U$2:BL$2,'Tsalin uzuulelt'!P$1,negtgel!U338:BL338) + SUMIF(negtgel!U$2:BL$2,'Tsalin uzuulelt'!P$2,negtgel!U338:BL338)+ SUMIF(negtgel!U$2:BL$2,'Tsalin uzuulelt'!P$3,negtgel!U338:BL338)+ SUMIF(negtgel!U$2:BL$2,'Tsalin uzuulelt'!P$4,negtgel!U338:BL338)+ SUMIF(negtgel!U$2:BL$2,'Tsalin uzuulelt'!P$5,negtgel!U338:BL338)</f>
      </c>
      <c r="N338">
        <f>IF(ISNUMBER(U338*1)=CF338,0,K338-H338-G338)</f>
      </c>
      <c r="O338">
        <f>IF(ISNUMBER(U338*1)=CF338,0,L338)</f>
      </c>
      <c r="P338">
        <f>IF(ISNUMBER(U338*1)=CF338,0,M338)</f>
      </c>
      <c r="Q338">
        <f>IF(N338&gt;2400000,N338,0)</f>
      </c>
      <c r="R338">
        <f>IF(L338/Q338*100&lt;3,2,10)</f>
      </c>
      <c r="S338">
        <f>IF(CH338=0,0,IF(B338&gt;9,10,IF(B338&gt;8,B338,IF(B338&gt;7.7,7.8,IF(B338&gt;3,B338,IF(B338&gt;1.5,2))))))</f>
      </c>
      <c r="T338">
        <f>IFERROR(U338*1,0)</f>
      </c>
      <c r="U338" t="n">
        <v>94.0</v>
      </c>
      <c r="V338" t="s">
        <v>4532</v>
      </c>
      <c r="W338" t="s">
        <v>4469</v>
      </c>
      <c r="X338" t="n">
        <v>613669.0</v>
      </c>
      <c r="Y338" t="n">
        <v>613669.0</v>
      </c>
      <c r="Z338" t="n">
        <v>30683.0</v>
      </c>
      <c r="AA338" t="n">
        <v>92050.0</v>
      </c>
      <c r="AB338" t="n">
        <v>0.0</v>
      </c>
      <c r="AC338" t="n">
        <v>0.0</v>
      </c>
      <c r="AD338" t="n">
        <v>0.0</v>
      </c>
      <c r="AE338" t="n">
        <v>0.0</v>
      </c>
      <c r="AF338" t="n">
        <v>69000.0</v>
      </c>
      <c r="AG338" t="n">
        <v>0.0</v>
      </c>
      <c r="AH338" t="n">
        <v>0.0</v>
      </c>
      <c r="AI338" t="n">
        <v>0.0</v>
      </c>
      <c r="AJ338" t="n">
        <v>0.0</v>
      </c>
      <c r="AK338" t="n">
        <v>0.0</v>
      </c>
      <c r="AL338" t="n">
        <v>0.0</v>
      </c>
      <c r="AM338" t="n">
        <v>0.0</v>
      </c>
      <c r="AN338" t="n">
        <v>0.0</v>
      </c>
      <c r="AO338" t="n">
        <v>805402.0</v>
      </c>
      <c r="AP338" t="n">
        <v>80540.0</v>
      </c>
      <c r="AQ338" t="n">
        <v>66176.2</v>
      </c>
      <c r="CG338"/>
    </row>
    <row r="339">
      <c r="A339" t="n">
        <v>5.0</v>
      </c>
      <c r="B339">
        <f>IF((K339-G339-H339&gt;2400000),10,(L339/(K339-G339-H339)*100))</f>
      </c>
      <c r="C339">
        <f>IF(N339&gt;2400000,240000,(N339*S339)/100)</f>
      </c>
      <c r="D339">
        <f>IF(S339=0,0,IF((N339-I339)&gt;2400000,((((((N339-I339-J339)-240000))*0.1+(I339+J339)*0.1)))-7000,((((((N339-I339-J339)-(N339-I339-J339)*S339/100)))*0.1+(I339+J339)*0.1)-7000)))</f>
      </c>
      <c r="E339">
        <f>C339-O339</f>
      </c>
      <c r="F339">
        <f>D339-P339</f>
      </c>
      <c r="G339">
        <f>SUMIF(negtgel!U$2:BL$2,'Tsalin uzuulelt'!B$1,negtgel!U339:BL339) + SUMIF(negtgel!U$2:BL$2,'Tsalin uzuulelt'!B$2,negtgel!U339:BL339)+SUMIF(negtgel!U$2:BL$2,'Tsalin uzuulelt'!B$3,negtgel!U339:BL339)+SUMIF(negtgel!U$2:BL$2,'Tsalin uzuulelt'!B$4,negtgel!U339:BL339)+SUMIF(negtgel!U$2:BL$2,'Tsalin uzuulelt'!B$5,negtgel!U339:BL339)</f>
      </c>
      <c r="H339">
        <f>SUMIF(negtgel!U$2:BL$2,'Tsalin uzuulelt'!F$1,negtgel!U339:BL339) + SUMIF(negtgel!U$2:BL$2,'Tsalin uzuulelt'!F$2,negtgel!U339:BL339)+SUMIF(negtgel!U$2:BL$2,'Tsalin uzuulelt'!F$3,negtgel!U339:BL339)+SUMIF(negtgel!U$2:BL$2,'Tsalin uzuulelt'!F$4,negtgel!U339:BL339)+SUMIF(negtgel!U$2:BL$2,'Tsalin uzuulelt'!F$5,negtgel!U339:BL339)</f>
      </c>
      <c r="I339">
        <f>SUMIF(negtgel!U$2:BL$2,'Tsalin uzuulelt'!H$1,negtgel!U339:BL339) + SUMIF(negtgel!U$2:BL$2,'Tsalin uzuulelt'!H$2,negtgel!U339:BL339)+SUMIF(negtgel!U$2:BL$2,'Tsalin uzuulelt'!H$3,negtgel!U339:BL339)+SUMIF(negtgel!U$2:BL$2,'Tsalin uzuulelt'!H$4,negtgel!U339:BL339)+SUMIF(negtgel!U$2:BL$2,'Tsalin uzuulelt'!H$5,negtgel!U339:BL339)</f>
      </c>
      <c r="J339">
        <f>SUMIF(negtgel!U$2:BL$2,'Tsalin uzuulelt'!J$1,negtgel!U339:BL339) + SUMIF(negtgel!U$2:BL$2,'Tsalin uzuulelt'!J$2,negtgel!U339:BL339)+SUMIF(negtgel!U$2:BL$2,'Tsalin uzuulelt'!J$3,negtgel!U339:BL339)+SUMIF(negtgel!U$2:BL$2,'Tsalin uzuulelt'!J$4,negtgel!U339:BL339)+SUMIF(negtgel!U$2:BL$2,'Tsalin uzuulelt'!J$5,negtgel!U339:BL339)</f>
      </c>
      <c r="K339">
        <f>SUMIF(negtgel!U$2:BL$2,'Tsalin uzuulelt'!L$1,negtgel!U339:BL339) + SUMIF(negtgel!U$2:BL$2,'Tsalin uzuulelt'!L$2,negtgel!U339:BL339)+SUMIF(negtgel!U$2:BL$2,'Tsalin uzuulelt'!L$3,negtgel!U339:BL339)+SUMIF(negtgel!U$2:BL$2,'Tsalin uzuulelt'!L$4,negtgel!U339:BL339)+SUMIF(negtgel!U$2:BL$2,'Tsalin uzuulelt'!L$5,negtgel!U339:BL339)</f>
      </c>
      <c r="L339">
        <f>SUMIF(negtgel!U$2:BL$2,'Tsalin uzuulelt'!N$1,negtgel!U339:BL339) + SUMIF(negtgel!U$2:BL$2,'Tsalin uzuulelt'!N$2,negtgel!U339:BL339)+SUMIF(negtgel!U$2:BL$2,'Tsalin uzuulelt'!N$3,negtgel!U339:BL339)+SUMIF(negtgel!U$2:BL$2,'Tsalin uzuulelt'!N$4,negtgel!U339:BL339)+SUMIF(negtgel!U$2:BL$2,'Tsalin uzuulelt'!N$5,negtgel!U339:BL339)</f>
      </c>
      <c r="M339">
        <f>SUMIF(negtgel!U$2:BL$2,'Tsalin uzuulelt'!P$1,negtgel!U339:BL339) + SUMIF(negtgel!U$2:BL$2,'Tsalin uzuulelt'!P$2,negtgel!U339:BL339)+ SUMIF(negtgel!U$2:BL$2,'Tsalin uzuulelt'!P$3,negtgel!U339:BL339)+ SUMIF(negtgel!U$2:BL$2,'Tsalin uzuulelt'!P$4,negtgel!U339:BL339)+ SUMIF(negtgel!U$2:BL$2,'Tsalin uzuulelt'!P$5,negtgel!U339:BL339)</f>
      </c>
      <c r="N339">
        <f>IF(ISNUMBER(U339*1)=CF339,0,K339-H339-G339)</f>
      </c>
      <c r="O339">
        <f>IF(ISNUMBER(U339*1)=CF339,0,L339)</f>
      </c>
      <c r="P339">
        <f>IF(ISNUMBER(U339*1)=CF339,0,M339)</f>
      </c>
      <c r="Q339">
        <f>IF(N339&gt;2400000,N339,0)</f>
      </c>
      <c r="R339">
        <f>IF(L339/Q339*100&lt;3,2,10)</f>
      </c>
      <c r="S339">
        <f>IF(CH339=0,0,IF(B339&gt;9,10,IF(B339&gt;8,B339,IF(B339&gt;7.7,7.8,IF(B339&gt;3,B339,IF(B339&gt;1.5,2))))))</f>
      </c>
      <c r="T339">
        <f>IFERROR(U339*1,0)</f>
      </c>
      <c r="U339" t="n">
        <v>95.0</v>
      </c>
      <c r="V339" t="s">
        <v>4533</v>
      </c>
      <c r="W339" t="s">
        <v>4464</v>
      </c>
      <c r="X339" t="n">
        <v>795935.0</v>
      </c>
      <c r="Y339" t="n">
        <v>795935.0</v>
      </c>
      <c r="Z339" t="n">
        <v>159187.0</v>
      </c>
      <c r="AA339" t="n">
        <v>175106.0</v>
      </c>
      <c r="AB339" t="n">
        <v>0.0</v>
      </c>
      <c r="AC339" t="n">
        <v>0.0</v>
      </c>
      <c r="AD339" t="n">
        <v>0.0</v>
      </c>
      <c r="AE339" t="n">
        <v>0.0</v>
      </c>
      <c r="AF339" t="n">
        <v>69000.0</v>
      </c>
      <c r="AG339" t="n">
        <v>0.0</v>
      </c>
      <c r="AH339" t="n">
        <v>0.0</v>
      </c>
      <c r="AI339" t="n">
        <v>0.0</v>
      </c>
      <c r="AJ339" t="n">
        <v>0.0</v>
      </c>
      <c r="AK339" t="n">
        <v>0.0</v>
      </c>
      <c r="AL339" t="n">
        <v>0.0</v>
      </c>
      <c r="AM339" t="n">
        <v>0.0</v>
      </c>
      <c r="AN339" t="n">
        <v>0.0</v>
      </c>
      <c r="AO339" t="n">
        <v>1199228.0</v>
      </c>
      <c r="AP339" t="n">
        <v>119923.0</v>
      </c>
      <c r="AQ339" t="n">
        <v>101620.5</v>
      </c>
      <c r="CG339"/>
    </row>
    <row r="340">
      <c r="A340" t="n">
        <v>5.0</v>
      </c>
      <c r="B340">
        <f>IF((K340-G340-H340&gt;2400000),10,(L340/(K340-G340-H340)*100))</f>
      </c>
      <c r="C340">
        <f>IF(N340&gt;2400000,240000,(N340*S340)/100)</f>
      </c>
      <c r="D340">
        <f>IF(S340=0,0,IF((N340-I340)&gt;2400000,((((((N340-I340-J340)-240000))*0.1+(I340+J340)*0.1)))-7000,((((((N340-I340-J340)-(N340-I340-J340)*S340/100)))*0.1+(I340+J340)*0.1)-7000)))</f>
      </c>
      <c r="E340">
        <f>C340-O340</f>
      </c>
      <c r="F340">
        <f>D340-P340</f>
      </c>
      <c r="G340">
        <f>SUMIF(negtgel!U$2:BL$2,'Tsalin uzuulelt'!B$1,negtgel!U340:BL340) + SUMIF(negtgel!U$2:BL$2,'Tsalin uzuulelt'!B$2,negtgel!U340:BL340)+SUMIF(negtgel!U$2:BL$2,'Tsalin uzuulelt'!B$3,negtgel!U340:BL340)+SUMIF(negtgel!U$2:BL$2,'Tsalin uzuulelt'!B$4,negtgel!U340:BL340)+SUMIF(negtgel!U$2:BL$2,'Tsalin uzuulelt'!B$5,negtgel!U340:BL340)</f>
      </c>
      <c r="H340">
        <f>SUMIF(negtgel!U$2:BL$2,'Tsalin uzuulelt'!F$1,negtgel!U340:BL340) + SUMIF(negtgel!U$2:BL$2,'Tsalin uzuulelt'!F$2,negtgel!U340:BL340)+SUMIF(negtgel!U$2:BL$2,'Tsalin uzuulelt'!F$3,negtgel!U340:BL340)+SUMIF(negtgel!U$2:BL$2,'Tsalin uzuulelt'!F$4,negtgel!U340:BL340)+SUMIF(negtgel!U$2:BL$2,'Tsalin uzuulelt'!F$5,negtgel!U340:BL340)</f>
      </c>
      <c r="I340">
        <f>SUMIF(negtgel!U$2:BL$2,'Tsalin uzuulelt'!H$1,negtgel!U340:BL340) + SUMIF(negtgel!U$2:BL$2,'Tsalin uzuulelt'!H$2,negtgel!U340:BL340)+SUMIF(negtgel!U$2:BL$2,'Tsalin uzuulelt'!H$3,negtgel!U340:BL340)+SUMIF(negtgel!U$2:BL$2,'Tsalin uzuulelt'!H$4,negtgel!U340:BL340)+SUMIF(negtgel!U$2:BL$2,'Tsalin uzuulelt'!H$5,negtgel!U340:BL340)</f>
      </c>
      <c r="J340">
        <f>SUMIF(negtgel!U$2:BL$2,'Tsalin uzuulelt'!J$1,negtgel!U340:BL340) + SUMIF(negtgel!U$2:BL$2,'Tsalin uzuulelt'!J$2,negtgel!U340:BL340)+SUMIF(negtgel!U$2:BL$2,'Tsalin uzuulelt'!J$3,negtgel!U340:BL340)+SUMIF(negtgel!U$2:BL$2,'Tsalin uzuulelt'!J$4,negtgel!U340:BL340)+SUMIF(negtgel!U$2:BL$2,'Tsalin uzuulelt'!J$5,negtgel!U340:BL340)</f>
      </c>
      <c r="K340">
        <f>SUMIF(negtgel!U$2:BL$2,'Tsalin uzuulelt'!L$1,negtgel!U340:BL340) + SUMIF(negtgel!U$2:BL$2,'Tsalin uzuulelt'!L$2,negtgel!U340:BL340)+SUMIF(negtgel!U$2:BL$2,'Tsalin uzuulelt'!L$3,negtgel!U340:BL340)+SUMIF(negtgel!U$2:BL$2,'Tsalin uzuulelt'!L$4,negtgel!U340:BL340)+SUMIF(negtgel!U$2:BL$2,'Tsalin uzuulelt'!L$5,negtgel!U340:BL340)</f>
      </c>
      <c r="L340">
        <f>SUMIF(negtgel!U$2:BL$2,'Tsalin uzuulelt'!N$1,negtgel!U340:BL340) + SUMIF(negtgel!U$2:BL$2,'Tsalin uzuulelt'!N$2,negtgel!U340:BL340)+SUMIF(negtgel!U$2:BL$2,'Tsalin uzuulelt'!N$3,negtgel!U340:BL340)+SUMIF(negtgel!U$2:BL$2,'Tsalin uzuulelt'!N$4,negtgel!U340:BL340)+SUMIF(negtgel!U$2:BL$2,'Tsalin uzuulelt'!N$5,negtgel!U340:BL340)</f>
      </c>
      <c r="M340">
        <f>SUMIF(negtgel!U$2:BL$2,'Tsalin uzuulelt'!P$1,negtgel!U340:BL340) + SUMIF(negtgel!U$2:BL$2,'Tsalin uzuulelt'!P$2,negtgel!U340:BL340)+ SUMIF(negtgel!U$2:BL$2,'Tsalin uzuulelt'!P$3,negtgel!U340:BL340)+ SUMIF(negtgel!U$2:BL$2,'Tsalin uzuulelt'!P$4,negtgel!U340:BL340)+ SUMIF(negtgel!U$2:BL$2,'Tsalin uzuulelt'!P$5,negtgel!U340:BL340)</f>
      </c>
      <c r="N340">
        <f>IF(ISNUMBER(U340*1)=CF340,0,K340-H340-G340)</f>
      </c>
      <c r="O340">
        <f>IF(ISNUMBER(U340*1)=CF340,0,L340)</f>
      </c>
      <c r="P340">
        <f>IF(ISNUMBER(U340*1)=CF340,0,M340)</f>
      </c>
      <c r="Q340">
        <f>IF(N340&gt;2400000,N340,0)</f>
      </c>
      <c r="R340">
        <f>IF(L340/Q340*100&lt;3,2,10)</f>
      </c>
      <c r="S340">
        <f>IF(CH340=0,0,IF(B340&gt;9,10,IF(B340&gt;8,B340,IF(B340&gt;7.7,7.8,IF(B340&gt;3,B340,IF(B340&gt;1.5,2))))))</f>
      </c>
      <c r="T340">
        <f>IFERROR(U340*1,0)</f>
      </c>
      <c r="U340" t="n">
        <v>96.0</v>
      </c>
      <c r="V340" t="s">
        <v>4534</v>
      </c>
      <c r="W340" t="s">
        <v>4469</v>
      </c>
      <c r="X340" t="n">
        <v>580710.0</v>
      </c>
      <c r="Y340" t="n">
        <v>580710.0</v>
      </c>
      <c r="Z340" t="n">
        <v>0.0</v>
      </c>
      <c r="AA340" t="n">
        <v>0.0</v>
      </c>
      <c r="AB340" t="n">
        <v>0.0</v>
      </c>
      <c r="AC340" t="n">
        <v>0.0</v>
      </c>
      <c r="AD340" t="n">
        <v>0.0</v>
      </c>
      <c r="AE340" t="n">
        <v>0.0</v>
      </c>
      <c r="AF340" t="n">
        <v>69000.0</v>
      </c>
      <c r="AG340" t="n">
        <v>0.0</v>
      </c>
      <c r="AH340" t="n">
        <v>0.0</v>
      </c>
      <c r="AI340" t="n">
        <v>0.0</v>
      </c>
      <c r="AJ340" t="n">
        <v>0.0</v>
      </c>
      <c r="AK340" t="n">
        <v>0.0</v>
      </c>
      <c r="AL340" t="n">
        <v>0.0</v>
      </c>
      <c r="AM340" t="n">
        <v>0.0</v>
      </c>
      <c r="AN340" t="n">
        <v>0.0</v>
      </c>
      <c r="AO340" t="n">
        <v>649710.0</v>
      </c>
      <c r="AP340" t="n">
        <v>64971.0</v>
      </c>
      <c r="AQ340" t="n">
        <v>52163.9</v>
      </c>
      <c r="CG340"/>
    </row>
    <row r="341">
      <c r="A341" t="n">
        <v>5.0</v>
      </c>
      <c r="B341">
        <f>IF((K341-G341-H341&gt;2400000),10,(L341/(K341-G341-H341)*100))</f>
      </c>
      <c r="C341">
        <f>IF(N341&gt;2400000,240000,(N341*S341)/100)</f>
      </c>
      <c r="D341">
        <f>IF(S341=0,0,IF((N341-I341)&gt;2400000,((((((N341-I341-J341)-240000))*0.1+(I341+J341)*0.1)))-7000,((((((N341-I341-J341)-(N341-I341-J341)*S341/100)))*0.1+(I341+J341)*0.1)-7000)))</f>
      </c>
      <c r="E341">
        <f>C341-O341</f>
      </c>
      <c r="F341">
        <f>D341-P341</f>
      </c>
      <c r="G341">
        <f>SUMIF(negtgel!U$2:BL$2,'Tsalin uzuulelt'!B$1,negtgel!U341:BL341) + SUMIF(negtgel!U$2:BL$2,'Tsalin uzuulelt'!B$2,negtgel!U341:BL341)+SUMIF(negtgel!U$2:BL$2,'Tsalin uzuulelt'!B$3,negtgel!U341:BL341)+SUMIF(negtgel!U$2:BL$2,'Tsalin uzuulelt'!B$4,negtgel!U341:BL341)+SUMIF(negtgel!U$2:BL$2,'Tsalin uzuulelt'!B$5,negtgel!U341:BL341)</f>
      </c>
      <c r="H341">
        <f>SUMIF(negtgel!U$2:BL$2,'Tsalin uzuulelt'!F$1,negtgel!U341:BL341) + SUMIF(negtgel!U$2:BL$2,'Tsalin uzuulelt'!F$2,negtgel!U341:BL341)+SUMIF(negtgel!U$2:BL$2,'Tsalin uzuulelt'!F$3,negtgel!U341:BL341)+SUMIF(negtgel!U$2:BL$2,'Tsalin uzuulelt'!F$4,negtgel!U341:BL341)+SUMIF(negtgel!U$2:BL$2,'Tsalin uzuulelt'!F$5,negtgel!U341:BL341)</f>
      </c>
      <c r="I341">
        <f>SUMIF(negtgel!U$2:BL$2,'Tsalin uzuulelt'!H$1,negtgel!U341:BL341) + SUMIF(negtgel!U$2:BL$2,'Tsalin uzuulelt'!H$2,negtgel!U341:BL341)+SUMIF(negtgel!U$2:BL$2,'Tsalin uzuulelt'!H$3,negtgel!U341:BL341)+SUMIF(negtgel!U$2:BL$2,'Tsalin uzuulelt'!H$4,negtgel!U341:BL341)+SUMIF(negtgel!U$2:BL$2,'Tsalin uzuulelt'!H$5,negtgel!U341:BL341)</f>
      </c>
      <c r="J341">
        <f>SUMIF(negtgel!U$2:BL$2,'Tsalin uzuulelt'!J$1,negtgel!U341:BL341) + SUMIF(negtgel!U$2:BL$2,'Tsalin uzuulelt'!J$2,negtgel!U341:BL341)+SUMIF(negtgel!U$2:BL$2,'Tsalin uzuulelt'!J$3,negtgel!U341:BL341)+SUMIF(negtgel!U$2:BL$2,'Tsalin uzuulelt'!J$4,negtgel!U341:BL341)+SUMIF(negtgel!U$2:BL$2,'Tsalin uzuulelt'!J$5,negtgel!U341:BL341)</f>
      </c>
      <c r="K341">
        <f>SUMIF(negtgel!U$2:BL$2,'Tsalin uzuulelt'!L$1,negtgel!U341:BL341) + SUMIF(negtgel!U$2:BL$2,'Tsalin uzuulelt'!L$2,negtgel!U341:BL341)+SUMIF(negtgel!U$2:BL$2,'Tsalin uzuulelt'!L$3,negtgel!U341:BL341)+SUMIF(negtgel!U$2:BL$2,'Tsalin uzuulelt'!L$4,negtgel!U341:BL341)+SUMIF(negtgel!U$2:BL$2,'Tsalin uzuulelt'!L$5,negtgel!U341:BL341)</f>
      </c>
      <c r="L341">
        <f>SUMIF(negtgel!U$2:BL$2,'Tsalin uzuulelt'!N$1,negtgel!U341:BL341) + SUMIF(negtgel!U$2:BL$2,'Tsalin uzuulelt'!N$2,negtgel!U341:BL341)+SUMIF(negtgel!U$2:BL$2,'Tsalin uzuulelt'!N$3,negtgel!U341:BL341)+SUMIF(negtgel!U$2:BL$2,'Tsalin uzuulelt'!N$4,negtgel!U341:BL341)+SUMIF(negtgel!U$2:BL$2,'Tsalin uzuulelt'!N$5,negtgel!U341:BL341)</f>
      </c>
      <c r="M341">
        <f>SUMIF(negtgel!U$2:BL$2,'Tsalin uzuulelt'!P$1,negtgel!U341:BL341) + SUMIF(negtgel!U$2:BL$2,'Tsalin uzuulelt'!P$2,negtgel!U341:BL341)+ SUMIF(negtgel!U$2:BL$2,'Tsalin uzuulelt'!P$3,negtgel!U341:BL341)+ SUMIF(negtgel!U$2:BL$2,'Tsalin uzuulelt'!P$4,negtgel!U341:BL341)+ SUMIF(negtgel!U$2:BL$2,'Tsalin uzuulelt'!P$5,negtgel!U341:BL341)</f>
      </c>
      <c r="N341">
        <f>IF(ISNUMBER(U341*1)=CF341,0,K341-H341-G341)</f>
      </c>
      <c r="O341">
        <f>IF(ISNUMBER(U341*1)=CF341,0,L341)</f>
      </c>
      <c r="P341">
        <f>IF(ISNUMBER(U341*1)=CF341,0,M341)</f>
      </c>
      <c r="Q341">
        <f>IF(N341&gt;2400000,N341,0)</f>
      </c>
      <c r="R341">
        <f>IF(L341/Q341*100&lt;3,2,10)</f>
      </c>
      <c r="S341">
        <f>IF(CH341=0,0,IF(B341&gt;9,10,IF(B341&gt;8,B341,IF(B341&gt;7.7,7.8,IF(B341&gt;3,B341,IF(B341&gt;1.5,2))))))</f>
      </c>
      <c r="T341">
        <f>IFERROR(U341*1,0)</f>
      </c>
      <c r="U341" t="n">
        <v>97.0</v>
      </c>
      <c r="V341" t="s">
        <v>4535</v>
      </c>
      <c r="W341" t="s">
        <v>4499</v>
      </c>
      <c r="X341" t="n">
        <v>613669.0</v>
      </c>
      <c r="Y341" t="n">
        <v>613669.0</v>
      </c>
      <c r="Z341" t="n">
        <v>61367.0</v>
      </c>
      <c r="AA341" t="n">
        <v>104324.0</v>
      </c>
      <c r="AB341" t="n">
        <v>0.0</v>
      </c>
      <c r="AC341" t="n">
        <v>0.0</v>
      </c>
      <c r="AD341" t="n">
        <v>0.0</v>
      </c>
      <c r="AE341" t="n">
        <v>0.0</v>
      </c>
      <c r="AF341" t="n">
        <v>69000.0</v>
      </c>
      <c r="AG341" t="n">
        <v>0.0</v>
      </c>
      <c r="AH341" t="n">
        <v>0.0</v>
      </c>
      <c r="AI341" t="n">
        <v>0.0</v>
      </c>
      <c r="AJ341" t="n">
        <v>0.0</v>
      </c>
      <c r="AK341" t="n">
        <v>0.0</v>
      </c>
      <c r="AL341" t="n">
        <v>0.0</v>
      </c>
      <c r="AM341" t="n">
        <v>0.0</v>
      </c>
      <c r="AN341" t="n">
        <v>0.0</v>
      </c>
      <c r="AO341" t="n">
        <v>848360.0</v>
      </c>
      <c r="AP341" t="n">
        <v>84836.0</v>
      </c>
      <c r="AQ341" t="n">
        <v>70042.4</v>
      </c>
      <c r="CG341"/>
    </row>
    <row r="342">
      <c r="A342" t="n">
        <v>5.0</v>
      </c>
      <c r="B342">
        <f>IF((K342-G342-H342&gt;2400000),10,(L342/(K342-G342-H342)*100))</f>
      </c>
      <c r="C342">
        <f>IF(N342&gt;2400000,240000,(N342*S342)/100)</f>
      </c>
      <c r="D342">
        <f>IF(S342=0,0,IF((N342-I342)&gt;2400000,((((((N342-I342-J342)-240000))*0.1+(I342+J342)*0.1)))-7000,((((((N342-I342-J342)-(N342-I342-J342)*S342/100)))*0.1+(I342+J342)*0.1)-7000)))</f>
      </c>
      <c r="E342">
        <f>C342-O342</f>
      </c>
      <c r="F342">
        <f>D342-P342</f>
      </c>
      <c r="G342">
        <f>SUMIF(negtgel!U$2:BL$2,'Tsalin uzuulelt'!B$1,negtgel!U342:BL342) + SUMIF(negtgel!U$2:BL$2,'Tsalin uzuulelt'!B$2,negtgel!U342:BL342)+SUMIF(negtgel!U$2:BL$2,'Tsalin uzuulelt'!B$3,negtgel!U342:BL342)+SUMIF(negtgel!U$2:BL$2,'Tsalin uzuulelt'!B$4,negtgel!U342:BL342)+SUMIF(negtgel!U$2:BL$2,'Tsalin uzuulelt'!B$5,negtgel!U342:BL342)</f>
      </c>
      <c r="H342">
        <f>SUMIF(negtgel!U$2:BL$2,'Tsalin uzuulelt'!F$1,negtgel!U342:BL342) + SUMIF(negtgel!U$2:BL$2,'Tsalin uzuulelt'!F$2,negtgel!U342:BL342)+SUMIF(negtgel!U$2:BL$2,'Tsalin uzuulelt'!F$3,negtgel!U342:BL342)+SUMIF(negtgel!U$2:BL$2,'Tsalin uzuulelt'!F$4,negtgel!U342:BL342)+SUMIF(negtgel!U$2:BL$2,'Tsalin uzuulelt'!F$5,negtgel!U342:BL342)</f>
      </c>
      <c r="I342">
        <f>SUMIF(negtgel!U$2:BL$2,'Tsalin uzuulelt'!H$1,negtgel!U342:BL342) + SUMIF(negtgel!U$2:BL$2,'Tsalin uzuulelt'!H$2,negtgel!U342:BL342)+SUMIF(negtgel!U$2:BL$2,'Tsalin uzuulelt'!H$3,negtgel!U342:BL342)+SUMIF(negtgel!U$2:BL$2,'Tsalin uzuulelt'!H$4,negtgel!U342:BL342)+SUMIF(negtgel!U$2:BL$2,'Tsalin uzuulelt'!H$5,negtgel!U342:BL342)</f>
      </c>
      <c r="J342">
        <f>SUMIF(negtgel!U$2:BL$2,'Tsalin uzuulelt'!J$1,negtgel!U342:BL342) + SUMIF(negtgel!U$2:BL$2,'Tsalin uzuulelt'!J$2,negtgel!U342:BL342)+SUMIF(negtgel!U$2:BL$2,'Tsalin uzuulelt'!J$3,negtgel!U342:BL342)+SUMIF(negtgel!U$2:BL$2,'Tsalin uzuulelt'!J$4,negtgel!U342:BL342)+SUMIF(negtgel!U$2:BL$2,'Tsalin uzuulelt'!J$5,negtgel!U342:BL342)</f>
      </c>
      <c r="K342">
        <f>SUMIF(negtgel!U$2:BL$2,'Tsalin uzuulelt'!L$1,negtgel!U342:BL342) + SUMIF(negtgel!U$2:BL$2,'Tsalin uzuulelt'!L$2,negtgel!U342:BL342)+SUMIF(negtgel!U$2:BL$2,'Tsalin uzuulelt'!L$3,negtgel!U342:BL342)+SUMIF(negtgel!U$2:BL$2,'Tsalin uzuulelt'!L$4,negtgel!U342:BL342)+SUMIF(negtgel!U$2:BL$2,'Tsalin uzuulelt'!L$5,negtgel!U342:BL342)</f>
      </c>
      <c r="L342">
        <f>SUMIF(negtgel!U$2:BL$2,'Tsalin uzuulelt'!N$1,negtgel!U342:BL342) + SUMIF(negtgel!U$2:BL$2,'Tsalin uzuulelt'!N$2,negtgel!U342:BL342)+SUMIF(negtgel!U$2:BL$2,'Tsalin uzuulelt'!N$3,negtgel!U342:BL342)+SUMIF(negtgel!U$2:BL$2,'Tsalin uzuulelt'!N$4,negtgel!U342:BL342)+SUMIF(negtgel!U$2:BL$2,'Tsalin uzuulelt'!N$5,negtgel!U342:BL342)</f>
      </c>
      <c r="M342">
        <f>SUMIF(negtgel!U$2:BL$2,'Tsalin uzuulelt'!P$1,negtgel!U342:BL342) + SUMIF(negtgel!U$2:BL$2,'Tsalin uzuulelt'!P$2,negtgel!U342:BL342)+ SUMIF(negtgel!U$2:BL$2,'Tsalin uzuulelt'!P$3,negtgel!U342:BL342)+ SUMIF(negtgel!U$2:BL$2,'Tsalin uzuulelt'!P$4,negtgel!U342:BL342)+ SUMIF(negtgel!U$2:BL$2,'Tsalin uzuulelt'!P$5,negtgel!U342:BL342)</f>
      </c>
      <c r="N342">
        <f>IF(ISNUMBER(U342*1)=CF342,0,K342-H342-G342)</f>
      </c>
      <c r="O342">
        <f>IF(ISNUMBER(U342*1)=CF342,0,L342)</f>
      </c>
      <c r="P342">
        <f>IF(ISNUMBER(U342*1)=CF342,0,M342)</f>
      </c>
      <c r="Q342">
        <f>IF(N342&gt;2400000,N342,0)</f>
      </c>
      <c r="R342">
        <f>IF(L342/Q342*100&lt;3,2,10)</f>
      </c>
      <c r="S342">
        <f>IF(CH342=0,0,IF(B342&gt;9,10,IF(B342&gt;8,B342,IF(B342&gt;7.7,7.8,IF(B342&gt;3,B342,IF(B342&gt;1.5,2))))))</f>
      </c>
      <c r="T342">
        <f>IFERROR(U342*1,0)</f>
      </c>
      <c r="U342" t="n">
        <v>98.0</v>
      </c>
      <c r="V342" t="s">
        <v>4536</v>
      </c>
      <c r="W342" t="s">
        <v>4469</v>
      </c>
      <c r="X342" t="n">
        <v>613669.0</v>
      </c>
      <c r="Y342" t="n">
        <v>613669.0</v>
      </c>
      <c r="Z342" t="n">
        <v>61367.0</v>
      </c>
      <c r="AA342" t="n">
        <v>104324.0</v>
      </c>
      <c r="AB342" t="n">
        <v>0.0</v>
      </c>
      <c r="AC342" t="n">
        <v>0.0</v>
      </c>
      <c r="AD342" t="n">
        <v>0.0</v>
      </c>
      <c r="AE342" t="n">
        <v>0.0</v>
      </c>
      <c r="AF342" t="n">
        <v>69000.0</v>
      </c>
      <c r="AG342" t="n">
        <v>0.0</v>
      </c>
      <c r="AH342" t="n">
        <v>0.0</v>
      </c>
      <c r="AI342" t="n">
        <v>0.0</v>
      </c>
      <c r="AJ342" t="n">
        <v>0.0</v>
      </c>
      <c r="AK342" t="n">
        <v>0.0</v>
      </c>
      <c r="AL342" t="n">
        <v>0.0</v>
      </c>
      <c r="AM342" t="n">
        <v>0.0</v>
      </c>
      <c r="AN342" t="n">
        <v>0.0</v>
      </c>
      <c r="AO342" t="n">
        <v>848360.0</v>
      </c>
      <c r="AP342" t="n">
        <v>84836.0</v>
      </c>
      <c r="AQ342" t="n">
        <v>70042.4</v>
      </c>
      <c r="CG342"/>
    </row>
    <row r="343">
      <c r="A343" t="n">
        <v>5.0</v>
      </c>
      <c r="B343">
        <f>IF((K343-G343-H343&gt;2400000),10,(L343/(K343-G343-H343)*100))</f>
      </c>
      <c r="C343">
        <f>IF(N343&gt;2400000,240000,(N343*S343)/100)</f>
      </c>
      <c r="D343">
        <f>IF(S343=0,0,IF((N343-I343)&gt;2400000,((((((N343-I343-J343)-240000))*0.1+(I343+J343)*0.1)))-7000,((((((N343-I343-J343)-(N343-I343-J343)*S343/100)))*0.1+(I343+J343)*0.1)-7000)))</f>
      </c>
      <c r="E343">
        <f>C343-O343</f>
      </c>
      <c r="F343">
        <f>D343-P343</f>
      </c>
      <c r="G343">
        <f>SUMIF(negtgel!U$2:BL$2,'Tsalin uzuulelt'!B$1,negtgel!U343:BL343) + SUMIF(negtgel!U$2:BL$2,'Tsalin uzuulelt'!B$2,negtgel!U343:BL343)+SUMIF(negtgel!U$2:BL$2,'Tsalin uzuulelt'!B$3,negtgel!U343:BL343)+SUMIF(negtgel!U$2:BL$2,'Tsalin uzuulelt'!B$4,negtgel!U343:BL343)+SUMIF(negtgel!U$2:BL$2,'Tsalin uzuulelt'!B$5,negtgel!U343:BL343)</f>
      </c>
      <c r="H343">
        <f>SUMIF(negtgel!U$2:BL$2,'Tsalin uzuulelt'!F$1,negtgel!U343:BL343) + SUMIF(negtgel!U$2:BL$2,'Tsalin uzuulelt'!F$2,negtgel!U343:BL343)+SUMIF(negtgel!U$2:BL$2,'Tsalin uzuulelt'!F$3,negtgel!U343:BL343)+SUMIF(negtgel!U$2:BL$2,'Tsalin uzuulelt'!F$4,negtgel!U343:BL343)+SUMIF(negtgel!U$2:BL$2,'Tsalin uzuulelt'!F$5,negtgel!U343:BL343)</f>
      </c>
      <c r="I343">
        <f>SUMIF(negtgel!U$2:BL$2,'Tsalin uzuulelt'!H$1,negtgel!U343:BL343) + SUMIF(negtgel!U$2:BL$2,'Tsalin uzuulelt'!H$2,negtgel!U343:BL343)+SUMIF(negtgel!U$2:BL$2,'Tsalin uzuulelt'!H$3,negtgel!U343:BL343)+SUMIF(negtgel!U$2:BL$2,'Tsalin uzuulelt'!H$4,negtgel!U343:BL343)+SUMIF(negtgel!U$2:BL$2,'Tsalin uzuulelt'!H$5,negtgel!U343:BL343)</f>
      </c>
      <c r="J343">
        <f>SUMIF(negtgel!U$2:BL$2,'Tsalin uzuulelt'!J$1,negtgel!U343:BL343) + SUMIF(negtgel!U$2:BL$2,'Tsalin uzuulelt'!J$2,negtgel!U343:BL343)+SUMIF(negtgel!U$2:BL$2,'Tsalin uzuulelt'!J$3,negtgel!U343:BL343)+SUMIF(negtgel!U$2:BL$2,'Tsalin uzuulelt'!J$4,negtgel!U343:BL343)+SUMIF(negtgel!U$2:BL$2,'Tsalin uzuulelt'!J$5,negtgel!U343:BL343)</f>
      </c>
      <c r="K343">
        <f>SUMIF(negtgel!U$2:BL$2,'Tsalin uzuulelt'!L$1,negtgel!U343:BL343) + SUMIF(negtgel!U$2:BL$2,'Tsalin uzuulelt'!L$2,negtgel!U343:BL343)+SUMIF(negtgel!U$2:BL$2,'Tsalin uzuulelt'!L$3,negtgel!U343:BL343)+SUMIF(negtgel!U$2:BL$2,'Tsalin uzuulelt'!L$4,negtgel!U343:BL343)+SUMIF(negtgel!U$2:BL$2,'Tsalin uzuulelt'!L$5,negtgel!U343:BL343)</f>
      </c>
      <c r="L343">
        <f>SUMIF(negtgel!U$2:BL$2,'Tsalin uzuulelt'!N$1,negtgel!U343:BL343) + SUMIF(negtgel!U$2:BL$2,'Tsalin uzuulelt'!N$2,negtgel!U343:BL343)+SUMIF(negtgel!U$2:BL$2,'Tsalin uzuulelt'!N$3,negtgel!U343:BL343)+SUMIF(negtgel!U$2:BL$2,'Tsalin uzuulelt'!N$4,negtgel!U343:BL343)+SUMIF(negtgel!U$2:BL$2,'Tsalin uzuulelt'!N$5,negtgel!U343:BL343)</f>
      </c>
      <c r="M343">
        <f>SUMIF(negtgel!U$2:BL$2,'Tsalin uzuulelt'!P$1,negtgel!U343:BL343) + SUMIF(negtgel!U$2:BL$2,'Tsalin uzuulelt'!P$2,negtgel!U343:BL343)+ SUMIF(negtgel!U$2:BL$2,'Tsalin uzuulelt'!P$3,negtgel!U343:BL343)+ SUMIF(negtgel!U$2:BL$2,'Tsalin uzuulelt'!P$4,negtgel!U343:BL343)+ SUMIF(negtgel!U$2:BL$2,'Tsalin uzuulelt'!P$5,negtgel!U343:BL343)</f>
      </c>
      <c r="N343">
        <f>IF(ISNUMBER(U343*1)=CF343,0,K343-H343-G343)</f>
      </c>
      <c r="O343">
        <f>IF(ISNUMBER(U343*1)=CF343,0,L343)</f>
      </c>
      <c r="P343">
        <f>IF(ISNUMBER(U343*1)=CF343,0,M343)</f>
      </c>
      <c r="Q343">
        <f>IF(N343&gt;2400000,N343,0)</f>
      </c>
      <c r="R343">
        <f>IF(L343/Q343*100&lt;3,2,10)</f>
      </c>
      <c r="S343">
        <f>IF(CH343=0,0,IF(B343&gt;9,10,IF(B343&gt;8,B343,IF(B343&gt;7.7,7.8,IF(B343&gt;3,B343,IF(B343&gt;1.5,2))))))</f>
      </c>
      <c r="T343">
        <f>IFERROR(U343*1,0)</f>
      </c>
      <c r="U343" t="s">
        <v>4466</v>
      </c>
      <c r="V343"/>
      <c r="W343"/>
      <c r="X343" t="n">
        <v>7853536.0</v>
      </c>
      <c r="Y343" t="n">
        <v>7853536.0</v>
      </c>
      <c r="Z343" t="n">
        <v>1129957.0</v>
      </c>
      <c r="AA343" t="n">
        <v>1325724.0</v>
      </c>
      <c r="AB343" t="n">
        <v>33872.0</v>
      </c>
      <c r="AC343" t="n">
        <v>0.0</v>
      </c>
      <c r="AD343" t="n">
        <v>0.0</v>
      </c>
      <c r="AE343" t="n">
        <v>0.0</v>
      </c>
      <c r="AF343" t="n">
        <v>828000.0</v>
      </c>
      <c r="AG343" t="n">
        <v>0.0</v>
      </c>
      <c r="AH343" t="n">
        <v>0.0</v>
      </c>
      <c r="AI343" t="n">
        <v>0.0</v>
      </c>
      <c r="AJ343" t="n">
        <v>0.0</v>
      </c>
      <c r="AK343" t="n">
        <v>0.0</v>
      </c>
      <c r="AL343" t="n">
        <v>0.0</v>
      </c>
      <c r="AM343" t="n">
        <v>0.0</v>
      </c>
      <c r="AN343" t="n">
        <v>0.0</v>
      </c>
      <c r="AO343" t="n">
        <v>1.1171089E7</v>
      </c>
      <c r="AP343" t="n">
        <v>1117112.0</v>
      </c>
      <c r="AQ343" t="n">
        <v>929678.0</v>
      </c>
      <c r="CG343"/>
    </row>
    <row r="344">
      <c r="A344" t="n">
        <v>5.0</v>
      </c>
      <c r="B344">
        <f>IF((K344-G344-H344&gt;2400000),10,(L344/(K344-G344-H344)*100))</f>
      </c>
      <c r="C344">
        <f>IF(N344&gt;2400000,240000,(N344*S344)/100)</f>
      </c>
      <c r="D344">
        <f>IF(S344=0,0,IF((N344-I344)&gt;2400000,((((((N344-I344-J344)-240000))*0.1+(I344+J344)*0.1)))-7000,((((((N344-I344-J344)-(N344-I344-J344)*S344/100)))*0.1+(I344+J344)*0.1)-7000)))</f>
      </c>
      <c r="E344">
        <f>C344-O344</f>
      </c>
      <c r="F344">
        <f>D344-P344</f>
      </c>
      <c r="G344">
        <f>SUMIF(negtgel!U$2:BL$2,'Tsalin uzuulelt'!B$1,negtgel!U344:BL344) + SUMIF(negtgel!U$2:BL$2,'Tsalin uzuulelt'!B$2,negtgel!U344:BL344)+SUMIF(negtgel!U$2:BL$2,'Tsalin uzuulelt'!B$3,negtgel!U344:BL344)+SUMIF(negtgel!U$2:BL$2,'Tsalin uzuulelt'!B$4,negtgel!U344:BL344)+SUMIF(negtgel!U$2:BL$2,'Tsalin uzuulelt'!B$5,negtgel!U344:BL344)</f>
      </c>
      <c r="H344">
        <f>SUMIF(negtgel!U$2:BL$2,'Tsalin uzuulelt'!F$1,negtgel!U344:BL344) + SUMIF(negtgel!U$2:BL$2,'Tsalin uzuulelt'!F$2,negtgel!U344:BL344)+SUMIF(negtgel!U$2:BL$2,'Tsalin uzuulelt'!F$3,negtgel!U344:BL344)+SUMIF(negtgel!U$2:BL$2,'Tsalin uzuulelt'!F$4,negtgel!U344:BL344)+SUMIF(negtgel!U$2:BL$2,'Tsalin uzuulelt'!F$5,negtgel!U344:BL344)</f>
      </c>
      <c r="I344">
        <f>SUMIF(negtgel!U$2:BL$2,'Tsalin uzuulelt'!H$1,negtgel!U344:BL344) + SUMIF(negtgel!U$2:BL$2,'Tsalin uzuulelt'!H$2,negtgel!U344:BL344)+SUMIF(negtgel!U$2:BL$2,'Tsalin uzuulelt'!H$3,negtgel!U344:BL344)+SUMIF(negtgel!U$2:BL$2,'Tsalin uzuulelt'!H$4,negtgel!U344:BL344)+SUMIF(negtgel!U$2:BL$2,'Tsalin uzuulelt'!H$5,negtgel!U344:BL344)</f>
      </c>
      <c r="J344">
        <f>SUMIF(negtgel!U$2:BL$2,'Tsalin uzuulelt'!J$1,negtgel!U344:BL344) + SUMIF(negtgel!U$2:BL$2,'Tsalin uzuulelt'!J$2,negtgel!U344:BL344)+SUMIF(negtgel!U$2:BL$2,'Tsalin uzuulelt'!J$3,negtgel!U344:BL344)+SUMIF(negtgel!U$2:BL$2,'Tsalin uzuulelt'!J$4,negtgel!U344:BL344)+SUMIF(negtgel!U$2:BL$2,'Tsalin uzuulelt'!J$5,negtgel!U344:BL344)</f>
      </c>
      <c r="K344">
        <f>SUMIF(negtgel!U$2:BL$2,'Tsalin uzuulelt'!L$1,negtgel!U344:BL344) + SUMIF(negtgel!U$2:BL$2,'Tsalin uzuulelt'!L$2,negtgel!U344:BL344)+SUMIF(negtgel!U$2:BL$2,'Tsalin uzuulelt'!L$3,negtgel!U344:BL344)+SUMIF(negtgel!U$2:BL$2,'Tsalin uzuulelt'!L$4,negtgel!U344:BL344)+SUMIF(negtgel!U$2:BL$2,'Tsalin uzuulelt'!L$5,negtgel!U344:BL344)</f>
      </c>
      <c r="L344">
        <f>SUMIF(negtgel!U$2:BL$2,'Tsalin uzuulelt'!N$1,negtgel!U344:BL344) + SUMIF(negtgel!U$2:BL$2,'Tsalin uzuulelt'!N$2,negtgel!U344:BL344)+SUMIF(negtgel!U$2:BL$2,'Tsalin uzuulelt'!N$3,negtgel!U344:BL344)+SUMIF(negtgel!U$2:BL$2,'Tsalin uzuulelt'!N$4,negtgel!U344:BL344)+SUMIF(negtgel!U$2:BL$2,'Tsalin uzuulelt'!N$5,negtgel!U344:BL344)</f>
      </c>
      <c r="M344">
        <f>SUMIF(negtgel!U$2:BL$2,'Tsalin uzuulelt'!P$1,negtgel!U344:BL344) + SUMIF(negtgel!U$2:BL$2,'Tsalin uzuulelt'!P$2,negtgel!U344:BL344)+ SUMIF(negtgel!U$2:BL$2,'Tsalin uzuulelt'!P$3,negtgel!U344:BL344)+ SUMIF(negtgel!U$2:BL$2,'Tsalin uzuulelt'!P$4,negtgel!U344:BL344)+ SUMIF(negtgel!U$2:BL$2,'Tsalin uzuulelt'!P$5,negtgel!U344:BL344)</f>
      </c>
      <c r="N344">
        <f>IF(ISNUMBER(U344*1)=CF344,0,K344-H344-G344)</f>
      </c>
      <c r="O344">
        <f>IF(ISNUMBER(U344*1)=CF344,0,L344)</f>
      </c>
      <c r="P344">
        <f>IF(ISNUMBER(U344*1)=CF344,0,M344)</f>
      </c>
      <c r="Q344">
        <f>IF(N344&gt;2400000,N344,0)</f>
      </c>
      <c r="R344">
        <f>IF(L344/Q344*100&lt;3,2,10)</f>
      </c>
      <c r="S344">
        <f>IF(CH344=0,0,IF(B344&gt;9,10,IF(B344&gt;8,B344,IF(B344&gt;7.7,7.8,IF(B344&gt;3,B344,IF(B344&gt;1.5,2))))))</f>
      </c>
      <c r="T344">
        <f>IFERROR(U344*1,0)</f>
      </c>
      <c r="U344" t="n">
        <v>151.0</v>
      </c>
      <c r="V344" t="s">
        <v>4548</v>
      </c>
      <c r="W344" t="s">
        <v>4469</v>
      </c>
      <c r="X344" t="n">
        <v>613669.0</v>
      </c>
      <c r="Y344" t="n">
        <v>0.0</v>
      </c>
      <c r="Z344" t="n">
        <v>0.0</v>
      </c>
      <c r="AA344" t="n">
        <v>0.0</v>
      </c>
      <c r="AB344" t="n">
        <v>0.0</v>
      </c>
      <c r="AC344" t="n">
        <v>0.0</v>
      </c>
      <c r="AD344" t="n">
        <v>0.0</v>
      </c>
      <c r="AE344" t="n">
        <v>0.0</v>
      </c>
      <c r="AF344" t="n">
        <v>0.0</v>
      </c>
      <c r="AG344" t="n">
        <v>0.0</v>
      </c>
      <c r="AH344" t="n">
        <v>0.0</v>
      </c>
      <c r="AI344" t="n">
        <v>0.0</v>
      </c>
      <c r="AJ344" t="n">
        <v>0.0</v>
      </c>
      <c r="AK344" t="n">
        <v>0.0</v>
      </c>
      <c r="AL344" t="n">
        <v>0.0</v>
      </c>
      <c r="AM344" t="n">
        <v>0.0</v>
      </c>
      <c r="AN344" t="n">
        <v>0.0</v>
      </c>
      <c r="AO344" t="n">
        <v>0.0</v>
      </c>
      <c r="AP344" t="n">
        <v>0.0</v>
      </c>
      <c r="AQ344" t="n">
        <v>0.0</v>
      </c>
      <c r="CG344"/>
    </row>
    <row r="345">
      <c r="A345" t="n">
        <v>5.0</v>
      </c>
      <c r="B345">
        <f>IF((K345-G345-H345&gt;2400000),10,(L345/(K345-G345-H345)*100))</f>
      </c>
      <c r="C345">
        <f>IF(N345&gt;2400000,240000,(N345*S345)/100)</f>
      </c>
      <c r="D345">
        <f>IF(S345=0,0,IF((N345-I345)&gt;2400000,((((((N345-I345-J345)-240000))*0.1+(I345+J345)*0.1)))-7000,((((((N345-I345-J345)-(N345-I345-J345)*S345/100)))*0.1+(I345+J345)*0.1)-7000)))</f>
      </c>
      <c r="E345">
        <f>C345-O345</f>
      </c>
      <c r="F345">
        <f>D345-P345</f>
      </c>
      <c r="G345">
        <f>SUMIF(negtgel!U$2:BL$2,'Tsalin uzuulelt'!B$1,negtgel!U345:BL345) + SUMIF(negtgel!U$2:BL$2,'Tsalin uzuulelt'!B$2,negtgel!U345:BL345)+SUMIF(negtgel!U$2:BL$2,'Tsalin uzuulelt'!B$3,negtgel!U345:BL345)+SUMIF(negtgel!U$2:BL$2,'Tsalin uzuulelt'!B$4,negtgel!U345:BL345)+SUMIF(negtgel!U$2:BL$2,'Tsalin uzuulelt'!B$5,negtgel!U345:BL345)</f>
      </c>
      <c r="H345">
        <f>SUMIF(negtgel!U$2:BL$2,'Tsalin uzuulelt'!F$1,negtgel!U345:BL345) + SUMIF(negtgel!U$2:BL$2,'Tsalin uzuulelt'!F$2,negtgel!U345:BL345)+SUMIF(negtgel!U$2:BL$2,'Tsalin uzuulelt'!F$3,negtgel!U345:BL345)+SUMIF(negtgel!U$2:BL$2,'Tsalin uzuulelt'!F$4,negtgel!U345:BL345)+SUMIF(negtgel!U$2:BL$2,'Tsalin uzuulelt'!F$5,negtgel!U345:BL345)</f>
      </c>
      <c r="I345">
        <f>SUMIF(negtgel!U$2:BL$2,'Tsalin uzuulelt'!H$1,negtgel!U345:BL345) + SUMIF(negtgel!U$2:BL$2,'Tsalin uzuulelt'!H$2,negtgel!U345:BL345)+SUMIF(negtgel!U$2:BL$2,'Tsalin uzuulelt'!H$3,negtgel!U345:BL345)+SUMIF(negtgel!U$2:BL$2,'Tsalin uzuulelt'!H$4,negtgel!U345:BL345)+SUMIF(negtgel!U$2:BL$2,'Tsalin uzuulelt'!H$5,negtgel!U345:BL345)</f>
      </c>
      <c r="J345">
        <f>SUMIF(negtgel!U$2:BL$2,'Tsalin uzuulelt'!J$1,negtgel!U345:BL345) + SUMIF(negtgel!U$2:BL$2,'Tsalin uzuulelt'!J$2,negtgel!U345:BL345)+SUMIF(negtgel!U$2:BL$2,'Tsalin uzuulelt'!J$3,negtgel!U345:BL345)+SUMIF(negtgel!U$2:BL$2,'Tsalin uzuulelt'!J$4,negtgel!U345:BL345)+SUMIF(negtgel!U$2:BL$2,'Tsalin uzuulelt'!J$5,negtgel!U345:BL345)</f>
      </c>
      <c r="K345">
        <f>SUMIF(negtgel!U$2:BL$2,'Tsalin uzuulelt'!L$1,negtgel!U345:BL345) + SUMIF(negtgel!U$2:BL$2,'Tsalin uzuulelt'!L$2,negtgel!U345:BL345)+SUMIF(negtgel!U$2:BL$2,'Tsalin uzuulelt'!L$3,negtgel!U345:BL345)+SUMIF(negtgel!U$2:BL$2,'Tsalin uzuulelt'!L$4,negtgel!U345:BL345)+SUMIF(negtgel!U$2:BL$2,'Tsalin uzuulelt'!L$5,negtgel!U345:BL345)</f>
      </c>
      <c r="L345">
        <f>SUMIF(negtgel!U$2:BL$2,'Tsalin uzuulelt'!N$1,negtgel!U345:BL345) + SUMIF(negtgel!U$2:BL$2,'Tsalin uzuulelt'!N$2,negtgel!U345:BL345)+SUMIF(negtgel!U$2:BL$2,'Tsalin uzuulelt'!N$3,negtgel!U345:BL345)+SUMIF(negtgel!U$2:BL$2,'Tsalin uzuulelt'!N$4,negtgel!U345:BL345)+SUMIF(negtgel!U$2:BL$2,'Tsalin uzuulelt'!N$5,negtgel!U345:BL345)</f>
      </c>
      <c r="M345">
        <f>SUMIF(negtgel!U$2:BL$2,'Tsalin uzuulelt'!P$1,negtgel!U345:BL345) + SUMIF(negtgel!U$2:BL$2,'Tsalin uzuulelt'!P$2,negtgel!U345:BL345)+ SUMIF(negtgel!U$2:BL$2,'Tsalin uzuulelt'!P$3,negtgel!U345:BL345)+ SUMIF(negtgel!U$2:BL$2,'Tsalin uzuulelt'!P$4,negtgel!U345:BL345)+ SUMIF(negtgel!U$2:BL$2,'Tsalin uzuulelt'!P$5,negtgel!U345:BL345)</f>
      </c>
      <c r="N345">
        <f>IF(ISNUMBER(U345*1)=CF345,0,K345-H345-G345)</f>
      </c>
      <c r="O345">
        <f>IF(ISNUMBER(U345*1)=CF345,0,L345)</f>
      </c>
      <c r="P345">
        <f>IF(ISNUMBER(U345*1)=CF345,0,M345)</f>
      </c>
      <c r="Q345">
        <f>IF(N345&gt;2400000,N345,0)</f>
      </c>
      <c r="R345">
        <f>IF(L345/Q345*100&lt;3,2,10)</f>
      </c>
      <c r="S345">
        <f>IF(CH345=0,0,IF(B345&gt;9,10,IF(B345&gt;8,B345,IF(B345&gt;7.7,7.8,IF(B345&gt;3,B345,IF(B345&gt;1.5,2))))))</f>
      </c>
      <c r="T345">
        <f>IFERROR(U345*1,0)</f>
      </c>
      <c r="U345" t="n">
        <v>152.0</v>
      </c>
      <c r="V345" t="s">
        <v>4549</v>
      </c>
      <c r="W345" t="s">
        <v>4469</v>
      </c>
      <c r="X345" t="n">
        <v>580710.0</v>
      </c>
      <c r="Y345" t="n">
        <v>0.0</v>
      </c>
      <c r="Z345" t="n">
        <v>0.0</v>
      </c>
      <c r="AA345" t="n">
        <v>0.0</v>
      </c>
      <c r="AB345" t="n">
        <v>0.0</v>
      </c>
      <c r="AC345" t="n">
        <v>0.0</v>
      </c>
      <c r="AD345" t="n">
        <v>0.0</v>
      </c>
      <c r="AE345" t="n">
        <v>0.0</v>
      </c>
      <c r="AF345" t="n">
        <v>0.0</v>
      </c>
      <c r="AG345" t="n">
        <v>0.0</v>
      </c>
      <c r="AH345" t="n">
        <v>0.0</v>
      </c>
      <c r="AI345" t="n">
        <v>0.0</v>
      </c>
      <c r="AJ345" t="n">
        <v>0.0</v>
      </c>
      <c r="AK345" t="n">
        <v>0.0</v>
      </c>
      <c r="AL345" t="n">
        <v>0.0</v>
      </c>
      <c r="AM345" t="n">
        <v>0.0</v>
      </c>
      <c r="AN345" t="n">
        <v>0.0</v>
      </c>
      <c r="AO345" t="n">
        <v>0.0</v>
      </c>
      <c r="AP345" t="n">
        <v>0.0</v>
      </c>
      <c r="AQ345" t="n">
        <v>0.0</v>
      </c>
      <c r="CG345"/>
    </row>
    <row r="346">
      <c r="A346" t="n">
        <v>5.0</v>
      </c>
      <c r="B346">
        <f>IF((K346-G346-H346&gt;2400000),10,(L346/(K346-G346-H346)*100))</f>
      </c>
      <c r="C346">
        <f>IF(N346&gt;2400000,240000,(N346*S346)/100)</f>
      </c>
      <c r="D346">
        <f>IF(S346=0,0,IF((N346-I346)&gt;2400000,((((((N346-I346-J346)-240000))*0.1+(I346+J346)*0.1)))-7000,((((((N346-I346-J346)-(N346-I346-J346)*S346/100)))*0.1+(I346+J346)*0.1)-7000)))</f>
      </c>
      <c r="E346">
        <f>C346-O346</f>
      </c>
      <c r="F346">
        <f>D346-P346</f>
      </c>
      <c r="G346">
        <f>SUMIF(negtgel!U$2:BL$2,'Tsalin uzuulelt'!B$1,negtgel!U346:BL346) + SUMIF(negtgel!U$2:BL$2,'Tsalin uzuulelt'!B$2,negtgel!U346:BL346)+SUMIF(negtgel!U$2:BL$2,'Tsalin uzuulelt'!B$3,negtgel!U346:BL346)+SUMIF(negtgel!U$2:BL$2,'Tsalin uzuulelt'!B$4,negtgel!U346:BL346)+SUMIF(negtgel!U$2:BL$2,'Tsalin uzuulelt'!B$5,negtgel!U346:BL346)</f>
      </c>
      <c r="H346">
        <f>SUMIF(negtgel!U$2:BL$2,'Tsalin uzuulelt'!F$1,negtgel!U346:BL346) + SUMIF(negtgel!U$2:BL$2,'Tsalin uzuulelt'!F$2,negtgel!U346:BL346)+SUMIF(negtgel!U$2:BL$2,'Tsalin uzuulelt'!F$3,negtgel!U346:BL346)+SUMIF(negtgel!U$2:BL$2,'Tsalin uzuulelt'!F$4,negtgel!U346:BL346)+SUMIF(negtgel!U$2:BL$2,'Tsalin uzuulelt'!F$5,negtgel!U346:BL346)</f>
      </c>
      <c r="I346">
        <f>SUMIF(negtgel!U$2:BL$2,'Tsalin uzuulelt'!H$1,negtgel!U346:BL346) + SUMIF(negtgel!U$2:BL$2,'Tsalin uzuulelt'!H$2,negtgel!U346:BL346)+SUMIF(negtgel!U$2:BL$2,'Tsalin uzuulelt'!H$3,negtgel!U346:BL346)+SUMIF(negtgel!U$2:BL$2,'Tsalin uzuulelt'!H$4,negtgel!U346:BL346)+SUMIF(negtgel!U$2:BL$2,'Tsalin uzuulelt'!H$5,negtgel!U346:BL346)</f>
      </c>
      <c r="J346">
        <f>SUMIF(negtgel!U$2:BL$2,'Tsalin uzuulelt'!J$1,negtgel!U346:BL346) + SUMIF(negtgel!U$2:BL$2,'Tsalin uzuulelt'!J$2,negtgel!U346:BL346)+SUMIF(negtgel!U$2:BL$2,'Tsalin uzuulelt'!J$3,negtgel!U346:BL346)+SUMIF(negtgel!U$2:BL$2,'Tsalin uzuulelt'!J$4,negtgel!U346:BL346)+SUMIF(negtgel!U$2:BL$2,'Tsalin uzuulelt'!J$5,negtgel!U346:BL346)</f>
      </c>
      <c r="K346">
        <f>SUMIF(negtgel!U$2:BL$2,'Tsalin uzuulelt'!L$1,negtgel!U346:BL346) + SUMIF(negtgel!U$2:BL$2,'Tsalin uzuulelt'!L$2,negtgel!U346:BL346)+SUMIF(negtgel!U$2:BL$2,'Tsalin uzuulelt'!L$3,negtgel!U346:BL346)+SUMIF(negtgel!U$2:BL$2,'Tsalin uzuulelt'!L$4,negtgel!U346:BL346)+SUMIF(negtgel!U$2:BL$2,'Tsalin uzuulelt'!L$5,negtgel!U346:BL346)</f>
      </c>
      <c r="L346">
        <f>SUMIF(negtgel!U$2:BL$2,'Tsalin uzuulelt'!N$1,negtgel!U346:BL346) + SUMIF(negtgel!U$2:BL$2,'Tsalin uzuulelt'!N$2,negtgel!U346:BL346)+SUMIF(negtgel!U$2:BL$2,'Tsalin uzuulelt'!N$3,negtgel!U346:BL346)+SUMIF(negtgel!U$2:BL$2,'Tsalin uzuulelt'!N$4,negtgel!U346:BL346)+SUMIF(negtgel!U$2:BL$2,'Tsalin uzuulelt'!N$5,negtgel!U346:BL346)</f>
      </c>
      <c r="M346">
        <f>SUMIF(negtgel!U$2:BL$2,'Tsalin uzuulelt'!P$1,negtgel!U346:BL346) + SUMIF(negtgel!U$2:BL$2,'Tsalin uzuulelt'!P$2,negtgel!U346:BL346)+ SUMIF(negtgel!U$2:BL$2,'Tsalin uzuulelt'!P$3,negtgel!U346:BL346)+ SUMIF(negtgel!U$2:BL$2,'Tsalin uzuulelt'!P$4,negtgel!U346:BL346)+ SUMIF(negtgel!U$2:BL$2,'Tsalin uzuulelt'!P$5,negtgel!U346:BL346)</f>
      </c>
      <c r="N346">
        <f>IF(ISNUMBER(U346*1)=CF346,0,K346-H346-G346)</f>
      </c>
      <c r="O346">
        <f>IF(ISNUMBER(U346*1)=CF346,0,L346)</f>
      </c>
      <c r="P346">
        <f>IF(ISNUMBER(U346*1)=CF346,0,M346)</f>
      </c>
      <c r="Q346">
        <f>IF(N346&gt;2400000,N346,0)</f>
      </c>
      <c r="R346">
        <f>IF(L346/Q346*100&lt;3,2,10)</f>
      </c>
      <c r="S346">
        <f>IF(CH346=0,0,IF(B346&gt;9,10,IF(B346&gt;8,B346,IF(B346&gt;7.7,7.8,IF(B346&gt;3,B346,IF(B346&gt;1.5,2))))))</f>
      </c>
      <c r="T346">
        <f>IFERROR(U346*1,0)</f>
      </c>
      <c r="U346" t="n">
        <v>153.0</v>
      </c>
      <c r="V346" t="s">
        <v>4550</v>
      </c>
      <c r="W346" t="s">
        <v>4469</v>
      </c>
      <c r="X346" t="n">
        <v>613669.0</v>
      </c>
      <c r="Y346" t="n">
        <v>0.0</v>
      </c>
      <c r="Z346" t="n">
        <v>0.0</v>
      </c>
      <c r="AA346" t="n">
        <v>0.0</v>
      </c>
      <c r="AB346" t="n">
        <v>0.0</v>
      </c>
      <c r="AC346" t="n">
        <v>0.0</v>
      </c>
      <c r="AD346" t="n">
        <v>0.0</v>
      </c>
      <c r="AE346" t="n">
        <v>0.0</v>
      </c>
      <c r="AF346" t="n">
        <v>0.0</v>
      </c>
      <c r="AG346" t="n">
        <v>0.0</v>
      </c>
      <c r="AH346" t="n">
        <v>0.0</v>
      </c>
      <c r="AI346" t="n">
        <v>0.0</v>
      </c>
      <c r="AJ346" t="n">
        <v>0.0</v>
      </c>
      <c r="AK346" t="n">
        <v>0.0</v>
      </c>
      <c r="AL346" t="n">
        <v>0.0</v>
      </c>
      <c r="AM346" t="n">
        <v>0.0</v>
      </c>
      <c r="AN346" t="n">
        <v>0.0</v>
      </c>
      <c r="AO346" t="n">
        <v>0.0</v>
      </c>
      <c r="AP346" t="n">
        <v>0.0</v>
      </c>
      <c r="AQ346" t="n">
        <v>0.0</v>
      </c>
      <c r="CG346"/>
    </row>
    <row r="347">
      <c r="A347" t="n">
        <v>5.0</v>
      </c>
      <c r="B347">
        <f>IF((K347-G347-H347&gt;2400000),10,(L347/(K347-G347-H347)*100))</f>
      </c>
      <c r="C347">
        <f>IF(N347&gt;2400000,240000,(N347*S347)/100)</f>
      </c>
      <c r="D347">
        <f>IF(S347=0,0,IF((N347-I347)&gt;2400000,((((((N347-I347-J347)-240000))*0.1+(I347+J347)*0.1)))-7000,((((((N347-I347-J347)-(N347-I347-J347)*S347/100)))*0.1+(I347+J347)*0.1)-7000)))</f>
      </c>
      <c r="E347">
        <f>C347-O347</f>
      </c>
      <c r="F347">
        <f>D347-P347</f>
      </c>
      <c r="G347">
        <f>SUMIF(negtgel!U$2:BL$2,'Tsalin uzuulelt'!B$1,negtgel!U347:BL347) + SUMIF(negtgel!U$2:BL$2,'Tsalin uzuulelt'!B$2,negtgel!U347:BL347)+SUMIF(negtgel!U$2:BL$2,'Tsalin uzuulelt'!B$3,negtgel!U347:BL347)+SUMIF(negtgel!U$2:BL$2,'Tsalin uzuulelt'!B$4,negtgel!U347:BL347)+SUMIF(negtgel!U$2:BL$2,'Tsalin uzuulelt'!B$5,negtgel!U347:BL347)</f>
      </c>
      <c r="H347">
        <f>SUMIF(negtgel!U$2:BL$2,'Tsalin uzuulelt'!F$1,negtgel!U347:BL347) + SUMIF(negtgel!U$2:BL$2,'Tsalin uzuulelt'!F$2,negtgel!U347:BL347)+SUMIF(negtgel!U$2:BL$2,'Tsalin uzuulelt'!F$3,negtgel!U347:BL347)+SUMIF(negtgel!U$2:BL$2,'Tsalin uzuulelt'!F$4,negtgel!U347:BL347)+SUMIF(negtgel!U$2:BL$2,'Tsalin uzuulelt'!F$5,negtgel!U347:BL347)</f>
      </c>
      <c r="I347">
        <f>SUMIF(negtgel!U$2:BL$2,'Tsalin uzuulelt'!H$1,negtgel!U347:BL347) + SUMIF(negtgel!U$2:BL$2,'Tsalin uzuulelt'!H$2,negtgel!U347:BL347)+SUMIF(negtgel!U$2:BL$2,'Tsalin uzuulelt'!H$3,negtgel!U347:BL347)+SUMIF(negtgel!U$2:BL$2,'Tsalin uzuulelt'!H$4,negtgel!U347:BL347)+SUMIF(negtgel!U$2:BL$2,'Tsalin uzuulelt'!H$5,negtgel!U347:BL347)</f>
      </c>
      <c r="J347">
        <f>SUMIF(negtgel!U$2:BL$2,'Tsalin uzuulelt'!J$1,negtgel!U347:BL347) + SUMIF(negtgel!U$2:BL$2,'Tsalin uzuulelt'!J$2,negtgel!U347:BL347)+SUMIF(negtgel!U$2:BL$2,'Tsalin uzuulelt'!J$3,negtgel!U347:BL347)+SUMIF(negtgel!U$2:BL$2,'Tsalin uzuulelt'!J$4,negtgel!U347:BL347)+SUMIF(negtgel!U$2:BL$2,'Tsalin uzuulelt'!J$5,negtgel!U347:BL347)</f>
      </c>
      <c r="K347">
        <f>SUMIF(negtgel!U$2:BL$2,'Tsalin uzuulelt'!L$1,negtgel!U347:BL347) + SUMIF(negtgel!U$2:BL$2,'Tsalin uzuulelt'!L$2,negtgel!U347:BL347)+SUMIF(negtgel!U$2:BL$2,'Tsalin uzuulelt'!L$3,negtgel!U347:BL347)+SUMIF(negtgel!U$2:BL$2,'Tsalin uzuulelt'!L$4,negtgel!U347:BL347)+SUMIF(negtgel!U$2:BL$2,'Tsalin uzuulelt'!L$5,negtgel!U347:BL347)</f>
      </c>
      <c r="L347">
        <f>SUMIF(negtgel!U$2:BL$2,'Tsalin uzuulelt'!N$1,negtgel!U347:BL347) + SUMIF(negtgel!U$2:BL$2,'Tsalin uzuulelt'!N$2,negtgel!U347:BL347)+SUMIF(negtgel!U$2:BL$2,'Tsalin uzuulelt'!N$3,negtgel!U347:BL347)+SUMIF(negtgel!U$2:BL$2,'Tsalin uzuulelt'!N$4,negtgel!U347:BL347)+SUMIF(negtgel!U$2:BL$2,'Tsalin uzuulelt'!N$5,negtgel!U347:BL347)</f>
      </c>
      <c r="M347">
        <f>SUMIF(negtgel!U$2:BL$2,'Tsalin uzuulelt'!P$1,negtgel!U347:BL347) + SUMIF(negtgel!U$2:BL$2,'Tsalin uzuulelt'!P$2,negtgel!U347:BL347)+ SUMIF(negtgel!U$2:BL$2,'Tsalin uzuulelt'!P$3,negtgel!U347:BL347)+ SUMIF(negtgel!U$2:BL$2,'Tsalin uzuulelt'!P$4,negtgel!U347:BL347)+ SUMIF(negtgel!U$2:BL$2,'Tsalin uzuulelt'!P$5,negtgel!U347:BL347)</f>
      </c>
      <c r="N347">
        <f>IF(ISNUMBER(U347*1)=CF347,0,K347-H347-G347)</f>
      </c>
      <c r="O347">
        <f>IF(ISNUMBER(U347*1)=CF347,0,L347)</f>
      </c>
      <c r="P347">
        <f>IF(ISNUMBER(U347*1)=CF347,0,M347)</f>
      </c>
      <c r="Q347">
        <f>IF(N347&gt;2400000,N347,0)</f>
      </c>
      <c r="R347">
        <f>IF(L347/Q347*100&lt;3,2,10)</f>
      </c>
      <c r="S347">
        <f>IF(CH347=0,0,IF(B347&gt;9,10,IF(B347&gt;8,B347,IF(B347&gt;7.7,7.8,IF(B347&gt;3,B347,IF(B347&gt;1.5,2))))))</f>
      </c>
      <c r="T347">
        <f>IFERROR(U347*1,0)</f>
      </c>
      <c r="U347" t="n">
        <v>154.0</v>
      </c>
      <c r="V347" t="s">
        <v>4542</v>
      </c>
      <c r="W347" t="s">
        <v>4469</v>
      </c>
      <c r="X347" t="n">
        <v>577826.0</v>
      </c>
      <c r="Y347" t="n">
        <v>0.0</v>
      </c>
      <c r="Z347" t="n">
        <v>0.0</v>
      </c>
      <c r="AA347" t="n">
        <v>0.0</v>
      </c>
      <c r="AB347" t="n">
        <v>0.0</v>
      </c>
      <c r="AC347" t="n">
        <v>0.0</v>
      </c>
      <c r="AD347" t="n">
        <v>0.0</v>
      </c>
      <c r="AE347" t="n">
        <v>0.0</v>
      </c>
      <c r="AF347" t="n">
        <v>0.0</v>
      </c>
      <c r="AG347" t="n">
        <v>0.0</v>
      </c>
      <c r="AH347" t="n">
        <v>0.0</v>
      </c>
      <c r="AI347" t="n">
        <v>0.0</v>
      </c>
      <c r="AJ347" t="n">
        <v>0.0</v>
      </c>
      <c r="AK347" t="n">
        <v>0.0</v>
      </c>
      <c r="AL347" t="n">
        <v>0.0</v>
      </c>
      <c r="AM347" t="n">
        <v>0.0</v>
      </c>
      <c r="AN347" t="n">
        <v>0.0</v>
      </c>
      <c r="AO347" t="n">
        <v>0.0</v>
      </c>
      <c r="AP347" t="n">
        <v>0.0</v>
      </c>
      <c r="AQ347" t="n">
        <v>0.0</v>
      </c>
      <c r="CG347"/>
    </row>
    <row r="348">
      <c r="A348" t="n">
        <v>5.0</v>
      </c>
      <c r="B348">
        <f>IF((K348-G348-H348&gt;2400000),10,(L348/(K348-G348-H348)*100))</f>
      </c>
      <c r="C348">
        <f>IF(N348&gt;2400000,240000,(N348*S348)/100)</f>
      </c>
      <c r="D348">
        <f>IF(S348=0,0,IF((N348-I348)&gt;2400000,((((((N348-I348-J348)-240000))*0.1+(I348+J348)*0.1)))-7000,((((((N348-I348-J348)-(N348-I348-J348)*S348/100)))*0.1+(I348+J348)*0.1)-7000)))</f>
      </c>
      <c r="E348">
        <f>C348-O348</f>
      </c>
      <c r="F348">
        <f>D348-P348</f>
      </c>
      <c r="G348">
        <f>SUMIF(negtgel!U$2:BL$2,'Tsalin uzuulelt'!B$1,negtgel!U348:BL348) + SUMIF(negtgel!U$2:BL$2,'Tsalin uzuulelt'!B$2,negtgel!U348:BL348)+SUMIF(negtgel!U$2:BL$2,'Tsalin uzuulelt'!B$3,negtgel!U348:BL348)+SUMIF(negtgel!U$2:BL$2,'Tsalin uzuulelt'!B$4,negtgel!U348:BL348)+SUMIF(negtgel!U$2:BL$2,'Tsalin uzuulelt'!B$5,negtgel!U348:BL348)</f>
      </c>
      <c r="H348">
        <f>SUMIF(negtgel!U$2:BL$2,'Tsalin uzuulelt'!F$1,negtgel!U348:BL348) + SUMIF(negtgel!U$2:BL$2,'Tsalin uzuulelt'!F$2,negtgel!U348:BL348)+SUMIF(negtgel!U$2:BL$2,'Tsalin uzuulelt'!F$3,negtgel!U348:BL348)+SUMIF(negtgel!U$2:BL$2,'Tsalin uzuulelt'!F$4,negtgel!U348:BL348)+SUMIF(negtgel!U$2:BL$2,'Tsalin uzuulelt'!F$5,negtgel!U348:BL348)</f>
      </c>
      <c r="I348">
        <f>SUMIF(negtgel!U$2:BL$2,'Tsalin uzuulelt'!H$1,negtgel!U348:BL348) + SUMIF(negtgel!U$2:BL$2,'Tsalin uzuulelt'!H$2,negtgel!U348:BL348)+SUMIF(negtgel!U$2:BL$2,'Tsalin uzuulelt'!H$3,negtgel!U348:BL348)+SUMIF(negtgel!U$2:BL$2,'Tsalin uzuulelt'!H$4,negtgel!U348:BL348)+SUMIF(negtgel!U$2:BL$2,'Tsalin uzuulelt'!H$5,negtgel!U348:BL348)</f>
      </c>
      <c r="J348">
        <f>SUMIF(negtgel!U$2:BL$2,'Tsalin uzuulelt'!J$1,negtgel!U348:BL348) + SUMIF(negtgel!U$2:BL$2,'Tsalin uzuulelt'!J$2,negtgel!U348:BL348)+SUMIF(negtgel!U$2:BL$2,'Tsalin uzuulelt'!J$3,negtgel!U348:BL348)+SUMIF(negtgel!U$2:BL$2,'Tsalin uzuulelt'!J$4,negtgel!U348:BL348)+SUMIF(negtgel!U$2:BL$2,'Tsalin uzuulelt'!J$5,negtgel!U348:BL348)</f>
      </c>
      <c r="K348">
        <f>SUMIF(negtgel!U$2:BL$2,'Tsalin uzuulelt'!L$1,negtgel!U348:BL348) + SUMIF(negtgel!U$2:BL$2,'Tsalin uzuulelt'!L$2,negtgel!U348:BL348)+SUMIF(negtgel!U$2:BL$2,'Tsalin uzuulelt'!L$3,negtgel!U348:BL348)+SUMIF(negtgel!U$2:BL$2,'Tsalin uzuulelt'!L$4,negtgel!U348:BL348)+SUMIF(negtgel!U$2:BL$2,'Tsalin uzuulelt'!L$5,negtgel!U348:BL348)</f>
      </c>
      <c r="L348">
        <f>SUMIF(negtgel!U$2:BL$2,'Tsalin uzuulelt'!N$1,negtgel!U348:BL348) + SUMIF(negtgel!U$2:BL$2,'Tsalin uzuulelt'!N$2,negtgel!U348:BL348)+SUMIF(negtgel!U$2:BL$2,'Tsalin uzuulelt'!N$3,negtgel!U348:BL348)+SUMIF(negtgel!U$2:BL$2,'Tsalin uzuulelt'!N$4,negtgel!U348:BL348)+SUMIF(negtgel!U$2:BL$2,'Tsalin uzuulelt'!N$5,negtgel!U348:BL348)</f>
      </c>
      <c r="M348">
        <f>SUMIF(negtgel!U$2:BL$2,'Tsalin uzuulelt'!P$1,negtgel!U348:BL348) + SUMIF(negtgel!U$2:BL$2,'Tsalin uzuulelt'!P$2,negtgel!U348:BL348)+ SUMIF(negtgel!U$2:BL$2,'Tsalin uzuulelt'!P$3,negtgel!U348:BL348)+ SUMIF(negtgel!U$2:BL$2,'Tsalin uzuulelt'!P$4,negtgel!U348:BL348)+ SUMIF(negtgel!U$2:BL$2,'Tsalin uzuulelt'!P$5,negtgel!U348:BL348)</f>
      </c>
      <c r="N348">
        <f>IF(ISNUMBER(U348*1)=CF348,0,K348-H348-G348)</f>
      </c>
      <c r="O348">
        <f>IF(ISNUMBER(U348*1)=CF348,0,L348)</f>
      </c>
      <c r="P348">
        <f>IF(ISNUMBER(U348*1)=CF348,0,M348)</f>
      </c>
      <c r="Q348">
        <f>IF(N348&gt;2400000,N348,0)</f>
      </c>
      <c r="R348">
        <f>IF(L348/Q348*100&lt;3,2,10)</f>
      </c>
      <c r="S348">
        <f>IF(CH348=0,0,IF(B348&gt;9,10,IF(B348&gt;8,B348,IF(B348&gt;7.7,7.8,IF(B348&gt;3,B348,IF(B348&gt;1.5,2))))))</f>
      </c>
      <c r="T348">
        <f>IFERROR(U348*1,0)</f>
      </c>
      <c r="U348" t="n">
        <v>155.0</v>
      </c>
      <c r="V348" t="s">
        <v>4465</v>
      </c>
      <c r="W348" t="s">
        <v>4464</v>
      </c>
      <c r="X348" t="n">
        <v>627465.0</v>
      </c>
      <c r="Y348" t="n">
        <v>0.0</v>
      </c>
      <c r="Z348" t="n">
        <v>0.0</v>
      </c>
      <c r="AA348" t="n">
        <v>0.0</v>
      </c>
      <c r="AB348" t="n">
        <v>0.0</v>
      </c>
      <c r="AC348" t="n">
        <v>0.0</v>
      </c>
      <c r="AD348" t="n">
        <v>0.0</v>
      </c>
      <c r="AE348" t="n">
        <v>0.0</v>
      </c>
      <c r="AF348" t="n">
        <v>0.0</v>
      </c>
      <c r="AG348" t="n">
        <v>0.0</v>
      </c>
      <c r="AH348" t="n">
        <v>0.0</v>
      </c>
      <c r="AI348" t="n">
        <v>0.0</v>
      </c>
      <c r="AJ348" t="n">
        <v>0.0</v>
      </c>
      <c r="AK348" t="n">
        <v>0.0</v>
      </c>
      <c r="AL348" t="n">
        <v>0.0</v>
      </c>
      <c r="AM348" t="n">
        <v>0.0</v>
      </c>
      <c r="AN348" t="n">
        <v>0.0</v>
      </c>
      <c r="AO348" t="n">
        <v>0.0</v>
      </c>
      <c r="AP348" t="n">
        <v>0.0</v>
      </c>
      <c r="AQ348" t="n">
        <v>0.0</v>
      </c>
      <c r="CG348"/>
    </row>
    <row r="349">
      <c r="A349" t="n">
        <v>5.0</v>
      </c>
      <c r="B349">
        <f>IF((K349-G349-H349&gt;2400000),10,(L349/(K349-G349-H349)*100))</f>
      </c>
      <c r="C349">
        <f>IF(N349&gt;2400000,240000,(N349*S349)/100)</f>
      </c>
      <c r="D349">
        <f>IF(S349=0,0,IF((N349-I349)&gt;2400000,((((((N349-I349-J349)-240000))*0.1+(I349+J349)*0.1)))-7000,((((((N349-I349-J349)-(N349-I349-J349)*S349/100)))*0.1+(I349+J349)*0.1)-7000)))</f>
      </c>
      <c r="E349">
        <f>C349-O349</f>
      </c>
      <c r="F349">
        <f>D349-P349</f>
      </c>
      <c r="G349">
        <f>SUMIF(negtgel!U$2:BL$2,'Tsalin uzuulelt'!B$1,negtgel!U349:BL349) + SUMIF(negtgel!U$2:BL$2,'Tsalin uzuulelt'!B$2,negtgel!U349:BL349)+SUMIF(negtgel!U$2:BL$2,'Tsalin uzuulelt'!B$3,negtgel!U349:BL349)+SUMIF(negtgel!U$2:BL$2,'Tsalin uzuulelt'!B$4,negtgel!U349:BL349)+SUMIF(negtgel!U$2:BL$2,'Tsalin uzuulelt'!B$5,negtgel!U349:BL349)</f>
      </c>
      <c r="H349">
        <f>SUMIF(negtgel!U$2:BL$2,'Tsalin uzuulelt'!F$1,negtgel!U349:BL349) + SUMIF(negtgel!U$2:BL$2,'Tsalin uzuulelt'!F$2,negtgel!U349:BL349)+SUMIF(negtgel!U$2:BL$2,'Tsalin uzuulelt'!F$3,negtgel!U349:BL349)+SUMIF(negtgel!U$2:BL$2,'Tsalin uzuulelt'!F$4,negtgel!U349:BL349)+SUMIF(negtgel!U$2:BL$2,'Tsalin uzuulelt'!F$5,negtgel!U349:BL349)</f>
      </c>
      <c r="I349">
        <f>SUMIF(negtgel!U$2:BL$2,'Tsalin uzuulelt'!H$1,negtgel!U349:BL349) + SUMIF(negtgel!U$2:BL$2,'Tsalin uzuulelt'!H$2,negtgel!U349:BL349)+SUMIF(negtgel!U$2:BL$2,'Tsalin uzuulelt'!H$3,negtgel!U349:BL349)+SUMIF(negtgel!U$2:BL$2,'Tsalin uzuulelt'!H$4,negtgel!U349:BL349)+SUMIF(negtgel!U$2:BL$2,'Tsalin uzuulelt'!H$5,negtgel!U349:BL349)</f>
      </c>
      <c r="J349">
        <f>SUMIF(negtgel!U$2:BL$2,'Tsalin uzuulelt'!J$1,negtgel!U349:BL349) + SUMIF(negtgel!U$2:BL$2,'Tsalin uzuulelt'!J$2,negtgel!U349:BL349)+SUMIF(negtgel!U$2:BL$2,'Tsalin uzuulelt'!J$3,negtgel!U349:BL349)+SUMIF(negtgel!U$2:BL$2,'Tsalin uzuulelt'!J$4,negtgel!U349:BL349)+SUMIF(negtgel!U$2:BL$2,'Tsalin uzuulelt'!J$5,negtgel!U349:BL349)</f>
      </c>
      <c r="K349">
        <f>SUMIF(negtgel!U$2:BL$2,'Tsalin uzuulelt'!L$1,negtgel!U349:BL349) + SUMIF(negtgel!U$2:BL$2,'Tsalin uzuulelt'!L$2,negtgel!U349:BL349)+SUMIF(negtgel!U$2:BL$2,'Tsalin uzuulelt'!L$3,negtgel!U349:BL349)+SUMIF(negtgel!U$2:BL$2,'Tsalin uzuulelt'!L$4,negtgel!U349:BL349)+SUMIF(negtgel!U$2:BL$2,'Tsalin uzuulelt'!L$5,negtgel!U349:BL349)</f>
      </c>
      <c r="L349">
        <f>SUMIF(negtgel!U$2:BL$2,'Tsalin uzuulelt'!N$1,negtgel!U349:BL349) + SUMIF(negtgel!U$2:BL$2,'Tsalin uzuulelt'!N$2,negtgel!U349:BL349)+SUMIF(negtgel!U$2:BL$2,'Tsalin uzuulelt'!N$3,negtgel!U349:BL349)+SUMIF(negtgel!U$2:BL$2,'Tsalin uzuulelt'!N$4,negtgel!U349:BL349)+SUMIF(negtgel!U$2:BL$2,'Tsalin uzuulelt'!N$5,negtgel!U349:BL349)</f>
      </c>
      <c r="M349">
        <f>SUMIF(negtgel!U$2:BL$2,'Tsalin uzuulelt'!P$1,negtgel!U349:BL349) + SUMIF(negtgel!U$2:BL$2,'Tsalin uzuulelt'!P$2,negtgel!U349:BL349)+ SUMIF(negtgel!U$2:BL$2,'Tsalin uzuulelt'!P$3,negtgel!U349:BL349)+ SUMIF(negtgel!U$2:BL$2,'Tsalin uzuulelt'!P$4,negtgel!U349:BL349)+ SUMIF(negtgel!U$2:BL$2,'Tsalin uzuulelt'!P$5,negtgel!U349:BL349)</f>
      </c>
      <c r="N349">
        <f>IF(ISNUMBER(U349*1)=CF349,0,K349-H349-G349)</f>
      </c>
      <c r="O349">
        <f>IF(ISNUMBER(U349*1)=CF349,0,L349)</f>
      </c>
      <c r="P349">
        <f>IF(ISNUMBER(U349*1)=CF349,0,M349)</f>
      </c>
      <c r="Q349">
        <f>IF(N349&gt;2400000,N349,0)</f>
      </c>
      <c r="R349">
        <f>IF(L349/Q349*100&lt;3,2,10)</f>
      </c>
      <c r="S349">
        <f>IF(CH349=0,0,IF(B349&gt;9,10,IF(B349&gt;8,B349,IF(B349&gt;7.7,7.8,IF(B349&gt;3,B349,IF(B349&gt;1.5,2))))))</f>
      </c>
      <c r="T349">
        <f>IFERROR(U349*1,0)</f>
      </c>
      <c r="U349" t="n">
        <v>156.0</v>
      </c>
      <c r="V349" t="s">
        <v>4539</v>
      </c>
      <c r="W349" t="s">
        <v>4469</v>
      </c>
      <c r="X349" t="n">
        <v>547759.0</v>
      </c>
      <c r="Y349" t="n">
        <v>0.0</v>
      </c>
      <c r="Z349" t="n">
        <v>0.0</v>
      </c>
      <c r="AA349" t="n">
        <v>0.0</v>
      </c>
      <c r="AB349" t="n">
        <v>0.0</v>
      </c>
      <c r="AC349" t="n">
        <v>0.0</v>
      </c>
      <c r="AD349" t="n">
        <v>0.0</v>
      </c>
      <c r="AE349" t="n">
        <v>0.0</v>
      </c>
      <c r="AF349" t="n">
        <v>0.0</v>
      </c>
      <c r="AG349" t="n">
        <v>0.0</v>
      </c>
      <c r="AH349" t="n">
        <v>0.0</v>
      </c>
      <c r="AI349" t="n">
        <v>0.0</v>
      </c>
      <c r="AJ349" t="n">
        <v>0.0</v>
      </c>
      <c r="AK349" t="n">
        <v>0.0</v>
      </c>
      <c r="AL349" t="n">
        <v>0.0</v>
      </c>
      <c r="AM349" t="n">
        <v>0.0</v>
      </c>
      <c r="AN349" t="n">
        <v>0.0</v>
      </c>
      <c r="AO349" t="n">
        <v>0.0</v>
      </c>
      <c r="AP349" t="n">
        <v>0.0</v>
      </c>
      <c r="AQ349" t="n">
        <v>0.0</v>
      </c>
      <c r="CG349"/>
    </row>
    <row r="350">
      <c r="A350" t="n">
        <v>5.0</v>
      </c>
      <c r="B350">
        <f>IF((K350-G350-H350&gt;2400000),10,(L350/(K350-G350-H350)*100))</f>
      </c>
      <c r="C350">
        <f>IF(N350&gt;2400000,240000,(N350*S350)/100)</f>
      </c>
      <c r="D350">
        <f>IF(S350=0,0,IF((N350-I350)&gt;2400000,((((((N350-I350-J350)-240000))*0.1+(I350+J350)*0.1)))-7000,((((((N350-I350-J350)-(N350-I350-J350)*S350/100)))*0.1+(I350+J350)*0.1)-7000)))</f>
      </c>
      <c r="E350">
        <f>C350-O350</f>
      </c>
      <c r="F350">
        <f>D350-P350</f>
      </c>
      <c r="G350">
        <f>SUMIF(negtgel!U$2:BL$2,'Tsalin uzuulelt'!B$1,negtgel!U350:BL350) + SUMIF(negtgel!U$2:BL$2,'Tsalin uzuulelt'!B$2,negtgel!U350:BL350)+SUMIF(negtgel!U$2:BL$2,'Tsalin uzuulelt'!B$3,negtgel!U350:BL350)+SUMIF(negtgel!U$2:BL$2,'Tsalin uzuulelt'!B$4,negtgel!U350:BL350)+SUMIF(negtgel!U$2:BL$2,'Tsalin uzuulelt'!B$5,negtgel!U350:BL350)</f>
      </c>
      <c r="H350">
        <f>SUMIF(negtgel!U$2:BL$2,'Tsalin uzuulelt'!F$1,negtgel!U350:BL350) + SUMIF(negtgel!U$2:BL$2,'Tsalin uzuulelt'!F$2,negtgel!U350:BL350)+SUMIF(negtgel!U$2:BL$2,'Tsalin uzuulelt'!F$3,negtgel!U350:BL350)+SUMIF(negtgel!U$2:BL$2,'Tsalin uzuulelt'!F$4,negtgel!U350:BL350)+SUMIF(negtgel!U$2:BL$2,'Tsalin uzuulelt'!F$5,negtgel!U350:BL350)</f>
      </c>
      <c r="I350">
        <f>SUMIF(negtgel!U$2:BL$2,'Tsalin uzuulelt'!H$1,negtgel!U350:BL350) + SUMIF(negtgel!U$2:BL$2,'Tsalin uzuulelt'!H$2,negtgel!U350:BL350)+SUMIF(negtgel!U$2:BL$2,'Tsalin uzuulelt'!H$3,negtgel!U350:BL350)+SUMIF(negtgel!U$2:BL$2,'Tsalin uzuulelt'!H$4,negtgel!U350:BL350)+SUMIF(negtgel!U$2:BL$2,'Tsalin uzuulelt'!H$5,negtgel!U350:BL350)</f>
      </c>
      <c r="J350">
        <f>SUMIF(negtgel!U$2:BL$2,'Tsalin uzuulelt'!J$1,negtgel!U350:BL350) + SUMIF(negtgel!U$2:BL$2,'Tsalin uzuulelt'!J$2,negtgel!U350:BL350)+SUMIF(negtgel!U$2:BL$2,'Tsalin uzuulelt'!J$3,negtgel!U350:BL350)+SUMIF(negtgel!U$2:BL$2,'Tsalin uzuulelt'!J$4,negtgel!U350:BL350)+SUMIF(negtgel!U$2:BL$2,'Tsalin uzuulelt'!J$5,negtgel!U350:BL350)</f>
      </c>
      <c r="K350">
        <f>SUMIF(negtgel!U$2:BL$2,'Tsalin uzuulelt'!L$1,negtgel!U350:BL350) + SUMIF(negtgel!U$2:BL$2,'Tsalin uzuulelt'!L$2,negtgel!U350:BL350)+SUMIF(negtgel!U$2:BL$2,'Tsalin uzuulelt'!L$3,negtgel!U350:BL350)+SUMIF(negtgel!U$2:BL$2,'Tsalin uzuulelt'!L$4,negtgel!U350:BL350)+SUMIF(negtgel!U$2:BL$2,'Tsalin uzuulelt'!L$5,negtgel!U350:BL350)</f>
      </c>
      <c r="L350">
        <f>SUMIF(negtgel!U$2:BL$2,'Tsalin uzuulelt'!N$1,negtgel!U350:BL350) + SUMIF(negtgel!U$2:BL$2,'Tsalin uzuulelt'!N$2,negtgel!U350:BL350)+SUMIF(negtgel!U$2:BL$2,'Tsalin uzuulelt'!N$3,negtgel!U350:BL350)+SUMIF(negtgel!U$2:BL$2,'Tsalin uzuulelt'!N$4,negtgel!U350:BL350)+SUMIF(negtgel!U$2:BL$2,'Tsalin uzuulelt'!N$5,negtgel!U350:BL350)</f>
      </c>
      <c r="M350">
        <f>SUMIF(negtgel!U$2:BL$2,'Tsalin uzuulelt'!P$1,negtgel!U350:BL350) + SUMIF(negtgel!U$2:BL$2,'Tsalin uzuulelt'!P$2,negtgel!U350:BL350)+ SUMIF(negtgel!U$2:BL$2,'Tsalin uzuulelt'!P$3,negtgel!U350:BL350)+ SUMIF(negtgel!U$2:BL$2,'Tsalin uzuulelt'!P$4,negtgel!U350:BL350)+ SUMIF(negtgel!U$2:BL$2,'Tsalin uzuulelt'!P$5,negtgel!U350:BL350)</f>
      </c>
      <c r="N350">
        <f>IF(ISNUMBER(U350*1)=CF350,0,K350-H350-G350)</f>
      </c>
      <c r="O350">
        <f>IF(ISNUMBER(U350*1)=CF350,0,L350)</f>
      </c>
      <c r="P350">
        <f>IF(ISNUMBER(U350*1)=CF350,0,M350)</f>
      </c>
      <c r="Q350">
        <f>IF(N350&gt;2400000,N350,0)</f>
      </c>
      <c r="R350">
        <f>IF(L350/Q350*100&lt;3,2,10)</f>
      </c>
      <c r="S350">
        <f>IF(CH350=0,0,IF(B350&gt;9,10,IF(B350&gt;8,B350,IF(B350&gt;7.7,7.8,IF(B350&gt;3,B350,IF(B350&gt;1.5,2))))))</f>
      </c>
      <c r="T350">
        <f>IFERROR(U350*1,0)</f>
      </c>
      <c r="U350" t="n">
        <v>157.0</v>
      </c>
      <c r="V350" t="s">
        <v>4523</v>
      </c>
      <c r="W350" t="s">
        <v>4469</v>
      </c>
      <c r="X350" t="n">
        <v>677436.0</v>
      </c>
      <c r="Y350" t="n">
        <v>0.0</v>
      </c>
      <c r="Z350" t="n">
        <v>0.0</v>
      </c>
      <c r="AA350" t="n">
        <v>0.0</v>
      </c>
      <c r="AB350" t="n">
        <v>0.0</v>
      </c>
      <c r="AC350" t="n">
        <v>0.0</v>
      </c>
      <c r="AD350" t="n">
        <v>0.0</v>
      </c>
      <c r="AE350" t="n">
        <v>0.0</v>
      </c>
      <c r="AF350" t="n">
        <v>0.0</v>
      </c>
      <c r="AG350" t="n">
        <v>0.0</v>
      </c>
      <c r="AH350" t="n">
        <v>0.0</v>
      </c>
      <c r="AI350" t="n">
        <v>0.0</v>
      </c>
      <c r="AJ350" t="n">
        <v>0.0</v>
      </c>
      <c r="AK350" t="n">
        <v>0.0</v>
      </c>
      <c r="AL350" t="n">
        <v>0.0</v>
      </c>
      <c r="AM350" t="n">
        <v>0.0</v>
      </c>
      <c r="AN350" t="n">
        <v>0.0</v>
      </c>
      <c r="AO350" t="n">
        <v>0.0</v>
      </c>
      <c r="AP350" t="n">
        <v>0.0</v>
      </c>
      <c r="AQ350" t="n">
        <v>0.0</v>
      </c>
      <c r="CG350"/>
    </row>
    <row r="353">
      <c r="A353" t="n">
        <v>6.0</v>
      </c>
      <c r="B353">
        <f>IF((K353-G353-H353&gt;2400000),10,(L353/(K353-G353-H353)*100))</f>
      </c>
      <c r="C353">
        <f>IF(N353&gt;2400000,240000,(N353*S353)/100)</f>
      </c>
      <c r="D353">
        <f>IF(S353=0,0,IF((N353-I353)&gt;2400000,((((((N353-I353-J353)-240000))*0.1+(I353+J353)*0.1)))-7000,((((((N353-I353-J353)-(N353-I353-J353)*S353/100)))*0.1+(I353+J353)*0.1)-7000)))</f>
      </c>
      <c r="E353">
        <f>C353-O353</f>
      </c>
      <c r="F353">
        <f>D353-P353</f>
      </c>
      <c r="G353">
        <f>SUMIF(negtgel!U$2:BL$2,'Tsalin uzuulelt'!B$1,negtgel!U353:BL353) + SUMIF(negtgel!U$2:BL$2,'Tsalin uzuulelt'!B$2,negtgel!U353:BL353)+SUMIF(negtgel!U$2:BL$2,'Tsalin uzuulelt'!B$3,negtgel!U353:BL353)+SUMIF(negtgel!U$2:BL$2,'Tsalin uzuulelt'!B$4,negtgel!U353:BL353)+SUMIF(negtgel!U$2:BL$2,'Tsalin uzuulelt'!B$5,negtgel!U353:BL353)</f>
      </c>
      <c r="H353">
        <f>SUMIF(negtgel!U$2:BL$2,'Tsalin uzuulelt'!F$1,negtgel!U353:BL353) + SUMIF(negtgel!U$2:BL$2,'Tsalin uzuulelt'!F$2,negtgel!U353:BL353)+SUMIF(negtgel!U$2:BL$2,'Tsalin uzuulelt'!F$3,negtgel!U353:BL353)+SUMIF(negtgel!U$2:BL$2,'Tsalin uzuulelt'!F$4,negtgel!U353:BL353)+SUMIF(negtgel!U$2:BL$2,'Tsalin uzuulelt'!F$5,negtgel!U353:BL353)</f>
      </c>
      <c r="I353">
        <f>SUMIF(negtgel!U$2:BL$2,'Tsalin uzuulelt'!H$1,negtgel!U353:BL353) + SUMIF(negtgel!U$2:BL$2,'Tsalin uzuulelt'!H$2,negtgel!U353:BL353)+SUMIF(negtgel!U$2:BL$2,'Tsalin uzuulelt'!H$3,negtgel!U353:BL353)+SUMIF(negtgel!U$2:BL$2,'Tsalin uzuulelt'!H$4,negtgel!U353:BL353)+SUMIF(negtgel!U$2:BL$2,'Tsalin uzuulelt'!H$5,negtgel!U353:BL353)</f>
      </c>
      <c r="J353">
        <f>SUMIF(negtgel!U$2:BL$2,'Tsalin uzuulelt'!J$1,negtgel!U353:BL353) + SUMIF(negtgel!U$2:BL$2,'Tsalin uzuulelt'!J$2,negtgel!U353:BL353)+SUMIF(negtgel!U$2:BL$2,'Tsalin uzuulelt'!J$3,negtgel!U353:BL353)+SUMIF(negtgel!U$2:BL$2,'Tsalin uzuulelt'!J$4,negtgel!U353:BL353)+SUMIF(negtgel!U$2:BL$2,'Tsalin uzuulelt'!J$5,negtgel!U353:BL353)</f>
      </c>
      <c r="K353">
        <f>SUMIF(negtgel!U$2:BL$2,'Tsalin uzuulelt'!L$1,negtgel!U353:BL353) + SUMIF(negtgel!U$2:BL$2,'Tsalin uzuulelt'!L$2,negtgel!U353:BL353)+SUMIF(negtgel!U$2:BL$2,'Tsalin uzuulelt'!L$3,negtgel!U353:BL353)+SUMIF(negtgel!U$2:BL$2,'Tsalin uzuulelt'!L$4,negtgel!U353:BL353)+SUMIF(negtgel!U$2:BL$2,'Tsalin uzuulelt'!L$5,negtgel!U353:BL353)</f>
      </c>
      <c r="L353">
        <f>SUMIF(negtgel!U$2:BL$2,'Tsalin uzuulelt'!N$1,negtgel!U353:BL353) + SUMIF(negtgel!U$2:BL$2,'Tsalin uzuulelt'!N$2,negtgel!U353:BL353)+SUMIF(negtgel!U$2:BL$2,'Tsalin uzuulelt'!N$3,negtgel!U353:BL353)+SUMIF(negtgel!U$2:BL$2,'Tsalin uzuulelt'!N$4,negtgel!U353:BL353)+SUMIF(negtgel!U$2:BL$2,'Tsalin uzuulelt'!N$5,negtgel!U353:BL353)</f>
      </c>
      <c r="M353">
        <f>SUMIF(negtgel!U$2:BL$2,'Tsalin uzuulelt'!P$1,negtgel!U353:BL353) + SUMIF(negtgel!U$2:BL$2,'Tsalin uzuulelt'!P$2,negtgel!U353:BL353)+ SUMIF(negtgel!U$2:BL$2,'Tsalin uzuulelt'!P$3,negtgel!U353:BL353)+ SUMIF(negtgel!U$2:BL$2,'Tsalin uzuulelt'!P$4,negtgel!U353:BL353)+ SUMIF(negtgel!U$2:BL$2,'Tsalin uzuulelt'!P$5,negtgel!U353:BL353)</f>
      </c>
      <c r="N353">
        <f>IF(ISNUMBER(U353*1)=CF353,0,K353-H353-G353)</f>
      </c>
      <c r="O353">
        <f>IF(ISNUMBER(U353*1)=CF353,0,L353)</f>
      </c>
      <c r="P353">
        <f>IF(ISNUMBER(U353*1)=CF353,0,M353)</f>
      </c>
      <c r="Q353">
        <f>IF(N353&gt;2400000,N353,0)</f>
      </c>
      <c r="R353">
        <f>IF(L353/Q353*100&lt;3,2,10)</f>
      </c>
      <c r="S353">
        <f>IF(CH353=0,0,IF(B353&gt;9,10,IF(B353&gt;8,B353,IF(B353&gt;7.7,7.8,IF(B353&gt;3,B353,IF(B353&gt;1.5,2))))))</f>
      </c>
      <c r="T353">
        <f>IFERROR(U353*1,0)</f>
      </c>
      <c r="U353" t="s">
        <v>4460</v>
      </c>
      <c r="V353"/>
      <c r="W353"/>
      <c r="X353"/>
      <c r="Y353"/>
      <c r="Z353"/>
      <c r="AA353"/>
      <c r="AB353"/>
      <c r="AC353"/>
      <c r="AD353"/>
      <c r="AE353"/>
      <c r="AF353"/>
      <c r="AG353"/>
      <c r="AH353"/>
      <c r="AI353"/>
      <c r="AJ353"/>
      <c r="AK353"/>
      <c r="AL353"/>
      <c r="AM353"/>
      <c r="AN353"/>
      <c r="AO353"/>
      <c r="AP353"/>
      <c r="AQ353"/>
      <c r="CG353"/>
    </row>
    <row r="354">
      <c r="A354" t="n">
        <v>6.0</v>
      </c>
      <c r="B354">
        <f>IF((K354-G354-H354&gt;2400000),10,(L354/(K354-G354-H354)*100))</f>
      </c>
      <c r="C354">
        <f>IF(N354&gt;2400000,240000,(N354*S354)/100)</f>
      </c>
      <c r="D354">
        <f>IF(S354=0,0,IF((N354-I354)&gt;2400000,((((((N354-I354-J354)-240000))*0.1+(I354+J354)*0.1)))-7000,((((((N354-I354-J354)-(N354-I354-J354)*S354/100)))*0.1+(I354+J354)*0.1)-7000)))</f>
      </c>
      <c r="E354">
        <f>C354-O354</f>
      </c>
      <c r="F354">
        <f>D354-P354</f>
      </c>
      <c r="G354">
        <f>SUMIF(negtgel!U$2:BL$2,'Tsalin uzuulelt'!B$1,negtgel!U354:BL354) + SUMIF(negtgel!U$2:BL$2,'Tsalin uzuulelt'!B$2,negtgel!U354:BL354)+SUMIF(negtgel!U$2:BL$2,'Tsalin uzuulelt'!B$3,negtgel!U354:BL354)+SUMIF(negtgel!U$2:BL$2,'Tsalin uzuulelt'!B$4,negtgel!U354:BL354)+SUMIF(negtgel!U$2:BL$2,'Tsalin uzuulelt'!B$5,negtgel!U354:BL354)</f>
      </c>
      <c r="H354">
        <f>SUMIF(negtgel!U$2:BL$2,'Tsalin uzuulelt'!F$1,negtgel!U354:BL354) + SUMIF(negtgel!U$2:BL$2,'Tsalin uzuulelt'!F$2,negtgel!U354:BL354)+SUMIF(negtgel!U$2:BL$2,'Tsalin uzuulelt'!F$3,negtgel!U354:BL354)+SUMIF(negtgel!U$2:BL$2,'Tsalin uzuulelt'!F$4,negtgel!U354:BL354)+SUMIF(negtgel!U$2:BL$2,'Tsalin uzuulelt'!F$5,negtgel!U354:BL354)</f>
      </c>
      <c r="I354">
        <f>SUMIF(negtgel!U$2:BL$2,'Tsalin uzuulelt'!H$1,negtgel!U354:BL354) + SUMIF(negtgel!U$2:BL$2,'Tsalin uzuulelt'!H$2,negtgel!U354:BL354)+SUMIF(negtgel!U$2:BL$2,'Tsalin uzuulelt'!H$3,negtgel!U354:BL354)+SUMIF(negtgel!U$2:BL$2,'Tsalin uzuulelt'!H$4,negtgel!U354:BL354)+SUMIF(negtgel!U$2:BL$2,'Tsalin uzuulelt'!H$5,negtgel!U354:BL354)</f>
      </c>
      <c r="J354">
        <f>SUMIF(negtgel!U$2:BL$2,'Tsalin uzuulelt'!J$1,negtgel!U354:BL354) + SUMIF(negtgel!U$2:BL$2,'Tsalin uzuulelt'!J$2,negtgel!U354:BL354)+SUMIF(negtgel!U$2:BL$2,'Tsalin uzuulelt'!J$3,negtgel!U354:BL354)+SUMIF(negtgel!U$2:BL$2,'Tsalin uzuulelt'!J$4,negtgel!U354:BL354)+SUMIF(negtgel!U$2:BL$2,'Tsalin uzuulelt'!J$5,negtgel!U354:BL354)</f>
      </c>
      <c r="K354">
        <f>SUMIF(negtgel!U$2:BL$2,'Tsalin uzuulelt'!L$1,negtgel!U354:BL354) + SUMIF(negtgel!U$2:BL$2,'Tsalin uzuulelt'!L$2,negtgel!U354:BL354)+SUMIF(negtgel!U$2:BL$2,'Tsalin uzuulelt'!L$3,negtgel!U354:BL354)+SUMIF(negtgel!U$2:BL$2,'Tsalin uzuulelt'!L$4,negtgel!U354:BL354)+SUMIF(negtgel!U$2:BL$2,'Tsalin uzuulelt'!L$5,negtgel!U354:BL354)</f>
      </c>
      <c r="L354">
        <f>SUMIF(negtgel!U$2:BL$2,'Tsalin uzuulelt'!N$1,negtgel!U354:BL354) + SUMIF(negtgel!U$2:BL$2,'Tsalin uzuulelt'!N$2,negtgel!U354:BL354)+SUMIF(negtgel!U$2:BL$2,'Tsalin uzuulelt'!N$3,negtgel!U354:BL354)+SUMIF(negtgel!U$2:BL$2,'Tsalin uzuulelt'!N$4,negtgel!U354:BL354)+SUMIF(negtgel!U$2:BL$2,'Tsalin uzuulelt'!N$5,negtgel!U354:BL354)</f>
      </c>
      <c r="M354">
        <f>SUMIF(negtgel!U$2:BL$2,'Tsalin uzuulelt'!P$1,negtgel!U354:BL354) + SUMIF(negtgel!U$2:BL$2,'Tsalin uzuulelt'!P$2,negtgel!U354:BL354)+ SUMIF(negtgel!U$2:BL$2,'Tsalin uzuulelt'!P$3,negtgel!U354:BL354)+ SUMIF(negtgel!U$2:BL$2,'Tsalin uzuulelt'!P$4,negtgel!U354:BL354)+ SUMIF(negtgel!U$2:BL$2,'Tsalin uzuulelt'!P$5,negtgel!U354:BL354)</f>
      </c>
      <c r="N354">
        <f>IF(ISNUMBER(U354*1)=CF354,0,K354-H354-G354)</f>
      </c>
      <c r="O354">
        <f>IF(ISNUMBER(U354*1)=CF354,0,L354)</f>
      </c>
      <c r="P354">
        <f>IF(ISNUMBER(U354*1)=CF354,0,M354)</f>
      </c>
      <c r="Q354">
        <f>IF(N354&gt;2400000,N354,0)</f>
      </c>
      <c r="R354">
        <f>IF(L354/Q354*100&lt;3,2,10)</f>
      </c>
      <c r="S354">
        <f>IF(CH354=0,0,IF(B354&gt;9,10,IF(B354&gt;8,B354,IF(B354&gt;7.7,7.8,IF(B354&gt;3,B354,IF(B354&gt;1.5,2))))))</f>
      </c>
      <c r="T354">
        <f>IFERROR(U354*1,0)</f>
      </c>
      <c r="U354" t="n">
        <v>20.0</v>
      </c>
      <c r="V354" t="s">
        <v>4543</v>
      </c>
      <c r="W354" t="s">
        <v>4544</v>
      </c>
      <c r="X354" t="n">
        <v>371016.0</v>
      </c>
      <c r="Y354" t="n">
        <v>371016.0</v>
      </c>
      <c r="Z354" t="n">
        <v>0.0</v>
      </c>
      <c r="AA354" t="n">
        <v>0.0</v>
      </c>
      <c r="AB354" t="n">
        <v>0.0</v>
      </c>
      <c r="AC354" t="n">
        <v>0.0</v>
      </c>
      <c r="AD354" t="n">
        <v>0.0</v>
      </c>
      <c r="AE354" t="n">
        <v>0.0</v>
      </c>
      <c r="AF354" t="n">
        <v>60000.0</v>
      </c>
      <c r="AG354" t="n">
        <v>0.0</v>
      </c>
      <c r="AH354" t="n">
        <v>0.0</v>
      </c>
      <c r="AI354" t="n">
        <v>0.0</v>
      </c>
      <c r="AJ354" t="n">
        <v>0.0</v>
      </c>
      <c r="AK354" t="n">
        <v>0.0</v>
      </c>
      <c r="AL354" t="n">
        <v>0.0</v>
      </c>
      <c r="AM354" t="n">
        <v>0.0</v>
      </c>
      <c r="AN354" t="n">
        <v>0.0</v>
      </c>
      <c r="AO354" t="n">
        <v>431016.0</v>
      </c>
      <c r="AP354" t="n">
        <v>43101.0</v>
      </c>
      <c r="AQ354" t="n">
        <v>32391.4</v>
      </c>
      <c r="CG354"/>
    </row>
    <row r="355">
      <c r="A355" t="n">
        <v>6.0</v>
      </c>
      <c r="B355">
        <f>IF((K355-G355-H355&gt;2400000),10,(L355/(K355-G355-H355)*100))</f>
      </c>
      <c r="C355">
        <f>IF(N355&gt;2400000,240000,(N355*S355)/100)</f>
      </c>
      <c r="D355">
        <f>IF(S355=0,0,IF((N355-I355)&gt;2400000,((((((N355-I355-J355)-240000))*0.1+(I355+J355)*0.1)))-7000,((((((N355-I355-J355)-(N355-I355-J355)*S355/100)))*0.1+(I355+J355)*0.1)-7000)))</f>
      </c>
      <c r="E355">
        <f>C355-O355</f>
      </c>
      <c r="F355">
        <f>D355-P355</f>
      </c>
      <c r="G355">
        <f>SUMIF(negtgel!U$2:BL$2,'Tsalin uzuulelt'!B$1,negtgel!U355:BL355) + SUMIF(negtgel!U$2:BL$2,'Tsalin uzuulelt'!B$2,negtgel!U355:BL355)+SUMIF(negtgel!U$2:BL$2,'Tsalin uzuulelt'!B$3,negtgel!U355:BL355)+SUMIF(negtgel!U$2:BL$2,'Tsalin uzuulelt'!B$4,negtgel!U355:BL355)+SUMIF(negtgel!U$2:BL$2,'Tsalin uzuulelt'!B$5,negtgel!U355:BL355)</f>
      </c>
      <c r="H355">
        <f>SUMIF(negtgel!U$2:BL$2,'Tsalin uzuulelt'!F$1,negtgel!U355:BL355) + SUMIF(negtgel!U$2:BL$2,'Tsalin uzuulelt'!F$2,negtgel!U355:BL355)+SUMIF(negtgel!U$2:BL$2,'Tsalin uzuulelt'!F$3,negtgel!U355:BL355)+SUMIF(negtgel!U$2:BL$2,'Tsalin uzuulelt'!F$4,negtgel!U355:BL355)+SUMIF(negtgel!U$2:BL$2,'Tsalin uzuulelt'!F$5,negtgel!U355:BL355)</f>
      </c>
      <c r="I355">
        <f>SUMIF(negtgel!U$2:BL$2,'Tsalin uzuulelt'!H$1,negtgel!U355:BL355) + SUMIF(negtgel!U$2:BL$2,'Tsalin uzuulelt'!H$2,negtgel!U355:BL355)+SUMIF(negtgel!U$2:BL$2,'Tsalin uzuulelt'!H$3,negtgel!U355:BL355)+SUMIF(negtgel!U$2:BL$2,'Tsalin uzuulelt'!H$4,negtgel!U355:BL355)+SUMIF(negtgel!U$2:BL$2,'Tsalin uzuulelt'!H$5,negtgel!U355:BL355)</f>
      </c>
      <c r="J355">
        <f>SUMIF(negtgel!U$2:BL$2,'Tsalin uzuulelt'!J$1,negtgel!U355:BL355) + SUMIF(negtgel!U$2:BL$2,'Tsalin uzuulelt'!J$2,negtgel!U355:BL355)+SUMIF(negtgel!U$2:BL$2,'Tsalin uzuulelt'!J$3,negtgel!U355:BL355)+SUMIF(negtgel!U$2:BL$2,'Tsalin uzuulelt'!J$4,negtgel!U355:BL355)+SUMIF(negtgel!U$2:BL$2,'Tsalin uzuulelt'!J$5,negtgel!U355:BL355)</f>
      </c>
      <c r="K355">
        <f>SUMIF(negtgel!U$2:BL$2,'Tsalin uzuulelt'!L$1,negtgel!U355:BL355) + SUMIF(negtgel!U$2:BL$2,'Tsalin uzuulelt'!L$2,negtgel!U355:BL355)+SUMIF(negtgel!U$2:BL$2,'Tsalin uzuulelt'!L$3,negtgel!U355:BL355)+SUMIF(negtgel!U$2:BL$2,'Tsalin uzuulelt'!L$4,negtgel!U355:BL355)+SUMIF(negtgel!U$2:BL$2,'Tsalin uzuulelt'!L$5,negtgel!U355:BL355)</f>
      </c>
      <c r="L355">
        <f>SUMIF(negtgel!U$2:BL$2,'Tsalin uzuulelt'!N$1,negtgel!U355:BL355) + SUMIF(negtgel!U$2:BL$2,'Tsalin uzuulelt'!N$2,negtgel!U355:BL355)+SUMIF(negtgel!U$2:BL$2,'Tsalin uzuulelt'!N$3,negtgel!U355:BL355)+SUMIF(negtgel!U$2:BL$2,'Tsalin uzuulelt'!N$4,negtgel!U355:BL355)+SUMIF(negtgel!U$2:BL$2,'Tsalin uzuulelt'!N$5,negtgel!U355:BL355)</f>
      </c>
      <c r="M355">
        <f>SUMIF(negtgel!U$2:BL$2,'Tsalin uzuulelt'!P$1,negtgel!U355:BL355) + SUMIF(negtgel!U$2:BL$2,'Tsalin uzuulelt'!P$2,negtgel!U355:BL355)+ SUMIF(negtgel!U$2:BL$2,'Tsalin uzuulelt'!P$3,negtgel!U355:BL355)+ SUMIF(negtgel!U$2:BL$2,'Tsalin uzuulelt'!P$4,negtgel!U355:BL355)+ SUMIF(negtgel!U$2:BL$2,'Tsalin uzuulelt'!P$5,negtgel!U355:BL355)</f>
      </c>
      <c r="N355">
        <f>IF(ISNUMBER(U355*1)=CF355,0,K355-H355-G355)</f>
      </c>
      <c r="O355">
        <f>IF(ISNUMBER(U355*1)=CF355,0,L355)</f>
      </c>
      <c r="P355">
        <f>IF(ISNUMBER(U355*1)=CF355,0,M355)</f>
      </c>
      <c r="Q355">
        <f>IF(N355&gt;2400000,N355,0)</f>
      </c>
      <c r="R355">
        <f>IF(L355/Q355*100&lt;3,2,10)</f>
      </c>
      <c r="S355">
        <f>IF(CH355=0,0,IF(B355&gt;9,10,IF(B355&gt;8,B355,IF(B355&gt;7.7,7.8,IF(B355&gt;3,B355,IF(B355&gt;1.5,2))))))</f>
      </c>
      <c r="T355">
        <f>IFERROR(U355*1,0)</f>
      </c>
      <c r="U355" t="n">
        <v>21.0</v>
      </c>
      <c r="V355" t="s">
        <v>4540</v>
      </c>
      <c r="W355" t="s">
        <v>4469</v>
      </c>
      <c r="X355" t="n">
        <v>645556.0</v>
      </c>
      <c r="Y355" t="n">
        <v>645556.0</v>
      </c>
      <c r="Z355" t="n">
        <v>96833.0</v>
      </c>
      <c r="AA355" t="n">
        <v>129111.0</v>
      </c>
      <c r="AB355" t="n">
        <v>0.0</v>
      </c>
      <c r="AC355" t="n">
        <v>96833.0</v>
      </c>
      <c r="AD355" t="n">
        <v>0.0</v>
      </c>
      <c r="AE355" t="n">
        <v>0.0</v>
      </c>
      <c r="AF355" t="n">
        <v>60000.0</v>
      </c>
      <c r="AG355" t="n">
        <v>0.0</v>
      </c>
      <c r="AH355" t="n">
        <v>0.0</v>
      </c>
      <c r="AI355" t="n">
        <v>0.0</v>
      </c>
      <c r="AJ355" t="n">
        <v>0.0</v>
      </c>
      <c r="AK355" t="n">
        <v>0.0</v>
      </c>
      <c r="AL355" t="n">
        <v>0.0</v>
      </c>
      <c r="AM355" t="n">
        <v>0.0</v>
      </c>
      <c r="AN355" t="n">
        <v>0.0</v>
      </c>
      <c r="AO355" t="n">
        <v>1028333.0</v>
      </c>
      <c r="AP355" t="n">
        <v>102834.0</v>
      </c>
      <c r="AQ355" t="n">
        <v>86150.0</v>
      </c>
      <c r="CG355"/>
    </row>
    <row r="356">
      <c r="A356" t="n">
        <v>6.0</v>
      </c>
      <c r="B356">
        <f>IF((K356-G356-H356&gt;2400000),10,(L356/(K356-G356-H356)*100))</f>
      </c>
      <c r="C356">
        <f>IF(N356&gt;2400000,240000,(N356*S356)/100)</f>
      </c>
      <c r="D356">
        <f>IF(S356=0,0,IF((N356-I356)&gt;2400000,((((((N356-I356-J356)-240000))*0.1+(I356+J356)*0.1)))-7000,((((((N356-I356-J356)-(N356-I356-J356)*S356/100)))*0.1+(I356+J356)*0.1)-7000)))</f>
      </c>
      <c r="E356">
        <f>C356-O356</f>
      </c>
      <c r="F356">
        <f>D356-P356</f>
      </c>
      <c r="G356">
        <f>SUMIF(negtgel!U$2:BL$2,'Tsalin uzuulelt'!B$1,negtgel!U356:BL356) + SUMIF(negtgel!U$2:BL$2,'Tsalin uzuulelt'!B$2,negtgel!U356:BL356)+SUMIF(negtgel!U$2:BL$2,'Tsalin uzuulelt'!B$3,negtgel!U356:BL356)+SUMIF(negtgel!U$2:BL$2,'Tsalin uzuulelt'!B$4,negtgel!U356:BL356)+SUMIF(negtgel!U$2:BL$2,'Tsalin uzuulelt'!B$5,negtgel!U356:BL356)</f>
      </c>
      <c r="H356">
        <f>SUMIF(negtgel!U$2:BL$2,'Tsalin uzuulelt'!F$1,negtgel!U356:BL356) + SUMIF(negtgel!U$2:BL$2,'Tsalin uzuulelt'!F$2,negtgel!U356:BL356)+SUMIF(negtgel!U$2:BL$2,'Tsalin uzuulelt'!F$3,negtgel!U356:BL356)+SUMIF(negtgel!U$2:BL$2,'Tsalin uzuulelt'!F$4,negtgel!U356:BL356)+SUMIF(negtgel!U$2:BL$2,'Tsalin uzuulelt'!F$5,negtgel!U356:BL356)</f>
      </c>
      <c r="I356">
        <f>SUMIF(negtgel!U$2:BL$2,'Tsalin uzuulelt'!H$1,negtgel!U356:BL356) + SUMIF(negtgel!U$2:BL$2,'Tsalin uzuulelt'!H$2,negtgel!U356:BL356)+SUMIF(negtgel!U$2:BL$2,'Tsalin uzuulelt'!H$3,negtgel!U356:BL356)+SUMIF(negtgel!U$2:BL$2,'Tsalin uzuulelt'!H$4,negtgel!U356:BL356)+SUMIF(negtgel!U$2:BL$2,'Tsalin uzuulelt'!H$5,negtgel!U356:BL356)</f>
      </c>
      <c r="J356">
        <f>SUMIF(negtgel!U$2:BL$2,'Tsalin uzuulelt'!J$1,negtgel!U356:BL356) + SUMIF(negtgel!U$2:BL$2,'Tsalin uzuulelt'!J$2,negtgel!U356:BL356)+SUMIF(negtgel!U$2:BL$2,'Tsalin uzuulelt'!J$3,negtgel!U356:BL356)+SUMIF(negtgel!U$2:BL$2,'Tsalin uzuulelt'!J$4,negtgel!U356:BL356)+SUMIF(negtgel!U$2:BL$2,'Tsalin uzuulelt'!J$5,negtgel!U356:BL356)</f>
      </c>
      <c r="K356">
        <f>SUMIF(negtgel!U$2:BL$2,'Tsalin uzuulelt'!L$1,negtgel!U356:BL356) + SUMIF(negtgel!U$2:BL$2,'Tsalin uzuulelt'!L$2,negtgel!U356:BL356)+SUMIF(negtgel!U$2:BL$2,'Tsalin uzuulelt'!L$3,negtgel!U356:BL356)+SUMIF(negtgel!U$2:BL$2,'Tsalin uzuulelt'!L$4,negtgel!U356:BL356)+SUMIF(negtgel!U$2:BL$2,'Tsalin uzuulelt'!L$5,negtgel!U356:BL356)</f>
      </c>
      <c r="L356">
        <f>SUMIF(negtgel!U$2:BL$2,'Tsalin uzuulelt'!N$1,negtgel!U356:BL356) + SUMIF(negtgel!U$2:BL$2,'Tsalin uzuulelt'!N$2,negtgel!U356:BL356)+SUMIF(negtgel!U$2:BL$2,'Tsalin uzuulelt'!N$3,negtgel!U356:BL356)+SUMIF(negtgel!U$2:BL$2,'Tsalin uzuulelt'!N$4,negtgel!U356:BL356)+SUMIF(negtgel!U$2:BL$2,'Tsalin uzuulelt'!N$5,negtgel!U356:BL356)</f>
      </c>
      <c r="M356">
        <f>SUMIF(negtgel!U$2:BL$2,'Tsalin uzuulelt'!P$1,negtgel!U356:BL356) + SUMIF(negtgel!U$2:BL$2,'Tsalin uzuulelt'!P$2,negtgel!U356:BL356)+ SUMIF(negtgel!U$2:BL$2,'Tsalin uzuulelt'!P$3,negtgel!U356:BL356)+ SUMIF(negtgel!U$2:BL$2,'Tsalin uzuulelt'!P$4,negtgel!U356:BL356)+ SUMIF(negtgel!U$2:BL$2,'Tsalin uzuulelt'!P$5,negtgel!U356:BL356)</f>
      </c>
      <c r="N356">
        <f>IF(ISNUMBER(U356*1)=CF356,0,K356-H356-G356)</f>
      </c>
      <c r="O356">
        <f>IF(ISNUMBER(U356*1)=CF356,0,L356)</f>
      </c>
      <c r="P356">
        <f>IF(ISNUMBER(U356*1)=CF356,0,M356)</f>
      </c>
      <c r="Q356">
        <f>IF(N356&gt;2400000,N356,0)</f>
      </c>
      <c r="R356">
        <f>IF(L356/Q356*100&lt;3,2,10)</f>
      </c>
      <c r="S356">
        <f>IF(CH356=0,0,IF(B356&gt;9,10,IF(B356&gt;8,B356,IF(B356&gt;7.7,7.8,IF(B356&gt;3,B356,IF(B356&gt;1.5,2))))))</f>
      </c>
      <c r="T356">
        <f>IFERROR(U356*1,0)</f>
      </c>
      <c r="U356" t="s">
        <v>4466</v>
      </c>
      <c r="V356"/>
      <c r="W356"/>
      <c r="X356" t="n">
        <v>1.2309429E7</v>
      </c>
      <c r="Y356" t="n">
        <v>1.0877676E7</v>
      </c>
      <c r="Z356" t="n">
        <v>1336556.0</v>
      </c>
      <c r="AA356" t="n">
        <v>1407721.0</v>
      </c>
      <c r="AB356" t="n">
        <v>538405.0</v>
      </c>
      <c r="AC356" t="n">
        <v>422131.0</v>
      </c>
      <c r="AD356" t="n">
        <v>798492.0</v>
      </c>
      <c r="AE356" t="n">
        <v>0.0</v>
      </c>
      <c r="AF356" t="n">
        <v>1086000.0</v>
      </c>
      <c r="AG356" t="n">
        <v>0.0</v>
      </c>
      <c r="AH356" t="n">
        <v>0.0</v>
      </c>
      <c r="AI356" t="n">
        <v>0.0</v>
      </c>
      <c r="AJ356" t="n">
        <v>1247487.0</v>
      </c>
      <c r="AK356" t="n">
        <v>0.0</v>
      </c>
      <c r="AL356" t="n">
        <v>0.0</v>
      </c>
      <c r="AM356" t="n">
        <v>0.0</v>
      </c>
      <c r="AN356" t="n">
        <v>0.0</v>
      </c>
      <c r="AO356" t="n">
        <v>1.7744149E7</v>
      </c>
      <c r="AP356" t="n">
        <v>1774416.0</v>
      </c>
      <c r="AQ356" t="n">
        <v>1474833.3</v>
      </c>
      <c r="CG356"/>
    </row>
    <row r="357">
      <c r="A357" t="n">
        <v>6.0</v>
      </c>
      <c r="B357">
        <f>IF((K357-G357-H357&gt;2400000),10,(L357/(K357-G357-H357)*100))</f>
      </c>
      <c r="C357">
        <f>IF(N357&gt;2400000,240000,(N357*S357)/100)</f>
      </c>
      <c r="D357">
        <f>IF(S357=0,0,IF((N357-I357)&gt;2400000,((((((N357-I357-J357)-240000))*0.1+(I357+J357)*0.1)))-7000,((((((N357-I357-J357)-(N357-I357-J357)*S357/100)))*0.1+(I357+J357)*0.1)-7000)))</f>
      </c>
      <c r="E357">
        <f>C357-O357</f>
      </c>
      <c r="F357">
        <f>D357-P357</f>
      </c>
      <c r="G357">
        <f>SUMIF(negtgel!U$2:BL$2,'Tsalin uzuulelt'!B$1,negtgel!U357:BL357) + SUMIF(negtgel!U$2:BL$2,'Tsalin uzuulelt'!B$2,negtgel!U357:BL357)+SUMIF(negtgel!U$2:BL$2,'Tsalin uzuulelt'!B$3,negtgel!U357:BL357)+SUMIF(negtgel!U$2:BL$2,'Tsalin uzuulelt'!B$4,negtgel!U357:BL357)+SUMIF(negtgel!U$2:BL$2,'Tsalin uzuulelt'!B$5,negtgel!U357:BL357)</f>
      </c>
      <c r="H357">
        <f>SUMIF(negtgel!U$2:BL$2,'Tsalin uzuulelt'!F$1,negtgel!U357:BL357) + SUMIF(negtgel!U$2:BL$2,'Tsalin uzuulelt'!F$2,negtgel!U357:BL357)+SUMIF(negtgel!U$2:BL$2,'Tsalin uzuulelt'!F$3,negtgel!U357:BL357)+SUMIF(negtgel!U$2:BL$2,'Tsalin uzuulelt'!F$4,negtgel!U357:BL357)+SUMIF(negtgel!U$2:BL$2,'Tsalin uzuulelt'!F$5,negtgel!U357:BL357)</f>
      </c>
      <c r="I357">
        <f>SUMIF(negtgel!U$2:BL$2,'Tsalin uzuulelt'!H$1,negtgel!U357:BL357) + SUMIF(negtgel!U$2:BL$2,'Tsalin uzuulelt'!H$2,negtgel!U357:BL357)+SUMIF(negtgel!U$2:BL$2,'Tsalin uzuulelt'!H$3,negtgel!U357:BL357)+SUMIF(negtgel!U$2:BL$2,'Tsalin uzuulelt'!H$4,negtgel!U357:BL357)+SUMIF(negtgel!U$2:BL$2,'Tsalin uzuulelt'!H$5,negtgel!U357:BL357)</f>
      </c>
      <c r="J357">
        <f>SUMIF(negtgel!U$2:BL$2,'Tsalin uzuulelt'!J$1,negtgel!U357:BL357) + SUMIF(negtgel!U$2:BL$2,'Tsalin uzuulelt'!J$2,negtgel!U357:BL357)+SUMIF(negtgel!U$2:BL$2,'Tsalin uzuulelt'!J$3,negtgel!U357:BL357)+SUMIF(negtgel!U$2:BL$2,'Tsalin uzuulelt'!J$4,negtgel!U357:BL357)+SUMIF(negtgel!U$2:BL$2,'Tsalin uzuulelt'!J$5,negtgel!U357:BL357)</f>
      </c>
      <c r="K357">
        <f>SUMIF(negtgel!U$2:BL$2,'Tsalin uzuulelt'!L$1,negtgel!U357:BL357) + SUMIF(negtgel!U$2:BL$2,'Tsalin uzuulelt'!L$2,negtgel!U357:BL357)+SUMIF(negtgel!U$2:BL$2,'Tsalin uzuulelt'!L$3,negtgel!U357:BL357)+SUMIF(negtgel!U$2:BL$2,'Tsalin uzuulelt'!L$4,negtgel!U357:BL357)+SUMIF(negtgel!U$2:BL$2,'Tsalin uzuulelt'!L$5,negtgel!U357:BL357)</f>
      </c>
      <c r="L357">
        <f>SUMIF(negtgel!U$2:BL$2,'Tsalin uzuulelt'!N$1,negtgel!U357:BL357) + SUMIF(negtgel!U$2:BL$2,'Tsalin uzuulelt'!N$2,negtgel!U357:BL357)+SUMIF(negtgel!U$2:BL$2,'Tsalin uzuulelt'!N$3,negtgel!U357:BL357)+SUMIF(negtgel!U$2:BL$2,'Tsalin uzuulelt'!N$4,negtgel!U357:BL357)+SUMIF(negtgel!U$2:BL$2,'Tsalin uzuulelt'!N$5,negtgel!U357:BL357)</f>
      </c>
      <c r="M357">
        <f>SUMIF(negtgel!U$2:BL$2,'Tsalin uzuulelt'!P$1,negtgel!U357:BL357) + SUMIF(negtgel!U$2:BL$2,'Tsalin uzuulelt'!P$2,negtgel!U357:BL357)+ SUMIF(negtgel!U$2:BL$2,'Tsalin uzuulelt'!P$3,negtgel!U357:BL357)+ SUMIF(negtgel!U$2:BL$2,'Tsalin uzuulelt'!P$4,negtgel!U357:BL357)+ SUMIF(negtgel!U$2:BL$2,'Tsalin uzuulelt'!P$5,negtgel!U357:BL357)</f>
      </c>
      <c r="N357">
        <f>IF(ISNUMBER(U357*1)=CF357,0,K357-H357-G357)</f>
      </c>
      <c r="O357">
        <f>IF(ISNUMBER(U357*1)=CF357,0,L357)</f>
      </c>
      <c r="P357">
        <f>IF(ISNUMBER(U357*1)=CF357,0,M357)</f>
      </c>
      <c r="Q357">
        <f>IF(N357&gt;2400000,N357,0)</f>
      </c>
      <c r="R357">
        <f>IF(L357/Q357*100&lt;3,2,10)</f>
      </c>
      <c r="S357">
        <f>IF(CH357=0,0,IF(B357&gt;9,10,IF(B357&gt;8,B357,IF(B357&gt;7.7,7.8,IF(B357&gt;3,B357,IF(B357&gt;1.5,2))))))</f>
      </c>
      <c r="T357">
        <f>IFERROR(U357*1,0)</f>
      </c>
      <c r="U357" t="s">
        <v>4467</v>
      </c>
      <c r="V357"/>
      <c r="W357"/>
      <c r="X357"/>
      <c r="Y357"/>
      <c r="Z357"/>
      <c r="AA357"/>
      <c r="AB357"/>
      <c r="AC357"/>
      <c r="AD357"/>
      <c r="AE357"/>
      <c r="AF357"/>
      <c r="AG357"/>
      <c r="AH357"/>
      <c r="AI357"/>
      <c r="AJ357"/>
      <c r="AK357"/>
      <c r="AL357"/>
      <c r="AM357"/>
      <c r="AN357"/>
      <c r="AO357"/>
      <c r="AP357"/>
      <c r="AQ357"/>
      <c r="CG357"/>
    </row>
    <row r="358">
      <c r="A358" t="n">
        <v>6.0</v>
      </c>
      <c r="B358">
        <f>IF((K358-G358-H358&gt;2400000),10,(L358/(K358-G358-H358)*100))</f>
      </c>
      <c r="C358">
        <f>IF(N358&gt;2400000,240000,(N358*S358)/100)</f>
      </c>
      <c r="D358">
        <f>IF(S358=0,0,IF((N358-I358)&gt;2400000,((((((N358-I358-J358)-240000))*0.1+(I358+J358)*0.1)))-7000,((((((N358-I358-J358)-(N358-I358-J358)*S358/100)))*0.1+(I358+J358)*0.1)-7000)))</f>
      </c>
      <c r="E358">
        <f>C358-O358</f>
      </c>
      <c r="F358">
        <f>D358-P358</f>
      </c>
      <c r="G358">
        <f>SUMIF(negtgel!U$2:BL$2,'Tsalin uzuulelt'!B$1,negtgel!U358:BL358) + SUMIF(negtgel!U$2:BL$2,'Tsalin uzuulelt'!B$2,negtgel!U358:BL358)+SUMIF(negtgel!U$2:BL$2,'Tsalin uzuulelt'!B$3,negtgel!U358:BL358)+SUMIF(negtgel!U$2:BL$2,'Tsalin uzuulelt'!B$4,negtgel!U358:BL358)+SUMIF(negtgel!U$2:BL$2,'Tsalin uzuulelt'!B$5,negtgel!U358:BL358)</f>
      </c>
      <c r="H358">
        <f>SUMIF(negtgel!U$2:BL$2,'Tsalin uzuulelt'!F$1,negtgel!U358:BL358) + SUMIF(negtgel!U$2:BL$2,'Tsalin uzuulelt'!F$2,negtgel!U358:BL358)+SUMIF(negtgel!U$2:BL$2,'Tsalin uzuulelt'!F$3,negtgel!U358:BL358)+SUMIF(negtgel!U$2:BL$2,'Tsalin uzuulelt'!F$4,negtgel!U358:BL358)+SUMIF(negtgel!U$2:BL$2,'Tsalin uzuulelt'!F$5,negtgel!U358:BL358)</f>
      </c>
      <c r="I358">
        <f>SUMIF(negtgel!U$2:BL$2,'Tsalin uzuulelt'!H$1,negtgel!U358:BL358) + SUMIF(negtgel!U$2:BL$2,'Tsalin uzuulelt'!H$2,negtgel!U358:BL358)+SUMIF(negtgel!U$2:BL$2,'Tsalin uzuulelt'!H$3,negtgel!U358:BL358)+SUMIF(negtgel!U$2:BL$2,'Tsalin uzuulelt'!H$4,negtgel!U358:BL358)+SUMIF(negtgel!U$2:BL$2,'Tsalin uzuulelt'!H$5,negtgel!U358:BL358)</f>
      </c>
      <c r="J358">
        <f>SUMIF(negtgel!U$2:BL$2,'Tsalin uzuulelt'!J$1,negtgel!U358:BL358) + SUMIF(negtgel!U$2:BL$2,'Tsalin uzuulelt'!J$2,negtgel!U358:BL358)+SUMIF(negtgel!U$2:BL$2,'Tsalin uzuulelt'!J$3,negtgel!U358:BL358)+SUMIF(negtgel!U$2:BL$2,'Tsalin uzuulelt'!J$4,negtgel!U358:BL358)+SUMIF(negtgel!U$2:BL$2,'Tsalin uzuulelt'!J$5,negtgel!U358:BL358)</f>
      </c>
      <c r="K358">
        <f>SUMIF(negtgel!U$2:BL$2,'Tsalin uzuulelt'!L$1,negtgel!U358:BL358) + SUMIF(negtgel!U$2:BL$2,'Tsalin uzuulelt'!L$2,negtgel!U358:BL358)+SUMIF(negtgel!U$2:BL$2,'Tsalin uzuulelt'!L$3,negtgel!U358:BL358)+SUMIF(negtgel!U$2:BL$2,'Tsalin uzuulelt'!L$4,negtgel!U358:BL358)+SUMIF(negtgel!U$2:BL$2,'Tsalin uzuulelt'!L$5,negtgel!U358:BL358)</f>
      </c>
      <c r="L358">
        <f>SUMIF(negtgel!U$2:BL$2,'Tsalin uzuulelt'!N$1,negtgel!U358:BL358) + SUMIF(negtgel!U$2:BL$2,'Tsalin uzuulelt'!N$2,negtgel!U358:BL358)+SUMIF(negtgel!U$2:BL$2,'Tsalin uzuulelt'!N$3,negtgel!U358:BL358)+SUMIF(negtgel!U$2:BL$2,'Tsalin uzuulelt'!N$4,negtgel!U358:BL358)+SUMIF(negtgel!U$2:BL$2,'Tsalin uzuulelt'!N$5,negtgel!U358:BL358)</f>
      </c>
      <c r="M358">
        <f>SUMIF(negtgel!U$2:BL$2,'Tsalin uzuulelt'!P$1,negtgel!U358:BL358) + SUMIF(negtgel!U$2:BL$2,'Tsalin uzuulelt'!P$2,negtgel!U358:BL358)+ SUMIF(negtgel!U$2:BL$2,'Tsalin uzuulelt'!P$3,negtgel!U358:BL358)+ SUMIF(negtgel!U$2:BL$2,'Tsalin uzuulelt'!P$4,negtgel!U358:BL358)+ SUMIF(negtgel!U$2:BL$2,'Tsalin uzuulelt'!P$5,negtgel!U358:BL358)</f>
      </c>
      <c r="N358">
        <f>IF(ISNUMBER(U358*1)=CF358,0,K358-H358-G358)</f>
      </c>
      <c r="O358">
        <f>IF(ISNUMBER(U358*1)=CF358,0,L358)</f>
      </c>
      <c r="P358">
        <f>IF(ISNUMBER(U358*1)=CF358,0,M358)</f>
      </c>
      <c r="Q358">
        <f>IF(N358&gt;2400000,N358,0)</f>
      </c>
      <c r="R358">
        <f>IF(L358/Q358*100&lt;3,2,10)</f>
      </c>
      <c r="S358">
        <f>IF(CH358=0,0,IF(B358&gt;9,10,IF(B358&gt;8,B358,IF(B358&gt;7.7,7.8,IF(B358&gt;3,B358,IF(B358&gt;1.5,2))))))</f>
      </c>
      <c r="T358">
        <f>IFERROR(U358*1,0)</f>
      </c>
      <c r="U358" t="n">
        <v>22.0</v>
      </c>
      <c r="V358" t="s">
        <v>4468</v>
      </c>
      <c r="W358" t="s">
        <v>4469</v>
      </c>
      <c r="X358" t="n">
        <v>613669.0</v>
      </c>
      <c r="Y358" t="n">
        <v>613669.0</v>
      </c>
      <c r="Z358" t="n">
        <v>61367.0</v>
      </c>
      <c r="AA358" t="n">
        <v>92050.0</v>
      </c>
      <c r="AB358" t="n">
        <v>0.0</v>
      </c>
      <c r="AC358" t="n">
        <v>0.0</v>
      </c>
      <c r="AD358" t="n">
        <v>0.0</v>
      </c>
      <c r="AE358" t="n">
        <v>0.0</v>
      </c>
      <c r="AF358" t="n">
        <v>60000.0</v>
      </c>
      <c r="AG358" t="n">
        <v>0.0</v>
      </c>
      <c r="AH358" t="n">
        <v>0.0</v>
      </c>
      <c r="AI358" t="n">
        <v>0.0</v>
      </c>
      <c r="AJ358" t="n">
        <v>0.0</v>
      </c>
      <c r="AK358" t="n">
        <v>0.0</v>
      </c>
      <c r="AL358" t="n">
        <v>0.0</v>
      </c>
      <c r="AM358" t="n">
        <v>0.0</v>
      </c>
      <c r="AN358" t="n">
        <v>0.0</v>
      </c>
      <c r="AO358" t="n">
        <v>827086.0</v>
      </c>
      <c r="AP358" t="n">
        <v>82709.0</v>
      </c>
      <c r="AQ358" t="n">
        <v>68037.7</v>
      </c>
      <c r="CG358"/>
    </row>
    <row r="359">
      <c r="A359" t="n">
        <v>6.0</v>
      </c>
      <c r="B359">
        <f>IF((K359-G359-H359&gt;2400000),10,(L359/(K359-G359-H359)*100))</f>
      </c>
      <c r="C359">
        <f>IF(N359&gt;2400000,240000,(N359*S359)/100)</f>
      </c>
      <c r="D359">
        <f>IF(S359=0,0,IF((N359-I359)&gt;2400000,((((((N359-I359-J359)-240000))*0.1+(I359+J359)*0.1)))-7000,((((((N359-I359-J359)-(N359-I359-J359)*S359/100)))*0.1+(I359+J359)*0.1)-7000)))</f>
      </c>
      <c r="E359">
        <f>C359-O359</f>
      </c>
      <c r="F359">
        <f>D359-P359</f>
      </c>
      <c r="G359">
        <f>SUMIF(negtgel!U$2:BL$2,'Tsalin uzuulelt'!B$1,negtgel!U359:BL359) + SUMIF(negtgel!U$2:BL$2,'Tsalin uzuulelt'!B$2,negtgel!U359:BL359)+SUMIF(negtgel!U$2:BL$2,'Tsalin uzuulelt'!B$3,negtgel!U359:BL359)+SUMIF(negtgel!U$2:BL$2,'Tsalin uzuulelt'!B$4,negtgel!U359:BL359)+SUMIF(negtgel!U$2:BL$2,'Tsalin uzuulelt'!B$5,negtgel!U359:BL359)</f>
      </c>
      <c r="H359">
        <f>SUMIF(negtgel!U$2:BL$2,'Tsalin uzuulelt'!F$1,negtgel!U359:BL359) + SUMIF(negtgel!U$2:BL$2,'Tsalin uzuulelt'!F$2,negtgel!U359:BL359)+SUMIF(negtgel!U$2:BL$2,'Tsalin uzuulelt'!F$3,negtgel!U359:BL359)+SUMIF(negtgel!U$2:BL$2,'Tsalin uzuulelt'!F$4,negtgel!U359:BL359)+SUMIF(negtgel!U$2:BL$2,'Tsalin uzuulelt'!F$5,negtgel!U359:BL359)</f>
      </c>
      <c r="I359">
        <f>SUMIF(negtgel!U$2:BL$2,'Tsalin uzuulelt'!H$1,negtgel!U359:BL359) + SUMIF(negtgel!U$2:BL$2,'Tsalin uzuulelt'!H$2,negtgel!U359:BL359)+SUMIF(negtgel!U$2:BL$2,'Tsalin uzuulelt'!H$3,negtgel!U359:BL359)+SUMIF(negtgel!U$2:BL$2,'Tsalin uzuulelt'!H$4,negtgel!U359:BL359)+SUMIF(negtgel!U$2:BL$2,'Tsalin uzuulelt'!H$5,negtgel!U359:BL359)</f>
      </c>
      <c r="J359">
        <f>SUMIF(negtgel!U$2:BL$2,'Tsalin uzuulelt'!J$1,negtgel!U359:BL359) + SUMIF(negtgel!U$2:BL$2,'Tsalin uzuulelt'!J$2,negtgel!U359:BL359)+SUMIF(negtgel!U$2:BL$2,'Tsalin uzuulelt'!J$3,negtgel!U359:BL359)+SUMIF(negtgel!U$2:BL$2,'Tsalin uzuulelt'!J$4,negtgel!U359:BL359)+SUMIF(negtgel!U$2:BL$2,'Tsalin uzuulelt'!J$5,negtgel!U359:BL359)</f>
      </c>
      <c r="K359">
        <f>SUMIF(negtgel!U$2:BL$2,'Tsalin uzuulelt'!L$1,negtgel!U359:BL359) + SUMIF(negtgel!U$2:BL$2,'Tsalin uzuulelt'!L$2,negtgel!U359:BL359)+SUMIF(negtgel!U$2:BL$2,'Tsalin uzuulelt'!L$3,negtgel!U359:BL359)+SUMIF(negtgel!U$2:BL$2,'Tsalin uzuulelt'!L$4,negtgel!U359:BL359)+SUMIF(negtgel!U$2:BL$2,'Tsalin uzuulelt'!L$5,negtgel!U359:BL359)</f>
      </c>
      <c r="L359">
        <f>SUMIF(negtgel!U$2:BL$2,'Tsalin uzuulelt'!N$1,negtgel!U359:BL359) + SUMIF(negtgel!U$2:BL$2,'Tsalin uzuulelt'!N$2,negtgel!U359:BL359)+SUMIF(negtgel!U$2:BL$2,'Tsalin uzuulelt'!N$3,negtgel!U359:BL359)+SUMIF(negtgel!U$2:BL$2,'Tsalin uzuulelt'!N$4,negtgel!U359:BL359)+SUMIF(negtgel!U$2:BL$2,'Tsalin uzuulelt'!N$5,negtgel!U359:BL359)</f>
      </c>
      <c r="M359">
        <f>SUMIF(negtgel!U$2:BL$2,'Tsalin uzuulelt'!P$1,negtgel!U359:BL359) + SUMIF(negtgel!U$2:BL$2,'Tsalin uzuulelt'!P$2,negtgel!U359:BL359)+ SUMIF(negtgel!U$2:BL$2,'Tsalin uzuulelt'!P$3,negtgel!U359:BL359)+ SUMIF(negtgel!U$2:BL$2,'Tsalin uzuulelt'!P$4,negtgel!U359:BL359)+ SUMIF(negtgel!U$2:BL$2,'Tsalin uzuulelt'!P$5,negtgel!U359:BL359)</f>
      </c>
      <c r="N359">
        <f>IF(ISNUMBER(U359*1)=CF359,0,K359-H359-G359)</f>
      </c>
      <c r="O359">
        <f>IF(ISNUMBER(U359*1)=CF359,0,L359)</f>
      </c>
      <c r="P359">
        <f>IF(ISNUMBER(U359*1)=CF359,0,M359)</f>
      </c>
      <c r="Q359">
        <f>IF(N359&gt;2400000,N359,0)</f>
      </c>
      <c r="R359">
        <f>IF(L359/Q359*100&lt;3,2,10)</f>
      </c>
      <c r="S359">
        <f>IF(CH359=0,0,IF(B359&gt;9,10,IF(B359&gt;8,B359,IF(B359&gt;7.7,7.8,IF(B359&gt;3,B359,IF(B359&gt;1.5,2))))))</f>
      </c>
      <c r="T359">
        <f>IFERROR(U359*1,0)</f>
      </c>
      <c r="U359" t="n">
        <v>23.0</v>
      </c>
      <c r="V359" t="s">
        <v>4470</v>
      </c>
      <c r="W359" t="s">
        <v>4471</v>
      </c>
      <c r="X359" t="n">
        <v>535584.0</v>
      </c>
      <c r="Y359" t="n">
        <v>535584.0</v>
      </c>
      <c r="Z359" t="n">
        <v>0.0</v>
      </c>
      <c r="AA359" t="n">
        <v>0.0</v>
      </c>
      <c r="AB359" t="n">
        <v>0.0</v>
      </c>
      <c r="AC359" t="n">
        <v>0.0</v>
      </c>
      <c r="AD359" t="n">
        <v>0.0</v>
      </c>
      <c r="AE359" t="n">
        <v>0.0</v>
      </c>
      <c r="AF359" t="n">
        <v>60000.0</v>
      </c>
      <c r="AG359" t="n">
        <v>0.0</v>
      </c>
      <c r="AH359" t="n">
        <v>0.0</v>
      </c>
      <c r="AI359" t="n">
        <v>0.0</v>
      </c>
      <c r="AJ359" t="n">
        <v>0.0</v>
      </c>
      <c r="AK359" t="n">
        <v>0.0</v>
      </c>
      <c r="AL359" t="n">
        <v>0.0</v>
      </c>
      <c r="AM359" t="n">
        <v>0.0</v>
      </c>
      <c r="AN359" t="n">
        <v>0.0</v>
      </c>
      <c r="AO359" t="n">
        <v>595584.0</v>
      </c>
      <c r="AP359" t="n">
        <v>59559.0</v>
      </c>
      <c r="AQ359" t="n">
        <v>47202.6</v>
      </c>
      <c r="CG359"/>
    </row>
    <row r="360">
      <c r="A360" t="n">
        <v>6.0</v>
      </c>
      <c r="B360">
        <f>IF((K360-G360-H360&gt;2400000),10,(L360/(K360-G360-H360)*100))</f>
      </c>
      <c r="C360">
        <f>IF(N360&gt;2400000,240000,(N360*S360)/100)</f>
      </c>
      <c r="D360">
        <f>IF(S360=0,0,IF((N360-I360)&gt;2400000,((((((N360-I360-J360)-240000))*0.1+(I360+J360)*0.1)))-7000,((((((N360-I360-J360)-(N360-I360-J360)*S360/100)))*0.1+(I360+J360)*0.1)-7000)))</f>
      </c>
      <c r="E360">
        <f>C360-O360</f>
      </c>
      <c r="F360">
        <f>D360-P360</f>
      </c>
      <c r="G360">
        <f>SUMIF(negtgel!U$2:BL$2,'Tsalin uzuulelt'!B$1,negtgel!U360:BL360) + SUMIF(negtgel!U$2:BL$2,'Tsalin uzuulelt'!B$2,negtgel!U360:BL360)+SUMIF(negtgel!U$2:BL$2,'Tsalin uzuulelt'!B$3,negtgel!U360:BL360)+SUMIF(negtgel!U$2:BL$2,'Tsalin uzuulelt'!B$4,negtgel!U360:BL360)+SUMIF(negtgel!U$2:BL$2,'Tsalin uzuulelt'!B$5,negtgel!U360:BL360)</f>
      </c>
      <c r="H360">
        <f>SUMIF(negtgel!U$2:BL$2,'Tsalin uzuulelt'!F$1,negtgel!U360:BL360) + SUMIF(negtgel!U$2:BL$2,'Tsalin uzuulelt'!F$2,negtgel!U360:BL360)+SUMIF(negtgel!U$2:BL$2,'Tsalin uzuulelt'!F$3,negtgel!U360:BL360)+SUMIF(negtgel!U$2:BL$2,'Tsalin uzuulelt'!F$4,negtgel!U360:BL360)+SUMIF(negtgel!U$2:BL$2,'Tsalin uzuulelt'!F$5,negtgel!U360:BL360)</f>
      </c>
      <c r="I360">
        <f>SUMIF(negtgel!U$2:BL$2,'Tsalin uzuulelt'!H$1,negtgel!U360:BL360) + SUMIF(negtgel!U$2:BL$2,'Tsalin uzuulelt'!H$2,negtgel!U360:BL360)+SUMIF(negtgel!U$2:BL$2,'Tsalin uzuulelt'!H$3,negtgel!U360:BL360)+SUMIF(negtgel!U$2:BL$2,'Tsalin uzuulelt'!H$4,negtgel!U360:BL360)+SUMIF(negtgel!U$2:BL$2,'Tsalin uzuulelt'!H$5,negtgel!U360:BL360)</f>
      </c>
      <c r="J360">
        <f>SUMIF(negtgel!U$2:BL$2,'Tsalin uzuulelt'!J$1,negtgel!U360:BL360) + SUMIF(negtgel!U$2:BL$2,'Tsalin uzuulelt'!J$2,negtgel!U360:BL360)+SUMIF(negtgel!U$2:BL$2,'Tsalin uzuulelt'!J$3,negtgel!U360:BL360)+SUMIF(negtgel!U$2:BL$2,'Tsalin uzuulelt'!J$4,negtgel!U360:BL360)+SUMIF(negtgel!U$2:BL$2,'Tsalin uzuulelt'!J$5,negtgel!U360:BL360)</f>
      </c>
      <c r="K360">
        <f>SUMIF(negtgel!U$2:BL$2,'Tsalin uzuulelt'!L$1,negtgel!U360:BL360) + SUMIF(negtgel!U$2:BL$2,'Tsalin uzuulelt'!L$2,negtgel!U360:BL360)+SUMIF(negtgel!U$2:BL$2,'Tsalin uzuulelt'!L$3,negtgel!U360:BL360)+SUMIF(negtgel!U$2:BL$2,'Tsalin uzuulelt'!L$4,negtgel!U360:BL360)+SUMIF(negtgel!U$2:BL$2,'Tsalin uzuulelt'!L$5,negtgel!U360:BL360)</f>
      </c>
      <c r="L360">
        <f>SUMIF(negtgel!U$2:BL$2,'Tsalin uzuulelt'!N$1,negtgel!U360:BL360) + SUMIF(negtgel!U$2:BL$2,'Tsalin uzuulelt'!N$2,negtgel!U360:BL360)+SUMIF(negtgel!U$2:BL$2,'Tsalin uzuulelt'!N$3,negtgel!U360:BL360)+SUMIF(negtgel!U$2:BL$2,'Tsalin uzuulelt'!N$4,negtgel!U360:BL360)+SUMIF(negtgel!U$2:BL$2,'Tsalin uzuulelt'!N$5,negtgel!U360:BL360)</f>
      </c>
      <c r="M360">
        <f>SUMIF(negtgel!U$2:BL$2,'Tsalin uzuulelt'!P$1,negtgel!U360:BL360) + SUMIF(negtgel!U$2:BL$2,'Tsalin uzuulelt'!P$2,negtgel!U360:BL360)+ SUMIF(negtgel!U$2:BL$2,'Tsalin uzuulelt'!P$3,negtgel!U360:BL360)+ SUMIF(negtgel!U$2:BL$2,'Tsalin uzuulelt'!P$4,negtgel!U360:BL360)+ SUMIF(negtgel!U$2:BL$2,'Tsalin uzuulelt'!P$5,negtgel!U360:BL360)</f>
      </c>
      <c r="N360">
        <f>IF(ISNUMBER(U360*1)=CF360,0,K360-H360-G360)</f>
      </c>
      <c r="O360">
        <f>IF(ISNUMBER(U360*1)=CF360,0,L360)</f>
      </c>
      <c r="P360">
        <f>IF(ISNUMBER(U360*1)=CF360,0,M360)</f>
      </c>
      <c r="Q360">
        <f>IF(N360&gt;2400000,N360,0)</f>
      </c>
      <c r="R360">
        <f>IF(L360/Q360*100&lt;3,2,10)</f>
      </c>
      <c r="S360">
        <f>IF(CH360=0,0,IF(B360&gt;9,10,IF(B360&gt;8,B360,IF(B360&gt;7.7,7.8,IF(B360&gt;3,B360,IF(B360&gt;1.5,2))))))</f>
      </c>
      <c r="T360">
        <f>IFERROR(U360*1,0)</f>
      </c>
      <c r="U360" t="n">
        <v>24.0</v>
      </c>
      <c r="V360" t="s">
        <v>4472</v>
      </c>
      <c r="W360" t="s">
        <v>4469</v>
      </c>
      <c r="X360" t="n">
        <v>645556.0</v>
      </c>
      <c r="Y360" t="n">
        <v>581000.0</v>
      </c>
      <c r="Z360" t="n">
        <v>87150.0</v>
      </c>
      <c r="AA360" t="n">
        <v>0.0</v>
      </c>
      <c r="AB360" t="n">
        <v>0.0</v>
      </c>
      <c r="AC360" t="n">
        <v>0.0</v>
      </c>
      <c r="AD360" t="n">
        <v>0.0</v>
      </c>
      <c r="AE360" t="n">
        <v>0.0</v>
      </c>
      <c r="AF360" t="n">
        <v>54000.0</v>
      </c>
      <c r="AG360" t="n">
        <v>0.0</v>
      </c>
      <c r="AH360" t="n">
        <v>0.0</v>
      </c>
      <c r="AI360" t="n">
        <v>0.0</v>
      </c>
      <c r="AJ360" t="n">
        <v>0.0</v>
      </c>
      <c r="AK360" t="n">
        <v>0.0</v>
      </c>
      <c r="AL360" t="n">
        <v>0.0</v>
      </c>
      <c r="AM360" t="n">
        <v>0.0</v>
      </c>
      <c r="AN360" t="n">
        <v>0.0</v>
      </c>
      <c r="AO360" t="n">
        <v>722150.0</v>
      </c>
      <c r="AP360" t="n">
        <v>72214.0</v>
      </c>
      <c r="AQ360" t="n">
        <v>58533.5</v>
      </c>
      <c r="CG360"/>
    </row>
    <row r="361">
      <c r="A361" t="n">
        <v>6.0</v>
      </c>
      <c r="B361">
        <f>IF((K361-G361-H361&gt;2400000),10,(L361/(K361-G361-H361)*100))</f>
      </c>
      <c r="C361">
        <f>IF(N361&gt;2400000,240000,(N361*S361)/100)</f>
      </c>
      <c r="D361">
        <f>IF(S361=0,0,IF((N361-I361)&gt;2400000,((((((N361-I361-J361)-240000))*0.1+(I361+J361)*0.1)))-7000,((((((N361-I361-J361)-(N361-I361-J361)*S361/100)))*0.1+(I361+J361)*0.1)-7000)))</f>
      </c>
      <c r="E361">
        <f>C361-O361</f>
      </c>
      <c r="F361">
        <f>D361-P361</f>
      </c>
      <c r="G361">
        <f>SUMIF(negtgel!U$2:BL$2,'Tsalin uzuulelt'!B$1,negtgel!U361:BL361) + SUMIF(negtgel!U$2:BL$2,'Tsalin uzuulelt'!B$2,negtgel!U361:BL361)+SUMIF(negtgel!U$2:BL$2,'Tsalin uzuulelt'!B$3,negtgel!U361:BL361)+SUMIF(negtgel!U$2:BL$2,'Tsalin uzuulelt'!B$4,negtgel!U361:BL361)+SUMIF(negtgel!U$2:BL$2,'Tsalin uzuulelt'!B$5,negtgel!U361:BL361)</f>
      </c>
      <c r="H361">
        <f>SUMIF(negtgel!U$2:BL$2,'Tsalin uzuulelt'!F$1,negtgel!U361:BL361) + SUMIF(negtgel!U$2:BL$2,'Tsalin uzuulelt'!F$2,negtgel!U361:BL361)+SUMIF(negtgel!U$2:BL$2,'Tsalin uzuulelt'!F$3,negtgel!U361:BL361)+SUMIF(negtgel!U$2:BL$2,'Tsalin uzuulelt'!F$4,negtgel!U361:BL361)+SUMIF(negtgel!U$2:BL$2,'Tsalin uzuulelt'!F$5,negtgel!U361:BL361)</f>
      </c>
      <c r="I361">
        <f>SUMIF(negtgel!U$2:BL$2,'Tsalin uzuulelt'!H$1,negtgel!U361:BL361) + SUMIF(negtgel!U$2:BL$2,'Tsalin uzuulelt'!H$2,negtgel!U361:BL361)+SUMIF(negtgel!U$2:BL$2,'Tsalin uzuulelt'!H$3,negtgel!U361:BL361)+SUMIF(negtgel!U$2:BL$2,'Tsalin uzuulelt'!H$4,negtgel!U361:BL361)+SUMIF(negtgel!U$2:BL$2,'Tsalin uzuulelt'!H$5,negtgel!U361:BL361)</f>
      </c>
      <c r="J361">
        <f>SUMIF(negtgel!U$2:BL$2,'Tsalin uzuulelt'!J$1,negtgel!U361:BL361) + SUMIF(negtgel!U$2:BL$2,'Tsalin uzuulelt'!J$2,negtgel!U361:BL361)+SUMIF(negtgel!U$2:BL$2,'Tsalin uzuulelt'!J$3,negtgel!U361:BL361)+SUMIF(negtgel!U$2:BL$2,'Tsalin uzuulelt'!J$4,negtgel!U361:BL361)+SUMIF(negtgel!U$2:BL$2,'Tsalin uzuulelt'!J$5,negtgel!U361:BL361)</f>
      </c>
      <c r="K361">
        <f>SUMIF(negtgel!U$2:BL$2,'Tsalin uzuulelt'!L$1,negtgel!U361:BL361) + SUMIF(negtgel!U$2:BL$2,'Tsalin uzuulelt'!L$2,negtgel!U361:BL361)+SUMIF(negtgel!U$2:BL$2,'Tsalin uzuulelt'!L$3,negtgel!U361:BL361)+SUMIF(negtgel!U$2:BL$2,'Tsalin uzuulelt'!L$4,negtgel!U361:BL361)+SUMIF(negtgel!U$2:BL$2,'Tsalin uzuulelt'!L$5,negtgel!U361:BL361)</f>
      </c>
      <c r="L361">
        <f>SUMIF(negtgel!U$2:BL$2,'Tsalin uzuulelt'!N$1,negtgel!U361:BL361) + SUMIF(negtgel!U$2:BL$2,'Tsalin uzuulelt'!N$2,negtgel!U361:BL361)+SUMIF(negtgel!U$2:BL$2,'Tsalin uzuulelt'!N$3,negtgel!U361:BL361)+SUMIF(negtgel!U$2:BL$2,'Tsalin uzuulelt'!N$4,negtgel!U361:BL361)+SUMIF(negtgel!U$2:BL$2,'Tsalin uzuulelt'!N$5,negtgel!U361:BL361)</f>
      </c>
      <c r="M361">
        <f>SUMIF(negtgel!U$2:BL$2,'Tsalin uzuulelt'!P$1,negtgel!U361:BL361) + SUMIF(negtgel!U$2:BL$2,'Tsalin uzuulelt'!P$2,negtgel!U361:BL361)+ SUMIF(negtgel!U$2:BL$2,'Tsalin uzuulelt'!P$3,negtgel!U361:BL361)+ SUMIF(negtgel!U$2:BL$2,'Tsalin uzuulelt'!P$4,negtgel!U361:BL361)+ SUMIF(negtgel!U$2:BL$2,'Tsalin uzuulelt'!P$5,negtgel!U361:BL361)</f>
      </c>
      <c r="N361">
        <f>IF(ISNUMBER(U361*1)=CF361,0,K361-H361-G361)</f>
      </c>
      <c r="O361">
        <f>IF(ISNUMBER(U361*1)=CF361,0,L361)</f>
      </c>
      <c r="P361">
        <f>IF(ISNUMBER(U361*1)=CF361,0,M361)</f>
      </c>
      <c r="Q361">
        <f>IF(N361&gt;2400000,N361,0)</f>
      </c>
      <c r="R361">
        <f>IF(L361/Q361*100&lt;3,2,10)</f>
      </c>
      <c r="S361">
        <f>IF(CH361=0,0,IF(B361&gt;9,10,IF(B361&gt;8,B361,IF(B361&gt;7.7,7.8,IF(B361&gt;3,B361,IF(B361&gt;1.5,2))))))</f>
      </c>
      <c r="T361">
        <f>IFERROR(U361*1,0)</f>
      </c>
      <c r="U361" t="n">
        <v>25.0</v>
      </c>
      <c r="V361" t="s">
        <v>4473</v>
      </c>
      <c r="W361" t="s">
        <v>4471</v>
      </c>
      <c r="X361" t="n">
        <v>496912.0</v>
      </c>
      <c r="Y361" t="n">
        <v>496912.0</v>
      </c>
      <c r="Z361" t="n">
        <v>0.0</v>
      </c>
      <c r="AA361" t="n">
        <v>0.0</v>
      </c>
      <c r="AB361" t="n">
        <v>0.0</v>
      </c>
      <c r="AC361" t="n">
        <v>0.0</v>
      </c>
      <c r="AD361" t="n">
        <v>0.0</v>
      </c>
      <c r="AE361" t="n">
        <v>0.0</v>
      </c>
      <c r="AF361" t="n">
        <v>60000.0</v>
      </c>
      <c r="AG361" t="n">
        <v>0.0</v>
      </c>
      <c r="AH361" t="n">
        <v>0.0</v>
      </c>
      <c r="AI361" t="n">
        <v>0.0</v>
      </c>
      <c r="AJ361" t="n">
        <v>0.0</v>
      </c>
      <c r="AK361" t="n">
        <v>0.0</v>
      </c>
      <c r="AL361" t="n">
        <v>0.0</v>
      </c>
      <c r="AM361" t="n">
        <v>0.0</v>
      </c>
      <c r="AN361" t="n">
        <v>0.0</v>
      </c>
      <c r="AO361" t="n">
        <v>556912.0</v>
      </c>
      <c r="AP361" t="n">
        <v>55691.0</v>
      </c>
      <c r="AQ361" t="n">
        <v>43722.1</v>
      </c>
      <c r="CG361"/>
    </row>
    <row r="362">
      <c r="A362" t="n">
        <v>6.0</v>
      </c>
      <c r="B362">
        <f>IF((K362-G362-H362&gt;2400000),10,(L362/(K362-G362-H362)*100))</f>
      </c>
      <c r="C362">
        <f>IF(N362&gt;2400000,240000,(N362*S362)/100)</f>
      </c>
      <c r="D362">
        <f>IF(S362=0,0,IF((N362-I362)&gt;2400000,((((((N362-I362-J362)-240000))*0.1+(I362+J362)*0.1)))-7000,((((((N362-I362-J362)-(N362-I362-J362)*S362/100)))*0.1+(I362+J362)*0.1)-7000)))</f>
      </c>
      <c r="E362">
        <f>C362-O362</f>
      </c>
      <c r="F362">
        <f>D362-P362</f>
      </c>
      <c r="G362">
        <f>SUMIF(negtgel!U$2:BL$2,'Tsalin uzuulelt'!B$1,negtgel!U362:BL362) + SUMIF(negtgel!U$2:BL$2,'Tsalin uzuulelt'!B$2,negtgel!U362:BL362)+SUMIF(negtgel!U$2:BL$2,'Tsalin uzuulelt'!B$3,negtgel!U362:BL362)+SUMIF(negtgel!U$2:BL$2,'Tsalin uzuulelt'!B$4,negtgel!U362:BL362)+SUMIF(negtgel!U$2:BL$2,'Tsalin uzuulelt'!B$5,negtgel!U362:BL362)</f>
      </c>
      <c r="H362">
        <f>SUMIF(negtgel!U$2:BL$2,'Tsalin uzuulelt'!F$1,negtgel!U362:BL362) + SUMIF(negtgel!U$2:BL$2,'Tsalin uzuulelt'!F$2,negtgel!U362:BL362)+SUMIF(negtgel!U$2:BL$2,'Tsalin uzuulelt'!F$3,negtgel!U362:BL362)+SUMIF(negtgel!U$2:BL$2,'Tsalin uzuulelt'!F$4,negtgel!U362:BL362)+SUMIF(negtgel!U$2:BL$2,'Tsalin uzuulelt'!F$5,negtgel!U362:BL362)</f>
      </c>
      <c r="I362">
        <f>SUMIF(negtgel!U$2:BL$2,'Tsalin uzuulelt'!H$1,negtgel!U362:BL362) + SUMIF(negtgel!U$2:BL$2,'Tsalin uzuulelt'!H$2,negtgel!U362:BL362)+SUMIF(negtgel!U$2:BL$2,'Tsalin uzuulelt'!H$3,negtgel!U362:BL362)+SUMIF(negtgel!U$2:BL$2,'Tsalin uzuulelt'!H$4,negtgel!U362:BL362)+SUMIF(negtgel!U$2:BL$2,'Tsalin uzuulelt'!H$5,negtgel!U362:BL362)</f>
      </c>
      <c r="J362">
        <f>SUMIF(negtgel!U$2:BL$2,'Tsalin uzuulelt'!J$1,negtgel!U362:BL362) + SUMIF(negtgel!U$2:BL$2,'Tsalin uzuulelt'!J$2,negtgel!U362:BL362)+SUMIF(negtgel!U$2:BL$2,'Tsalin uzuulelt'!J$3,negtgel!U362:BL362)+SUMIF(negtgel!U$2:BL$2,'Tsalin uzuulelt'!J$4,negtgel!U362:BL362)+SUMIF(negtgel!U$2:BL$2,'Tsalin uzuulelt'!J$5,negtgel!U362:BL362)</f>
      </c>
      <c r="K362">
        <f>SUMIF(negtgel!U$2:BL$2,'Tsalin uzuulelt'!L$1,negtgel!U362:BL362) + SUMIF(negtgel!U$2:BL$2,'Tsalin uzuulelt'!L$2,negtgel!U362:BL362)+SUMIF(negtgel!U$2:BL$2,'Tsalin uzuulelt'!L$3,negtgel!U362:BL362)+SUMIF(negtgel!U$2:BL$2,'Tsalin uzuulelt'!L$4,negtgel!U362:BL362)+SUMIF(negtgel!U$2:BL$2,'Tsalin uzuulelt'!L$5,negtgel!U362:BL362)</f>
      </c>
      <c r="L362">
        <f>SUMIF(negtgel!U$2:BL$2,'Tsalin uzuulelt'!N$1,negtgel!U362:BL362) + SUMIF(negtgel!U$2:BL$2,'Tsalin uzuulelt'!N$2,negtgel!U362:BL362)+SUMIF(negtgel!U$2:BL$2,'Tsalin uzuulelt'!N$3,negtgel!U362:BL362)+SUMIF(negtgel!U$2:BL$2,'Tsalin uzuulelt'!N$4,negtgel!U362:BL362)+SUMIF(negtgel!U$2:BL$2,'Tsalin uzuulelt'!N$5,negtgel!U362:BL362)</f>
      </c>
      <c r="M362">
        <f>SUMIF(negtgel!U$2:BL$2,'Tsalin uzuulelt'!P$1,negtgel!U362:BL362) + SUMIF(negtgel!U$2:BL$2,'Tsalin uzuulelt'!P$2,negtgel!U362:BL362)+ SUMIF(negtgel!U$2:BL$2,'Tsalin uzuulelt'!P$3,negtgel!U362:BL362)+ SUMIF(negtgel!U$2:BL$2,'Tsalin uzuulelt'!P$4,negtgel!U362:BL362)+ SUMIF(negtgel!U$2:BL$2,'Tsalin uzuulelt'!P$5,negtgel!U362:BL362)</f>
      </c>
      <c r="N362">
        <f>IF(ISNUMBER(U362*1)=CF362,0,K362-H362-G362)</f>
      </c>
      <c r="O362">
        <f>IF(ISNUMBER(U362*1)=CF362,0,L362)</f>
      </c>
      <c r="P362">
        <f>IF(ISNUMBER(U362*1)=CF362,0,M362)</f>
      </c>
      <c r="Q362">
        <f>IF(N362&gt;2400000,N362,0)</f>
      </c>
      <c r="R362">
        <f>IF(L362/Q362*100&lt;3,2,10)</f>
      </c>
      <c r="S362">
        <f>IF(CH362=0,0,IF(B362&gt;9,10,IF(B362&gt;8,B362,IF(B362&gt;7.7,7.8,IF(B362&gt;3,B362,IF(B362&gt;1.5,2))))))</f>
      </c>
      <c r="T362">
        <f>IFERROR(U362*1,0)</f>
      </c>
      <c r="U362" t="n">
        <v>26.0</v>
      </c>
      <c r="V362" t="s">
        <v>4529</v>
      </c>
      <c r="W362" t="s">
        <v>4469</v>
      </c>
      <c r="X362" t="n">
        <v>547759.0</v>
      </c>
      <c r="Y362" t="n">
        <v>547759.0</v>
      </c>
      <c r="Z362" t="n">
        <v>0.0</v>
      </c>
      <c r="AA362" t="n">
        <v>0.0</v>
      </c>
      <c r="AB362" t="n">
        <v>0.0</v>
      </c>
      <c r="AC362" t="n">
        <v>0.0</v>
      </c>
      <c r="AD362" t="n">
        <v>0.0</v>
      </c>
      <c r="AE362" t="n">
        <v>0.0</v>
      </c>
      <c r="AF362" t="n">
        <v>60000.0</v>
      </c>
      <c r="AG362" t="n">
        <v>0.0</v>
      </c>
      <c r="AH362" t="n">
        <v>0.0</v>
      </c>
      <c r="AI362" t="n">
        <v>0.0</v>
      </c>
      <c r="AJ362" t="n">
        <v>0.0</v>
      </c>
      <c r="AK362" t="n">
        <v>0.0</v>
      </c>
      <c r="AL362" t="n">
        <v>0.0</v>
      </c>
      <c r="AM362" t="n">
        <v>0.0</v>
      </c>
      <c r="AN362" t="n">
        <v>0.0</v>
      </c>
      <c r="AO362" t="n">
        <v>607759.0</v>
      </c>
      <c r="AP362" t="n">
        <v>60776.0</v>
      </c>
      <c r="AQ362" t="n">
        <v>48298.3</v>
      </c>
      <c r="CG362"/>
    </row>
    <row r="363">
      <c r="A363" t="n">
        <v>6.0</v>
      </c>
      <c r="B363">
        <f>IF((K363-G363-H363&gt;2400000),10,(L363/(K363-G363-H363)*100))</f>
      </c>
      <c r="C363">
        <f>IF(N363&gt;2400000,240000,(N363*S363)/100)</f>
      </c>
      <c r="D363">
        <f>IF(S363=0,0,IF((N363-I363)&gt;2400000,((((((N363-I363-J363)-240000))*0.1+(I363+J363)*0.1)))-7000,((((((N363-I363-J363)-(N363-I363-J363)*S363/100)))*0.1+(I363+J363)*0.1)-7000)))</f>
      </c>
      <c r="E363">
        <f>C363-O363</f>
      </c>
      <c r="F363">
        <f>D363-P363</f>
      </c>
      <c r="G363">
        <f>SUMIF(negtgel!U$2:BL$2,'Tsalin uzuulelt'!B$1,negtgel!U363:BL363) + SUMIF(negtgel!U$2:BL$2,'Tsalin uzuulelt'!B$2,negtgel!U363:BL363)+SUMIF(negtgel!U$2:BL$2,'Tsalin uzuulelt'!B$3,negtgel!U363:BL363)+SUMIF(negtgel!U$2:BL$2,'Tsalin uzuulelt'!B$4,negtgel!U363:BL363)+SUMIF(negtgel!U$2:BL$2,'Tsalin uzuulelt'!B$5,negtgel!U363:BL363)</f>
      </c>
      <c r="H363">
        <f>SUMIF(negtgel!U$2:BL$2,'Tsalin uzuulelt'!F$1,negtgel!U363:BL363) + SUMIF(negtgel!U$2:BL$2,'Tsalin uzuulelt'!F$2,negtgel!U363:BL363)+SUMIF(negtgel!U$2:BL$2,'Tsalin uzuulelt'!F$3,negtgel!U363:BL363)+SUMIF(negtgel!U$2:BL$2,'Tsalin uzuulelt'!F$4,negtgel!U363:BL363)+SUMIF(negtgel!U$2:BL$2,'Tsalin uzuulelt'!F$5,negtgel!U363:BL363)</f>
      </c>
      <c r="I363">
        <f>SUMIF(negtgel!U$2:BL$2,'Tsalin uzuulelt'!H$1,negtgel!U363:BL363) + SUMIF(negtgel!U$2:BL$2,'Tsalin uzuulelt'!H$2,negtgel!U363:BL363)+SUMIF(negtgel!U$2:BL$2,'Tsalin uzuulelt'!H$3,negtgel!U363:BL363)+SUMIF(negtgel!U$2:BL$2,'Tsalin uzuulelt'!H$4,negtgel!U363:BL363)+SUMIF(negtgel!U$2:BL$2,'Tsalin uzuulelt'!H$5,negtgel!U363:BL363)</f>
      </c>
      <c r="J363">
        <f>SUMIF(negtgel!U$2:BL$2,'Tsalin uzuulelt'!J$1,negtgel!U363:BL363) + SUMIF(negtgel!U$2:BL$2,'Tsalin uzuulelt'!J$2,negtgel!U363:BL363)+SUMIF(negtgel!U$2:BL$2,'Tsalin uzuulelt'!J$3,negtgel!U363:BL363)+SUMIF(negtgel!U$2:BL$2,'Tsalin uzuulelt'!J$4,negtgel!U363:BL363)+SUMIF(negtgel!U$2:BL$2,'Tsalin uzuulelt'!J$5,negtgel!U363:BL363)</f>
      </c>
      <c r="K363">
        <f>SUMIF(negtgel!U$2:BL$2,'Tsalin uzuulelt'!L$1,negtgel!U363:BL363) + SUMIF(negtgel!U$2:BL$2,'Tsalin uzuulelt'!L$2,negtgel!U363:BL363)+SUMIF(negtgel!U$2:BL$2,'Tsalin uzuulelt'!L$3,negtgel!U363:BL363)+SUMIF(negtgel!U$2:BL$2,'Tsalin uzuulelt'!L$4,negtgel!U363:BL363)+SUMIF(negtgel!U$2:BL$2,'Tsalin uzuulelt'!L$5,negtgel!U363:BL363)</f>
      </c>
      <c r="L363">
        <f>SUMIF(negtgel!U$2:BL$2,'Tsalin uzuulelt'!N$1,negtgel!U363:BL363) + SUMIF(negtgel!U$2:BL$2,'Tsalin uzuulelt'!N$2,negtgel!U363:BL363)+SUMIF(negtgel!U$2:BL$2,'Tsalin uzuulelt'!N$3,negtgel!U363:BL363)+SUMIF(negtgel!U$2:BL$2,'Tsalin uzuulelt'!N$4,negtgel!U363:BL363)+SUMIF(negtgel!U$2:BL$2,'Tsalin uzuulelt'!N$5,negtgel!U363:BL363)</f>
      </c>
      <c r="M363">
        <f>SUMIF(negtgel!U$2:BL$2,'Tsalin uzuulelt'!P$1,negtgel!U363:BL363) + SUMIF(negtgel!U$2:BL$2,'Tsalin uzuulelt'!P$2,negtgel!U363:BL363)+ SUMIF(negtgel!U$2:BL$2,'Tsalin uzuulelt'!P$3,negtgel!U363:BL363)+ SUMIF(negtgel!U$2:BL$2,'Tsalin uzuulelt'!P$4,negtgel!U363:BL363)+ SUMIF(negtgel!U$2:BL$2,'Tsalin uzuulelt'!P$5,negtgel!U363:BL363)</f>
      </c>
      <c r="N363">
        <f>IF(ISNUMBER(U363*1)=CF363,0,K363-H363-G363)</f>
      </c>
      <c r="O363">
        <f>IF(ISNUMBER(U363*1)=CF363,0,L363)</f>
      </c>
      <c r="P363">
        <f>IF(ISNUMBER(U363*1)=CF363,0,M363)</f>
      </c>
      <c r="Q363">
        <f>IF(N363&gt;2400000,N363,0)</f>
      </c>
      <c r="R363">
        <f>IF(L363/Q363*100&lt;3,2,10)</f>
      </c>
      <c r="S363">
        <f>IF(CH363=0,0,IF(B363&gt;9,10,IF(B363&gt;8,B363,IF(B363&gt;7.7,7.8,IF(B363&gt;3,B363,IF(B363&gt;1.5,2))))))</f>
      </c>
      <c r="T363">
        <f>IFERROR(U363*1,0)</f>
      </c>
      <c r="U363" t="n">
        <v>49.0</v>
      </c>
      <c r="V363" t="s">
        <v>4476</v>
      </c>
      <c r="W363" t="s">
        <v>4469</v>
      </c>
      <c r="X363" t="n">
        <v>580710.0</v>
      </c>
      <c r="Y363" t="n">
        <v>580710.0</v>
      </c>
      <c r="Z363" t="n">
        <v>29036.0</v>
      </c>
      <c r="AA363" t="n">
        <v>87106.0</v>
      </c>
      <c r="AB363" t="n">
        <v>0.0</v>
      </c>
      <c r="AC363" t="n">
        <v>0.0</v>
      </c>
      <c r="AD363" t="n">
        <v>0.0</v>
      </c>
      <c r="AE363" t="n">
        <v>0.0</v>
      </c>
      <c r="AF363" t="n">
        <v>60000.0</v>
      </c>
      <c r="AG363" t="n">
        <v>0.0</v>
      </c>
      <c r="AH363" t="n">
        <v>0.0</v>
      </c>
      <c r="AI363" t="n">
        <v>0.0</v>
      </c>
      <c r="AJ363" t="n">
        <v>0.0</v>
      </c>
      <c r="AK363" t="n">
        <v>0.0</v>
      </c>
      <c r="AL363" t="n">
        <v>0.0</v>
      </c>
      <c r="AM363" t="n">
        <v>0.0</v>
      </c>
      <c r="AN363" t="n">
        <v>0.0</v>
      </c>
      <c r="AO363" t="n">
        <v>756852.0</v>
      </c>
      <c r="AP363" t="n">
        <v>75686.0</v>
      </c>
      <c r="AQ363" t="n">
        <v>61716.7</v>
      </c>
      <c r="CG363"/>
    </row>
    <row r="364">
      <c r="A364" t="n">
        <v>6.0</v>
      </c>
      <c r="B364">
        <f>IF((K364-G364-H364&gt;2400000),10,(L364/(K364-G364-H364)*100))</f>
      </c>
      <c r="C364">
        <f>IF(N364&gt;2400000,240000,(N364*S364)/100)</f>
      </c>
      <c r="D364">
        <f>IF(S364=0,0,IF((N364-I364)&gt;2400000,((((((N364-I364-J364)-240000))*0.1+(I364+J364)*0.1)))-7000,((((((N364-I364-J364)-(N364-I364-J364)*S364/100)))*0.1+(I364+J364)*0.1)-7000)))</f>
      </c>
      <c r="E364">
        <f>C364-O364</f>
      </c>
      <c r="F364">
        <f>D364-P364</f>
      </c>
      <c r="G364">
        <f>SUMIF(negtgel!U$2:BL$2,'Tsalin uzuulelt'!B$1,negtgel!U364:BL364) + SUMIF(negtgel!U$2:BL$2,'Tsalin uzuulelt'!B$2,negtgel!U364:BL364)+SUMIF(negtgel!U$2:BL$2,'Tsalin uzuulelt'!B$3,negtgel!U364:BL364)+SUMIF(negtgel!U$2:BL$2,'Tsalin uzuulelt'!B$4,negtgel!U364:BL364)+SUMIF(negtgel!U$2:BL$2,'Tsalin uzuulelt'!B$5,negtgel!U364:BL364)</f>
      </c>
      <c r="H364">
        <f>SUMIF(negtgel!U$2:BL$2,'Tsalin uzuulelt'!F$1,negtgel!U364:BL364) + SUMIF(negtgel!U$2:BL$2,'Tsalin uzuulelt'!F$2,negtgel!U364:BL364)+SUMIF(negtgel!U$2:BL$2,'Tsalin uzuulelt'!F$3,negtgel!U364:BL364)+SUMIF(negtgel!U$2:BL$2,'Tsalin uzuulelt'!F$4,negtgel!U364:BL364)+SUMIF(negtgel!U$2:BL$2,'Tsalin uzuulelt'!F$5,negtgel!U364:BL364)</f>
      </c>
      <c r="I364">
        <f>SUMIF(negtgel!U$2:BL$2,'Tsalin uzuulelt'!H$1,negtgel!U364:BL364) + SUMIF(negtgel!U$2:BL$2,'Tsalin uzuulelt'!H$2,negtgel!U364:BL364)+SUMIF(negtgel!U$2:BL$2,'Tsalin uzuulelt'!H$3,negtgel!U364:BL364)+SUMIF(negtgel!U$2:BL$2,'Tsalin uzuulelt'!H$4,negtgel!U364:BL364)+SUMIF(negtgel!U$2:BL$2,'Tsalin uzuulelt'!H$5,negtgel!U364:BL364)</f>
      </c>
      <c r="J364">
        <f>SUMIF(negtgel!U$2:BL$2,'Tsalin uzuulelt'!J$1,negtgel!U364:BL364) + SUMIF(negtgel!U$2:BL$2,'Tsalin uzuulelt'!J$2,negtgel!U364:BL364)+SUMIF(negtgel!U$2:BL$2,'Tsalin uzuulelt'!J$3,negtgel!U364:BL364)+SUMIF(negtgel!U$2:BL$2,'Tsalin uzuulelt'!J$4,negtgel!U364:BL364)+SUMIF(negtgel!U$2:BL$2,'Tsalin uzuulelt'!J$5,negtgel!U364:BL364)</f>
      </c>
      <c r="K364">
        <f>SUMIF(negtgel!U$2:BL$2,'Tsalin uzuulelt'!L$1,negtgel!U364:BL364) + SUMIF(negtgel!U$2:BL$2,'Tsalin uzuulelt'!L$2,negtgel!U364:BL364)+SUMIF(negtgel!U$2:BL$2,'Tsalin uzuulelt'!L$3,negtgel!U364:BL364)+SUMIF(negtgel!U$2:BL$2,'Tsalin uzuulelt'!L$4,negtgel!U364:BL364)+SUMIF(negtgel!U$2:BL$2,'Tsalin uzuulelt'!L$5,negtgel!U364:BL364)</f>
      </c>
      <c r="L364">
        <f>SUMIF(negtgel!U$2:BL$2,'Tsalin uzuulelt'!N$1,negtgel!U364:BL364) + SUMIF(negtgel!U$2:BL$2,'Tsalin uzuulelt'!N$2,negtgel!U364:BL364)+SUMIF(negtgel!U$2:BL$2,'Tsalin uzuulelt'!N$3,negtgel!U364:BL364)+SUMIF(negtgel!U$2:BL$2,'Tsalin uzuulelt'!N$4,negtgel!U364:BL364)+SUMIF(negtgel!U$2:BL$2,'Tsalin uzuulelt'!N$5,negtgel!U364:BL364)</f>
      </c>
      <c r="M364">
        <f>SUMIF(negtgel!U$2:BL$2,'Tsalin uzuulelt'!P$1,negtgel!U364:BL364) + SUMIF(negtgel!U$2:BL$2,'Tsalin uzuulelt'!P$2,negtgel!U364:BL364)+ SUMIF(negtgel!U$2:BL$2,'Tsalin uzuulelt'!P$3,negtgel!U364:BL364)+ SUMIF(negtgel!U$2:BL$2,'Tsalin uzuulelt'!P$4,negtgel!U364:BL364)+ SUMIF(negtgel!U$2:BL$2,'Tsalin uzuulelt'!P$5,negtgel!U364:BL364)</f>
      </c>
      <c r="N364">
        <f>IF(ISNUMBER(U364*1)=CF364,0,K364-H364-G364)</f>
      </c>
      <c r="O364">
        <f>IF(ISNUMBER(U364*1)=CF364,0,L364)</f>
      </c>
      <c r="P364">
        <f>IF(ISNUMBER(U364*1)=CF364,0,M364)</f>
      </c>
      <c r="Q364">
        <f>IF(N364&gt;2400000,N364,0)</f>
      </c>
      <c r="R364">
        <f>IF(L364/Q364*100&lt;3,2,10)</f>
      </c>
      <c r="S364">
        <f>IF(CH364=0,0,IF(B364&gt;9,10,IF(B364&gt;8,B364,IF(B364&gt;7.7,7.8,IF(B364&gt;3,B364,IF(B364&gt;1.5,2))))))</f>
      </c>
      <c r="T364">
        <f>IFERROR(U364*1,0)</f>
      </c>
      <c r="U364" t="n">
        <v>50.0</v>
      </c>
      <c r="V364" t="s">
        <v>4477</v>
      </c>
      <c r="W364" t="s">
        <v>4471</v>
      </c>
      <c r="X364" t="n">
        <v>496912.0</v>
      </c>
      <c r="Y364" t="n">
        <v>496912.0</v>
      </c>
      <c r="Z364" t="n">
        <v>0.0</v>
      </c>
      <c r="AA364" t="n">
        <v>0.0</v>
      </c>
      <c r="AB364" t="n">
        <v>0.0</v>
      </c>
      <c r="AC364" t="n">
        <v>0.0</v>
      </c>
      <c r="AD364" t="n">
        <v>0.0</v>
      </c>
      <c r="AE364" t="n">
        <v>0.0</v>
      </c>
      <c r="AF364" t="n">
        <v>60000.0</v>
      </c>
      <c r="AG364" t="n">
        <v>0.0</v>
      </c>
      <c r="AH364" t="n">
        <v>0.0</v>
      </c>
      <c r="AI364" t="n">
        <v>0.0</v>
      </c>
      <c r="AJ364" t="n">
        <v>0.0</v>
      </c>
      <c r="AK364" t="n">
        <v>0.0</v>
      </c>
      <c r="AL364" t="n">
        <v>0.0</v>
      </c>
      <c r="AM364" t="n">
        <v>0.0</v>
      </c>
      <c r="AN364" t="n">
        <v>0.0</v>
      </c>
      <c r="AO364" t="n">
        <v>556912.0</v>
      </c>
      <c r="AP364" t="n">
        <v>55691.0</v>
      </c>
      <c r="AQ364" t="n">
        <v>43722.1</v>
      </c>
      <c r="CG364"/>
    </row>
    <row r="365">
      <c r="A365" t="n">
        <v>6.0</v>
      </c>
      <c r="B365">
        <f>IF((K365-G365-H365&gt;2400000),10,(L365/(K365-G365-H365)*100))</f>
      </c>
      <c r="C365">
        <f>IF(N365&gt;2400000,240000,(N365*S365)/100)</f>
      </c>
      <c r="D365">
        <f>IF(S365=0,0,IF((N365-I365)&gt;2400000,((((((N365-I365-J365)-240000))*0.1+(I365+J365)*0.1)))-7000,((((((N365-I365-J365)-(N365-I365-J365)*S365/100)))*0.1+(I365+J365)*0.1)-7000)))</f>
      </c>
      <c r="E365">
        <f>C365-O365</f>
      </c>
      <c r="F365">
        <f>D365-P365</f>
      </c>
      <c r="G365">
        <f>SUMIF(negtgel!U$2:BL$2,'Tsalin uzuulelt'!B$1,negtgel!U365:BL365) + SUMIF(negtgel!U$2:BL$2,'Tsalin uzuulelt'!B$2,negtgel!U365:BL365)+SUMIF(negtgel!U$2:BL$2,'Tsalin uzuulelt'!B$3,negtgel!U365:BL365)+SUMIF(negtgel!U$2:BL$2,'Tsalin uzuulelt'!B$4,negtgel!U365:BL365)+SUMIF(negtgel!U$2:BL$2,'Tsalin uzuulelt'!B$5,negtgel!U365:BL365)</f>
      </c>
      <c r="H365">
        <f>SUMIF(negtgel!U$2:BL$2,'Tsalin uzuulelt'!F$1,negtgel!U365:BL365) + SUMIF(negtgel!U$2:BL$2,'Tsalin uzuulelt'!F$2,negtgel!U365:BL365)+SUMIF(negtgel!U$2:BL$2,'Tsalin uzuulelt'!F$3,negtgel!U365:BL365)+SUMIF(negtgel!U$2:BL$2,'Tsalin uzuulelt'!F$4,negtgel!U365:BL365)+SUMIF(negtgel!U$2:BL$2,'Tsalin uzuulelt'!F$5,negtgel!U365:BL365)</f>
      </c>
      <c r="I365">
        <f>SUMIF(negtgel!U$2:BL$2,'Tsalin uzuulelt'!H$1,negtgel!U365:BL365) + SUMIF(negtgel!U$2:BL$2,'Tsalin uzuulelt'!H$2,negtgel!U365:BL365)+SUMIF(negtgel!U$2:BL$2,'Tsalin uzuulelt'!H$3,negtgel!U365:BL365)+SUMIF(negtgel!U$2:BL$2,'Tsalin uzuulelt'!H$4,negtgel!U365:BL365)+SUMIF(negtgel!U$2:BL$2,'Tsalin uzuulelt'!H$5,negtgel!U365:BL365)</f>
      </c>
      <c r="J365">
        <f>SUMIF(negtgel!U$2:BL$2,'Tsalin uzuulelt'!J$1,negtgel!U365:BL365) + SUMIF(negtgel!U$2:BL$2,'Tsalin uzuulelt'!J$2,negtgel!U365:BL365)+SUMIF(negtgel!U$2:BL$2,'Tsalin uzuulelt'!J$3,negtgel!U365:BL365)+SUMIF(negtgel!U$2:BL$2,'Tsalin uzuulelt'!J$4,negtgel!U365:BL365)+SUMIF(negtgel!U$2:BL$2,'Tsalin uzuulelt'!J$5,negtgel!U365:BL365)</f>
      </c>
      <c r="K365">
        <f>SUMIF(negtgel!U$2:BL$2,'Tsalin uzuulelt'!L$1,negtgel!U365:BL365) + SUMIF(negtgel!U$2:BL$2,'Tsalin uzuulelt'!L$2,negtgel!U365:BL365)+SUMIF(negtgel!U$2:BL$2,'Tsalin uzuulelt'!L$3,negtgel!U365:BL365)+SUMIF(negtgel!U$2:BL$2,'Tsalin uzuulelt'!L$4,negtgel!U365:BL365)+SUMIF(negtgel!U$2:BL$2,'Tsalin uzuulelt'!L$5,negtgel!U365:BL365)</f>
      </c>
      <c r="L365">
        <f>SUMIF(negtgel!U$2:BL$2,'Tsalin uzuulelt'!N$1,negtgel!U365:BL365) + SUMIF(negtgel!U$2:BL$2,'Tsalin uzuulelt'!N$2,negtgel!U365:BL365)+SUMIF(negtgel!U$2:BL$2,'Tsalin uzuulelt'!N$3,negtgel!U365:BL365)+SUMIF(negtgel!U$2:BL$2,'Tsalin uzuulelt'!N$4,negtgel!U365:BL365)+SUMIF(negtgel!U$2:BL$2,'Tsalin uzuulelt'!N$5,negtgel!U365:BL365)</f>
      </c>
      <c r="M365">
        <f>SUMIF(negtgel!U$2:BL$2,'Tsalin uzuulelt'!P$1,negtgel!U365:BL365) + SUMIF(negtgel!U$2:BL$2,'Tsalin uzuulelt'!P$2,negtgel!U365:BL365)+ SUMIF(negtgel!U$2:BL$2,'Tsalin uzuulelt'!P$3,negtgel!U365:BL365)+ SUMIF(negtgel!U$2:BL$2,'Tsalin uzuulelt'!P$4,negtgel!U365:BL365)+ SUMIF(negtgel!U$2:BL$2,'Tsalin uzuulelt'!P$5,negtgel!U365:BL365)</f>
      </c>
      <c r="N365">
        <f>IF(ISNUMBER(U365*1)=CF365,0,K365-H365-G365)</f>
      </c>
      <c r="O365">
        <f>IF(ISNUMBER(U365*1)=CF365,0,L365)</f>
      </c>
      <c r="P365">
        <f>IF(ISNUMBER(U365*1)=CF365,0,M365)</f>
      </c>
      <c r="Q365">
        <f>IF(N365&gt;2400000,N365,0)</f>
      </c>
      <c r="R365">
        <f>IF(L365/Q365*100&lt;3,2,10)</f>
      </c>
      <c r="S365">
        <f>IF(CH365=0,0,IF(B365&gt;9,10,IF(B365&gt;8,B365,IF(B365&gt;7.7,7.8,IF(B365&gt;3,B365,IF(B365&gt;1.5,2))))))</f>
      </c>
      <c r="T365">
        <f>IFERROR(U365*1,0)</f>
      </c>
      <c r="U365" t="n">
        <v>51.0</v>
      </c>
      <c r="V365" t="s">
        <v>4478</v>
      </c>
      <c r="W365" t="s">
        <v>4464</v>
      </c>
      <c r="X365" t="n">
        <v>795935.0</v>
      </c>
      <c r="Y365" t="n">
        <v>795935.0</v>
      </c>
      <c r="Z365" t="n">
        <v>119390.0</v>
      </c>
      <c r="AA365" t="n">
        <v>159187.0</v>
      </c>
      <c r="AB365" t="n">
        <v>0.0</v>
      </c>
      <c r="AC365" t="n">
        <v>0.0</v>
      </c>
      <c r="AD365" t="n">
        <v>0.0</v>
      </c>
      <c r="AE365" t="n">
        <v>0.0</v>
      </c>
      <c r="AF365" t="n">
        <v>60000.0</v>
      </c>
      <c r="AG365" t="n">
        <v>0.0</v>
      </c>
      <c r="AH365" t="n">
        <v>0.0</v>
      </c>
      <c r="AI365" t="n">
        <v>0.0</v>
      </c>
      <c r="AJ365" t="n">
        <v>0.0</v>
      </c>
      <c r="AK365" t="n">
        <v>0.0</v>
      </c>
      <c r="AL365" t="n">
        <v>0.0</v>
      </c>
      <c r="AM365" t="n">
        <v>0.0</v>
      </c>
      <c r="AN365" t="n">
        <v>0.0</v>
      </c>
      <c r="AO365" t="n">
        <v>1134512.0</v>
      </c>
      <c r="AP365" t="n">
        <v>113451.0</v>
      </c>
      <c r="AQ365" t="n">
        <v>95706.1</v>
      </c>
      <c r="CG365"/>
    </row>
    <row r="366">
      <c r="A366" t="n">
        <v>6.0</v>
      </c>
      <c r="B366">
        <f>IF((K366-G366-H366&gt;2400000),10,(L366/(K366-G366-H366)*100))</f>
      </c>
      <c r="C366">
        <f>IF(N366&gt;2400000,240000,(N366*S366)/100)</f>
      </c>
      <c r="D366">
        <f>IF(S366=0,0,IF((N366-I366)&gt;2400000,((((((N366-I366-J366)-240000))*0.1+(I366+J366)*0.1)))-7000,((((((N366-I366-J366)-(N366-I366-J366)*S366/100)))*0.1+(I366+J366)*0.1)-7000)))</f>
      </c>
      <c r="E366">
        <f>C366-O366</f>
      </c>
      <c r="F366">
        <f>D366-P366</f>
      </c>
      <c r="G366">
        <f>SUMIF(negtgel!U$2:BL$2,'Tsalin uzuulelt'!B$1,negtgel!U366:BL366) + SUMIF(negtgel!U$2:BL$2,'Tsalin uzuulelt'!B$2,negtgel!U366:BL366)+SUMIF(negtgel!U$2:BL$2,'Tsalin uzuulelt'!B$3,negtgel!U366:BL366)+SUMIF(negtgel!U$2:BL$2,'Tsalin uzuulelt'!B$4,negtgel!U366:BL366)+SUMIF(negtgel!U$2:BL$2,'Tsalin uzuulelt'!B$5,negtgel!U366:BL366)</f>
      </c>
      <c r="H366">
        <f>SUMIF(negtgel!U$2:BL$2,'Tsalin uzuulelt'!F$1,negtgel!U366:BL366) + SUMIF(negtgel!U$2:BL$2,'Tsalin uzuulelt'!F$2,negtgel!U366:BL366)+SUMIF(negtgel!U$2:BL$2,'Tsalin uzuulelt'!F$3,negtgel!U366:BL366)+SUMIF(negtgel!U$2:BL$2,'Tsalin uzuulelt'!F$4,negtgel!U366:BL366)+SUMIF(negtgel!U$2:BL$2,'Tsalin uzuulelt'!F$5,negtgel!U366:BL366)</f>
      </c>
      <c r="I366">
        <f>SUMIF(negtgel!U$2:BL$2,'Tsalin uzuulelt'!H$1,negtgel!U366:BL366) + SUMIF(negtgel!U$2:BL$2,'Tsalin uzuulelt'!H$2,negtgel!U366:BL366)+SUMIF(negtgel!U$2:BL$2,'Tsalin uzuulelt'!H$3,negtgel!U366:BL366)+SUMIF(negtgel!U$2:BL$2,'Tsalin uzuulelt'!H$4,negtgel!U366:BL366)+SUMIF(negtgel!U$2:BL$2,'Tsalin uzuulelt'!H$5,negtgel!U366:BL366)</f>
      </c>
      <c r="J366">
        <f>SUMIF(negtgel!U$2:BL$2,'Tsalin uzuulelt'!J$1,negtgel!U366:BL366) + SUMIF(negtgel!U$2:BL$2,'Tsalin uzuulelt'!J$2,negtgel!U366:BL366)+SUMIF(negtgel!U$2:BL$2,'Tsalin uzuulelt'!J$3,negtgel!U366:BL366)+SUMIF(negtgel!U$2:BL$2,'Tsalin uzuulelt'!J$4,negtgel!U366:BL366)+SUMIF(negtgel!U$2:BL$2,'Tsalin uzuulelt'!J$5,negtgel!U366:BL366)</f>
      </c>
      <c r="K366">
        <f>SUMIF(negtgel!U$2:BL$2,'Tsalin uzuulelt'!L$1,negtgel!U366:BL366) + SUMIF(negtgel!U$2:BL$2,'Tsalin uzuulelt'!L$2,negtgel!U366:BL366)+SUMIF(negtgel!U$2:BL$2,'Tsalin uzuulelt'!L$3,negtgel!U366:BL366)+SUMIF(negtgel!U$2:BL$2,'Tsalin uzuulelt'!L$4,negtgel!U366:BL366)+SUMIF(negtgel!U$2:BL$2,'Tsalin uzuulelt'!L$5,negtgel!U366:BL366)</f>
      </c>
      <c r="L366">
        <f>SUMIF(negtgel!U$2:BL$2,'Tsalin uzuulelt'!N$1,negtgel!U366:BL366) + SUMIF(negtgel!U$2:BL$2,'Tsalin uzuulelt'!N$2,negtgel!U366:BL366)+SUMIF(negtgel!U$2:BL$2,'Tsalin uzuulelt'!N$3,negtgel!U366:BL366)+SUMIF(negtgel!U$2:BL$2,'Tsalin uzuulelt'!N$4,negtgel!U366:BL366)+SUMIF(negtgel!U$2:BL$2,'Tsalin uzuulelt'!N$5,negtgel!U366:BL366)</f>
      </c>
      <c r="M366">
        <f>SUMIF(negtgel!U$2:BL$2,'Tsalin uzuulelt'!P$1,negtgel!U366:BL366) + SUMIF(negtgel!U$2:BL$2,'Tsalin uzuulelt'!P$2,negtgel!U366:BL366)+ SUMIF(negtgel!U$2:BL$2,'Tsalin uzuulelt'!P$3,negtgel!U366:BL366)+ SUMIF(negtgel!U$2:BL$2,'Tsalin uzuulelt'!P$4,negtgel!U366:BL366)+ SUMIF(negtgel!U$2:BL$2,'Tsalin uzuulelt'!P$5,negtgel!U366:BL366)</f>
      </c>
      <c r="N366">
        <f>IF(ISNUMBER(U366*1)=CF366,0,K366-H366-G366)</f>
      </c>
      <c r="O366">
        <f>IF(ISNUMBER(U366*1)=CF366,0,L366)</f>
      </c>
      <c r="P366">
        <f>IF(ISNUMBER(U366*1)=CF366,0,M366)</f>
      </c>
      <c r="Q366">
        <f>IF(N366&gt;2400000,N366,0)</f>
      </c>
      <c r="R366">
        <f>IF(L366/Q366*100&lt;3,2,10)</f>
      </c>
      <c r="S366">
        <f>IF(CH366=0,0,IF(B366&gt;9,10,IF(B366&gt;8,B366,IF(B366&gt;7.7,7.8,IF(B366&gt;3,B366,IF(B366&gt;1.5,2))))))</f>
      </c>
      <c r="T366">
        <f>IFERROR(U366*1,0)</f>
      </c>
      <c r="U366" t="n">
        <v>52.0</v>
      </c>
      <c r="V366" t="s">
        <v>4479</v>
      </c>
      <c r="W366" t="s">
        <v>4469</v>
      </c>
      <c r="X366" t="n">
        <v>613669.0</v>
      </c>
      <c r="Y366" t="n">
        <v>613669.0</v>
      </c>
      <c r="Z366" t="n">
        <v>92050.0</v>
      </c>
      <c r="AA366" t="n">
        <v>122734.0</v>
      </c>
      <c r="AB366" t="n">
        <v>0.0</v>
      </c>
      <c r="AC366" t="n">
        <v>0.0</v>
      </c>
      <c r="AD366" t="n">
        <v>0.0</v>
      </c>
      <c r="AE366" t="n">
        <v>0.0</v>
      </c>
      <c r="AF366" t="n">
        <v>60000.0</v>
      </c>
      <c r="AG366" t="n">
        <v>0.0</v>
      </c>
      <c r="AH366" t="n">
        <v>0.0</v>
      </c>
      <c r="AI366" t="n">
        <v>0.0</v>
      </c>
      <c r="AJ366" t="n">
        <v>0.0</v>
      </c>
      <c r="AK366" t="n">
        <v>0.0</v>
      </c>
      <c r="AL366" t="n">
        <v>0.0</v>
      </c>
      <c r="AM366" t="n">
        <v>0.0</v>
      </c>
      <c r="AN366" t="n">
        <v>0.0</v>
      </c>
      <c r="AO366" t="n">
        <v>888453.0</v>
      </c>
      <c r="AP366" t="n">
        <v>88846.0</v>
      </c>
      <c r="AQ366" t="n">
        <v>73560.8</v>
      </c>
      <c r="CG366"/>
    </row>
    <row r="367">
      <c r="A367" t="n">
        <v>6.0</v>
      </c>
      <c r="B367">
        <f>IF((K367-G367-H367&gt;2400000),10,(L367/(K367-G367-H367)*100))</f>
      </c>
      <c r="C367">
        <f>IF(N367&gt;2400000,240000,(N367*S367)/100)</f>
      </c>
      <c r="D367">
        <f>IF(S367=0,0,IF((N367-I367)&gt;2400000,((((((N367-I367-J367)-240000))*0.1+(I367+J367)*0.1)))-7000,((((((N367-I367-J367)-(N367-I367-J367)*S367/100)))*0.1+(I367+J367)*0.1)-7000)))</f>
      </c>
      <c r="E367">
        <f>C367-O367</f>
      </c>
      <c r="F367">
        <f>D367-P367</f>
      </c>
      <c r="G367">
        <f>SUMIF(negtgel!U$2:BL$2,'Tsalin uzuulelt'!B$1,negtgel!U367:BL367) + SUMIF(negtgel!U$2:BL$2,'Tsalin uzuulelt'!B$2,negtgel!U367:BL367)+SUMIF(negtgel!U$2:BL$2,'Tsalin uzuulelt'!B$3,negtgel!U367:BL367)+SUMIF(negtgel!U$2:BL$2,'Tsalin uzuulelt'!B$4,negtgel!U367:BL367)+SUMIF(negtgel!U$2:BL$2,'Tsalin uzuulelt'!B$5,negtgel!U367:BL367)</f>
      </c>
      <c r="H367">
        <f>SUMIF(negtgel!U$2:BL$2,'Tsalin uzuulelt'!F$1,negtgel!U367:BL367) + SUMIF(negtgel!U$2:BL$2,'Tsalin uzuulelt'!F$2,negtgel!U367:BL367)+SUMIF(negtgel!U$2:BL$2,'Tsalin uzuulelt'!F$3,negtgel!U367:BL367)+SUMIF(negtgel!U$2:BL$2,'Tsalin uzuulelt'!F$4,negtgel!U367:BL367)+SUMIF(negtgel!U$2:BL$2,'Tsalin uzuulelt'!F$5,negtgel!U367:BL367)</f>
      </c>
      <c r="I367">
        <f>SUMIF(negtgel!U$2:BL$2,'Tsalin uzuulelt'!H$1,negtgel!U367:BL367) + SUMIF(negtgel!U$2:BL$2,'Tsalin uzuulelt'!H$2,negtgel!U367:BL367)+SUMIF(negtgel!U$2:BL$2,'Tsalin uzuulelt'!H$3,negtgel!U367:BL367)+SUMIF(negtgel!U$2:BL$2,'Tsalin uzuulelt'!H$4,negtgel!U367:BL367)+SUMIF(negtgel!U$2:BL$2,'Tsalin uzuulelt'!H$5,negtgel!U367:BL367)</f>
      </c>
      <c r="J367">
        <f>SUMIF(negtgel!U$2:BL$2,'Tsalin uzuulelt'!J$1,negtgel!U367:BL367) + SUMIF(negtgel!U$2:BL$2,'Tsalin uzuulelt'!J$2,negtgel!U367:BL367)+SUMIF(negtgel!U$2:BL$2,'Tsalin uzuulelt'!J$3,negtgel!U367:BL367)+SUMIF(negtgel!U$2:BL$2,'Tsalin uzuulelt'!J$4,negtgel!U367:BL367)+SUMIF(negtgel!U$2:BL$2,'Tsalin uzuulelt'!J$5,negtgel!U367:BL367)</f>
      </c>
      <c r="K367">
        <f>SUMIF(negtgel!U$2:BL$2,'Tsalin uzuulelt'!L$1,negtgel!U367:BL367) + SUMIF(negtgel!U$2:BL$2,'Tsalin uzuulelt'!L$2,negtgel!U367:BL367)+SUMIF(negtgel!U$2:BL$2,'Tsalin uzuulelt'!L$3,negtgel!U367:BL367)+SUMIF(negtgel!U$2:BL$2,'Tsalin uzuulelt'!L$4,negtgel!U367:BL367)+SUMIF(negtgel!U$2:BL$2,'Tsalin uzuulelt'!L$5,negtgel!U367:BL367)</f>
      </c>
      <c r="L367">
        <f>SUMIF(negtgel!U$2:BL$2,'Tsalin uzuulelt'!N$1,negtgel!U367:BL367) + SUMIF(negtgel!U$2:BL$2,'Tsalin uzuulelt'!N$2,negtgel!U367:BL367)+SUMIF(negtgel!U$2:BL$2,'Tsalin uzuulelt'!N$3,negtgel!U367:BL367)+SUMIF(negtgel!U$2:BL$2,'Tsalin uzuulelt'!N$4,negtgel!U367:BL367)+SUMIF(negtgel!U$2:BL$2,'Tsalin uzuulelt'!N$5,negtgel!U367:BL367)</f>
      </c>
      <c r="M367">
        <f>SUMIF(negtgel!U$2:BL$2,'Tsalin uzuulelt'!P$1,negtgel!U367:BL367) + SUMIF(negtgel!U$2:BL$2,'Tsalin uzuulelt'!P$2,negtgel!U367:BL367)+ SUMIF(negtgel!U$2:BL$2,'Tsalin uzuulelt'!P$3,negtgel!U367:BL367)+ SUMIF(negtgel!U$2:BL$2,'Tsalin uzuulelt'!P$4,negtgel!U367:BL367)+ SUMIF(negtgel!U$2:BL$2,'Tsalin uzuulelt'!P$5,negtgel!U367:BL367)</f>
      </c>
      <c r="N367">
        <f>IF(ISNUMBER(U367*1)=CF367,0,K367-H367-G367)</f>
      </c>
      <c r="O367">
        <f>IF(ISNUMBER(U367*1)=CF367,0,L367)</f>
      </c>
      <c r="P367">
        <f>IF(ISNUMBER(U367*1)=CF367,0,M367)</f>
      </c>
      <c r="Q367">
        <f>IF(N367&gt;2400000,N367,0)</f>
      </c>
      <c r="R367">
        <f>IF(L367/Q367*100&lt;3,2,10)</f>
      </c>
      <c r="S367">
        <f>IF(CH367=0,0,IF(B367&gt;9,10,IF(B367&gt;8,B367,IF(B367&gt;7.7,7.8,IF(B367&gt;3,B367,IF(B367&gt;1.5,2))))))</f>
      </c>
      <c r="T367">
        <f>IFERROR(U367*1,0)</f>
      </c>
      <c r="U367" t="n">
        <v>53.0</v>
      </c>
      <c r="V367" t="s">
        <v>4480</v>
      </c>
      <c r="W367" t="s">
        <v>4469</v>
      </c>
      <c r="X367" t="n">
        <v>580710.0</v>
      </c>
      <c r="Y367" t="n">
        <v>580710.0</v>
      </c>
      <c r="Z367" t="n">
        <v>0.0</v>
      </c>
      <c r="AA367" t="n">
        <v>0.0</v>
      </c>
      <c r="AB367" t="n">
        <v>0.0</v>
      </c>
      <c r="AC367" t="n">
        <v>0.0</v>
      </c>
      <c r="AD367" t="n">
        <v>0.0</v>
      </c>
      <c r="AE367" t="n">
        <v>0.0</v>
      </c>
      <c r="AF367" t="n">
        <v>60000.0</v>
      </c>
      <c r="AG367" t="n">
        <v>0.0</v>
      </c>
      <c r="AH367" t="n">
        <v>0.0</v>
      </c>
      <c r="AI367" t="n">
        <v>0.0</v>
      </c>
      <c r="AJ367" t="n">
        <v>0.0</v>
      </c>
      <c r="AK367" t="n">
        <v>0.0</v>
      </c>
      <c r="AL367" t="n">
        <v>0.0</v>
      </c>
      <c r="AM367" t="n">
        <v>0.0</v>
      </c>
      <c r="AN367" t="n">
        <v>0.0</v>
      </c>
      <c r="AO367" t="n">
        <v>640710.0</v>
      </c>
      <c r="AP367" t="n">
        <v>64071.0</v>
      </c>
      <c r="AQ367" t="n">
        <v>51263.9</v>
      </c>
      <c r="CG367"/>
    </row>
    <row r="368">
      <c r="A368" t="n">
        <v>6.0</v>
      </c>
      <c r="B368">
        <f>IF((K368-G368-H368&gt;2400000),10,(L368/(K368-G368-H368)*100))</f>
      </c>
      <c r="C368">
        <f>IF(N368&gt;2400000,240000,(N368*S368)/100)</f>
      </c>
      <c r="D368">
        <f>IF(S368=0,0,IF((N368-I368)&gt;2400000,((((((N368-I368-J368)-240000))*0.1+(I368+J368)*0.1)))-7000,((((((N368-I368-J368)-(N368-I368-J368)*S368/100)))*0.1+(I368+J368)*0.1)-7000)))</f>
      </c>
      <c r="E368">
        <f>C368-O368</f>
      </c>
      <c r="F368">
        <f>D368-P368</f>
      </c>
      <c r="G368">
        <f>SUMIF(negtgel!U$2:BL$2,'Tsalin uzuulelt'!B$1,negtgel!U368:BL368) + SUMIF(negtgel!U$2:BL$2,'Tsalin uzuulelt'!B$2,negtgel!U368:BL368)+SUMIF(negtgel!U$2:BL$2,'Tsalin uzuulelt'!B$3,negtgel!U368:BL368)+SUMIF(negtgel!U$2:BL$2,'Tsalin uzuulelt'!B$4,negtgel!U368:BL368)+SUMIF(negtgel!U$2:BL$2,'Tsalin uzuulelt'!B$5,negtgel!U368:BL368)</f>
      </c>
      <c r="H368">
        <f>SUMIF(negtgel!U$2:BL$2,'Tsalin uzuulelt'!F$1,negtgel!U368:BL368) + SUMIF(negtgel!U$2:BL$2,'Tsalin uzuulelt'!F$2,negtgel!U368:BL368)+SUMIF(negtgel!U$2:BL$2,'Tsalin uzuulelt'!F$3,negtgel!U368:BL368)+SUMIF(negtgel!U$2:BL$2,'Tsalin uzuulelt'!F$4,negtgel!U368:BL368)+SUMIF(negtgel!U$2:BL$2,'Tsalin uzuulelt'!F$5,negtgel!U368:BL368)</f>
      </c>
      <c r="I368">
        <f>SUMIF(negtgel!U$2:BL$2,'Tsalin uzuulelt'!H$1,negtgel!U368:BL368) + SUMIF(negtgel!U$2:BL$2,'Tsalin uzuulelt'!H$2,negtgel!U368:BL368)+SUMIF(negtgel!U$2:BL$2,'Tsalin uzuulelt'!H$3,negtgel!U368:BL368)+SUMIF(negtgel!U$2:BL$2,'Tsalin uzuulelt'!H$4,negtgel!U368:BL368)+SUMIF(negtgel!U$2:BL$2,'Tsalin uzuulelt'!H$5,negtgel!U368:BL368)</f>
      </c>
      <c r="J368">
        <f>SUMIF(negtgel!U$2:BL$2,'Tsalin uzuulelt'!J$1,negtgel!U368:BL368) + SUMIF(negtgel!U$2:BL$2,'Tsalin uzuulelt'!J$2,negtgel!U368:BL368)+SUMIF(negtgel!U$2:BL$2,'Tsalin uzuulelt'!J$3,negtgel!U368:BL368)+SUMIF(negtgel!U$2:BL$2,'Tsalin uzuulelt'!J$4,negtgel!U368:BL368)+SUMIF(negtgel!U$2:BL$2,'Tsalin uzuulelt'!J$5,negtgel!U368:BL368)</f>
      </c>
      <c r="K368">
        <f>SUMIF(negtgel!U$2:BL$2,'Tsalin uzuulelt'!L$1,negtgel!U368:BL368) + SUMIF(negtgel!U$2:BL$2,'Tsalin uzuulelt'!L$2,negtgel!U368:BL368)+SUMIF(negtgel!U$2:BL$2,'Tsalin uzuulelt'!L$3,negtgel!U368:BL368)+SUMIF(negtgel!U$2:BL$2,'Tsalin uzuulelt'!L$4,negtgel!U368:BL368)+SUMIF(negtgel!U$2:BL$2,'Tsalin uzuulelt'!L$5,negtgel!U368:BL368)</f>
      </c>
      <c r="L368">
        <f>SUMIF(negtgel!U$2:BL$2,'Tsalin uzuulelt'!N$1,negtgel!U368:BL368) + SUMIF(negtgel!U$2:BL$2,'Tsalin uzuulelt'!N$2,negtgel!U368:BL368)+SUMIF(negtgel!U$2:BL$2,'Tsalin uzuulelt'!N$3,negtgel!U368:BL368)+SUMIF(negtgel!U$2:BL$2,'Tsalin uzuulelt'!N$4,negtgel!U368:BL368)+SUMIF(negtgel!U$2:BL$2,'Tsalin uzuulelt'!N$5,negtgel!U368:BL368)</f>
      </c>
      <c r="M368">
        <f>SUMIF(negtgel!U$2:BL$2,'Tsalin uzuulelt'!P$1,negtgel!U368:BL368) + SUMIF(negtgel!U$2:BL$2,'Tsalin uzuulelt'!P$2,negtgel!U368:BL368)+ SUMIF(negtgel!U$2:BL$2,'Tsalin uzuulelt'!P$3,negtgel!U368:BL368)+ SUMIF(negtgel!U$2:BL$2,'Tsalin uzuulelt'!P$4,negtgel!U368:BL368)+ SUMIF(negtgel!U$2:BL$2,'Tsalin uzuulelt'!P$5,negtgel!U368:BL368)</f>
      </c>
      <c r="N368">
        <f>IF(ISNUMBER(U368*1)=CF368,0,K368-H368-G368)</f>
      </c>
      <c r="O368">
        <f>IF(ISNUMBER(U368*1)=CF368,0,L368)</f>
      </c>
      <c r="P368">
        <f>IF(ISNUMBER(U368*1)=CF368,0,M368)</f>
      </c>
      <c r="Q368">
        <f>IF(N368&gt;2400000,N368,0)</f>
      </c>
      <c r="R368">
        <f>IF(L368/Q368*100&lt;3,2,10)</f>
      </c>
      <c r="S368">
        <f>IF(CH368=0,0,IF(B368&gt;9,10,IF(B368&gt;8,B368,IF(B368&gt;7.7,7.8,IF(B368&gt;3,B368,IF(B368&gt;1.5,2))))))</f>
      </c>
      <c r="T368">
        <f>IFERROR(U368*1,0)</f>
      </c>
      <c r="U368" t="n">
        <v>54.0</v>
      </c>
      <c r="V368" t="s">
        <v>4481</v>
      </c>
      <c r="W368" t="s">
        <v>4471</v>
      </c>
      <c r="X368" t="n">
        <v>496912.0</v>
      </c>
      <c r="Y368" t="n">
        <v>496912.0</v>
      </c>
      <c r="Z368" t="n">
        <v>0.0</v>
      </c>
      <c r="AA368" t="n">
        <v>0.0</v>
      </c>
      <c r="AB368" t="n">
        <v>0.0</v>
      </c>
      <c r="AC368" t="n">
        <v>0.0</v>
      </c>
      <c r="AD368" t="n">
        <v>0.0</v>
      </c>
      <c r="AE368" t="n">
        <v>0.0</v>
      </c>
      <c r="AF368" t="n">
        <v>60000.0</v>
      </c>
      <c r="AG368" t="n">
        <v>0.0</v>
      </c>
      <c r="AH368" t="n">
        <v>0.0</v>
      </c>
      <c r="AI368" t="n">
        <v>0.0</v>
      </c>
      <c r="AJ368" t="n">
        <v>0.0</v>
      </c>
      <c r="AK368" t="n">
        <v>0.0</v>
      </c>
      <c r="AL368" t="n">
        <v>0.0</v>
      </c>
      <c r="AM368" t="n">
        <v>0.0</v>
      </c>
      <c r="AN368" t="n">
        <v>0.0</v>
      </c>
      <c r="AO368" t="n">
        <v>556912.0</v>
      </c>
      <c r="AP368" t="n">
        <v>55691.0</v>
      </c>
      <c r="AQ368" t="n">
        <v>43722.1</v>
      </c>
      <c r="CG368"/>
    </row>
    <row r="369">
      <c r="A369" t="n">
        <v>6.0</v>
      </c>
      <c r="B369">
        <f>IF((K369-G369-H369&gt;2400000),10,(L369/(K369-G369-H369)*100))</f>
      </c>
      <c r="C369">
        <f>IF(N369&gt;2400000,240000,(N369*S369)/100)</f>
      </c>
      <c r="D369">
        <f>IF(S369=0,0,IF((N369-I369)&gt;2400000,((((((N369-I369-J369)-240000))*0.1+(I369+J369)*0.1)))-7000,((((((N369-I369-J369)-(N369-I369-J369)*S369/100)))*0.1+(I369+J369)*0.1)-7000)))</f>
      </c>
      <c r="E369">
        <f>C369-O369</f>
      </c>
      <c r="F369">
        <f>D369-P369</f>
      </c>
      <c r="G369">
        <f>SUMIF(negtgel!U$2:BL$2,'Tsalin uzuulelt'!B$1,negtgel!U369:BL369) + SUMIF(negtgel!U$2:BL$2,'Tsalin uzuulelt'!B$2,negtgel!U369:BL369)+SUMIF(negtgel!U$2:BL$2,'Tsalin uzuulelt'!B$3,negtgel!U369:BL369)+SUMIF(negtgel!U$2:BL$2,'Tsalin uzuulelt'!B$4,negtgel!U369:BL369)+SUMIF(negtgel!U$2:BL$2,'Tsalin uzuulelt'!B$5,negtgel!U369:BL369)</f>
      </c>
      <c r="H369">
        <f>SUMIF(negtgel!U$2:BL$2,'Tsalin uzuulelt'!F$1,negtgel!U369:BL369) + SUMIF(negtgel!U$2:BL$2,'Tsalin uzuulelt'!F$2,negtgel!U369:BL369)+SUMIF(negtgel!U$2:BL$2,'Tsalin uzuulelt'!F$3,negtgel!U369:BL369)+SUMIF(negtgel!U$2:BL$2,'Tsalin uzuulelt'!F$4,negtgel!U369:BL369)+SUMIF(negtgel!U$2:BL$2,'Tsalin uzuulelt'!F$5,negtgel!U369:BL369)</f>
      </c>
      <c r="I369">
        <f>SUMIF(negtgel!U$2:BL$2,'Tsalin uzuulelt'!H$1,negtgel!U369:BL369) + SUMIF(negtgel!U$2:BL$2,'Tsalin uzuulelt'!H$2,negtgel!U369:BL369)+SUMIF(negtgel!U$2:BL$2,'Tsalin uzuulelt'!H$3,negtgel!U369:BL369)+SUMIF(negtgel!U$2:BL$2,'Tsalin uzuulelt'!H$4,negtgel!U369:BL369)+SUMIF(negtgel!U$2:BL$2,'Tsalin uzuulelt'!H$5,negtgel!U369:BL369)</f>
      </c>
      <c r="J369">
        <f>SUMIF(negtgel!U$2:BL$2,'Tsalin uzuulelt'!J$1,negtgel!U369:BL369) + SUMIF(negtgel!U$2:BL$2,'Tsalin uzuulelt'!J$2,negtgel!U369:BL369)+SUMIF(negtgel!U$2:BL$2,'Tsalin uzuulelt'!J$3,negtgel!U369:BL369)+SUMIF(negtgel!U$2:BL$2,'Tsalin uzuulelt'!J$4,negtgel!U369:BL369)+SUMIF(negtgel!U$2:BL$2,'Tsalin uzuulelt'!J$5,negtgel!U369:BL369)</f>
      </c>
      <c r="K369">
        <f>SUMIF(negtgel!U$2:BL$2,'Tsalin uzuulelt'!L$1,negtgel!U369:BL369) + SUMIF(negtgel!U$2:BL$2,'Tsalin uzuulelt'!L$2,negtgel!U369:BL369)+SUMIF(negtgel!U$2:BL$2,'Tsalin uzuulelt'!L$3,negtgel!U369:BL369)+SUMIF(negtgel!U$2:BL$2,'Tsalin uzuulelt'!L$4,negtgel!U369:BL369)+SUMIF(negtgel!U$2:BL$2,'Tsalin uzuulelt'!L$5,negtgel!U369:BL369)</f>
      </c>
      <c r="L369">
        <f>SUMIF(negtgel!U$2:BL$2,'Tsalin uzuulelt'!N$1,negtgel!U369:BL369) + SUMIF(negtgel!U$2:BL$2,'Tsalin uzuulelt'!N$2,negtgel!U369:BL369)+SUMIF(negtgel!U$2:BL$2,'Tsalin uzuulelt'!N$3,negtgel!U369:BL369)+SUMIF(negtgel!U$2:BL$2,'Tsalin uzuulelt'!N$4,negtgel!U369:BL369)+SUMIF(negtgel!U$2:BL$2,'Tsalin uzuulelt'!N$5,negtgel!U369:BL369)</f>
      </c>
      <c r="M369">
        <f>SUMIF(negtgel!U$2:BL$2,'Tsalin uzuulelt'!P$1,negtgel!U369:BL369) + SUMIF(negtgel!U$2:BL$2,'Tsalin uzuulelt'!P$2,negtgel!U369:BL369)+ SUMIF(negtgel!U$2:BL$2,'Tsalin uzuulelt'!P$3,negtgel!U369:BL369)+ SUMIF(negtgel!U$2:BL$2,'Tsalin uzuulelt'!P$4,negtgel!U369:BL369)+ SUMIF(negtgel!U$2:BL$2,'Tsalin uzuulelt'!P$5,negtgel!U369:BL369)</f>
      </c>
      <c r="N369">
        <f>IF(ISNUMBER(U369*1)=CF369,0,K369-H369-G369)</f>
      </c>
      <c r="O369">
        <f>IF(ISNUMBER(U369*1)=CF369,0,L369)</f>
      </c>
      <c r="P369">
        <f>IF(ISNUMBER(U369*1)=CF369,0,M369)</f>
      </c>
      <c r="Q369">
        <f>IF(N369&gt;2400000,N369,0)</f>
      </c>
      <c r="R369">
        <f>IF(L369/Q369*100&lt;3,2,10)</f>
      </c>
      <c r="S369">
        <f>IF(CH369=0,0,IF(B369&gt;9,10,IF(B369&gt;8,B369,IF(B369&gt;7.7,7.8,IF(B369&gt;3,B369,IF(B369&gt;1.5,2))))))</f>
      </c>
      <c r="T369">
        <f>IFERROR(U369*1,0)</f>
      </c>
      <c r="U369" t="n">
        <v>55.0</v>
      </c>
      <c r="V369" t="s">
        <v>4482</v>
      </c>
      <c r="W369" t="s">
        <v>4469</v>
      </c>
      <c r="X369" t="n">
        <v>733863.0</v>
      </c>
      <c r="Y369" t="n">
        <v>733863.0</v>
      </c>
      <c r="Z369" t="n">
        <v>146773.0</v>
      </c>
      <c r="AA369" t="n">
        <v>146773.0</v>
      </c>
      <c r="AB369" t="n">
        <v>0.0</v>
      </c>
      <c r="AC369" t="n">
        <v>110079.0</v>
      </c>
      <c r="AD369" t="n">
        <v>0.0</v>
      </c>
      <c r="AE369" t="n">
        <v>0.0</v>
      </c>
      <c r="AF369" t="n">
        <v>60000.0</v>
      </c>
      <c r="AG369" t="n">
        <v>0.0</v>
      </c>
      <c r="AH369" t="n">
        <v>0.0</v>
      </c>
      <c r="AI369" t="n">
        <v>0.0</v>
      </c>
      <c r="AJ369" t="n">
        <v>0.0</v>
      </c>
      <c r="AK369" t="n">
        <v>0.0</v>
      </c>
      <c r="AL369" t="n">
        <v>0.0</v>
      </c>
      <c r="AM369" t="n">
        <v>0.0</v>
      </c>
      <c r="AN369" t="n">
        <v>0.0</v>
      </c>
      <c r="AO369" t="n">
        <v>1197488.0</v>
      </c>
      <c r="AP369" t="n">
        <v>119749.0</v>
      </c>
      <c r="AQ369" t="n">
        <v>101373.9</v>
      </c>
      <c r="CG369"/>
    </row>
    <row r="370">
      <c r="A370" t="n">
        <v>6.0</v>
      </c>
      <c r="B370">
        <f>IF((K370-G370-H370&gt;2400000),10,(L370/(K370-G370-H370)*100))</f>
      </c>
      <c r="C370">
        <f>IF(N370&gt;2400000,240000,(N370*S370)/100)</f>
      </c>
      <c r="D370">
        <f>IF(S370=0,0,IF((N370-I370)&gt;2400000,((((((N370-I370-J370)-240000))*0.1+(I370+J370)*0.1)))-7000,((((((N370-I370-J370)-(N370-I370-J370)*S370/100)))*0.1+(I370+J370)*0.1)-7000)))</f>
      </c>
      <c r="E370">
        <f>C370-O370</f>
      </c>
      <c r="F370">
        <f>D370-P370</f>
      </c>
      <c r="G370">
        <f>SUMIF(negtgel!U$2:BL$2,'Tsalin uzuulelt'!B$1,negtgel!U370:BL370) + SUMIF(negtgel!U$2:BL$2,'Tsalin uzuulelt'!B$2,negtgel!U370:BL370)+SUMIF(negtgel!U$2:BL$2,'Tsalin uzuulelt'!B$3,negtgel!U370:BL370)+SUMIF(negtgel!U$2:BL$2,'Tsalin uzuulelt'!B$4,negtgel!U370:BL370)+SUMIF(negtgel!U$2:BL$2,'Tsalin uzuulelt'!B$5,negtgel!U370:BL370)</f>
      </c>
      <c r="H370">
        <f>SUMIF(negtgel!U$2:BL$2,'Tsalin uzuulelt'!F$1,negtgel!U370:BL370) + SUMIF(negtgel!U$2:BL$2,'Tsalin uzuulelt'!F$2,negtgel!U370:BL370)+SUMIF(negtgel!U$2:BL$2,'Tsalin uzuulelt'!F$3,negtgel!U370:BL370)+SUMIF(negtgel!U$2:BL$2,'Tsalin uzuulelt'!F$4,negtgel!U370:BL370)+SUMIF(negtgel!U$2:BL$2,'Tsalin uzuulelt'!F$5,negtgel!U370:BL370)</f>
      </c>
      <c r="I370">
        <f>SUMIF(negtgel!U$2:BL$2,'Tsalin uzuulelt'!H$1,negtgel!U370:BL370) + SUMIF(negtgel!U$2:BL$2,'Tsalin uzuulelt'!H$2,negtgel!U370:BL370)+SUMIF(negtgel!U$2:BL$2,'Tsalin uzuulelt'!H$3,negtgel!U370:BL370)+SUMIF(negtgel!U$2:BL$2,'Tsalin uzuulelt'!H$4,negtgel!U370:BL370)+SUMIF(negtgel!U$2:BL$2,'Tsalin uzuulelt'!H$5,negtgel!U370:BL370)</f>
      </c>
      <c r="J370">
        <f>SUMIF(negtgel!U$2:BL$2,'Tsalin uzuulelt'!J$1,negtgel!U370:BL370) + SUMIF(negtgel!U$2:BL$2,'Tsalin uzuulelt'!J$2,negtgel!U370:BL370)+SUMIF(negtgel!U$2:BL$2,'Tsalin uzuulelt'!J$3,negtgel!U370:BL370)+SUMIF(negtgel!U$2:BL$2,'Tsalin uzuulelt'!J$4,negtgel!U370:BL370)+SUMIF(negtgel!U$2:BL$2,'Tsalin uzuulelt'!J$5,negtgel!U370:BL370)</f>
      </c>
      <c r="K370">
        <f>SUMIF(negtgel!U$2:BL$2,'Tsalin uzuulelt'!L$1,negtgel!U370:BL370) + SUMIF(negtgel!U$2:BL$2,'Tsalin uzuulelt'!L$2,negtgel!U370:BL370)+SUMIF(negtgel!U$2:BL$2,'Tsalin uzuulelt'!L$3,negtgel!U370:BL370)+SUMIF(negtgel!U$2:BL$2,'Tsalin uzuulelt'!L$4,negtgel!U370:BL370)+SUMIF(negtgel!U$2:BL$2,'Tsalin uzuulelt'!L$5,negtgel!U370:BL370)</f>
      </c>
      <c r="L370">
        <f>SUMIF(negtgel!U$2:BL$2,'Tsalin uzuulelt'!N$1,negtgel!U370:BL370) + SUMIF(negtgel!U$2:BL$2,'Tsalin uzuulelt'!N$2,negtgel!U370:BL370)+SUMIF(negtgel!U$2:BL$2,'Tsalin uzuulelt'!N$3,negtgel!U370:BL370)+SUMIF(negtgel!U$2:BL$2,'Tsalin uzuulelt'!N$4,negtgel!U370:BL370)+SUMIF(negtgel!U$2:BL$2,'Tsalin uzuulelt'!N$5,negtgel!U370:BL370)</f>
      </c>
      <c r="M370">
        <f>SUMIF(negtgel!U$2:BL$2,'Tsalin uzuulelt'!P$1,negtgel!U370:BL370) + SUMIF(negtgel!U$2:BL$2,'Tsalin uzuulelt'!P$2,negtgel!U370:BL370)+ SUMIF(negtgel!U$2:BL$2,'Tsalin uzuulelt'!P$3,negtgel!U370:BL370)+ SUMIF(negtgel!U$2:BL$2,'Tsalin uzuulelt'!P$4,negtgel!U370:BL370)+ SUMIF(negtgel!U$2:BL$2,'Tsalin uzuulelt'!P$5,negtgel!U370:BL370)</f>
      </c>
      <c r="N370">
        <f>IF(ISNUMBER(U370*1)=CF370,0,K370-H370-G370)</f>
      </c>
      <c r="O370">
        <f>IF(ISNUMBER(U370*1)=CF370,0,L370)</f>
      </c>
      <c r="P370">
        <f>IF(ISNUMBER(U370*1)=CF370,0,M370)</f>
      </c>
      <c r="Q370">
        <f>IF(N370&gt;2400000,N370,0)</f>
      </c>
      <c r="R370">
        <f>IF(L370/Q370*100&lt;3,2,10)</f>
      </c>
      <c r="S370">
        <f>IF(CH370=0,0,IF(B370&gt;9,10,IF(B370&gt;8,B370,IF(B370&gt;7.7,7.8,IF(B370&gt;3,B370,IF(B370&gt;1.5,2))))))</f>
      </c>
      <c r="T370">
        <f>IFERROR(U370*1,0)</f>
      </c>
      <c r="U370" t="s">
        <v>4466</v>
      </c>
      <c r="V370"/>
      <c r="W370"/>
      <c r="X370" t="n">
        <v>6137567.0</v>
      </c>
      <c r="Y370" t="n">
        <v>5585893.0</v>
      </c>
      <c r="Z370" t="n">
        <v>490316.0</v>
      </c>
      <c r="AA370" t="n">
        <v>655642.0</v>
      </c>
      <c r="AB370" t="n">
        <v>0.0</v>
      </c>
      <c r="AC370" t="n">
        <v>211694.0</v>
      </c>
      <c r="AD370" t="n">
        <v>0.0</v>
      </c>
      <c r="AE370" t="n">
        <v>0.0</v>
      </c>
      <c r="AF370" t="n">
        <v>543000.0</v>
      </c>
      <c r="AG370" t="n">
        <v>0.0</v>
      </c>
      <c r="AH370" t="n">
        <v>0.0</v>
      </c>
      <c r="AI370" t="n">
        <v>0.0</v>
      </c>
      <c r="AJ370" t="n">
        <v>669973.0</v>
      </c>
      <c r="AK370" t="n">
        <v>0.0</v>
      </c>
      <c r="AL370" t="n">
        <v>0.0</v>
      </c>
      <c r="AM370" t="n">
        <v>0.0</v>
      </c>
      <c r="AN370" t="n">
        <v>0.0</v>
      </c>
      <c r="AO370" t="n">
        <v>8156518.0</v>
      </c>
      <c r="AP370" t="n">
        <v>815653.0</v>
      </c>
      <c r="AQ370" t="n">
        <v>669516.7</v>
      </c>
      <c r="CG370"/>
    </row>
    <row r="371">
      <c r="A371" t="n">
        <v>6.0</v>
      </c>
      <c r="B371">
        <f>IF((K371-G371-H371&gt;2400000),10,(L371/(K371-G371-H371)*100))</f>
      </c>
      <c r="C371">
        <f>IF(N371&gt;2400000,240000,(N371*S371)/100)</f>
      </c>
      <c r="D371">
        <f>IF(S371=0,0,IF((N371-I371)&gt;2400000,((((((N371-I371-J371)-240000))*0.1+(I371+J371)*0.1)))-7000,((((((N371-I371-J371)-(N371-I371-J371)*S371/100)))*0.1+(I371+J371)*0.1)-7000)))</f>
      </c>
      <c r="E371">
        <f>C371-O371</f>
      </c>
      <c r="F371">
        <f>D371-P371</f>
      </c>
      <c r="G371">
        <f>SUMIF(negtgel!U$2:BL$2,'Tsalin uzuulelt'!B$1,negtgel!U371:BL371) + SUMIF(negtgel!U$2:BL$2,'Tsalin uzuulelt'!B$2,negtgel!U371:BL371)+SUMIF(negtgel!U$2:BL$2,'Tsalin uzuulelt'!B$3,negtgel!U371:BL371)+SUMIF(negtgel!U$2:BL$2,'Tsalin uzuulelt'!B$4,negtgel!U371:BL371)+SUMIF(negtgel!U$2:BL$2,'Tsalin uzuulelt'!B$5,negtgel!U371:BL371)</f>
      </c>
      <c r="H371">
        <f>SUMIF(negtgel!U$2:BL$2,'Tsalin uzuulelt'!F$1,negtgel!U371:BL371) + SUMIF(negtgel!U$2:BL$2,'Tsalin uzuulelt'!F$2,negtgel!U371:BL371)+SUMIF(negtgel!U$2:BL$2,'Tsalin uzuulelt'!F$3,negtgel!U371:BL371)+SUMIF(negtgel!U$2:BL$2,'Tsalin uzuulelt'!F$4,negtgel!U371:BL371)+SUMIF(negtgel!U$2:BL$2,'Tsalin uzuulelt'!F$5,negtgel!U371:BL371)</f>
      </c>
      <c r="I371">
        <f>SUMIF(negtgel!U$2:BL$2,'Tsalin uzuulelt'!H$1,negtgel!U371:BL371) + SUMIF(negtgel!U$2:BL$2,'Tsalin uzuulelt'!H$2,negtgel!U371:BL371)+SUMIF(negtgel!U$2:BL$2,'Tsalin uzuulelt'!H$3,negtgel!U371:BL371)+SUMIF(negtgel!U$2:BL$2,'Tsalin uzuulelt'!H$4,negtgel!U371:BL371)+SUMIF(negtgel!U$2:BL$2,'Tsalin uzuulelt'!H$5,negtgel!U371:BL371)</f>
      </c>
      <c r="J371">
        <f>SUMIF(negtgel!U$2:BL$2,'Tsalin uzuulelt'!J$1,negtgel!U371:BL371) + SUMIF(negtgel!U$2:BL$2,'Tsalin uzuulelt'!J$2,negtgel!U371:BL371)+SUMIF(negtgel!U$2:BL$2,'Tsalin uzuulelt'!J$3,negtgel!U371:BL371)+SUMIF(negtgel!U$2:BL$2,'Tsalin uzuulelt'!J$4,negtgel!U371:BL371)+SUMIF(negtgel!U$2:BL$2,'Tsalin uzuulelt'!J$5,negtgel!U371:BL371)</f>
      </c>
      <c r="K371">
        <f>SUMIF(negtgel!U$2:BL$2,'Tsalin uzuulelt'!L$1,negtgel!U371:BL371) + SUMIF(negtgel!U$2:BL$2,'Tsalin uzuulelt'!L$2,negtgel!U371:BL371)+SUMIF(negtgel!U$2:BL$2,'Tsalin uzuulelt'!L$3,negtgel!U371:BL371)+SUMIF(negtgel!U$2:BL$2,'Tsalin uzuulelt'!L$4,negtgel!U371:BL371)+SUMIF(negtgel!U$2:BL$2,'Tsalin uzuulelt'!L$5,negtgel!U371:BL371)</f>
      </c>
      <c r="L371">
        <f>SUMIF(negtgel!U$2:BL$2,'Tsalin uzuulelt'!N$1,negtgel!U371:BL371) + SUMIF(negtgel!U$2:BL$2,'Tsalin uzuulelt'!N$2,negtgel!U371:BL371)+SUMIF(negtgel!U$2:BL$2,'Tsalin uzuulelt'!N$3,negtgel!U371:BL371)+SUMIF(negtgel!U$2:BL$2,'Tsalin uzuulelt'!N$4,negtgel!U371:BL371)+SUMIF(negtgel!U$2:BL$2,'Tsalin uzuulelt'!N$5,negtgel!U371:BL371)</f>
      </c>
      <c r="M371">
        <f>SUMIF(negtgel!U$2:BL$2,'Tsalin uzuulelt'!P$1,negtgel!U371:BL371) + SUMIF(negtgel!U$2:BL$2,'Tsalin uzuulelt'!P$2,negtgel!U371:BL371)+ SUMIF(negtgel!U$2:BL$2,'Tsalin uzuulelt'!P$3,negtgel!U371:BL371)+ SUMIF(negtgel!U$2:BL$2,'Tsalin uzuulelt'!P$4,negtgel!U371:BL371)+ SUMIF(negtgel!U$2:BL$2,'Tsalin uzuulelt'!P$5,negtgel!U371:BL371)</f>
      </c>
      <c r="N371">
        <f>IF(ISNUMBER(U371*1)=CF371,0,K371-H371-G371)</f>
      </c>
      <c r="O371">
        <f>IF(ISNUMBER(U371*1)=CF371,0,L371)</f>
      </c>
      <c r="P371">
        <f>IF(ISNUMBER(U371*1)=CF371,0,M371)</f>
      </c>
      <c r="Q371">
        <f>IF(N371&gt;2400000,N371,0)</f>
      </c>
      <c r="R371">
        <f>IF(L371/Q371*100&lt;3,2,10)</f>
      </c>
      <c r="S371">
        <f>IF(CH371=0,0,IF(B371&gt;9,10,IF(B371&gt;8,B371,IF(B371&gt;7.7,7.8,IF(B371&gt;3,B371,IF(B371&gt;1.5,2))))))</f>
      </c>
      <c r="T371">
        <f>IFERROR(U371*1,0)</f>
      </c>
      <c r="U371" t="s">
        <v>4483</v>
      </c>
      <c r="V371"/>
      <c r="W371"/>
      <c r="X371"/>
      <c r="Y371"/>
      <c r="Z371"/>
      <c r="AA371"/>
      <c r="AB371"/>
      <c r="AC371"/>
      <c r="AD371"/>
      <c r="AE371"/>
      <c r="AF371"/>
      <c r="AG371"/>
      <c r="AH371"/>
      <c r="AI371"/>
      <c r="AJ371"/>
      <c r="AK371"/>
      <c r="AL371"/>
      <c r="AM371"/>
      <c r="AN371"/>
      <c r="AO371"/>
      <c r="AP371"/>
      <c r="AQ371"/>
      <c r="CG371"/>
    </row>
    <row r="372">
      <c r="A372" t="n">
        <v>6.0</v>
      </c>
      <c r="B372">
        <f>IF((K372-G372-H372&gt;2400000),10,(L372/(K372-G372-H372)*100))</f>
      </c>
      <c r="C372">
        <f>IF(N372&gt;2400000,240000,(N372*S372)/100)</f>
      </c>
      <c r="D372">
        <f>IF(S372=0,0,IF((N372-I372)&gt;2400000,((((((N372-I372-J372)-240000))*0.1+(I372+J372)*0.1)))-7000,((((((N372-I372-J372)-(N372-I372-J372)*S372/100)))*0.1+(I372+J372)*0.1)-7000)))</f>
      </c>
      <c r="E372">
        <f>C372-O372</f>
      </c>
      <c r="F372">
        <f>D372-P372</f>
      </c>
      <c r="G372">
        <f>SUMIF(negtgel!U$2:BL$2,'Tsalin uzuulelt'!B$1,negtgel!U372:BL372) + SUMIF(negtgel!U$2:BL$2,'Tsalin uzuulelt'!B$2,negtgel!U372:BL372)+SUMIF(negtgel!U$2:BL$2,'Tsalin uzuulelt'!B$3,negtgel!U372:BL372)+SUMIF(negtgel!U$2:BL$2,'Tsalin uzuulelt'!B$4,negtgel!U372:BL372)+SUMIF(negtgel!U$2:BL$2,'Tsalin uzuulelt'!B$5,negtgel!U372:BL372)</f>
      </c>
      <c r="H372">
        <f>SUMIF(negtgel!U$2:BL$2,'Tsalin uzuulelt'!F$1,negtgel!U372:BL372) + SUMIF(negtgel!U$2:BL$2,'Tsalin uzuulelt'!F$2,negtgel!U372:BL372)+SUMIF(negtgel!U$2:BL$2,'Tsalin uzuulelt'!F$3,negtgel!U372:BL372)+SUMIF(negtgel!U$2:BL$2,'Tsalin uzuulelt'!F$4,negtgel!U372:BL372)+SUMIF(negtgel!U$2:BL$2,'Tsalin uzuulelt'!F$5,negtgel!U372:BL372)</f>
      </c>
      <c r="I372">
        <f>SUMIF(negtgel!U$2:BL$2,'Tsalin uzuulelt'!H$1,negtgel!U372:BL372) + SUMIF(negtgel!U$2:BL$2,'Tsalin uzuulelt'!H$2,negtgel!U372:BL372)+SUMIF(negtgel!U$2:BL$2,'Tsalin uzuulelt'!H$3,negtgel!U372:BL372)+SUMIF(negtgel!U$2:BL$2,'Tsalin uzuulelt'!H$4,negtgel!U372:BL372)+SUMIF(negtgel!U$2:BL$2,'Tsalin uzuulelt'!H$5,negtgel!U372:BL372)</f>
      </c>
      <c r="J372">
        <f>SUMIF(negtgel!U$2:BL$2,'Tsalin uzuulelt'!J$1,negtgel!U372:BL372) + SUMIF(negtgel!U$2:BL$2,'Tsalin uzuulelt'!J$2,negtgel!U372:BL372)+SUMIF(negtgel!U$2:BL$2,'Tsalin uzuulelt'!J$3,negtgel!U372:BL372)+SUMIF(negtgel!U$2:BL$2,'Tsalin uzuulelt'!J$4,negtgel!U372:BL372)+SUMIF(negtgel!U$2:BL$2,'Tsalin uzuulelt'!J$5,negtgel!U372:BL372)</f>
      </c>
      <c r="K372">
        <f>SUMIF(negtgel!U$2:BL$2,'Tsalin uzuulelt'!L$1,negtgel!U372:BL372) + SUMIF(negtgel!U$2:BL$2,'Tsalin uzuulelt'!L$2,negtgel!U372:BL372)+SUMIF(negtgel!U$2:BL$2,'Tsalin uzuulelt'!L$3,negtgel!U372:BL372)+SUMIF(negtgel!U$2:BL$2,'Tsalin uzuulelt'!L$4,negtgel!U372:BL372)+SUMIF(negtgel!U$2:BL$2,'Tsalin uzuulelt'!L$5,negtgel!U372:BL372)</f>
      </c>
      <c r="L372">
        <f>SUMIF(negtgel!U$2:BL$2,'Tsalin uzuulelt'!N$1,negtgel!U372:BL372) + SUMIF(negtgel!U$2:BL$2,'Tsalin uzuulelt'!N$2,negtgel!U372:BL372)+SUMIF(negtgel!U$2:BL$2,'Tsalin uzuulelt'!N$3,negtgel!U372:BL372)+SUMIF(negtgel!U$2:BL$2,'Tsalin uzuulelt'!N$4,negtgel!U372:BL372)+SUMIF(negtgel!U$2:BL$2,'Tsalin uzuulelt'!N$5,negtgel!U372:BL372)</f>
      </c>
      <c r="M372">
        <f>SUMIF(negtgel!U$2:BL$2,'Tsalin uzuulelt'!P$1,negtgel!U372:BL372) + SUMIF(negtgel!U$2:BL$2,'Tsalin uzuulelt'!P$2,negtgel!U372:BL372)+ SUMIF(negtgel!U$2:BL$2,'Tsalin uzuulelt'!P$3,negtgel!U372:BL372)+ SUMIF(negtgel!U$2:BL$2,'Tsalin uzuulelt'!P$4,negtgel!U372:BL372)+ SUMIF(negtgel!U$2:BL$2,'Tsalin uzuulelt'!P$5,negtgel!U372:BL372)</f>
      </c>
      <c r="N372">
        <f>IF(ISNUMBER(U372*1)=CF372,0,K372-H372-G372)</f>
      </c>
      <c r="O372">
        <f>IF(ISNUMBER(U372*1)=CF372,0,L372)</f>
      </c>
      <c r="P372">
        <f>IF(ISNUMBER(U372*1)=CF372,0,M372)</f>
      </c>
      <c r="Q372">
        <f>IF(N372&gt;2400000,N372,0)</f>
      </c>
      <c r="R372">
        <f>IF(L372/Q372*100&lt;3,2,10)</f>
      </c>
      <c r="S372">
        <f>IF(CH372=0,0,IF(B372&gt;9,10,IF(B372&gt;8,B372,IF(B372&gt;7.7,7.8,IF(B372&gt;3,B372,IF(B372&gt;1.5,2))))))</f>
      </c>
      <c r="T372">
        <f>IFERROR(U372*1,0)</f>
      </c>
      <c r="U372" t="n">
        <v>56.0</v>
      </c>
      <c r="V372" t="s">
        <v>4484</v>
      </c>
      <c r="W372" t="s">
        <v>4469</v>
      </c>
      <c r="X372" t="n">
        <v>613669.0</v>
      </c>
      <c r="Y372" t="n">
        <v>398885.0</v>
      </c>
      <c r="Z372" t="n">
        <v>39888.0</v>
      </c>
      <c r="AA372" t="n">
        <v>59833.0</v>
      </c>
      <c r="AB372" t="n">
        <v>0.0</v>
      </c>
      <c r="AC372" t="n">
        <v>0.0</v>
      </c>
      <c r="AD372" t="n">
        <v>0.0</v>
      </c>
      <c r="AE372" t="n">
        <v>0.0</v>
      </c>
      <c r="AF372" t="n">
        <v>39000.0</v>
      </c>
      <c r="AG372" t="n">
        <v>0.0</v>
      </c>
      <c r="AH372" t="n">
        <v>0.0</v>
      </c>
      <c r="AI372" t="n">
        <v>0.0</v>
      </c>
      <c r="AJ372" t="n">
        <v>0.0</v>
      </c>
      <c r="AK372" t="n">
        <v>0.0</v>
      </c>
      <c r="AL372" t="n">
        <v>152721.0</v>
      </c>
      <c r="AM372" t="n">
        <v>0.0</v>
      </c>
      <c r="AN372" t="n">
        <v>0.0</v>
      </c>
      <c r="AO372" t="n">
        <v>690327.0</v>
      </c>
      <c r="AP372" t="n">
        <v>53760.0</v>
      </c>
      <c r="AQ372" t="n">
        <v>41774.5</v>
      </c>
      <c r="CG372"/>
    </row>
    <row r="373">
      <c r="A373" t="n">
        <v>6.0</v>
      </c>
      <c r="B373">
        <f>IF((K373-G373-H373&gt;2400000),10,(L373/(K373-G373-H373)*100))</f>
      </c>
      <c r="C373">
        <f>IF(N373&gt;2400000,240000,(N373*S373)/100)</f>
      </c>
      <c r="D373">
        <f>IF(S373=0,0,IF((N373-I373)&gt;2400000,((((((N373-I373-J373)-240000))*0.1+(I373+J373)*0.1)))-7000,((((((N373-I373-J373)-(N373-I373-J373)*S373/100)))*0.1+(I373+J373)*0.1)-7000)))</f>
      </c>
      <c r="E373">
        <f>C373-O373</f>
      </c>
      <c r="F373">
        <f>D373-P373</f>
      </c>
      <c r="G373">
        <f>SUMIF(negtgel!U$2:BL$2,'Tsalin uzuulelt'!B$1,negtgel!U373:BL373) + SUMIF(negtgel!U$2:BL$2,'Tsalin uzuulelt'!B$2,negtgel!U373:BL373)+SUMIF(negtgel!U$2:BL$2,'Tsalin uzuulelt'!B$3,negtgel!U373:BL373)+SUMIF(negtgel!U$2:BL$2,'Tsalin uzuulelt'!B$4,negtgel!U373:BL373)+SUMIF(negtgel!U$2:BL$2,'Tsalin uzuulelt'!B$5,negtgel!U373:BL373)</f>
      </c>
      <c r="H373">
        <f>SUMIF(negtgel!U$2:BL$2,'Tsalin uzuulelt'!F$1,negtgel!U373:BL373) + SUMIF(negtgel!U$2:BL$2,'Tsalin uzuulelt'!F$2,negtgel!U373:BL373)+SUMIF(negtgel!U$2:BL$2,'Tsalin uzuulelt'!F$3,negtgel!U373:BL373)+SUMIF(negtgel!U$2:BL$2,'Tsalin uzuulelt'!F$4,negtgel!U373:BL373)+SUMIF(negtgel!U$2:BL$2,'Tsalin uzuulelt'!F$5,negtgel!U373:BL373)</f>
      </c>
      <c r="I373">
        <f>SUMIF(negtgel!U$2:BL$2,'Tsalin uzuulelt'!H$1,negtgel!U373:BL373) + SUMIF(negtgel!U$2:BL$2,'Tsalin uzuulelt'!H$2,negtgel!U373:BL373)+SUMIF(negtgel!U$2:BL$2,'Tsalin uzuulelt'!H$3,negtgel!U373:BL373)+SUMIF(negtgel!U$2:BL$2,'Tsalin uzuulelt'!H$4,negtgel!U373:BL373)+SUMIF(negtgel!U$2:BL$2,'Tsalin uzuulelt'!H$5,negtgel!U373:BL373)</f>
      </c>
      <c r="J373">
        <f>SUMIF(negtgel!U$2:BL$2,'Tsalin uzuulelt'!J$1,negtgel!U373:BL373) + SUMIF(negtgel!U$2:BL$2,'Tsalin uzuulelt'!J$2,negtgel!U373:BL373)+SUMIF(negtgel!U$2:BL$2,'Tsalin uzuulelt'!J$3,negtgel!U373:BL373)+SUMIF(negtgel!U$2:BL$2,'Tsalin uzuulelt'!J$4,negtgel!U373:BL373)+SUMIF(negtgel!U$2:BL$2,'Tsalin uzuulelt'!J$5,negtgel!U373:BL373)</f>
      </c>
      <c r="K373">
        <f>SUMIF(negtgel!U$2:BL$2,'Tsalin uzuulelt'!L$1,negtgel!U373:BL373) + SUMIF(negtgel!U$2:BL$2,'Tsalin uzuulelt'!L$2,negtgel!U373:BL373)+SUMIF(negtgel!U$2:BL$2,'Tsalin uzuulelt'!L$3,negtgel!U373:BL373)+SUMIF(negtgel!U$2:BL$2,'Tsalin uzuulelt'!L$4,negtgel!U373:BL373)+SUMIF(negtgel!U$2:BL$2,'Tsalin uzuulelt'!L$5,negtgel!U373:BL373)</f>
      </c>
      <c r="L373">
        <f>SUMIF(negtgel!U$2:BL$2,'Tsalin uzuulelt'!N$1,negtgel!U373:BL373) + SUMIF(negtgel!U$2:BL$2,'Tsalin uzuulelt'!N$2,negtgel!U373:BL373)+SUMIF(negtgel!U$2:BL$2,'Tsalin uzuulelt'!N$3,negtgel!U373:BL373)+SUMIF(negtgel!U$2:BL$2,'Tsalin uzuulelt'!N$4,negtgel!U373:BL373)+SUMIF(negtgel!U$2:BL$2,'Tsalin uzuulelt'!N$5,negtgel!U373:BL373)</f>
      </c>
      <c r="M373">
        <f>SUMIF(negtgel!U$2:BL$2,'Tsalin uzuulelt'!P$1,negtgel!U373:BL373) + SUMIF(negtgel!U$2:BL$2,'Tsalin uzuulelt'!P$2,negtgel!U373:BL373)+ SUMIF(negtgel!U$2:BL$2,'Tsalin uzuulelt'!P$3,negtgel!U373:BL373)+ SUMIF(negtgel!U$2:BL$2,'Tsalin uzuulelt'!P$4,negtgel!U373:BL373)+ SUMIF(negtgel!U$2:BL$2,'Tsalin uzuulelt'!P$5,negtgel!U373:BL373)</f>
      </c>
      <c r="N373">
        <f>IF(ISNUMBER(U373*1)=CF373,0,K373-H373-G373)</f>
      </c>
      <c r="O373">
        <f>IF(ISNUMBER(U373*1)=CF373,0,L373)</f>
      </c>
      <c r="P373">
        <f>IF(ISNUMBER(U373*1)=CF373,0,M373)</f>
      </c>
      <c r="Q373">
        <f>IF(N373&gt;2400000,N373,0)</f>
      </c>
      <c r="R373">
        <f>IF(L373/Q373*100&lt;3,2,10)</f>
      </c>
      <c r="S373">
        <f>IF(CH373=0,0,IF(B373&gt;9,10,IF(B373&gt;8,B373,IF(B373&gt;7.7,7.8,IF(B373&gt;3,B373,IF(B373&gt;1.5,2))))))</f>
      </c>
      <c r="T373">
        <f>IFERROR(U373*1,0)</f>
      </c>
      <c r="U373" t="n">
        <v>57.0</v>
      </c>
      <c r="V373" t="s">
        <v>4530</v>
      </c>
      <c r="W373" t="s">
        <v>4469</v>
      </c>
      <c r="X373" t="n">
        <v>547759.0</v>
      </c>
      <c r="Y373" t="n">
        <v>520371.0</v>
      </c>
      <c r="Z373" t="n">
        <v>0.0</v>
      </c>
      <c r="AA373" t="n">
        <v>0.0</v>
      </c>
      <c r="AB373" t="n">
        <v>0.0</v>
      </c>
      <c r="AC373" t="n">
        <v>0.0</v>
      </c>
      <c r="AD373" t="n">
        <v>0.0</v>
      </c>
      <c r="AE373" t="n">
        <v>0.0</v>
      </c>
      <c r="AF373" t="n">
        <v>57000.0</v>
      </c>
      <c r="AG373" t="n">
        <v>0.0</v>
      </c>
      <c r="AH373" t="n">
        <v>0.0</v>
      </c>
      <c r="AI373" t="n">
        <v>0.0</v>
      </c>
      <c r="AJ373" t="n">
        <v>0.0</v>
      </c>
      <c r="AK373" t="n">
        <v>0.0</v>
      </c>
      <c r="AL373" t="n">
        <v>0.0</v>
      </c>
      <c r="AM373" t="n">
        <v>0.0</v>
      </c>
      <c r="AN373" t="n">
        <v>0.0</v>
      </c>
      <c r="AO373" t="n">
        <v>577371.0</v>
      </c>
      <c r="AP373" t="n">
        <v>57737.0</v>
      </c>
      <c r="AQ373" t="n">
        <v>45533.4</v>
      </c>
      <c r="CG373"/>
    </row>
    <row r="374">
      <c r="A374" t="n">
        <v>6.0</v>
      </c>
      <c r="B374">
        <f>IF((K374-G374-H374&gt;2400000),10,(L374/(K374-G374-H374)*100))</f>
      </c>
      <c r="C374">
        <f>IF(N374&gt;2400000,240000,(N374*S374)/100)</f>
      </c>
      <c r="D374">
        <f>IF(S374=0,0,IF((N374-I374)&gt;2400000,((((((N374-I374-J374)-240000))*0.1+(I374+J374)*0.1)))-7000,((((((N374-I374-J374)-(N374-I374-J374)*S374/100)))*0.1+(I374+J374)*0.1)-7000)))</f>
      </c>
      <c r="E374">
        <f>C374-O374</f>
      </c>
      <c r="F374">
        <f>D374-P374</f>
      </c>
      <c r="G374">
        <f>SUMIF(negtgel!U$2:BL$2,'Tsalin uzuulelt'!B$1,negtgel!U374:BL374) + SUMIF(negtgel!U$2:BL$2,'Tsalin uzuulelt'!B$2,negtgel!U374:BL374)+SUMIF(negtgel!U$2:BL$2,'Tsalin uzuulelt'!B$3,negtgel!U374:BL374)+SUMIF(negtgel!U$2:BL$2,'Tsalin uzuulelt'!B$4,negtgel!U374:BL374)+SUMIF(negtgel!U$2:BL$2,'Tsalin uzuulelt'!B$5,negtgel!U374:BL374)</f>
      </c>
      <c r="H374">
        <f>SUMIF(negtgel!U$2:BL$2,'Tsalin uzuulelt'!F$1,negtgel!U374:BL374) + SUMIF(negtgel!U$2:BL$2,'Tsalin uzuulelt'!F$2,negtgel!U374:BL374)+SUMIF(negtgel!U$2:BL$2,'Tsalin uzuulelt'!F$3,negtgel!U374:BL374)+SUMIF(negtgel!U$2:BL$2,'Tsalin uzuulelt'!F$4,negtgel!U374:BL374)+SUMIF(negtgel!U$2:BL$2,'Tsalin uzuulelt'!F$5,negtgel!U374:BL374)</f>
      </c>
      <c r="I374">
        <f>SUMIF(negtgel!U$2:BL$2,'Tsalin uzuulelt'!H$1,negtgel!U374:BL374) + SUMIF(negtgel!U$2:BL$2,'Tsalin uzuulelt'!H$2,negtgel!U374:BL374)+SUMIF(negtgel!U$2:BL$2,'Tsalin uzuulelt'!H$3,negtgel!U374:BL374)+SUMIF(negtgel!U$2:BL$2,'Tsalin uzuulelt'!H$4,negtgel!U374:BL374)+SUMIF(negtgel!U$2:BL$2,'Tsalin uzuulelt'!H$5,negtgel!U374:BL374)</f>
      </c>
      <c r="J374">
        <f>SUMIF(negtgel!U$2:BL$2,'Tsalin uzuulelt'!J$1,negtgel!U374:BL374) + SUMIF(negtgel!U$2:BL$2,'Tsalin uzuulelt'!J$2,negtgel!U374:BL374)+SUMIF(negtgel!U$2:BL$2,'Tsalin uzuulelt'!J$3,negtgel!U374:BL374)+SUMIF(negtgel!U$2:BL$2,'Tsalin uzuulelt'!J$4,negtgel!U374:BL374)+SUMIF(negtgel!U$2:BL$2,'Tsalin uzuulelt'!J$5,negtgel!U374:BL374)</f>
      </c>
      <c r="K374">
        <f>SUMIF(negtgel!U$2:BL$2,'Tsalin uzuulelt'!L$1,negtgel!U374:BL374) + SUMIF(negtgel!U$2:BL$2,'Tsalin uzuulelt'!L$2,negtgel!U374:BL374)+SUMIF(negtgel!U$2:BL$2,'Tsalin uzuulelt'!L$3,negtgel!U374:BL374)+SUMIF(negtgel!U$2:BL$2,'Tsalin uzuulelt'!L$4,negtgel!U374:BL374)+SUMIF(negtgel!U$2:BL$2,'Tsalin uzuulelt'!L$5,negtgel!U374:BL374)</f>
      </c>
      <c r="L374">
        <f>SUMIF(negtgel!U$2:BL$2,'Tsalin uzuulelt'!N$1,negtgel!U374:BL374) + SUMIF(negtgel!U$2:BL$2,'Tsalin uzuulelt'!N$2,negtgel!U374:BL374)+SUMIF(negtgel!U$2:BL$2,'Tsalin uzuulelt'!N$3,negtgel!U374:BL374)+SUMIF(negtgel!U$2:BL$2,'Tsalin uzuulelt'!N$4,negtgel!U374:BL374)+SUMIF(negtgel!U$2:BL$2,'Tsalin uzuulelt'!N$5,negtgel!U374:BL374)</f>
      </c>
      <c r="M374">
        <f>SUMIF(negtgel!U$2:BL$2,'Tsalin uzuulelt'!P$1,negtgel!U374:BL374) + SUMIF(negtgel!U$2:BL$2,'Tsalin uzuulelt'!P$2,negtgel!U374:BL374)+ SUMIF(negtgel!U$2:BL$2,'Tsalin uzuulelt'!P$3,negtgel!U374:BL374)+ SUMIF(negtgel!U$2:BL$2,'Tsalin uzuulelt'!P$4,negtgel!U374:BL374)+ SUMIF(negtgel!U$2:BL$2,'Tsalin uzuulelt'!P$5,negtgel!U374:BL374)</f>
      </c>
      <c r="N374">
        <f>IF(ISNUMBER(U374*1)=CF374,0,K374-H374-G374)</f>
      </c>
      <c r="O374">
        <f>IF(ISNUMBER(U374*1)=CF374,0,L374)</f>
      </c>
      <c r="P374">
        <f>IF(ISNUMBER(U374*1)=CF374,0,M374)</f>
      </c>
      <c r="Q374">
        <f>IF(N374&gt;2400000,N374,0)</f>
      </c>
      <c r="R374">
        <f>IF(L374/Q374*100&lt;3,2,10)</f>
      </c>
      <c r="S374">
        <f>IF(CH374=0,0,IF(B374&gt;9,10,IF(B374&gt;8,B374,IF(B374&gt;7.7,7.8,IF(B374&gt;3,B374,IF(B374&gt;1.5,2))))))</f>
      </c>
      <c r="T374">
        <f>IFERROR(U374*1,0)</f>
      </c>
      <c r="U374" t="n">
        <v>58.0</v>
      </c>
      <c r="V374" t="s">
        <v>4531</v>
      </c>
      <c r="W374" t="s">
        <v>4471</v>
      </c>
      <c r="X374" t="n">
        <v>496912.0</v>
      </c>
      <c r="Y374" t="n">
        <v>447221.0</v>
      </c>
      <c r="Z374" t="n">
        <v>0.0</v>
      </c>
      <c r="AA374" t="n">
        <v>0.0</v>
      </c>
      <c r="AB374" t="n">
        <v>0.0</v>
      </c>
      <c r="AC374" t="n">
        <v>0.0</v>
      </c>
      <c r="AD374" t="n">
        <v>0.0</v>
      </c>
      <c r="AE374" t="n">
        <v>0.0</v>
      </c>
      <c r="AF374" t="n">
        <v>54000.0</v>
      </c>
      <c r="AG374" t="n">
        <v>0.0</v>
      </c>
      <c r="AH374" t="n">
        <v>0.0</v>
      </c>
      <c r="AI374" t="n">
        <v>0.0</v>
      </c>
      <c r="AJ374" t="n">
        <v>0.0</v>
      </c>
      <c r="AK374" t="n">
        <v>0.0</v>
      </c>
      <c r="AL374" t="n">
        <v>0.0</v>
      </c>
      <c r="AM374" t="n">
        <v>0.0</v>
      </c>
      <c r="AN374" t="n">
        <v>0.0</v>
      </c>
      <c r="AO374" t="n">
        <v>501221.0</v>
      </c>
      <c r="AP374" t="n">
        <v>50121.0</v>
      </c>
      <c r="AQ374" t="n">
        <v>38649.9</v>
      </c>
      <c r="CG374"/>
    </row>
    <row r="375">
      <c r="A375" t="n">
        <v>6.0</v>
      </c>
      <c r="B375">
        <f>IF((K375-G375-H375&gt;2400000),10,(L375/(K375-G375-H375)*100))</f>
      </c>
      <c r="C375">
        <f>IF(N375&gt;2400000,240000,(N375*S375)/100)</f>
      </c>
      <c r="D375">
        <f>IF(S375=0,0,IF((N375-I375)&gt;2400000,((((((N375-I375-J375)-240000))*0.1+(I375+J375)*0.1)))-7000,((((((N375-I375-J375)-(N375-I375-J375)*S375/100)))*0.1+(I375+J375)*0.1)-7000)))</f>
      </c>
      <c r="E375">
        <f>C375-O375</f>
      </c>
      <c r="F375">
        <f>D375-P375</f>
      </c>
      <c r="G375">
        <f>SUMIF(negtgel!U$2:BL$2,'Tsalin uzuulelt'!B$1,negtgel!U375:BL375) + SUMIF(negtgel!U$2:BL$2,'Tsalin uzuulelt'!B$2,negtgel!U375:BL375)+SUMIF(negtgel!U$2:BL$2,'Tsalin uzuulelt'!B$3,negtgel!U375:BL375)+SUMIF(negtgel!U$2:BL$2,'Tsalin uzuulelt'!B$4,negtgel!U375:BL375)+SUMIF(negtgel!U$2:BL$2,'Tsalin uzuulelt'!B$5,negtgel!U375:BL375)</f>
      </c>
      <c r="H375">
        <f>SUMIF(negtgel!U$2:BL$2,'Tsalin uzuulelt'!F$1,negtgel!U375:BL375) + SUMIF(negtgel!U$2:BL$2,'Tsalin uzuulelt'!F$2,negtgel!U375:BL375)+SUMIF(negtgel!U$2:BL$2,'Tsalin uzuulelt'!F$3,negtgel!U375:BL375)+SUMIF(negtgel!U$2:BL$2,'Tsalin uzuulelt'!F$4,negtgel!U375:BL375)+SUMIF(negtgel!U$2:BL$2,'Tsalin uzuulelt'!F$5,negtgel!U375:BL375)</f>
      </c>
      <c r="I375">
        <f>SUMIF(negtgel!U$2:BL$2,'Tsalin uzuulelt'!H$1,negtgel!U375:BL375) + SUMIF(negtgel!U$2:BL$2,'Tsalin uzuulelt'!H$2,negtgel!U375:BL375)+SUMIF(negtgel!U$2:BL$2,'Tsalin uzuulelt'!H$3,negtgel!U375:BL375)+SUMIF(negtgel!U$2:BL$2,'Tsalin uzuulelt'!H$4,negtgel!U375:BL375)+SUMIF(negtgel!U$2:BL$2,'Tsalin uzuulelt'!H$5,negtgel!U375:BL375)</f>
      </c>
      <c r="J375">
        <f>SUMIF(negtgel!U$2:BL$2,'Tsalin uzuulelt'!J$1,negtgel!U375:BL375) + SUMIF(negtgel!U$2:BL$2,'Tsalin uzuulelt'!J$2,negtgel!U375:BL375)+SUMIF(negtgel!U$2:BL$2,'Tsalin uzuulelt'!J$3,negtgel!U375:BL375)+SUMIF(negtgel!U$2:BL$2,'Tsalin uzuulelt'!J$4,negtgel!U375:BL375)+SUMIF(negtgel!U$2:BL$2,'Tsalin uzuulelt'!J$5,negtgel!U375:BL375)</f>
      </c>
      <c r="K375">
        <f>SUMIF(negtgel!U$2:BL$2,'Tsalin uzuulelt'!L$1,negtgel!U375:BL375) + SUMIF(negtgel!U$2:BL$2,'Tsalin uzuulelt'!L$2,negtgel!U375:BL375)+SUMIF(negtgel!U$2:BL$2,'Tsalin uzuulelt'!L$3,negtgel!U375:BL375)+SUMIF(negtgel!U$2:BL$2,'Tsalin uzuulelt'!L$4,negtgel!U375:BL375)+SUMIF(negtgel!U$2:BL$2,'Tsalin uzuulelt'!L$5,negtgel!U375:BL375)</f>
      </c>
      <c r="L375">
        <f>SUMIF(negtgel!U$2:BL$2,'Tsalin uzuulelt'!N$1,negtgel!U375:BL375) + SUMIF(negtgel!U$2:BL$2,'Tsalin uzuulelt'!N$2,negtgel!U375:BL375)+SUMIF(negtgel!U$2:BL$2,'Tsalin uzuulelt'!N$3,negtgel!U375:BL375)+SUMIF(negtgel!U$2:BL$2,'Tsalin uzuulelt'!N$4,negtgel!U375:BL375)+SUMIF(negtgel!U$2:BL$2,'Tsalin uzuulelt'!N$5,negtgel!U375:BL375)</f>
      </c>
      <c r="M375">
        <f>SUMIF(negtgel!U$2:BL$2,'Tsalin uzuulelt'!P$1,negtgel!U375:BL375) + SUMIF(negtgel!U$2:BL$2,'Tsalin uzuulelt'!P$2,negtgel!U375:BL375)+ SUMIF(negtgel!U$2:BL$2,'Tsalin uzuulelt'!P$3,negtgel!U375:BL375)+ SUMIF(negtgel!U$2:BL$2,'Tsalin uzuulelt'!P$4,negtgel!U375:BL375)+ SUMIF(negtgel!U$2:BL$2,'Tsalin uzuulelt'!P$5,negtgel!U375:BL375)</f>
      </c>
      <c r="N375">
        <f>IF(ISNUMBER(U375*1)=CF375,0,K375-H375-G375)</f>
      </c>
      <c r="O375">
        <f>IF(ISNUMBER(U375*1)=CF375,0,L375)</f>
      </c>
      <c r="P375">
        <f>IF(ISNUMBER(U375*1)=CF375,0,M375)</f>
      </c>
      <c r="Q375">
        <f>IF(N375&gt;2400000,N375,0)</f>
      </c>
      <c r="R375">
        <f>IF(L375/Q375*100&lt;3,2,10)</f>
      </c>
      <c r="S375">
        <f>IF(CH375=0,0,IF(B375&gt;9,10,IF(B375&gt;8,B375,IF(B375&gt;7.7,7.8,IF(B375&gt;3,B375,IF(B375&gt;1.5,2))))))</f>
      </c>
      <c r="T375">
        <f>IFERROR(U375*1,0)</f>
      </c>
      <c r="U375" t="n">
        <v>59.0</v>
      </c>
      <c r="V375" t="s">
        <v>4551</v>
      </c>
      <c r="W375" t="s">
        <v>4469</v>
      </c>
      <c r="X375" t="n">
        <v>645556.0</v>
      </c>
      <c r="Y375" t="n">
        <v>0.0</v>
      </c>
      <c r="Z375" t="n">
        <v>0.0</v>
      </c>
      <c r="AA375" t="n">
        <v>0.0</v>
      </c>
      <c r="AB375" t="n">
        <v>0.0</v>
      </c>
      <c r="AC375" t="n">
        <v>0.0</v>
      </c>
      <c r="AD375" t="n">
        <v>0.0</v>
      </c>
      <c r="AE375" t="n">
        <v>0.0</v>
      </c>
      <c r="AF375" t="n">
        <v>0.0</v>
      </c>
      <c r="AG375" t="n">
        <v>0.0</v>
      </c>
      <c r="AH375" t="n">
        <v>0.0</v>
      </c>
      <c r="AI375" t="n">
        <v>0.0</v>
      </c>
      <c r="AJ375" t="n">
        <v>0.0</v>
      </c>
      <c r="AK375" t="n">
        <v>0.0</v>
      </c>
      <c r="AL375" t="n">
        <v>0.0</v>
      </c>
      <c r="AM375" t="n">
        <v>0.0</v>
      </c>
      <c r="AN375" t="n">
        <v>0.0</v>
      </c>
      <c r="AO375" t="n">
        <v>0.0</v>
      </c>
      <c r="AP375" t="n">
        <v>0.0</v>
      </c>
      <c r="AQ375" t="n">
        <v>0.0</v>
      </c>
      <c r="CG375"/>
    </row>
    <row r="376">
      <c r="A376" t="n">
        <v>6.0</v>
      </c>
      <c r="B376">
        <f>IF((K376-G376-H376&gt;2400000),10,(L376/(K376-G376-H376)*100))</f>
      </c>
      <c r="C376">
        <f>IF(N376&gt;2400000,240000,(N376*S376)/100)</f>
      </c>
      <c r="D376">
        <f>IF(S376=0,0,IF((N376-I376)&gt;2400000,((((((N376-I376-J376)-240000))*0.1+(I376+J376)*0.1)))-7000,((((((N376-I376-J376)-(N376-I376-J376)*S376/100)))*0.1+(I376+J376)*0.1)-7000)))</f>
      </c>
      <c r="E376">
        <f>C376-O376</f>
      </c>
      <c r="F376">
        <f>D376-P376</f>
      </c>
      <c r="G376">
        <f>SUMIF(negtgel!U$2:BL$2,'Tsalin uzuulelt'!B$1,negtgel!U376:BL376) + SUMIF(negtgel!U$2:BL$2,'Tsalin uzuulelt'!B$2,negtgel!U376:BL376)+SUMIF(negtgel!U$2:BL$2,'Tsalin uzuulelt'!B$3,negtgel!U376:BL376)+SUMIF(negtgel!U$2:BL$2,'Tsalin uzuulelt'!B$4,negtgel!U376:BL376)+SUMIF(negtgel!U$2:BL$2,'Tsalin uzuulelt'!B$5,negtgel!U376:BL376)</f>
      </c>
      <c r="H376">
        <f>SUMIF(negtgel!U$2:BL$2,'Tsalin uzuulelt'!F$1,negtgel!U376:BL376) + SUMIF(negtgel!U$2:BL$2,'Tsalin uzuulelt'!F$2,negtgel!U376:BL376)+SUMIF(negtgel!U$2:BL$2,'Tsalin uzuulelt'!F$3,negtgel!U376:BL376)+SUMIF(negtgel!U$2:BL$2,'Tsalin uzuulelt'!F$4,negtgel!U376:BL376)+SUMIF(negtgel!U$2:BL$2,'Tsalin uzuulelt'!F$5,negtgel!U376:BL376)</f>
      </c>
      <c r="I376">
        <f>SUMIF(negtgel!U$2:BL$2,'Tsalin uzuulelt'!H$1,negtgel!U376:BL376) + SUMIF(negtgel!U$2:BL$2,'Tsalin uzuulelt'!H$2,negtgel!U376:BL376)+SUMIF(negtgel!U$2:BL$2,'Tsalin uzuulelt'!H$3,negtgel!U376:BL376)+SUMIF(negtgel!U$2:BL$2,'Tsalin uzuulelt'!H$4,negtgel!U376:BL376)+SUMIF(negtgel!U$2:BL$2,'Tsalin uzuulelt'!H$5,negtgel!U376:BL376)</f>
      </c>
      <c r="J376">
        <f>SUMIF(negtgel!U$2:BL$2,'Tsalin uzuulelt'!J$1,negtgel!U376:BL376) + SUMIF(negtgel!U$2:BL$2,'Tsalin uzuulelt'!J$2,negtgel!U376:BL376)+SUMIF(negtgel!U$2:BL$2,'Tsalin uzuulelt'!J$3,negtgel!U376:BL376)+SUMIF(negtgel!U$2:BL$2,'Tsalin uzuulelt'!J$4,negtgel!U376:BL376)+SUMIF(negtgel!U$2:BL$2,'Tsalin uzuulelt'!J$5,negtgel!U376:BL376)</f>
      </c>
      <c r="K376">
        <f>SUMIF(negtgel!U$2:BL$2,'Tsalin uzuulelt'!L$1,negtgel!U376:BL376) + SUMIF(negtgel!U$2:BL$2,'Tsalin uzuulelt'!L$2,negtgel!U376:BL376)+SUMIF(negtgel!U$2:BL$2,'Tsalin uzuulelt'!L$3,negtgel!U376:BL376)+SUMIF(negtgel!U$2:BL$2,'Tsalin uzuulelt'!L$4,negtgel!U376:BL376)+SUMIF(negtgel!U$2:BL$2,'Tsalin uzuulelt'!L$5,negtgel!U376:BL376)</f>
      </c>
      <c r="L376">
        <f>SUMIF(negtgel!U$2:BL$2,'Tsalin uzuulelt'!N$1,negtgel!U376:BL376) + SUMIF(negtgel!U$2:BL$2,'Tsalin uzuulelt'!N$2,negtgel!U376:BL376)+SUMIF(negtgel!U$2:BL$2,'Tsalin uzuulelt'!N$3,negtgel!U376:BL376)+SUMIF(negtgel!U$2:BL$2,'Tsalin uzuulelt'!N$4,negtgel!U376:BL376)+SUMIF(negtgel!U$2:BL$2,'Tsalin uzuulelt'!N$5,negtgel!U376:BL376)</f>
      </c>
      <c r="M376">
        <f>SUMIF(negtgel!U$2:BL$2,'Tsalin uzuulelt'!P$1,negtgel!U376:BL376) + SUMIF(negtgel!U$2:BL$2,'Tsalin uzuulelt'!P$2,negtgel!U376:BL376)+ SUMIF(negtgel!U$2:BL$2,'Tsalin uzuulelt'!P$3,negtgel!U376:BL376)+ SUMIF(negtgel!U$2:BL$2,'Tsalin uzuulelt'!P$4,negtgel!U376:BL376)+ SUMIF(negtgel!U$2:BL$2,'Tsalin uzuulelt'!P$5,negtgel!U376:BL376)</f>
      </c>
      <c r="N376">
        <f>IF(ISNUMBER(U376*1)=CF376,0,K376-H376-G376)</f>
      </c>
      <c r="O376">
        <f>IF(ISNUMBER(U376*1)=CF376,0,L376)</f>
      </c>
      <c r="P376">
        <f>IF(ISNUMBER(U376*1)=CF376,0,M376)</f>
      </c>
      <c r="Q376">
        <f>IF(N376&gt;2400000,N376,0)</f>
      </c>
      <c r="R376">
        <f>IF(L376/Q376*100&lt;3,2,10)</f>
      </c>
      <c r="S376">
        <f>IF(CH376=0,0,IF(B376&gt;9,10,IF(B376&gt;8,B376,IF(B376&gt;7.7,7.8,IF(B376&gt;3,B376,IF(B376&gt;1.5,2))))))</f>
      </c>
      <c r="T376">
        <f>IFERROR(U376*1,0)</f>
      </c>
      <c r="U376" t="s">
        <v>4494</v>
      </c>
      <c r="V376"/>
      <c r="W376"/>
      <c r="X376"/>
      <c r="Y376"/>
      <c r="Z376"/>
      <c r="AA376"/>
      <c r="AB376"/>
      <c r="AC376"/>
      <c r="AD376"/>
      <c r="AE376"/>
      <c r="AF376"/>
      <c r="AG376"/>
      <c r="AH376"/>
      <c r="AI376"/>
      <c r="AJ376"/>
      <c r="AK376"/>
      <c r="AL376"/>
      <c r="AM376"/>
      <c r="AN376"/>
      <c r="AO376"/>
      <c r="AP376"/>
      <c r="AQ376"/>
      <c r="CG376"/>
    </row>
    <row r="377">
      <c r="A377" t="n">
        <v>6.0</v>
      </c>
      <c r="B377">
        <f>IF((K377-G377-H377&gt;2400000),10,(L377/(K377-G377-H377)*100))</f>
      </c>
      <c r="C377">
        <f>IF(N377&gt;2400000,240000,(N377*S377)/100)</f>
      </c>
      <c r="D377">
        <f>IF(S377=0,0,IF((N377-I377)&gt;2400000,((((((N377-I377-J377)-240000))*0.1+(I377+J377)*0.1)))-7000,((((((N377-I377-J377)-(N377-I377-J377)*S377/100)))*0.1+(I377+J377)*0.1)-7000)))</f>
      </c>
      <c r="E377">
        <f>C377-O377</f>
      </c>
      <c r="F377">
        <f>D377-P377</f>
      </c>
      <c r="G377">
        <f>SUMIF(negtgel!U$2:BL$2,'Tsalin uzuulelt'!B$1,negtgel!U377:BL377) + SUMIF(negtgel!U$2:BL$2,'Tsalin uzuulelt'!B$2,negtgel!U377:BL377)+SUMIF(negtgel!U$2:BL$2,'Tsalin uzuulelt'!B$3,negtgel!U377:BL377)+SUMIF(negtgel!U$2:BL$2,'Tsalin uzuulelt'!B$4,negtgel!U377:BL377)+SUMIF(negtgel!U$2:BL$2,'Tsalin uzuulelt'!B$5,negtgel!U377:BL377)</f>
      </c>
      <c r="H377">
        <f>SUMIF(negtgel!U$2:BL$2,'Tsalin uzuulelt'!F$1,negtgel!U377:BL377) + SUMIF(negtgel!U$2:BL$2,'Tsalin uzuulelt'!F$2,negtgel!U377:BL377)+SUMIF(negtgel!U$2:BL$2,'Tsalin uzuulelt'!F$3,negtgel!U377:BL377)+SUMIF(negtgel!U$2:BL$2,'Tsalin uzuulelt'!F$4,negtgel!U377:BL377)+SUMIF(negtgel!U$2:BL$2,'Tsalin uzuulelt'!F$5,negtgel!U377:BL377)</f>
      </c>
      <c r="I377">
        <f>SUMIF(negtgel!U$2:BL$2,'Tsalin uzuulelt'!H$1,negtgel!U377:BL377) + SUMIF(negtgel!U$2:BL$2,'Tsalin uzuulelt'!H$2,negtgel!U377:BL377)+SUMIF(negtgel!U$2:BL$2,'Tsalin uzuulelt'!H$3,negtgel!U377:BL377)+SUMIF(negtgel!U$2:BL$2,'Tsalin uzuulelt'!H$4,negtgel!U377:BL377)+SUMIF(negtgel!U$2:BL$2,'Tsalin uzuulelt'!H$5,negtgel!U377:BL377)</f>
      </c>
      <c r="J377">
        <f>SUMIF(negtgel!U$2:BL$2,'Tsalin uzuulelt'!J$1,negtgel!U377:BL377) + SUMIF(negtgel!U$2:BL$2,'Tsalin uzuulelt'!J$2,negtgel!U377:BL377)+SUMIF(negtgel!U$2:BL$2,'Tsalin uzuulelt'!J$3,negtgel!U377:BL377)+SUMIF(negtgel!U$2:BL$2,'Tsalin uzuulelt'!J$4,negtgel!U377:BL377)+SUMIF(negtgel!U$2:BL$2,'Tsalin uzuulelt'!J$5,negtgel!U377:BL377)</f>
      </c>
      <c r="K377">
        <f>SUMIF(negtgel!U$2:BL$2,'Tsalin uzuulelt'!L$1,negtgel!U377:BL377) + SUMIF(negtgel!U$2:BL$2,'Tsalin uzuulelt'!L$2,negtgel!U377:BL377)+SUMIF(negtgel!U$2:BL$2,'Tsalin uzuulelt'!L$3,negtgel!U377:BL377)+SUMIF(negtgel!U$2:BL$2,'Tsalin uzuulelt'!L$4,negtgel!U377:BL377)+SUMIF(negtgel!U$2:BL$2,'Tsalin uzuulelt'!L$5,negtgel!U377:BL377)</f>
      </c>
      <c r="L377">
        <f>SUMIF(negtgel!U$2:BL$2,'Tsalin uzuulelt'!N$1,negtgel!U377:BL377) + SUMIF(negtgel!U$2:BL$2,'Tsalin uzuulelt'!N$2,negtgel!U377:BL377)+SUMIF(negtgel!U$2:BL$2,'Tsalin uzuulelt'!N$3,negtgel!U377:BL377)+SUMIF(negtgel!U$2:BL$2,'Tsalin uzuulelt'!N$4,negtgel!U377:BL377)+SUMIF(negtgel!U$2:BL$2,'Tsalin uzuulelt'!N$5,negtgel!U377:BL377)</f>
      </c>
      <c r="M377">
        <f>SUMIF(negtgel!U$2:BL$2,'Tsalin uzuulelt'!P$1,negtgel!U377:BL377) + SUMIF(negtgel!U$2:BL$2,'Tsalin uzuulelt'!P$2,negtgel!U377:BL377)+ SUMIF(negtgel!U$2:BL$2,'Tsalin uzuulelt'!P$3,negtgel!U377:BL377)+ SUMIF(negtgel!U$2:BL$2,'Tsalin uzuulelt'!P$4,negtgel!U377:BL377)+ SUMIF(negtgel!U$2:BL$2,'Tsalin uzuulelt'!P$5,negtgel!U377:BL377)</f>
      </c>
      <c r="N377">
        <f>IF(ISNUMBER(U377*1)=CF377,0,K377-H377-G377)</f>
      </c>
      <c r="O377">
        <f>IF(ISNUMBER(U377*1)=CF377,0,L377)</f>
      </c>
      <c r="P377">
        <f>IF(ISNUMBER(U377*1)=CF377,0,M377)</f>
      </c>
      <c r="Q377">
        <f>IF(N377&gt;2400000,N377,0)</f>
      </c>
      <c r="R377">
        <f>IF(L377/Q377*100&lt;3,2,10)</f>
      </c>
      <c r="S377">
        <f>IF(CH377=0,0,IF(B377&gt;9,10,IF(B377&gt;8,B377,IF(B377&gt;7.7,7.8,IF(B377&gt;3,B377,IF(B377&gt;1.5,2))))))</f>
      </c>
      <c r="T377">
        <f>IFERROR(U377*1,0)</f>
      </c>
      <c r="U377" t="n">
        <v>67.0</v>
      </c>
      <c r="V377" t="s">
        <v>4495</v>
      </c>
      <c r="W377" t="s">
        <v>4469</v>
      </c>
      <c r="X377" t="n">
        <v>547759.0</v>
      </c>
      <c r="Y377" t="n">
        <v>492983.0</v>
      </c>
      <c r="Z377" t="n">
        <v>0.0</v>
      </c>
      <c r="AA377" t="n">
        <v>0.0</v>
      </c>
      <c r="AB377" t="n">
        <v>0.0</v>
      </c>
      <c r="AC377" t="n">
        <v>0.0</v>
      </c>
      <c r="AD377" t="n">
        <v>197193.0</v>
      </c>
      <c r="AE377" t="n">
        <v>0.0</v>
      </c>
      <c r="AF377" t="n">
        <v>54000.0</v>
      </c>
      <c r="AG377" t="n">
        <v>0.0</v>
      </c>
      <c r="AH377" t="n">
        <v>0.0</v>
      </c>
      <c r="AI377" t="n">
        <v>0.0</v>
      </c>
      <c r="AJ377" t="n">
        <v>0.0</v>
      </c>
      <c r="AK377" t="n">
        <v>0.0</v>
      </c>
      <c r="AL377" t="n">
        <v>0.0</v>
      </c>
      <c r="AM377" t="n">
        <v>0.0</v>
      </c>
      <c r="AN377" t="n">
        <v>0.0</v>
      </c>
      <c r="AO377" t="n">
        <v>744176.0</v>
      </c>
      <c r="AP377" t="n">
        <v>74417.0</v>
      </c>
      <c r="AQ377" t="n">
        <v>60515.8</v>
      </c>
      <c r="CG377"/>
    </row>
    <row r="378">
      <c r="A378" t="n">
        <v>6.0</v>
      </c>
      <c r="B378">
        <f>IF((K378-G378-H378&gt;2400000),10,(L378/(K378-G378-H378)*100))</f>
      </c>
      <c r="C378">
        <f>IF(N378&gt;2400000,240000,(N378*S378)/100)</f>
      </c>
      <c r="D378">
        <f>IF(S378=0,0,IF((N378-I378)&gt;2400000,((((((N378-I378-J378)-240000))*0.1+(I378+J378)*0.1)))-7000,((((((N378-I378-J378)-(N378-I378-J378)*S378/100)))*0.1+(I378+J378)*0.1)-7000)))</f>
      </c>
      <c r="E378">
        <f>C378-O378</f>
      </c>
      <c r="F378">
        <f>D378-P378</f>
      </c>
      <c r="G378">
        <f>SUMIF(negtgel!U$2:BL$2,'Tsalin uzuulelt'!B$1,negtgel!U378:BL378) + SUMIF(negtgel!U$2:BL$2,'Tsalin uzuulelt'!B$2,negtgel!U378:BL378)+SUMIF(negtgel!U$2:BL$2,'Tsalin uzuulelt'!B$3,negtgel!U378:BL378)+SUMIF(negtgel!U$2:BL$2,'Tsalin uzuulelt'!B$4,negtgel!U378:BL378)+SUMIF(negtgel!U$2:BL$2,'Tsalin uzuulelt'!B$5,negtgel!U378:BL378)</f>
      </c>
      <c r="H378">
        <f>SUMIF(negtgel!U$2:BL$2,'Tsalin uzuulelt'!F$1,negtgel!U378:BL378) + SUMIF(negtgel!U$2:BL$2,'Tsalin uzuulelt'!F$2,negtgel!U378:BL378)+SUMIF(negtgel!U$2:BL$2,'Tsalin uzuulelt'!F$3,negtgel!U378:BL378)+SUMIF(negtgel!U$2:BL$2,'Tsalin uzuulelt'!F$4,negtgel!U378:BL378)+SUMIF(negtgel!U$2:BL$2,'Tsalin uzuulelt'!F$5,negtgel!U378:BL378)</f>
      </c>
      <c r="I378">
        <f>SUMIF(negtgel!U$2:BL$2,'Tsalin uzuulelt'!H$1,negtgel!U378:BL378) + SUMIF(negtgel!U$2:BL$2,'Tsalin uzuulelt'!H$2,negtgel!U378:BL378)+SUMIF(negtgel!U$2:BL$2,'Tsalin uzuulelt'!H$3,negtgel!U378:BL378)+SUMIF(negtgel!U$2:BL$2,'Tsalin uzuulelt'!H$4,negtgel!U378:BL378)+SUMIF(negtgel!U$2:BL$2,'Tsalin uzuulelt'!H$5,negtgel!U378:BL378)</f>
      </c>
      <c r="J378">
        <f>SUMIF(negtgel!U$2:BL$2,'Tsalin uzuulelt'!J$1,negtgel!U378:BL378) + SUMIF(negtgel!U$2:BL$2,'Tsalin uzuulelt'!J$2,negtgel!U378:BL378)+SUMIF(negtgel!U$2:BL$2,'Tsalin uzuulelt'!J$3,negtgel!U378:BL378)+SUMIF(negtgel!U$2:BL$2,'Tsalin uzuulelt'!J$4,negtgel!U378:BL378)+SUMIF(negtgel!U$2:BL$2,'Tsalin uzuulelt'!J$5,negtgel!U378:BL378)</f>
      </c>
      <c r="K378">
        <f>SUMIF(negtgel!U$2:BL$2,'Tsalin uzuulelt'!L$1,negtgel!U378:BL378) + SUMIF(negtgel!U$2:BL$2,'Tsalin uzuulelt'!L$2,negtgel!U378:BL378)+SUMIF(negtgel!U$2:BL$2,'Tsalin uzuulelt'!L$3,negtgel!U378:BL378)+SUMIF(negtgel!U$2:BL$2,'Tsalin uzuulelt'!L$4,negtgel!U378:BL378)+SUMIF(negtgel!U$2:BL$2,'Tsalin uzuulelt'!L$5,negtgel!U378:BL378)</f>
      </c>
      <c r="L378">
        <f>SUMIF(negtgel!U$2:BL$2,'Tsalin uzuulelt'!N$1,negtgel!U378:BL378) + SUMIF(negtgel!U$2:BL$2,'Tsalin uzuulelt'!N$2,negtgel!U378:BL378)+SUMIF(negtgel!U$2:BL$2,'Tsalin uzuulelt'!N$3,negtgel!U378:BL378)+SUMIF(negtgel!U$2:BL$2,'Tsalin uzuulelt'!N$4,negtgel!U378:BL378)+SUMIF(negtgel!U$2:BL$2,'Tsalin uzuulelt'!N$5,negtgel!U378:BL378)</f>
      </c>
      <c r="M378">
        <f>SUMIF(negtgel!U$2:BL$2,'Tsalin uzuulelt'!P$1,negtgel!U378:BL378) + SUMIF(negtgel!U$2:BL$2,'Tsalin uzuulelt'!P$2,negtgel!U378:BL378)+ SUMIF(negtgel!U$2:BL$2,'Tsalin uzuulelt'!P$3,negtgel!U378:BL378)+ SUMIF(negtgel!U$2:BL$2,'Tsalin uzuulelt'!P$4,negtgel!U378:BL378)+ SUMIF(negtgel!U$2:BL$2,'Tsalin uzuulelt'!P$5,negtgel!U378:BL378)</f>
      </c>
      <c r="N378">
        <f>IF(ISNUMBER(U378*1)=CF378,0,K378-H378-G378)</f>
      </c>
      <c r="O378">
        <f>IF(ISNUMBER(U378*1)=CF378,0,L378)</f>
      </c>
      <c r="P378">
        <f>IF(ISNUMBER(U378*1)=CF378,0,M378)</f>
      </c>
      <c r="Q378">
        <f>IF(N378&gt;2400000,N378,0)</f>
      </c>
      <c r="R378">
        <f>IF(L378/Q378*100&lt;3,2,10)</f>
      </c>
      <c r="S378">
        <f>IF(CH378=0,0,IF(B378&gt;9,10,IF(B378&gt;8,B378,IF(B378&gt;7.7,7.8,IF(B378&gt;3,B378,IF(B378&gt;1.5,2))))))</f>
      </c>
      <c r="T378">
        <f>IFERROR(U378*1,0)</f>
      </c>
      <c r="U378" t="n">
        <v>68.0</v>
      </c>
      <c r="V378" t="s">
        <v>4496</v>
      </c>
      <c r="W378" t="s">
        <v>4469</v>
      </c>
      <c r="X378" t="n">
        <v>677436.0</v>
      </c>
      <c r="Y378" t="n">
        <v>677436.0</v>
      </c>
      <c r="Z378" t="n">
        <v>135487.0</v>
      </c>
      <c r="AA378" t="n">
        <v>135487.0</v>
      </c>
      <c r="AB378" t="n">
        <v>0.0</v>
      </c>
      <c r="AC378" t="n">
        <v>0.0</v>
      </c>
      <c r="AD378" t="n">
        <v>0.0</v>
      </c>
      <c r="AE378" t="n">
        <v>0.0</v>
      </c>
      <c r="AF378" t="n">
        <v>60000.0</v>
      </c>
      <c r="AG378" t="n">
        <v>0.0</v>
      </c>
      <c r="AH378" t="n">
        <v>0.0</v>
      </c>
      <c r="AI378" t="n">
        <v>0.0</v>
      </c>
      <c r="AJ378" t="n">
        <v>0.0</v>
      </c>
      <c r="AK378" t="n">
        <v>0.0</v>
      </c>
      <c r="AL378" t="n">
        <v>0.0</v>
      </c>
      <c r="AM378" t="n">
        <v>0.0</v>
      </c>
      <c r="AN378" t="n">
        <v>0.0</v>
      </c>
      <c r="AO378" t="n">
        <v>1008410.0</v>
      </c>
      <c r="AP378" t="n">
        <v>100841.0</v>
      </c>
      <c r="AQ378" t="n">
        <v>84356.9</v>
      </c>
      <c r="CG378"/>
    </row>
    <row r="379">
      <c r="A379" t="n">
        <v>6.0</v>
      </c>
      <c r="B379">
        <f>IF((K379-G379-H379&gt;2400000),10,(L379/(K379-G379-H379)*100))</f>
      </c>
      <c r="C379">
        <f>IF(N379&gt;2400000,240000,(N379*S379)/100)</f>
      </c>
      <c r="D379">
        <f>IF(S379=0,0,IF((N379-I379)&gt;2400000,((((((N379-I379-J379)-240000))*0.1+(I379+J379)*0.1)))-7000,((((((N379-I379-J379)-(N379-I379-J379)*S379/100)))*0.1+(I379+J379)*0.1)-7000)))</f>
      </c>
      <c r="E379">
        <f>C379-O379</f>
      </c>
      <c r="F379">
        <f>D379-P379</f>
      </c>
      <c r="G379">
        <f>SUMIF(negtgel!U$2:BL$2,'Tsalin uzuulelt'!B$1,negtgel!U379:BL379) + SUMIF(negtgel!U$2:BL$2,'Tsalin uzuulelt'!B$2,negtgel!U379:BL379)+SUMIF(negtgel!U$2:BL$2,'Tsalin uzuulelt'!B$3,negtgel!U379:BL379)+SUMIF(negtgel!U$2:BL$2,'Tsalin uzuulelt'!B$4,negtgel!U379:BL379)+SUMIF(negtgel!U$2:BL$2,'Tsalin uzuulelt'!B$5,negtgel!U379:BL379)</f>
      </c>
      <c r="H379">
        <f>SUMIF(negtgel!U$2:BL$2,'Tsalin uzuulelt'!F$1,negtgel!U379:BL379) + SUMIF(negtgel!U$2:BL$2,'Tsalin uzuulelt'!F$2,negtgel!U379:BL379)+SUMIF(negtgel!U$2:BL$2,'Tsalin uzuulelt'!F$3,negtgel!U379:BL379)+SUMIF(negtgel!U$2:BL$2,'Tsalin uzuulelt'!F$4,negtgel!U379:BL379)+SUMIF(negtgel!U$2:BL$2,'Tsalin uzuulelt'!F$5,negtgel!U379:BL379)</f>
      </c>
      <c r="I379">
        <f>SUMIF(negtgel!U$2:BL$2,'Tsalin uzuulelt'!H$1,negtgel!U379:BL379) + SUMIF(negtgel!U$2:BL$2,'Tsalin uzuulelt'!H$2,negtgel!U379:BL379)+SUMIF(negtgel!U$2:BL$2,'Tsalin uzuulelt'!H$3,negtgel!U379:BL379)+SUMIF(negtgel!U$2:BL$2,'Tsalin uzuulelt'!H$4,negtgel!U379:BL379)+SUMIF(negtgel!U$2:BL$2,'Tsalin uzuulelt'!H$5,negtgel!U379:BL379)</f>
      </c>
      <c r="J379">
        <f>SUMIF(negtgel!U$2:BL$2,'Tsalin uzuulelt'!J$1,negtgel!U379:BL379) + SUMIF(negtgel!U$2:BL$2,'Tsalin uzuulelt'!J$2,negtgel!U379:BL379)+SUMIF(negtgel!U$2:BL$2,'Tsalin uzuulelt'!J$3,negtgel!U379:BL379)+SUMIF(negtgel!U$2:BL$2,'Tsalin uzuulelt'!J$4,negtgel!U379:BL379)+SUMIF(negtgel!U$2:BL$2,'Tsalin uzuulelt'!J$5,negtgel!U379:BL379)</f>
      </c>
      <c r="K379">
        <f>SUMIF(negtgel!U$2:BL$2,'Tsalin uzuulelt'!L$1,negtgel!U379:BL379) + SUMIF(negtgel!U$2:BL$2,'Tsalin uzuulelt'!L$2,negtgel!U379:BL379)+SUMIF(negtgel!U$2:BL$2,'Tsalin uzuulelt'!L$3,negtgel!U379:BL379)+SUMIF(negtgel!U$2:BL$2,'Tsalin uzuulelt'!L$4,negtgel!U379:BL379)+SUMIF(negtgel!U$2:BL$2,'Tsalin uzuulelt'!L$5,negtgel!U379:BL379)</f>
      </c>
      <c r="L379">
        <f>SUMIF(negtgel!U$2:BL$2,'Tsalin uzuulelt'!N$1,negtgel!U379:BL379) + SUMIF(negtgel!U$2:BL$2,'Tsalin uzuulelt'!N$2,negtgel!U379:BL379)+SUMIF(negtgel!U$2:BL$2,'Tsalin uzuulelt'!N$3,negtgel!U379:BL379)+SUMIF(negtgel!U$2:BL$2,'Tsalin uzuulelt'!N$4,negtgel!U379:BL379)+SUMIF(negtgel!U$2:BL$2,'Tsalin uzuulelt'!N$5,negtgel!U379:BL379)</f>
      </c>
      <c r="M379">
        <f>SUMIF(negtgel!U$2:BL$2,'Tsalin uzuulelt'!P$1,negtgel!U379:BL379) + SUMIF(negtgel!U$2:BL$2,'Tsalin uzuulelt'!P$2,negtgel!U379:BL379)+ SUMIF(negtgel!U$2:BL$2,'Tsalin uzuulelt'!P$3,negtgel!U379:BL379)+ SUMIF(negtgel!U$2:BL$2,'Tsalin uzuulelt'!P$4,negtgel!U379:BL379)+ SUMIF(negtgel!U$2:BL$2,'Tsalin uzuulelt'!P$5,negtgel!U379:BL379)</f>
      </c>
      <c r="N379">
        <f>IF(ISNUMBER(U379*1)=CF379,0,K379-H379-G379)</f>
      </c>
      <c r="O379">
        <f>IF(ISNUMBER(U379*1)=CF379,0,L379)</f>
      </c>
      <c r="P379">
        <f>IF(ISNUMBER(U379*1)=CF379,0,M379)</f>
      </c>
      <c r="Q379">
        <f>IF(N379&gt;2400000,N379,0)</f>
      </c>
      <c r="R379">
        <f>IF(L379/Q379*100&lt;3,2,10)</f>
      </c>
      <c r="S379">
        <f>IF(CH379=0,0,IF(B379&gt;9,10,IF(B379&gt;8,B379,IF(B379&gt;7.7,7.8,IF(B379&gt;3,B379,IF(B379&gt;1.5,2))))))</f>
      </c>
      <c r="T379">
        <f>IFERROR(U379*1,0)</f>
      </c>
      <c r="U379" t="n">
        <v>69.0</v>
      </c>
      <c r="V379" t="s">
        <v>4497</v>
      </c>
      <c r="W379" t="s">
        <v>4464</v>
      </c>
      <c r="X379" t="n">
        <v>795935.0</v>
      </c>
      <c r="Y379" t="n">
        <v>795935.0</v>
      </c>
      <c r="Z379" t="n">
        <v>159187.0</v>
      </c>
      <c r="AA379" t="n">
        <v>143268.0</v>
      </c>
      <c r="AB379" t="n">
        <v>0.0</v>
      </c>
      <c r="AC379" t="n">
        <v>0.0</v>
      </c>
      <c r="AD379" t="n">
        <v>0.0</v>
      </c>
      <c r="AE379" t="n">
        <v>0.0</v>
      </c>
      <c r="AF379" t="n">
        <v>60000.0</v>
      </c>
      <c r="AG379" t="n">
        <v>0.0</v>
      </c>
      <c r="AH379" t="n">
        <v>0.0</v>
      </c>
      <c r="AI379" t="n">
        <v>0.0</v>
      </c>
      <c r="AJ379" t="n">
        <v>0.0</v>
      </c>
      <c r="AK379" t="n">
        <v>0.0</v>
      </c>
      <c r="AL379" t="n">
        <v>0.0</v>
      </c>
      <c r="AM379" t="n">
        <v>0.0</v>
      </c>
      <c r="AN379" t="n">
        <v>0.0</v>
      </c>
      <c r="AO379" t="n">
        <v>1158390.0</v>
      </c>
      <c r="AP379" t="n">
        <v>115839.0</v>
      </c>
      <c r="AQ379" t="n">
        <v>97855.1</v>
      </c>
      <c r="CG379"/>
    </row>
    <row r="380">
      <c r="A380" t="n">
        <v>6.0</v>
      </c>
      <c r="B380">
        <f>IF((K380-G380-H380&gt;2400000),10,(L380/(K380-G380-H380)*100))</f>
      </c>
      <c r="C380">
        <f>IF(N380&gt;2400000,240000,(N380*S380)/100)</f>
      </c>
      <c r="D380">
        <f>IF(S380=0,0,IF((N380-I380)&gt;2400000,((((((N380-I380-J380)-240000))*0.1+(I380+J380)*0.1)))-7000,((((((N380-I380-J380)-(N380-I380-J380)*S380/100)))*0.1+(I380+J380)*0.1)-7000)))</f>
      </c>
      <c r="E380">
        <f>C380-O380</f>
      </c>
      <c r="F380">
        <f>D380-P380</f>
      </c>
      <c r="G380">
        <f>SUMIF(negtgel!U$2:BL$2,'Tsalin uzuulelt'!B$1,negtgel!U380:BL380) + SUMIF(negtgel!U$2:BL$2,'Tsalin uzuulelt'!B$2,negtgel!U380:BL380)+SUMIF(negtgel!U$2:BL$2,'Tsalin uzuulelt'!B$3,negtgel!U380:BL380)+SUMIF(negtgel!U$2:BL$2,'Tsalin uzuulelt'!B$4,negtgel!U380:BL380)+SUMIF(negtgel!U$2:BL$2,'Tsalin uzuulelt'!B$5,negtgel!U380:BL380)</f>
      </c>
      <c r="H380">
        <f>SUMIF(negtgel!U$2:BL$2,'Tsalin uzuulelt'!F$1,negtgel!U380:BL380) + SUMIF(negtgel!U$2:BL$2,'Tsalin uzuulelt'!F$2,negtgel!U380:BL380)+SUMIF(negtgel!U$2:BL$2,'Tsalin uzuulelt'!F$3,negtgel!U380:BL380)+SUMIF(negtgel!U$2:BL$2,'Tsalin uzuulelt'!F$4,negtgel!U380:BL380)+SUMIF(negtgel!U$2:BL$2,'Tsalin uzuulelt'!F$5,negtgel!U380:BL380)</f>
      </c>
      <c r="I380">
        <f>SUMIF(negtgel!U$2:BL$2,'Tsalin uzuulelt'!H$1,negtgel!U380:BL380) + SUMIF(negtgel!U$2:BL$2,'Tsalin uzuulelt'!H$2,negtgel!U380:BL380)+SUMIF(negtgel!U$2:BL$2,'Tsalin uzuulelt'!H$3,negtgel!U380:BL380)+SUMIF(negtgel!U$2:BL$2,'Tsalin uzuulelt'!H$4,negtgel!U380:BL380)+SUMIF(negtgel!U$2:BL$2,'Tsalin uzuulelt'!H$5,negtgel!U380:BL380)</f>
      </c>
      <c r="J380">
        <f>SUMIF(negtgel!U$2:BL$2,'Tsalin uzuulelt'!J$1,negtgel!U380:BL380) + SUMIF(negtgel!U$2:BL$2,'Tsalin uzuulelt'!J$2,negtgel!U380:BL380)+SUMIF(negtgel!U$2:BL$2,'Tsalin uzuulelt'!J$3,negtgel!U380:BL380)+SUMIF(negtgel!U$2:BL$2,'Tsalin uzuulelt'!J$4,negtgel!U380:BL380)+SUMIF(negtgel!U$2:BL$2,'Tsalin uzuulelt'!J$5,negtgel!U380:BL380)</f>
      </c>
      <c r="K380">
        <f>SUMIF(negtgel!U$2:BL$2,'Tsalin uzuulelt'!L$1,negtgel!U380:BL380) + SUMIF(negtgel!U$2:BL$2,'Tsalin uzuulelt'!L$2,negtgel!U380:BL380)+SUMIF(negtgel!U$2:BL$2,'Tsalin uzuulelt'!L$3,negtgel!U380:BL380)+SUMIF(negtgel!U$2:BL$2,'Tsalin uzuulelt'!L$4,negtgel!U380:BL380)+SUMIF(negtgel!U$2:BL$2,'Tsalin uzuulelt'!L$5,negtgel!U380:BL380)</f>
      </c>
      <c r="L380">
        <f>SUMIF(negtgel!U$2:BL$2,'Tsalin uzuulelt'!N$1,negtgel!U380:BL380) + SUMIF(negtgel!U$2:BL$2,'Tsalin uzuulelt'!N$2,negtgel!U380:BL380)+SUMIF(negtgel!U$2:BL$2,'Tsalin uzuulelt'!N$3,negtgel!U380:BL380)+SUMIF(negtgel!U$2:BL$2,'Tsalin uzuulelt'!N$4,negtgel!U380:BL380)+SUMIF(negtgel!U$2:BL$2,'Tsalin uzuulelt'!N$5,negtgel!U380:BL380)</f>
      </c>
      <c r="M380">
        <f>SUMIF(negtgel!U$2:BL$2,'Tsalin uzuulelt'!P$1,negtgel!U380:BL380) + SUMIF(negtgel!U$2:BL$2,'Tsalin uzuulelt'!P$2,negtgel!U380:BL380)+ SUMIF(negtgel!U$2:BL$2,'Tsalin uzuulelt'!P$3,negtgel!U380:BL380)+ SUMIF(negtgel!U$2:BL$2,'Tsalin uzuulelt'!P$4,negtgel!U380:BL380)+ SUMIF(negtgel!U$2:BL$2,'Tsalin uzuulelt'!P$5,negtgel!U380:BL380)</f>
      </c>
      <c r="N380">
        <f>IF(ISNUMBER(U380*1)=CF380,0,K380-H380-G380)</f>
      </c>
      <c r="O380">
        <f>IF(ISNUMBER(U380*1)=CF380,0,L380)</f>
      </c>
      <c r="P380">
        <f>IF(ISNUMBER(U380*1)=CF380,0,M380)</f>
      </c>
      <c r="Q380">
        <f>IF(N380&gt;2400000,N380,0)</f>
      </c>
      <c r="R380">
        <f>IF(L380/Q380*100&lt;3,2,10)</f>
      </c>
      <c r="S380">
        <f>IF(CH380=0,0,IF(B380&gt;9,10,IF(B380&gt;8,B380,IF(B380&gt;7.7,7.8,IF(B380&gt;3,B380,IF(B380&gt;1.5,2))))))</f>
      </c>
      <c r="T380">
        <f>IFERROR(U380*1,0)</f>
      </c>
      <c r="U380" t="n">
        <v>70.0</v>
      </c>
      <c r="V380" t="s">
        <v>4498</v>
      </c>
      <c r="W380" t="s">
        <v>4499</v>
      </c>
      <c r="X380" t="n">
        <v>698795.0</v>
      </c>
      <c r="Y380" t="n">
        <v>698795.0</v>
      </c>
      <c r="Z380" t="n">
        <v>104819.0</v>
      </c>
      <c r="AA380" t="n">
        <v>125783.0</v>
      </c>
      <c r="AB380" t="n">
        <v>0.0</v>
      </c>
      <c r="AC380" t="n">
        <v>0.0</v>
      </c>
      <c r="AD380" t="n">
        <v>0.0</v>
      </c>
      <c r="AE380" t="n">
        <v>0.0</v>
      </c>
      <c r="AF380" t="n">
        <v>60000.0</v>
      </c>
      <c r="AG380" t="n">
        <v>0.0</v>
      </c>
      <c r="AH380" t="n">
        <v>0.0</v>
      </c>
      <c r="AI380" t="n">
        <v>0.0</v>
      </c>
      <c r="AJ380" t="n">
        <v>0.0</v>
      </c>
      <c r="AK380" t="n">
        <v>0.0</v>
      </c>
      <c r="AL380" t="n">
        <v>0.0</v>
      </c>
      <c r="AM380" t="n">
        <v>0.0</v>
      </c>
      <c r="AN380" t="n">
        <v>0.0</v>
      </c>
      <c r="AO380" t="n">
        <v>989397.0</v>
      </c>
      <c r="AP380" t="n">
        <v>98940.0</v>
      </c>
      <c r="AQ380" t="n">
        <v>82645.7</v>
      </c>
      <c r="CG380"/>
    </row>
    <row r="381">
      <c r="A381" t="n">
        <v>6.0</v>
      </c>
      <c r="B381">
        <f>IF((K381-G381-H381&gt;2400000),10,(L381/(K381-G381-H381)*100))</f>
      </c>
      <c r="C381">
        <f>IF(N381&gt;2400000,240000,(N381*S381)/100)</f>
      </c>
      <c r="D381">
        <f>IF(S381=0,0,IF((N381-I381)&gt;2400000,((((((N381-I381-J381)-240000))*0.1+(I381+J381)*0.1)))-7000,((((((N381-I381-J381)-(N381-I381-J381)*S381/100)))*0.1+(I381+J381)*0.1)-7000)))</f>
      </c>
      <c r="E381">
        <f>C381-O381</f>
      </c>
      <c r="F381">
        <f>D381-P381</f>
      </c>
      <c r="G381">
        <f>SUMIF(negtgel!U$2:BL$2,'Tsalin uzuulelt'!B$1,negtgel!U381:BL381) + SUMIF(negtgel!U$2:BL$2,'Tsalin uzuulelt'!B$2,negtgel!U381:BL381)+SUMIF(negtgel!U$2:BL$2,'Tsalin uzuulelt'!B$3,negtgel!U381:BL381)+SUMIF(negtgel!U$2:BL$2,'Tsalin uzuulelt'!B$4,negtgel!U381:BL381)+SUMIF(negtgel!U$2:BL$2,'Tsalin uzuulelt'!B$5,negtgel!U381:BL381)</f>
      </c>
      <c r="H381">
        <f>SUMIF(negtgel!U$2:BL$2,'Tsalin uzuulelt'!F$1,negtgel!U381:BL381) + SUMIF(negtgel!U$2:BL$2,'Tsalin uzuulelt'!F$2,negtgel!U381:BL381)+SUMIF(negtgel!U$2:BL$2,'Tsalin uzuulelt'!F$3,negtgel!U381:BL381)+SUMIF(negtgel!U$2:BL$2,'Tsalin uzuulelt'!F$4,negtgel!U381:BL381)+SUMIF(negtgel!U$2:BL$2,'Tsalin uzuulelt'!F$5,negtgel!U381:BL381)</f>
      </c>
      <c r="I381">
        <f>SUMIF(negtgel!U$2:BL$2,'Tsalin uzuulelt'!H$1,negtgel!U381:BL381) + SUMIF(negtgel!U$2:BL$2,'Tsalin uzuulelt'!H$2,negtgel!U381:BL381)+SUMIF(negtgel!U$2:BL$2,'Tsalin uzuulelt'!H$3,negtgel!U381:BL381)+SUMIF(negtgel!U$2:BL$2,'Tsalin uzuulelt'!H$4,negtgel!U381:BL381)+SUMIF(negtgel!U$2:BL$2,'Tsalin uzuulelt'!H$5,negtgel!U381:BL381)</f>
      </c>
      <c r="J381">
        <f>SUMIF(negtgel!U$2:BL$2,'Tsalin uzuulelt'!J$1,negtgel!U381:BL381) + SUMIF(negtgel!U$2:BL$2,'Tsalin uzuulelt'!J$2,negtgel!U381:BL381)+SUMIF(negtgel!U$2:BL$2,'Tsalin uzuulelt'!J$3,negtgel!U381:BL381)+SUMIF(negtgel!U$2:BL$2,'Tsalin uzuulelt'!J$4,negtgel!U381:BL381)+SUMIF(negtgel!U$2:BL$2,'Tsalin uzuulelt'!J$5,negtgel!U381:BL381)</f>
      </c>
      <c r="K381">
        <f>SUMIF(negtgel!U$2:BL$2,'Tsalin uzuulelt'!L$1,negtgel!U381:BL381) + SUMIF(negtgel!U$2:BL$2,'Tsalin uzuulelt'!L$2,negtgel!U381:BL381)+SUMIF(negtgel!U$2:BL$2,'Tsalin uzuulelt'!L$3,negtgel!U381:BL381)+SUMIF(negtgel!U$2:BL$2,'Tsalin uzuulelt'!L$4,negtgel!U381:BL381)+SUMIF(negtgel!U$2:BL$2,'Tsalin uzuulelt'!L$5,negtgel!U381:BL381)</f>
      </c>
      <c r="L381">
        <f>SUMIF(negtgel!U$2:BL$2,'Tsalin uzuulelt'!N$1,negtgel!U381:BL381) + SUMIF(negtgel!U$2:BL$2,'Tsalin uzuulelt'!N$2,negtgel!U381:BL381)+SUMIF(negtgel!U$2:BL$2,'Tsalin uzuulelt'!N$3,negtgel!U381:BL381)+SUMIF(negtgel!U$2:BL$2,'Tsalin uzuulelt'!N$4,negtgel!U381:BL381)+SUMIF(negtgel!U$2:BL$2,'Tsalin uzuulelt'!N$5,negtgel!U381:BL381)</f>
      </c>
      <c r="M381">
        <f>SUMIF(negtgel!U$2:BL$2,'Tsalin uzuulelt'!P$1,negtgel!U381:BL381) + SUMIF(negtgel!U$2:BL$2,'Tsalin uzuulelt'!P$2,negtgel!U381:BL381)+ SUMIF(negtgel!U$2:BL$2,'Tsalin uzuulelt'!P$3,negtgel!U381:BL381)+ SUMIF(negtgel!U$2:BL$2,'Tsalin uzuulelt'!P$4,negtgel!U381:BL381)+ SUMIF(negtgel!U$2:BL$2,'Tsalin uzuulelt'!P$5,negtgel!U381:BL381)</f>
      </c>
      <c r="N381">
        <f>IF(ISNUMBER(U381*1)=CF381,0,K381-H381-G381)</f>
      </c>
      <c r="O381">
        <f>IF(ISNUMBER(U381*1)=CF381,0,L381)</f>
      </c>
      <c r="P381">
        <f>IF(ISNUMBER(U381*1)=CF381,0,M381)</f>
      </c>
      <c r="Q381">
        <f>IF(N381&gt;2400000,N381,0)</f>
      </c>
      <c r="R381">
        <f>IF(L381/Q381*100&lt;3,2,10)</f>
      </c>
      <c r="S381">
        <f>IF(CH381=0,0,IF(B381&gt;9,10,IF(B381&gt;8,B381,IF(B381&gt;7.7,7.8,IF(B381&gt;3,B381,IF(B381&gt;1.5,2))))))</f>
      </c>
      <c r="T381">
        <f>IFERROR(U381*1,0)</f>
      </c>
      <c r="U381" t="n">
        <v>71.0</v>
      </c>
      <c r="V381" t="s">
        <v>4500</v>
      </c>
      <c r="W381" t="s">
        <v>4469</v>
      </c>
      <c r="X381" t="n">
        <v>547759.0</v>
      </c>
      <c r="Y381" t="n">
        <v>410819.0</v>
      </c>
      <c r="Z381" t="n">
        <v>0.0</v>
      </c>
      <c r="AA381" t="n">
        <v>0.0</v>
      </c>
      <c r="AB381" t="n">
        <v>0.0</v>
      </c>
      <c r="AC381" t="n">
        <v>0.0</v>
      </c>
      <c r="AD381" t="n">
        <v>0.0</v>
      </c>
      <c r="AE381" t="n">
        <v>0.0</v>
      </c>
      <c r="AF381" t="n">
        <v>45000.0</v>
      </c>
      <c r="AG381" t="n">
        <v>0.0</v>
      </c>
      <c r="AH381" t="n">
        <v>0.0</v>
      </c>
      <c r="AI381" t="n">
        <v>0.0</v>
      </c>
      <c r="AJ381" t="n">
        <v>516306.0</v>
      </c>
      <c r="AK381" t="n">
        <v>0.0</v>
      </c>
      <c r="AL381" t="n">
        <v>0.0</v>
      </c>
      <c r="AM381" t="n">
        <v>0.0</v>
      </c>
      <c r="AN381" t="n">
        <v>0.0</v>
      </c>
      <c r="AO381" t="n">
        <v>972125.0</v>
      </c>
      <c r="AP381" t="n">
        <v>97212.0</v>
      </c>
      <c r="AQ381" t="n">
        <v>80941.2</v>
      </c>
      <c r="CG381"/>
    </row>
    <row r="382">
      <c r="A382" t="n">
        <v>6.0</v>
      </c>
      <c r="B382">
        <f>IF((K382-G382-H382&gt;2400000),10,(L382/(K382-G382-H382)*100))</f>
      </c>
      <c r="C382">
        <f>IF(N382&gt;2400000,240000,(N382*S382)/100)</f>
      </c>
      <c r="D382">
        <f>IF(S382=0,0,IF((N382-I382)&gt;2400000,((((((N382-I382-J382)-240000))*0.1+(I382+J382)*0.1)))-7000,((((((N382-I382-J382)-(N382-I382-J382)*S382/100)))*0.1+(I382+J382)*0.1)-7000)))</f>
      </c>
      <c r="E382">
        <f>C382-O382</f>
      </c>
      <c r="F382">
        <f>D382-P382</f>
      </c>
      <c r="G382">
        <f>SUMIF(negtgel!U$2:BL$2,'Tsalin uzuulelt'!B$1,negtgel!U382:BL382) + SUMIF(negtgel!U$2:BL$2,'Tsalin uzuulelt'!B$2,negtgel!U382:BL382)+SUMIF(negtgel!U$2:BL$2,'Tsalin uzuulelt'!B$3,negtgel!U382:BL382)+SUMIF(negtgel!U$2:BL$2,'Tsalin uzuulelt'!B$4,negtgel!U382:BL382)+SUMIF(negtgel!U$2:BL$2,'Tsalin uzuulelt'!B$5,negtgel!U382:BL382)</f>
      </c>
      <c r="H382">
        <f>SUMIF(negtgel!U$2:BL$2,'Tsalin uzuulelt'!F$1,negtgel!U382:BL382) + SUMIF(negtgel!U$2:BL$2,'Tsalin uzuulelt'!F$2,negtgel!U382:BL382)+SUMIF(negtgel!U$2:BL$2,'Tsalin uzuulelt'!F$3,negtgel!U382:BL382)+SUMIF(negtgel!U$2:BL$2,'Tsalin uzuulelt'!F$4,negtgel!U382:BL382)+SUMIF(negtgel!U$2:BL$2,'Tsalin uzuulelt'!F$5,negtgel!U382:BL382)</f>
      </c>
      <c r="I382">
        <f>SUMIF(negtgel!U$2:BL$2,'Tsalin uzuulelt'!H$1,negtgel!U382:BL382) + SUMIF(negtgel!U$2:BL$2,'Tsalin uzuulelt'!H$2,negtgel!U382:BL382)+SUMIF(negtgel!U$2:BL$2,'Tsalin uzuulelt'!H$3,negtgel!U382:BL382)+SUMIF(negtgel!U$2:BL$2,'Tsalin uzuulelt'!H$4,negtgel!U382:BL382)+SUMIF(negtgel!U$2:BL$2,'Tsalin uzuulelt'!H$5,negtgel!U382:BL382)</f>
      </c>
      <c r="J382">
        <f>SUMIF(negtgel!U$2:BL$2,'Tsalin uzuulelt'!J$1,negtgel!U382:BL382) + SUMIF(negtgel!U$2:BL$2,'Tsalin uzuulelt'!J$2,negtgel!U382:BL382)+SUMIF(negtgel!U$2:BL$2,'Tsalin uzuulelt'!J$3,negtgel!U382:BL382)+SUMIF(negtgel!U$2:BL$2,'Tsalin uzuulelt'!J$4,negtgel!U382:BL382)+SUMIF(negtgel!U$2:BL$2,'Tsalin uzuulelt'!J$5,negtgel!U382:BL382)</f>
      </c>
      <c r="K382">
        <f>SUMIF(negtgel!U$2:BL$2,'Tsalin uzuulelt'!L$1,negtgel!U382:BL382) + SUMIF(negtgel!U$2:BL$2,'Tsalin uzuulelt'!L$2,negtgel!U382:BL382)+SUMIF(negtgel!U$2:BL$2,'Tsalin uzuulelt'!L$3,negtgel!U382:BL382)+SUMIF(negtgel!U$2:BL$2,'Tsalin uzuulelt'!L$4,negtgel!U382:BL382)+SUMIF(negtgel!U$2:BL$2,'Tsalin uzuulelt'!L$5,negtgel!U382:BL382)</f>
      </c>
      <c r="L382">
        <f>SUMIF(negtgel!U$2:BL$2,'Tsalin uzuulelt'!N$1,negtgel!U382:BL382) + SUMIF(negtgel!U$2:BL$2,'Tsalin uzuulelt'!N$2,negtgel!U382:BL382)+SUMIF(negtgel!U$2:BL$2,'Tsalin uzuulelt'!N$3,negtgel!U382:BL382)+SUMIF(negtgel!U$2:BL$2,'Tsalin uzuulelt'!N$4,negtgel!U382:BL382)+SUMIF(negtgel!U$2:BL$2,'Tsalin uzuulelt'!N$5,negtgel!U382:BL382)</f>
      </c>
      <c r="M382">
        <f>SUMIF(negtgel!U$2:BL$2,'Tsalin uzuulelt'!P$1,negtgel!U382:BL382) + SUMIF(negtgel!U$2:BL$2,'Tsalin uzuulelt'!P$2,negtgel!U382:BL382)+ SUMIF(negtgel!U$2:BL$2,'Tsalin uzuulelt'!P$3,negtgel!U382:BL382)+ SUMIF(negtgel!U$2:BL$2,'Tsalin uzuulelt'!P$4,negtgel!U382:BL382)+ SUMIF(negtgel!U$2:BL$2,'Tsalin uzuulelt'!P$5,negtgel!U382:BL382)</f>
      </c>
      <c r="N382">
        <f>IF(ISNUMBER(U382*1)=CF382,0,K382-H382-G382)</f>
      </c>
      <c r="O382">
        <f>IF(ISNUMBER(U382*1)=CF382,0,L382)</f>
      </c>
      <c r="P382">
        <f>IF(ISNUMBER(U382*1)=CF382,0,M382)</f>
      </c>
      <c r="Q382">
        <f>IF(N382&gt;2400000,N382,0)</f>
      </c>
      <c r="R382">
        <f>IF(L382/Q382*100&lt;3,2,10)</f>
      </c>
      <c r="S382">
        <f>IF(CH382=0,0,IF(B382&gt;9,10,IF(B382&gt;8,B382,IF(B382&gt;7.7,7.8,IF(B382&gt;3,B382,IF(B382&gt;1.5,2))))))</f>
      </c>
      <c r="T382">
        <f>IFERROR(U382*1,0)</f>
      </c>
      <c r="U382" t="n">
        <v>72.0</v>
      </c>
      <c r="V382" t="s">
        <v>4501</v>
      </c>
      <c r="W382" t="s">
        <v>4502</v>
      </c>
      <c r="X382" t="n">
        <v>539547.0</v>
      </c>
      <c r="Y382" t="n">
        <v>0.0</v>
      </c>
      <c r="Z382" t="n">
        <v>0.0</v>
      </c>
      <c r="AA382" t="n">
        <v>0.0</v>
      </c>
      <c r="AB382" t="n">
        <v>0.0</v>
      </c>
      <c r="AC382" t="n">
        <v>0.0</v>
      </c>
      <c r="AD382" t="n">
        <v>0.0</v>
      </c>
      <c r="AE382" t="n">
        <v>0.0</v>
      </c>
      <c r="AF382" t="n">
        <v>0.0</v>
      </c>
      <c r="AG382" t="n">
        <v>0.0</v>
      </c>
      <c r="AH382" t="n">
        <v>0.0</v>
      </c>
      <c r="AI382" t="n">
        <v>0.0</v>
      </c>
      <c r="AJ382" t="n">
        <v>0.0</v>
      </c>
      <c r="AK382" t="n">
        <v>0.0</v>
      </c>
      <c r="AL382" t="n">
        <v>0.0</v>
      </c>
      <c r="AM382" t="n">
        <v>0.0</v>
      </c>
      <c r="AN382" t="n">
        <v>0.0</v>
      </c>
      <c r="AO382" t="n">
        <v>0.0</v>
      </c>
      <c r="AP382" t="n">
        <v>0.0</v>
      </c>
      <c r="AQ382" t="n">
        <v>0.0</v>
      </c>
      <c r="CG382"/>
    </row>
    <row r="383">
      <c r="A383" t="n">
        <v>6.0</v>
      </c>
      <c r="B383">
        <f>IF((K383-G383-H383&gt;2400000),10,(L383/(K383-G383-H383)*100))</f>
      </c>
      <c r="C383">
        <f>IF(N383&gt;2400000,240000,(N383*S383)/100)</f>
      </c>
      <c r="D383">
        <f>IF(S383=0,0,IF((N383-I383)&gt;2400000,((((((N383-I383-J383)-240000))*0.1+(I383+J383)*0.1)))-7000,((((((N383-I383-J383)-(N383-I383-J383)*S383/100)))*0.1+(I383+J383)*0.1)-7000)))</f>
      </c>
      <c r="E383">
        <f>C383-O383</f>
      </c>
      <c r="F383">
        <f>D383-P383</f>
      </c>
      <c r="G383">
        <f>SUMIF(negtgel!U$2:BL$2,'Tsalin uzuulelt'!B$1,negtgel!U383:BL383) + SUMIF(negtgel!U$2:BL$2,'Tsalin uzuulelt'!B$2,negtgel!U383:BL383)+SUMIF(negtgel!U$2:BL$2,'Tsalin uzuulelt'!B$3,negtgel!U383:BL383)+SUMIF(negtgel!U$2:BL$2,'Tsalin uzuulelt'!B$4,negtgel!U383:BL383)+SUMIF(negtgel!U$2:BL$2,'Tsalin uzuulelt'!B$5,negtgel!U383:BL383)</f>
      </c>
      <c r="H383">
        <f>SUMIF(negtgel!U$2:BL$2,'Tsalin uzuulelt'!F$1,negtgel!U383:BL383) + SUMIF(negtgel!U$2:BL$2,'Tsalin uzuulelt'!F$2,negtgel!U383:BL383)+SUMIF(negtgel!U$2:BL$2,'Tsalin uzuulelt'!F$3,negtgel!U383:BL383)+SUMIF(negtgel!U$2:BL$2,'Tsalin uzuulelt'!F$4,negtgel!U383:BL383)+SUMIF(negtgel!U$2:BL$2,'Tsalin uzuulelt'!F$5,negtgel!U383:BL383)</f>
      </c>
      <c r="I383">
        <f>SUMIF(negtgel!U$2:BL$2,'Tsalin uzuulelt'!H$1,negtgel!U383:BL383) + SUMIF(negtgel!U$2:BL$2,'Tsalin uzuulelt'!H$2,negtgel!U383:BL383)+SUMIF(negtgel!U$2:BL$2,'Tsalin uzuulelt'!H$3,negtgel!U383:BL383)+SUMIF(negtgel!U$2:BL$2,'Tsalin uzuulelt'!H$4,negtgel!U383:BL383)+SUMIF(negtgel!U$2:BL$2,'Tsalin uzuulelt'!H$5,negtgel!U383:BL383)</f>
      </c>
      <c r="J383">
        <f>SUMIF(negtgel!U$2:BL$2,'Tsalin uzuulelt'!J$1,negtgel!U383:BL383) + SUMIF(negtgel!U$2:BL$2,'Tsalin uzuulelt'!J$2,negtgel!U383:BL383)+SUMIF(negtgel!U$2:BL$2,'Tsalin uzuulelt'!J$3,negtgel!U383:BL383)+SUMIF(negtgel!U$2:BL$2,'Tsalin uzuulelt'!J$4,negtgel!U383:BL383)+SUMIF(negtgel!U$2:BL$2,'Tsalin uzuulelt'!J$5,negtgel!U383:BL383)</f>
      </c>
      <c r="K383">
        <f>SUMIF(negtgel!U$2:BL$2,'Tsalin uzuulelt'!L$1,negtgel!U383:BL383) + SUMIF(negtgel!U$2:BL$2,'Tsalin uzuulelt'!L$2,negtgel!U383:BL383)+SUMIF(negtgel!U$2:BL$2,'Tsalin uzuulelt'!L$3,negtgel!U383:BL383)+SUMIF(negtgel!U$2:BL$2,'Tsalin uzuulelt'!L$4,negtgel!U383:BL383)+SUMIF(negtgel!U$2:BL$2,'Tsalin uzuulelt'!L$5,negtgel!U383:BL383)</f>
      </c>
      <c r="L383">
        <f>SUMIF(negtgel!U$2:BL$2,'Tsalin uzuulelt'!N$1,negtgel!U383:BL383) + SUMIF(negtgel!U$2:BL$2,'Tsalin uzuulelt'!N$2,negtgel!U383:BL383)+SUMIF(negtgel!U$2:BL$2,'Tsalin uzuulelt'!N$3,negtgel!U383:BL383)+SUMIF(negtgel!U$2:BL$2,'Tsalin uzuulelt'!N$4,negtgel!U383:BL383)+SUMIF(negtgel!U$2:BL$2,'Tsalin uzuulelt'!N$5,negtgel!U383:BL383)</f>
      </c>
      <c r="M383">
        <f>SUMIF(negtgel!U$2:BL$2,'Tsalin uzuulelt'!P$1,negtgel!U383:BL383) + SUMIF(negtgel!U$2:BL$2,'Tsalin uzuulelt'!P$2,negtgel!U383:BL383)+ SUMIF(negtgel!U$2:BL$2,'Tsalin uzuulelt'!P$3,negtgel!U383:BL383)+ SUMIF(negtgel!U$2:BL$2,'Tsalin uzuulelt'!P$4,negtgel!U383:BL383)+ SUMIF(negtgel!U$2:BL$2,'Tsalin uzuulelt'!P$5,negtgel!U383:BL383)</f>
      </c>
      <c r="N383">
        <f>IF(ISNUMBER(U383*1)=CF383,0,K383-H383-G383)</f>
      </c>
      <c r="O383">
        <f>IF(ISNUMBER(U383*1)=CF383,0,L383)</f>
      </c>
      <c r="P383">
        <f>IF(ISNUMBER(U383*1)=CF383,0,M383)</f>
      </c>
      <c r="Q383">
        <f>IF(N383&gt;2400000,N383,0)</f>
      </c>
      <c r="R383">
        <f>IF(L383/Q383*100&lt;3,2,10)</f>
      </c>
      <c r="S383">
        <f>IF(CH383=0,0,IF(B383&gt;9,10,IF(B383&gt;8,B383,IF(B383&gt;7.7,7.8,IF(B383&gt;3,B383,IF(B383&gt;1.5,2))))))</f>
      </c>
      <c r="T383">
        <f>IFERROR(U383*1,0)</f>
      </c>
      <c r="U383" t="n">
        <v>73.0</v>
      </c>
      <c r="V383" t="s">
        <v>4503</v>
      </c>
      <c r="W383" t="s">
        <v>4469</v>
      </c>
      <c r="X383" t="n">
        <v>677436.0</v>
      </c>
      <c r="Y383" t="n">
        <v>677436.0</v>
      </c>
      <c r="Z383" t="n">
        <v>135487.0</v>
      </c>
      <c r="AA383" t="n">
        <v>121938.0</v>
      </c>
      <c r="AB383" t="n">
        <v>0.0</v>
      </c>
      <c r="AC383" t="n">
        <v>101615.0</v>
      </c>
      <c r="AD383" t="n">
        <v>0.0</v>
      </c>
      <c r="AE383" t="n">
        <v>0.0</v>
      </c>
      <c r="AF383" t="n">
        <v>60000.0</v>
      </c>
      <c r="AG383" t="n">
        <v>0.0</v>
      </c>
      <c r="AH383" t="n">
        <v>0.0</v>
      </c>
      <c r="AI383" t="n">
        <v>0.0</v>
      </c>
      <c r="AJ383" t="n">
        <v>0.0</v>
      </c>
      <c r="AK383" t="n">
        <v>0.0</v>
      </c>
      <c r="AL383" t="n">
        <v>0.0</v>
      </c>
      <c r="AM383" t="n">
        <v>0.0</v>
      </c>
      <c r="AN383" t="n">
        <v>0.0</v>
      </c>
      <c r="AO383" t="n">
        <v>1096476.0</v>
      </c>
      <c r="AP383" t="n">
        <v>109648.0</v>
      </c>
      <c r="AQ383" t="n">
        <v>92282.8</v>
      </c>
      <c r="CG383"/>
    </row>
    <row r="384">
      <c r="A384" t="n">
        <v>6.0</v>
      </c>
      <c r="B384">
        <f>IF((K384-G384-H384&gt;2400000),10,(L384/(K384-G384-H384)*100))</f>
      </c>
      <c r="C384">
        <f>IF(N384&gt;2400000,240000,(N384*S384)/100)</f>
      </c>
      <c r="D384">
        <f>IF(S384=0,0,IF((N384-I384)&gt;2400000,((((((N384-I384-J384)-240000))*0.1+(I384+J384)*0.1)))-7000,((((((N384-I384-J384)-(N384-I384-J384)*S384/100)))*0.1+(I384+J384)*0.1)-7000)))</f>
      </c>
      <c r="E384">
        <f>C384-O384</f>
      </c>
      <c r="F384">
        <f>D384-P384</f>
      </c>
      <c r="G384">
        <f>SUMIF(negtgel!U$2:BL$2,'Tsalin uzuulelt'!B$1,negtgel!U384:BL384) + SUMIF(negtgel!U$2:BL$2,'Tsalin uzuulelt'!B$2,negtgel!U384:BL384)+SUMIF(negtgel!U$2:BL$2,'Tsalin uzuulelt'!B$3,negtgel!U384:BL384)+SUMIF(negtgel!U$2:BL$2,'Tsalin uzuulelt'!B$4,negtgel!U384:BL384)+SUMIF(negtgel!U$2:BL$2,'Tsalin uzuulelt'!B$5,negtgel!U384:BL384)</f>
      </c>
      <c r="H384">
        <f>SUMIF(negtgel!U$2:BL$2,'Tsalin uzuulelt'!F$1,negtgel!U384:BL384) + SUMIF(negtgel!U$2:BL$2,'Tsalin uzuulelt'!F$2,negtgel!U384:BL384)+SUMIF(negtgel!U$2:BL$2,'Tsalin uzuulelt'!F$3,negtgel!U384:BL384)+SUMIF(negtgel!U$2:BL$2,'Tsalin uzuulelt'!F$4,negtgel!U384:BL384)+SUMIF(negtgel!U$2:BL$2,'Tsalin uzuulelt'!F$5,negtgel!U384:BL384)</f>
      </c>
      <c r="I384">
        <f>SUMIF(negtgel!U$2:BL$2,'Tsalin uzuulelt'!H$1,negtgel!U384:BL384) + SUMIF(negtgel!U$2:BL$2,'Tsalin uzuulelt'!H$2,negtgel!U384:BL384)+SUMIF(negtgel!U$2:BL$2,'Tsalin uzuulelt'!H$3,negtgel!U384:BL384)+SUMIF(negtgel!U$2:BL$2,'Tsalin uzuulelt'!H$4,negtgel!U384:BL384)+SUMIF(negtgel!U$2:BL$2,'Tsalin uzuulelt'!H$5,negtgel!U384:BL384)</f>
      </c>
      <c r="J384">
        <f>SUMIF(negtgel!U$2:BL$2,'Tsalin uzuulelt'!J$1,negtgel!U384:BL384) + SUMIF(negtgel!U$2:BL$2,'Tsalin uzuulelt'!J$2,negtgel!U384:BL384)+SUMIF(negtgel!U$2:BL$2,'Tsalin uzuulelt'!J$3,negtgel!U384:BL384)+SUMIF(negtgel!U$2:BL$2,'Tsalin uzuulelt'!J$4,negtgel!U384:BL384)+SUMIF(negtgel!U$2:BL$2,'Tsalin uzuulelt'!J$5,negtgel!U384:BL384)</f>
      </c>
      <c r="K384">
        <f>SUMIF(negtgel!U$2:BL$2,'Tsalin uzuulelt'!L$1,negtgel!U384:BL384) + SUMIF(negtgel!U$2:BL$2,'Tsalin uzuulelt'!L$2,negtgel!U384:BL384)+SUMIF(negtgel!U$2:BL$2,'Tsalin uzuulelt'!L$3,negtgel!U384:BL384)+SUMIF(negtgel!U$2:BL$2,'Tsalin uzuulelt'!L$4,negtgel!U384:BL384)+SUMIF(negtgel!U$2:BL$2,'Tsalin uzuulelt'!L$5,negtgel!U384:BL384)</f>
      </c>
      <c r="L384">
        <f>SUMIF(negtgel!U$2:BL$2,'Tsalin uzuulelt'!N$1,negtgel!U384:BL384) + SUMIF(negtgel!U$2:BL$2,'Tsalin uzuulelt'!N$2,negtgel!U384:BL384)+SUMIF(negtgel!U$2:BL$2,'Tsalin uzuulelt'!N$3,negtgel!U384:BL384)+SUMIF(negtgel!U$2:BL$2,'Tsalin uzuulelt'!N$4,negtgel!U384:BL384)+SUMIF(negtgel!U$2:BL$2,'Tsalin uzuulelt'!N$5,negtgel!U384:BL384)</f>
      </c>
      <c r="M384">
        <f>SUMIF(negtgel!U$2:BL$2,'Tsalin uzuulelt'!P$1,negtgel!U384:BL384) + SUMIF(negtgel!U$2:BL$2,'Tsalin uzuulelt'!P$2,negtgel!U384:BL384)+ SUMIF(negtgel!U$2:BL$2,'Tsalin uzuulelt'!P$3,negtgel!U384:BL384)+ SUMIF(negtgel!U$2:BL$2,'Tsalin uzuulelt'!P$4,negtgel!U384:BL384)+ SUMIF(negtgel!U$2:BL$2,'Tsalin uzuulelt'!P$5,negtgel!U384:BL384)</f>
      </c>
      <c r="N384">
        <f>IF(ISNUMBER(U384*1)=CF384,0,K384-H384-G384)</f>
      </c>
      <c r="O384">
        <f>IF(ISNUMBER(U384*1)=CF384,0,L384)</f>
      </c>
      <c r="P384">
        <f>IF(ISNUMBER(U384*1)=CF384,0,M384)</f>
      </c>
      <c r="Q384">
        <f>IF(N384&gt;2400000,N384,0)</f>
      </c>
      <c r="R384">
        <f>IF(L384/Q384*100&lt;3,2,10)</f>
      </c>
      <c r="S384">
        <f>IF(CH384=0,0,IF(B384&gt;9,10,IF(B384&gt;8,B384,IF(B384&gt;7.7,7.8,IF(B384&gt;3,B384,IF(B384&gt;1.5,2))))))</f>
      </c>
      <c r="T384">
        <f>IFERROR(U384*1,0)</f>
      </c>
      <c r="U384" t="s">
        <v>4466</v>
      </c>
      <c r="V384"/>
      <c r="W384"/>
      <c r="X384" t="n">
        <v>4484667.0</v>
      </c>
      <c r="Y384" t="n">
        <v>3753404.0</v>
      </c>
      <c r="Z384" t="n">
        <v>534980.0</v>
      </c>
      <c r="AA384" t="n">
        <v>526476.0</v>
      </c>
      <c r="AB384" t="n">
        <v>0.0</v>
      </c>
      <c r="AC384" t="n">
        <v>101615.0</v>
      </c>
      <c r="AD384" t="n">
        <v>197193.0</v>
      </c>
      <c r="AE384" t="n">
        <v>0.0</v>
      </c>
      <c r="AF384" t="n">
        <v>339000.0</v>
      </c>
      <c r="AG384" t="n">
        <v>0.0</v>
      </c>
      <c r="AH384" t="n">
        <v>0.0</v>
      </c>
      <c r="AI384" t="n">
        <v>0.0</v>
      </c>
      <c r="AJ384" t="n">
        <v>516306.0</v>
      </c>
      <c r="AK384" t="n">
        <v>0.0</v>
      </c>
      <c r="AL384" t="n">
        <v>0.0</v>
      </c>
      <c r="AM384" t="n">
        <v>0.0</v>
      </c>
      <c r="AN384" t="n">
        <v>0.0</v>
      </c>
      <c r="AO384" t="n">
        <v>5968974.0</v>
      </c>
      <c r="AP384" t="n">
        <v>596897.0</v>
      </c>
      <c r="AQ384" t="n">
        <v>498597.5</v>
      </c>
      <c r="CG384"/>
    </row>
    <row r="385">
      <c r="A385" t="n">
        <v>6.0</v>
      </c>
      <c r="B385">
        <f>IF((K385-G385-H385&gt;2400000),10,(L385/(K385-G385-H385)*100))</f>
      </c>
      <c r="C385">
        <f>IF(N385&gt;2400000,240000,(N385*S385)/100)</f>
      </c>
      <c r="D385">
        <f>IF(S385=0,0,IF((N385-I385)&gt;2400000,((((((N385-I385-J385)-240000))*0.1+(I385+J385)*0.1)))-7000,((((((N385-I385-J385)-(N385-I385-J385)*S385/100)))*0.1+(I385+J385)*0.1)-7000)))</f>
      </c>
      <c r="E385">
        <f>C385-O385</f>
      </c>
      <c r="F385">
        <f>D385-P385</f>
      </c>
      <c r="G385">
        <f>SUMIF(negtgel!U$2:BL$2,'Tsalin uzuulelt'!B$1,negtgel!U385:BL385) + SUMIF(negtgel!U$2:BL$2,'Tsalin uzuulelt'!B$2,negtgel!U385:BL385)+SUMIF(negtgel!U$2:BL$2,'Tsalin uzuulelt'!B$3,negtgel!U385:BL385)+SUMIF(negtgel!U$2:BL$2,'Tsalin uzuulelt'!B$4,negtgel!U385:BL385)+SUMIF(negtgel!U$2:BL$2,'Tsalin uzuulelt'!B$5,negtgel!U385:BL385)</f>
      </c>
      <c r="H385">
        <f>SUMIF(negtgel!U$2:BL$2,'Tsalin uzuulelt'!F$1,negtgel!U385:BL385) + SUMIF(negtgel!U$2:BL$2,'Tsalin uzuulelt'!F$2,negtgel!U385:BL385)+SUMIF(negtgel!U$2:BL$2,'Tsalin uzuulelt'!F$3,negtgel!U385:BL385)+SUMIF(negtgel!U$2:BL$2,'Tsalin uzuulelt'!F$4,negtgel!U385:BL385)+SUMIF(negtgel!U$2:BL$2,'Tsalin uzuulelt'!F$5,negtgel!U385:BL385)</f>
      </c>
      <c r="I385">
        <f>SUMIF(negtgel!U$2:BL$2,'Tsalin uzuulelt'!H$1,negtgel!U385:BL385) + SUMIF(negtgel!U$2:BL$2,'Tsalin uzuulelt'!H$2,negtgel!U385:BL385)+SUMIF(negtgel!U$2:BL$2,'Tsalin uzuulelt'!H$3,negtgel!U385:BL385)+SUMIF(negtgel!U$2:BL$2,'Tsalin uzuulelt'!H$4,negtgel!U385:BL385)+SUMIF(negtgel!U$2:BL$2,'Tsalin uzuulelt'!H$5,negtgel!U385:BL385)</f>
      </c>
      <c r="J385">
        <f>SUMIF(negtgel!U$2:BL$2,'Tsalin uzuulelt'!J$1,negtgel!U385:BL385) + SUMIF(negtgel!U$2:BL$2,'Tsalin uzuulelt'!J$2,negtgel!U385:BL385)+SUMIF(negtgel!U$2:BL$2,'Tsalin uzuulelt'!J$3,negtgel!U385:BL385)+SUMIF(negtgel!U$2:BL$2,'Tsalin uzuulelt'!J$4,negtgel!U385:BL385)+SUMIF(negtgel!U$2:BL$2,'Tsalin uzuulelt'!J$5,negtgel!U385:BL385)</f>
      </c>
      <c r="K385">
        <f>SUMIF(negtgel!U$2:BL$2,'Tsalin uzuulelt'!L$1,negtgel!U385:BL385) + SUMIF(negtgel!U$2:BL$2,'Tsalin uzuulelt'!L$2,negtgel!U385:BL385)+SUMIF(negtgel!U$2:BL$2,'Tsalin uzuulelt'!L$3,negtgel!U385:BL385)+SUMIF(negtgel!U$2:BL$2,'Tsalin uzuulelt'!L$4,negtgel!U385:BL385)+SUMIF(negtgel!U$2:BL$2,'Tsalin uzuulelt'!L$5,negtgel!U385:BL385)</f>
      </c>
      <c r="L385">
        <f>SUMIF(negtgel!U$2:BL$2,'Tsalin uzuulelt'!N$1,negtgel!U385:BL385) + SUMIF(negtgel!U$2:BL$2,'Tsalin uzuulelt'!N$2,negtgel!U385:BL385)+SUMIF(negtgel!U$2:BL$2,'Tsalin uzuulelt'!N$3,negtgel!U385:BL385)+SUMIF(negtgel!U$2:BL$2,'Tsalin uzuulelt'!N$4,negtgel!U385:BL385)+SUMIF(negtgel!U$2:BL$2,'Tsalin uzuulelt'!N$5,negtgel!U385:BL385)</f>
      </c>
      <c r="M385">
        <f>SUMIF(negtgel!U$2:BL$2,'Tsalin uzuulelt'!P$1,negtgel!U385:BL385) + SUMIF(negtgel!U$2:BL$2,'Tsalin uzuulelt'!P$2,negtgel!U385:BL385)+ SUMIF(negtgel!U$2:BL$2,'Tsalin uzuulelt'!P$3,negtgel!U385:BL385)+ SUMIF(negtgel!U$2:BL$2,'Tsalin uzuulelt'!P$4,negtgel!U385:BL385)+ SUMIF(negtgel!U$2:BL$2,'Tsalin uzuulelt'!P$5,negtgel!U385:BL385)</f>
      </c>
      <c r="N385">
        <f>IF(ISNUMBER(U385*1)=CF385,0,K385-H385-G385)</f>
      </c>
      <c r="O385">
        <f>IF(ISNUMBER(U385*1)=CF385,0,L385)</f>
      </c>
      <c r="P385">
        <f>IF(ISNUMBER(U385*1)=CF385,0,M385)</f>
      </c>
      <c r="Q385">
        <f>IF(N385&gt;2400000,N385,0)</f>
      </c>
      <c r="R385">
        <f>IF(L385/Q385*100&lt;3,2,10)</f>
      </c>
      <c r="S385">
        <f>IF(CH385=0,0,IF(B385&gt;9,10,IF(B385&gt;8,B385,IF(B385&gt;7.7,7.8,IF(B385&gt;3,B385,IF(B385&gt;1.5,2))))))</f>
      </c>
      <c r="T385">
        <f>IFERROR(U385*1,0)</f>
      </c>
      <c r="U385" t="s">
        <v>4504</v>
      </c>
      <c r="V385"/>
      <c r="W385"/>
      <c r="X385"/>
      <c r="Y385"/>
      <c r="Z385"/>
      <c r="AA385"/>
      <c r="AB385"/>
      <c r="AC385"/>
      <c r="AD385"/>
      <c r="AE385"/>
      <c r="AF385"/>
      <c r="AG385"/>
      <c r="AH385"/>
      <c r="AI385"/>
      <c r="AJ385"/>
      <c r="AK385"/>
      <c r="AL385"/>
      <c r="AM385"/>
      <c r="AN385"/>
      <c r="AO385"/>
      <c r="AP385"/>
      <c r="AQ385"/>
      <c r="CG385"/>
    </row>
    <row r="386">
      <c r="A386" t="n">
        <v>6.0</v>
      </c>
      <c r="B386">
        <f>IF((K386-G386-H386&gt;2400000),10,(L386/(K386-G386-H386)*100))</f>
      </c>
      <c r="C386">
        <f>IF(N386&gt;2400000,240000,(N386*S386)/100)</f>
      </c>
      <c r="D386">
        <f>IF(S386=0,0,IF((N386-I386)&gt;2400000,((((((N386-I386-J386)-240000))*0.1+(I386+J386)*0.1)))-7000,((((((N386-I386-J386)-(N386-I386-J386)*S386/100)))*0.1+(I386+J386)*0.1)-7000)))</f>
      </c>
      <c r="E386">
        <f>C386-O386</f>
      </c>
      <c r="F386">
        <f>D386-P386</f>
      </c>
      <c r="G386">
        <f>SUMIF(negtgel!U$2:BL$2,'Tsalin uzuulelt'!B$1,negtgel!U386:BL386) + SUMIF(negtgel!U$2:BL$2,'Tsalin uzuulelt'!B$2,negtgel!U386:BL386)+SUMIF(negtgel!U$2:BL$2,'Tsalin uzuulelt'!B$3,negtgel!U386:BL386)+SUMIF(negtgel!U$2:BL$2,'Tsalin uzuulelt'!B$4,negtgel!U386:BL386)+SUMIF(negtgel!U$2:BL$2,'Tsalin uzuulelt'!B$5,negtgel!U386:BL386)</f>
      </c>
      <c r="H386">
        <f>SUMIF(negtgel!U$2:BL$2,'Tsalin uzuulelt'!F$1,negtgel!U386:BL386) + SUMIF(negtgel!U$2:BL$2,'Tsalin uzuulelt'!F$2,negtgel!U386:BL386)+SUMIF(negtgel!U$2:BL$2,'Tsalin uzuulelt'!F$3,negtgel!U386:BL386)+SUMIF(negtgel!U$2:BL$2,'Tsalin uzuulelt'!F$4,negtgel!U386:BL386)+SUMIF(negtgel!U$2:BL$2,'Tsalin uzuulelt'!F$5,negtgel!U386:BL386)</f>
      </c>
      <c r="I386">
        <f>SUMIF(negtgel!U$2:BL$2,'Tsalin uzuulelt'!H$1,negtgel!U386:BL386) + SUMIF(negtgel!U$2:BL$2,'Tsalin uzuulelt'!H$2,negtgel!U386:BL386)+SUMIF(negtgel!U$2:BL$2,'Tsalin uzuulelt'!H$3,negtgel!U386:BL386)+SUMIF(negtgel!U$2:BL$2,'Tsalin uzuulelt'!H$4,negtgel!U386:BL386)+SUMIF(negtgel!U$2:BL$2,'Tsalin uzuulelt'!H$5,negtgel!U386:BL386)</f>
      </c>
      <c r="J386">
        <f>SUMIF(negtgel!U$2:BL$2,'Tsalin uzuulelt'!J$1,negtgel!U386:BL386) + SUMIF(negtgel!U$2:BL$2,'Tsalin uzuulelt'!J$2,negtgel!U386:BL386)+SUMIF(negtgel!U$2:BL$2,'Tsalin uzuulelt'!J$3,negtgel!U386:BL386)+SUMIF(negtgel!U$2:BL$2,'Tsalin uzuulelt'!J$4,negtgel!U386:BL386)+SUMIF(negtgel!U$2:BL$2,'Tsalin uzuulelt'!J$5,negtgel!U386:BL386)</f>
      </c>
      <c r="K386">
        <f>SUMIF(negtgel!U$2:BL$2,'Tsalin uzuulelt'!L$1,negtgel!U386:BL386) + SUMIF(negtgel!U$2:BL$2,'Tsalin uzuulelt'!L$2,negtgel!U386:BL386)+SUMIF(negtgel!U$2:BL$2,'Tsalin uzuulelt'!L$3,negtgel!U386:BL386)+SUMIF(negtgel!U$2:BL$2,'Tsalin uzuulelt'!L$4,negtgel!U386:BL386)+SUMIF(negtgel!U$2:BL$2,'Tsalin uzuulelt'!L$5,negtgel!U386:BL386)</f>
      </c>
      <c r="L386">
        <f>SUMIF(negtgel!U$2:BL$2,'Tsalin uzuulelt'!N$1,negtgel!U386:BL386) + SUMIF(negtgel!U$2:BL$2,'Tsalin uzuulelt'!N$2,negtgel!U386:BL386)+SUMIF(negtgel!U$2:BL$2,'Tsalin uzuulelt'!N$3,negtgel!U386:BL386)+SUMIF(negtgel!U$2:BL$2,'Tsalin uzuulelt'!N$4,negtgel!U386:BL386)+SUMIF(negtgel!U$2:BL$2,'Tsalin uzuulelt'!N$5,negtgel!U386:BL386)</f>
      </c>
      <c r="M386">
        <f>SUMIF(negtgel!U$2:BL$2,'Tsalin uzuulelt'!P$1,negtgel!U386:BL386) + SUMIF(negtgel!U$2:BL$2,'Tsalin uzuulelt'!P$2,negtgel!U386:BL386)+ SUMIF(negtgel!U$2:BL$2,'Tsalin uzuulelt'!P$3,negtgel!U386:BL386)+ SUMIF(negtgel!U$2:BL$2,'Tsalin uzuulelt'!P$4,negtgel!U386:BL386)+ SUMIF(negtgel!U$2:BL$2,'Tsalin uzuulelt'!P$5,negtgel!U386:BL386)</f>
      </c>
      <c r="N386">
        <f>IF(ISNUMBER(U386*1)=CF386,0,K386-H386-G386)</f>
      </c>
      <c r="O386">
        <f>IF(ISNUMBER(U386*1)=CF386,0,L386)</f>
      </c>
      <c r="P386">
        <f>IF(ISNUMBER(U386*1)=CF386,0,M386)</f>
      </c>
      <c r="Q386">
        <f>IF(N386&gt;2400000,N386,0)</f>
      </c>
      <c r="R386">
        <f>IF(L386/Q386*100&lt;3,2,10)</f>
      </c>
      <c r="S386">
        <f>IF(CH386=0,0,IF(B386&gt;9,10,IF(B386&gt;8,B386,IF(B386&gt;7.7,7.8,IF(B386&gt;3,B386,IF(B386&gt;1.5,2))))))</f>
      </c>
      <c r="T386">
        <f>IFERROR(U386*1,0)</f>
      </c>
      <c r="U386" t="n">
        <v>74.0</v>
      </c>
      <c r="V386" t="s">
        <v>4506</v>
      </c>
      <c r="W386" t="s">
        <v>4469</v>
      </c>
      <c r="X386" t="n">
        <v>547759.0</v>
      </c>
      <c r="Y386" t="n">
        <v>547759.0</v>
      </c>
      <c r="Z386" t="n">
        <v>0.0</v>
      </c>
      <c r="AA386" t="n">
        <v>0.0</v>
      </c>
      <c r="AB386" t="n">
        <v>0.0</v>
      </c>
      <c r="AC386" t="n">
        <v>0.0</v>
      </c>
      <c r="AD386" t="n">
        <v>0.0</v>
      </c>
      <c r="AE386" t="n">
        <v>0.0</v>
      </c>
      <c r="AF386" t="n">
        <v>60000.0</v>
      </c>
      <c r="AG386" t="n">
        <v>0.0</v>
      </c>
      <c r="AH386" t="n">
        <v>0.0</v>
      </c>
      <c r="AI386" t="n">
        <v>0.0</v>
      </c>
      <c r="AJ386" t="n">
        <v>0.0</v>
      </c>
      <c r="AK386" t="n">
        <v>0.0</v>
      </c>
      <c r="AL386" t="n">
        <v>0.0</v>
      </c>
      <c r="AM386" t="n">
        <v>0.0</v>
      </c>
      <c r="AN386" t="n">
        <v>0.0</v>
      </c>
      <c r="AO386" t="n">
        <v>607759.0</v>
      </c>
      <c r="AP386" t="n">
        <v>60776.0</v>
      </c>
      <c r="AQ386" t="n">
        <v>48298.3</v>
      </c>
      <c r="CG386"/>
    </row>
    <row r="387">
      <c r="A387" t="n">
        <v>6.0</v>
      </c>
      <c r="B387">
        <f>IF((K387-G387-H387&gt;2400000),10,(L387/(K387-G387-H387)*100))</f>
      </c>
      <c r="C387">
        <f>IF(N387&gt;2400000,240000,(N387*S387)/100)</f>
      </c>
      <c r="D387">
        <f>IF(S387=0,0,IF((N387-I387)&gt;2400000,((((((N387-I387-J387)-240000))*0.1+(I387+J387)*0.1)))-7000,((((((N387-I387-J387)-(N387-I387-J387)*S387/100)))*0.1+(I387+J387)*0.1)-7000)))</f>
      </c>
      <c r="E387">
        <f>C387-O387</f>
      </c>
      <c r="F387">
        <f>D387-P387</f>
      </c>
      <c r="G387">
        <f>SUMIF(negtgel!U$2:BL$2,'Tsalin uzuulelt'!B$1,negtgel!U387:BL387) + SUMIF(negtgel!U$2:BL$2,'Tsalin uzuulelt'!B$2,negtgel!U387:BL387)+SUMIF(negtgel!U$2:BL$2,'Tsalin uzuulelt'!B$3,negtgel!U387:BL387)+SUMIF(negtgel!U$2:BL$2,'Tsalin uzuulelt'!B$4,negtgel!U387:BL387)+SUMIF(negtgel!U$2:BL$2,'Tsalin uzuulelt'!B$5,negtgel!U387:BL387)</f>
      </c>
      <c r="H387">
        <f>SUMIF(negtgel!U$2:BL$2,'Tsalin uzuulelt'!F$1,negtgel!U387:BL387) + SUMIF(negtgel!U$2:BL$2,'Tsalin uzuulelt'!F$2,negtgel!U387:BL387)+SUMIF(negtgel!U$2:BL$2,'Tsalin uzuulelt'!F$3,negtgel!U387:BL387)+SUMIF(negtgel!U$2:BL$2,'Tsalin uzuulelt'!F$4,negtgel!U387:BL387)+SUMIF(negtgel!U$2:BL$2,'Tsalin uzuulelt'!F$5,negtgel!U387:BL387)</f>
      </c>
      <c r="I387">
        <f>SUMIF(negtgel!U$2:BL$2,'Tsalin uzuulelt'!H$1,negtgel!U387:BL387) + SUMIF(negtgel!U$2:BL$2,'Tsalin uzuulelt'!H$2,negtgel!U387:BL387)+SUMIF(negtgel!U$2:BL$2,'Tsalin uzuulelt'!H$3,negtgel!U387:BL387)+SUMIF(negtgel!U$2:BL$2,'Tsalin uzuulelt'!H$4,negtgel!U387:BL387)+SUMIF(negtgel!U$2:BL$2,'Tsalin uzuulelt'!H$5,negtgel!U387:BL387)</f>
      </c>
      <c r="J387">
        <f>SUMIF(negtgel!U$2:BL$2,'Tsalin uzuulelt'!J$1,negtgel!U387:BL387) + SUMIF(negtgel!U$2:BL$2,'Tsalin uzuulelt'!J$2,negtgel!U387:BL387)+SUMIF(negtgel!U$2:BL$2,'Tsalin uzuulelt'!J$3,negtgel!U387:BL387)+SUMIF(negtgel!U$2:BL$2,'Tsalin uzuulelt'!J$4,negtgel!U387:BL387)+SUMIF(negtgel!U$2:BL$2,'Tsalin uzuulelt'!J$5,negtgel!U387:BL387)</f>
      </c>
      <c r="K387">
        <f>SUMIF(negtgel!U$2:BL$2,'Tsalin uzuulelt'!L$1,negtgel!U387:BL387) + SUMIF(negtgel!U$2:BL$2,'Tsalin uzuulelt'!L$2,negtgel!U387:BL387)+SUMIF(negtgel!U$2:BL$2,'Tsalin uzuulelt'!L$3,negtgel!U387:BL387)+SUMIF(negtgel!U$2:BL$2,'Tsalin uzuulelt'!L$4,negtgel!U387:BL387)+SUMIF(negtgel!U$2:BL$2,'Tsalin uzuulelt'!L$5,negtgel!U387:BL387)</f>
      </c>
      <c r="L387">
        <f>SUMIF(negtgel!U$2:BL$2,'Tsalin uzuulelt'!N$1,negtgel!U387:BL387) + SUMIF(negtgel!U$2:BL$2,'Tsalin uzuulelt'!N$2,negtgel!U387:BL387)+SUMIF(negtgel!U$2:BL$2,'Tsalin uzuulelt'!N$3,negtgel!U387:BL387)+SUMIF(negtgel!U$2:BL$2,'Tsalin uzuulelt'!N$4,negtgel!U387:BL387)+SUMIF(negtgel!U$2:BL$2,'Tsalin uzuulelt'!N$5,negtgel!U387:BL387)</f>
      </c>
      <c r="M387">
        <f>SUMIF(negtgel!U$2:BL$2,'Tsalin uzuulelt'!P$1,negtgel!U387:BL387) + SUMIF(negtgel!U$2:BL$2,'Tsalin uzuulelt'!P$2,negtgel!U387:BL387)+ SUMIF(negtgel!U$2:BL$2,'Tsalin uzuulelt'!P$3,negtgel!U387:BL387)+ SUMIF(negtgel!U$2:BL$2,'Tsalin uzuulelt'!P$4,negtgel!U387:BL387)+ SUMIF(negtgel!U$2:BL$2,'Tsalin uzuulelt'!P$5,negtgel!U387:BL387)</f>
      </c>
      <c r="N387">
        <f>IF(ISNUMBER(U387*1)=CF387,0,K387-H387-G387)</f>
      </c>
      <c r="O387">
        <f>IF(ISNUMBER(U387*1)=CF387,0,L387)</f>
      </c>
      <c r="P387">
        <f>IF(ISNUMBER(U387*1)=CF387,0,M387)</f>
      </c>
      <c r="Q387">
        <f>IF(N387&gt;2400000,N387,0)</f>
      </c>
      <c r="R387">
        <f>IF(L387/Q387*100&lt;3,2,10)</f>
      </c>
      <c r="S387">
        <f>IF(CH387=0,0,IF(B387&gt;9,10,IF(B387&gt;8,B387,IF(B387&gt;7.7,7.8,IF(B387&gt;3,B387,IF(B387&gt;1.5,2))))))</f>
      </c>
      <c r="T387">
        <f>IFERROR(U387*1,0)</f>
      </c>
      <c r="U387" t="n">
        <v>75.0</v>
      </c>
      <c r="V387" t="s">
        <v>4507</v>
      </c>
      <c r="W387" t="s">
        <v>4471</v>
      </c>
      <c r="X387" t="n">
        <v>500784.0</v>
      </c>
      <c r="Y387" t="n">
        <v>0.0</v>
      </c>
      <c r="Z387" t="n">
        <v>0.0</v>
      </c>
      <c r="AA387" t="n">
        <v>0.0</v>
      </c>
      <c r="AB387" t="n">
        <v>0.0</v>
      </c>
      <c r="AC387" t="n">
        <v>0.0</v>
      </c>
      <c r="AD387" t="n">
        <v>0.0</v>
      </c>
      <c r="AE387" t="n">
        <v>0.0</v>
      </c>
      <c r="AF387" t="n">
        <v>0.0</v>
      </c>
      <c r="AG387" t="n">
        <v>0.0</v>
      </c>
      <c r="AH387" t="n">
        <v>0.0</v>
      </c>
      <c r="AI387" t="n">
        <v>0.0</v>
      </c>
      <c r="AJ387" t="n">
        <v>0.0</v>
      </c>
      <c r="AK387" t="n">
        <v>0.0</v>
      </c>
      <c r="AL387" t="n">
        <v>79474.0</v>
      </c>
      <c r="AM387" t="n">
        <v>0.0</v>
      </c>
      <c r="AN387" t="n">
        <v>0.0</v>
      </c>
      <c r="AO387" t="n">
        <v>79474.0</v>
      </c>
      <c r="AP387" t="n">
        <v>0.0</v>
      </c>
      <c r="AQ387" t="n">
        <v>0.0</v>
      </c>
      <c r="CG387"/>
    </row>
    <row r="388">
      <c r="A388" t="n">
        <v>6.0</v>
      </c>
      <c r="B388">
        <f>IF((K388-G388-H388&gt;2400000),10,(L388/(K388-G388-H388)*100))</f>
      </c>
      <c r="C388">
        <f>IF(N388&gt;2400000,240000,(N388*S388)/100)</f>
      </c>
      <c r="D388">
        <f>IF(S388=0,0,IF((N388-I388)&gt;2400000,((((((N388-I388-J388)-240000))*0.1+(I388+J388)*0.1)))-7000,((((((N388-I388-J388)-(N388-I388-J388)*S388/100)))*0.1+(I388+J388)*0.1)-7000)))</f>
      </c>
      <c r="E388">
        <f>C388-O388</f>
      </c>
      <c r="F388">
        <f>D388-P388</f>
      </c>
      <c r="G388">
        <f>SUMIF(negtgel!U$2:BL$2,'Tsalin uzuulelt'!B$1,negtgel!U388:BL388) + SUMIF(negtgel!U$2:BL$2,'Tsalin uzuulelt'!B$2,negtgel!U388:BL388)+SUMIF(negtgel!U$2:BL$2,'Tsalin uzuulelt'!B$3,negtgel!U388:BL388)+SUMIF(negtgel!U$2:BL$2,'Tsalin uzuulelt'!B$4,negtgel!U388:BL388)+SUMIF(negtgel!U$2:BL$2,'Tsalin uzuulelt'!B$5,negtgel!U388:BL388)</f>
      </c>
      <c r="H388">
        <f>SUMIF(negtgel!U$2:BL$2,'Tsalin uzuulelt'!F$1,negtgel!U388:BL388) + SUMIF(negtgel!U$2:BL$2,'Tsalin uzuulelt'!F$2,negtgel!U388:BL388)+SUMIF(negtgel!U$2:BL$2,'Tsalin uzuulelt'!F$3,negtgel!U388:BL388)+SUMIF(negtgel!U$2:BL$2,'Tsalin uzuulelt'!F$4,negtgel!U388:BL388)+SUMIF(negtgel!U$2:BL$2,'Tsalin uzuulelt'!F$5,negtgel!U388:BL388)</f>
      </c>
      <c r="I388">
        <f>SUMIF(negtgel!U$2:BL$2,'Tsalin uzuulelt'!H$1,negtgel!U388:BL388) + SUMIF(negtgel!U$2:BL$2,'Tsalin uzuulelt'!H$2,negtgel!U388:BL388)+SUMIF(negtgel!U$2:BL$2,'Tsalin uzuulelt'!H$3,negtgel!U388:BL388)+SUMIF(negtgel!U$2:BL$2,'Tsalin uzuulelt'!H$4,negtgel!U388:BL388)+SUMIF(negtgel!U$2:BL$2,'Tsalin uzuulelt'!H$5,negtgel!U388:BL388)</f>
      </c>
      <c r="J388">
        <f>SUMIF(negtgel!U$2:BL$2,'Tsalin uzuulelt'!J$1,negtgel!U388:BL388) + SUMIF(negtgel!U$2:BL$2,'Tsalin uzuulelt'!J$2,negtgel!U388:BL388)+SUMIF(negtgel!U$2:BL$2,'Tsalin uzuulelt'!J$3,negtgel!U388:BL388)+SUMIF(negtgel!U$2:BL$2,'Tsalin uzuulelt'!J$4,negtgel!U388:BL388)+SUMIF(negtgel!U$2:BL$2,'Tsalin uzuulelt'!J$5,negtgel!U388:BL388)</f>
      </c>
      <c r="K388">
        <f>SUMIF(negtgel!U$2:BL$2,'Tsalin uzuulelt'!L$1,negtgel!U388:BL388) + SUMIF(negtgel!U$2:BL$2,'Tsalin uzuulelt'!L$2,negtgel!U388:BL388)+SUMIF(negtgel!U$2:BL$2,'Tsalin uzuulelt'!L$3,negtgel!U388:BL388)+SUMIF(negtgel!U$2:BL$2,'Tsalin uzuulelt'!L$4,negtgel!U388:BL388)+SUMIF(negtgel!U$2:BL$2,'Tsalin uzuulelt'!L$5,negtgel!U388:BL388)</f>
      </c>
      <c r="L388">
        <f>SUMIF(negtgel!U$2:BL$2,'Tsalin uzuulelt'!N$1,negtgel!U388:BL388) + SUMIF(negtgel!U$2:BL$2,'Tsalin uzuulelt'!N$2,negtgel!U388:BL388)+SUMIF(negtgel!U$2:BL$2,'Tsalin uzuulelt'!N$3,negtgel!U388:BL388)+SUMIF(negtgel!U$2:BL$2,'Tsalin uzuulelt'!N$4,negtgel!U388:BL388)+SUMIF(negtgel!U$2:BL$2,'Tsalin uzuulelt'!N$5,negtgel!U388:BL388)</f>
      </c>
      <c r="M388">
        <f>SUMIF(negtgel!U$2:BL$2,'Tsalin uzuulelt'!P$1,negtgel!U388:BL388) + SUMIF(negtgel!U$2:BL$2,'Tsalin uzuulelt'!P$2,negtgel!U388:BL388)+ SUMIF(negtgel!U$2:BL$2,'Tsalin uzuulelt'!P$3,negtgel!U388:BL388)+ SUMIF(negtgel!U$2:BL$2,'Tsalin uzuulelt'!P$4,negtgel!U388:BL388)+ SUMIF(negtgel!U$2:BL$2,'Tsalin uzuulelt'!P$5,negtgel!U388:BL388)</f>
      </c>
      <c r="N388">
        <f>IF(ISNUMBER(U388*1)=CF388,0,K388-H388-G388)</f>
      </c>
      <c r="O388">
        <f>IF(ISNUMBER(U388*1)=CF388,0,L388)</f>
      </c>
      <c r="P388">
        <f>IF(ISNUMBER(U388*1)=CF388,0,M388)</f>
      </c>
      <c r="Q388">
        <f>IF(N388&gt;2400000,N388,0)</f>
      </c>
      <c r="R388">
        <f>IF(L388/Q388*100&lt;3,2,10)</f>
      </c>
      <c r="S388">
        <f>IF(CH388=0,0,IF(B388&gt;9,10,IF(B388&gt;8,B388,IF(B388&gt;7.7,7.8,IF(B388&gt;3,B388,IF(B388&gt;1.5,2))))))</f>
      </c>
      <c r="T388">
        <f>IFERROR(U388*1,0)</f>
      </c>
      <c r="U388" t="n">
        <v>76.0</v>
      </c>
      <c r="V388" t="s">
        <v>4508</v>
      </c>
      <c r="W388" t="s">
        <v>4471</v>
      </c>
      <c r="X388" t="n">
        <v>496912.0</v>
      </c>
      <c r="Y388" t="n">
        <v>496912.0</v>
      </c>
      <c r="Z388" t="n">
        <v>0.0</v>
      </c>
      <c r="AA388" t="n">
        <v>0.0</v>
      </c>
      <c r="AB388" t="n">
        <v>0.0</v>
      </c>
      <c r="AC388" t="n">
        <v>0.0</v>
      </c>
      <c r="AD388" t="n">
        <v>0.0</v>
      </c>
      <c r="AE388" t="n">
        <v>0.0</v>
      </c>
      <c r="AF388" t="n">
        <v>60000.0</v>
      </c>
      <c r="AG388" t="n">
        <v>0.0</v>
      </c>
      <c r="AH388" t="n">
        <v>0.0</v>
      </c>
      <c r="AI388" t="n">
        <v>0.0</v>
      </c>
      <c r="AJ388" t="n">
        <v>0.0</v>
      </c>
      <c r="AK388" t="n">
        <v>0.0</v>
      </c>
      <c r="AL388" t="n">
        <v>0.0</v>
      </c>
      <c r="AM388" t="n">
        <v>0.0</v>
      </c>
      <c r="AN388" t="n">
        <v>0.0</v>
      </c>
      <c r="AO388" t="n">
        <v>556912.0</v>
      </c>
      <c r="AP388" t="n">
        <v>55691.0</v>
      </c>
      <c r="AQ388" t="n">
        <v>43722.1</v>
      </c>
      <c r="CG388"/>
    </row>
    <row r="389">
      <c r="A389" t="n">
        <v>6.0</v>
      </c>
      <c r="B389">
        <f>IF((K389-G389-H389&gt;2400000),10,(L389/(K389-G389-H389)*100))</f>
      </c>
      <c r="C389">
        <f>IF(N389&gt;2400000,240000,(N389*S389)/100)</f>
      </c>
      <c r="D389">
        <f>IF(S389=0,0,IF((N389-I389)&gt;2400000,((((((N389-I389-J389)-240000))*0.1+(I389+J389)*0.1)))-7000,((((((N389-I389-J389)-(N389-I389-J389)*S389/100)))*0.1+(I389+J389)*0.1)-7000)))</f>
      </c>
      <c r="E389">
        <f>C389-O389</f>
      </c>
      <c r="F389">
        <f>D389-P389</f>
      </c>
      <c r="G389">
        <f>SUMIF(negtgel!U$2:BL$2,'Tsalin uzuulelt'!B$1,negtgel!U389:BL389) + SUMIF(negtgel!U$2:BL$2,'Tsalin uzuulelt'!B$2,negtgel!U389:BL389)+SUMIF(negtgel!U$2:BL$2,'Tsalin uzuulelt'!B$3,negtgel!U389:BL389)+SUMIF(negtgel!U$2:BL$2,'Tsalin uzuulelt'!B$4,negtgel!U389:BL389)+SUMIF(negtgel!U$2:BL$2,'Tsalin uzuulelt'!B$5,negtgel!U389:BL389)</f>
      </c>
      <c r="H389">
        <f>SUMIF(negtgel!U$2:BL$2,'Tsalin uzuulelt'!F$1,negtgel!U389:BL389) + SUMIF(negtgel!U$2:BL$2,'Tsalin uzuulelt'!F$2,negtgel!U389:BL389)+SUMIF(negtgel!U$2:BL$2,'Tsalin uzuulelt'!F$3,negtgel!U389:BL389)+SUMIF(negtgel!U$2:BL$2,'Tsalin uzuulelt'!F$4,negtgel!U389:BL389)+SUMIF(negtgel!U$2:BL$2,'Tsalin uzuulelt'!F$5,negtgel!U389:BL389)</f>
      </c>
      <c r="I389">
        <f>SUMIF(negtgel!U$2:BL$2,'Tsalin uzuulelt'!H$1,negtgel!U389:BL389) + SUMIF(negtgel!U$2:BL$2,'Tsalin uzuulelt'!H$2,negtgel!U389:BL389)+SUMIF(negtgel!U$2:BL$2,'Tsalin uzuulelt'!H$3,negtgel!U389:BL389)+SUMIF(negtgel!U$2:BL$2,'Tsalin uzuulelt'!H$4,negtgel!U389:BL389)+SUMIF(negtgel!U$2:BL$2,'Tsalin uzuulelt'!H$5,negtgel!U389:BL389)</f>
      </c>
      <c r="J389">
        <f>SUMIF(negtgel!U$2:BL$2,'Tsalin uzuulelt'!J$1,negtgel!U389:BL389) + SUMIF(negtgel!U$2:BL$2,'Tsalin uzuulelt'!J$2,negtgel!U389:BL389)+SUMIF(negtgel!U$2:BL$2,'Tsalin uzuulelt'!J$3,negtgel!U389:BL389)+SUMIF(negtgel!U$2:BL$2,'Tsalin uzuulelt'!J$4,negtgel!U389:BL389)+SUMIF(negtgel!U$2:BL$2,'Tsalin uzuulelt'!J$5,negtgel!U389:BL389)</f>
      </c>
      <c r="K389">
        <f>SUMIF(negtgel!U$2:BL$2,'Tsalin uzuulelt'!L$1,negtgel!U389:BL389) + SUMIF(negtgel!U$2:BL$2,'Tsalin uzuulelt'!L$2,negtgel!U389:BL389)+SUMIF(negtgel!U$2:BL$2,'Tsalin uzuulelt'!L$3,negtgel!U389:BL389)+SUMIF(negtgel!U$2:BL$2,'Tsalin uzuulelt'!L$4,negtgel!U389:BL389)+SUMIF(negtgel!U$2:BL$2,'Tsalin uzuulelt'!L$5,negtgel!U389:BL389)</f>
      </c>
      <c r="L389">
        <f>SUMIF(negtgel!U$2:BL$2,'Tsalin uzuulelt'!N$1,negtgel!U389:BL389) + SUMIF(negtgel!U$2:BL$2,'Tsalin uzuulelt'!N$2,negtgel!U389:BL389)+SUMIF(negtgel!U$2:BL$2,'Tsalin uzuulelt'!N$3,negtgel!U389:BL389)+SUMIF(negtgel!U$2:BL$2,'Tsalin uzuulelt'!N$4,negtgel!U389:BL389)+SUMIF(negtgel!U$2:BL$2,'Tsalin uzuulelt'!N$5,negtgel!U389:BL389)</f>
      </c>
      <c r="M389">
        <f>SUMIF(negtgel!U$2:BL$2,'Tsalin uzuulelt'!P$1,negtgel!U389:BL389) + SUMIF(negtgel!U$2:BL$2,'Tsalin uzuulelt'!P$2,negtgel!U389:BL389)+ SUMIF(negtgel!U$2:BL$2,'Tsalin uzuulelt'!P$3,negtgel!U389:BL389)+ SUMIF(negtgel!U$2:BL$2,'Tsalin uzuulelt'!P$4,negtgel!U389:BL389)+ SUMIF(negtgel!U$2:BL$2,'Tsalin uzuulelt'!P$5,negtgel!U389:BL389)</f>
      </c>
      <c r="N389">
        <f>IF(ISNUMBER(U389*1)=CF389,0,K389-H389-G389)</f>
      </c>
      <c r="O389">
        <f>IF(ISNUMBER(U389*1)=CF389,0,L389)</f>
      </c>
      <c r="P389">
        <f>IF(ISNUMBER(U389*1)=CF389,0,M389)</f>
      </c>
      <c r="Q389">
        <f>IF(N389&gt;2400000,N389,0)</f>
      </c>
      <c r="R389">
        <f>IF(L389/Q389*100&lt;3,2,10)</f>
      </c>
      <c r="S389">
        <f>IF(CH389=0,0,IF(B389&gt;9,10,IF(B389&gt;8,B389,IF(B389&gt;7.7,7.8,IF(B389&gt;3,B389,IF(B389&gt;1.5,2))))))</f>
      </c>
      <c r="T389">
        <f>IFERROR(U389*1,0)</f>
      </c>
      <c r="U389" t="n">
        <v>77.0</v>
      </c>
      <c r="V389" t="s">
        <v>4510</v>
      </c>
      <c r="W389" t="s">
        <v>4499</v>
      </c>
      <c r="X389" t="n">
        <v>627465.0</v>
      </c>
      <c r="Y389" t="n">
        <v>627465.0</v>
      </c>
      <c r="Z389" t="n">
        <v>62746.0</v>
      </c>
      <c r="AA389" t="n">
        <v>94120.0</v>
      </c>
      <c r="AB389" t="n">
        <v>0.0</v>
      </c>
      <c r="AC389" t="n">
        <v>0.0</v>
      </c>
      <c r="AD389" t="n">
        <v>0.0</v>
      </c>
      <c r="AE389" t="n">
        <v>0.0</v>
      </c>
      <c r="AF389" t="n">
        <v>60000.0</v>
      </c>
      <c r="AG389" t="n">
        <v>0.0</v>
      </c>
      <c r="AH389" t="n">
        <v>0.0</v>
      </c>
      <c r="AI389" t="n">
        <v>0.0</v>
      </c>
      <c r="AJ389" t="n">
        <v>0.0</v>
      </c>
      <c r="AK389" t="n">
        <v>0.0</v>
      </c>
      <c r="AL389" t="n">
        <v>0.0</v>
      </c>
      <c r="AM389" t="n">
        <v>0.0</v>
      </c>
      <c r="AN389" t="n">
        <v>0.0</v>
      </c>
      <c r="AO389" t="n">
        <v>844331.0</v>
      </c>
      <c r="AP389" t="n">
        <v>84434.0</v>
      </c>
      <c r="AQ389" t="n">
        <v>69589.8</v>
      </c>
      <c r="CG389"/>
    </row>
    <row r="390">
      <c r="A390" t="n">
        <v>6.0</v>
      </c>
      <c r="B390">
        <f>IF((K390-G390-H390&gt;2400000),10,(L390/(K390-G390-H390)*100))</f>
      </c>
      <c r="C390">
        <f>IF(N390&gt;2400000,240000,(N390*S390)/100)</f>
      </c>
      <c r="D390">
        <f>IF(S390=0,0,IF((N390-I390)&gt;2400000,((((((N390-I390-J390)-240000))*0.1+(I390+J390)*0.1)))-7000,((((((N390-I390-J390)-(N390-I390-J390)*S390/100)))*0.1+(I390+J390)*0.1)-7000)))</f>
      </c>
      <c r="E390">
        <f>C390-O390</f>
      </c>
      <c r="F390">
        <f>D390-P390</f>
      </c>
      <c r="G390">
        <f>SUMIF(negtgel!U$2:BL$2,'Tsalin uzuulelt'!B$1,negtgel!U390:BL390) + SUMIF(negtgel!U$2:BL$2,'Tsalin uzuulelt'!B$2,negtgel!U390:BL390)+SUMIF(negtgel!U$2:BL$2,'Tsalin uzuulelt'!B$3,negtgel!U390:BL390)+SUMIF(negtgel!U$2:BL$2,'Tsalin uzuulelt'!B$4,negtgel!U390:BL390)+SUMIF(negtgel!U$2:BL$2,'Tsalin uzuulelt'!B$5,negtgel!U390:BL390)</f>
      </c>
      <c r="H390">
        <f>SUMIF(negtgel!U$2:BL$2,'Tsalin uzuulelt'!F$1,negtgel!U390:BL390) + SUMIF(negtgel!U$2:BL$2,'Tsalin uzuulelt'!F$2,negtgel!U390:BL390)+SUMIF(negtgel!U$2:BL$2,'Tsalin uzuulelt'!F$3,negtgel!U390:BL390)+SUMIF(negtgel!U$2:BL$2,'Tsalin uzuulelt'!F$4,negtgel!U390:BL390)+SUMIF(negtgel!U$2:BL$2,'Tsalin uzuulelt'!F$5,negtgel!U390:BL390)</f>
      </c>
      <c r="I390">
        <f>SUMIF(negtgel!U$2:BL$2,'Tsalin uzuulelt'!H$1,negtgel!U390:BL390) + SUMIF(negtgel!U$2:BL$2,'Tsalin uzuulelt'!H$2,negtgel!U390:BL390)+SUMIF(negtgel!U$2:BL$2,'Tsalin uzuulelt'!H$3,negtgel!U390:BL390)+SUMIF(negtgel!U$2:BL$2,'Tsalin uzuulelt'!H$4,negtgel!U390:BL390)+SUMIF(negtgel!U$2:BL$2,'Tsalin uzuulelt'!H$5,negtgel!U390:BL390)</f>
      </c>
      <c r="J390">
        <f>SUMIF(negtgel!U$2:BL$2,'Tsalin uzuulelt'!J$1,negtgel!U390:BL390) + SUMIF(negtgel!U$2:BL$2,'Tsalin uzuulelt'!J$2,negtgel!U390:BL390)+SUMIF(negtgel!U$2:BL$2,'Tsalin uzuulelt'!J$3,negtgel!U390:BL390)+SUMIF(negtgel!U$2:BL$2,'Tsalin uzuulelt'!J$4,negtgel!U390:BL390)+SUMIF(negtgel!U$2:BL$2,'Tsalin uzuulelt'!J$5,negtgel!U390:BL390)</f>
      </c>
      <c r="K390">
        <f>SUMIF(negtgel!U$2:BL$2,'Tsalin uzuulelt'!L$1,negtgel!U390:BL390) + SUMIF(negtgel!U$2:BL$2,'Tsalin uzuulelt'!L$2,negtgel!U390:BL390)+SUMIF(negtgel!U$2:BL$2,'Tsalin uzuulelt'!L$3,negtgel!U390:BL390)+SUMIF(negtgel!U$2:BL$2,'Tsalin uzuulelt'!L$4,negtgel!U390:BL390)+SUMIF(negtgel!U$2:BL$2,'Tsalin uzuulelt'!L$5,negtgel!U390:BL390)</f>
      </c>
      <c r="L390">
        <f>SUMIF(negtgel!U$2:BL$2,'Tsalin uzuulelt'!N$1,negtgel!U390:BL390) + SUMIF(negtgel!U$2:BL$2,'Tsalin uzuulelt'!N$2,negtgel!U390:BL390)+SUMIF(negtgel!U$2:BL$2,'Tsalin uzuulelt'!N$3,negtgel!U390:BL390)+SUMIF(negtgel!U$2:BL$2,'Tsalin uzuulelt'!N$4,negtgel!U390:BL390)+SUMIF(negtgel!U$2:BL$2,'Tsalin uzuulelt'!N$5,negtgel!U390:BL390)</f>
      </c>
      <c r="M390">
        <f>SUMIF(negtgel!U$2:BL$2,'Tsalin uzuulelt'!P$1,negtgel!U390:BL390) + SUMIF(negtgel!U$2:BL$2,'Tsalin uzuulelt'!P$2,negtgel!U390:BL390)+ SUMIF(negtgel!U$2:BL$2,'Tsalin uzuulelt'!P$3,negtgel!U390:BL390)+ SUMIF(negtgel!U$2:BL$2,'Tsalin uzuulelt'!P$4,negtgel!U390:BL390)+ SUMIF(negtgel!U$2:BL$2,'Tsalin uzuulelt'!P$5,negtgel!U390:BL390)</f>
      </c>
      <c r="N390">
        <f>IF(ISNUMBER(U390*1)=CF390,0,K390-H390-G390)</f>
      </c>
      <c r="O390">
        <f>IF(ISNUMBER(U390*1)=CF390,0,L390)</f>
      </c>
      <c r="P390">
        <f>IF(ISNUMBER(U390*1)=CF390,0,M390)</f>
      </c>
      <c r="Q390">
        <f>IF(N390&gt;2400000,N390,0)</f>
      </c>
      <c r="R390">
        <f>IF(L390/Q390*100&lt;3,2,10)</f>
      </c>
      <c r="S390">
        <f>IF(CH390=0,0,IF(B390&gt;9,10,IF(B390&gt;8,B390,IF(B390&gt;7.7,7.8,IF(B390&gt;3,B390,IF(B390&gt;1.5,2))))))</f>
      </c>
      <c r="T390">
        <f>IFERROR(U390*1,0)</f>
      </c>
      <c r="U390" t="n">
        <v>78.0</v>
      </c>
      <c r="V390" t="s">
        <v>4547</v>
      </c>
      <c r="W390" t="s">
        <v>4469</v>
      </c>
      <c r="X390" t="n">
        <v>645556.0</v>
      </c>
      <c r="Y390" t="n">
        <v>645556.0</v>
      </c>
      <c r="Z390" t="n">
        <v>0.0</v>
      </c>
      <c r="AA390" t="n">
        <v>0.0</v>
      </c>
      <c r="AB390" t="n">
        <v>0.0</v>
      </c>
      <c r="AC390" t="n">
        <v>0.0</v>
      </c>
      <c r="AD390" t="n">
        <v>0.0</v>
      </c>
      <c r="AE390" t="n">
        <v>0.0</v>
      </c>
      <c r="AF390" t="n">
        <v>60000.0</v>
      </c>
      <c r="AG390" t="n">
        <v>0.0</v>
      </c>
      <c r="AH390" t="n">
        <v>0.0</v>
      </c>
      <c r="AI390" t="n">
        <v>0.0</v>
      </c>
      <c r="AJ390" t="n">
        <v>0.0</v>
      </c>
      <c r="AK390" t="n">
        <v>0.0</v>
      </c>
      <c r="AL390" t="n">
        <v>0.0</v>
      </c>
      <c r="AM390" t="n">
        <v>0.0</v>
      </c>
      <c r="AN390" t="n">
        <v>0.0</v>
      </c>
      <c r="AO390" t="n">
        <v>705556.0</v>
      </c>
      <c r="AP390" t="n">
        <v>70555.0</v>
      </c>
      <c r="AQ390" t="n">
        <v>57100.0</v>
      </c>
      <c r="CG390"/>
    </row>
    <row r="391">
      <c r="A391" t="n">
        <v>6.0</v>
      </c>
      <c r="B391">
        <f>IF((K391-G391-H391&gt;2400000),10,(L391/(K391-G391-H391)*100))</f>
      </c>
      <c r="C391">
        <f>IF(N391&gt;2400000,240000,(N391*S391)/100)</f>
      </c>
      <c r="D391">
        <f>IF(S391=0,0,IF((N391-I391)&gt;2400000,((((((N391-I391-J391)-240000))*0.1+(I391+J391)*0.1)))-7000,((((((N391-I391-J391)-(N391-I391-J391)*S391/100)))*0.1+(I391+J391)*0.1)-7000)))</f>
      </c>
      <c r="E391">
        <f>C391-O391</f>
      </c>
      <c r="F391">
        <f>D391-P391</f>
      </c>
      <c r="G391">
        <f>SUMIF(negtgel!U$2:BL$2,'Tsalin uzuulelt'!B$1,negtgel!U391:BL391) + SUMIF(negtgel!U$2:BL$2,'Tsalin uzuulelt'!B$2,negtgel!U391:BL391)+SUMIF(negtgel!U$2:BL$2,'Tsalin uzuulelt'!B$3,negtgel!U391:BL391)+SUMIF(negtgel!U$2:BL$2,'Tsalin uzuulelt'!B$4,negtgel!U391:BL391)+SUMIF(negtgel!U$2:BL$2,'Tsalin uzuulelt'!B$5,negtgel!U391:BL391)</f>
      </c>
      <c r="H391">
        <f>SUMIF(negtgel!U$2:BL$2,'Tsalin uzuulelt'!F$1,negtgel!U391:BL391) + SUMIF(negtgel!U$2:BL$2,'Tsalin uzuulelt'!F$2,negtgel!U391:BL391)+SUMIF(negtgel!U$2:BL$2,'Tsalin uzuulelt'!F$3,negtgel!U391:BL391)+SUMIF(negtgel!U$2:BL$2,'Tsalin uzuulelt'!F$4,negtgel!U391:BL391)+SUMIF(negtgel!U$2:BL$2,'Tsalin uzuulelt'!F$5,negtgel!U391:BL391)</f>
      </c>
      <c r="I391">
        <f>SUMIF(negtgel!U$2:BL$2,'Tsalin uzuulelt'!H$1,negtgel!U391:BL391) + SUMIF(negtgel!U$2:BL$2,'Tsalin uzuulelt'!H$2,negtgel!U391:BL391)+SUMIF(negtgel!U$2:BL$2,'Tsalin uzuulelt'!H$3,negtgel!U391:BL391)+SUMIF(negtgel!U$2:BL$2,'Tsalin uzuulelt'!H$4,negtgel!U391:BL391)+SUMIF(negtgel!U$2:BL$2,'Tsalin uzuulelt'!H$5,negtgel!U391:BL391)</f>
      </c>
      <c r="J391">
        <f>SUMIF(negtgel!U$2:BL$2,'Tsalin uzuulelt'!J$1,negtgel!U391:BL391) + SUMIF(negtgel!U$2:BL$2,'Tsalin uzuulelt'!J$2,negtgel!U391:BL391)+SUMIF(negtgel!U$2:BL$2,'Tsalin uzuulelt'!J$3,negtgel!U391:BL391)+SUMIF(negtgel!U$2:BL$2,'Tsalin uzuulelt'!J$4,negtgel!U391:BL391)+SUMIF(negtgel!U$2:BL$2,'Tsalin uzuulelt'!J$5,negtgel!U391:BL391)</f>
      </c>
      <c r="K391">
        <f>SUMIF(negtgel!U$2:BL$2,'Tsalin uzuulelt'!L$1,negtgel!U391:BL391) + SUMIF(negtgel!U$2:BL$2,'Tsalin uzuulelt'!L$2,negtgel!U391:BL391)+SUMIF(negtgel!U$2:BL$2,'Tsalin uzuulelt'!L$3,negtgel!U391:BL391)+SUMIF(negtgel!U$2:BL$2,'Tsalin uzuulelt'!L$4,negtgel!U391:BL391)+SUMIF(negtgel!U$2:BL$2,'Tsalin uzuulelt'!L$5,negtgel!U391:BL391)</f>
      </c>
      <c r="L391">
        <f>SUMIF(negtgel!U$2:BL$2,'Tsalin uzuulelt'!N$1,negtgel!U391:BL391) + SUMIF(negtgel!U$2:BL$2,'Tsalin uzuulelt'!N$2,negtgel!U391:BL391)+SUMIF(negtgel!U$2:BL$2,'Tsalin uzuulelt'!N$3,negtgel!U391:BL391)+SUMIF(negtgel!U$2:BL$2,'Tsalin uzuulelt'!N$4,negtgel!U391:BL391)+SUMIF(negtgel!U$2:BL$2,'Tsalin uzuulelt'!N$5,negtgel!U391:BL391)</f>
      </c>
      <c r="M391">
        <f>SUMIF(negtgel!U$2:BL$2,'Tsalin uzuulelt'!P$1,negtgel!U391:BL391) + SUMIF(negtgel!U$2:BL$2,'Tsalin uzuulelt'!P$2,negtgel!U391:BL391)+ SUMIF(negtgel!U$2:BL$2,'Tsalin uzuulelt'!P$3,negtgel!U391:BL391)+ SUMIF(negtgel!U$2:BL$2,'Tsalin uzuulelt'!P$4,negtgel!U391:BL391)+ SUMIF(negtgel!U$2:BL$2,'Tsalin uzuulelt'!P$5,negtgel!U391:BL391)</f>
      </c>
      <c r="N391">
        <f>IF(ISNUMBER(U391*1)=CF391,0,K391-H391-G391)</f>
      </c>
      <c r="O391">
        <f>IF(ISNUMBER(U391*1)=CF391,0,L391)</f>
      </c>
      <c r="P391">
        <f>IF(ISNUMBER(U391*1)=CF391,0,M391)</f>
      </c>
      <c r="Q391">
        <f>IF(N391&gt;2400000,N391,0)</f>
      </c>
      <c r="R391">
        <f>IF(L391/Q391*100&lt;3,2,10)</f>
      </c>
      <c r="S391">
        <f>IF(CH391=0,0,IF(B391&gt;9,10,IF(B391&gt;8,B391,IF(B391&gt;7.7,7.8,IF(B391&gt;3,B391,IF(B391&gt;1.5,2))))))</f>
      </c>
      <c r="T391">
        <f>IFERROR(U391*1,0)</f>
      </c>
      <c r="U391" t="n">
        <v>79.0</v>
      </c>
      <c r="V391" t="s">
        <v>4512</v>
      </c>
      <c r="W391" t="s">
        <v>4469</v>
      </c>
      <c r="X391" t="n">
        <v>613669.0</v>
      </c>
      <c r="Y391" t="n">
        <v>613669.0</v>
      </c>
      <c r="Z391" t="n">
        <v>92050.0</v>
      </c>
      <c r="AA391" t="n">
        <v>104324.0</v>
      </c>
      <c r="AB391" t="n">
        <v>0.0</v>
      </c>
      <c r="AC391" t="n">
        <v>0.0</v>
      </c>
      <c r="AD391" t="n">
        <v>0.0</v>
      </c>
      <c r="AE391" t="n">
        <v>0.0</v>
      </c>
      <c r="AF391" t="n">
        <v>60000.0</v>
      </c>
      <c r="AG391" t="n">
        <v>0.0</v>
      </c>
      <c r="AH391" t="n">
        <v>0.0</v>
      </c>
      <c r="AI391" t="n">
        <v>0.0</v>
      </c>
      <c r="AJ391" t="n">
        <v>0.0</v>
      </c>
      <c r="AK391" t="n">
        <v>0.0</v>
      </c>
      <c r="AL391" t="n">
        <v>0.0</v>
      </c>
      <c r="AM391" t="n">
        <v>0.0</v>
      </c>
      <c r="AN391" t="n">
        <v>0.0</v>
      </c>
      <c r="AO391" t="n">
        <v>870043.0</v>
      </c>
      <c r="AP391" t="n">
        <v>87004.0</v>
      </c>
      <c r="AQ391" t="n">
        <v>71903.9</v>
      </c>
      <c r="CG391"/>
    </row>
    <row r="392">
      <c r="A392" t="n">
        <v>6.0</v>
      </c>
      <c r="B392">
        <f>IF((K392-G392-H392&gt;2400000),10,(L392/(K392-G392-H392)*100))</f>
      </c>
      <c r="C392">
        <f>IF(N392&gt;2400000,240000,(N392*S392)/100)</f>
      </c>
      <c r="D392">
        <f>IF(S392=0,0,IF((N392-I392)&gt;2400000,((((((N392-I392-J392)-240000))*0.1+(I392+J392)*0.1)))-7000,((((((N392-I392-J392)-(N392-I392-J392)*S392/100)))*0.1+(I392+J392)*0.1)-7000)))</f>
      </c>
      <c r="E392">
        <f>C392-O392</f>
      </c>
      <c r="F392">
        <f>D392-P392</f>
      </c>
      <c r="G392">
        <f>SUMIF(negtgel!U$2:BL$2,'Tsalin uzuulelt'!B$1,negtgel!U392:BL392) + SUMIF(negtgel!U$2:BL$2,'Tsalin uzuulelt'!B$2,negtgel!U392:BL392)+SUMIF(negtgel!U$2:BL$2,'Tsalin uzuulelt'!B$3,negtgel!U392:BL392)+SUMIF(negtgel!U$2:BL$2,'Tsalin uzuulelt'!B$4,negtgel!U392:BL392)+SUMIF(negtgel!U$2:BL$2,'Tsalin uzuulelt'!B$5,negtgel!U392:BL392)</f>
      </c>
      <c r="H392">
        <f>SUMIF(negtgel!U$2:BL$2,'Tsalin uzuulelt'!F$1,negtgel!U392:BL392) + SUMIF(negtgel!U$2:BL$2,'Tsalin uzuulelt'!F$2,negtgel!U392:BL392)+SUMIF(negtgel!U$2:BL$2,'Tsalin uzuulelt'!F$3,negtgel!U392:BL392)+SUMIF(negtgel!U$2:BL$2,'Tsalin uzuulelt'!F$4,negtgel!U392:BL392)+SUMIF(negtgel!U$2:BL$2,'Tsalin uzuulelt'!F$5,negtgel!U392:BL392)</f>
      </c>
      <c r="I392">
        <f>SUMIF(negtgel!U$2:BL$2,'Tsalin uzuulelt'!H$1,negtgel!U392:BL392) + SUMIF(negtgel!U$2:BL$2,'Tsalin uzuulelt'!H$2,negtgel!U392:BL392)+SUMIF(negtgel!U$2:BL$2,'Tsalin uzuulelt'!H$3,negtgel!U392:BL392)+SUMIF(negtgel!U$2:BL$2,'Tsalin uzuulelt'!H$4,negtgel!U392:BL392)+SUMIF(negtgel!U$2:BL$2,'Tsalin uzuulelt'!H$5,negtgel!U392:BL392)</f>
      </c>
      <c r="J392">
        <f>SUMIF(negtgel!U$2:BL$2,'Tsalin uzuulelt'!J$1,negtgel!U392:BL392) + SUMIF(negtgel!U$2:BL$2,'Tsalin uzuulelt'!J$2,negtgel!U392:BL392)+SUMIF(negtgel!U$2:BL$2,'Tsalin uzuulelt'!J$3,negtgel!U392:BL392)+SUMIF(negtgel!U$2:BL$2,'Tsalin uzuulelt'!J$4,negtgel!U392:BL392)+SUMIF(negtgel!U$2:BL$2,'Tsalin uzuulelt'!J$5,negtgel!U392:BL392)</f>
      </c>
      <c r="K392">
        <f>SUMIF(negtgel!U$2:BL$2,'Tsalin uzuulelt'!L$1,negtgel!U392:BL392) + SUMIF(negtgel!U$2:BL$2,'Tsalin uzuulelt'!L$2,negtgel!U392:BL392)+SUMIF(negtgel!U$2:BL$2,'Tsalin uzuulelt'!L$3,negtgel!U392:BL392)+SUMIF(negtgel!U$2:BL$2,'Tsalin uzuulelt'!L$4,negtgel!U392:BL392)+SUMIF(negtgel!U$2:BL$2,'Tsalin uzuulelt'!L$5,negtgel!U392:BL392)</f>
      </c>
      <c r="L392">
        <f>SUMIF(negtgel!U$2:BL$2,'Tsalin uzuulelt'!N$1,negtgel!U392:BL392) + SUMIF(negtgel!U$2:BL$2,'Tsalin uzuulelt'!N$2,negtgel!U392:BL392)+SUMIF(negtgel!U$2:BL$2,'Tsalin uzuulelt'!N$3,negtgel!U392:BL392)+SUMIF(negtgel!U$2:BL$2,'Tsalin uzuulelt'!N$4,negtgel!U392:BL392)+SUMIF(negtgel!U$2:BL$2,'Tsalin uzuulelt'!N$5,negtgel!U392:BL392)</f>
      </c>
      <c r="M392">
        <f>SUMIF(negtgel!U$2:BL$2,'Tsalin uzuulelt'!P$1,negtgel!U392:BL392) + SUMIF(negtgel!U$2:BL$2,'Tsalin uzuulelt'!P$2,negtgel!U392:BL392)+ SUMIF(negtgel!U$2:BL$2,'Tsalin uzuulelt'!P$3,negtgel!U392:BL392)+ SUMIF(negtgel!U$2:BL$2,'Tsalin uzuulelt'!P$4,negtgel!U392:BL392)+ SUMIF(negtgel!U$2:BL$2,'Tsalin uzuulelt'!P$5,negtgel!U392:BL392)</f>
      </c>
      <c r="N392">
        <f>IF(ISNUMBER(U392*1)=CF392,0,K392-H392-G392)</f>
      </c>
      <c r="O392">
        <f>IF(ISNUMBER(U392*1)=CF392,0,L392)</f>
      </c>
      <c r="P392">
        <f>IF(ISNUMBER(U392*1)=CF392,0,M392)</f>
      </c>
      <c r="Q392">
        <f>IF(N392&gt;2400000,N392,0)</f>
      </c>
      <c r="R392">
        <f>IF(L392/Q392*100&lt;3,2,10)</f>
      </c>
      <c r="S392">
        <f>IF(CH392=0,0,IF(B392&gt;9,10,IF(B392&gt;8,B392,IF(B392&gt;7.7,7.8,IF(B392&gt;3,B392,IF(B392&gt;1.5,2))))))</f>
      </c>
      <c r="T392">
        <f>IFERROR(U392*1,0)</f>
      </c>
      <c r="U392" t="n">
        <v>80.0</v>
      </c>
      <c r="V392" t="s">
        <v>4514</v>
      </c>
      <c r="W392" t="s">
        <v>4469</v>
      </c>
      <c r="X392" t="n">
        <v>580710.0</v>
      </c>
      <c r="Y392" t="n">
        <v>551674.0</v>
      </c>
      <c r="Z392" t="n">
        <v>27584.0</v>
      </c>
      <c r="AA392" t="n">
        <v>0.0</v>
      </c>
      <c r="AB392" t="n">
        <v>0.0</v>
      </c>
      <c r="AC392" t="n">
        <v>0.0</v>
      </c>
      <c r="AD392" t="n">
        <v>0.0</v>
      </c>
      <c r="AE392" t="n">
        <v>0.0</v>
      </c>
      <c r="AF392" t="n">
        <v>57000.0</v>
      </c>
      <c r="AG392" t="n">
        <v>0.0</v>
      </c>
      <c r="AH392" t="n">
        <v>0.0</v>
      </c>
      <c r="AI392" t="n">
        <v>0.0</v>
      </c>
      <c r="AJ392" t="n">
        <v>0.0</v>
      </c>
      <c r="AK392" t="n">
        <v>0.0</v>
      </c>
      <c r="AL392" t="n">
        <v>0.0</v>
      </c>
      <c r="AM392" t="n">
        <v>0.0</v>
      </c>
      <c r="AN392" t="n">
        <v>0.0</v>
      </c>
      <c r="AO392" t="n">
        <v>636258.0</v>
      </c>
      <c r="AP392" t="n">
        <v>63626.0</v>
      </c>
      <c r="AQ392" t="n">
        <v>50833.2</v>
      </c>
      <c r="CG392"/>
    </row>
    <row r="393">
      <c r="A393" t="n">
        <v>6.0</v>
      </c>
      <c r="B393">
        <f>IF((K393-G393-H393&gt;2400000),10,(L393/(K393-G393-H393)*100))</f>
      </c>
      <c r="C393">
        <f>IF(N393&gt;2400000,240000,(N393*S393)/100)</f>
      </c>
      <c r="D393">
        <f>IF(S393=0,0,IF((N393-I393)&gt;2400000,((((((N393-I393-J393)-240000))*0.1+(I393+J393)*0.1)))-7000,((((((N393-I393-J393)-(N393-I393-J393)*S393/100)))*0.1+(I393+J393)*0.1)-7000)))</f>
      </c>
      <c r="E393">
        <f>C393-O393</f>
      </c>
      <c r="F393">
        <f>D393-P393</f>
      </c>
      <c r="G393">
        <f>SUMIF(negtgel!U$2:BL$2,'Tsalin uzuulelt'!B$1,negtgel!U393:BL393) + SUMIF(negtgel!U$2:BL$2,'Tsalin uzuulelt'!B$2,negtgel!U393:BL393)+SUMIF(negtgel!U$2:BL$2,'Tsalin uzuulelt'!B$3,negtgel!U393:BL393)+SUMIF(negtgel!U$2:BL$2,'Tsalin uzuulelt'!B$4,negtgel!U393:BL393)+SUMIF(negtgel!U$2:BL$2,'Tsalin uzuulelt'!B$5,negtgel!U393:BL393)</f>
      </c>
      <c r="H393">
        <f>SUMIF(negtgel!U$2:BL$2,'Tsalin uzuulelt'!F$1,negtgel!U393:BL393) + SUMIF(negtgel!U$2:BL$2,'Tsalin uzuulelt'!F$2,negtgel!U393:BL393)+SUMIF(negtgel!U$2:BL$2,'Tsalin uzuulelt'!F$3,negtgel!U393:BL393)+SUMIF(negtgel!U$2:BL$2,'Tsalin uzuulelt'!F$4,negtgel!U393:BL393)+SUMIF(negtgel!U$2:BL$2,'Tsalin uzuulelt'!F$5,negtgel!U393:BL393)</f>
      </c>
      <c r="I393">
        <f>SUMIF(negtgel!U$2:BL$2,'Tsalin uzuulelt'!H$1,negtgel!U393:BL393) + SUMIF(negtgel!U$2:BL$2,'Tsalin uzuulelt'!H$2,negtgel!U393:BL393)+SUMIF(negtgel!U$2:BL$2,'Tsalin uzuulelt'!H$3,negtgel!U393:BL393)+SUMIF(negtgel!U$2:BL$2,'Tsalin uzuulelt'!H$4,negtgel!U393:BL393)+SUMIF(negtgel!U$2:BL$2,'Tsalin uzuulelt'!H$5,negtgel!U393:BL393)</f>
      </c>
      <c r="J393">
        <f>SUMIF(negtgel!U$2:BL$2,'Tsalin uzuulelt'!J$1,negtgel!U393:BL393) + SUMIF(negtgel!U$2:BL$2,'Tsalin uzuulelt'!J$2,negtgel!U393:BL393)+SUMIF(negtgel!U$2:BL$2,'Tsalin uzuulelt'!J$3,negtgel!U393:BL393)+SUMIF(negtgel!U$2:BL$2,'Tsalin uzuulelt'!J$4,negtgel!U393:BL393)+SUMIF(negtgel!U$2:BL$2,'Tsalin uzuulelt'!J$5,negtgel!U393:BL393)</f>
      </c>
      <c r="K393">
        <f>SUMIF(negtgel!U$2:BL$2,'Tsalin uzuulelt'!L$1,negtgel!U393:BL393) + SUMIF(negtgel!U$2:BL$2,'Tsalin uzuulelt'!L$2,negtgel!U393:BL393)+SUMIF(negtgel!U$2:BL$2,'Tsalin uzuulelt'!L$3,negtgel!U393:BL393)+SUMIF(negtgel!U$2:BL$2,'Tsalin uzuulelt'!L$4,negtgel!U393:BL393)+SUMIF(negtgel!U$2:BL$2,'Tsalin uzuulelt'!L$5,negtgel!U393:BL393)</f>
      </c>
      <c r="L393">
        <f>SUMIF(negtgel!U$2:BL$2,'Tsalin uzuulelt'!N$1,negtgel!U393:BL393) + SUMIF(negtgel!U$2:BL$2,'Tsalin uzuulelt'!N$2,negtgel!U393:BL393)+SUMIF(negtgel!U$2:BL$2,'Tsalin uzuulelt'!N$3,negtgel!U393:BL393)+SUMIF(negtgel!U$2:BL$2,'Tsalin uzuulelt'!N$4,negtgel!U393:BL393)+SUMIF(negtgel!U$2:BL$2,'Tsalin uzuulelt'!N$5,negtgel!U393:BL393)</f>
      </c>
      <c r="M393">
        <f>SUMIF(negtgel!U$2:BL$2,'Tsalin uzuulelt'!P$1,negtgel!U393:BL393) + SUMIF(negtgel!U$2:BL$2,'Tsalin uzuulelt'!P$2,negtgel!U393:BL393)+ SUMIF(negtgel!U$2:BL$2,'Tsalin uzuulelt'!P$3,negtgel!U393:BL393)+ SUMIF(negtgel!U$2:BL$2,'Tsalin uzuulelt'!P$4,negtgel!U393:BL393)+ SUMIF(negtgel!U$2:BL$2,'Tsalin uzuulelt'!P$5,negtgel!U393:BL393)</f>
      </c>
      <c r="N393">
        <f>IF(ISNUMBER(U393*1)=CF393,0,K393-H393-G393)</f>
      </c>
      <c r="O393">
        <f>IF(ISNUMBER(U393*1)=CF393,0,L393)</f>
      </c>
      <c r="P393">
        <f>IF(ISNUMBER(U393*1)=CF393,0,M393)</f>
      </c>
      <c r="Q393">
        <f>IF(N393&gt;2400000,N393,0)</f>
      </c>
      <c r="R393">
        <f>IF(L393/Q393*100&lt;3,2,10)</f>
      </c>
      <c r="S393">
        <f>IF(CH393=0,0,IF(B393&gt;9,10,IF(B393&gt;8,B393,IF(B393&gt;7.7,7.8,IF(B393&gt;3,B393,IF(B393&gt;1.5,2))))))</f>
      </c>
      <c r="T393">
        <f>IFERROR(U393*1,0)</f>
      </c>
      <c r="U393" t="s">
        <v>4466</v>
      </c>
      <c r="V393"/>
      <c r="W393"/>
      <c r="X393" t="n">
        <v>4012855.0</v>
      </c>
      <c r="Y393" t="n">
        <v>3483035.0</v>
      </c>
      <c r="Z393" t="n">
        <v>182380.0</v>
      </c>
      <c r="AA393" t="n">
        <v>198444.0</v>
      </c>
      <c r="AB393" t="n">
        <v>0.0</v>
      </c>
      <c r="AC393" t="n">
        <v>0.0</v>
      </c>
      <c r="AD393" t="n">
        <v>0.0</v>
      </c>
      <c r="AE393" t="n">
        <v>0.0</v>
      </c>
      <c r="AF393" t="n">
        <v>357000.0</v>
      </c>
      <c r="AG393" t="n">
        <v>0.0</v>
      </c>
      <c r="AH393" t="n">
        <v>0.0</v>
      </c>
      <c r="AI393" t="n">
        <v>0.0</v>
      </c>
      <c r="AJ393" t="n">
        <v>0.0</v>
      </c>
      <c r="AK393" t="n">
        <v>0.0</v>
      </c>
      <c r="AL393" t="n">
        <v>79474.0</v>
      </c>
      <c r="AM393" t="n">
        <v>0.0</v>
      </c>
      <c r="AN393" t="n">
        <v>0.0</v>
      </c>
      <c r="AO393" t="n">
        <v>4300333.0</v>
      </c>
      <c r="AP393" t="n">
        <v>422086.0</v>
      </c>
      <c r="AQ393" t="n">
        <v>341447.3</v>
      </c>
      <c r="CG393"/>
    </row>
    <row r="394">
      <c r="A394" t="n">
        <v>6.0</v>
      </c>
      <c r="B394">
        <f>IF((K394-G394-H394&gt;2400000),10,(L394/(K394-G394-H394)*100))</f>
      </c>
      <c r="C394">
        <f>IF(N394&gt;2400000,240000,(N394*S394)/100)</f>
      </c>
      <c r="D394">
        <f>IF(S394=0,0,IF((N394-I394)&gt;2400000,((((((N394-I394-J394)-240000))*0.1+(I394+J394)*0.1)))-7000,((((((N394-I394-J394)-(N394-I394-J394)*S394/100)))*0.1+(I394+J394)*0.1)-7000)))</f>
      </c>
      <c r="E394">
        <f>C394-O394</f>
      </c>
      <c r="F394">
        <f>D394-P394</f>
      </c>
      <c r="G394">
        <f>SUMIF(negtgel!U$2:BL$2,'Tsalin uzuulelt'!B$1,negtgel!U394:BL394) + SUMIF(negtgel!U$2:BL$2,'Tsalin uzuulelt'!B$2,negtgel!U394:BL394)+SUMIF(negtgel!U$2:BL$2,'Tsalin uzuulelt'!B$3,negtgel!U394:BL394)+SUMIF(negtgel!U$2:BL$2,'Tsalin uzuulelt'!B$4,negtgel!U394:BL394)+SUMIF(negtgel!U$2:BL$2,'Tsalin uzuulelt'!B$5,negtgel!U394:BL394)</f>
      </c>
      <c r="H394">
        <f>SUMIF(negtgel!U$2:BL$2,'Tsalin uzuulelt'!F$1,negtgel!U394:BL394) + SUMIF(negtgel!U$2:BL$2,'Tsalin uzuulelt'!F$2,negtgel!U394:BL394)+SUMIF(negtgel!U$2:BL$2,'Tsalin uzuulelt'!F$3,negtgel!U394:BL394)+SUMIF(negtgel!U$2:BL$2,'Tsalin uzuulelt'!F$4,negtgel!U394:BL394)+SUMIF(negtgel!U$2:BL$2,'Tsalin uzuulelt'!F$5,negtgel!U394:BL394)</f>
      </c>
      <c r="I394">
        <f>SUMIF(negtgel!U$2:BL$2,'Tsalin uzuulelt'!H$1,negtgel!U394:BL394) + SUMIF(negtgel!U$2:BL$2,'Tsalin uzuulelt'!H$2,negtgel!U394:BL394)+SUMIF(negtgel!U$2:BL$2,'Tsalin uzuulelt'!H$3,negtgel!U394:BL394)+SUMIF(negtgel!U$2:BL$2,'Tsalin uzuulelt'!H$4,negtgel!U394:BL394)+SUMIF(negtgel!U$2:BL$2,'Tsalin uzuulelt'!H$5,negtgel!U394:BL394)</f>
      </c>
      <c r="J394">
        <f>SUMIF(negtgel!U$2:BL$2,'Tsalin uzuulelt'!J$1,negtgel!U394:BL394) + SUMIF(negtgel!U$2:BL$2,'Tsalin uzuulelt'!J$2,negtgel!U394:BL394)+SUMIF(negtgel!U$2:BL$2,'Tsalin uzuulelt'!J$3,negtgel!U394:BL394)+SUMIF(negtgel!U$2:BL$2,'Tsalin uzuulelt'!J$4,negtgel!U394:BL394)+SUMIF(negtgel!U$2:BL$2,'Tsalin uzuulelt'!J$5,negtgel!U394:BL394)</f>
      </c>
      <c r="K394">
        <f>SUMIF(negtgel!U$2:BL$2,'Tsalin uzuulelt'!L$1,negtgel!U394:BL394) + SUMIF(negtgel!U$2:BL$2,'Tsalin uzuulelt'!L$2,negtgel!U394:BL394)+SUMIF(negtgel!U$2:BL$2,'Tsalin uzuulelt'!L$3,negtgel!U394:BL394)+SUMIF(negtgel!U$2:BL$2,'Tsalin uzuulelt'!L$4,negtgel!U394:BL394)+SUMIF(negtgel!U$2:BL$2,'Tsalin uzuulelt'!L$5,negtgel!U394:BL394)</f>
      </c>
      <c r="L394">
        <f>SUMIF(negtgel!U$2:BL$2,'Tsalin uzuulelt'!N$1,negtgel!U394:BL394) + SUMIF(negtgel!U$2:BL$2,'Tsalin uzuulelt'!N$2,negtgel!U394:BL394)+SUMIF(negtgel!U$2:BL$2,'Tsalin uzuulelt'!N$3,negtgel!U394:BL394)+SUMIF(negtgel!U$2:BL$2,'Tsalin uzuulelt'!N$4,negtgel!U394:BL394)+SUMIF(negtgel!U$2:BL$2,'Tsalin uzuulelt'!N$5,negtgel!U394:BL394)</f>
      </c>
      <c r="M394">
        <f>SUMIF(negtgel!U$2:BL$2,'Tsalin uzuulelt'!P$1,negtgel!U394:BL394) + SUMIF(negtgel!U$2:BL$2,'Tsalin uzuulelt'!P$2,negtgel!U394:BL394)+ SUMIF(negtgel!U$2:BL$2,'Tsalin uzuulelt'!P$3,negtgel!U394:BL394)+ SUMIF(negtgel!U$2:BL$2,'Tsalin uzuulelt'!P$4,negtgel!U394:BL394)+ SUMIF(negtgel!U$2:BL$2,'Tsalin uzuulelt'!P$5,negtgel!U394:BL394)</f>
      </c>
      <c r="N394">
        <f>IF(ISNUMBER(U394*1)=CF394,0,K394-H394-G394)</f>
      </c>
      <c r="O394">
        <f>IF(ISNUMBER(U394*1)=CF394,0,L394)</f>
      </c>
      <c r="P394">
        <f>IF(ISNUMBER(U394*1)=CF394,0,M394)</f>
      </c>
      <c r="Q394">
        <f>IF(N394&gt;2400000,N394,0)</f>
      </c>
      <c r="R394">
        <f>IF(L394/Q394*100&lt;3,2,10)</f>
      </c>
      <c r="S394">
        <f>IF(CH394=0,0,IF(B394&gt;9,10,IF(B394&gt;8,B394,IF(B394&gt;7.7,7.8,IF(B394&gt;3,B394,IF(B394&gt;1.5,2))))))</f>
      </c>
      <c r="T394">
        <f>IFERROR(U394*1,0)</f>
      </c>
      <c r="U394" t="s">
        <v>4515</v>
      </c>
      <c r="V394"/>
      <c r="W394"/>
      <c r="X394"/>
      <c r="Y394"/>
      <c r="Z394"/>
      <c r="AA394"/>
      <c r="AB394"/>
      <c r="AC394"/>
      <c r="AD394"/>
      <c r="AE394"/>
      <c r="AF394"/>
      <c r="AG394"/>
      <c r="AH394"/>
      <c r="AI394"/>
      <c r="AJ394"/>
      <c r="AK394"/>
      <c r="AL394"/>
      <c r="AM394"/>
      <c r="AN394"/>
      <c r="AO394"/>
      <c r="AP394"/>
      <c r="AQ394"/>
      <c r="CG394"/>
    </row>
    <row r="395">
      <c r="A395" t="n">
        <v>6.0</v>
      </c>
      <c r="B395">
        <f>IF((K395-G395-H395&gt;2400000),10,(L395/(K395-G395-H395)*100))</f>
      </c>
      <c r="C395">
        <f>IF(N395&gt;2400000,240000,(N395*S395)/100)</f>
      </c>
      <c r="D395">
        <f>IF(S395=0,0,IF((N395-I395)&gt;2400000,((((((N395-I395-J395)-240000))*0.1+(I395+J395)*0.1)))-7000,((((((N395-I395-J395)-(N395-I395-J395)*S395/100)))*0.1+(I395+J395)*0.1)-7000)))</f>
      </c>
      <c r="E395">
        <f>C395-O395</f>
      </c>
      <c r="F395">
        <f>D395-P395</f>
      </c>
      <c r="G395">
        <f>SUMIF(negtgel!U$2:BL$2,'Tsalin uzuulelt'!B$1,negtgel!U395:BL395) + SUMIF(negtgel!U$2:BL$2,'Tsalin uzuulelt'!B$2,negtgel!U395:BL395)+SUMIF(negtgel!U$2:BL$2,'Tsalin uzuulelt'!B$3,negtgel!U395:BL395)+SUMIF(negtgel!U$2:BL$2,'Tsalin uzuulelt'!B$4,negtgel!U395:BL395)+SUMIF(negtgel!U$2:BL$2,'Tsalin uzuulelt'!B$5,negtgel!U395:BL395)</f>
      </c>
      <c r="H395">
        <f>SUMIF(negtgel!U$2:BL$2,'Tsalin uzuulelt'!F$1,negtgel!U395:BL395) + SUMIF(negtgel!U$2:BL$2,'Tsalin uzuulelt'!F$2,negtgel!U395:BL395)+SUMIF(negtgel!U$2:BL$2,'Tsalin uzuulelt'!F$3,negtgel!U395:BL395)+SUMIF(negtgel!U$2:BL$2,'Tsalin uzuulelt'!F$4,negtgel!U395:BL395)+SUMIF(negtgel!U$2:BL$2,'Tsalin uzuulelt'!F$5,negtgel!U395:BL395)</f>
      </c>
      <c r="I395">
        <f>SUMIF(negtgel!U$2:BL$2,'Tsalin uzuulelt'!H$1,negtgel!U395:BL395) + SUMIF(negtgel!U$2:BL$2,'Tsalin uzuulelt'!H$2,negtgel!U395:BL395)+SUMIF(negtgel!U$2:BL$2,'Tsalin uzuulelt'!H$3,negtgel!U395:BL395)+SUMIF(negtgel!U$2:BL$2,'Tsalin uzuulelt'!H$4,negtgel!U395:BL395)+SUMIF(negtgel!U$2:BL$2,'Tsalin uzuulelt'!H$5,negtgel!U395:BL395)</f>
      </c>
      <c r="J395">
        <f>SUMIF(negtgel!U$2:BL$2,'Tsalin uzuulelt'!J$1,negtgel!U395:BL395) + SUMIF(negtgel!U$2:BL$2,'Tsalin uzuulelt'!J$2,negtgel!U395:BL395)+SUMIF(negtgel!U$2:BL$2,'Tsalin uzuulelt'!J$3,negtgel!U395:BL395)+SUMIF(negtgel!U$2:BL$2,'Tsalin uzuulelt'!J$4,negtgel!U395:BL395)+SUMIF(negtgel!U$2:BL$2,'Tsalin uzuulelt'!J$5,negtgel!U395:BL395)</f>
      </c>
      <c r="K395">
        <f>SUMIF(negtgel!U$2:BL$2,'Tsalin uzuulelt'!L$1,negtgel!U395:BL395) + SUMIF(negtgel!U$2:BL$2,'Tsalin uzuulelt'!L$2,negtgel!U395:BL395)+SUMIF(negtgel!U$2:BL$2,'Tsalin uzuulelt'!L$3,negtgel!U395:BL395)+SUMIF(negtgel!U$2:BL$2,'Tsalin uzuulelt'!L$4,negtgel!U395:BL395)+SUMIF(negtgel!U$2:BL$2,'Tsalin uzuulelt'!L$5,negtgel!U395:BL395)</f>
      </c>
      <c r="L395">
        <f>SUMIF(negtgel!U$2:BL$2,'Tsalin uzuulelt'!N$1,negtgel!U395:BL395) + SUMIF(negtgel!U$2:BL$2,'Tsalin uzuulelt'!N$2,negtgel!U395:BL395)+SUMIF(negtgel!U$2:BL$2,'Tsalin uzuulelt'!N$3,negtgel!U395:BL395)+SUMIF(negtgel!U$2:BL$2,'Tsalin uzuulelt'!N$4,negtgel!U395:BL395)+SUMIF(negtgel!U$2:BL$2,'Tsalin uzuulelt'!N$5,negtgel!U395:BL395)</f>
      </c>
      <c r="M395">
        <f>SUMIF(negtgel!U$2:BL$2,'Tsalin uzuulelt'!P$1,negtgel!U395:BL395) + SUMIF(negtgel!U$2:BL$2,'Tsalin uzuulelt'!P$2,negtgel!U395:BL395)+ SUMIF(negtgel!U$2:BL$2,'Tsalin uzuulelt'!P$3,negtgel!U395:BL395)+ SUMIF(negtgel!U$2:BL$2,'Tsalin uzuulelt'!P$4,negtgel!U395:BL395)+ SUMIF(negtgel!U$2:BL$2,'Tsalin uzuulelt'!P$5,negtgel!U395:BL395)</f>
      </c>
      <c r="N395">
        <f>IF(ISNUMBER(U395*1)=CF395,0,K395-H395-G395)</f>
      </c>
      <c r="O395">
        <f>IF(ISNUMBER(U395*1)=CF395,0,L395)</f>
      </c>
      <c r="P395">
        <f>IF(ISNUMBER(U395*1)=CF395,0,M395)</f>
      </c>
      <c r="Q395">
        <f>IF(N395&gt;2400000,N395,0)</f>
      </c>
      <c r="R395">
        <f>IF(L395/Q395*100&lt;3,2,10)</f>
      </c>
      <c r="S395">
        <f>IF(CH395=0,0,IF(B395&gt;9,10,IF(B395&gt;8,B395,IF(B395&gt;7.7,7.8,IF(B395&gt;3,B395,IF(B395&gt;1.5,2))))))</f>
      </c>
      <c r="T395">
        <f>IFERROR(U395*1,0)</f>
      </c>
      <c r="U395" t="n">
        <v>81.0</v>
      </c>
      <c r="V395" t="s">
        <v>4516</v>
      </c>
      <c r="W395" t="s">
        <v>4499</v>
      </c>
      <c r="X395" t="n">
        <v>645556.0</v>
      </c>
      <c r="Y395" t="n">
        <v>645556.0</v>
      </c>
      <c r="Z395" t="n">
        <v>96833.0</v>
      </c>
      <c r="AA395" t="n">
        <v>129111.0</v>
      </c>
      <c r="AB395" t="n">
        <v>0.0</v>
      </c>
      <c r="AC395" t="n">
        <v>0.0</v>
      </c>
      <c r="AD395" t="n">
        <v>0.0</v>
      </c>
      <c r="AE395" t="n">
        <v>0.0</v>
      </c>
      <c r="AF395" t="n">
        <v>60000.0</v>
      </c>
      <c r="AG395" t="n">
        <v>0.0</v>
      </c>
      <c r="AH395" t="n">
        <v>0.0</v>
      </c>
      <c r="AI395" t="n">
        <v>0.0</v>
      </c>
      <c r="AJ395" t="n">
        <v>0.0</v>
      </c>
      <c r="AK395" t="n">
        <v>0.0</v>
      </c>
      <c r="AL395" t="n">
        <v>0.0</v>
      </c>
      <c r="AM395" t="n">
        <v>0.0</v>
      </c>
      <c r="AN395" t="n">
        <v>0.0</v>
      </c>
      <c r="AO395" t="n">
        <v>931500.0</v>
      </c>
      <c r="AP395" t="n">
        <v>93150.0</v>
      </c>
      <c r="AQ395" t="n">
        <v>77435.0</v>
      </c>
      <c r="CG395"/>
    </row>
    <row r="396">
      <c r="A396" t="n">
        <v>6.0</v>
      </c>
      <c r="B396">
        <f>IF((K396-G396-H396&gt;2400000),10,(L396/(K396-G396-H396)*100))</f>
      </c>
      <c r="C396">
        <f>IF(N396&gt;2400000,240000,(N396*S396)/100)</f>
      </c>
      <c r="D396">
        <f>IF(S396=0,0,IF((N396-I396)&gt;2400000,((((((N396-I396-J396)-240000))*0.1+(I396+J396)*0.1)))-7000,((((((N396-I396-J396)-(N396-I396-J396)*S396/100)))*0.1+(I396+J396)*0.1)-7000)))</f>
      </c>
      <c r="E396">
        <f>C396-O396</f>
      </c>
      <c r="F396">
        <f>D396-P396</f>
      </c>
      <c r="G396">
        <f>SUMIF(negtgel!U$2:BL$2,'Tsalin uzuulelt'!B$1,negtgel!U396:BL396) + SUMIF(negtgel!U$2:BL$2,'Tsalin uzuulelt'!B$2,negtgel!U396:BL396)+SUMIF(negtgel!U$2:BL$2,'Tsalin uzuulelt'!B$3,negtgel!U396:BL396)+SUMIF(negtgel!U$2:BL$2,'Tsalin uzuulelt'!B$4,negtgel!U396:BL396)+SUMIF(negtgel!U$2:BL$2,'Tsalin uzuulelt'!B$5,negtgel!U396:BL396)</f>
      </c>
      <c r="H396">
        <f>SUMIF(negtgel!U$2:BL$2,'Tsalin uzuulelt'!F$1,negtgel!U396:BL396) + SUMIF(negtgel!U$2:BL$2,'Tsalin uzuulelt'!F$2,negtgel!U396:BL396)+SUMIF(negtgel!U$2:BL$2,'Tsalin uzuulelt'!F$3,negtgel!U396:BL396)+SUMIF(negtgel!U$2:BL$2,'Tsalin uzuulelt'!F$4,negtgel!U396:BL396)+SUMIF(negtgel!U$2:BL$2,'Tsalin uzuulelt'!F$5,negtgel!U396:BL396)</f>
      </c>
      <c r="I396">
        <f>SUMIF(negtgel!U$2:BL$2,'Tsalin uzuulelt'!H$1,negtgel!U396:BL396) + SUMIF(negtgel!U$2:BL$2,'Tsalin uzuulelt'!H$2,negtgel!U396:BL396)+SUMIF(negtgel!U$2:BL$2,'Tsalin uzuulelt'!H$3,negtgel!U396:BL396)+SUMIF(negtgel!U$2:BL$2,'Tsalin uzuulelt'!H$4,negtgel!U396:BL396)+SUMIF(negtgel!U$2:BL$2,'Tsalin uzuulelt'!H$5,negtgel!U396:BL396)</f>
      </c>
      <c r="J396">
        <f>SUMIF(negtgel!U$2:BL$2,'Tsalin uzuulelt'!J$1,negtgel!U396:BL396) + SUMIF(negtgel!U$2:BL$2,'Tsalin uzuulelt'!J$2,negtgel!U396:BL396)+SUMIF(negtgel!U$2:BL$2,'Tsalin uzuulelt'!J$3,negtgel!U396:BL396)+SUMIF(negtgel!U$2:BL$2,'Tsalin uzuulelt'!J$4,negtgel!U396:BL396)+SUMIF(negtgel!U$2:BL$2,'Tsalin uzuulelt'!J$5,negtgel!U396:BL396)</f>
      </c>
      <c r="K396">
        <f>SUMIF(negtgel!U$2:BL$2,'Tsalin uzuulelt'!L$1,negtgel!U396:BL396) + SUMIF(negtgel!U$2:BL$2,'Tsalin uzuulelt'!L$2,negtgel!U396:BL396)+SUMIF(negtgel!U$2:BL$2,'Tsalin uzuulelt'!L$3,negtgel!U396:BL396)+SUMIF(negtgel!U$2:BL$2,'Tsalin uzuulelt'!L$4,negtgel!U396:BL396)+SUMIF(negtgel!U$2:BL$2,'Tsalin uzuulelt'!L$5,negtgel!U396:BL396)</f>
      </c>
      <c r="L396">
        <f>SUMIF(negtgel!U$2:BL$2,'Tsalin uzuulelt'!N$1,negtgel!U396:BL396) + SUMIF(negtgel!U$2:BL$2,'Tsalin uzuulelt'!N$2,negtgel!U396:BL396)+SUMIF(negtgel!U$2:BL$2,'Tsalin uzuulelt'!N$3,negtgel!U396:BL396)+SUMIF(negtgel!U$2:BL$2,'Tsalin uzuulelt'!N$4,negtgel!U396:BL396)+SUMIF(negtgel!U$2:BL$2,'Tsalin uzuulelt'!N$5,negtgel!U396:BL396)</f>
      </c>
      <c r="M396">
        <f>SUMIF(negtgel!U$2:BL$2,'Tsalin uzuulelt'!P$1,negtgel!U396:BL396) + SUMIF(negtgel!U$2:BL$2,'Tsalin uzuulelt'!P$2,negtgel!U396:BL396)+ SUMIF(negtgel!U$2:BL$2,'Tsalin uzuulelt'!P$3,negtgel!U396:BL396)+ SUMIF(negtgel!U$2:BL$2,'Tsalin uzuulelt'!P$4,negtgel!U396:BL396)+ SUMIF(negtgel!U$2:BL$2,'Tsalin uzuulelt'!P$5,negtgel!U396:BL396)</f>
      </c>
      <c r="N396">
        <f>IF(ISNUMBER(U396*1)=CF396,0,K396-H396-G396)</f>
      </c>
      <c r="O396">
        <f>IF(ISNUMBER(U396*1)=CF396,0,L396)</f>
      </c>
      <c r="P396">
        <f>IF(ISNUMBER(U396*1)=CF396,0,M396)</f>
      </c>
      <c r="Q396">
        <f>IF(N396&gt;2400000,N396,0)</f>
      </c>
      <c r="R396">
        <f>IF(L396/Q396*100&lt;3,2,10)</f>
      </c>
      <c r="S396">
        <f>IF(CH396=0,0,IF(B396&gt;9,10,IF(B396&gt;8,B396,IF(B396&gt;7.7,7.8,IF(B396&gt;3,B396,IF(B396&gt;1.5,2))))))</f>
      </c>
      <c r="T396">
        <f>IFERROR(U396*1,0)</f>
      </c>
      <c r="U396" t="n">
        <v>82.0</v>
      </c>
      <c r="V396" t="s">
        <v>4517</v>
      </c>
      <c r="W396" t="s">
        <v>4469</v>
      </c>
      <c r="X396" t="n">
        <v>677436.0</v>
      </c>
      <c r="Y396" t="n">
        <v>677436.0</v>
      </c>
      <c r="Z396" t="n">
        <v>169359.0</v>
      </c>
      <c r="AA396" t="n">
        <v>135487.0</v>
      </c>
      <c r="AB396" t="n">
        <v>0.0</v>
      </c>
      <c r="AC396" t="n">
        <v>0.0</v>
      </c>
      <c r="AD396" t="n">
        <v>0.0</v>
      </c>
      <c r="AE396" t="n">
        <v>0.0</v>
      </c>
      <c r="AF396" t="n">
        <v>60000.0</v>
      </c>
      <c r="AG396" t="n">
        <v>0.0</v>
      </c>
      <c r="AH396" t="n">
        <v>0.0</v>
      </c>
      <c r="AI396" t="n">
        <v>0.0</v>
      </c>
      <c r="AJ396" t="n">
        <v>0.0</v>
      </c>
      <c r="AK396" t="n">
        <v>0.0</v>
      </c>
      <c r="AL396" t="n">
        <v>0.0</v>
      </c>
      <c r="AM396" t="n">
        <v>0.0</v>
      </c>
      <c r="AN396" t="n">
        <v>0.0</v>
      </c>
      <c r="AO396" t="n">
        <v>1042282.0</v>
      </c>
      <c r="AP396" t="n">
        <v>104229.0</v>
      </c>
      <c r="AQ396" t="n">
        <v>87405.4</v>
      </c>
      <c r="CG396"/>
    </row>
    <row r="397">
      <c r="A397" t="n">
        <v>6.0</v>
      </c>
      <c r="B397">
        <f>IF((K397-G397-H397&gt;2400000),10,(L397/(K397-G397-H397)*100))</f>
      </c>
      <c r="C397">
        <f>IF(N397&gt;2400000,240000,(N397*S397)/100)</f>
      </c>
      <c r="D397">
        <f>IF(S397=0,0,IF((N397-I397)&gt;2400000,((((((N397-I397-J397)-240000))*0.1+(I397+J397)*0.1)))-7000,((((((N397-I397-J397)-(N397-I397-J397)*S397/100)))*0.1+(I397+J397)*0.1)-7000)))</f>
      </c>
      <c r="E397">
        <f>C397-O397</f>
      </c>
      <c r="F397">
        <f>D397-P397</f>
      </c>
      <c r="G397">
        <f>SUMIF(negtgel!U$2:BL$2,'Tsalin uzuulelt'!B$1,negtgel!U397:BL397) + SUMIF(negtgel!U$2:BL$2,'Tsalin uzuulelt'!B$2,negtgel!U397:BL397)+SUMIF(negtgel!U$2:BL$2,'Tsalin uzuulelt'!B$3,negtgel!U397:BL397)+SUMIF(negtgel!U$2:BL$2,'Tsalin uzuulelt'!B$4,negtgel!U397:BL397)+SUMIF(negtgel!U$2:BL$2,'Tsalin uzuulelt'!B$5,negtgel!U397:BL397)</f>
      </c>
      <c r="H397">
        <f>SUMIF(negtgel!U$2:BL$2,'Tsalin uzuulelt'!F$1,negtgel!U397:BL397) + SUMIF(negtgel!U$2:BL$2,'Tsalin uzuulelt'!F$2,negtgel!U397:BL397)+SUMIF(negtgel!U$2:BL$2,'Tsalin uzuulelt'!F$3,negtgel!U397:BL397)+SUMIF(negtgel!U$2:BL$2,'Tsalin uzuulelt'!F$4,negtgel!U397:BL397)+SUMIF(negtgel!U$2:BL$2,'Tsalin uzuulelt'!F$5,negtgel!U397:BL397)</f>
      </c>
      <c r="I397">
        <f>SUMIF(negtgel!U$2:BL$2,'Tsalin uzuulelt'!H$1,negtgel!U397:BL397) + SUMIF(negtgel!U$2:BL$2,'Tsalin uzuulelt'!H$2,negtgel!U397:BL397)+SUMIF(negtgel!U$2:BL$2,'Tsalin uzuulelt'!H$3,negtgel!U397:BL397)+SUMIF(negtgel!U$2:BL$2,'Tsalin uzuulelt'!H$4,negtgel!U397:BL397)+SUMIF(negtgel!U$2:BL$2,'Tsalin uzuulelt'!H$5,negtgel!U397:BL397)</f>
      </c>
      <c r="J397">
        <f>SUMIF(negtgel!U$2:BL$2,'Tsalin uzuulelt'!J$1,negtgel!U397:BL397) + SUMIF(negtgel!U$2:BL$2,'Tsalin uzuulelt'!J$2,negtgel!U397:BL397)+SUMIF(negtgel!U$2:BL$2,'Tsalin uzuulelt'!J$3,negtgel!U397:BL397)+SUMIF(negtgel!U$2:BL$2,'Tsalin uzuulelt'!J$4,negtgel!U397:BL397)+SUMIF(negtgel!U$2:BL$2,'Tsalin uzuulelt'!J$5,negtgel!U397:BL397)</f>
      </c>
      <c r="K397">
        <f>SUMIF(negtgel!U$2:BL$2,'Tsalin uzuulelt'!L$1,negtgel!U397:BL397) + SUMIF(negtgel!U$2:BL$2,'Tsalin uzuulelt'!L$2,negtgel!U397:BL397)+SUMIF(negtgel!U$2:BL$2,'Tsalin uzuulelt'!L$3,negtgel!U397:BL397)+SUMIF(negtgel!U$2:BL$2,'Tsalin uzuulelt'!L$4,negtgel!U397:BL397)+SUMIF(negtgel!U$2:BL$2,'Tsalin uzuulelt'!L$5,negtgel!U397:BL397)</f>
      </c>
      <c r="L397">
        <f>SUMIF(negtgel!U$2:BL$2,'Tsalin uzuulelt'!N$1,negtgel!U397:BL397) + SUMIF(negtgel!U$2:BL$2,'Tsalin uzuulelt'!N$2,negtgel!U397:BL397)+SUMIF(negtgel!U$2:BL$2,'Tsalin uzuulelt'!N$3,negtgel!U397:BL397)+SUMIF(negtgel!U$2:BL$2,'Tsalin uzuulelt'!N$4,negtgel!U397:BL397)+SUMIF(negtgel!U$2:BL$2,'Tsalin uzuulelt'!N$5,negtgel!U397:BL397)</f>
      </c>
      <c r="M397">
        <f>SUMIF(negtgel!U$2:BL$2,'Tsalin uzuulelt'!P$1,negtgel!U397:BL397) + SUMIF(negtgel!U$2:BL$2,'Tsalin uzuulelt'!P$2,negtgel!U397:BL397)+ SUMIF(negtgel!U$2:BL$2,'Tsalin uzuulelt'!P$3,negtgel!U397:BL397)+ SUMIF(negtgel!U$2:BL$2,'Tsalin uzuulelt'!P$4,negtgel!U397:BL397)+ SUMIF(negtgel!U$2:BL$2,'Tsalin uzuulelt'!P$5,negtgel!U397:BL397)</f>
      </c>
      <c r="N397">
        <f>IF(ISNUMBER(U397*1)=CF397,0,K397-H397-G397)</f>
      </c>
      <c r="O397">
        <f>IF(ISNUMBER(U397*1)=CF397,0,L397)</f>
      </c>
      <c r="P397">
        <f>IF(ISNUMBER(U397*1)=CF397,0,M397)</f>
      </c>
      <c r="Q397">
        <f>IF(N397&gt;2400000,N397,0)</f>
      </c>
      <c r="R397">
        <f>IF(L397/Q397*100&lt;3,2,10)</f>
      </c>
      <c r="S397">
        <f>IF(CH397=0,0,IF(B397&gt;9,10,IF(B397&gt;8,B397,IF(B397&gt;7.7,7.8,IF(B397&gt;3,B397,IF(B397&gt;1.5,2))))))</f>
      </c>
      <c r="T397">
        <f>IFERROR(U397*1,0)</f>
      </c>
      <c r="U397" t="n">
        <v>83.0</v>
      </c>
      <c r="V397" t="s">
        <v>4518</v>
      </c>
      <c r="W397" t="s">
        <v>4469</v>
      </c>
      <c r="X397" t="n">
        <v>677436.0</v>
      </c>
      <c r="Y397" t="n">
        <v>440333.0</v>
      </c>
      <c r="Z397" t="n">
        <v>88067.0</v>
      </c>
      <c r="AA397" t="n">
        <v>96873.0</v>
      </c>
      <c r="AB397" t="n">
        <v>0.0</v>
      </c>
      <c r="AC397" t="n">
        <v>0.0</v>
      </c>
      <c r="AD397" t="n">
        <v>0.0</v>
      </c>
      <c r="AE397" t="n">
        <v>0.0</v>
      </c>
      <c r="AF397" t="n">
        <v>39000.0</v>
      </c>
      <c r="AG397" t="n">
        <v>0.0</v>
      </c>
      <c r="AH397" t="n">
        <v>0.0</v>
      </c>
      <c r="AI397" t="n">
        <v>0.0</v>
      </c>
      <c r="AJ397" t="n">
        <v>0.0</v>
      </c>
      <c r="AK397" t="n">
        <v>0.0</v>
      </c>
      <c r="AL397" t="n">
        <v>211475.0</v>
      </c>
      <c r="AM397" t="n">
        <v>0.0</v>
      </c>
      <c r="AN397" t="n">
        <v>0.0</v>
      </c>
      <c r="AO397" t="n">
        <v>875748.0</v>
      </c>
      <c r="AP397" t="n">
        <v>66427.0</v>
      </c>
      <c r="AQ397" t="n">
        <v>53174.6</v>
      </c>
      <c r="CG397"/>
    </row>
    <row r="398">
      <c r="A398" t="n">
        <v>6.0</v>
      </c>
      <c r="B398">
        <f>IF((K398-G398-H398&gt;2400000),10,(L398/(K398-G398-H398)*100))</f>
      </c>
      <c r="C398">
        <f>IF(N398&gt;2400000,240000,(N398*S398)/100)</f>
      </c>
      <c r="D398">
        <f>IF(S398=0,0,IF((N398-I398)&gt;2400000,((((((N398-I398-J398)-240000))*0.1+(I398+J398)*0.1)))-7000,((((((N398-I398-J398)-(N398-I398-J398)*S398/100)))*0.1+(I398+J398)*0.1)-7000)))</f>
      </c>
      <c r="E398">
        <f>C398-O398</f>
      </c>
      <c r="F398">
        <f>D398-P398</f>
      </c>
      <c r="G398">
        <f>SUMIF(negtgel!U$2:BL$2,'Tsalin uzuulelt'!B$1,negtgel!U398:BL398) + SUMIF(negtgel!U$2:BL$2,'Tsalin uzuulelt'!B$2,negtgel!U398:BL398)+SUMIF(negtgel!U$2:BL$2,'Tsalin uzuulelt'!B$3,negtgel!U398:BL398)+SUMIF(negtgel!U$2:BL$2,'Tsalin uzuulelt'!B$4,negtgel!U398:BL398)+SUMIF(negtgel!U$2:BL$2,'Tsalin uzuulelt'!B$5,negtgel!U398:BL398)</f>
      </c>
      <c r="H398">
        <f>SUMIF(negtgel!U$2:BL$2,'Tsalin uzuulelt'!F$1,negtgel!U398:BL398) + SUMIF(negtgel!U$2:BL$2,'Tsalin uzuulelt'!F$2,negtgel!U398:BL398)+SUMIF(negtgel!U$2:BL$2,'Tsalin uzuulelt'!F$3,negtgel!U398:BL398)+SUMIF(negtgel!U$2:BL$2,'Tsalin uzuulelt'!F$4,negtgel!U398:BL398)+SUMIF(negtgel!U$2:BL$2,'Tsalin uzuulelt'!F$5,negtgel!U398:BL398)</f>
      </c>
      <c r="I398">
        <f>SUMIF(negtgel!U$2:BL$2,'Tsalin uzuulelt'!H$1,negtgel!U398:BL398) + SUMIF(negtgel!U$2:BL$2,'Tsalin uzuulelt'!H$2,negtgel!U398:BL398)+SUMIF(negtgel!U$2:BL$2,'Tsalin uzuulelt'!H$3,negtgel!U398:BL398)+SUMIF(negtgel!U$2:BL$2,'Tsalin uzuulelt'!H$4,negtgel!U398:BL398)+SUMIF(negtgel!U$2:BL$2,'Tsalin uzuulelt'!H$5,negtgel!U398:BL398)</f>
      </c>
      <c r="J398">
        <f>SUMIF(negtgel!U$2:BL$2,'Tsalin uzuulelt'!J$1,negtgel!U398:BL398) + SUMIF(negtgel!U$2:BL$2,'Tsalin uzuulelt'!J$2,negtgel!U398:BL398)+SUMIF(negtgel!U$2:BL$2,'Tsalin uzuulelt'!J$3,negtgel!U398:BL398)+SUMIF(negtgel!U$2:BL$2,'Tsalin uzuulelt'!J$4,negtgel!U398:BL398)+SUMIF(negtgel!U$2:BL$2,'Tsalin uzuulelt'!J$5,negtgel!U398:BL398)</f>
      </c>
      <c r="K398">
        <f>SUMIF(negtgel!U$2:BL$2,'Tsalin uzuulelt'!L$1,negtgel!U398:BL398) + SUMIF(negtgel!U$2:BL$2,'Tsalin uzuulelt'!L$2,negtgel!U398:BL398)+SUMIF(negtgel!U$2:BL$2,'Tsalin uzuulelt'!L$3,negtgel!U398:BL398)+SUMIF(negtgel!U$2:BL$2,'Tsalin uzuulelt'!L$4,negtgel!U398:BL398)+SUMIF(negtgel!U$2:BL$2,'Tsalin uzuulelt'!L$5,negtgel!U398:BL398)</f>
      </c>
      <c r="L398">
        <f>SUMIF(negtgel!U$2:BL$2,'Tsalin uzuulelt'!N$1,negtgel!U398:BL398) + SUMIF(negtgel!U$2:BL$2,'Tsalin uzuulelt'!N$2,negtgel!U398:BL398)+SUMIF(negtgel!U$2:BL$2,'Tsalin uzuulelt'!N$3,negtgel!U398:BL398)+SUMIF(negtgel!U$2:BL$2,'Tsalin uzuulelt'!N$4,negtgel!U398:BL398)+SUMIF(negtgel!U$2:BL$2,'Tsalin uzuulelt'!N$5,negtgel!U398:BL398)</f>
      </c>
      <c r="M398">
        <f>SUMIF(negtgel!U$2:BL$2,'Tsalin uzuulelt'!P$1,negtgel!U398:BL398) + SUMIF(negtgel!U$2:BL$2,'Tsalin uzuulelt'!P$2,negtgel!U398:BL398)+ SUMIF(negtgel!U$2:BL$2,'Tsalin uzuulelt'!P$3,negtgel!U398:BL398)+ SUMIF(negtgel!U$2:BL$2,'Tsalin uzuulelt'!P$4,negtgel!U398:BL398)+ SUMIF(negtgel!U$2:BL$2,'Tsalin uzuulelt'!P$5,negtgel!U398:BL398)</f>
      </c>
      <c r="N398">
        <f>IF(ISNUMBER(U398*1)=CF398,0,K398-H398-G398)</f>
      </c>
      <c r="O398">
        <f>IF(ISNUMBER(U398*1)=CF398,0,L398)</f>
      </c>
      <c r="P398">
        <f>IF(ISNUMBER(U398*1)=CF398,0,M398)</f>
      </c>
      <c r="Q398">
        <f>IF(N398&gt;2400000,N398,0)</f>
      </c>
      <c r="R398">
        <f>IF(L398/Q398*100&lt;3,2,10)</f>
      </c>
      <c r="S398">
        <f>IF(CH398=0,0,IF(B398&gt;9,10,IF(B398&gt;8,B398,IF(B398&gt;7.7,7.8,IF(B398&gt;3,B398,IF(B398&gt;1.5,2))))))</f>
      </c>
      <c r="T398">
        <f>IFERROR(U398*1,0)</f>
      </c>
      <c r="U398" t="n">
        <v>84.0</v>
      </c>
      <c r="V398" t="s">
        <v>4519</v>
      </c>
      <c r="W398" t="s">
        <v>4499</v>
      </c>
      <c r="X398" t="n">
        <v>677436.0</v>
      </c>
      <c r="Y398" t="n">
        <v>677436.0</v>
      </c>
      <c r="Z398" t="n">
        <v>135487.0</v>
      </c>
      <c r="AA398" t="n">
        <v>135487.0</v>
      </c>
      <c r="AB398" t="n">
        <v>33872.0</v>
      </c>
      <c r="AC398" t="n">
        <v>0.0</v>
      </c>
      <c r="AD398" t="n">
        <v>0.0</v>
      </c>
      <c r="AE398" t="n">
        <v>0.0</v>
      </c>
      <c r="AF398" t="n">
        <v>60000.0</v>
      </c>
      <c r="AG398" t="n">
        <v>0.0</v>
      </c>
      <c r="AH398" t="n">
        <v>0.0</v>
      </c>
      <c r="AI398" t="n">
        <v>0.0</v>
      </c>
      <c r="AJ398" t="n">
        <v>0.0</v>
      </c>
      <c r="AK398" t="n">
        <v>0.0</v>
      </c>
      <c r="AL398" t="n">
        <v>0.0</v>
      </c>
      <c r="AM398" t="n">
        <v>0.0</v>
      </c>
      <c r="AN398" t="n">
        <v>0.0</v>
      </c>
      <c r="AO398" t="n">
        <v>1042282.0</v>
      </c>
      <c r="AP398" t="n">
        <v>104229.0</v>
      </c>
      <c r="AQ398" t="n">
        <v>87405.4</v>
      </c>
      <c r="CG398"/>
    </row>
    <row r="399">
      <c r="A399" t="n">
        <v>6.0</v>
      </c>
      <c r="B399">
        <f>IF((K399-G399-H399&gt;2400000),10,(L399/(K399-G399-H399)*100))</f>
      </c>
      <c r="C399">
        <f>IF(N399&gt;2400000,240000,(N399*S399)/100)</f>
      </c>
      <c r="D399">
        <f>IF(S399=0,0,IF((N399-I399)&gt;2400000,((((((N399-I399-J399)-240000))*0.1+(I399+J399)*0.1)))-7000,((((((N399-I399-J399)-(N399-I399-J399)*S399/100)))*0.1+(I399+J399)*0.1)-7000)))</f>
      </c>
      <c r="E399">
        <f>C399-O399</f>
      </c>
      <c r="F399">
        <f>D399-P399</f>
      </c>
      <c r="G399">
        <f>SUMIF(negtgel!U$2:BL$2,'Tsalin uzuulelt'!B$1,negtgel!U399:BL399) + SUMIF(negtgel!U$2:BL$2,'Tsalin uzuulelt'!B$2,negtgel!U399:BL399)+SUMIF(negtgel!U$2:BL$2,'Tsalin uzuulelt'!B$3,negtgel!U399:BL399)+SUMIF(negtgel!U$2:BL$2,'Tsalin uzuulelt'!B$4,negtgel!U399:BL399)+SUMIF(negtgel!U$2:BL$2,'Tsalin uzuulelt'!B$5,negtgel!U399:BL399)</f>
      </c>
      <c r="H399">
        <f>SUMIF(negtgel!U$2:BL$2,'Tsalin uzuulelt'!F$1,negtgel!U399:BL399) + SUMIF(negtgel!U$2:BL$2,'Tsalin uzuulelt'!F$2,negtgel!U399:BL399)+SUMIF(negtgel!U$2:BL$2,'Tsalin uzuulelt'!F$3,negtgel!U399:BL399)+SUMIF(negtgel!U$2:BL$2,'Tsalin uzuulelt'!F$4,negtgel!U399:BL399)+SUMIF(negtgel!U$2:BL$2,'Tsalin uzuulelt'!F$5,negtgel!U399:BL399)</f>
      </c>
      <c r="I399">
        <f>SUMIF(negtgel!U$2:BL$2,'Tsalin uzuulelt'!H$1,negtgel!U399:BL399) + SUMIF(negtgel!U$2:BL$2,'Tsalin uzuulelt'!H$2,negtgel!U399:BL399)+SUMIF(negtgel!U$2:BL$2,'Tsalin uzuulelt'!H$3,negtgel!U399:BL399)+SUMIF(negtgel!U$2:BL$2,'Tsalin uzuulelt'!H$4,negtgel!U399:BL399)+SUMIF(negtgel!U$2:BL$2,'Tsalin uzuulelt'!H$5,negtgel!U399:BL399)</f>
      </c>
      <c r="J399">
        <f>SUMIF(negtgel!U$2:BL$2,'Tsalin uzuulelt'!J$1,negtgel!U399:BL399) + SUMIF(negtgel!U$2:BL$2,'Tsalin uzuulelt'!J$2,negtgel!U399:BL399)+SUMIF(negtgel!U$2:BL$2,'Tsalin uzuulelt'!J$3,negtgel!U399:BL399)+SUMIF(negtgel!U$2:BL$2,'Tsalin uzuulelt'!J$4,negtgel!U399:BL399)+SUMIF(negtgel!U$2:BL$2,'Tsalin uzuulelt'!J$5,negtgel!U399:BL399)</f>
      </c>
      <c r="K399">
        <f>SUMIF(negtgel!U$2:BL$2,'Tsalin uzuulelt'!L$1,negtgel!U399:BL399) + SUMIF(negtgel!U$2:BL$2,'Tsalin uzuulelt'!L$2,negtgel!U399:BL399)+SUMIF(negtgel!U$2:BL$2,'Tsalin uzuulelt'!L$3,negtgel!U399:BL399)+SUMIF(negtgel!U$2:BL$2,'Tsalin uzuulelt'!L$4,negtgel!U399:BL399)+SUMIF(negtgel!U$2:BL$2,'Tsalin uzuulelt'!L$5,negtgel!U399:BL399)</f>
      </c>
      <c r="L399">
        <f>SUMIF(negtgel!U$2:BL$2,'Tsalin uzuulelt'!N$1,negtgel!U399:BL399) + SUMIF(negtgel!U$2:BL$2,'Tsalin uzuulelt'!N$2,negtgel!U399:BL399)+SUMIF(negtgel!U$2:BL$2,'Tsalin uzuulelt'!N$3,negtgel!U399:BL399)+SUMIF(negtgel!U$2:BL$2,'Tsalin uzuulelt'!N$4,negtgel!U399:BL399)+SUMIF(negtgel!U$2:BL$2,'Tsalin uzuulelt'!N$5,negtgel!U399:BL399)</f>
      </c>
      <c r="M399">
        <f>SUMIF(negtgel!U$2:BL$2,'Tsalin uzuulelt'!P$1,negtgel!U399:BL399) + SUMIF(negtgel!U$2:BL$2,'Tsalin uzuulelt'!P$2,negtgel!U399:BL399)+ SUMIF(negtgel!U$2:BL$2,'Tsalin uzuulelt'!P$3,negtgel!U399:BL399)+ SUMIF(negtgel!U$2:BL$2,'Tsalin uzuulelt'!P$4,negtgel!U399:BL399)+ SUMIF(negtgel!U$2:BL$2,'Tsalin uzuulelt'!P$5,negtgel!U399:BL399)</f>
      </c>
      <c r="N399">
        <f>IF(ISNUMBER(U399*1)=CF399,0,K399-H399-G399)</f>
      </c>
      <c r="O399">
        <f>IF(ISNUMBER(U399*1)=CF399,0,L399)</f>
      </c>
      <c r="P399">
        <f>IF(ISNUMBER(U399*1)=CF399,0,M399)</f>
      </c>
      <c r="Q399">
        <f>IF(N399&gt;2400000,N399,0)</f>
      </c>
      <c r="R399">
        <f>IF(L399/Q399*100&lt;3,2,10)</f>
      </c>
      <c r="S399">
        <f>IF(CH399=0,0,IF(B399&gt;9,10,IF(B399&gt;8,B399,IF(B399&gt;7.7,7.8,IF(B399&gt;3,B399,IF(B399&gt;1.5,2))))))</f>
      </c>
      <c r="T399">
        <f>IFERROR(U399*1,0)</f>
      </c>
      <c r="U399" t="n">
        <v>85.0</v>
      </c>
      <c r="V399" t="s">
        <v>4520</v>
      </c>
      <c r="W399" t="s">
        <v>4469</v>
      </c>
      <c r="X399" t="n">
        <v>613669.0</v>
      </c>
      <c r="Y399" t="n">
        <v>613669.0</v>
      </c>
      <c r="Z399" t="n">
        <v>30683.0</v>
      </c>
      <c r="AA399" t="n">
        <v>110460.0</v>
      </c>
      <c r="AB399" t="n">
        <v>0.0</v>
      </c>
      <c r="AC399" t="n">
        <v>0.0</v>
      </c>
      <c r="AD399" t="n">
        <v>0.0</v>
      </c>
      <c r="AE399" t="n">
        <v>0.0</v>
      </c>
      <c r="AF399" t="n">
        <v>60000.0</v>
      </c>
      <c r="AG399" t="n">
        <v>0.0</v>
      </c>
      <c r="AH399" t="n">
        <v>0.0</v>
      </c>
      <c r="AI399" t="n">
        <v>0.0</v>
      </c>
      <c r="AJ399" t="n">
        <v>0.0</v>
      </c>
      <c r="AK399" t="n">
        <v>0.0</v>
      </c>
      <c r="AL399" t="n">
        <v>0.0</v>
      </c>
      <c r="AM399" t="n">
        <v>0.0</v>
      </c>
      <c r="AN399" t="n">
        <v>0.0</v>
      </c>
      <c r="AO399" t="n">
        <v>814812.0</v>
      </c>
      <c r="AP399" t="n">
        <v>81481.0</v>
      </c>
      <c r="AQ399" t="n">
        <v>66933.1</v>
      </c>
      <c r="CG399"/>
    </row>
    <row r="400">
      <c r="A400" t="n">
        <v>6.0</v>
      </c>
      <c r="B400">
        <f>IF((K400-G400-H400&gt;2400000),10,(L400/(K400-G400-H400)*100))</f>
      </c>
      <c r="C400">
        <f>IF(N400&gt;2400000,240000,(N400*S400)/100)</f>
      </c>
      <c r="D400">
        <f>IF(S400=0,0,IF((N400-I400)&gt;2400000,((((((N400-I400-J400)-240000))*0.1+(I400+J400)*0.1)))-7000,((((((N400-I400-J400)-(N400-I400-J400)*S400/100)))*0.1+(I400+J400)*0.1)-7000)))</f>
      </c>
      <c r="E400">
        <f>C400-O400</f>
      </c>
      <c r="F400">
        <f>D400-P400</f>
      </c>
      <c r="G400">
        <f>SUMIF(negtgel!U$2:BL$2,'Tsalin uzuulelt'!B$1,negtgel!U400:BL400) + SUMIF(negtgel!U$2:BL$2,'Tsalin uzuulelt'!B$2,negtgel!U400:BL400)+SUMIF(negtgel!U$2:BL$2,'Tsalin uzuulelt'!B$3,negtgel!U400:BL400)+SUMIF(negtgel!U$2:BL$2,'Tsalin uzuulelt'!B$4,negtgel!U400:BL400)+SUMIF(negtgel!U$2:BL$2,'Tsalin uzuulelt'!B$5,negtgel!U400:BL400)</f>
      </c>
      <c r="H400">
        <f>SUMIF(negtgel!U$2:BL$2,'Tsalin uzuulelt'!F$1,negtgel!U400:BL400) + SUMIF(negtgel!U$2:BL$2,'Tsalin uzuulelt'!F$2,negtgel!U400:BL400)+SUMIF(negtgel!U$2:BL$2,'Tsalin uzuulelt'!F$3,negtgel!U400:BL400)+SUMIF(negtgel!U$2:BL$2,'Tsalin uzuulelt'!F$4,negtgel!U400:BL400)+SUMIF(negtgel!U$2:BL$2,'Tsalin uzuulelt'!F$5,negtgel!U400:BL400)</f>
      </c>
      <c r="I400">
        <f>SUMIF(negtgel!U$2:BL$2,'Tsalin uzuulelt'!H$1,negtgel!U400:BL400) + SUMIF(negtgel!U$2:BL$2,'Tsalin uzuulelt'!H$2,negtgel!U400:BL400)+SUMIF(negtgel!U$2:BL$2,'Tsalin uzuulelt'!H$3,negtgel!U400:BL400)+SUMIF(negtgel!U$2:BL$2,'Tsalin uzuulelt'!H$4,negtgel!U400:BL400)+SUMIF(negtgel!U$2:BL$2,'Tsalin uzuulelt'!H$5,negtgel!U400:BL400)</f>
      </c>
      <c r="J400">
        <f>SUMIF(negtgel!U$2:BL$2,'Tsalin uzuulelt'!J$1,negtgel!U400:BL400) + SUMIF(negtgel!U$2:BL$2,'Tsalin uzuulelt'!J$2,negtgel!U400:BL400)+SUMIF(negtgel!U$2:BL$2,'Tsalin uzuulelt'!J$3,negtgel!U400:BL400)+SUMIF(negtgel!U$2:BL$2,'Tsalin uzuulelt'!J$4,negtgel!U400:BL400)+SUMIF(negtgel!U$2:BL$2,'Tsalin uzuulelt'!J$5,negtgel!U400:BL400)</f>
      </c>
      <c r="K400">
        <f>SUMIF(negtgel!U$2:BL$2,'Tsalin uzuulelt'!L$1,negtgel!U400:BL400) + SUMIF(negtgel!U$2:BL$2,'Tsalin uzuulelt'!L$2,negtgel!U400:BL400)+SUMIF(negtgel!U$2:BL$2,'Tsalin uzuulelt'!L$3,negtgel!U400:BL400)+SUMIF(negtgel!U$2:BL$2,'Tsalin uzuulelt'!L$4,negtgel!U400:BL400)+SUMIF(negtgel!U$2:BL$2,'Tsalin uzuulelt'!L$5,negtgel!U400:BL400)</f>
      </c>
      <c r="L400">
        <f>SUMIF(negtgel!U$2:BL$2,'Tsalin uzuulelt'!N$1,negtgel!U400:BL400) + SUMIF(negtgel!U$2:BL$2,'Tsalin uzuulelt'!N$2,negtgel!U400:BL400)+SUMIF(negtgel!U$2:BL$2,'Tsalin uzuulelt'!N$3,negtgel!U400:BL400)+SUMIF(negtgel!U$2:BL$2,'Tsalin uzuulelt'!N$4,negtgel!U400:BL400)+SUMIF(negtgel!U$2:BL$2,'Tsalin uzuulelt'!N$5,negtgel!U400:BL400)</f>
      </c>
      <c r="M400">
        <f>SUMIF(negtgel!U$2:BL$2,'Tsalin uzuulelt'!P$1,negtgel!U400:BL400) + SUMIF(negtgel!U$2:BL$2,'Tsalin uzuulelt'!P$2,negtgel!U400:BL400)+ SUMIF(negtgel!U$2:BL$2,'Tsalin uzuulelt'!P$3,negtgel!U400:BL400)+ SUMIF(negtgel!U$2:BL$2,'Tsalin uzuulelt'!P$4,negtgel!U400:BL400)+ SUMIF(negtgel!U$2:BL$2,'Tsalin uzuulelt'!P$5,negtgel!U400:BL400)</f>
      </c>
      <c r="N400">
        <f>IF(ISNUMBER(U400*1)=CF400,0,K400-H400-G400)</f>
      </c>
      <c r="O400">
        <f>IF(ISNUMBER(U400*1)=CF400,0,L400)</f>
      </c>
      <c r="P400">
        <f>IF(ISNUMBER(U400*1)=CF400,0,M400)</f>
      </c>
      <c r="Q400">
        <f>IF(N400&gt;2400000,N400,0)</f>
      </c>
      <c r="R400">
        <f>IF(L400/Q400*100&lt;3,2,10)</f>
      </c>
      <c r="S400">
        <f>IF(CH400=0,0,IF(B400&gt;9,10,IF(B400&gt;8,B400,IF(B400&gt;7.7,7.8,IF(B400&gt;3,B400,IF(B400&gt;1.5,2))))))</f>
      </c>
      <c r="T400">
        <f>IFERROR(U400*1,0)</f>
      </c>
      <c r="U400" t="n">
        <v>86.0</v>
      </c>
      <c r="V400" t="s">
        <v>4521</v>
      </c>
      <c r="W400" t="s">
        <v>4469</v>
      </c>
      <c r="X400" t="n">
        <v>645556.0</v>
      </c>
      <c r="Y400" t="n">
        <v>645556.0</v>
      </c>
      <c r="Z400" t="n">
        <v>109745.0</v>
      </c>
      <c r="AA400" t="n">
        <v>64556.0</v>
      </c>
      <c r="AB400" t="n">
        <v>0.0</v>
      </c>
      <c r="AC400" t="n">
        <v>0.0</v>
      </c>
      <c r="AD400" t="n">
        <v>0.0</v>
      </c>
      <c r="AE400" t="n">
        <v>0.0</v>
      </c>
      <c r="AF400" t="n">
        <v>60000.0</v>
      </c>
      <c r="AG400" t="n">
        <v>0.0</v>
      </c>
      <c r="AH400" t="n">
        <v>0.0</v>
      </c>
      <c r="AI400" t="n">
        <v>0.0</v>
      </c>
      <c r="AJ400" t="n">
        <v>0.0</v>
      </c>
      <c r="AK400" t="n">
        <v>0.0</v>
      </c>
      <c r="AL400" t="n">
        <v>0.0</v>
      </c>
      <c r="AM400" t="n">
        <v>0.0</v>
      </c>
      <c r="AN400" t="n">
        <v>0.0</v>
      </c>
      <c r="AO400" t="n">
        <v>879857.0</v>
      </c>
      <c r="AP400" t="n">
        <v>87986.0</v>
      </c>
      <c r="AQ400" t="n">
        <v>72787.1</v>
      </c>
      <c r="CG400"/>
    </row>
    <row r="401">
      <c r="A401" t="n">
        <v>6.0</v>
      </c>
      <c r="B401">
        <f>IF((K401-G401-H401&gt;2400000),10,(L401/(K401-G401-H401)*100))</f>
      </c>
      <c r="C401">
        <f>IF(N401&gt;2400000,240000,(N401*S401)/100)</f>
      </c>
      <c r="D401">
        <f>IF(S401=0,0,IF((N401-I401)&gt;2400000,((((((N401-I401-J401)-240000))*0.1+(I401+J401)*0.1)))-7000,((((((N401-I401-J401)-(N401-I401-J401)*S401/100)))*0.1+(I401+J401)*0.1)-7000)))</f>
      </c>
      <c r="E401">
        <f>C401-O401</f>
      </c>
      <c r="F401">
        <f>D401-P401</f>
      </c>
      <c r="G401">
        <f>SUMIF(negtgel!U$2:BL$2,'Tsalin uzuulelt'!B$1,negtgel!U401:BL401) + SUMIF(negtgel!U$2:BL$2,'Tsalin uzuulelt'!B$2,negtgel!U401:BL401)+SUMIF(negtgel!U$2:BL$2,'Tsalin uzuulelt'!B$3,negtgel!U401:BL401)+SUMIF(negtgel!U$2:BL$2,'Tsalin uzuulelt'!B$4,negtgel!U401:BL401)+SUMIF(negtgel!U$2:BL$2,'Tsalin uzuulelt'!B$5,negtgel!U401:BL401)</f>
      </c>
      <c r="H401">
        <f>SUMIF(negtgel!U$2:BL$2,'Tsalin uzuulelt'!F$1,negtgel!U401:BL401) + SUMIF(negtgel!U$2:BL$2,'Tsalin uzuulelt'!F$2,negtgel!U401:BL401)+SUMIF(negtgel!U$2:BL$2,'Tsalin uzuulelt'!F$3,negtgel!U401:BL401)+SUMIF(negtgel!U$2:BL$2,'Tsalin uzuulelt'!F$4,negtgel!U401:BL401)+SUMIF(negtgel!U$2:BL$2,'Tsalin uzuulelt'!F$5,negtgel!U401:BL401)</f>
      </c>
      <c r="I401">
        <f>SUMIF(negtgel!U$2:BL$2,'Tsalin uzuulelt'!H$1,negtgel!U401:BL401) + SUMIF(negtgel!U$2:BL$2,'Tsalin uzuulelt'!H$2,negtgel!U401:BL401)+SUMIF(negtgel!U$2:BL$2,'Tsalin uzuulelt'!H$3,negtgel!U401:BL401)+SUMIF(negtgel!U$2:BL$2,'Tsalin uzuulelt'!H$4,negtgel!U401:BL401)+SUMIF(negtgel!U$2:BL$2,'Tsalin uzuulelt'!H$5,negtgel!U401:BL401)</f>
      </c>
      <c r="J401">
        <f>SUMIF(negtgel!U$2:BL$2,'Tsalin uzuulelt'!J$1,negtgel!U401:BL401) + SUMIF(negtgel!U$2:BL$2,'Tsalin uzuulelt'!J$2,negtgel!U401:BL401)+SUMIF(negtgel!U$2:BL$2,'Tsalin uzuulelt'!J$3,negtgel!U401:BL401)+SUMIF(negtgel!U$2:BL$2,'Tsalin uzuulelt'!J$4,negtgel!U401:BL401)+SUMIF(negtgel!U$2:BL$2,'Tsalin uzuulelt'!J$5,negtgel!U401:BL401)</f>
      </c>
      <c r="K401">
        <f>SUMIF(negtgel!U$2:BL$2,'Tsalin uzuulelt'!L$1,negtgel!U401:BL401) + SUMIF(negtgel!U$2:BL$2,'Tsalin uzuulelt'!L$2,negtgel!U401:BL401)+SUMIF(negtgel!U$2:BL$2,'Tsalin uzuulelt'!L$3,negtgel!U401:BL401)+SUMIF(negtgel!U$2:BL$2,'Tsalin uzuulelt'!L$4,negtgel!U401:BL401)+SUMIF(negtgel!U$2:BL$2,'Tsalin uzuulelt'!L$5,negtgel!U401:BL401)</f>
      </c>
      <c r="L401">
        <f>SUMIF(negtgel!U$2:BL$2,'Tsalin uzuulelt'!N$1,negtgel!U401:BL401) + SUMIF(negtgel!U$2:BL$2,'Tsalin uzuulelt'!N$2,negtgel!U401:BL401)+SUMIF(negtgel!U$2:BL$2,'Tsalin uzuulelt'!N$3,negtgel!U401:BL401)+SUMIF(negtgel!U$2:BL$2,'Tsalin uzuulelt'!N$4,negtgel!U401:BL401)+SUMIF(negtgel!U$2:BL$2,'Tsalin uzuulelt'!N$5,negtgel!U401:BL401)</f>
      </c>
      <c r="M401">
        <f>SUMIF(negtgel!U$2:BL$2,'Tsalin uzuulelt'!P$1,negtgel!U401:BL401) + SUMIF(negtgel!U$2:BL$2,'Tsalin uzuulelt'!P$2,negtgel!U401:BL401)+ SUMIF(negtgel!U$2:BL$2,'Tsalin uzuulelt'!P$3,negtgel!U401:BL401)+ SUMIF(negtgel!U$2:BL$2,'Tsalin uzuulelt'!P$4,negtgel!U401:BL401)+ SUMIF(negtgel!U$2:BL$2,'Tsalin uzuulelt'!P$5,negtgel!U401:BL401)</f>
      </c>
      <c r="N401">
        <f>IF(ISNUMBER(U401*1)=CF401,0,K401-H401-G401)</f>
      </c>
      <c r="O401">
        <f>IF(ISNUMBER(U401*1)=CF401,0,L401)</f>
      </c>
      <c r="P401">
        <f>IF(ISNUMBER(U401*1)=CF401,0,M401)</f>
      </c>
      <c r="Q401">
        <f>IF(N401&gt;2400000,N401,0)</f>
      </c>
      <c r="R401">
        <f>IF(L401/Q401*100&lt;3,2,10)</f>
      </c>
      <c r="S401">
        <f>IF(CH401=0,0,IF(B401&gt;9,10,IF(B401&gt;8,B401,IF(B401&gt;7.7,7.8,IF(B401&gt;3,B401,IF(B401&gt;1.5,2))))))</f>
      </c>
      <c r="T401">
        <f>IFERROR(U401*1,0)</f>
      </c>
      <c r="U401" t="n">
        <v>87.0</v>
      </c>
      <c r="V401" t="s">
        <v>4522</v>
      </c>
      <c r="W401" t="s">
        <v>4499</v>
      </c>
      <c r="X401" t="n">
        <v>698795.0</v>
      </c>
      <c r="Y401" t="n">
        <v>698795.0</v>
      </c>
      <c r="Z401" t="n">
        <v>139759.0</v>
      </c>
      <c r="AA401" t="n">
        <v>125783.0</v>
      </c>
      <c r="AB401" t="n">
        <v>0.0</v>
      </c>
      <c r="AC401" t="n">
        <v>0.0</v>
      </c>
      <c r="AD401" t="n">
        <v>0.0</v>
      </c>
      <c r="AE401" t="n">
        <v>0.0</v>
      </c>
      <c r="AF401" t="n">
        <v>60000.0</v>
      </c>
      <c r="AG401" t="n">
        <v>0.0</v>
      </c>
      <c r="AH401" t="n">
        <v>0.0</v>
      </c>
      <c r="AI401" t="n">
        <v>0.0</v>
      </c>
      <c r="AJ401" t="n">
        <v>0.0</v>
      </c>
      <c r="AK401" t="n">
        <v>0.0</v>
      </c>
      <c r="AL401" t="n">
        <v>0.0</v>
      </c>
      <c r="AM401" t="n">
        <v>0.0</v>
      </c>
      <c r="AN401" t="n">
        <v>0.0</v>
      </c>
      <c r="AO401" t="n">
        <v>1024337.0</v>
      </c>
      <c r="AP401" t="n">
        <v>102435.0</v>
      </c>
      <c r="AQ401" t="n">
        <v>85790.3</v>
      </c>
      <c r="CG401"/>
    </row>
    <row r="402">
      <c r="A402" t="n">
        <v>6.0</v>
      </c>
      <c r="B402">
        <f>IF((K402-G402-H402&gt;2400000),10,(L402/(K402-G402-H402)*100))</f>
      </c>
      <c r="C402">
        <f>IF(N402&gt;2400000,240000,(N402*S402)/100)</f>
      </c>
      <c r="D402">
        <f>IF(S402=0,0,IF((N402-I402)&gt;2400000,((((((N402-I402-J402)-240000))*0.1+(I402+J402)*0.1)))-7000,((((((N402-I402-J402)-(N402-I402-J402)*S402/100)))*0.1+(I402+J402)*0.1)-7000)))</f>
      </c>
      <c r="E402">
        <f>C402-O402</f>
      </c>
      <c r="F402">
        <f>D402-P402</f>
      </c>
      <c r="G402">
        <f>SUMIF(negtgel!U$2:BL$2,'Tsalin uzuulelt'!B$1,negtgel!U402:BL402) + SUMIF(negtgel!U$2:BL$2,'Tsalin uzuulelt'!B$2,negtgel!U402:BL402)+SUMIF(negtgel!U$2:BL$2,'Tsalin uzuulelt'!B$3,negtgel!U402:BL402)+SUMIF(negtgel!U$2:BL$2,'Tsalin uzuulelt'!B$4,negtgel!U402:BL402)+SUMIF(negtgel!U$2:BL$2,'Tsalin uzuulelt'!B$5,negtgel!U402:BL402)</f>
      </c>
      <c r="H402">
        <f>SUMIF(negtgel!U$2:BL$2,'Tsalin uzuulelt'!F$1,negtgel!U402:BL402) + SUMIF(negtgel!U$2:BL$2,'Tsalin uzuulelt'!F$2,negtgel!U402:BL402)+SUMIF(negtgel!U$2:BL$2,'Tsalin uzuulelt'!F$3,negtgel!U402:BL402)+SUMIF(negtgel!U$2:BL$2,'Tsalin uzuulelt'!F$4,negtgel!U402:BL402)+SUMIF(negtgel!U$2:BL$2,'Tsalin uzuulelt'!F$5,negtgel!U402:BL402)</f>
      </c>
      <c r="I402">
        <f>SUMIF(negtgel!U$2:BL$2,'Tsalin uzuulelt'!H$1,negtgel!U402:BL402) + SUMIF(negtgel!U$2:BL$2,'Tsalin uzuulelt'!H$2,negtgel!U402:BL402)+SUMIF(negtgel!U$2:BL$2,'Tsalin uzuulelt'!H$3,negtgel!U402:BL402)+SUMIF(negtgel!U$2:BL$2,'Tsalin uzuulelt'!H$4,negtgel!U402:BL402)+SUMIF(negtgel!U$2:BL$2,'Tsalin uzuulelt'!H$5,negtgel!U402:BL402)</f>
      </c>
      <c r="J402">
        <f>SUMIF(negtgel!U$2:BL$2,'Tsalin uzuulelt'!J$1,negtgel!U402:BL402) + SUMIF(negtgel!U$2:BL$2,'Tsalin uzuulelt'!J$2,negtgel!U402:BL402)+SUMIF(negtgel!U$2:BL$2,'Tsalin uzuulelt'!J$3,negtgel!U402:BL402)+SUMIF(negtgel!U$2:BL$2,'Tsalin uzuulelt'!J$4,negtgel!U402:BL402)+SUMIF(negtgel!U$2:BL$2,'Tsalin uzuulelt'!J$5,negtgel!U402:BL402)</f>
      </c>
      <c r="K402">
        <f>SUMIF(negtgel!U$2:BL$2,'Tsalin uzuulelt'!L$1,negtgel!U402:BL402) + SUMIF(negtgel!U$2:BL$2,'Tsalin uzuulelt'!L$2,negtgel!U402:BL402)+SUMIF(negtgel!U$2:BL$2,'Tsalin uzuulelt'!L$3,negtgel!U402:BL402)+SUMIF(negtgel!U$2:BL$2,'Tsalin uzuulelt'!L$4,negtgel!U402:BL402)+SUMIF(negtgel!U$2:BL$2,'Tsalin uzuulelt'!L$5,negtgel!U402:BL402)</f>
      </c>
      <c r="L402">
        <f>SUMIF(negtgel!U$2:BL$2,'Tsalin uzuulelt'!N$1,negtgel!U402:BL402) + SUMIF(negtgel!U$2:BL$2,'Tsalin uzuulelt'!N$2,negtgel!U402:BL402)+SUMIF(negtgel!U$2:BL$2,'Tsalin uzuulelt'!N$3,negtgel!U402:BL402)+SUMIF(negtgel!U$2:BL$2,'Tsalin uzuulelt'!N$4,negtgel!U402:BL402)+SUMIF(negtgel!U$2:BL$2,'Tsalin uzuulelt'!N$5,negtgel!U402:BL402)</f>
      </c>
      <c r="M402">
        <f>SUMIF(negtgel!U$2:BL$2,'Tsalin uzuulelt'!P$1,negtgel!U402:BL402) + SUMIF(negtgel!U$2:BL$2,'Tsalin uzuulelt'!P$2,negtgel!U402:BL402)+ SUMIF(negtgel!U$2:BL$2,'Tsalin uzuulelt'!P$3,negtgel!U402:BL402)+ SUMIF(negtgel!U$2:BL$2,'Tsalin uzuulelt'!P$4,negtgel!U402:BL402)+ SUMIF(negtgel!U$2:BL$2,'Tsalin uzuulelt'!P$5,negtgel!U402:BL402)</f>
      </c>
      <c r="N402">
        <f>IF(ISNUMBER(U402*1)=CF402,0,K402-H402-G402)</f>
      </c>
      <c r="O402">
        <f>IF(ISNUMBER(U402*1)=CF402,0,L402)</f>
      </c>
      <c r="P402">
        <f>IF(ISNUMBER(U402*1)=CF402,0,M402)</f>
      </c>
      <c r="Q402">
        <f>IF(N402&gt;2400000,N402,0)</f>
      </c>
      <c r="R402">
        <f>IF(L402/Q402*100&lt;3,2,10)</f>
      </c>
      <c r="S402">
        <f>IF(CH402=0,0,IF(B402&gt;9,10,IF(B402&gt;8,B402,IF(B402&gt;7.7,7.8,IF(B402&gt;3,B402,IF(B402&gt;1.5,2))))))</f>
      </c>
      <c r="T402">
        <f>IFERROR(U402*1,0)</f>
      </c>
      <c r="U402" t="n">
        <v>88.0</v>
      </c>
      <c r="V402" t="s">
        <v>4532</v>
      </c>
      <c r="W402" t="s">
        <v>4469</v>
      </c>
      <c r="X402" t="n">
        <v>613669.0</v>
      </c>
      <c r="Y402" t="n">
        <v>613669.0</v>
      </c>
      <c r="Z402" t="n">
        <v>30683.0</v>
      </c>
      <c r="AA402" t="n">
        <v>92050.0</v>
      </c>
      <c r="AB402" t="n">
        <v>0.0</v>
      </c>
      <c r="AC402" t="n">
        <v>0.0</v>
      </c>
      <c r="AD402" t="n">
        <v>0.0</v>
      </c>
      <c r="AE402" t="n">
        <v>0.0</v>
      </c>
      <c r="AF402" t="n">
        <v>60000.0</v>
      </c>
      <c r="AG402" t="n">
        <v>0.0</v>
      </c>
      <c r="AH402" t="n">
        <v>0.0</v>
      </c>
      <c r="AI402" t="n">
        <v>0.0</v>
      </c>
      <c r="AJ402" t="n">
        <v>0.0</v>
      </c>
      <c r="AK402" t="n">
        <v>0.0</v>
      </c>
      <c r="AL402" t="n">
        <v>0.0</v>
      </c>
      <c r="AM402" t="n">
        <v>0.0</v>
      </c>
      <c r="AN402" t="n">
        <v>0.0</v>
      </c>
      <c r="AO402" t="n">
        <v>796402.0</v>
      </c>
      <c r="AP402" t="n">
        <v>79640.0</v>
      </c>
      <c r="AQ402" t="n">
        <v>65276.2</v>
      </c>
      <c r="CG402"/>
    </row>
    <row r="403">
      <c r="A403" t="n">
        <v>6.0</v>
      </c>
      <c r="B403">
        <f>IF((K403-G403-H403&gt;2400000),10,(L403/(K403-G403-H403)*100))</f>
      </c>
      <c r="C403">
        <f>IF(N403&gt;2400000,240000,(N403*S403)/100)</f>
      </c>
      <c r="D403">
        <f>IF(S403=0,0,IF((N403-I403)&gt;2400000,((((((N403-I403-J403)-240000))*0.1+(I403+J403)*0.1)))-7000,((((((N403-I403-J403)-(N403-I403-J403)*S403/100)))*0.1+(I403+J403)*0.1)-7000)))</f>
      </c>
      <c r="E403">
        <f>C403-O403</f>
      </c>
      <c r="F403">
        <f>D403-P403</f>
      </c>
      <c r="G403">
        <f>SUMIF(negtgel!U$2:BL$2,'Tsalin uzuulelt'!B$1,negtgel!U403:BL403) + SUMIF(negtgel!U$2:BL$2,'Tsalin uzuulelt'!B$2,negtgel!U403:BL403)+SUMIF(negtgel!U$2:BL$2,'Tsalin uzuulelt'!B$3,negtgel!U403:BL403)+SUMIF(negtgel!U$2:BL$2,'Tsalin uzuulelt'!B$4,negtgel!U403:BL403)+SUMIF(negtgel!U$2:BL$2,'Tsalin uzuulelt'!B$5,negtgel!U403:BL403)</f>
      </c>
      <c r="H403">
        <f>SUMIF(negtgel!U$2:BL$2,'Tsalin uzuulelt'!F$1,negtgel!U403:BL403) + SUMIF(negtgel!U$2:BL$2,'Tsalin uzuulelt'!F$2,negtgel!U403:BL403)+SUMIF(negtgel!U$2:BL$2,'Tsalin uzuulelt'!F$3,negtgel!U403:BL403)+SUMIF(negtgel!U$2:BL$2,'Tsalin uzuulelt'!F$4,negtgel!U403:BL403)+SUMIF(negtgel!U$2:BL$2,'Tsalin uzuulelt'!F$5,negtgel!U403:BL403)</f>
      </c>
      <c r="I403">
        <f>SUMIF(negtgel!U$2:BL$2,'Tsalin uzuulelt'!H$1,negtgel!U403:BL403) + SUMIF(negtgel!U$2:BL$2,'Tsalin uzuulelt'!H$2,negtgel!U403:BL403)+SUMIF(negtgel!U$2:BL$2,'Tsalin uzuulelt'!H$3,negtgel!U403:BL403)+SUMIF(negtgel!U$2:BL$2,'Tsalin uzuulelt'!H$4,negtgel!U403:BL403)+SUMIF(negtgel!U$2:BL$2,'Tsalin uzuulelt'!H$5,negtgel!U403:BL403)</f>
      </c>
      <c r="J403">
        <f>SUMIF(negtgel!U$2:BL$2,'Tsalin uzuulelt'!J$1,negtgel!U403:BL403) + SUMIF(negtgel!U$2:BL$2,'Tsalin uzuulelt'!J$2,negtgel!U403:BL403)+SUMIF(negtgel!U$2:BL$2,'Tsalin uzuulelt'!J$3,negtgel!U403:BL403)+SUMIF(negtgel!U$2:BL$2,'Tsalin uzuulelt'!J$4,negtgel!U403:BL403)+SUMIF(negtgel!U$2:BL$2,'Tsalin uzuulelt'!J$5,negtgel!U403:BL403)</f>
      </c>
      <c r="K403">
        <f>SUMIF(negtgel!U$2:BL$2,'Tsalin uzuulelt'!L$1,negtgel!U403:BL403) + SUMIF(negtgel!U$2:BL$2,'Tsalin uzuulelt'!L$2,negtgel!U403:BL403)+SUMIF(negtgel!U$2:BL$2,'Tsalin uzuulelt'!L$3,negtgel!U403:BL403)+SUMIF(negtgel!U$2:BL$2,'Tsalin uzuulelt'!L$4,negtgel!U403:BL403)+SUMIF(negtgel!U$2:BL$2,'Tsalin uzuulelt'!L$5,negtgel!U403:BL403)</f>
      </c>
      <c r="L403">
        <f>SUMIF(negtgel!U$2:BL$2,'Tsalin uzuulelt'!N$1,negtgel!U403:BL403) + SUMIF(negtgel!U$2:BL$2,'Tsalin uzuulelt'!N$2,negtgel!U403:BL403)+SUMIF(negtgel!U$2:BL$2,'Tsalin uzuulelt'!N$3,negtgel!U403:BL403)+SUMIF(negtgel!U$2:BL$2,'Tsalin uzuulelt'!N$4,negtgel!U403:BL403)+SUMIF(negtgel!U$2:BL$2,'Tsalin uzuulelt'!N$5,negtgel!U403:BL403)</f>
      </c>
      <c r="M403">
        <f>SUMIF(negtgel!U$2:BL$2,'Tsalin uzuulelt'!P$1,negtgel!U403:BL403) + SUMIF(negtgel!U$2:BL$2,'Tsalin uzuulelt'!P$2,negtgel!U403:BL403)+ SUMIF(negtgel!U$2:BL$2,'Tsalin uzuulelt'!P$3,negtgel!U403:BL403)+ SUMIF(negtgel!U$2:BL$2,'Tsalin uzuulelt'!P$4,negtgel!U403:BL403)+ SUMIF(negtgel!U$2:BL$2,'Tsalin uzuulelt'!P$5,negtgel!U403:BL403)</f>
      </c>
      <c r="N403">
        <f>IF(ISNUMBER(U403*1)=CF403,0,K403-H403-G403)</f>
      </c>
      <c r="O403">
        <f>IF(ISNUMBER(U403*1)=CF403,0,L403)</f>
      </c>
      <c r="P403">
        <f>IF(ISNUMBER(U403*1)=CF403,0,M403)</f>
      </c>
      <c r="Q403">
        <f>IF(N403&gt;2400000,N403,0)</f>
      </c>
      <c r="R403">
        <f>IF(L403/Q403*100&lt;3,2,10)</f>
      </c>
      <c r="S403">
        <f>IF(CH403=0,0,IF(B403&gt;9,10,IF(B403&gt;8,B403,IF(B403&gt;7.7,7.8,IF(B403&gt;3,B403,IF(B403&gt;1.5,2))))))</f>
      </c>
      <c r="T403">
        <f>IFERROR(U403*1,0)</f>
      </c>
      <c r="U403" t="n">
        <v>89.0</v>
      </c>
      <c r="V403" t="s">
        <v>4533</v>
      </c>
      <c r="W403" t="s">
        <v>4464</v>
      </c>
      <c r="X403" t="n">
        <v>795935.0</v>
      </c>
      <c r="Y403" t="n">
        <v>795935.0</v>
      </c>
      <c r="Z403" t="n">
        <v>159187.0</v>
      </c>
      <c r="AA403" t="n">
        <v>175106.0</v>
      </c>
      <c r="AB403" t="n">
        <v>0.0</v>
      </c>
      <c r="AC403" t="n">
        <v>0.0</v>
      </c>
      <c r="AD403" t="n">
        <v>0.0</v>
      </c>
      <c r="AE403" t="n">
        <v>0.0</v>
      </c>
      <c r="AF403" t="n">
        <v>60000.0</v>
      </c>
      <c r="AG403" t="n">
        <v>0.0</v>
      </c>
      <c r="AH403" t="n">
        <v>0.0</v>
      </c>
      <c r="AI403" t="n">
        <v>0.0</v>
      </c>
      <c r="AJ403" t="n">
        <v>0.0</v>
      </c>
      <c r="AK403" t="n">
        <v>0.0</v>
      </c>
      <c r="AL403" t="n">
        <v>0.0</v>
      </c>
      <c r="AM403" t="n">
        <v>0.0</v>
      </c>
      <c r="AN403" t="n">
        <v>0.0</v>
      </c>
      <c r="AO403" t="n">
        <v>1190228.0</v>
      </c>
      <c r="AP403" t="n">
        <v>119023.0</v>
      </c>
      <c r="AQ403" t="n">
        <v>100720.5</v>
      </c>
      <c r="CG403"/>
    </row>
    <row r="404">
      <c r="A404" t="n">
        <v>6.0</v>
      </c>
      <c r="B404">
        <f>IF((K404-G404-H404&gt;2400000),10,(L404/(K404-G404-H404)*100))</f>
      </c>
      <c r="C404">
        <f>IF(N404&gt;2400000,240000,(N404*S404)/100)</f>
      </c>
      <c r="D404">
        <f>IF(S404=0,0,IF((N404-I404)&gt;2400000,((((((N404-I404-J404)-240000))*0.1+(I404+J404)*0.1)))-7000,((((((N404-I404-J404)-(N404-I404-J404)*S404/100)))*0.1+(I404+J404)*0.1)-7000)))</f>
      </c>
      <c r="E404">
        <f>C404-O404</f>
      </c>
      <c r="F404">
        <f>D404-P404</f>
      </c>
      <c r="G404">
        <f>SUMIF(negtgel!U$2:BL$2,'Tsalin uzuulelt'!B$1,negtgel!U404:BL404) + SUMIF(negtgel!U$2:BL$2,'Tsalin uzuulelt'!B$2,negtgel!U404:BL404)+SUMIF(negtgel!U$2:BL$2,'Tsalin uzuulelt'!B$3,negtgel!U404:BL404)+SUMIF(negtgel!U$2:BL$2,'Tsalin uzuulelt'!B$4,negtgel!U404:BL404)+SUMIF(negtgel!U$2:BL$2,'Tsalin uzuulelt'!B$5,negtgel!U404:BL404)</f>
      </c>
      <c r="H404">
        <f>SUMIF(negtgel!U$2:BL$2,'Tsalin uzuulelt'!F$1,negtgel!U404:BL404) + SUMIF(negtgel!U$2:BL$2,'Tsalin uzuulelt'!F$2,negtgel!U404:BL404)+SUMIF(negtgel!U$2:BL$2,'Tsalin uzuulelt'!F$3,negtgel!U404:BL404)+SUMIF(negtgel!U$2:BL$2,'Tsalin uzuulelt'!F$4,negtgel!U404:BL404)+SUMIF(negtgel!U$2:BL$2,'Tsalin uzuulelt'!F$5,negtgel!U404:BL404)</f>
      </c>
      <c r="I404">
        <f>SUMIF(negtgel!U$2:BL$2,'Tsalin uzuulelt'!H$1,negtgel!U404:BL404) + SUMIF(negtgel!U$2:BL$2,'Tsalin uzuulelt'!H$2,negtgel!U404:BL404)+SUMIF(negtgel!U$2:BL$2,'Tsalin uzuulelt'!H$3,negtgel!U404:BL404)+SUMIF(negtgel!U$2:BL$2,'Tsalin uzuulelt'!H$4,negtgel!U404:BL404)+SUMIF(negtgel!U$2:BL$2,'Tsalin uzuulelt'!H$5,negtgel!U404:BL404)</f>
      </c>
      <c r="J404">
        <f>SUMIF(negtgel!U$2:BL$2,'Tsalin uzuulelt'!J$1,negtgel!U404:BL404) + SUMIF(negtgel!U$2:BL$2,'Tsalin uzuulelt'!J$2,negtgel!U404:BL404)+SUMIF(negtgel!U$2:BL$2,'Tsalin uzuulelt'!J$3,negtgel!U404:BL404)+SUMIF(negtgel!U$2:BL$2,'Tsalin uzuulelt'!J$4,negtgel!U404:BL404)+SUMIF(negtgel!U$2:BL$2,'Tsalin uzuulelt'!J$5,negtgel!U404:BL404)</f>
      </c>
      <c r="K404">
        <f>SUMIF(negtgel!U$2:BL$2,'Tsalin uzuulelt'!L$1,negtgel!U404:BL404) + SUMIF(negtgel!U$2:BL$2,'Tsalin uzuulelt'!L$2,negtgel!U404:BL404)+SUMIF(negtgel!U$2:BL$2,'Tsalin uzuulelt'!L$3,negtgel!U404:BL404)+SUMIF(negtgel!U$2:BL$2,'Tsalin uzuulelt'!L$4,negtgel!U404:BL404)+SUMIF(negtgel!U$2:BL$2,'Tsalin uzuulelt'!L$5,negtgel!U404:BL404)</f>
      </c>
      <c r="L404">
        <f>SUMIF(negtgel!U$2:BL$2,'Tsalin uzuulelt'!N$1,negtgel!U404:BL404) + SUMIF(negtgel!U$2:BL$2,'Tsalin uzuulelt'!N$2,negtgel!U404:BL404)+SUMIF(negtgel!U$2:BL$2,'Tsalin uzuulelt'!N$3,negtgel!U404:BL404)+SUMIF(negtgel!U$2:BL$2,'Tsalin uzuulelt'!N$4,negtgel!U404:BL404)+SUMIF(negtgel!U$2:BL$2,'Tsalin uzuulelt'!N$5,negtgel!U404:BL404)</f>
      </c>
      <c r="M404">
        <f>SUMIF(negtgel!U$2:BL$2,'Tsalin uzuulelt'!P$1,negtgel!U404:BL404) + SUMIF(negtgel!U$2:BL$2,'Tsalin uzuulelt'!P$2,negtgel!U404:BL404)+ SUMIF(negtgel!U$2:BL$2,'Tsalin uzuulelt'!P$3,negtgel!U404:BL404)+ SUMIF(negtgel!U$2:BL$2,'Tsalin uzuulelt'!P$4,negtgel!U404:BL404)+ SUMIF(negtgel!U$2:BL$2,'Tsalin uzuulelt'!P$5,negtgel!U404:BL404)</f>
      </c>
      <c r="N404">
        <f>IF(ISNUMBER(U404*1)=CF404,0,K404-H404-G404)</f>
      </c>
      <c r="O404">
        <f>IF(ISNUMBER(U404*1)=CF404,0,L404)</f>
      </c>
      <c r="P404">
        <f>IF(ISNUMBER(U404*1)=CF404,0,M404)</f>
      </c>
      <c r="Q404">
        <f>IF(N404&gt;2400000,N404,0)</f>
      </c>
      <c r="R404">
        <f>IF(L404/Q404*100&lt;3,2,10)</f>
      </c>
      <c r="S404">
        <f>IF(CH404=0,0,IF(B404&gt;9,10,IF(B404&gt;8,B404,IF(B404&gt;7.7,7.8,IF(B404&gt;3,B404,IF(B404&gt;1.5,2))))))</f>
      </c>
      <c r="T404">
        <f>IFERROR(U404*1,0)</f>
      </c>
      <c r="U404" t="n">
        <v>90.0</v>
      </c>
      <c r="V404" t="s">
        <v>4534</v>
      </c>
      <c r="W404" t="s">
        <v>4469</v>
      </c>
      <c r="X404" t="n">
        <v>580710.0</v>
      </c>
      <c r="Y404" t="n">
        <v>0.0</v>
      </c>
      <c r="Z404" t="n">
        <v>0.0</v>
      </c>
      <c r="AA404" t="n">
        <v>0.0</v>
      </c>
      <c r="AB404" t="n">
        <v>0.0</v>
      </c>
      <c r="AC404" t="n">
        <v>0.0</v>
      </c>
      <c r="AD404" t="n">
        <v>0.0</v>
      </c>
      <c r="AE404" t="n">
        <v>0.0</v>
      </c>
      <c r="AF404" t="n">
        <v>0.0</v>
      </c>
      <c r="AG404" t="n">
        <v>0.0</v>
      </c>
      <c r="AH404" t="n">
        <v>0.0</v>
      </c>
      <c r="AI404" t="n">
        <v>0.0</v>
      </c>
      <c r="AJ404" t="n">
        <v>473137.0</v>
      </c>
      <c r="AK404" t="n">
        <v>0.0</v>
      </c>
      <c r="AL404" t="n">
        <v>0.0</v>
      </c>
      <c r="AM404" t="n">
        <v>0.0</v>
      </c>
      <c r="AN404" t="n">
        <v>0.0</v>
      </c>
      <c r="AO404" t="n">
        <v>473137.0</v>
      </c>
      <c r="AP404" t="n">
        <v>47314.0</v>
      </c>
      <c r="AQ404" t="n">
        <v>35582.3</v>
      </c>
      <c r="CG404"/>
    </row>
    <row r="405">
      <c r="A405" t="n">
        <v>6.0</v>
      </c>
      <c r="B405">
        <f>IF((K405-G405-H405&gt;2400000),10,(L405/(K405-G405-H405)*100))</f>
      </c>
      <c r="C405">
        <f>IF(N405&gt;2400000,240000,(N405*S405)/100)</f>
      </c>
      <c r="D405">
        <f>IF(S405=0,0,IF((N405-I405)&gt;2400000,((((((N405-I405-J405)-240000))*0.1+(I405+J405)*0.1)))-7000,((((((N405-I405-J405)-(N405-I405-J405)*S405/100)))*0.1+(I405+J405)*0.1)-7000)))</f>
      </c>
      <c r="E405">
        <f>C405-O405</f>
      </c>
      <c r="F405">
        <f>D405-P405</f>
      </c>
      <c r="G405">
        <f>SUMIF(negtgel!U$2:BL$2,'Tsalin uzuulelt'!B$1,negtgel!U405:BL405) + SUMIF(negtgel!U$2:BL$2,'Tsalin uzuulelt'!B$2,negtgel!U405:BL405)+SUMIF(negtgel!U$2:BL$2,'Tsalin uzuulelt'!B$3,negtgel!U405:BL405)+SUMIF(negtgel!U$2:BL$2,'Tsalin uzuulelt'!B$4,negtgel!U405:BL405)+SUMIF(negtgel!U$2:BL$2,'Tsalin uzuulelt'!B$5,negtgel!U405:BL405)</f>
      </c>
      <c r="H405">
        <f>SUMIF(negtgel!U$2:BL$2,'Tsalin uzuulelt'!F$1,negtgel!U405:BL405) + SUMIF(negtgel!U$2:BL$2,'Tsalin uzuulelt'!F$2,negtgel!U405:BL405)+SUMIF(negtgel!U$2:BL$2,'Tsalin uzuulelt'!F$3,negtgel!U405:BL405)+SUMIF(negtgel!U$2:BL$2,'Tsalin uzuulelt'!F$4,negtgel!U405:BL405)+SUMIF(negtgel!U$2:BL$2,'Tsalin uzuulelt'!F$5,negtgel!U405:BL405)</f>
      </c>
      <c r="I405">
        <f>SUMIF(negtgel!U$2:BL$2,'Tsalin uzuulelt'!H$1,negtgel!U405:BL405) + SUMIF(negtgel!U$2:BL$2,'Tsalin uzuulelt'!H$2,negtgel!U405:BL405)+SUMIF(negtgel!U$2:BL$2,'Tsalin uzuulelt'!H$3,negtgel!U405:BL405)+SUMIF(negtgel!U$2:BL$2,'Tsalin uzuulelt'!H$4,negtgel!U405:BL405)+SUMIF(negtgel!U$2:BL$2,'Tsalin uzuulelt'!H$5,negtgel!U405:BL405)</f>
      </c>
      <c r="J405">
        <f>SUMIF(negtgel!U$2:BL$2,'Tsalin uzuulelt'!J$1,negtgel!U405:BL405) + SUMIF(negtgel!U$2:BL$2,'Tsalin uzuulelt'!J$2,negtgel!U405:BL405)+SUMIF(negtgel!U$2:BL$2,'Tsalin uzuulelt'!J$3,negtgel!U405:BL405)+SUMIF(negtgel!U$2:BL$2,'Tsalin uzuulelt'!J$4,negtgel!U405:BL405)+SUMIF(negtgel!U$2:BL$2,'Tsalin uzuulelt'!J$5,negtgel!U405:BL405)</f>
      </c>
      <c r="K405">
        <f>SUMIF(negtgel!U$2:BL$2,'Tsalin uzuulelt'!L$1,negtgel!U405:BL405) + SUMIF(negtgel!U$2:BL$2,'Tsalin uzuulelt'!L$2,negtgel!U405:BL405)+SUMIF(negtgel!U$2:BL$2,'Tsalin uzuulelt'!L$3,negtgel!U405:BL405)+SUMIF(negtgel!U$2:BL$2,'Tsalin uzuulelt'!L$4,negtgel!U405:BL405)+SUMIF(negtgel!U$2:BL$2,'Tsalin uzuulelt'!L$5,negtgel!U405:BL405)</f>
      </c>
      <c r="L405">
        <f>SUMIF(negtgel!U$2:BL$2,'Tsalin uzuulelt'!N$1,negtgel!U405:BL405) + SUMIF(negtgel!U$2:BL$2,'Tsalin uzuulelt'!N$2,negtgel!U405:BL405)+SUMIF(negtgel!U$2:BL$2,'Tsalin uzuulelt'!N$3,negtgel!U405:BL405)+SUMIF(negtgel!U$2:BL$2,'Tsalin uzuulelt'!N$4,negtgel!U405:BL405)+SUMIF(negtgel!U$2:BL$2,'Tsalin uzuulelt'!N$5,negtgel!U405:BL405)</f>
      </c>
      <c r="M405">
        <f>SUMIF(negtgel!U$2:BL$2,'Tsalin uzuulelt'!P$1,negtgel!U405:BL405) + SUMIF(negtgel!U$2:BL$2,'Tsalin uzuulelt'!P$2,negtgel!U405:BL405)+ SUMIF(negtgel!U$2:BL$2,'Tsalin uzuulelt'!P$3,negtgel!U405:BL405)+ SUMIF(negtgel!U$2:BL$2,'Tsalin uzuulelt'!P$4,negtgel!U405:BL405)+ SUMIF(negtgel!U$2:BL$2,'Tsalin uzuulelt'!P$5,negtgel!U405:BL405)</f>
      </c>
      <c r="N405">
        <f>IF(ISNUMBER(U405*1)=CF405,0,K405-H405-G405)</f>
      </c>
      <c r="O405">
        <f>IF(ISNUMBER(U405*1)=CF405,0,L405)</f>
      </c>
      <c r="P405">
        <f>IF(ISNUMBER(U405*1)=CF405,0,M405)</f>
      </c>
      <c r="Q405">
        <f>IF(N405&gt;2400000,N405,0)</f>
      </c>
      <c r="R405">
        <f>IF(L405/Q405*100&lt;3,2,10)</f>
      </c>
      <c r="S405">
        <f>IF(CH405=0,0,IF(B405&gt;9,10,IF(B405&gt;8,B405,IF(B405&gt;7.7,7.8,IF(B405&gt;3,B405,IF(B405&gt;1.5,2))))))</f>
      </c>
      <c r="T405">
        <f>IFERROR(U405*1,0)</f>
      </c>
      <c r="U405" t="n">
        <v>91.0</v>
      </c>
      <c r="V405" t="s">
        <v>4535</v>
      </c>
      <c r="W405" t="s">
        <v>4499</v>
      </c>
      <c r="X405" t="n">
        <v>613669.0</v>
      </c>
      <c r="Y405" t="n">
        <v>613669.0</v>
      </c>
      <c r="Z405" t="n">
        <v>61367.0</v>
      </c>
      <c r="AA405" t="n">
        <v>104324.0</v>
      </c>
      <c r="AB405" t="n">
        <v>0.0</v>
      </c>
      <c r="AC405" t="n">
        <v>0.0</v>
      </c>
      <c r="AD405" t="n">
        <v>0.0</v>
      </c>
      <c r="AE405" t="n">
        <v>0.0</v>
      </c>
      <c r="AF405" t="n">
        <v>60000.0</v>
      </c>
      <c r="AG405" t="n">
        <v>0.0</v>
      </c>
      <c r="AH405" t="n">
        <v>0.0</v>
      </c>
      <c r="AI405" t="n">
        <v>0.0</v>
      </c>
      <c r="AJ405" t="n">
        <v>0.0</v>
      </c>
      <c r="AK405" t="n">
        <v>0.0</v>
      </c>
      <c r="AL405" t="n">
        <v>0.0</v>
      </c>
      <c r="AM405" t="n">
        <v>0.0</v>
      </c>
      <c r="AN405" t="n">
        <v>0.0</v>
      </c>
      <c r="AO405" t="n">
        <v>839360.0</v>
      </c>
      <c r="AP405" t="n">
        <v>83936.0</v>
      </c>
      <c r="AQ405" t="n">
        <v>69142.4</v>
      </c>
      <c r="CG405"/>
    </row>
    <row r="406">
      <c r="A406" t="n">
        <v>6.0</v>
      </c>
      <c r="B406">
        <f>IF((K406-G406-H406&gt;2400000),10,(L406/(K406-G406-H406)*100))</f>
      </c>
      <c r="C406">
        <f>IF(N406&gt;2400000,240000,(N406*S406)/100)</f>
      </c>
      <c r="D406">
        <f>IF(S406=0,0,IF((N406-I406)&gt;2400000,((((((N406-I406-J406)-240000))*0.1+(I406+J406)*0.1)))-7000,((((((N406-I406-J406)-(N406-I406-J406)*S406/100)))*0.1+(I406+J406)*0.1)-7000)))</f>
      </c>
      <c r="E406">
        <f>C406-O406</f>
      </c>
      <c r="F406">
        <f>D406-P406</f>
      </c>
      <c r="G406">
        <f>SUMIF(negtgel!U$2:BL$2,'Tsalin uzuulelt'!B$1,negtgel!U406:BL406) + SUMIF(negtgel!U$2:BL$2,'Tsalin uzuulelt'!B$2,negtgel!U406:BL406)+SUMIF(negtgel!U$2:BL$2,'Tsalin uzuulelt'!B$3,negtgel!U406:BL406)+SUMIF(negtgel!U$2:BL$2,'Tsalin uzuulelt'!B$4,negtgel!U406:BL406)+SUMIF(negtgel!U$2:BL$2,'Tsalin uzuulelt'!B$5,negtgel!U406:BL406)</f>
      </c>
      <c r="H406">
        <f>SUMIF(negtgel!U$2:BL$2,'Tsalin uzuulelt'!F$1,negtgel!U406:BL406) + SUMIF(negtgel!U$2:BL$2,'Tsalin uzuulelt'!F$2,negtgel!U406:BL406)+SUMIF(negtgel!U$2:BL$2,'Tsalin uzuulelt'!F$3,negtgel!U406:BL406)+SUMIF(negtgel!U$2:BL$2,'Tsalin uzuulelt'!F$4,negtgel!U406:BL406)+SUMIF(negtgel!U$2:BL$2,'Tsalin uzuulelt'!F$5,negtgel!U406:BL406)</f>
      </c>
      <c r="I406">
        <f>SUMIF(negtgel!U$2:BL$2,'Tsalin uzuulelt'!H$1,negtgel!U406:BL406) + SUMIF(negtgel!U$2:BL$2,'Tsalin uzuulelt'!H$2,negtgel!U406:BL406)+SUMIF(negtgel!U$2:BL$2,'Tsalin uzuulelt'!H$3,negtgel!U406:BL406)+SUMIF(negtgel!U$2:BL$2,'Tsalin uzuulelt'!H$4,negtgel!U406:BL406)+SUMIF(negtgel!U$2:BL$2,'Tsalin uzuulelt'!H$5,negtgel!U406:BL406)</f>
      </c>
      <c r="J406">
        <f>SUMIF(negtgel!U$2:BL$2,'Tsalin uzuulelt'!J$1,negtgel!U406:BL406) + SUMIF(negtgel!U$2:BL$2,'Tsalin uzuulelt'!J$2,negtgel!U406:BL406)+SUMIF(negtgel!U$2:BL$2,'Tsalin uzuulelt'!J$3,negtgel!U406:BL406)+SUMIF(negtgel!U$2:BL$2,'Tsalin uzuulelt'!J$4,negtgel!U406:BL406)+SUMIF(negtgel!U$2:BL$2,'Tsalin uzuulelt'!J$5,negtgel!U406:BL406)</f>
      </c>
      <c r="K406">
        <f>SUMIF(negtgel!U$2:BL$2,'Tsalin uzuulelt'!L$1,negtgel!U406:BL406) + SUMIF(negtgel!U$2:BL$2,'Tsalin uzuulelt'!L$2,negtgel!U406:BL406)+SUMIF(negtgel!U$2:BL$2,'Tsalin uzuulelt'!L$3,negtgel!U406:BL406)+SUMIF(negtgel!U$2:BL$2,'Tsalin uzuulelt'!L$4,negtgel!U406:BL406)+SUMIF(negtgel!U$2:BL$2,'Tsalin uzuulelt'!L$5,negtgel!U406:BL406)</f>
      </c>
      <c r="L406">
        <f>SUMIF(negtgel!U$2:BL$2,'Tsalin uzuulelt'!N$1,negtgel!U406:BL406) + SUMIF(negtgel!U$2:BL$2,'Tsalin uzuulelt'!N$2,negtgel!U406:BL406)+SUMIF(negtgel!U$2:BL$2,'Tsalin uzuulelt'!N$3,negtgel!U406:BL406)+SUMIF(negtgel!U$2:BL$2,'Tsalin uzuulelt'!N$4,negtgel!U406:BL406)+SUMIF(negtgel!U$2:BL$2,'Tsalin uzuulelt'!N$5,negtgel!U406:BL406)</f>
      </c>
      <c r="M406">
        <f>SUMIF(negtgel!U$2:BL$2,'Tsalin uzuulelt'!P$1,negtgel!U406:BL406) + SUMIF(negtgel!U$2:BL$2,'Tsalin uzuulelt'!P$2,negtgel!U406:BL406)+ SUMIF(negtgel!U$2:BL$2,'Tsalin uzuulelt'!P$3,negtgel!U406:BL406)+ SUMIF(negtgel!U$2:BL$2,'Tsalin uzuulelt'!P$4,negtgel!U406:BL406)+ SUMIF(negtgel!U$2:BL$2,'Tsalin uzuulelt'!P$5,negtgel!U406:BL406)</f>
      </c>
      <c r="N406">
        <f>IF(ISNUMBER(U406*1)=CF406,0,K406-H406-G406)</f>
      </c>
      <c r="O406">
        <f>IF(ISNUMBER(U406*1)=CF406,0,L406)</f>
      </c>
      <c r="P406">
        <f>IF(ISNUMBER(U406*1)=CF406,0,M406)</f>
      </c>
      <c r="Q406">
        <f>IF(N406&gt;2400000,N406,0)</f>
      </c>
      <c r="R406">
        <f>IF(L406/Q406*100&lt;3,2,10)</f>
      </c>
      <c r="S406">
        <f>IF(CH406=0,0,IF(B406&gt;9,10,IF(B406&gt;8,B406,IF(B406&gt;7.7,7.8,IF(B406&gt;3,B406,IF(B406&gt;1.5,2))))))</f>
      </c>
      <c r="T406">
        <f>IFERROR(U406*1,0)</f>
      </c>
      <c r="U406" t="n">
        <v>92.0</v>
      </c>
      <c r="V406" t="s">
        <v>4536</v>
      </c>
      <c r="W406" t="s">
        <v>4469</v>
      </c>
      <c r="X406" t="n">
        <v>613669.0</v>
      </c>
      <c r="Y406" t="n">
        <v>613669.0</v>
      </c>
      <c r="Z406" t="n">
        <v>61367.0</v>
      </c>
      <c r="AA406" t="n">
        <v>104324.0</v>
      </c>
      <c r="AB406" t="n">
        <v>0.0</v>
      </c>
      <c r="AC406" t="n">
        <v>0.0</v>
      </c>
      <c r="AD406" t="n">
        <v>0.0</v>
      </c>
      <c r="AE406" t="n">
        <v>0.0</v>
      </c>
      <c r="AF406" t="n">
        <v>60000.0</v>
      </c>
      <c r="AG406" t="n">
        <v>0.0</v>
      </c>
      <c r="AH406" t="n">
        <v>0.0</v>
      </c>
      <c r="AI406" t="n">
        <v>0.0</v>
      </c>
      <c r="AJ406" t="n">
        <v>0.0</v>
      </c>
      <c r="AK406" t="n">
        <v>0.0</v>
      </c>
      <c r="AL406" t="n">
        <v>0.0</v>
      </c>
      <c r="AM406" t="n">
        <v>0.0</v>
      </c>
      <c r="AN406" t="n">
        <v>0.0</v>
      </c>
      <c r="AO406" t="n">
        <v>839360.0</v>
      </c>
      <c r="AP406" t="n">
        <v>83936.0</v>
      </c>
      <c r="AQ406" t="n">
        <v>69142.4</v>
      </c>
      <c r="CG406"/>
    </row>
    <row r="407">
      <c r="A407" t="n">
        <v>6.0</v>
      </c>
      <c r="B407">
        <f>IF((K407-G407-H407&gt;2400000),10,(L407/(K407-G407-H407)*100))</f>
      </c>
      <c r="C407">
        <f>IF(N407&gt;2400000,240000,(N407*S407)/100)</f>
      </c>
      <c r="D407">
        <f>IF(S407=0,0,IF((N407-I407)&gt;2400000,((((((N407-I407-J407)-240000))*0.1+(I407+J407)*0.1)))-7000,((((((N407-I407-J407)-(N407-I407-J407)*S407/100)))*0.1+(I407+J407)*0.1)-7000)))</f>
      </c>
      <c r="E407">
        <f>C407-O407</f>
      </c>
      <c r="F407">
        <f>D407-P407</f>
      </c>
      <c r="G407">
        <f>SUMIF(negtgel!U$2:BL$2,'Tsalin uzuulelt'!B$1,negtgel!U407:BL407) + SUMIF(negtgel!U$2:BL$2,'Tsalin uzuulelt'!B$2,negtgel!U407:BL407)+SUMIF(negtgel!U$2:BL$2,'Tsalin uzuulelt'!B$3,negtgel!U407:BL407)+SUMIF(negtgel!U$2:BL$2,'Tsalin uzuulelt'!B$4,negtgel!U407:BL407)+SUMIF(negtgel!U$2:BL$2,'Tsalin uzuulelt'!B$5,negtgel!U407:BL407)</f>
      </c>
      <c r="H407">
        <f>SUMIF(negtgel!U$2:BL$2,'Tsalin uzuulelt'!F$1,negtgel!U407:BL407) + SUMIF(negtgel!U$2:BL$2,'Tsalin uzuulelt'!F$2,negtgel!U407:BL407)+SUMIF(negtgel!U$2:BL$2,'Tsalin uzuulelt'!F$3,negtgel!U407:BL407)+SUMIF(negtgel!U$2:BL$2,'Tsalin uzuulelt'!F$4,negtgel!U407:BL407)+SUMIF(negtgel!U$2:BL$2,'Tsalin uzuulelt'!F$5,negtgel!U407:BL407)</f>
      </c>
      <c r="I407">
        <f>SUMIF(negtgel!U$2:BL$2,'Tsalin uzuulelt'!H$1,negtgel!U407:BL407) + SUMIF(negtgel!U$2:BL$2,'Tsalin uzuulelt'!H$2,negtgel!U407:BL407)+SUMIF(negtgel!U$2:BL$2,'Tsalin uzuulelt'!H$3,negtgel!U407:BL407)+SUMIF(negtgel!U$2:BL$2,'Tsalin uzuulelt'!H$4,negtgel!U407:BL407)+SUMIF(negtgel!U$2:BL$2,'Tsalin uzuulelt'!H$5,negtgel!U407:BL407)</f>
      </c>
      <c r="J407">
        <f>SUMIF(negtgel!U$2:BL$2,'Tsalin uzuulelt'!J$1,negtgel!U407:BL407) + SUMIF(negtgel!U$2:BL$2,'Tsalin uzuulelt'!J$2,negtgel!U407:BL407)+SUMIF(negtgel!U$2:BL$2,'Tsalin uzuulelt'!J$3,negtgel!U407:BL407)+SUMIF(negtgel!U$2:BL$2,'Tsalin uzuulelt'!J$4,negtgel!U407:BL407)+SUMIF(negtgel!U$2:BL$2,'Tsalin uzuulelt'!J$5,negtgel!U407:BL407)</f>
      </c>
      <c r="K407">
        <f>SUMIF(negtgel!U$2:BL$2,'Tsalin uzuulelt'!L$1,negtgel!U407:BL407) + SUMIF(negtgel!U$2:BL$2,'Tsalin uzuulelt'!L$2,negtgel!U407:BL407)+SUMIF(negtgel!U$2:BL$2,'Tsalin uzuulelt'!L$3,negtgel!U407:BL407)+SUMIF(negtgel!U$2:BL$2,'Tsalin uzuulelt'!L$4,negtgel!U407:BL407)+SUMIF(negtgel!U$2:BL$2,'Tsalin uzuulelt'!L$5,negtgel!U407:BL407)</f>
      </c>
      <c r="L407">
        <f>SUMIF(negtgel!U$2:BL$2,'Tsalin uzuulelt'!N$1,negtgel!U407:BL407) + SUMIF(negtgel!U$2:BL$2,'Tsalin uzuulelt'!N$2,negtgel!U407:BL407)+SUMIF(negtgel!U$2:BL$2,'Tsalin uzuulelt'!N$3,negtgel!U407:BL407)+SUMIF(negtgel!U$2:BL$2,'Tsalin uzuulelt'!N$4,negtgel!U407:BL407)+SUMIF(negtgel!U$2:BL$2,'Tsalin uzuulelt'!N$5,negtgel!U407:BL407)</f>
      </c>
      <c r="M407">
        <f>SUMIF(negtgel!U$2:BL$2,'Tsalin uzuulelt'!P$1,negtgel!U407:BL407) + SUMIF(negtgel!U$2:BL$2,'Tsalin uzuulelt'!P$2,negtgel!U407:BL407)+ SUMIF(negtgel!U$2:BL$2,'Tsalin uzuulelt'!P$3,negtgel!U407:BL407)+ SUMIF(negtgel!U$2:BL$2,'Tsalin uzuulelt'!P$4,negtgel!U407:BL407)+ SUMIF(negtgel!U$2:BL$2,'Tsalin uzuulelt'!P$5,negtgel!U407:BL407)</f>
      </c>
      <c r="N407">
        <f>IF(ISNUMBER(U407*1)=CF407,0,K407-H407-G407)</f>
      </c>
      <c r="O407">
        <f>IF(ISNUMBER(U407*1)=CF407,0,L407)</f>
      </c>
      <c r="P407">
        <f>IF(ISNUMBER(U407*1)=CF407,0,M407)</f>
      </c>
      <c r="Q407">
        <f>IF(N407&gt;2400000,N407,0)</f>
      </c>
      <c r="R407">
        <f>IF(L407/Q407*100&lt;3,2,10)</f>
      </c>
      <c r="S407">
        <f>IF(CH407=0,0,IF(B407&gt;9,10,IF(B407&gt;8,B407,IF(B407&gt;7.7,7.8,IF(B407&gt;3,B407,IF(B407&gt;1.5,2))))))</f>
      </c>
      <c r="T407">
        <f>IFERROR(U407*1,0)</f>
      </c>
      <c r="U407" t="s">
        <v>4466</v>
      </c>
      <c r="V407"/>
      <c r="W407"/>
      <c r="X407" t="n">
        <v>7853536.0</v>
      </c>
      <c r="Y407" t="n">
        <v>7035723.0</v>
      </c>
      <c r="Z407" t="n">
        <v>1082537.0</v>
      </c>
      <c r="AA407" t="n">
        <v>1273561.0</v>
      </c>
      <c r="AB407" t="n">
        <v>33872.0</v>
      </c>
      <c r="AC407" t="n">
        <v>0.0</v>
      </c>
      <c r="AD407" t="n">
        <v>0.0</v>
      </c>
      <c r="AE407" t="n">
        <v>0.0</v>
      </c>
      <c r="AF407" t="n">
        <v>639000.0</v>
      </c>
      <c r="AG407" t="n">
        <v>0.0</v>
      </c>
      <c r="AH407" t="n">
        <v>0.0</v>
      </c>
      <c r="AI407" t="n">
        <v>0.0</v>
      </c>
      <c r="AJ407" t="n">
        <v>473137.0</v>
      </c>
      <c r="AK407" t="n">
        <v>0.0</v>
      </c>
      <c r="AL407" t="n">
        <v>211475.0</v>
      </c>
      <c r="AM407" t="n">
        <v>0.0</v>
      </c>
      <c r="AN407" t="n">
        <v>0.0</v>
      </c>
      <c r="AO407" t="n">
        <v>1.0749305E7</v>
      </c>
      <c r="AP407" t="n">
        <v>1053786.0</v>
      </c>
      <c r="AQ407" t="n">
        <v>870794.7</v>
      </c>
      <c r="CG407"/>
    </row>
    <row r="408">
      <c r="A408" t="n">
        <v>6.0</v>
      </c>
      <c r="B408">
        <f>IF((K408-G408-H408&gt;2400000),10,(L408/(K408-G408-H408)*100))</f>
      </c>
      <c r="C408">
        <f>IF(N408&gt;2400000,240000,(N408*S408)/100)</f>
      </c>
      <c r="D408">
        <f>IF(S408=0,0,IF((N408-I408)&gt;2400000,((((((N408-I408-J408)-240000))*0.1+(I408+J408)*0.1)))-7000,((((((N408-I408-J408)-(N408-I408-J408)*S408/100)))*0.1+(I408+J408)*0.1)-7000)))</f>
      </c>
      <c r="E408">
        <f>C408-O408</f>
      </c>
      <c r="F408">
        <f>D408-P408</f>
      </c>
      <c r="G408">
        <f>SUMIF(negtgel!U$2:BL$2,'Tsalin uzuulelt'!B$1,negtgel!U408:BL408) + SUMIF(negtgel!U$2:BL$2,'Tsalin uzuulelt'!B$2,negtgel!U408:BL408)+SUMIF(negtgel!U$2:BL$2,'Tsalin uzuulelt'!B$3,negtgel!U408:BL408)+SUMIF(negtgel!U$2:BL$2,'Tsalin uzuulelt'!B$4,negtgel!U408:BL408)+SUMIF(negtgel!U$2:BL$2,'Tsalin uzuulelt'!B$5,negtgel!U408:BL408)</f>
      </c>
      <c r="H408">
        <f>SUMIF(negtgel!U$2:BL$2,'Tsalin uzuulelt'!F$1,negtgel!U408:BL408) + SUMIF(negtgel!U$2:BL$2,'Tsalin uzuulelt'!F$2,negtgel!U408:BL408)+SUMIF(negtgel!U$2:BL$2,'Tsalin uzuulelt'!F$3,negtgel!U408:BL408)+SUMIF(negtgel!U$2:BL$2,'Tsalin uzuulelt'!F$4,negtgel!U408:BL408)+SUMIF(negtgel!U$2:BL$2,'Tsalin uzuulelt'!F$5,negtgel!U408:BL408)</f>
      </c>
      <c r="I408">
        <f>SUMIF(negtgel!U$2:BL$2,'Tsalin uzuulelt'!H$1,negtgel!U408:BL408) + SUMIF(negtgel!U$2:BL$2,'Tsalin uzuulelt'!H$2,negtgel!U408:BL408)+SUMIF(negtgel!U$2:BL$2,'Tsalin uzuulelt'!H$3,negtgel!U408:BL408)+SUMIF(negtgel!U$2:BL$2,'Tsalin uzuulelt'!H$4,negtgel!U408:BL408)+SUMIF(negtgel!U$2:BL$2,'Tsalin uzuulelt'!H$5,negtgel!U408:BL408)</f>
      </c>
      <c r="J408">
        <f>SUMIF(negtgel!U$2:BL$2,'Tsalin uzuulelt'!J$1,negtgel!U408:BL408) + SUMIF(negtgel!U$2:BL$2,'Tsalin uzuulelt'!J$2,negtgel!U408:BL408)+SUMIF(negtgel!U$2:BL$2,'Tsalin uzuulelt'!J$3,negtgel!U408:BL408)+SUMIF(negtgel!U$2:BL$2,'Tsalin uzuulelt'!J$4,negtgel!U408:BL408)+SUMIF(negtgel!U$2:BL$2,'Tsalin uzuulelt'!J$5,negtgel!U408:BL408)</f>
      </c>
      <c r="K408">
        <f>SUMIF(negtgel!U$2:BL$2,'Tsalin uzuulelt'!L$1,negtgel!U408:BL408) + SUMIF(negtgel!U$2:BL$2,'Tsalin uzuulelt'!L$2,negtgel!U408:BL408)+SUMIF(negtgel!U$2:BL$2,'Tsalin uzuulelt'!L$3,negtgel!U408:BL408)+SUMIF(negtgel!U$2:BL$2,'Tsalin uzuulelt'!L$4,negtgel!U408:BL408)+SUMIF(negtgel!U$2:BL$2,'Tsalin uzuulelt'!L$5,negtgel!U408:BL408)</f>
      </c>
      <c r="L408">
        <f>SUMIF(negtgel!U$2:BL$2,'Tsalin uzuulelt'!N$1,negtgel!U408:BL408) + SUMIF(negtgel!U$2:BL$2,'Tsalin uzuulelt'!N$2,negtgel!U408:BL408)+SUMIF(negtgel!U$2:BL$2,'Tsalin uzuulelt'!N$3,negtgel!U408:BL408)+SUMIF(negtgel!U$2:BL$2,'Tsalin uzuulelt'!N$4,negtgel!U408:BL408)+SUMIF(negtgel!U$2:BL$2,'Tsalin uzuulelt'!N$5,negtgel!U408:BL408)</f>
      </c>
      <c r="M408">
        <f>SUMIF(negtgel!U$2:BL$2,'Tsalin uzuulelt'!P$1,negtgel!U408:BL408) + SUMIF(negtgel!U$2:BL$2,'Tsalin uzuulelt'!P$2,negtgel!U408:BL408)+ SUMIF(negtgel!U$2:BL$2,'Tsalin uzuulelt'!P$3,negtgel!U408:BL408)+ SUMIF(negtgel!U$2:BL$2,'Tsalin uzuulelt'!P$4,negtgel!U408:BL408)+ SUMIF(negtgel!U$2:BL$2,'Tsalin uzuulelt'!P$5,negtgel!U408:BL408)</f>
      </c>
      <c r="N408">
        <f>IF(ISNUMBER(U408*1)=CF408,0,K408-H408-G408)</f>
      </c>
      <c r="O408">
        <f>IF(ISNUMBER(U408*1)=CF408,0,L408)</f>
      </c>
      <c r="P408">
        <f>IF(ISNUMBER(U408*1)=CF408,0,M408)</f>
      </c>
      <c r="Q408">
        <f>IF(N408&gt;2400000,N408,0)</f>
      </c>
      <c r="R408">
        <f>IF(L408/Q408*100&lt;3,2,10)</f>
      </c>
      <c r="S408">
        <f>IF(CH408=0,0,IF(B408&gt;9,10,IF(B408&gt;8,B408,IF(B408&gt;7.7,7.8,IF(B408&gt;3,B408,IF(B408&gt;1.5,2))))))</f>
      </c>
      <c r="T408">
        <f>IFERROR(U408*1,0)</f>
      </c>
      <c r="U408" t="s">
        <v>4537</v>
      </c>
      <c r="V408"/>
      <c r="W408"/>
      <c r="X408"/>
      <c r="Y408"/>
      <c r="Z408"/>
      <c r="AA408"/>
      <c r="AB408"/>
      <c r="AC408"/>
      <c r="AD408"/>
      <c r="AE408"/>
      <c r="AF408"/>
      <c r="AG408"/>
      <c r="AH408"/>
      <c r="AI408"/>
      <c r="AJ408"/>
      <c r="AK408"/>
      <c r="AL408"/>
      <c r="AM408"/>
      <c r="AN408"/>
      <c r="AO408"/>
      <c r="AP408"/>
      <c r="AQ408"/>
      <c r="CG408"/>
    </row>
    <row r="409">
      <c r="A409" t="n">
        <v>6.0</v>
      </c>
      <c r="B409">
        <f>IF((K409-G409-H409&gt;2400000),10,(L409/(K409-G409-H409)*100))</f>
      </c>
      <c r="C409">
        <f>IF(N409&gt;2400000,240000,(N409*S409)/100)</f>
      </c>
      <c r="D409">
        <f>IF(S409=0,0,IF((N409-I409)&gt;2400000,((((((N409-I409-J409)-240000))*0.1+(I409+J409)*0.1)))-7000,((((((N409-I409-J409)-(N409-I409-J409)*S409/100)))*0.1+(I409+J409)*0.1)-7000)))</f>
      </c>
      <c r="E409">
        <f>C409-O409</f>
      </c>
      <c r="F409">
        <f>D409-P409</f>
      </c>
      <c r="G409">
        <f>SUMIF(negtgel!U$2:BL$2,'Tsalin uzuulelt'!B$1,negtgel!U409:BL409) + SUMIF(negtgel!U$2:BL$2,'Tsalin uzuulelt'!B$2,negtgel!U409:BL409)+SUMIF(negtgel!U$2:BL$2,'Tsalin uzuulelt'!B$3,negtgel!U409:BL409)+SUMIF(negtgel!U$2:BL$2,'Tsalin uzuulelt'!B$4,negtgel!U409:BL409)+SUMIF(negtgel!U$2:BL$2,'Tsalin uzuulelt'!B$5,negtgel!U409:BL409)</f>
      </c>
      <c r="H409">
        <f>SUMIF(negtgel!U$2:BL$2,'Tsalin uzuulelt'!F$1,negtgel!U409:BL409) + SUMIF(negtgel!U$2:BL$2,'Tsalin uzuulelt'!F$2,negtgel!U409:BL409)+SUMIF(negtgel!U$2:BL$2,'Tsalin uzuulelt'!F$3,negtgel!U409:BL409)+SUMIF(negtgel!U$2:BL$2,'Tsalin uzuulelt'!F$4,negtgel!U409:BL409)+SUMIF(negtgel!U$2:BL$2,'Tsalin uzuulelt'!F$5,negtgel!U409:BL409)</f>
      </c>
      <c r="I409">
        <f>SUMIF(negtgel!U$2:BL$2,'Tsalin uzuulelt'!H$1,negtgel!U409:BL409) + SUMIF(negtgel!U$2:BL$2,'Tsalin uzuulelt'!H$2,negtgel!U409:BL409)+SUMIF(negtgel!U$2:BL$2,'Tsalin uzuulelt'!H$3,negtgel!U409:BL409)+SUMIF(negtgel!U$2:BL$2,'Tsalin uzuulelt'!H$4,negtgel!U409:BL409)+SUMIF(negtgel!U$2:BL$2,'Tsalin uzuulelt'!H$5,negtgel!U409:BL409)</f>
      </c>
      <c r="J409">
        <f>SUMIF(negtgel!U$2:BL$2,'Tsalin uzuulelt'!J$1,negtgel!U409:BL409) + SUMIF(negtgel!U$2:BL$2,'Tsalin uzuulelt'!J$2,negtgel!U409:BL409)+SUMIF(negtgel!U$2:BL$2,'Tsalin uzuulelt'!J$3,negtgel!U409:BL409)+SUMIF(negtgel!U$2:BL$2,'Tsalin uzuulelt'!J$4,negtgel!U409:BL409)+SUMIF(negtgel!U$2:BL$2,'Tsalin uzuulelt'!J$5,negtgel!U409:BL409)</f>
      </c>
      <c r="K409">
        <f>SUMIF(negtgel!U$2:BL$2,'Tsalin uzuulelt'!L$1,negtgel!U409:BL409) + SUMIF(negtgel!U$2:BL$2,'Tsalin uzuulelt'!L$2,negtgel!U409:BL409)+SUMIF(negtgel!U$2:BL$2,'Tsalin uzuulelt'!L$3,negtgel!U409:BL409)+SUMIF(negtgel!U$2:BL$2,'Tsalin uzuulelt'!L$4,negtgel!U409:BL409)+SUMIF(negtgel!U$2:BL$2,'Tsalin uzuulelt'!L$5,negtgel!U409:BL409)</f>
      </c>
      <c r="L409">
        <f>SUMIF(negtgel!U$2:BL$2,'Tsalin uzuulelt'!N$1,negtgel!U409:BL409) + SUMIF(negtgel!U$2:BL$2,'Tsalin uzuulelt'!N$2,negtgel!U409:BL409)+SUMIF(negtgel!U$2:BL$2,'Tsalin uzuulelt'!N$3,negtgel!U409:BL409)+SUMIF(negtgel!U$2:BL$2,'Tsalin uzuulelt'!N$4,negtgel!U409:BL409)+SUMIF(negtgel!U$2:BL$2,'Tsalin uzuulelt'!N$5,negtgel!U409:BL409)</f>
      </c>
      <c r="M409">
        <f>SUMIF(negtgel!U$2:BL$2,'Tsalin uzuulelt'!P$1,negtgel!U409:BL409) + SUMIF(negtgel!U$2:BL$2,'Tsalin uzuulelt'!P$2,negtgel!U409:BL409)+ SUMIF(negtgel!U$2:BL$2,'Tsalin uzuulelt'!P$3,negtgel!U409:BL409)+ SUMIF(negtgel!U$2:BL$2,'Tsalin uzuulelt'!P$4,negtgel!U409:BL409)+ SUMIF(negtgel!U$2:BL$2,'Tsalin uzuulelt'!P$5,negtgel!U409:BL409)</f>
      </c>
      <c r="N409">
        <f>IF(ISNUMBER(U409*1)=CF409,0,K409-H409-G409)</f>
      </c>
      <c r="O409">
        <f>IF(ISNUMBER(U409*1)=CF409,0,L409)</f>
      </c>
      <c r="P409">
        <f>IF(ISNUMBER(U409*1)=CF409,0,M409)</f>
      </c>
      <c r="Q409">
        <f>IF(N409&gt;2400000,N409,0)</f>
      </c>
      <c r="R409">
        <f>IF(L409/Q409*100&lt;3,2,10)</f>
      </c>
      <c r="S409">
        <f>IF(CH409=0,0,IF(B409&gt;9,10,IF(B409&gt;8,B409,IF(B409&gt;7.7,7.8,IF(B409&gt;3,B409,IF(B409&gt;1.5,2))))))</f>
      </c>
      <c r="T409">
        <f>IFERROR(U409*1,0)</f>
      </c>
      <c r="U409" t="n">
        <v>93.0</v>
      </c>
      <c r="V409" t="s">
        <v>4538</v>
      </c>
      <c r="W409" t="s">
        <v>4469</v>
      </c>
      <c r="X409" t="n">
        <v>580710.0</v>
      </c>
      <c r="Y409" t="n">
        <v>0.0</v>
      </c>
      <c r="Z409" t="n">
        <v>0.0</v>
      </c>
      <c r="AA409" t="n">
        <v>0.0</v>
      </c>
      <c r="AB409" t="n">
        <v>0.0</v>
      </c>
      <c r="AC409" t="n">
        <v>0.0</v>
      </c>
      <c r="AD409" t="n">
        <v>0.0</v>
      </c>
      <c r="AE409" t="n">
        <v>0.0</v>
      </c>
      <c r="AF409" t="n">
        <v>0.0</v>
      </c>
      <c r="AG409" t="n">
        <v>0.0</v>
      </c>
      <c r="AH409" t="n">
        <v>0.0</v>
      </c>
      <c r="AI409" t="n">
        <v>0.0</v>
      </c>
      <c r="AJ409" t="n">
        <v>0.0</v>
      </c>
      <c r="AK409" t="n">
        <v>0.0</v>
      </c>
      <c r="AL409" t="n">
        <v>0.0</v>
      </c>
      <c r="AM409" t="n">
        <v>0.0</v>
      </c>
      <c r="AN409" t="n">
        <v>0.0</v>
      </c>
      <c r="AO409" t="n">
        <v>0.0</v>
      </c>
      <c r="AP409" t="n">
        <v>0.0</v>
      </c>
      <c r="AQ409" t="n">
        <v>0.0</v>
      </c>
      <c r="CG409"/>
    </row>
    <row r="410">
      <c r="A410" t="n">
        <v>6.0</v>
      </c>
      <c r="B410">
        <f>IF((K410-G410-H410&gt;2400000),10,(L410/(K410-G410-H410)*100))</f>
      </c>
      <c r="C410">
        <f>IF(N410&gt;2400000,240000,(N410*S410)/100)</f>
      </c>
      <c r="D410">
        <f>IF(S410=0,0,IF((N410-I410)&gt;2400000,((((((N410-I410-J410)-240000))*0.1+(I410+J410)*0.1)))-7000,((((((N410-I410-J410)-(N410-I410-J410)*S410/100)))*0.1+(I410+J410)*0.1)-7000)))</f>
      </c>
      <c r="E410">
        <f>C410-O410</f>
      </c>
      <c r="F410">
        <f>D410-P410</f>
      </c>
      <c r="G410">
        <f>SUMIF(negtgel!U$2:BL$2,'Tsalin uzuulelt'!B$1,negtgel!U410:BL410) + SUMIF(negtgel!U$2:BL$2,'Tsalin uzuulelt'!B$2,negtgel!U410:BL410)+SUMIF(negtgel!U$2:BL$2,'Tsalin uzuulelt'!B$3,negtgel!U410:BL410)+SUMIF(negtgel!U$2:BL$2,'Tsalin uzuulelt'!B$4,negtgel!U410:BL410)+SUMIF(negtgel!U$2:BL$2,'Tsalin uzuulelt'!B$5,negtgel!U410:BL410)</f>
      </c>
      <c r="H410">
        <f>SUMIF(negtgel!U$2:BL$2,'Tsalin uzuulelt'!F$1,negtgel!U410:BL410) + SUMIF(negtgel!U$2:BL$2,'Tsalin uzuulelt'!F$2,negtgel!U410:BL410)+SUMIF(negtgel!U$2:BL$2,'Tsalin uzuulelt'!F$3,negtgel!U410:BL410)+SUMIF(negtgel!U$2:BL$2,'Tsalin uzuulelt'!F$4,negtgel!U410:BL410)+SUMIF(negtgel!U$2:BL$2,'Tsalin uzuulelt'!F$5,negtgel!U410:BL410)</f>
      </c>
      <c r="I410">
        <f>SUMIF(negtgel!U$2:BL$2,'Tsalin uzuulelt'!H$1,negtgel!U410:BL410) + SUMIF(negtgel!U$2:BL$2,'Tsalin uzuulelt'!H$2,negtgel!U410:BL410)+SUMIF(negtgel!U$2:BL$2,'Tsalin uzuulelt'!H$3,negtgel!U410:BL410)+SUMIF(negtgel!U$2:BL$2,'Tsalin uzuulelt'!H$4,negtgel!U410:BL410)+SUMIF(negtgel!U$2:BL$2,'Tsalin uzuulelt'!H$5,negtgel!U410:BL410)</f>
      </c>
      <c r="J410">
        <f>SUMIF(negtgel!U$2:BL$2,'Tsalin uzuulelt'!J$1,negtgel!U410:BL410) + SUMIF(negtgel!U$2:BL$2,'Tsalin uzuulelt'!J$2,negtgel!U410:BL410)+SUMIF(negtgel!U$2:BL$2,'Tsalin uzuulelt'!J$3,negtgel!U410:BL410)+SUMIF(negtgel!U$2:BL$2,'Tsalin uzuulelt'!J$4,negtgel!U410:BL410)+SUMIF(negtgel!U$2:BL$2,'Tsalin uzuulelt'!J$5,negtgel!U410:BL410)</f>
      </c>
      <c r="K410">
        <f>SUMIF(negtgel!U$2:BL$2,'Tsalin uzuulelt'!L$1,negtgel!U410:BL410) + SUMIF(negtgel!U$2:BL$2,'Tsalin uzuulelt'!L$2,negtgel!U410:BL410)+SUMIF(negtgel!U$2:BL$2,'Tsalin uzuulelt'!L$3,negtgel!U410:BL410)+SUMIF(negtgel!U$2:BL$2,'Tsalin uzuulelt'!L$4,negtgel!U410:BL410)+SUMIF(negtgel!U$2:BL$2,'Tsalin uzuulelt'!L$5,negtgel!U410:BL410)</f>
      </c>
      <c r="L410">
        <f>SUMIF(negtgel!U$2:BL$2,'Tsalin uzuulelt'!N$1,negtgel!U410:BL410) + SUMIF(negtgel!U$2:BL$2,'Tsalin uzuulelt'!N$2,negtgel!U410:BL410)+SUMIF(negtgel!U$2:BL$2,'Tsalin uzuulelt'!N$3,negtgel!U410:BL410)+SUMIF(negtgel!U$2:BL$2,'Tsalin uzuulelt'!N$4,negtgel!U410:BL410)+SUMIF(negtgel!U$2:BL$2,'Tsalin uzuulelt'!N$5,negtgel!U410:BL410)</f>
      </c>
      <c r="M410">
        <f>SUMIF(negtgel!U$2:BL$2,'Tsalin uzuulelt'!P$1,negtgel!U410:BL410) + SUMIF(negtgel!U$2:BL$2,'Tsalin uzuulelt'!P$2,negtgel!U410:BL410)+ SUMIF(negtgel!U$2:BL$2,'Tsalin uzuulelt'!P$3,negtgel!U410:BL410)+ SUMIF(negtgel!U$2:BL$2,'Tsalin uzuulelt'!P$4,negtgel!U410:BL410)+ SUMIF(negtgel!U$2:BL$2,'Tsalin uzuulelt'!P$5,negtgel!U410:BL410)</f>
      </c>
      <c r="N410">
        <f>IF(ISNUMBER(U410*1)=CF410,0,K410-H410-G410)</f>
      </c>
      <c r="O410">
        <f>IF(ISNUMBER(U410*1)=CF410,0,L410)</f>
      </c>
      <c r="P410">
        <f>IF(ISNUMBER(U410*1)=CF410,0,M410)</f>
      </c>
      <c r="Q410">
        <f>IF(N410&gt;2400000,N410,0)</f>
      </c>
      <c r="R410">
        <f>IF(L410/Q410*100&lt;3,2,10)</f>
      </c>
      <c r="S410">
        <f>IF(CH410=0,0,IF(B410&gt;9,10,IF(B410&gt;8,B410,IF(B410&gt;7.7,7.8,IF(B410&gt;3,B410,IF(B410&gt;1.5,2))))))</f>
      </c>
      <c r="T410">
        <f>IFERROR(U410*1,0)</f>
      </c>
      <c r="U410" t="n">
        <v>94.0</v>
      </c>
      <c r="V410" t="s">
        <v>4552</v>
      </c>
      <c r="W410" t="s">
        <v>4471</v>
      </c>
      <c r="X410" t="n">
        <v>496912.0</v>
      </c>
      <c r="Y410" t="n">
        <v>0.0</v>
      </c>
      <c r="Z410" t="n">
        <v>0.0</v>
      </c>
      <c r="AA410" t="n">
        <v>0.0</v>
      </c>
      <c r="AB410" t="n">
        <v>0.0</v>
      </c>
      <c r="AC410" t="n">
        <v>0.0</v>
      </c>
      <c r="AD410" t="n">
        <v>0.0</v>
      </c>
      <c r="AE410" t="n">
        <v>0.0</v>
      </c>
      <c r="AF410" t="n">
        <v>0.0</v>
      </c>
      <c r="AG410" t="n">
        <v>0.0</v>
      </c>
      <c r="AH410" t="n">
        <v>0.0</v>
      </c>
      <c r="AI410" t="n">
        <v>0.0</v>
      </c>
      <c r="AJ410" t="n">
        <v>0.0</v>
      </c>
      <c r="AK410" t="n">
        <v>0.0</v>
      </c>
      <c r="AL410" t="n">
        <v>0.0</v>
      </c>
      <c r="AM410" t="n">
        <v>0.0</v>
      </c>
      <c r="AN410" t="n">
        <v>0.0</v>
      </c>
      <c r="AO410" t="n">
        <v>0.0</v>
      </c>
      <c r="AP410" t="n">
        <v>0.0</v>
      </c>
      <c r="AQ410" t="n">
        <v>0.0</v>
      </c>
      <c r="CG410"/>
    </row>
    <row r="411">
      <c r="A411" t="n">
        <v>6.0</v>
      </c>
      <c r="B411">
        <f>IF((K411-G411-H411&gt;2400000),10,(L411/(K411-G411-H411)*100))</f>
      </c>
      <c r="C411">
        <f>IF(N411&gt;2400000,240000,(N411*S411)/100)</f>
      </c>
      <c r="D411">
        <f>IF(S411=0,0,IF((N411-I411)&gt;2400000,((((((N411-I411-J411)-240000))*0.1+(I411+J411)*0.1)))-7000,((((((N411-I411-J411)-(N411-I411-J411)*S411/100)))*0.1+(I411+J411)*0.1)-7000)))</f>
      </c>
      <c r="E411">
        <f>C411-O411</f>
      </c>
      <c r="F411">
        <f>D411-P411</f>
      </c>
      <c r="G411">
        <f>SUMIF(negtgel!U$2:BL$2,'Tsalin uzuulelt'!B$1,negtgel!U411:BL411) + SUMIF(negtgel!U$2:BL$2,'Tsalin uzuulelt'!B$2,negtgel!U411:BL411)+SUMIF(negtgel!U$2:BL$2,'Tsalin uzuulelt'!B$3,negtgel!U411:BL411)+SUMIF(negtgel!U$2:BL$2,'Tsalin uzuulelt'!B$4,negtgel!U411:BL411)+SUMIF(negtgel!U$2:BL$2,'Tsalin uzuulelt'!B$5,negtgel!U411:BL411)</f>
      </c>
      <c r="H411">
        <f>SUMIF(negtgel!U$2:BL$2,'Tsalin uzuulelt'!F$1,negtgel!U411:BL411) + SUMIF(negtgel!U$2:BL$2,'Tsalin uzuulelt'!F$2,negtgel!U411:BL411)+SUMIF(negtgel!U$2:BL$2,'Tsalin uzuulelt'!F$3,negtgel!U411:BL411)+SUMIF(negtgel!U$2:BL$2,'Tsalin uzuulelt'!F$4,negtgel!U411:BL411)+SUMIF(negtgel!U$2:BL$2,'Tsalin uzuulelt'!F$5,negtgel!U411:BL411)</f>
      </c>
      <c r="I411">
        <f>SUMIF(negtgel!U$2:BL$2,'Tsalin uzuulelt'!H$1,negtgel!U411:BL411) + SUMIF(negtgel!U$2:BL$2,'Tsalin uzuulelt'!H$2,negtgel!U411:BL411)+SUMIF(negtgel!U$2:BL$2,'Tsalin uzuulelt'!H$3,negtgel!U411:BL411)+SUMIF(negtgel!U$2:BL$2,'Tsalin uzuulelt'!H$4,negtgel!U411:BL411)+SUMIF(negtgel!U$2:BL$2,'Tsalin uzuulelt'!H$5,negtgel!U411:BL411)</f>
      </c>
      <c r="J411">
        <f>SUMIF(negtgel!U$2:BL$2,'Tsalin uzuulelt'!J$1,negtgel!U411:BL411) + SUMIF(negtgel!U$2:BL$2,'Tsalin uzuulelt'!J$2,negtgel!U411:BL411)+SUMIF(negtgel!U$2:BL$2,'Tsalin uzuulelt'!J$3,negtgel!U411:BL411)+SUMIF(negtgel!U$2:BL$2,'Tsalin uzuulelt'!J$4,negtgel!U411:BL411)+SUMIF(negtgel!U$2:BL$2,'Tsalin uzuulelt'!J$5,negtgel!U411:BL411)</f>
      </c>
      <c r="K411">
        <f>SUMIF(negtgel!U$2:BL$2,'Tsalin uzuulelt'!L$1,negtgel!U411:BL411) + SUMIF(negtgel!U$2:BL$2,'Tsalin uzuulelt'!L$2,negtgel!U411:BL411)+SUMIF(negtgel!U$2:BL$2,'Tsalin uzuulelt'!L$3,negtgel!U411:BL411)+SUMIF(negtgel!U$2:BL$2,'Tsalin uzuulelt'!L$4,negtgel!U411:BL411)+SUMIF(negtgel!U$2:BL$2,'Tsalin uzuulelt'!L$5,negtgel!U411:BL411)</f>
      </c>
      <c r="L411">
        <f>SUMIF(negtgel!U$2:BL$2,'Tsalin uzuulelt'!N$1,negtgel!U411:BL411) + SUMIF(negtgel!U$2:BL$2,'Tsalin uzuulelt'!N$2,negtgel!U411:BL411)+SUMIF(negtgel!U$2:BL$2,'Tsalin uzuulelt'!N$3,negtgel!U411:BL411)+SUMIF(negtgel!U$2:BL$2,'Tsalin uzuulelt'!N$4,negtgel!U411:BL411)+SUMIF(negtgel!U$2:BL$2,'Tsalin uzuulelt'!N$5,negtgel!U411:BL411)</f>
      </c>
      <c r="M411">
        <f>SUMIF(negtgel!U$2:BL$2,'Tsalin uzuulelt'!P$1,negtgel!U411:BL411) + SUMIF(negtgel!U$2:BL$2,'Tsalin uzuulelt'!P$2,negtgel!U411:BL411)+ SUMIF(negtgel!U$2:BL$2,'Tsalin uzuulelt'!P$3,negtgel!U411:BL411)+ SUMIF(negtgel!U$2:BL$2,'Tsalin uzuulelt'!P$4,negtgel!U411:BL411)+ SUMIF(negtgel!U$2:BL$2,'Tsalin uzuulelt'!P$5,negtgel!U411:BL411)</f>
      </c>
      <c r="N411">
        <f>IF(ISNUMBER(U411*1)=CF411,0,K411-H411-G411)</f>
      </c>
      <c r="O411">
        <f>IF(ISNUMBER(U411*1)=CF411,0,L411)</f>
      </c>
      <c r="P411">
        <f>IF(ISNUMBER(U411*1)=CF411,0,M411)</f>
      </c>
      <c r="Q411">
        <f>IF(N411&gt;2400000,N411,0)</f>
      </c>
      <c r="R411">
        <f>IF(L411/Q411*100&lt;3,2,10)</f>
      </c>
      <c r="S411">
        <f>IF(CH411=0,0,IF(B411&gt;9,10,IF(B411&gt;8,B411,IF(B411&gt;7.7,7.8,IF(B411&gt;3,B411,IF(B411&gt;1.5,2))))))</f>
      </c>
      <c r="T411">
        <f>IFERROR(U411*1,0)</f>
      </c>
      <c r="U411" t="n">
        <v>95.0</v>
      </c>
      <c r="V411" t="s">
        <v>4553</v>
      </c>
      <c r="W411" t="s">
        <v>4469</v>
      </c>
      <c r="X411" t="n">
        <v>677436.0</v>
      </c>
      <c r="Y411" t="n">
        <v>0.0</v>
      </c>
      <c r="Z411" t="n">
        <v>0.0</v>
      </c>
      <c r="AA411" t="n">
        <v>0.0</v>
      </c>
      <c r="AB411" t="n">
        <v>0.0</v>
      </c>
      <c r="AC411" t="n">
        <v>0.0</v>
      </c>
      <c r="AD411" t="n">
        <v>0.0</v>
      </c>
      <c r="AE411" t="n">
        <v>0.0</v>
      </c>
      <c r="AF411" t="n">
        <v>0.0</v>
      </c>
      <c r="AG411" t="n">
        <v>0.0</v>
      </c>
      <c r="AH411" t="n">
        <v>0.0</v>
      </c>
      <c r="AI411" t="n">
        <v>0.0</v>
      </c>
      <c r="AJ411" t="n">
        <v>0.0</v>
      </c>
      <c r="AK411" t="n">
        <v>0.0</v>
      </c>
      <c r="AL411" t="n">
        <v>0.0</v>
      </c>
      <c r="AM411" t="n">
        <v>0.0</v>
      </c>
      <c r="AN411" t="n">
        <v>0.0</v>
      </c>
      <c r="AO411" t="n">
        <v>0.0</v>
      </c>
      <c r="AP411" t="n">
        <v>0.0</v>
      </c>
      <c r="AQ411" t="n">
        <v>0.0</v>
      </c>
      <c r="CG411"/>
    </row>
    <row r="412">
      <c r="A412" t="n">
        <v>6.0</v>
      </c>
      <c r="B412">
        <f>IF((K412-G412-H412&gt;2400000),10,(L412/(K412-G412-H412)*100))</f>
      </c>
      <c r="C412">
        <f>IF(N412&gt;2400000,240000,(N412*S412)/100)</f>
      </c>
      <c r="D412">
        <f>IF(S412=0,0,IF((N412-I412)&gt;2400000,((((((N412-I412-J412)-240000))*0.1+(I412+J412)*0.1)))-7000,((((((N412-I412-J412)-(N412-I412-J412)*S412/100)))*0.1+(I412+J412)*0.1)-7000)))</f>
      </c>
      <c r="E412">
        <f>C412-O412</f>
      </c>
      <c r="F412">
        <f>D412-P412</f>
      </c>
      <c r="G412">
        <f>SUMIF(negtgel!U$2:BL$2,'Tsalin uzuulelt'!B$1,negtgel!U412:BL412) + SUMIF(negtgel!U$2:BL$2,'Tsalin uzuulelt'!B$2,negtgel!U412:BL412)+SUMIF(negtgel!U$2:BL$2,'Tsalin uzuulelt'!B$3,negtgel!U412:BL412)+SUMIF(negtgel!U$2:BL$2,'Tsalin uzuulelt'!B$4,negtgel!U412:BL412)+SUMIF(negtgel!U$2:BL$2,'Tsalin uzuulelt'!B$5,negtgel!U412:BL412)</f>
      </c>
      <c r="H412">
        <f>SUMIF(negtgel!U$2:BL$2,'Tsalin uzuulelt'!F$1,negtgel!U412:BL412) + SUMIF(negtgel!U$2:BL$2,'Tsalin uzuulelt'!F$2,negtgel!U412:BL412)+SUMIF(negtgel!U$2:BL$2,'Tsalin uzuulelt'!F$3,negtgel!U412:BL412)+SUMIF(negtgel!U$2:BL$2,'Tsalin uzuulelt'!F$4,negtgel!U412:BL412)+SUMIF(negtgel!U$2:BL$2,'Tsalin uzuulelt'!F$5,negtgel!U412:BL412)</f>
      </c>
      <c r="I412">
        <f>SUMIF(negtgel!U$2:BL$2,'Tsalin uzuulelt'!H$1,negtgel!U412:BL412) + SUMIF(negtgel!U$2:BL$2,'Tsalin uzuulelt'!H$2,negtgel!U412:BL412)+SUMIF(negtgel!U$2:BL$2,'Tsalin uzuulelt'!H$3,negtgel!U412:BL412)+SUMIF(negtgel!U$2:BL$2,'Tsalin uzuulelt'!H$4,negtgel!U412:BL412)+SUMIF(negtgel!U$2:BL$2,'Tsalin uzuulelt'!H$5,negtgel!U412:BL412)</f>
      </c>
      <c r="J412">
        <f>SUMIF(negtgel!U$2:BL$2,'Tsalin uzuulelt'!J$1,negtgel!U412:BL412) + SUMIF(negtgel!U$2:BL$2,'Tsalin uzuulelt'!J$2,negtgel!U412:BL412)+SUMIF(negtgel!U$2:BL$2,'Tsalin uzuulelt'!J$3,negtgel!U412:BL412)+SUMIF(negtgel!U$2:BL$2,'Tsalin uzuulelt'!J$4,negtgel!U412:BL412)+SUMIF(negtgel!U$2:BL$2,'Tsalin uzuulelt'!J$5,negtgel!U412:BL412)</f>
      </c>
      <c r="K412">
        <f>SUMIF(negtgel!U$2:BL$2,'Tsalin uzuulelt'!L$1,negtgel!U412:BL412) + SUMIF(negtgel!U$2:BL$2,'Tsalin uzuulelt'!L$2,negtgel!U412:BL412)+SUMIF(negtgel!U$2:BL$2,'Tsalin uzuulelt'!L$3,negtgel!U412:BL412)+SUMIF(negtgel!U$2:BL$2,'Tsalin uzuulelt'!L$4,negtgel!U412:BL412)+SUMIF(negtgel!U$2:BL$2,'Tsalin uzuulelt'!L$5,negtgel!U412:BL412)</f>
      </c>
      <c r="L412">
        <f>SUMIF(negtgel!U$2:BL$2,'Tsalin uzuulelt'!N$1,negtgel!U412:BL412) + SUMIF(negtgel!U$2:BL$2,'Tsalin uzuulelt'!N$2,negtgel!U412:BL412)+SUMIF(negtgel!U$2:BL$2,'Tsalin uzuulelt'!N$3,negtgel!U412:BL412)+SUMIF(negtgel!U$2:BL$2,'Tsalin uzuulelt'!N$4,negtgel!U412:BL412)+SUMIF(negtgel!U$2:BL$2,'Tsalin uzuulelt'!N$5,negtgel!U412:BL412)</f>
      </c>
      <c r="M412">
        <f>SUMIF(negtgel!U$2:BL$2,'Tsalin uzuulelt'!P$1,negtgel!U412:BL412) + SUMIF(negtgel!U$2:BL$2,'Tsalin uzuulelt'!P$2,negtgel!U412:BL412)+ SUMIF(negtgel!U$2:BL$2,'Tsalin uzuulelt'!P$3,negtgel!U412:BL412)+ SUMIF(negtgel!U$2:BL$2,'Tsalin uzuulelt'!P$4,negtgel!U412:BL412)+ SUMIF(negtgel!U$2:BL$2,'Tsalin uzuulelt'!P$5,negtgel!U412:BL412)</f>
      </c>
      <c r="N412">
        <f>IF(ISNUMBER(U412*1)=CF412,0,K412-H412-G412)</f>
      </c>
      <c r="O412">
        <f>IF(ISNUMBER(U412*1)=CF412,0,L412)</f>
      </c>
      <c r="P412">
        <f>IF(ISNUMBER(U412*1)=CF412,0,M412)</f>
      </c>
      <c r="Q412">
        <f>IF(N412&gt;2400000,N412,0)</f>
      </c>
      <c r="R412">
        <f>IF(L412/Q412*100&lt;3,2,10)</f>
      </c>
      <c r="S412">
        <f>IF(CH412=0,0,IF(B412&gt;9,10,IF(B412&gt;8,B412,IF(B412&gt;7.7,7.8,IF(B412&gt;3,B412,IF(B412&gt;1.5,2))))))</f>
      </c>
      <c r="T412">
        <f>IFERROR(U412*1,0)</f>
      </c>
      <c r="U412" t="n">
        <v>96.0</v>
      </c>
      <c r="V412" t="s">
        <v>4554</v>
      </c>
      <c r="W412" t="s">
        <v>4469</v>
      </c>
      <c r="X412" t="n">
        <v>580710.0</v>
      </c>
      <c r="Y412" t="n">
        <v>0.0</v>
      </c>
      <c r="Z412" t="n">
        <v>0.0</v>
      </c>
      <c r="AA412" t="n">
        <v>0.0</v>
      </c>
      <c r="AB412" t="n">
        <v>0.0</v>
      </c>
      <c r="AC412" t="n">
        <v>0.0</v>
      </c>
      <c r="AD412" t="n">
        <v>0.0</v>
      </c>
      <c r="AE412" t="n">
        <v>0.0</v>
      </c>
      <c r="AF412" t="n">
        <v>0.0</v>
      </c>
      <c r="AG412" t="n">
        <v>0.0</v>
      </c>
      <c r="AH412" t="n">
        <v>0.0</v>
      </c>
      <c r="AI412" t="n">
        <v>0.0</v>
      </c>
      <c r="AJ412" t="n">
        <v>0.0</v>
      </c>
      <c r="AK412" t="n">
        <v>0.0</v>
      </c>
      <c r="AL412" t="n">
        <v>0.0</v>
      </c>
      <c r="AM412" t="n">
        <v>0.0</v>
      </c>
      <c r="AN412" t="n">
        <v>0.0</v>
      </c>
      <c r="AO412" t="n">
        <v>0.0</v>
      </c>
      <c r="AP412" t="n">
        <v>0.0</v>
      </c>
      <c r="AQ412" t="n">
        <v>0.0</v>
      </c>
      <c r="CG412"/>
    </row>
    <row r="413">
      <c r="A413" t="n">
        <v>6.0</v>
      </c>
      <c r="B413">
        <f>IF((K413-G413-H413&gt;2400000),10,(L413/(K413-G413-H413)*100))</f>
      </c>
      <c r="C413">
        <f>IF(N413&gt;2400000,240000,(N413*S413)/100)</f>
      </c>
      <c r="D413">
        <f>IF(S413=0,0,IF((N413-I413)&gt;2400000,((((((N413-I413-J413)-240000))*0.1+(I413+J413)*0.1)))-7000,((((((N413-I413-J413)-(N413-I413-J413)*S413/100)))*0.1+(I413+J413)*0.1)-7000)))</f>
      </c>
      <c r="E413">
        <f>C413-O413</f>
      </c>
      <c r="F413">
        <f>D413-P413</f>
      </c>
      <c r="G413">
        <f>SUMIF(negtgel!U$2:BL$2,'Tsalin uzuulelt'!B$1,negtgel!U413:BL413) + SUMIF(negtgel!U$2:BL$2,'Tsalin uzuulelt'!B$2,negtgel!U413:BL413)+SUMIF(negtgel!U$2:BL$2,'Tsalin uzuulelt'!B$3,negtgel!U413:BL413)+SUMIF(negtgel!U$2:BL$2,'Tsalin uzuulelt'!B$4,negtgel!U413:BL413)+SUMIF(negtgel!U$2:BL$2,'Tsalin uzuulelt'!B$5,negtgel!U413:BL413)</f>
      </c>
      <c r="H413">
        <f>SUMIF(negtgel!U$2:BL$2,'Tsalin uzuulelt'!F$1,negtgel!U413:BL413) + SUMIF(negtgel!U$2:BL$2,'Tsalin uzuulelt'!F$2,negtgel!U413:BL413)+SUMIF(negtgel!U$2:BL$2,'Tsalin uzuulelt'!F$3,negtgel!U413:BL413)+SUMIF(negtgel!U$2:BL$2,'Tsalin uzuulelt'!F$4,negtgel!U413:BL413)+SUMIF(negtgel!U$2:BL$2,'Tsalin uzuulelt'!F$5,negtgel!U413:BL413)</f>
      </c>
      <c r="I413">
        <f>SUMIF(negtgel!U$2:BL$2,'Tsalin uzuulelt'!H$1,negtgel!U413:BL413) + SUMIF(negtgel!U$2:BL$2,'Tsalin uzuulelt'!H$2,negtgel!U413:BL413)+SUMIF(negtgel!U$2:BL$2,'Tsalin uzuulelt'!H$3,negtgel!U413:BL413)+SUMIF(negtgel!U$2:BL$2,'Tsalin uzuulelt'!H$4,negtgel!U413:BL413)+SUMIF(negtgel!U$2:BL$2,'Tsalin uzuulelt'!H$5,negtgel!U413:BL413)</f>
      </c>
      <c r="J413">
        <f>SUMIF(negtgel!U$2:BL$2,'Tsalin uzuulelt'!J$1,negtgel!U413:BL413) + SUMIF(negtgel!U$2:BL$2,'Tsalin uzuulelt'!J$2,negtgel!U413:BL413)+SUMIF(negtgel!U$2:BL$2,'Tsalin uzuulelt'!J$3,negtgel!U413:BL413)+SUMIF(negtgel!U$2:BL$2,'Tsalin uzuulelt'!J$4,negtgel!U413:BL413)+SUMIF(negtgel!U$2:BL$2,'Tsalin uzuulelt'!J$5,negtgel!U413:BL413)</f>
      </c>
      <c r="K413">
        <f>SUMIF(negtgel!U$2:BL$2,'Tsalin uzuulelt'!L$1,negtgel!U413:BL413) + SUMIF(negtgel!U$2:BL$2,'Tsalin uzuulelt'!L$2,negtgel!U413:BL413)+SUMIF(negtgel!U$2:BL$2,'Tsalin uzuulelt'!L$3,negtgel!U413:BL413)+SUMIF(negtgel!U$2:BL$2,'Tsalin uzuulelt'!L$4,negtgel!U413:BL413)+SUMIF(negtgel!U$2:BL$2,'Tsalin uzuulelt'!L$5,negtgel!U413:BL413)</f>
      </c>
      <c r="L413">
        <f>SUMIF(negtgel!U$2:BL$2,'Tsalin uzuulelt'!N$1,negtgel!U413:BL413) + SUMIF(negtgel!U$2:BL$2,'Tsalin uzuulelt'!N$2,negtgel!U413:BL413)+SUMIF(negtgel!U$2:BL$2,'Tsalin uzuulelt'!N$3,negtgel!U413:BL413)+SUMIF(negtgel!U$2:BL$2,'Tsalin uzuulelt'!N$4,negtgel!U413:BL413)+SUMIF(negtgel!U$2:BL$2,'Tsalin uzuulelt'!N$5,negtgel!U413:BL413)</f>
      </c>
      <c r="M413">
        <f>SUMIF(negtgel!U$2:BL$2,'Tsalin uzuulelt'!P$1,negtgel!U413:BL413) + SUMIF(negtgel!U$2:BL$2,'Tsalin uzuulelt'!P$2,negtgel!U413:BL413)+ SUMIF(negtgel!U$2:BL$2,'Tsalin uzuulelt'!P$3,negtgel!U413:BL413)+ SUMIF(negtgel!U$2:BL$2,'Tsalin uzuulelt'!P$4,negtgel!U413:BL413)+ SUMIF(negtgel!U$2:BL$2,'Tsalin uzuulelt'!P$5,negtgel!U413:BL413)</f>
      </c>
      <c r="N413">
        <f>IF(ISNUMBER(U413*1)=CF413,0,K413-H413-G413)</f>
      </c>
      <c r="O413">
        <f>IF(ISNUMBER(U413*1)=CF413,0,L413)</f>
      </c>
      <c r="P413">
        <f>IF(ISNUMBER(U413*1)=CF413,0,M413)</f>
      </c>
      <c r="Q413">
        <f>IF(N413&gt;2400000,N413,0)</f>
      </c>
      <c r="R413">
        <f>IF(L413/Q413*100&lt;3,2,10)</f>
      </c>
      <c r="S413">
        <f>IF(CH413=0,0,IF(B413&gt;9,10,IF(B413&gt;8,B413,IF(B413&gt;7.7,7.8,IF(B413&gt;3,B413,IF(B413&gt;1.5,2))))))</f>
      </c>
      <c r="T413">
        <f>IFERROR(U413*1,0)</f>
      </c>
      <c r="U413" t="n">
        <v>97.0</v>
      </c>
      <c r="V413" t="s">
        <v>4555</v>
      </c>
      <c r="W413" t="s">
        <v>4469</v>
      </c>
      <c r="X413" t="n">
        <v>613669.0</v>
      </c>
      <c r="Y413" t="n">
        <v>0.0</v>
      </c>
      <c r="Z413" t="n">
        <v>0.0</v>
      </c>
      <c r="AA413" t="n">
        <v>0.0</v>
      </c>
      <c r="AB413" t="n">
        <v>0.0</v>
      </c>
      <c r="AC413" t="n">
        <v>0.0</v>
      </c>
      <c r="AD413" t="n">
        <v>0.0</v>
      </c>
      <c r="AE413" t="n">
        <v>0.0</v>
      </c>
      <c r="AF413" t="n">
        <v>0.0</v>
      </c>
      <c r="AG413" t="n">
        <v>0.0</v>
      </c>
      <c r="AH413" t="n">
        <v>0.0</v>
      </c>
      <c r="AI413" t="n">
        <v>0.0</v>
      </c>
      <c r="AJ413" t="n">
        <v>0.0</v>
      </c>
      <c r="AK413" t="n">
        <v>0.0</v>
      </c>
      <c r="AL413" t="n">
        <v>0.0</v>
      </c>
      <c r="AM413" t="n">
        <v>0.0</v>
      </c>
      <c r="AN413" t="n">
        <v>0.0</v>
      </c>
      <c r="AO413" t="n">
        <v>0.0</v>
      </c>
      <c r="AP413" t="n">
        <v>0.0</v>
      </c>
      <c r="AQ413" t="n">
        <v>0.0</v>
      </c>
      <c r="CG413"/>
    </row>
    <row r="414">
      <c r="A414" t="n">
        <v>6.0</v>
      </c>
      <c r="B414">
        <f>IF((K414-G414-H414&gt;2400000),10,(L414/(K414-G414-H414)*100))</f>
      </c>
      <c r="C414">
        <f>IF(N414&gt;2400000,240000,(N414*S414)/100)</f>
      </c>
      <c r="D414">
        <f>IF(S414=0,0,IF((N414-I414)&gt;2400000,((((((N414-I414-J414)-240000))*0.1+(I414+J414)*0.1)))-7000,((((((N414-I414-J414)-(N414-I414-J414)*S414/100)))*0.1+(I414+J414)*0.1)-7000)))</f>
      </c>
      <c r="E414">
        <f>C414-O414</f>
      </c>
      <c r="F414">
        <f>D414-P414</f>
      </c>
      <c r="G414">
        <f>SUMIF(negtgel!U$2:BL$2,'Tsalin uzuulelt'!B$1,negtgel!U414:BL414) + SUMIF(negtgel!U$2:BL$2,'Tsalin uzuulelt'!B$2,negtgel!U414:BL414)+SUMIF(negtgel!U$2:BL$2,'Tsalin uzuulelt'!B$3,negtgel!U414:BL414)+SUMIF(negtgel!U$2:BL$2,'Tsalin uzuulelt'!B$4,negtgel!U414:BL414)+SUMIF(negtgel!U$2:BL$2,'Tsalin uzuulelt'!B$5,negtgel!U414:BL414)</f>
      </c>
      <c r="H414">
        <f>SUMIF(negtgel!U$2:BL$2,'Tsalin uzuulelt'!F$1,negtgel!U414:BL414) + SUMIF(negtgel!U$2:BL$2,'Tsalin uzuulelt'!F$2,negtgel!U414:BL414)+SUMIF(negtgel!U$2:BL$2,'Tsalin uzuulelt'!F$3,negtgel!U414:BL414)+SUMIF(negtgel!U$2:BL$2,'Tsalin uzuulelt'!F$4,negtgel!U414:BL414)+SUMIF(negtgel!U$2:BL$2,'Tsalin uzuulelt'!F$5,negtgel!U414:BL414)</f>
      </c>
      <c r="I414">
        <f>SUMIF(negtgel!U$2:BL$2,'Tsalin uzuulelt'!H$1,negtgel!U414:BL414) + SUMIF(negtgel!U$2:BL$2,'Tsalin uzuulelt'!H$2,negtgel!U414:BL414)+SUMIF(negtgel!U$2:BL$2,'Tsalin uzuulelt'!H$3,negtgel!U414:BL414)+SUMIF(negtgel!U$2:BL$2,'Tsalin uzuulelt'!H$4,negtgel!U414:BL414)+SUMIF(negtgel!U$2:BL$2,'Tsalin uzuulelt'!H$5,negtgel!U414:BL414)</f>
      </c>
      <c r="J414">
        <f>SUMIF(negtgel!U$2:BL$2,'Tsalin uzuulelt'!J$1,negtgel!U414:BL414) + SUMIF(negtgel!U$2:BL$2,'Tsalin uzuulelt'!J$2,negtgel!U414:BL414)+SUMIF(negtgel!U$2:BL$2,'Tsalin uzuulelt'!J$3,negtgel!U414:BL414)+SUMIF(negtgel!U$2:BL$2,'Tsalin uzuulelt'!J$4,negtgel!U414:BL414)+SUMIF(negtgel!U$2:BL$2,'Tsalin uzuulelt'!J$5,negtgel!U414:BL414)</f>
      </c>
      <c r="K414">
        <f>SUMIF(negtgel!U$2:BL$2,'Tsalin uzuulelt'!L$1,negtgel!U414:BL414) + SUMIF(negtgel!U$2:BL$2,'Tsalin uzuulelt'!L$2,negtgel!U414:BL414)+SUMIF(negtgel!U$2:BL$2,'Tsalin uzuulelt'!L$3,negtgel!U414:BL414)+SUMIF(negtgel!U$2:BL$2,'Tsalin uzuulelt'!L$4,negtgel!U414:BL414)+SUMIF(negtgel!U$2:BL$2,'Tsalin uzuulelt'!L$5,negtgel!U414:BL414)</f>
      </c>
      <c r="L414">
        <f>SUMIF(negtgel!U$2:BL$2,'Tsalin uzuulelt'!N$1,negtgel!U414:BL414) + SUMIF(negtgel!U$2:BL$2,'Tsalin uzuulelt'!N$2,negtgel!U414:BL414)+SUMIF(negtgel!U$2:BL$2,'Tsalin uzuulelt'!N$3,negtgel!U414:BL414)+SUMIF(negtgel!U$2:BL$2,'Tsalin uzuulelt'!N$4,negtgel!U414:BL414)+SUMIF(negtgel!U$2:BL$2,'Tsalin uzuulelt'!N$5,negtgel!U414:BL414)</f>
      </c>
      <c r="M414">
        <f>SUMIF(negtgel!U$2:BL$2,'Tsalin uzuulelt'!P$1,negtgel!U414:BL414) + SUMIF(negtgel!U$2:BL$2,'Tsalin uzuulelt'!P$2,negtgel!U414:BL414)+ SUMIF(negtgel!U$2:BL$2,'Tsalin uzuulelt'!P$3,negtgel!U414:BL414)+ SUMIF(negtgel!U$2:BL$2,'Tsalin uzuulelt'!P$4,negtgel!U414:BL414)+ SUMIF(negtgel!U$2:BL$2,'Tsalin uzuulelt'!P$5,negtgel!U414:BL414)</f>
      </c>
      <c r="N414">
        <f>IF(ISNUMBER(U414*1)=CF414,0,K414-H414-G414)</f>
      </c>
      <c r="O414">
        <f>IF(ISNUMBER(U414*1)=CF414,0,L414)</f>
      </c>
      <c r="P414">
        <f>IF(ISNUMBER(U414*1)=CF414,0,M414)</f>
      </c>
      <c r="Q414">
        <f>IF(N414&gt;2400000,N414,0)</f>
      </c>
      <c r="R414">
        <f>IF(L414/Q414*100&lt;3,2,10)</f>
      </c>
      <c r="S414">
        <f>IF(CH414=0,0,IF(B414&gt;9,10,IF(B414&gt;8,B414,IF(B414&gt;7.7,7.8,IF(B414&gt;3,B414,IF(B414&gt;1.5,2))))))</f>
      </c>
      <c r="T414">
        <f>IFERROR(U414*1,0)</f>
      </c>
      <c r="U414" t="n">
        <v>151.0</v>
      </c>
      <c r="V414" t="s">
        <v>4550</v>
      </c>
      <c r="W414" t="s">
        <v>4469</v>
      </c>
      <c r="X414" t="n">
        <v>613669.0</v>
      </c>
      <c r="Y414" t="n">
        <v>0.0</v>
      </c>
      <c r="Z414" t="n">
        <v>0.0</v>
      </c>
      <c r="AA414" t="n">
        <v>0.0</v>
      </c>
      <c r="AB414" t="n">
        <v>0.0</v>
      </c>
      <c r="AC414" t="n">
        <v>0.0</v>
      </c>
      <c r="AD414" t="n">
        <v>0.0</v>
      </c>
      <c r="AE414" t="n">
        <v>0.0</v>
      </c>
      <c r="AF414" t="n">
        <v>0.0</v>
      </c>
      <c r="AG414" t="n">
        <v>0.0</v>
      </c>
      <c r="AH414" t="n">
        <v>0.0</v>
      </c>
      <c r="AI414" t="n">
        <v>0.0</v>
      </c>
      <c r="AJ414" t="n">
        <v>0.0</v>
      </c>
      <c r="AK414" t="n">
        <v>0.0</v>
      </c>
      <c r="AL414" t="n">
        <v>0.0</v>
      </c>
      <c r="AM414" t="n">
        <v>0.0</v>
      </c>
      <c r="AN414" t="n">
        <v>0.0</v>
      </c>
      <c r="AO414" t="n">
        <v>0.0</v>
      </c>
      <c r="AP414" t="n">
        <v>0.0</v>
      </c>
      <c r="AQ414" t="n">
        <v>0.0</v>
      </c>
      <c r="CG414"/>
    </row>
    <row r="415">
      <c r="A415" t="n">
        <v>6.0</v>
      </c>
      <c r="B415">
        <f>IF((K415-G415-H415&gt;2400000),10,(L415/(K415-G415-H415)*100))</f>
      </c>
      <c r="C415">
        <f>IF(N415&gt;2400000,240000,(N415*S415)/100)</f>
      </c>
      <c r="D415">
        <f>IF(S415=0,0,IF((N415-I415)&gt;2400000,((((((N415-I415-J415)-240000))*0.1+(I415+J415)*0.1)))-7000,((((((N415-I415-J415)-(N415-I415-J415)*S415/100)))*0.1+(I415+J415)*0.1)-7000)))</f>
      </c>
      <c r="E415">
        <f>C415-O415</f>
      </c>
      <c r="F415">
        <f>D415-P415</f>
      </c>
      <c r="G415">
        <f>SUMIF(negtgel!U$2:BL$2,'Tsalin uzuulelt'!B$1,negtgel!U415:BL415) + SUMIF(negtgel!U$2:BL$2,'Tsalin uzuulelt'!B$2,negtgel!U415:BL415)+SUMIF(negtgel!U$2:BL$2,'Tsalin uzuulelt'!B$3,negtgel!U415:BL415)+SUMIF(negtgel!U$2:BL$2,'Tsalin uzuulelt'!B$4,negtgel!U415:BL415)+SUMIF(negtgel!U$2:BL$2,'Tsalin uzuulelt'!B$5,negtgel!U415:BL415)</f>
      </c>
      <c r="H415">
        <f>SUMIF(negtgel!U$2:BL$2,'Tsalin uzuulelt'!F$1,negtgel!U415:BL415) + SUMIF(negtgel!U$2:BL$2,'Tsalin uzuulelt'!F$2,negtgel!U415:BL415)+SUMIF(negtgel!U$2:BL$2,'Tsalin uzuulelt'!F$3,negtgel!U415:BL415)+SUMIF(negtgel!U$2:BL$2,'Tsalin uzuulelt'!F$4,negtgel!U415:BL415)+SUMIF(negtgel!U$2:BL$2,'Tsalin uzuulelt'!F$5,negtgel!U415:BL415)</f>
      </c>
      <c r="I415">
        <f>SUMIF(negtgel!U$2:BL$2,'Tsalin uzuulelt'!H$1,negtgel!U415:BL415) + SUMIF(negtgel!U$2:BL$2,'Tsalin uzuulelt'!H$2,negtgel!U415:BL415)+SUMIF(negtgel!U$2:BL$2,'Tsalin uzuulelt'!H$3,negtgel!U415:BL415)+SUMIF(negtgel!U$2:BL$2,'Tsalin uzuulelt'!H$4,negtgel!U415:BL415)+SUMIF(negtgel!U$2:BL$2,'Tsalin uzuulelt'!H$5,negtgel!U415:BL415)</f>
      </c>
      <c r="J415">
        <f>SUMIF(negtgel!U$2:BL$2,'Tsalin uzuulelt'!J$1,negtgel!U415:BL415) + SUMIF(negtgel!U$2:BL$2,'Tsalin uzuulelt'!J$2,negtgel!U415:BL415)+SUMIF(negtgel!U$2:BL$2,'Tsalin uzuulelt'!J$3,negtgel!U415:BL415)+SUMIF(negtgel!U$2:BL$2,'Tsalin uzuulelt'!J$4,negtgel!U415:BL415)+SUMIF(negtgel!U$2:BL$2,'Tsalin uzuulelt'!J$5,negtgel!U415:BL415)</f>
      </c>
      <c r="K415">
        <f>SUMIF(negtgel!U$2:BL$2,'Tsalin uzuulelt'!L$1,negtgel!U415:BL415) + SUMIF(negtgel!U$2:BL$2,'Tsalin uzuulelt'!L$2,negtgel!U415:BL415)+SUMIF(negtgel!U$2:BL$2,'Tsalin uzuulelt'!L$3,negtgel!U415:BL415)+SUMIF(negtgel!U$2:BL$2,'Tsalin uzuulelt'!L$4,negtgel!U415:BL415)+SUMIF(negtgel!U$2:BL$2,'Tsalin uzuulelt'!L$5,negtgel!U415:BL415)</f>
      </c>
      <c r="L415">
        <f>SUMIF(negtgel!U$2:BL$2,'Tsalin uzuulelt'!N$1,negtgel!U415:BL415) + SUMIF(negtgel!U$2:BL$2,'Tsalin uzuulelt'!N$2,negtgel!U415:BL415)+SUMIF(negtgel!U$2:BL$2,'Tsalin uzuulelt'!N$3,negtgel!U415:BL415)+SUMIF(negtgel!U$2:BL$2,'Tsalin uzuulelt'!N$4,negtgel!U415:BL415)+SUMIF(negtgel!U$2:BL$2,'Tsalin uzuulelt'!N$5,negtgel!U415:BL415)</f>
      </c>
      <c r="M415">
        <f>SUMIF(negtgel!U$2:BL$2,'Tsalin uzuulelt'!P$1,negtgel!U415:BL415) + SUMIF(negtgel!U$2:BL$2,'Tsalin uzuulelt'!P$2,negtgel!U415:BL415)+ SUMIF(negtgel!U$2:BL$2,'Tsalin uzuulelt'!P$3,negtgel!U415:BL415)+ SUMIF(negtgel!U$2:BL$2,'Tsalin uzuulelt'!P$4,negtgel!U415:BL415)+ SUMIF(negtgel!U$2:BL$2,'Tsalin uzuulelt'!P$5,negtgel!U415:BL415)</f>
      </c>
      <c r="N415">
        <f>IF(ISNUMBER(U415*1)=CF415,0,K415-H415-G415)</f>
      </c>
      <c r="O415">
        <f>IF(ISNUMBER(U415*1)=CF415,0,L415)</f>
      </c>
      <c r="P415">
        <f>IF(ISNUMBER(U415*1)=CF415,0,M415)</f>
      </c>
      <c r="Q415">
        <f>IF(N415&gt;2400000,N415,0)</f>
      </c>
      <c r="R415">
        <f>IF(L415/Q415*100&lt;3,2,10)</f>
      </c>
      <c r="S415">
        <f>IF(CH415=0,0,IF(B415&gt;9,10,IF(B415&gt;8,B415,IF(B415&gt;7.7,7.8,IF(B415&gt;3,B415,IF(B415&gt;1.5,2))))))</f>
      </c>
      <c r="T415">
        <f>IFERROR(U415*1,0)</f>
      </c>
      <c r="U415" t="n">
        <v>152.0</v>
      </c>
      <c r="V415" t="s">
        <v>4542</v>
      </c>
      <c r="W415" t="s">
        <v>4469</v>
      </c>
      <c r="X415" t="n">
        <v>577826.0</v>
      </c>
      <c r="Y415" t="n">
        <v>0.0</v>
      </c>
      <c r="Z415" t="n">
        <v>0.0</v>
      </c>
      <c r="AA415" t="n">
        <v>0.0</v>
      </c>
      <c r="AB415" t="n">
        <v>0.0</v>
      </c>
      <c r="AC415" t="n">
        <v>0.0</v>
      </c>
      <c r="AD415" t="n">
        <v>0.0</v>
      </c>
      <c r="AE415" t="n">
        <v>0.0</v>
      </c>
      <c r="AF415" t="n">
        <v>0.0</v>
      </c>
      <c r="AG415" t="n">
        <v>0.0</v>
      </c>
      <c r="AH415" t="n">
        <v>0.0</v>
      </c>
      <c r="AI415" t="n">
        <v>0.0</v>
      </c>
      <c r="AJ415" t="n">
        <v>0.0</v>
      </c>
      <c r="AK415" t="n">
        <v>0.0</v>
      </c>
      <c r="AL415" t="n">
        <v>0.0</v>
      </c>
      <c r="AM415" t="n">
        <v>0.0</v>
      </c>
      <c r="AN415" t="n">
        <v>0.0</v>
      </c>
      <c r="AO415" t="n">
        <v>0.0</v>
      </c>
      <c r="AP415" t="n">
        <v>0.0</v>
      </c>
      <c r="AQ415" t="n">
        <v>0.0</v>
      </c>
      <c r="CG415"/>
    </row>
    <row r="416">
      <c r="A416" t="n">
        <v>6.0</v>
      </c>
      <c r="B416">
        <f>IF((K416-G416-H416&gt;2400000),10,(L416/(K416-G416-H416)*100))</f>
      </c>
      <c r="C416">
        <f>IF(N416&gt;2400000,240000,(N416*S416)/100)</f>
      </c>
      <c r="D416">
        <f>IF(S416=0,0,IF((N416-I416)&gt;2400000,((((((N416-I416-J416)-240000))*0.1+(I416+J416)*0.1)))-7000,((((((N416-I416-J416)-(N416-I416-J416)*S416/100)))*0.1+(I416+J416)*0.1)-7000)))</f>
      </c>
      <c r="E416">
        <f>C416-O416</f>
      </c>
      <c r="F416">
        <f>D416-P416</f>
      </c>
      <c r="G416">
        <f>SUMIF(negtgel!U$2:BL$2,'Tsalin uzuulelt'!B$1,negtgel!U416:BL416) + SUMIF(negtgel!U$2:BL$2,'Tsalin uzuulelt'!B$2,negtgel!U416:BL416)+SUMIF(negtgel!U$2:BL$2,'Tsalin uzuulelt'!B$3,negtgel!U416:BL416)+SUMIF(negtgel!U$2:BL$2,'Tsalin uzuulelt'!B$4,negtgel!U416:BL416)+SUMIF(negtgel!U$2:BL$2,'Tsalin uzuulelt'!B$5,negtgel!U416:BL416)</f>
      </c>
      <c r="H416">
        <f>SUMIF(negtgel!U$2:BL$2,'Tsalin uzuulelt'!F$1,negtgel!U416:BL416) + SUMIF(negtgel!U$2:BL$2,'Tsalin uzuulelt'!F$2,negtgel!U416:BL416)+SUMIF(negtgel!U$2:BL$2,'Tsalin uzuulelt'!F$3,negtgel!U416:BL416)+SUMIF(negtgel!U$2:BL$2,'Tsalin uzuulelt'!F$4,negtgel!U416:BL416)+SUMIF(negtgel!U$2:BL$2,'Tsalin uzuulelt'!F$5,negtgel!U416:BL416)</f>
      </c>
      <c r="I416">
        <f>SUMIF(negtgel!U$2:BL$2,'Tsalin uzuulelt'!H$1,negtgel!U416:BL416) + SUMIF(negtgel!U$2:BL$2,'Tsalin uzuulelt'!H$2,negtgel!U416:BL416)+SUMIF(negtgel!U$2:BL$2,'Tsalin uzuulelt'!H$3,negtgel!U416:BL416)+SUMIF(negtgel!U$2:BL$2,'Tsalin uzuulelt'!H$4,negtgel!U416:BL416)+SUMIF(negtgel!U$2:BL$2,'Tsalin uzuulelt'!H$5,negtgel!U416:BL416)</f>
      </c>
      <c r="J416">
        <f>SUMIF(negtgel!U$2:BL$2,'Tsalin uzuulelt'!J$1,negtgel!U416:BL416) + SUMIF(negtgel!U$2:BL$2,'Tsalin uzuulelt'!J$2,negtgel!U416:BL416)+SUMIF(negtgel!U$2:BL$2,'Tsalin uzuulelt'!J$3,negtgel!U416:BL416)+SUMIF(negtgel!U$2:BL$2,'Tsalin uzuulelt'!J$4,negtgel!U416:BL416)+SUMIF(negtgel!U$2:BL$2,'Tsalin uzuulelt'!J$5,negtgel!U416:BL416)</f>
      </c>
      <c r="K416">
        <f>SUMIF(negtgel!U$2:BL$2,'Tsalin uzuulelt'!L$1,negtgel!U416:BL416) + SUMIF(negtgel!U$2:BL$2,'Tsalin uzuulelt'!L$2,negtgel!U416:BL416)+SUMIF(negtgel!U$2:BL$2,'Tsalin uzuulelt'!L$3,negtgel!U416:BL416)+SUMIF(negtgel!U$2:BL$2,'Tsalin uzuulelt'!L$4,negtgel!U416:BL416)+SUMIF(negtgel!U$2:BL$2,'Tsalin uzuulelt'!L$5,negtgel!U416:BL416)</f>
      </c>
      <c r="L416">
        <f>SUMIF(negtgel!U$2:BL$2,'Tsalin uzuulelt'!N$1,negtgel!U416:BL416) + SUMIF(negtgel!U$2:BL$2,'Tsalin uzuulelt'!N$2,negtgel!U416:BL416)+SUMIF(negtgel!U$2:BL$2,'Tsalin uzuulelt'!N$3,negtgel!U416:BL416)+SUMIF(negtgel!U$2:BL$2,'Tsalin uzuulelt'!N$4,negtgel!U416:BL416)+SUMIF(negtgel!U$2:BL$2,'Tsalin uzuulelt'!N$5,negtgel!U416:BL416)</f>
      </c>
      <c r="M416">
        <f>SUMIF(negtgel!U$2:BL$2,'Tsalin uzuulelt'!P$1,negtgel!U416:BL416) + SUMIF(negtgel!U$2:BL$2,'Tsalin uzuulelt'!P$2,negtgel!U416:BL416)+ SUMIF(negtgel!U$2:BL$2,'Tsalin uzuulelt'!P$3,negtgel!U416:BL416)+ SUMIF(negtgel!U$2:BL$2,'Tsalin uzuulelt'!P$4,negtgel!U416:BL416)+ SUMIF(negtgel!U$2:BL$2,'Tsalin uzuulelt'!P$5,negtgel!U416:BL416)</f>
      </c>
      <c r="N416">
        <f>IF(ISNUMBER(U416*1)=CF416,0,K416-H416-G416)</f>
      </c>
      <c r="O416">
        <f>IF(ISNUMBER(U416*1)=CF416,0,L416)</f>
      </c>
      <c r="P416">
        <f>IF(ISNUMBER(U416*1)=CF416,0,M416)</f>
      </c>
      <c r="Q416">
        <f>IF(N416&gt;2400000,N416,0)</f>
      </c>
      <c r="R416">
        <f>IF(L416/Q416*100&lt;3,2,10)</f>
      </c>
      <c r="S416">
        <f>IF(CH416=0,0,IF(B416&gt;9,10,IF(B416&gt;8,B416,IF(B416&gt;7.7,7.8,IF(B416&gt;3,B416,IF(B416&gt;1.5,2))))))</f>
      </c>
      <c r="T416">
        <f>IFERROR(U416*1,0)</f>
      </c>
      <c r="U416" t="n">
        <v>153.0</v>
      </c>
      <c r="V416" t="s">
        <v>4465</v>
      </c>
      <c r="W416" t="s">
        <v>4464</v>
      </c>
      <c r="X416" t="n">
        <v>627465.0</v>
      </c>
      <c r="Y416" t="n">
        <v>0.0</v>
      </c>
      <c r="Z416" t="n">
        <v>0.0</v>
      </c>
      <c r="AA416" t="n">
        <v>0.0</v>
      </c>
      <c r="AB416" t="n">
        <v>0.0</v>
      </c>
      <c r="AC416" t="n">
        <v>0.0</v>
      </c>
      <c r="AD416" t="n">
        <v>0.0</v>
      </c>
      <c r="AE416" t="n">
        <v>0.0</v>
      </c>
      <c r="AF416" t="n">
        <v>0.0</v>
      </c>
      <c r="AG416" t="n">
        <v>0.0</v>
      </c>
      <c r="AH416" t="n">
        <v>0.0</v>
      </c>
      <c r="AI416" t="n">
        <v>0.0</v>
      </c>
      <c r="AJ416" t="n">
        <v>0.0</v>
      </c>
      <c r="AK416" t="n">
        <v>0.0</v>
      </c>
      <c r="AL416" t="n">
        <v>0.0</v>
      </c>
      <c r="AM416" t="n">
        <v>0.0</v>
      </c>
      <c r="AN416" t="n">
        <v>0.0</v>
      </c>
      <c r="AO416" t="n">
        <v>0.0</v>
      </c>
      <c r="AP416" t="n">
        <v>0.0</v>
      </c>
      <c r="AQ416" t="n">
        <v>0.0</v>
      </c>
      <c r="CG416"/>
    </row>
    <row r="417">
      <c r="A417" t="n">
        <v>6.0</v>
      </c>
      <c r="B417">
        <f>IF((K417-G417-H417&gt;2400000),10,(L417/(K417-G417-H417)*100))</f>
      </c>
      <c r="C417">
        <f>IF(N417&gt;2400000,240000,(N417*S417)/100)</f>
      </c>
      <c r="D417">
        <f>IF(S417=0,0,IF((N417-I417)&gt;2400000,((((((N417-I417-J417)-240000))*0.1+(I417+J417)*0.1)))-7000,((((((N417-I417-J417)-(N417-I417-J417)*S417/100)))*0.1+(I417+J417)*0.1)-7000)))</f>
      </c>
      <c r="E417">
        <f>C417-O417</f>
      </c>
      <c r="F417">
        <f>D417-P417</f>
      </c>
      <c r="G417">
        <f>SUMIF(negtgel!U$2:BL$2,'Tsalin uzuulelt'!B$1,negtgel!U417:BL417) + SUMIF(negtgel!U$2:BL$2,'Tsalin uzuulelt'!B$2,negtgel!U417:BL417)+SUMIF(negtgel!U$2:BL$2,'Tsalin uzuulelt'!B$3,negtgel!U417:BL417)+SUMIF(negtgel!U$2:BL$2,'Tsalin uzuulelt'!B$4,negtgel!U417:BL417)+SUMIF(negtgel!U$2:BL$2,'Tsalin uzuulelt'!B$5,negtgel!U417:BL417)</f>
      </c>
      <c r="H417">
        <f>SUMIF(negtgel!U$2:BL$2,'Tsalin uzuulelt'!F$1,negtgel!U417:BL417) + SUMIF(negtgel!U$2:BL$2,'Tsalin uzuulelt'!F$2,negtgel!U417:BL417)+SUMIF(negtgel!U$2:BL$2,'Tsalin uzuulelt'!F$3,negtgel!U417:BL417)+SUMIF(negtgel!U$2:BL$2,'Tsalin uzuulelt'!F$4,negtgel!U417:BL417)+SUMIF(negtgel!U$2:BL$2,'Tsalin uzuulelt'!F$5,negtgel!U417:BL417)</f>
      </c>
      <c r="I417">
        <f>SUMIF(negtgel!U$2:BL$2,'Tsalin uzuulelt'!H$1,negtgel!U417:BL417) + SUMIF(negtgel!U$2:BL$2,'Tsalin uzuulelt'!H$2,negtgel!U417:BL417)+SUMIF(negtgel!U$2:BL$2,'Tsalin uzuulelt'!H$3,negtgel!U417:BL417)+SUMIF(negtgel!U$2:BL$2,'Tsalin uzuulelt'!H$4,negtgel!U417:BL417)+SUMIF(negtgel!U$2:BL$2,'Tsalin uzuulelt'!H$5,negtgel!U417:BL417)</f>
      </c>
      <c r="J417">
        <f>SUMIF(negtgel!U$2:BL$2,'Tsalin uzuulelt'!J$1,negtgel!U417:BL417) + SUMIF(negtgel!U$2:BL$2,'Tsalin uzuulelt'!J$2,negtgel!U417:BL417)+SUMIF(negtgel!U$2:BL$2,'Tsalin uzuulelt'!J$3,negtgel!U417:BL417)+SUMIF(negtgel!U$2:BL$2,'Tsalin uzuulelt'!J$4,negtgel!U417:BL417)+SUMIF(negtgel!U$2:BL$2,'Tsalin uzuulelt'!J$5,negtgel!U417:BL417)</f>
      </c>
      <c r="K417">
        <f>SUMIF(negtgel!U$2:BL$2,'Tsalin uzuulelt'!L$1,negtgel!U417:BL417) + SUMIF(negtgel!U$2:BL$2,'Tsalin uzuulelt'!L$2,negtgel!U417:BL417)+SUMIF(negtgel!U$2:BL$2,'Tsalin uzuulelt'!L$3,negtgel!U417:BL417)+SUMIF(negtgel!U$2:BL$2,'Tsalin uzuulelt'!L$4,negtgel!U417:BL417)+SUMIF(negtgel!U$2:BL$2,'Tsalin uzuulelt'!L$5,negtgel!U417:BL417)</f>
      </c>
      <c r="L417">
        <f>SUMIF(negtgel!U$2:BL$2,'Tsalin uzuulelt'!N$1,negtgel!U417:BL417) + SUMIF(negtgel!U$2:BL$2,'Tsalin uzuulelt'!N$2,negtgel!U417:BL417)+SUMIF(negtgel!U$2:BL$2,'Tsalin uzuulelt'!N$3,negtgel!U417:BL417)+SUMIF(negtgel!U$2:BL$2,'Tsalin uzuulelt'!N$4,negtgel!U417:BL417)+SUMIF(negtgel!U$2:BL$2,'Tsalin uzuulelt'!N$5,negtgel!U417:BL417)</f>
      </c>
      <c r="M417">
        <f>SUMIF(negtgel!U$2:BL$2,'Tsalin uzuulelt'!P$1,negtgel!U417:BL417) + SUMIF(negtgel!U$2:BL$2,'Tsalin uzuulelt'!P$2,negtgel!U417:BL417)+ SUMIF(negtgel!U$2:BL$2,'Tsalin uzuulelt'!P$3,negtgel!U417:BL417)+ SUMIF(negtgel!U$2:BL$2,'Tsalin uzuulelt'!P$4,negtgel!U417:BL417)+ SUMIF(negtgel!U$2:BL$2,'Tsalin uzuulelt'!P$5,negtgel!U417:BL417)</f>
      </c>
      <c r="N417">
        <f>IF(ISNUMBER(U417*1)=CF417,0,K417-H417-G417)</f>
      </c>
      <c r="O417">
        <f>IF(ISNUMBER(U417*1)=CF417,0,L417)</f>
      </c>
      <c r="P417">
        <f>IF(ISNUMBER(U417*1)=CF417,0,M417)</f>
      </c>
      <c r="Q417">
        <f>IF(N417&gt;2400000,N417,0)</f>
      </c>
      <c r="R417">
        <f>IF(L417/Q417*100&lt;3,2,10)</f>
      </c>
      <c r="S417">
        <f>IF(CH417=0,0,IF(B417&gt;9,10,IF(B417&gt;8,B417,IF(B417&gt;7.7,7.8,IF(B417&gt;3,B417,IF(B417&gt;1.5,2))))))</f>
      </c>
      <c r="T417">
        <f>IFERROR(U417*1,0)</f>
      </c>
      <c r="U417" t="n">
        <v>154.0</v>
      </c>
      <c r="V417" t="s">
        <v>4539</v>
      </c>
      <c r="W417" t="s">
        <v>4469</v>
      </c>
      <c r="X417" t="n">
        <v>547759.0</v>
      </c>
      <c r="Y417" t="n">
        <v>0.0</v>
      </c>
      <c r="Z417" t="n">
        <v>0.0</v>
      </c>
      <c r="AA417" t="n">
        <v>0.0</v>
      </c>
      <c r="AB417" t="n">
        <v>0.0</v>
      </c>
      <c r="AC417" t="n">
        <v>0.0</v>
      </c>
      <c r="AD417" t="n">
        <v>0.0</v>
      </c>
      <c r="AE417" t="n">
        <v>0.0</v>
      </c>
      <c r="AF417" t="n">
        <v>0.0</v>
      </c>
      <c r="AG417" t="n">
        <v>0.0</v>
      </c>
      <c r="AH417" t="n">
        <v>0.0</v>
      </c>
      <c r="AI417" t="n">
        <v>0.0</v>
      </c>
      <c r="AJ417" t="n">
        <v>0.0</v>
      </c>
      <c r="AK417" t="n">
        <v>0.0</v>
      </c>
      <c r="AL417" t="n">
        <v>0.0</v>
      </c>
      <c r="AM417" t="n">
        <v>0.0</v>
      </c>
      <c r="AN417" t="n">
        <v>0.0</v>
      </c>
      <c r="AO417" t="n">
        <v>0.0</v>
      </c>
      <c r="AP417" t="n">
        <v>0.0</v>
      </c>
      <c r="AQ417" t="n">
        <v>0.0</v>
      </c>
      <c r="CG417"/>
    </row>
    <row r="418">
      <c r="A418" t="n">
        <v>6.0</v>
      </c>
      <c r="B418">
        <f>IF((K418-G418-H418&gt;2400000),10,(L418/(K418-G418-H418)*100))</f>
      </c>
      <c r="C418">
        <f>IF(N418&gt;2400000,240000,(N418*S418)/100)</f>
      </c>
      <c r="D418">
        <f>IF(S418=0,0,IF((N418-I418)&gt;2400000,((((((N418-I418-J418)-240000))*0.1+(I418+J418)*0.1)))-7000,((((((N418-I418-J418)-(N418-I418-J418)*S418/100)))*0.1+(I418+J418)*0.1)-7000)))</f>
      </c>
      <c r="E418">
        <f>C418-O418</f>
      </c>
      <c r="F418">
        <f>D418-P418</f>
      </c>
      <c r="G418">
        <f>SUMIF(negtgel!U$2:BL$2,'Tsalin uzuulelt'!B$1,negtgel!U418:BL418) + SUMIF(negtgel!U$2:BL$2,'Tsalin uzuulelt'!B$2,negtgel!U418:BL418)+SUMIF(negtgel!U$2:BL$2,'Tsalin uzuulelt'!B$3,negtgel!U418:BL418)+SUMIF(negtgel!U$2:BL$2,'Tsalin uzuulelt'!B$4,negtgel!U418:BL418)+SUMIF(negtgel!U$2:BL$2,'Tsalin uzuulelt'!B$5,negtgel!U418:BL418)</f>
      </c>
      <c r="H418">
        <f>SUMIF(negtgel!U$2:BL$2,'Tsalin uzuulelt'!F$1,negtgel!U418:BL418) + SUMIF(negtgel!U$2:BL$2,'Tsalin uzuulelt'!F$2,negtgel!U418:BL418)+SUMIF(negtgel!U$2:BL$2,'Tsalin uzuulelt'!F$3,negtgel!U418:BL418)+SUMIF(negtgel!U$2:BL$2,'Tsalin uzuulelt'!F$4,negtgel!U418:BL418)+SUMIF(negtgel!U$2:BL$2,'Tsalin uzuulelt'!F$5,negtgel!U418:BL418)</f>
      </c>
      <c r="I418">
        <f>SUMIF(negtgel!U$2:BL$2,'Tsalin uzuulelt'!H$1,negtgel!U418:BL418) + SUMIF(negtgel!U$2:BL$2,'Tsalin uzuulelt'!H$2,negtgel!U418:BL418)+SUMIF(negtgel!U$2:BL$2,'Tsalin uzuulelt'!H$3,negtgel!U418:BL418)+SUMIF(negtgel!U$2:BL$2,'Tsalin uzuulelt'!H$4,negtgel!U418:BL418)+SUMIF(negtgel!U$2:BL$2,'Tsalin uzuulelt'!H$5,negtgel!U418:BL418)</f>
      </c>
      <c r="J418">
        <f>SUMIF(negtgel!U$2:BL$2,'Tsalin uzuulelt'!J$1,negtgel!U418:BL418) + SUMIF(negtgel!U$2:BL$2,'Tsalin uzuulelt'!J$2,negtgel!U418:BL418)+SUMIF(negtgel!U$2:BL$2,'Tsalin uzuulelt'!J$3,negtgel!U418:BL418)+SUMIF(negtgel!U$2:BL$2,'Tsalin uzuulelt'!J$4,negtgel!U418:BL418)+SUMIF(negtgel!U$2:BL$2,'Tsalin uzuulelt'!J$5,negtgel!U418:BL418)</f>
      </c>
      <c r="K418">
        <f>SUMIF(negtgel!U$2:BL$2,'Tsalin uzuulelt'!L$1,negtgel!U418:BL418) + SUMIF(negtgel!U$2:BL$2,'Tsalin uzuulelt'!L$2,negtgel!U418:BL418)+SUMIF(negtgel!U$2:BL$2,'Tsalin uzuulelt'!L$3,negtgel!U418:BL418)+SUMIF(negtgel!U$2:BL$2,'Tsalin uzuulelt'!L$4,negtgel!U418:BL418)+SUMIF(negtgel!U$2:BL$2,'Tsalin uzuulelt'!L$5,negtgel!U418:BL418)</f>
      </c>
      <c r="L418">
        <f>SUMIF(negtgel!U$2:BL$2,'Tsalin uzuulelt'!N$1,negtgel!U418:BL418) + SUMIF(negtgel!U$2:BL$2,'Tsalin uzuulelt'!N$2,negtgel!U418:BL418)+SUMIF(negtgel!U$2:BL$2,'Tsalin uzuulelt'!N$3,negtgel!U418:BL418)+SUMIF(negtgel!U$2:BL$2,'Tsalin uzuulelt'!N$4,negtgel!U418:BL418)+SUMIF(negtgel!U$2:BL$2,'Tsalin uzuulelt'!N$5,negtgel!U418:BL418)</f>
      </c>
      <c r="M418">
        <f>SUMIF(negtgel!U$2:BL$2,'Tsalin uzuulelt'!P$1,negtgel!U418:BL418) + SUMIF(negtgel!U$2:BL$2,'Tsalin uzuulelt'!P$2,negtgel!U418:BL418)+ SUMIF(negtgel!U$2:BL$2,'Tsalin uzuulelt'!P$3,negtgel!U418:BL418)+ SUMIF(negtgel!U$2:BL$2,'Tsalin uzuulelt'!P$4,negtgel!U418:BL418)+ SUMIF(negtgel!U$2:BL$2,'Tsalin uzuulelt'!P$5,negtgel!U418:BL418)</f>
      </c>
      <c r="N418">
        <f>IF(ISNUMBER(U418*1)=CF418,0,K418-H418-G418)</f>
      </c>
      <c r="O418">
        <f>IF(ISNUMBER(U418*1)=CF418,0,L418)</f>
      </c>
      <c r="P418">
        <f>IF(ISNUMBER(U418*1)=CF418,0,M418)</f>
      </c>
      <c r="Q418">
        <f>IF(N418&gt;2400000,N418,0)</f>
      </c>
      <c r="R418">
        <f>IF(L418/Q418*100&lt;3,2,10)</f>
      </c>
      <c r="S418">
        <f>IF(CH418=0,0,IF(B418&gt;9,10,IF(B418&gt;8,B418,IF(B418&gt;7.7,7.8,IF(B418&gt;3,B418,IF(B418&gt;1.5,2))))))</f>
      </c>
      <c r="T418">
        <f>IFERROR(U418*1,0)</f>
      </c>
      <c r="U418" t="n">
        <v>155.0</v>
      </c>
      <c r="V418" t="s">
        <v>4523</v>
      </c>
      <c r="W418" t="s">
        <v>4469</v>
      </c>
      <c r="X418" t="n">
        <v>677436.0</v>
      </c>
      <c r="Y418" t="n">
        <v>0.0</v>
      </c>
      <c r="Z418" t="n">
        <v>0.0</v>
      </c>
      <c r="AA418" t="n">
        <v>0.0</v>
      </c>
      <c r="AB418" t="n">
        <v>0.0</v>
      </c>
      <c r="AC418" t="n">
        <v>0.0</v>
      </c>
      <c r="AD418" t="n">
        <v>0.0</v>
      </c>
      <c r="AE418" t="n">
        <v>0.0</v>
      </c>
      <c r="AF418" t="n">
        <v>0.0</v>
      </c>
      <c r="AG418" t="n">
        <v>0.0</v>
      </c>
      <c r="AH418" t="n">
        <v>0.0</v>
      </c>
      <c r="AI418" t="n">
        <v>0.0</v>
      </c>
      <c r="AJ418" t="n">
        <v>0.0</v>
      </c>
      <c r="AK418" t="n">
        <v>0.0</v>
      </c>
      <c r="AL418" t="n">
        <v>0.0</v>
      </c>
      <c r="AM418" t="n">
        <v>0.0</v>
      </c>
      <c r="AN418" t="n">
        <v>0.0</v>
      </c>
      <c r="AO418" t="n">
        <v>0.0</v>
      </c>
      <c r="AP418" t="n">
        <v>0.0</v>
      </c>
      <c r="AQ418" t="n">
        <v>0.0</v>
      </c>
      <c r="CG418"/>
    </row>
    <row r="419">
      <c r="A419" t="n">
        <v>6.0</v>
      </c>
      <c r="B419">
        <f>IF((K419-G419-H419&gt;2400000),10,(L419/(K419-G419-H419)*100))</f>
      </c>
      <c r="C419">
        <f>IF(N419&gt;2400000,240000,(N419*S419)/100)</f>
      </c>
      <c r="D419">
        <f>IF(S419=0,0,IF((N419-I419)&gt;2400000,((((((N419-I419-J419)-240000))*0.1+(I419+J419)*0.1)))-7000,((((((N419-I419-J419)-(N419-I419-J419)*S419/100)))*0.1+(I419+J419)*0.1)-7000)))</f>
      </c>
      <c r="E419">
        <f>C419-O419</f>
      </c>
      <c r="F419">
        <f>D419-P419</f>
      </c>
      <c r="G419">
        <f>SUMIF(negtgel!U$2:BL$2,'Tsalin uzuulelt'!B$1,negtgel!U419:BL419) + SUMIF(negtgel!U$2:BL$2,'Tsalin uzuulelt'!B$2,negtgel!U419:BL419)+SUMIF(negtgel!U$2:BL$2,'Tsalin uzuulelt'!B$3,negtgel!U419:BL419)+SUMIF(negtgel!U$2:BL$2,'Tsalin uzuulelt'!B$4,negtgel!U419:BL419)+SUMIF(negtgel!U$2:BL$2,'Tsalin uzuulelt'!B$5,negtgel!U419:BL419)</f>
      </c>
      <c r="H419">
        <f>SUMIF(negtgel!U$2:BL$2,'Tsalin uzuulelt'!F$1,negtgel!U419:BL419) + SUMIF(negtgel!U$2:BL$2,'Tsalin uzuulelt'!F$2,negtgel!U419:BL419)+SUMIF(negtgel!U$2:BL$2,'Tsalin uzuulelt'!F$3,negtgel!U419:BL419)+SUMIF(negtgel!U$2:BL$2,'Tsalin uzuulelt'!F$4,negtgel!U419:BL419)+SUMIF(negtgel!U$2:BL$2,'Tsalin uzuulelt'!F$5,negtgel!U419:BL419)</f>
      </c>
      <c r="I419">
        <f>SUMIF(negtgel!U$2:BL$2,'Tsalin uzuulelt'!H$1,negtgel!U419:BL419) + SUMIF(negtgel!U$2:BL$2,'Tsalin uzuulelt'!H$2,negtgel!U419:BL419)+SUMIF(negtgel!U$2:BL$2,'Tsalin uzuulelt'!H$3,negtgel!U419:BL419)+SUMIF(negtgel!U$2:BL$2,'Tsalin uzuulelt'!H$4,negtgel!U419:BL419)+SUMIF(negtgel!U$2:BL$2,'Tsalin uzuulelt'!H$5,negtgel!U419:BL419)</f>
      </c>
      <c r="J419">
        <f>SUMIF(negtgel!U$2:BL$2,'Tsalin uzuulelt'!J$1,negtgel!U419:BL419) + SUMIF(negtgel!U$2:BL$2,'Tsalin uzuulelt'!J$2,negtgel!U419:BL419)+SUMIF(negtgel!U$2:BL$2,'Tsalin uzuulelt'!J$3,negtgel!U419:BL419)+SUMIF(negtgel!U$2:BL$2,'Tsalin uzuulelt'!J$4,negtgel!U419:BL419)+SUMIF(negtgel!U$2:BL$2,'Tsalin uzuulelt'!J$5,negtgel!U419:BL419)</f>
      </c>
      <c r="K419">
        <f>SUMIF(negtgel!U$2:BL$2,'Tsalin uzuulelt'!L$1,negtgel!U419:BL419) + SUMIF(negtgel!U$2:BL$2,'Tsalin uzuulelt'!L$2,negtgel!U419:BL419)+SUMIF(negtgel!U$2:BL$2,'Tsalin uzuulelt'!L$3,negtgel!U419:BL419)+SUMIF(negtgel!U$2:BL$2,'Tsalin uzuulelt'!L$4,negtgel!U419:BL419)+SUMIF(negtgel!U$2:BL$2,'Tsalin uzuulelt'!L$5,negtgel!U419:BL419)</f>
      </c>
      <c r="L419">
        <f>SUMIF(negtgel!U$2:BL$2,'Tsalin uzuulelt'!N$1,negtgel!U419:BL419) + SUMIF(negtgel!U$2:BL$2,'Tsalin uzuulelt'!N$2,negtgel!U419:BL419)+SUMIF(negtgel!U$2:BL$2,'Tsalin uzuulelt'!N$3,negtgel!U419:BL419)+SUMIF(negtgel!U$2:BL$2,'Tsalin uzuulelt'!N$4,negtgel!U419:BL419)+SUMIF(negtgel!U$2:BL$2,'Tsalin uzuulelt'!N$5,negtgel!U419:BL419)</f>
      </c>
      <c r="M419">
        <f>SUMIF(negtgel!U$2:BL$2,'Tsalin uzuulelt'!P$1,negtgel!U419:BL419) + SUMIF(negtgel!U$2:BL$2,'Tsalin uzuulelt'!P$2,negtgel!U419:BL419)+ SUMIF(negtgel!U$2:BL$2,'Tsalin uzuulelt'!P$3,negtgel!U419:BL419)+ SUMIF(negtgel!U$2:BL$2,'Tsalin uzuulelt'!P$4,negtgel!U419:BL419)+ SUMIF(negtgel!U$2:BL$2,'Tsalin uzuulelt'!P$5,negtgel!U419:BL419)</f>
      </c>
      <c r="N419">
        <f>IF(ISNUMBER(U419*1)=CF419,0,K419-H419-G419)</f>
      </c>
      <c r="O419">
        <f>IF(ISNUMBER(U419*1)=CF419,0,L419)</f>
      </c>
      <c r="P419">
        <f>IF(ISNUMBER(U419*1)=CF419,0,M419)</f>
      </c>
      <c r="Q419">
        <f>IF(N419&gt;2400000,N419,0)</f>
      </c>
      <c r="R419">
        <f>IF(L419/Q419*100&lt;3,2,10)</f>
      </c>
      <c r="S419">
        <f>IF(CH419=0,0,IF(B419&gt;9,10,IF(B419&gt;8,B419,IF(B419&gt;7.7,7.8,IF(B419&gt;3,B419,IF(B419&gt;1.5,2))))))</f>
      </c>
      <c r="T419">
        <f>IFERROR(U419*1,0)</f>
      </c>
      <c r="U419" t="n">
        <v>156.0</v>
      </c>
      <c r="V419" t="s">
        <v>4524</v>
      </c>
      <c r="W419" t="s">
        <v>4469</v>
      </c>
      <c r="X419" t="n">
        <v>677436.0</v>
      </c>
      <c r="Y419" t="n">
        <v>0.0</v>
      </c>
      <c r="Z419" t="n">
        <v>0.0</v>
      </c>
      <c r="AA419" t="n">
        <v>0.0</v>
      </c>
      <c r="AB419" t="n">
        <v>0.0</v>
      </c>
      <c r="AC419" t="n">
        <v>0.0</v>
      </c>
      <c r="AD419" t="n">
        <v>0.0</v>
      </c>
      <c r="AE419" t="n">
        <v>0.0</v>
      </c>
      <c r="AF419" t="n">
        <v>0.0</v>
      </c>
      <c r="AG419" t="n">
        <v>0.0</v>
      </c>
      <c r="AH419" t="n">
        <v>0.0</v>
      </c>
      <c r="AI419" t="n">
        <v>0.0</v>
      </c>
      <c r="AJ419" t="n">
        <v>0.0</v>
      </c>
      <c r="AK419" t="n">
        <v>0.0</v>
      </c>
      <c r="AL419" t="n">
        <v>0.0</v>
      </c>
      <c r="AM419" t="n">
        <v>0.0</v>
      </c>
      <c r="AN419" t="n">
        <v>0.0</v>
      </c>
      <c r="AO419" t="n">
        <v>0.0</v>
      </c>
      <c r="AP419" t="n">
        <v>0.0</v>
      </c>
      <c r="AQ419" t="n">
        <v>0.0</v>
      </c>
      <c r="CG419"/>
    </row>
    <row r="420">
      <c r="A420" t="n">
        <v>6.0</v>
      </c>
      <c r="B420">
        <f>IF((K420-G420-H420&gt;2400000),10,(L420/(K420-G420-H420)*100))</f>
      </c>
      <c r="C420">
        <f>IF(N420&gt;2400000,240000,(N420*S420)/100)</f>
      </c>
      <c r="D420">
        <f>IF(S420=0,0,IF((N420-I420)&gt;2400000,((((((N420-I420-J420)-240000))*0.1+(I420+J420)*0.1)))-7000,((((((N420-I420-J420)-(N420-I420-J420)*S420/100)))*0.1+(I420+J420)*0.1)-7000)))</f>
      </c>
      <c r="E420">
        <f>C420-O420</f>
      </c>
      <c r="F420">
        <f>D420-P420</f>
      </c>
      <c r="G420">
        <f>SUMIF(negtgel!U$2:BL$2,'Tsalin uzuulelt'!B$1,negtgel!U420:BL420) + SUMIF(negtgel!U$2:BL$2,'Tsalin uzuulelt'!B$2,negtgel!U420:BL420)+SUMIF(negtgel!U$2:BL$2,'Tsalin uzuulelt'!B$3,negtgel!U420:BL420)+SUMIF(negtgel!U$2:BL$2,'Tsalin uzuulelt'!B$4,negtgel!U420:BL420)+SUMIF(negtgel!U$2:BL$2,'Tsalin uzuulelt'!B$5,negtgel!U420:BL420)</f>
      </c>
      <c r="H420">
        <f>SUMIF(negtgel!U$2:BL$2,'Tsalin uzuulelt'!F$1,negtgel!U420:BL420) + SUMIF(negtgel!U$2:BL$2,'Tsalin uzuulelt'!F$2,negtgel!U420:BL420)+SUMIF(negtgel!U$2:BL$2,'Tsalin uzuulelt'!F$3,negtgel!U420:BL420)+SUMIF(negtgel!U$2:BL$2,'Tsalin uzuulelt'!F$4,negtgel!U420:BL420)+SUMIF(negtgel!U$2:BL$2,'Tsalin uzuulelt'!F$5,negtgel!U420:BL420)</f>
      </c>
      <c r="I420">
        <f>SUMIF(negtgel!U$2:BL$2,'Tsalin uzuulelt'!H$1,negtgel!U420:BL420) + SUMIF(negtgel!U$2:BL$2,'Tsalin uzuulelt'!H$2,negtgel!U420:BL420)+SUMIF(negtgel!U$2:BL$2,'Tsalin uzuulelt'!H$3,negtgel!U420:BL420)+SUMIF(negtgel!U$2:BL$2,'Tsalin uzuulelt'!H$4,negtgel!U420:BL420)+SUMIF(negtgel!U$2:BL$2,'Tsalin uzuulelt'!H$5,negtgel!U420:BL420)</f>
      </c>
      <c r="J420">
        <f>SUMIF(negtgel!U$2:BL$2,'Tsalin uzuulelt'!J$1,negtgel!U420:BL420) + SUMIF(negtgel!U$2:BL$2,'Tsalin uzuulelt'!J$2,negtgel!U420:BL420)+SUMIF(negtgel!U$2:BL$2,'Tsalin uzuulelt'!J$3,negtgel!U420:BL420)+SUMIF(negtgel!U$2:BL$2,'Tsalin uzuulelt'!J$4,negtgel!U420:BL420)+SUMIF(negtgel!U$2:BL$2,'Tsalin uzuulelt'!J$5,negtgel!U420:BL420)</f>
      </c>
      <c r="K420">
        <f>SUMIF(negtgel!U$2:BL$2,'Tsalin uzuulelt'!L$1,negtgel!U420:BL420) + SUMIF(negtgel!U$2:BL$2,'Tsalin uzuulelt'!L$2,negtgel!U420:BL420)+SUMIF(negtgel!U$2:BL$2,'Tsalin uzuulelt'!L$3,negtgel!U420:BL420)+SUMIF(negtgel!U$2:BL$2,'Tsalin uzuulelt'!L$4,negtgel!U420:BL420)+SUMIF(negtgel!U$2:BL$2,'Tsalin uzuulelt'!L$5,negtgel!U420:BL420)</f>
      </c>
      <c r="L420">
        <f>SUMIF(negtgel!U$2:BL$2,'Tsalin uzuulelt'!N$1,negtgel!U420:BL420) + SUMIF(negtgel!U$2:BL$2,'Tsalin uzuulelt'!N$2,negtgel!U420:BL420)+SUMIF(negtgel!U$2:BL$2,'Tsalin uzuulelt'!N$3,negtgel!U420:BL420)+SUMIF(negtgel!U$2:BL$2,'Tsalin uzuulelt'!N$4,negtgel!U420:BL420)+SUMIF(negtgel!U$2:BL$2,'Tsalin uzuulelt'!N$5,negtgel!U420:BL420)</f>
      </c>
      <c r="M420">
        <f>SUMIF(negtgel!U$2:BL$2,'Tsalin uzuulelt'!P$1,negtgel!U420:BL420) + SUMIF(negtgel!U$2:BL$2,'Tsalin uzuulelt'!P$2,negtgel!U420:BL420)+ SUMIF(negtgel!U$2:BL$2,'Tsalin uzuulelt'!P$3,negtgel!U420:BL420)+ SUMIF(negtgel!U$2:BL$2,'Tsalin uzuulelt'!P$4,negtgel!U420:BL420)+ SUMIF(negtgel!U$2:BL$2,'Tsalin uzuulelt'!P$5,negtgel!U420:BL420)</f>
      </c>
      <c r="N420">
        <f>IF(ISNUMBER(U420*1)=CF420,0,K420-H420-G420)</f>
      </c>
      <c r="O420">
        <f>IF(ISNUMBER(U420*1)=CF420,0,L420)</f>
      </c>
      <c r="P420">
        <f>IF(ISNUMBER(U420*1)=CF420,0,M420)</f>
      </c>
      <c r="Q420">
        <f>IF(N420&gt;2400000,N420,0)</f>
      </c>
      <c r="R420">
        <f>IF(L420/Q420*100&lt;3,2,10)</f>
      </c>
      <c r="S420">
        <f>IF(CH420=0,0,IF(B420&gt;9,10,IF(B420&gt;8,B420,IF(B420&gt;7.7,7.8,IF(B420&gt;3,B420,IF(B420&gt;1.5,2))))))</f>
      </c>
      <c r="T420">
        <f>IFERROR(U420*1,0)</f>
      </c>
      <c r="U420" t="n">
        <v>157.0</v>
      </c>
      <c r="V420" t="s">
        <v>4525</v>
      </c>
      <c r="W420" t="s">
        <v>4469</v>
      </c>
      <c r="X420" t="n">
        <v>645556.0</v>
      </c>
      <c r="Y420" t="n">
        <v>0.0</v>
      </c>
      <c r="Z420" t="n">
        <v>0.0</v>
      </c>
      <c r="AA420" t="n">
        <v>0.0</v>
      </c>
      <c r="AB420" t="n">
        <v>0.0</v>
      </c>
      <c r="AC420" t="n">
        <v>0.0</v>
      </c>
      <c r="AD420" t="n">
        <v>0.0</v>
      </c>
      <c r="AE420" t="n">
        <v>0.0</v>
      </c>
      <c r="AF420" t="n">
        <v>0.0</v>
      </c>
      <c r="AG420" t="n">
        <v>0.0</v>
      </c>
      <c r="AH420" t="n">
        <v>0.0</v>
      </c>
      <c r="AI420" t="n">
        <v>0.0</v>
      </c>
      <c r="AJ420" t="n">
        <v>0.0</v>
      </c>
      <c r="AK420" t="n">
        <v>0.0</v>
      </c>
      <c r="AL420" t="n">
        <v>0.0</v>
      </c>
      <c r="AM420" t="n">
        <v>0.0</v>
      </c>
      <c r="AN420" t="n">
        <v>0.0</v>
      </c>
      <c r="AO420" t="n">
        <v>0.0</v>
      </c>
      <c r="AP420" t="n">
        <v>0.0</v>
      </c>
      <c r="AQ420" t="n">
        <v>0.0</v>
      </c>
      <c r="CG420"/>
    </row>
    <row r="423">
      <c r="A423" t="n">
        <v>7.0</v>
      </c>
      <c r="B423">
        <f>IF((K423-G423-H423&gt;2400000),10,(L423/(K423-G423-H423)*100))</f>
      </c>
      <c r="C423">
        <f>IF(N423&gt;2400000,240000,(N423*S423)/100)</f>
      </c>
      <c r="D423">
        <f>IF(S423=0,0,IF((N423-I423)&gt;2400000,((((((N423-I423-J423)-240000))*0.1+(I423+J423)*0.1)))-7000,((((((N423-I423-J423)-(N423-I423-J423)*S423/100)))*0.1+(I423+J423)*0.1)-7000)))</f>
      </c>
      <c r="E423">
        <f>C423-O423</f>
      </c>
      <c r="F423">
        <f>D423-P423</f>
      </c>
      <c r="G423">
        <f>SUMIF(negtgel!U$2:BL$2,'Tsalin uzuulelt'!B$1,negtgel!U423:BL423) + SUMIF(negtgel!U$2:BL$2,'Tsalin uzuulelt'!B$2,negtgel!U423:BL423)+SUMIF(negtgel!U$2:BL$2,'Tsalin uzuulelt'!B$3,negtgel!U423:BL423)+SUMIF(negtgel!U$2:BL$2,'Tsalin uzuulelt'!B$4,negtgel!U423:BL423)+SUMIF(negtgel!U$2:BL$2,'Tsalin uzuulelt'!B$5,negtgel!U423:BL423)</f>
      </c>
      <c r="H423">
        <f>SUMIF(negtgel!U$2:BL$2,'Tsalin uzuulelt'!F$1,negtgel!U423:BL423) + SUMIF(negtgel!U$2:BL$2,'Tsalin uzuulelt'!F$2,negtgel!U423:BL423)+SUMIF(negtgel!U$2:BL$2,'Tsalin uzuulelt'!F$3,negtgel!U423:BL423)+SUMIF(negtgel!U$2:BL$2,'Tsalin uzuulelt'!F$4,negtgel!U423:BL423)+SUMIF(negtgel!U$2:BL$2,'Tsalin uzuulelt'!F$5,negtgel!U423:BL423)</f>
      </c>
      <c r="I423">
        <f>SUMIF(negtgel!U$2:BL$2,'Tsalin uzuulelt'!H$1,negtgel!U423:BL423) + SUMIF(negtgel!U$2:BL$2,'Tsalin uzuulelt'!H$2,negtgel!U423:BL423)+SUMIF(negtgel!U$2:BL$2,'Tsalin uzuulelt'!H$3,negtgel!U423:BL423)+SUMIF(negtgel!U$2:BL$2,'Tsalin uzuulelt'!H$4,negtgel!U423:BL423)+SUMIF(negtgel!U$2:BL$2,'Tsalin uzuulelt'!H$5,negtgel!U423:BL423)</f>
      </c>
      <c r="J423">
        <f>SUMIF(negtgel!U$2:BL$2,'Tsalin uzuulelt'!J$1,negtgel!U423:BL423) + SUMIF(negtgel!U$2:BL$2,'Tsalin uzuulelt'!J$2,negtgel!U423:BL423)+SUMIF(negtgel!U$2:BL$2,'Tsalin uzuulelt'!J$3,negtgel!U423:BL423)+SUMIF(negtgel!U$2:BL$2,'Tsalin uzuulelt'!J$4,negtgel!U423:BL423)+SUMIF(negtgel!U$2:BL$2,'Tsalin uzuulelt'!J$5,negtgel!U423:BL423)</f>
      </c>
      <c r="K423">
        <f>SUMIF(negtgel!U$2:BL$2,'Tsalin uzuulelt'!L$1,negtgel!U423:BL423) + SUMIF(negtgel!U$2:BL$2,'Tsalin uzuulelt'!L$2,negtgel!U423:BL423)+SUMIF(negtgel!U$2:BL$2,'Tsalin uzuulelt'!L$3,negtgel!U423:BL423)+SUMIF(negtgel!U$2:BL$2,'Tsalin uzuulelt'!L$4,negtgel!U423:BL423)+SUMIF(negtgel!U$2:BL$2,'Tsalin uzuulelt'!L$5,negtgel!U423:BL423)</f>
      </c>
      <c r="L423">
        <f>SUMIF(negtgel!U$2:BL$2,'Tsalin uzuulelt'!N$1,negtgel!U423:BL423) + SUMIF(negtgel!U$2:BL$2,'Tsalin uzuulelt'!N$2,negtgel!U423:BL423)+SUMIF(negtgel!U$2:BL$2,'Tsalin uzuulelt'!N$3,negtgel!U423:BL423)+SUMIF(negtgel!U$2:BL$2,'Tsalin uzuulelt'!N$4,negtgel!U423:BL423)+SUMIF(negtgel!U$2:BL$2,'Tsalin uzuulelt'!N$5,negtgel!U423:BL423)</f>
      </c>
      <c r="M423">
        <f>SUMIF(negtgel!U$2:BL$2,'Tsalin uzuulelt'!P$1,negtgel!U423:BL423) + SUMIF(negtgel!U$2:BL$2,'Tsalin uzuulelt'!P$2,negtgel!U423:BL423)+ SUMIF(negtgel!U$2:BL$2,'Tsalin uzuulelt'!P$3,negtgel!U423:BL423)+ SUMIF(negtgel!U$2:BL$2,'Tsalin uzuulelt'!P$4,negtgel!U423:BL423)+ SUMIF(negtgel!U$2:BL$2,'Tsalin uzuulelt'!P$5,negtgel!U423:BL423)</f>
      </c>
      <c r="N423">
        <f>IF(ISNUMBER(U423*1)=CF423,0,K423-H423-G423)</f>
      </c>
      <c r="O423">
        <f>IF(ISNUMBER(U423*1)=CF423,0,L423)</f>
      </c>
      <c r="P423">
        <f>IF(ISNUMBER(U423*1)=CF423,0,M423)</f>
      </c>
      <c r="Q423">
        <f>IF(N423&gt;2400000,N423,0)</f>
      </c>
      <c r="R423">
        <f>IF(L423/Q423*100&lt;3,2,10)</f>
      </c>
      <c r="S423">
        <f>IF(CH423=0,0,IF(B423&gt;9,10,IF(B423&gt;8,B423,IF(B423&gt;7.7,7.8,IF(B423&gt;3,B423,IF(B423&gt;1.5,2))))))</f>
      </c>
      <c r="T423">
        <f>IFERROR(U423*1,0)</f>
      </c>
      <c r="U423" t="s">
        <v>4460</v>
      </c>
      <c r="V423"/>
      <c r="W423"/>
      <c r="X423"/>
      <c r="Y423"/>
      <c r="Z423"/>
      <c r="AA423"/>
      <c r="AB423"/>
      <c r="AC423"/>
      <c r="AD423"/>
      <c r="AE423"/>
      <c r="AF423"/>
      <c r="AG423"/>
      <c r="AH423"/>
      <c r="AI423"/>
      <c r="AJ423"/>
      <c r="AK423"/>
      <c r="AL423"/>
      <c r="AM423"/>
      <c r="AN423"/>
      <c r="AO423"/>
      <c r="AP423"/>
      <c r="AQ423"/>
      <c r="CG423"/>
    </row>
    <row r="424">
      <c r="A424" t="n">
        <v>7.0</v>
      </c>
      <c r="B424">
        <f>IF((K424-G424-H424&gt;2400000),10,(L424/(K424-G424-H424)*100))</f>
      </c>
      <c r="C424">
        <f>IF(N424&gt;2400000,240000,(N424*S424)/100)</f>
      </c>
      <c r="D424">
        <f>IF(S424=0,0,IF((N424-I424)&gt;2400000,((((((N424-I424-J424)-240000))*0.1+(I424+J424)*0.1)))-7000,((((((N424-I424-J424)-(N424-I424-J424)*S424/100)))*0.1+(I424+J424)*0.1)-7000)))</f>
      </c>
      <c r="E424">
        <f>C424-O424</f>
      </c>
      <c r="F424">
        <f>D424-P424</f>
      </c>
      <c r="G424">
        <f>SUMIF(negtgel!U$2:BL$2,'Tsalin uzuulelt'!B$1,negtgel!U424:BL424) + SUMIF(negtgel!U$2:BL$2,'Tsalin uzuulelt'!B$2,negtgel!U424:BL424)+SUMIF(negtgel!U$2:BL$2,'Tsalin uzuulelt'!B$3,negtgel!U424:BL424)+SUMIF(negtgel!U$2:BL$2,'Tsalin uzuulelt'!B$4,negtgel!U424:BL424)+SUMIF(negtgel!U$2:BL$2,'Tsalin uzuulelt'!B$5,negtgel!U424:BL424)</f>
      </c>
      <c r="H424">
        <f>SUMIF(negtgel!U$2:BL$2,'Tsalin uzuulelt'!F$1,negtgel!U424:BL424) + SUMIF(negtgel!U$2:BL$2,'Tsalin uzuulelt'!F$2,negtgel!U424:BL424)+SUMIF(negtgel!U$2:BL$2,'Tsalin uzuulelt'!F$3,negtgel!U424:BL424)+SUMIF(negtgel!U$2:BL$2,'Tsalin uzuulelt'!F$4,negtgel!U424:BL424)+SUMIF(negtgel!U$2:BL$2,'Tsalin uzuulelt'!F$5,negtgel!U424:BL424)</f>
      </c>
      <c r="I424">
        <f>SUMIF(negtgel!U$2:BL$2,'Tsalin uzuulelt'!H$1,negtgel!U424:BL424) + SUMIF(negtgel!U$2:BL$2,'Tsalin uzuulelt'!H$2,negtgel!U424:BL424)+SUMIF(negtgel!U$2:BL$2,'Tsalin uzuulelt'!H$3,negtgel!U424:BL424)+SUMIF(negtgel!U$2:BL$2,'Tsalin uzuulelt'!H$4,negtgel!U424:BL424)+SUMIF(negtgel!U$2:BL$2,'Tsalin uzuulelt'!H$5,negtgel!U424:BL424)</f>
      </c>
      <c r="J424">
        <f>SUMIF(negtgel!U$2:BL$2,'Tsalin uzuulelt'!J$1,negtgel!U424:BL424) + SUMIF(negtgel!U$2:BL$2,'Tsalin uzuulelt'!J$2,negtgel!U424:BL424)+SUMIF(negtgel!U$2:BL$2,'Tsalin uzuulelt'!J$3,negtgel!U424:BL424)+SUMIF(negtgel!U$2:BL$2,'Tsalin uzuulelt'!J$4,negtgel!U424:BL424)+SUMIF(negtgel!U$2:BL$2,'Tsalin uzuulelt'!J$5,negtgel!U424:BL424)</f>
      </c>
      <c r="K424">
        <f>SUMIF(negtgel!U$2:BL$2,'Tsalin uzuulelt'!L$1,negtgel!U424:BL424) + SUMIF(negtgel!U$2:BL$2,'Tsalin uzuulelt'!L$2,negtgel!U424:BL424)+SUMIF(negtgel!U$2:BL$2,'Tsalin uzuulelt'!L$3,negtgel!U424:BL424)+SUMIF(negtgel!U$2:BL$2,'Tsalin uzuulelt'!L$4,negtgel!U424:BL424)+SUMIF(negtgel!U$2:BL$2,'Tsalin uzuulelt'!L$5,negtgel!U424:BL424)</f>
      </c>
      <c r="L424">
        <f>SUMIF(negtgel!U$2:BL$2,'Tsalin uzuulelt'!N$1,negtgel!U424:BL424) + SUMIF(negtgel!U$2:BL$2,'Tsalin uzuulelt'!N$2,negtgel!U424:BL424)+SUMIF(negtgel!U$2:BL$2,'Tsalin uzuulelt'!N$3,negtgel!U424:BL424)+SUMIF(negtgel!U$2:BL$2,'Tsalin uzuulelt'!N$4,negtgel!U424:BL424)+SUMIF(negtgel!U$2:BL$2,'Tsalin uzuulelt'!N$5,negtgel!U424:BL424)</f>
      </c>
      <c r="M424">
        <f>SUMIF(negtgel!U$2:BL$2,'Tsalin uzuulelt'!P$1,negtgel!U424:BL424) + SUMIF(negtgel!U$2:BL$2,'Tsalin uzuulelt'!P$2,negtgel!U424:BL424)+ SUMIF(negtgel!U$2:BL$2,'Tsalin uzuulelt'!P$3,negtgel!U424:BL424)+ SUMIF(negtgel!U$2:BL$2,'Tsalin uzuulelt'!P$4,negtgel!U424:BL424)+ SUMIF(negtgel!U$2:BL$2,'Tsalin uzuulelt'!P$5,negtgel!U424:BL424)</f>
      </c>
      <c r="N424">
        <f>IF(ISNUMBER(U424*1)=CF424,0,K424-H424-G424)</f>
      </c>
      <c r="O424">
        <f>IF(ISNUMBER(U424*1)=CF424,0,L424)</f>
      </c>
      <c r="P424">
        <f>IF(ISNUMBER(U424*1)=CF424,0,M424)</f>
      </c>
      <c r="Q424">
        <f>IF(N424&gt;2400000,N424,0)</f>
      </c>
      <c r="R424">
        <f>IF(L424/Q424*100&lt;3,2,10)</f>
      </c>
      <c r="S424">
        <f>IF(CH424=0,0,IF(B424&gt;9,10,IF(B424&gt;8,B424,IF(B424&gt;7.7,7.8,IF(B424&gt;3,B424,IF(B424&gt;1.5,2))))))</f>
      </c>
      <c r="T424">
        <f>IFERROR(U424*1,0)</f>
      </c>
      <c r="U424" t="n">
        <v>20.0</v>
      </c>
      <c r="V424" t="s">
        <v>4543</v>
      </c>
      <c r="W424" t="s">
        <v>4544</v>
      </c>
      <c r="X424" t="n">
        <v>371016.0</v>
      </c>
      <c r="Y424" t="n">
        <v>371016.0</v>
      </c>
      <c r="Z424" t="n">
        <v>0.0</v>
      </c>
      <c r="AA424" t="n">
        <v>0.0</v>
      </c>
      <c r="AB424" t="n">
        <v>0.0</v>
      </c>
      <c r="AC424" t="n">
        <v>0.0</v>
      </c>
      <c r="AD424" t="n">
        <v>0.0</v>
      </c>
      <c r="AE424" t="n">
        <v>0.0</v>
      </c>
      <c r="AF424" t="n">
        <v>48000.0</v>
      </c>
      <c r="AG424" t="n">
        <v>0.0</v>
      </c>
      <c r="AH424" t="n">
        <v>0.0</v>
      </c>
      <c r="AI424" t="n">
        <v>0.0</v>
      </c>
      <c r="AJ424" t="n">
        <v>0.0</v>
      </c>
      <c r="AK424" t="n">
        <v>0.0</v>
      </c>
      <c r="AL424" t="n">
        <v>0.0</v>
      </c>
      <c r="AM424" t="n">
        <v>0.0</v>
      </c>
      <c r="AN424" t="n">
        <v>0.0</v>
      </c>
      <c r="AO424" t="n">
        <v>419016.0</v>
      </c>
      <c r="AP424" t="n">
        <v>41901.0</v>
      </c>
      <c r="AQ424" t="n">
        <v>31191.4</v>
      </c>
      <c r="CG424"/>
    </row>
    <row r="425">
      <c r="A425" t="n">
        <v>7.0</v>
      </c>
      <c r="B425">
        <f>IF((K425-G425-H425&gt;2400000),10,(L425/(K425-G425-H425)*100))</f>
      </c>
      <c r="C425">
        <f>IF(N425&gt;2400000,240000,(N425*S425)/100)</f>
      </c>
      <c r="D425">
        <f>IF(S425=0,0,IF((N425-I425)&gt;2400000,((((((N425-I425-J425)-240000))*0.1+(I425+J425)*0.1)))-7000,((((((N425-I425-J425)-(N425-I425-J425)*S425/100)))*0.1+(I425+J425)*0.1)-7000)))</f>
      </c>
      <c r="E425">
        <f>C425-O425</f>
      </c>
      <c r="F425">
        <f>D425-P425</f>
      </c>
      <c r="G425">
        <f>SUMIF(negtgel!U$2:BL$2,'Tsalin uzuulelt'!B$1,negtgel!U425:BL425) + SUMIF(negtgel!U$2:BL$2,'Tsalin uzuulelt'!B$2,negtgel!U425:BL425)+SUMIF(negtgel!U$2:BL$2,'Tsalin uzuulelt'!B$3,negtgel!U425:BL425)+SUMIF(negtgel!U$2:BL$2,'Tsalin uzuulelt'!B$4,negtgel!U425:BL425)+SUMIF(negtgel!U$2:BL$2,'Tsalin uzuulelt'!B$5,negtgel!U425:BL425)</f>
      </c>
      <c r="H425">
        <f>SUMIF(negtgel!U$2:BL$2,'Tsalin uzuulelt'!F$1,negtgel!U425:BL425) + SUMIF(negtgel!U$2:BL$2,'Tsalin uzuulelt'!F$2,negtgel!U425:BL425)+SUMIF(negtgel!U$2:BL$2,'Tsalin uzuulelt'!F$3,negtgel!U425:BL425)+SUMIF(negtgel!U$2:BL$2,'Tsalin uzuulelt'!F$4,negtgel!U425:BL425)+SUMIF(negtgel!U$2:BL$2,'Tsalin uzuulelt'!F$5,negtgel!U425:BL425)</f>
      </c>
      <c r="I425">
        <f>SUMIF(negtgel!U$2:BL$2,'Tsalin uzuulelt'!H$1,negtgel!U425:BL425) + SUMIF(negtgel!U$2:BL$2,'Tsalin uzuulelt'!H$2,negtgel!U425:BL425)+SUMIF(negtgel!U$2:BL$2,'Tsalin uzuulelt'!H$3,negtgel!U425:BL425)+SUMIF(negtgel!U$2:BL$2,'Tsalin uzuulelt'!H$4,negtgel!U425:BL425)+SUMIF(negtgel!U$2:BL$2,'Tsalin uzuulelt'!H$5,negtgel!U425:BL425)</f>
      </c>
      <c r="J425">
        <f>SUMIF(negtgel!U$2:BL$2,'Tsalin uzuulelt'!J$1,negtgel!U425:BL425) + SUMIF(negtgel!U$2:BL$2,'Tsalin uzuulelt'!J$2,negtgel!U425:BL425)+SUMIF(negtgel!U$2:BL$2,'Tsalin uzuulelt'!J$3,negtgel!U425:BL425)+SUMIF(negtgel!U$2:BL$2,'Tsalin uzuulelt'!J$4,negtgel!U425:BL425)+SUMIF(negtgel!U$2:BL$2,'Tsalin uzuulelt'!J$5,negtgel!U425:BL425)</f>
      </c>
      <c r="K425">
        <f>SUMIF(negtgel!U$2:BL$2,'Tsalin uzuulelt'!L$1,negtgel!U425:BL425) + SUMIF(negtgel!U$2:BL$2,'Tsalin uzuulelt'!L$2,negtgel!U425:BL425)+SUMIF(negtgel!U$2:BL$2,'Tsalin uzuulelt'!L$3,negtgel!U425:BL425)+SUMIF(negtgel!U$2:BL$2,'Tsalin uzuulelt'!L$4,negtgel!U425:BL425)+SUMIF(negtgel!U$2:BL$2,'Tsalin uzuulelt'!L$5,negtgel!U425:BL425)</f>
      </c>
      <c r="L425">
        <f>SUMIF(negtgel!U$2:BL$2,'Tsalin uzuulelt'!N$1,negtgel!U425:BL425) + SUMIF(negtgel!U$2:BL$2,'Tsalin uzuulelt'!N$2,negtgel!U425:BL425)+SUMIF(negtgel!U$2:BL$2,'Tsalin uzuulelt'!N$3,negtgel!U425:BL425)+SUMIF(negtgel!U$2:BL$2,'Tsalin uzuulelt'!N$4,negtgel!U425:BL425)+SUMIF(negtgel!U$2:BL$2,'Tsalin uzuulelt'!N$5,negtgel!U425:BL425)</f>
      </c>
      <c r="M425">
        <f>SUMIF(negtgel!U$2:BL$2,'Tsalin uzuulelt'!P$1,negtgel!U425:BL425) + SUMIF(negtgel!U$2:BL$2,'Tsalin uzuulelt'!P$2,negtgel!U425:BL425)+ SUMIF(negtgel!U$2:BL$2,'Tsalin uzuulelt'!P$3,negtgel!U425:BL425)+ SUMIF(negtgel!U$2:BL$2,'Tsalin uzuulelt'!P$4,negtgel!U425:BL425)+ SUMIF(negtgel!U$2:BL$2,'Tsalin uzuulelt'!P$5,negtgel!U425:BL425)</f>
      </c>
      <c r="N425">
        <f>IF(ISNUMBER(U425*1)=CF425,0,K425-H425-G425)</f>
      </c>
      <c r="O425">
        <f>IF(ISNUMBER(U425*1)=CF425,0,L425)</f>
      </c>
      <c r="P425">
        <f>IF(ISNUMBER(U425*1)=CF425,0,M425)</f>
      </c>
      <c r="Q425">
        <f>IF(N425&gt;2400000,N425,0)</f>
      </c>
      <c r="R425">
        <f>IF(L425/Q425*100&lt;3,2,10)</f>
      </c>
      <c r="S425">
        <f>IF(CH425=0,0,IF(B425&gt;9,10,IF(B425&gt;8,B425,IF(B425&gt;7.7,7.8,IF(B425&gt;3,B425,IF(B425&gt;1.5,2))))))</f>
      </c>
      <c r="T425">
        <f>IFERROR(U425*1,0)</f>
      </c>
      <c r="U425" t="n">
        <v>21.0</v>
      </c>
      <c r="V425" t="s">
        <v>4540</v>
      </c>
      <c r="W425" t="s">
        <v>4469</v>
      </c>
      <c r="X425" t="n">
        <v>645556.0</v>
      </c>
      <c r="Y425" t="n">
        <v>201736.0</v>
      </c>
      <c r="Z425" t="n">
        <v>30260.0</v>
      </c>
      <c r="AA425" t="n">
        <v>40347.0</v>
      </c>
      <c r="AB425" t="n">
        <v>0.0</v>
      </c>
      <c r="AC425" t="n">
        <v>30260.0</v>
      </c>
      <c r="AD425" t="n">
        <v>0.0</v>
      </c>
      <c r="AE425" t="n">
        <v>0.0</v>
      </c>
      <c r="AF425" t="n">
        <v>15000.0</v>
      </c>
      <c r="AG425" t="n">
        <v>0.0</v>
      </c>
      <c r="AH425" t="n">
        <v>0.0</v>
      </c>
      <c r="AI425" t="n">
        <v>0.0</v>
      </c>
      <c r="AJ425" t="n">
        <v>1165838.0</v>
      </c>
      <c r="AK425" t="n">
        <v>0.0</v>
      </c>
      <c r="AL425" t="n">
        <v>0.0</v>
      </c>
      <c r="AM425" t="n">
        <v>0.0</v>
      </c>
      <c r="AN425" t="n">
        <v>0.0</v>
      </c>
      <c r="AO425" t="n">
        <v>1483441.0</v>
      </c>
      <c r="AP425" t="n">
        <v>148345.0</v>
      </c>
      <c r="AQ425" t="n">
        <v>126659.7</v>
      </c>
      <c r="CG425"/>
    </row>
    <row r="426">
      <c r="A426" t="n">
        <v>7.0</v>
      </c>
      <c r="B426">
        <f>IF((K426-G426-H426&gt;2400000),10,(L426/(K426-G426-H426)*100))</f>
      </c>
      <c r="C426">
        <f>IF(N426&gt;2400000,240000,(N426*S426)/100)</f>
      </c>
      <c r="D426">
        <f>IF(S426=0,0,IF((N426-I426)&gt;2400000,((((((N426-I426-J426)-240000))*0.1+(I426+J426)*0.1)))-7000,((((((N426-I426-J426)-(N426-I426-J426)*S426/100)))*0.1+(I426+J426)*0.1)-7000)))</f>
      </c>
      <c r="E426">
        <f>C426-O426</f>
      </c>
      <c r="F426">
        <f>D426-P426</f>
      </c>
      <c r="G426">
        <f>SUMIF(negtgel!U$2:BL$2,'Tsalin uzuulelt'!B$1,negtgel!U426:BL426) + SUMIF(negtgel!U$2:BL$2,'Tsalin uzuulelt'!B$2,negtgel!U426:BL426)+SUMIF(negtgel!U$2:BL$2,'Tsalin uzuulelt'!B$3,negtgel!U426:BL426)+SUMIF(negtgel!U$2:BL$2,'Tsalin uzuulelt'!B$4,negtgel!U426:BL426)+SUMIF(negtgel!U$2:BL$2,'Tsalin uzuulelt'!B$5,negtgel!U426:BL426)</f>
      </c>
      <c r="H426">
        <f>SUMIF(negtgel!U$2:BL$2,'Tsalin uzuulelt'!F$1,negtgel!U426:BL426) + SUMIF(negtgel!U$2:BL$2,'Tsalin uzuulelt'!F$2,negtgel!U426:BL426)+SUMIF(negtgel!U$2:BL$2,'Tsalin uzuulelt'!F$3,negtgel!U426:BL426)+SUMIF(negtgel!U$2:BL$2,'Tsalin uzuulelt'!F$4,negtgel!U426:BL426)+SUMIF(negtgel!U$2:BL$2,'Tsalin uzuulelt'!F$5,negtgel!U426:BL426)</f>
      </c>
      <c r="I426">
        <f>SUMIF(negtgel!U$2:BL$2,'Tsalin uzuulelt'!H$1,negtgel!U426:BL426) + SUMIF(negtgel!U$2:BL$2,'Tsalin uzuulelt'!H$2,negtgel!U426:BL426)+SUMIF(negtgel!U$2:BL$2,'Tsalin uzuulelt'!H$3,negtgel!U426:BL426)+SUMIF(negtgel!U$2:BL$2,'Tsalin uzuulelt'!H$4,negtgel!U426:BL426)+SUMIF(negtgel!U$2:BL$2,'Tsalin uzuulelt'!H$5,negtgel!U426:BL426)</f>
      </c>
      <c r="J426">
        <f>SUMIF(negtgel!U$2:BL$2,'Tsalin uzuulelt'!J$1,negtgel!U426:BL426) + SUMIF(negtgel!U$2:BL$2,'Tsalin uzuulelt'!J$2,negtgel!U426:BL426)+SUMIF(negtgel!U$2:BL$2,'Tsalin uzuulelt'!J$3,negtgel!U426:BL426)+SUMIF(negtgel!U$2:BL$2,'Tsalin uzuulelt'!J$4,negtgel!U426:BL426)+SUMIF(negtgel!U$2:BL$2,'Tsalin uzuulelt'!J$5,negtgel!U426:BL426)</f>
      </c>
      <c r="K426">
        <f>SUMIF(negtgel!U$2:BL$2,'Tsalin uzuulelt'!L$1,negtgel!U426:BL426) + SUMIF(negtgel!U$2:BL$2,'Tsalin uzuulelt'!L$2,negtgel!U426:BL426)+SUMIF(negtgel!U$2:BL$2,'Tsalin uzuulelt'!L$3,negtgel!U426:BL426)+SUMIF(negtgel!U$2:BL$2,'Tsalin uzuulelt'!L$4,negtgel!U426:BL426)+SUMIF(negtgel!U$2:BL$2,'Tsalin uzuulelt'!L$5,negtgel!U426:BL426)</f>
      </c>
      <c r="L426">
        <f>SUMIF(negtgel!U$2:BL$2,'Tsalin uzuulelt'!N$1,negtgel!U426:BL426) + SUMIF(negtgel!U$2:BL$2,'Tsalin uzuulelt'!N$2,negtgel!U426:BL426)+SUMIF(negtgel!U$2:BL$2,'Tsalin uzuulelt'!N$3,negtgel!U426:BL426)+SUMIF(negtgel!U$2:BL$2,'Tsalin uzuulelt'!N$4,negtgel!U426:BL426)+SUMIF(negtgel!U$2:BL$2,'Tsalin uzuulelt'!N$5,negtgel!U426:BL426)</f>
      </c>
      <c r="M426">
        <f>SUMIF(negtgel!U$2:BL$2,'Tsalin uzuulelt'!P$1,negtgel!U426:BL426) + SUMIF(negtgel!U$2:BL$2,'Tsalin uzuulelt'!P$2,negtgel!U426:BL426)+ SUMIF(negtgel!U$2:BL$2,'Tsalin uzuulelt'!P$3,negtgel!U426:BL426)+ SUMIF(negtgel!U$2:BL$2,'Tsalin uzuulelt'!P$4,negtgel!U426:BL426)+ SUMIF(negtgel!U$2:BL$2,'Tsalin uzuulelt'!P$5,negtgel!U426:BL426)</f>
      </c>
      <c r="N426">
        <f>IF(ISNUMBER(U426*1)=CF426,0,K426-H426-G426)</f>
      </c>
      <c r="O426">
        <f>IF(ISNUMBER(U426*1)=CF426,0,L426)</f>
      </c>
      <c r="P426">
        <f>IF(ISNUMBER(U426*1)=CF426,0,M426)</f>
      </c>
      <c r="Q426">
        <f>IF(N426&gt;2400000,N426,0)</f>
      </c>
      <c r="R426">
        <f>IF(L426/Q426*100&lt;3,2,10)</f>
      </c>
      <c r="S426">
        <f>IF(CH426=0,0,IF(B426&gt;9,10,IF(B426&gt;8,B426,IF(B426&gt;7.7,7.8,IF(B426&gt;3,B426,IF(B426&gt;1.5,2))))))</f>
      </c>
      <c r="T426">
        <f>IFERROR(U426*1,0)</f>
      </c>
      <c r="U426" t="s">
        <v>4466</v>
      </c>
      <c r="V426"/>
      <c r="W426"/>
      <c r="X426" t="n">
        <v>1.2309429E7</v>
      </c>
      <c r="Y426" t="n">
        <v>7800565.0</v>
      </c>
      <c r="Z426" t="n">
        <v>917755.0</v>
      </c>
      <c r="AA426" t="n">
        <v>909766.0</v>
      </c>
      <c r="AB426" t="n">
        <v>493188.0</v>
      </c>
      <c r="AC426" t="n">
        <v>210949.0</v>
      </c>
      <c r="AD426" t="n">
        <v>661841.0</v>
      </c>
      <c r="AE426" t="n">
        <v>0.0</v>
      </c>
      <c r="AF426" t="n">
        <v>642000.0</v>
      </c>
      <c r="AG426" t="n">
        <v>0.0</v>
      </c>
      <c r="AH426" t="n">
        <v>0.0</v>
      </c>
      <c r="AI426" t="n">
        <v>0.0</v>
      </c>
      <c r="AJ426" t="n">
        <v>6874620.0</v>
      </c>
      <c r="AK426" t="n">
        <v>0.0</v>
      </c>
      <c r="AL426" t="n">
        <v>0.0</v>
      </c>
      <c r="AM426" t="n">
        <v>0.0</v>
      </c>
      <c r="AN426" t="n">
        <v>0.0</v>
      </c>
      <c r="AO426" t="n">
        <v>1.8522278E7</v>
      </c>
      <c r="AP426" t="n">
        <v>1852231.0</v>
      </c>
      <c r="AQ426" t="n">
        <v>1540424.9</v>
      </c>
      <c r="CG426"/>
    </row>
    <row r="427">
      <c r="A427" t="n">
        <v>7.0</v>
      </c>
      <c r="B427">
        <f>IF((K427-G427-H427&gt;2400000),10,(L427/(K427-G427-H427)*100))</f>
      </c>
      <c r="C427">
        <f>IF(N427&gt;2400000,240000,(N427*S427)/100)</f>
      </c>
      <c r="D427">
        <f>IF(S427=0,0,IF((N427-I427)&gt;2400000,((((((N427-I427-J427)-240000))*0.1+(I427+J427)*0.1)))-7000,((((((N427-I427-J427)-(N427-I427-J427)*S427/100)))*0.1+(I427+J427)*0.1)-7000)))</f>
      </c>
      <c r="E427">
        <f>C427-O427</f>
      </c>
      <c r="F427">
        <f>D427-P427</f>
      </c>
      <c r="G427">
        <f>SUMIF(negtgel!U$2:BL$2,'Tsalin uzuulelt'!B$1,negtgel!U427:BL427) + SUMIF(negtgel!U$2:BL$2,'Tsalin uzuulelt'!B$2,negtgel!U427:BL427)+SUMIF(negtgel!U$2:BL$2,'Tsalin uzuulelt'!B$3,negtgel!U427:BL427)+SUMIF(negtgel!U$2:BL$2,'Tsalin uzuulelt'!B$4,negtgel!U427:BL427)+SUMIF(negtgel!U$2:BL$2,'Tsalin uzuulelt'!B$5,negtgel!U427:BL427)</f>
      </c>
      <c r="H427">
        <f>SUMIF(negtgel!U$2:BL$2,'Tsalin uzuulelt'!F$1,negtgel!U427:BL427) + SUMIF(negtgel!U$2:BL$2,'Tsalin uzuulelt'!F$2,negtgel!U427:BL427)+SUMIF(negtgel!U$2:BL$2,'Tsalin uzuulelt'!F$3,negtgel!U427:BL427)+SUMIF(negtgel!U$2:BL$2,'Tsalin uzuulelt'!F$4,negtgel!U427:BL427)+SUMIF(negtgel!U$2:BL$2,'Tsalin uzuulelt'!F$5,negtgel!U427:BL427)</f>
      </c>
      <c r="I427">
        <f>SUMIF(negtgel!U$2:BL$2,'Tsalin uzuulelt'!H$1,negtgel!U427:BL427) + SUMIF(negtgel!U$2:BL$2,'Tsalin uzuulelt'!H$2,negtgel!U427:BL427)+SUMIF(negtgel!U$2:BL$2,'Tsalin uzuulelt'!H$3,negtgel!U427:BL427)+SUMIF(negtgel!U$2:BL$2,'Tsalin uzuulelt'!H$4,negtgel!U427:BL427)+SUMIF(negtgel!U$2:BL$2,'Tsalin uzuulelt'!H$5,negtgel!U427:BL427)</f>
      </c>
      <c r="J427">
        <f>SUMIF(negtgel!U$2:BL$2,'Tsalin uzuulelt'!J$1,negtgel!U427:BL427) + SUMIF(negtgel!U$2:BL$2,'Tsalin uzuulelt'!J$2,negtgel!U427:BL427)+SUMIF(negtgel!U$2:BL$2,'Tsalin uzuulelt'!J$3,negtgel!U427:BL427)+SUMIF(negtgel!U$2:BL$2,'Tsalin uzuulelt'!J$4,negtgel!U427:BL427)+SUMIF(negtgel!U$2:BL$2,'Tsalin uzuulelt'!J$5,negtgel!U427:BL427)</f>
      </c>
      <c r="K427">
        <f>SUMIF(negtgel!U$2:BL$2,'Tsalin uzuulelt'!L$1,negtgel!U427:BL427) + SUMIF(negtgel!U$2:BL$2,'Tsalin uzuulelt'!L$2,negtgel!U427:BL427)+SUMIF(negtgel!U$2:BL$2,'Tsalin uzuulelt'!L$3,negtgel!U427:BL427)+SUMIF(negtgel!U$2:BL$2,'Tsalin uzuulelt'!L$4,negtgel!U427:BL427)+SUMIF(negtgel!U$2:BL$2,'Tsalin uzuulelt'!L$5,negtgel!U427:BL427)</f>
      </c>
      <c r="L427">
        <f>SUMIF(negtgel!U$2:BL$2,'Tsalin uzuulelt'!N$1,negtgel!U427:BL427) + SUMIF(negtgel!U$2:BL$2,'Tsalin uzuulelt'!N$2,negtgel!U427:BL427)+SUMIF(negtgel!U$2:BL$2,'Tsalin uzuulelt'!N$3,negtgel!U427:BL427)+SUMIF(negtgel!U$2:BL$2,'Tsalin uzuulelt'!N$4,negtgel!U427:BL427)+SUMIF(negtgel!U$2:BL$2,'Tsalin uzuulelt'!N$5,negtgel!U427:BL427)</f>
      </c>
      <c r="M427">
        <f>SUMIF(negtgel!U$2:BL$2,'Tsalin uzuulelt'!P$1,negtgel!U427:BL427) + SUMIF(negtgel!U$2:BL$2,'Tsalin uzuulelt'!P$2,negtgel!U427:BL427)+ SUMIF(negtgel!U$2:BL$2,'Tsalin uzuulelt'!P$3,negtgel!U427:BL427)+ SUMIF(negtgel!U$2:BL$2,'Tsalin uzuulelt'!P$4,negtgel!U427:BL427)+ SUMIF(negtgel!U$2:BL$2,'Tsalin uzuulelt'!P$5,negtgel!U427:BL427)</f>
      </c>
      <c r="N427">
        <f>IF(ISNUMBER(U427*1)=CF427,0,K427-H427-G427)</f>
      </c>
      <c r="O427">
        <f>IF(ISNUMBER(U427*1)=CF427,0,L427)</f>
      </c>
      <c r="P427">
        <f>IF(ISNUMBER(U427*1)=CF427,0,M427)</f>
      </c>
      <c r="Q427">
        <f>IF(N427&gt;2400000,N427,0)</f>
      </c>
      <c r="R427">
        <f>IF(L427/Q427*100&lt;3,2,10)</f>
      </c>
      <c r="S427">
        <f>IF(CH427=0,0,IF(B427&gt;9,10,IF(B427&gt;8,B427,IF(B427&gt;7.7,7.8,IF(B427&gt;3,B427,IF(B427&gt;1.5,2))))))</f>
      </c>
      <c r="T427">
        <f>IFERROR(U427*1,0)</f>
      </c>
      <c r="U427" t="s">
        <v>4467</v>
      </c>
      <c r="V427"/>
      <c r="W427"/>
      <c r="X427"/>
      <c r="Y427"/>
      <c r="Z427"/>
      <c r="AA427"/>
      <c r="AB427"/>
      <c r="AC427"/>
      <c r="AD427"/>
      <c r="AE427"/>
      <c r="AF427"/>
      <c r="AG427"/>
      <c r="AH427"/>
      <c r="AI427"/>
      <c r="AJ427"/>
      <c r="AK427"/>
      <c r="AL427"/>
      <c r="AM427"/>
      <c r="AN427"/>
      <c r="AO427"/>
      <c r="AP427"/>
      <c r="AQ427"/>
      <c r="CG427"/>
    </row>
    <row r="428">
      <c r="A428" t="n">
        <v>7.0</v>
      </c>
      <c r="B428">
        <f>IF((K428-G428-H428&gt;2400000),10,(L428/(K428-G428-H428)*100))</f>
      </c>
      <c r="C428">
        <f>IF(N428&gt;2400000,240000,(N428*S428)/100)</f>
      </c>
      <c r="D428">
        <f>IF(S428=0,0,IF((N428-I428)&gt;2400000,((((((N428-I428-J428)-240000))*0.1+(I428+J428)*0.1)))-7000,((((((N428-I428-J428)-(N428-I428-J428)*S428/100)))*0.1+(I428+J428)*0.1)-7000)))</f>
      </c>
      <c r="E428">
        <f>C428-O428</f>
      </c>
      <c r="F428">
        <f>D428-P428</f>
      </c>
      <c r="G428">
        <f>SUMIF(negtgel!U$2:BL$2,'Tsalin uzuulelt'!B$1,negtgel!U428:BL428) + SUMIF(negtgel!U$2:BL$2,'Tsalin uzuulelt'!B$2,negtgel!U428:BL428)+SUMIF(negtgel!U$2:BL$2,'Tsalin uzuulelt'!B$3,negtgel!U428:BL428)+SUMIF(negtgel!U$2:BL$2,'Tsalin uzuulelt'!B$4,negtgel!U428:BL428)+SUMIF(negtgel!U$2:BL$2,'Tsalin uzuulelt'!B$5,negtgel!U428:BL428)</f>
      </c>
      <c r="H428">
        <f>SUMIF(negtgel!U$2:BL$2,'Tsalin uzuulelt'!F$1,negtgel!U428:BL428) + SUMIF(negtgel!U$2:BL$2,'Tsalin uzuulelt'!F$2,negtgel!U428:BL428)+SUMIF(negtgel!U$2:BL$2,'Tsalin uzuulelt'!F$3,negtgel!U428:BL428)+SUMIF(negtgel!U$2:BL$2,'Tsalin uzuulelt'!F$4,negtgel!U428:BL428)+SUMIF(negtgel!U$2:BL$2,'Tsalin uzuulelt'!F$5,negtgel!U428:BL428)</f>
      </c>
      <c r="I428">
        <f>SUMIF(negtgel!U$2:BL$2,'Tsalin uzuulelt'!H$1,negtgel!U428:BL428) + SUMIF(negtgel!U$2:BL$2,'Tsalin uzuulelt'!H$2,negtgel!U428:BL428)+SUMIF(negtgel!U$2:BL$2,'Tsalin uzuulelt'!H$3,negtgel!U428:BL428)+SUMIF(negtgel!U$2:BL$2,'Tsalin uzuulelt'!H$4,negtgel!U428:BL428)+SUMIF(negtgel!U$2:BL$2,'Tsalin uzuulelt'!H$5,negtgel!U428:BL428)</f>
      </c>
      <c r="J428">
        <f>SUMIF(negtgel!U$2:BL$2,'Tsalin uzuulelt'!J$1,negtgel!U428:BL428) + SUMIF(negtgel!U$2:BL$2,'Tsalin uzuulelt'!J$2,negtgel!U428:BL428)+SUMIF(negtgel!U$2:BL$2,'Tsalin uzuulelt'!J$3,negtgel!U428:BL428)+SUMIF(negtgel!U$2:BL$2,'Tsalin uzuulelt'!J$4,negtgel!U428:BL428)+SUMIF(negtgel!U$2:BL$2,'Tsalin uzuulelt'!J$5,negtgel!U428:BL428)</f>
      </c>
      <c r="K428">
        <f>SUMIF(negtgel!U$2:BL$2,'Tsalin uzuulelt'!L$1,negtgel!U428:BL428) + SUMIF(negtgel!U$2:BL$2,'Tsalin uzuulelt'!L$2,negtgel!U428:BL428)+SUMIF(negtgel!U$2:BL$2,'Tsalin uzuulelt'!L$3,negtgel!U428:BL428)+SUMIF(negtgel!U$2:BL$2,'Tsalin uzuulelt'!L$4,negtgel!U428:BL428)+SUMIF(negtgel!U$2:BL$2,'Tsalin uzuulelt'!L$5,negtgel!U428:BL428)</f>
      </c>
      <c r="L428">
        <f>SUMIF(negtgel!U$2:BL$2,'Tsalin uzuulelt'!N$1,negtgel!U428:BL428) + SUMIF(negtgel!U$2:BL$2,'Tsalin uzuulelt'!N$2,negtgel!U428:BL428)+SUMIF(negtgel!U$2:BL$2,'Tsalin uzuulelt'!N$3,negtgel!U428:BL428)+SUMIF(negtgel!U$2:BL$2,'Tsalin uzuulelt'!N$4,negtgel!U428:BL428)+SUMIF(negtgel!U$2:BL$2,'Tsalin uzuulelt'!N$5,negtgel!U428:BL428)</f>
      </c>
      <c r="M428">
        <f>SUMIF(negtgel!U$2:BL$2,'Tsalin uzuulelt'!P$1,negtgel!U428:BL428) + SUMIF(negtgel!U$2:BL$2,'Tsalin uzuulelt'!P$2,negtgel!U428:BL428)+ SUMIF(negtgel!U$2:BL$2,'Tsalin uzuulelt'!P$3,negtgel!U428:BL428)+ SUMIF(negtgel!U$2:BL$2,'Tsalin uzuulelt'!P$4,negtgel!U428:BL428)+ SUMIF(negtgel!U$2:BL$2,'Tsalin uzuulelt'!P$5,negtgel!U428:BL428)</f>
      </c>
      <c r="N428">
        <f>IF(ISNUMBER(U428*1)=CF428,0,K428-H428-G428)</f>
      </c>
      <c r="O428">
        <f>IF(ISNUMBER(U428*1)=CF428,0,L428)</f>
      </c>
      <c r="P428">
        <f>IF(ISNUMBER(U428*1)=CF428,0,M428)</f>
      </c>
      <c r="Q428">
        <f>IF(N428&gt;2400000,N428,0)</f>
      </c>
      <c r="R428">
        <f>IF(L428/Q428*100&lt;3,2,10)</f>
      </c>
      <c r="S428">
        <f>IF(CH428=0,0,IF(B428&gt;9,10,IF(B428&gt;8,B428,IF(B428&gt;7.7,7.8,IF(B428&gt;3,B428,IF(B428&gt;1.5,2))))))</f>
      </c>
      <c r="T428">
        <f>IFERROR(U428*1,0)</f>
      </c>
      <c r="U428" t="n">
        <v>22.0</v>
      </c>
      <c r="V428" t="s">
        <v>4468</v>
      </c>
      <c r="W428" t="s">
        <v>4469</v>
      </c>
      <c r="X428" t="n">
        <v>613669.0</v>
      </c>
      <c r="Y428" t="n">
        <v>613669.0</v>
      </c>
      <c r="Z428" t="n">
        <v>61367.0</v>
      </c>
      <c r="AA428" t="n">
        <v>92050.0</v>
      </c>
      <c r="AB428" t="n">
        <v>0.0</v>
      </c>
      <c r="AC428" t="n">
        <v>0.0</v>
      </c>
      <c r="AD428" t="n">
        <v>0.0</v>
      </c>
      <c r="AE428" t="n">
        <v>0.0</v>
      </c>
      <c r="AF428" t="n">
        <v>48000.0</v>
      </c>
      <c r="AG428" t="n">
        <v>0.0</v>
      </c>
      <c r="AH428" t="n">
        <v>0.0</v>
      </c>
      <c r="AI428" t="n">
        <v>0.0</v>
      </c>
      <c r="AJ428" t="n">
        <v>0.0</v>
      </c>
      <c r="AK428" t="n">
        <v>0.0</v>
      </c>
      <c r="AL428" t="n">
        <v>0.0</v>
      </c>
      <c r="AM428" t="n">
        <v>0.0</v>
      </c>
      <c r="AN428" t="n">
        <v>0.0</v>
      </c>
      <c r="AO428" t="n">
        <v>815086.0</v>
      </c>
      <c r="AP428" t="n">
        <v>81509.0</v>
      </c>
      <c r="AQ428" t="n">
        <v>66837.7</v>
      </c>
      <c r="CG428"/>
    </row>
    <row r="429">
      <c r="A429" t="n">
        <v>7.0</v>
      </c>
      <c r="B429">
        <f>IF((K429-G429-H429&gt;2400000),10,(L429/(K429-G429-H429)*100))</f>
      </c>
      <c r="C429">
        <f>IF(N429&gt;2400000,240000,(N429*S429)/100)</f>
      </c>
      <c r="D429">
        <f>IF(S429=0,0,IF((N429-I429)&gt;2400000,((((((N429-I429-J429)-240000))*0.1+(I429+J429)*0.1)))-7000,((((((N429-I429-J429)-(N429-I429-J429)*S429/100)))*0.1+(I429+J429)*0.1)-7000)))</f>
      </c>
      <c r="E429">
        <f>C429-O429</f>
      </c>
      <c r="F429">
        <f>D429-P429</f>
      </c>
      <c r="G429">
        <f>SUMIF(negtgel!U$2:BL$2,'Tsalin uzuulelt'!B$1,negtgel!U429:BL429) + SUMIF(negtgel!U$2:BL$2,'Tsalin uzuulelt'!B$2,negtgel!U429:BL429)+SUMIF(negtgel!U$2:BL$2,'Tsalin uzuulelt'!B$3,negtgel!U429:BL429)+SUMIF(negtgel!U$2:BL$2,'Tsalin uzuulelt'!B$4,negtgel!U429:BL429)+SUMIF(negtgel!U$2:BL$2,'Tsalin uzuulelt'!B$5,negtgel!U429:BL429)</f>
      </c>
      <c r="H429">
        <f>SUMIF(negtgel!U$2:BL$2,'Tsalin uzuulelt'!F$1,negtgel!U429:BL429) + SUMIF(negtgel!U$2:BL$2,'Tsalin uzuulelt'!F$2,negtgel!U429:BL429)+SUMIF(negtgel!U$2:BL$2,'Tsalin uzuulelt'!F$3,negtgel!U429:BL429)+SUMIF(negtgel!U$2:BL$2,'Tsalin uzuulelt'!F$4,negtgel!U429:BL429)+SUMIF(negtgel!U$2:BL$2,'Tsalin uzuulelt'!F$5,negtgel!U429:BL429)</f>
      </c>
      <c r="I429">
        <f>SUMIF(negtgel!U$2:BL$2,'Tsalin uzuulelt'!H$1,negtgel!U429:BL429) + SUMIF(negtgel!U$2:BL$2,'Tsalin uzuulelt'!H$2,negtgel!U429:BL429)+SUMIF(negtgel!U$2:BL$2,'Tsalin uzuulelt'!H$3,negtgel!U429:BL429)+SUMIF(negtgel!U$2:BL$2,'Tsalin uzuulelt'!H$4,negtgel!U429:BL429)+SUMIF(negtgel!U$2:BL$2,'Tsalin uzuulelt'!H$5,negtgel!U429:BL429)</f>
      </c>
      <c r="J429">
        <f>SUMIF(negtgel!U$2:BL$2,'Tsalin uzuulelt'!J$1,negtgel!U429:BL429) + SUMIF(negtgel!U$2:BL$2,'Tsalin uzuulelt'!J$2,negtgel!U429:BL429)+SUMIF(negtgel!U$2:BL$2,'Tsalin uzuulelt'!J$3,negtgel!U429:BL429)+SUMIF(negtgel!U$2:BL$2,'Tsalin uzuulelt'!J$4,negtgel!U429:BL429)+SUMIF(negtgel!U$2:BL$2,'Tsalin uzuulelt'!J$5,negtgel!U429:BL429)</f>
      </c>
      <c r="K429">
        <f>SUMIF(negtgel!U$2:BL$2,'Tsalin uzuulelt'!L$1,negtgel!U429:BL429) + SUMIF(negtgel!U$2:BL$2,'Tsalin uzuulelt'!L$2,negtgel!U429:BL429)+SUMIF(negtgel!U$2:BL$2,'Tsalin uzuulelt'!L$3,negtgel!U429:BL429)+SUMIF(negtgel!U$2:BL$2,'Tsalin uzuulelt'!L$4,negtgel!U429:BL429)+SUMIF(negtgel!U$2:BL$2,'Tsalin uzuulelt'!L$5,negtgel!U429:BL429)</f>
      </c>
      <c r="L429">
        <f>SUMIF(negtgel!U$2:BL$2,'Tsalin uzuulelt'!N$1,negtgel!U429:BL429) + SUMIF(negtgel!U$2:BL$2,'Tsalin uzuulelt'!N$2,negtgel!U429:BL429)+SUMIF(negtgel!U$2:BL$2,'Tsalin uzuulelt'!N$3,negtgel!U429:BL429)+SUMIF(negtgel!U$2:BL$2,'Tsalin uzuulelt'!N$4,negtgel!U429:BL429)+SUMIF(negtgel!U$2:BL$2,'Tsalin uzuulelt'!N$5,negtgel!U429:BL429)</f>
      </c>
      <c r="M429">
        <f>SUMIF(negtgel!U$2:BL$2,'Tsalin uzuulelt'!P$1,negtgel!U429:BL429) + SUMIF(negtgel!U$2:BL$2,'Tsalin uzuulelt'!P$2,negtgel!U429:BL429)+ SUMIF(negtgel!U$2:BL$2,'Tsalin uzuulelt'!P$3,negtgel!U429:BL429)+ SUMIF(negtgel!U$2:BL$2,'Tsalin uzuulelt'!P$4,negtgel!U429:BL429)+ SUMIF(negtgel!U$2:BL$2,'Tsalin uzuulelt'!P$5,negtgel!U429:BL429)</f>
      </c>
      <c r="N429">
        <f>IF(ISNUMBER(U429*1)=CF429,0,K429-H429-G429)</f>
      </c>
      <c r="O429">
        <f>IF(ISNUMBER(U429*1)=CF429,0,L429)</f>
      </c>
      <c r="P429">
        <f>IF(ISNUMBER(U429*1)=CF429,0,M429)</f>
      </c>
      <c r="Q429">
        <f>IF(N429&gt;2400000,N429,0)</f>
      </c>
      <c r="R429">
        <f>IF(L429/Q429*100&lt;3,2,10)</f>
      </c>
      <c r="S429">
        <f>IF(CH429=0,0,IF(B429&gt;9,10,IF(B429&gt;8,B429,IF(B429&gt;7.7,7.8,IF(B429&gt;3,B429,IF(B429&gt;1.5,2))))))</f>
      </c>
      <c r="T429">
        <f>IFERROR(U429*1,0)</f>
      </c>
      <c r="U429" t="n">
        <v>23.0</v>
      </c>
      <c r="V429" t="s">
        <v>4470</v>
      </c>
      <c r="W429" t="s">
        <v>4471</v>
      </c>
      <c r="X429" t="n">
        <v>535584.0</v>
      </c>
      <c r="Y429" t="n">
        <v>167370.0</v>
      </c>
      <c r="Z429" t="n">
        <v>0.0</v>
      </c>
      <c r="AA429" t="n">
        <v>0.0</v>
      </c>
      <c r="AB429" t="n">
        <v>0.0</v>
      </c>
      <c r="AC429" t="n">
        <v>0.0</v>
      </c>
      <c r="AD429" t="n">
        <v>0.0</v>
      </c>
      <c r="AE429" t="n">
        <v>0.0</v>
      </c>
      <c r="AF429" t="n">
        <v>15000.0</v>
      </c>
      <c r="AG429" t="n">
        <v>0.0</v>
      </c>
      <c r="AH429" t="n">
        <v>0.0</v>
      </c>
      <c r="AI429" t="n">
        <v>0.0</v>
      </c>
      <c r="AJ429" t="n">
        <v>651156.0</v>
      </c>
      <c r="AK429" t="n">
        <v>0.0</v>
      </c>
      <c r="AL429" t="n">
        <v>0.0</v>
      </c>
      <c r="AM429" t="n">
        <v>0.0</v>
      </c>
      <c r="AN429" t="n">
        <v>0.0</v>
      </c>
      <c r="AO429" t="n">
        <v>833526.0</v>
      </c>
      <c r="AP429" t="n">
        <v>83353.0</v>
      </c>
      <c r="AQ429" t="n">
        <v>68167.3</v>
      </c>
      <c r="CG429"/>
    </row>
    <row r="430">
      <c r="A430" t="n">
        <v>7.0</v>
      </c>
      <c r="B430">
        <f>IF((K430-G430-H430&gt;2400000),10,(L430/(K430-G430-H430)*100))</f>
      </c>
      <c r="C430">
        <f>IF(N430&gt;2400000,240000,(N430*S430)/100)</f>
      </c>
      <c r="D430">
        <f>IF(S430=0,0,IF((N430-I430)&gt;2400000,((((((N430-I430-J430)-240000))*0.1+(I430+J430)*0.1)))-7000,((((((N430-I430-J430)-(N430-I430-J430)*S430/100)))*0.1+(I430+J430)*0.1)-7000)))</f>
      </c>
      <c r="E430">
        <f>C430-O430</f>
      </c>
      <c r="F430">
        <f>D430-P430</f>
      </c>
      <c r="G430">
        <f>SUMIF(negtgel!U$2:BL$2,'Tsalin uzuulelt'!B$1,negtgel!U430:BL430) + SUMIF(negtgel!U$2:BL$2,'Tsalin uzuulelt'!B$2,negtgel!U430:BL430)+SUMIF(negtgel!U$2:BL$2,'Tsalin uzuulelt'!B$3,negtgel!U430:BL430)+SUMIF(negtgel!U$2:BL$2,'Tsalin uzuulelt'!B$4,negtgel!U430:BL430)+SUMIF(negtgel!U$2:BL$2,'Tsalin uzuulelt'!B$5,negtgel!U430:BL430)</f>
      </c>
      <c r="H430">
        <f>SUMIF(negtgel!U$2:BL$2,'Tsalin uzuulelt'!F$1,negtgel!U430:BL430) + SUMIF(negtgel!U$2:BL$2,'Tsalin uzuulelt'!F$2,negtgel!U430:BL430)+SUMIF(negtgel!U$2:BL$2,'Tsalin uzuulelt'!F$3,negtgel!U430:BL430)+SUMIF(negtgel!U$2:BL$2,'Tsalin uzuulelt'!F$4,negtgel!U430:BL430)+SUMIF(negtgel!U$2:BL$2,'Tsalin uzuulelt'!F$5,negtgel!U430:BL430)</f>
      </c>
      <c r="I430">
        <f>SUMIF(negtgel!U$2:BL$2,'Tsalin uzuulelt'!H$1,negtgel!U430:BL430) + SUMIF(negtgel!U$2:BL$2,'Tsalin uzuulelt'!H$2,negtgel!U430:BL430)+SUMIF(negtgel!U$2:BL$2,'Tsalin uzuulelt'!H$3,negtgel!U430:BL430)+SUMIF(negtgel!U$2:BL$2,'Tsalin uzuulelt'!H$4,negtgel!U430:BL430)+SUMIF(negtgel!U$2:BL$2,'Tsalin uzuulelt'!H$5,negtgel!U430:BL430)</f>
      </c>
      <c r="J430">
        <f>SUMIF(negtgel!U$2:BL$2,'Tsalin uzuulelt'!J$1,negtgel!U430:BL430) + SUMIF(negtgel!U$2:BL$2,'Tsalin uzuulelt'!J$2,negtgel!U430:BL430)+SUMIF(negtgel!U$2:BL$2,'Tsalin uzuulelt'!J$3,negtgel!U430:BL430)+SUMIF(negtgel!U$2:BL$2,'Tsalin uzuulelt'!J$4,negtgel!U430:BL430)+SUMIF(negtgel!U$2:BL$2,'Tsalin uzuulelt'!J$5,negtgel!U430:BL430)</f>
      </c>
      <c r="K430">
        <f>SUMIF(negtgel!U$2:BL$2,'Tsalin uzuulelt'!L$1,negtgel!U430:BL430) + SUMIF(negtgel!U$2:BL$2,'Tsalin uzuulelt'!L$2,negtgel!U430:BL430)+SUMIF(negtgel!U$2:BL$2,'Tsalin uzuulelt'!L$3,negtgel!U430:BL430)+SUMIF(negtgel!U$2:BL$2,'Tsalin uzuulelt'!L$4,negtgel!U430:BL430)+SUMIF(negtgel!U$2:BL$2,'Tsalin uzuulelt'!L$5,negtgel!U430:BL430)</f>
      </c>
      <c r="L430">
        <f>SUMIF(negtgel!U$2:BL$2,'Tsalin uzuulelt'!N$1,negtgel!U430:BL430) + SUMIF(negtgel!U$2:BL$2,'Tsalin uzuulelt'!N$2,negtgel!U430:BL430)+SUMIF(negtgel!U$2:BL$2,'Tsalin uzuulelt'!N$3,negtgel!U430:BL430)+SUMIF(negtgel!U$2:BL$2,'Tsalin uzuulelt'!N$4,negtgel!U430:BL430)+SUMIF(negtgel!U$2:BL$2,'Tsalin uzuulelt'!N$5,negtgel!U430:BL430)</f>
      </c>
      <c r="M430">
        <f>SUMIF(negtgel!U$2:BL$2,'Tsalin uzuulelt'!P$1,negtgel!U430:BL430) + SUMIF(negtgel!U$2:BL$2,'Tsalin uzuulelt'!P$2,negtgel!U430:BL430)+ SUMIF(negtgel!U$2:BL$2,'Tsalin uzuulelt'!P$3,negtgel!U430:BL430)+ SUMIF(negtgel!U$2:BL$2,'Tsalin uzuulelt'!P$4,negtgel!U430:BL430)+ SUMIF(negtgel!U$2:BL$2,'Tsalin uzuulelt'!P$5,negtgel!U430:BL430)</f>
      </c>
      <c r="N430">
        <f>IF(ISNUMBER(U430*1)=CF430,0,K430-H430-G430)</f>
      </c>
      <c r="O430">
        <f>IF(ISNUMBER(U430*1)=CF430,0,L430)</f>
      </c>
      <c r="P430">
        <f>IF(ISNUMBER(U430*1)=CF430,0,M430)</f>
      </c>
      <c r="Q430">
        <f>IF(N430&gt;2400000,N430,0)</f>
      </c>
      <c r="R430">
        <f>IF(L430/Q430*100&lt;3,2,10)</f>
      </c>
      <c r="S430">
        <f>IF(CH430=0,0,IF(B430&gt;9,10,IF(B430&gt;8,B430,IF(B430&gt;7.7,7.8,IF(B430&gt;3,B430,IF(B430&gt;1.5,2))))))</f>
      </c>
      <c r="T430">
        <f>IFERROR(U430*1,0)</f>
      </c>
      <c r="U430" t="n">
        <v>24.0</v>
      </c>
      <c r="V430" t="s">
        <v>4472</v>
      </c>
      <c r="W430" t="s">
        <v>4469</v>
      </c>
      <c r="X430" t="n">
        <v>645556.0</v>
      </c>
      <c r="Y430" t="n">
        <v>201736.0</v>
      </c>
      <c r="Z430" t="n">
        <v>30260.0</v>
      </c>
      <c r="AA430" t="n">
        <v>0.0</v>
      </c>
      <c r="AB430" t="n">
        <v>0.0</v>
      </c>
      <c r="AC430" t="n">
        <v>0.0</v>
      </c>
      <c r="AD430" t="n">
        <v>0.0</v>
      </c>
      <c r="AE430" t="n">
        <v>0.0</v>
      </c>
      <c r="AF430" t="n">
        <v>15000.0</v>
      </c>
      <c r="AG430" t="n">
        <v>0.0</v>
      </c>
      <c r="AH430" t="n">
        <v>0.0</v>
      </c>
      <c r="AI430" t="n">
        <v>0.0</v>
      </c>
      <c r="AJ430" t="n">
        <v>959923.0</v>
      </c>
      <c r="AK430" t="n">
        <v>0.0</v>
      </c>
      <c r="AL430" t="n">
        <v>0.0</v>
      </c>
      <c r="AM430" t="n">
        <v>0.0</v>
      </c>
      <c r="AN430" t="n">
        <v>0.0</v>
      </c>
      <c r="AO430" t="n">
        <v>1206919.0</v>
      </c>
      <c r="AP430" t="n">
        <v>120691.0</v>
      </c>
      <c r="AQ430" t="n">
        <v>101772.7</v>
      </c>
      <c r="CG430"/>
    </row>
    <row r="431">
      <c r="A431" t="n">
        <v>7.0</v>
      </c>
      <c r="B431">
        <f>IF((K431-G431-H431&gt;2400000),10,(L431/(K431-G431-H431)*100))</f>
      </c>
      <c r="C431">
        <f>IF(N431&gt;2400000,240000,(N431*S431)/100)</f>
      </c>
      <c r="D431">
        <f>IF(S431=0,0,IF((N431-I431)&gt;2400000,((((((N431-I431-J431)-240000))*0.1+(I431+J431)*0.1)))-7000,((((((N431-I431-J431)-(N431-I431-J431)*S431/100)))*0.1+(I431+J431)*0.1)-7000)))</f>
      </c>
      <c r="E431">
        <f>C431-O431</f>
      </c>
      <c r="F431">
        <f>D431-P431</f>
      </c>
      <c r="G431">
        <f>SUMIF(negtgel!U$2:BL$2,'Tsalin uzuulelt'!B$1,negtgel!U431:BL431) + SUMIF(negtgel!U$2:BL$2,'Tsalin uzuulelt'!B$2,negtgel!U431:BL431)+SUMIF(negtgel!U$2:BL$2,'Tsalin uzuulelt'!B$3,negtgel!U431:BL431)+SUMIF(negtgel!U$2:BL$2,'Tsalin uzuulelt'!B$4,negtgel!U431:BL431)+SUMIF(negtgel!U$2:BL$2,'Tsalin uzuulelt'!B$5,negtgel!U431:BL431)</f>
      </c>
      <c r="H431">
        <f>SUMIF(negtgel!U$2:BL$2,'Tsalin uzuulelt'!F$1,negtgel!U431:BL431) + SUMIF(negtgel!U$2:BL$2,'Tsalin uzuulelt'!F$2,negtgel!U431:BL431)+SUMIF(negtgel!U$2:BL$2,'Tsalin uzuulelt'!F$3,negtgel!U431:BL431)+SUMIF(negtgel!U$2:BL$2,'Tsalin uzuulelt'!F$4,negtgel!U431:BL431)+SUMIF(negtgel!U$2:BL$2,'Tsalin uzuulelt'!F$5,negtgel!U431:BL431)</f>
      </c>
      <c r="I431">
        <f>SUMIF(negtgel!U$2:BL$2,'Tsalin uzuulelt'!H$1,negtgel!U431:BL431) + SUMIF(negtgel!U$2:BL$2,'Tsalin uzuulelt'!H$2,negtgel!U431:BL431)+SUMIF(negtgel!U$2:BL$2,'Tsalin uzuulelt'!H$3,negtgel!U431:BL431)+SUMIF(negtgel!U$2:BL$2,'Tsalin uzuulelt'!H$4,negtgel!U431:BL431)+SUMIF(negtgel!U$2:BL$2,'Tsalin uzuulelt'!H$5,negtgel!U431:BL431)</f>
      </c>
      <c r="J431">
        <f>SUMIF(negtgel!U$2:BL$2,'Tsalin uzuulelt'!J$1,negtgel!U431:BL431) + SUMIF(negtgel!U$2:BL$2,'Tsalin uzuulelt'!J$2,negtgel!U431:BL431)+SUMIF(negtgel!U$2:BL$2,'Tsalin uzuulelt'!J$3,negtgel!U431:BL431)+SUMIF(negtgel!U$2:BL$2,'Tsalin uzuulelt'!J$4,negtgel!U431:BL431)+SUMIF(negtgel!U$2:BL$2,'Tsalin uzuulelt'!J$5,negtgel!U431:BL431)</f>
      </c>
      <c r="K431">
        <f>SUMIF(negtgel!U$2:BL$2,'Tsalin uzuulelt'!L$1,negtgel!U431:BL431) + SUMIF(negtgel!U$2:BL$2,'Tsalin uzuulelt'!L$2,negtgel!U431:BL431)+SUMIF(negtgel!U$2:BL$2,'Tsalin uzuulelt'!L$3,negtgel!U431:BL431)+SUMIF(negtgel!U$2:BL$2,'Tsalin uzuulelt'!L$4,negtgel!U431:BL431)+SUMIF(negtgel!U$2:BL$2,'Tsalin uzuulelt'!L$5,negtgel!U431:BL431)</f>
      </c>
      <c r="L431">
        <f>SUMIF(negtgel!U$2:BL$2,'Tsalin uzuulelt'!N$1,negtgel!U431:BL431) + SUMIF(negtgel!U$2:BL$2,'Tsalin uzuulelt'!N$2,negtgel!U431:BL431)+SUMIF(negtgel!U$2:BL$2,'Tsalin uzuulelt'!N$3,negtgel!U431:BL431)+SUMIF(negtgel!U$2:BL$2,'Tsalin uzuulelt'!N$4,negtgel!U431:BL431)+SUMIF(negtgel!U$2:BL$2,'Tsalin uzuulelt'!N$5,negtgel!U431:BL431)</f>
      </c>
      <c r="M431">
        <f>SUMIF(negtgel!U$2:BL$2,'Tsalin uzuulelt'!P$1,negtgel!U431:BL431) + SUMIF(negtgel!U$2:BL$2,'Tsalin uzuulelt'!P$2,negtgel!U431:BL431)+ SUMIF(negtgel!U$2:BL$2,'Tsalin uzuulelt'!P$3,negtgel!U431:BL431)+ SUMIF(negtgel!U$2:BL$2,'Tsalin uzuulelt'!P$4,negtgel!U431:BL431)+ SUMIF(negtgel!U$2:BL$2,'Tsalin uzuulelt'!P$5,negtgel!U431:BL431)</f>
      </c>
      <c r="N431">
        <f>IF(ISNUMBER(U431*1)=CF431,0,K431-H431-G431)</f>
      </c>
      <c r="O431">
        <f>IF(ISNUMBER(U431*1)=CF431,0,L431)</f>
      </c>
      <c r="P431">
        <f>IF(ISNUMBER(U431*1)=CF431,0,M431)</f>
      </c>
      <c r="Q431">
        <f>IF(N431&gt;2400000,N431,0)</f>
      </c>
      <c r="R431">
        <f>IF(L431/Q431*100&lt;3,2,10)</f>
      </c>
      <c r="S431">
        <f>IF(CH431=0,0,IF(B431&gt;9,10,IF(B431&gt;8,B431,IF(B431&gt;7.7,7.8,IF(B431&gt;3,B431,IF(B431&gt;1.5,2))))))</f>
      </c>
      <c r="T431">
        <f>IFERROR(U431*1,0)</f>
      </c>
      <c r="U431" t="n">
        <v>25.0</v>
      </c>
      <c r="V431" t="s">
        <v>4473</v>
      </c>
      <c r="W431" t="s">
        <v>4471</v>
      </c>
      <c r="X431" t="n">
        <v>496912.0</v>
      </c>
      <c r="Y431" t="n">
        <v>496912.0</v>
      </c>
      <c r="Z431" t="n">
        <v>0.0</v>
      </c>
      <c r="AA431" t="n">
        <v>0.0</v>
      </c>
      <c r="AB431" t="n">
        <v>0.0</v>
      </c>
      <c r="AC431" t="n">
        <v>0.0</v>
      </c>
      <c r="AD431" t="n">
        <v>0.0</v>
      </c>
      <c r="AE431" t="n">
        <v>0.0</v>
      </c>
      <c r="AF431" t="n">
        <v>48000.0</v>
      </c>
      <c r="AG431" t="n">
        <v>0.0</v>
      </c>
      <c r="AH431" t="n">
        <v>0.0</v>
      </c>
      <c r="AI431" t="n">
        <v>0.0</v>
      </c>
      <c r="AJ431" t="n">
        <v>0.0</v>
      </c>
      <c r="AK431" t="n">
        <v>0.0</v>
      </c>
      <c r="AL431" t="n">
        <v>0.0</v>
      </c>
      <c r="AM431" t="n">
        <v>0.0</v>
      </c>
      <c r="AN431" t="n">
        <v>0.0</v>
      </c>
      <c r="AO431" t="n">
        <v>544912.0</v>
      </c>
      <c r="AP431" t="n">
        <v>54491.0</v>
      </c>
      <c r="AQ431" t="n">
        <v>42522.1</v>
      </c>
      <c r="CG431"/>
    </row>
    <row r="432">
      <c r="A432" t="n">
        <v>7.0</v>
      </c>
      <c r="B432">
        <f>IF((K432-G432-H432&gt;2400000),10,(L432/(K432-G432-H432)*100))</f>
      </c>
      <c r="C432">
        <f>IF(N432&gt;2400000,240000,(N432*S432)/100)</f>
      </c>
      <c r="D432">
        <f>IF(S432=0,0,IF((N432-I432)&gt;2400000,((((((N432-I432-J432)-240000))*0.1+(I432+J432)*0.1)))-7000,((((((N432-I432-J432)-(N432-I432-J432)*S432/100)))*0.1+(I432+J432)*0.1)-7000)))</f>
      </c>
      <c r="E432">
        <f>C432-O432</f>
      </c>
      <c r="F432">
        <f>D432-P432</f>
      </c>
      <c r="G432">
        <f>SUMIF(negtgel!U$2:BL$2,'Tsalin uzuulelt'!B$1,negtgel!U432:BL432) + SUMIF(negtgel!U$2:BL$2,'Tsalin uzuulelt'!B$2,negtgel!U432:BL432)+SUMIF(negtgel!U$2:BL$2,'Tsalin uzuulelt'!B$3,negtgel!U432:BL432)+SUMIF(negtgel!U$2:BL$2,'Tsalin uzuulelt'!B$4,negtgel!U432:BL432)+SUMIF(negtgel!U$2:BL$2,'Tsalin uzuulelt'!B$5,negtgel!U432:BL432)</f>
      </c>
      <c r="H432">
        <f>SUMIF(negtgel!U$2:BL$2,'Tsalin uzuulelt'!F$1,negtgel!U432:BL432) + SUMIF(negtgel!U$2:BL$2,'Tsalin uzuulelt'!F$2,negtgel!U432:BL432)+SUMIF(negtgel!U$2:BL$2,'Tsalin uzuulelt'!F$3,negtgel!U432:BL432)+SUMIF(negtgel!U$2:BL$2,'Tsalin uzuulelt'!F$4,negtgel!U432:BL432)+SUMIF(negtgel!U$2:BL$2,'Tsalin uzuulelt'!F$5,negtgel!U432:BL432)</f>
      </c>
      <c r="I432">
        <f>SUMIF(negtgel!U$2:BL$2,'Tsalin uzuulelt'!H$1,negtgel!U432:BL432) + SUMIF(negtgel!U$2:BL$2,'Tsalin uzuulelt'!H$2,negtgel!U432:BL432)+SUMIF(negtgel!U$2:BL$2,'Tsalin uzuulelt'!H$3,negtgel!U432:BL432)+SUMIF(negtgel!U$2:BL$2,'Tsalin uzuulelt'!H$4,negtgel!U432:BL432)+SUMIF(negtgel!U$2:BL$2,'Tsalin uzuulelt'!H$5,negtgel!U432:BL432)</f>
      </c>
      <c r="J432">
        <f>SUMIF(negtgel!U$2:BL$2,'Tsalin uzuulelt'!J$1,negtgel!U432:BL432) + SUMIF(negtgel!U$2:BL$2,'Tsalin uzuulelt'!J$2,negtgel!U432:BL432)+SUMIF(negtgel!U$2:BL$2,'Tsalin uzuulelt'!J$3,negtgel!U432:BL432)+SUMIF(negtgel!U$2:BL$2,'Tsalin uzuulelt'!J$4,negtgel!U432:BL432)+SUMIF(negtgel!U$2:BL$2,'Tsalin uzuulelt'!J$5,negtgel!U432:BL432)</f>
      </c>
      <c r="K432">
        <f>SUMIF(negtgel!U$2:BL$2,'Tsalin uzuulelt'!L$1,negtgel!U432:BL432) + SUMIF(negtgel!U$2:BL$2,'Tsalin uzuulelt'!L$2,negtgel!U432:BL432)+SUMIF(negtgel!U$2:BL$2,'Tsalin uzuulelt'!L$3,negtgel!U432:BL432)+SUMIF(negtgel!U$2:BL$2,'Tsalin uzuulelt'!L$4,negtgel!U432:BL432)+SUMIF(negtgel!U$2:BL$2,'Tsalin uzuulelt'!L$5,negtgel!U432:BL432)</f>
      </c>
      <c r="L432">
        <f>SUMIF(negtgel!U$2:BL$2,'Tsalin uzuulelt'!N$1,negtgel!U432:BL432) + SUMIF(negtgel!U$2:BL$2,'Tsalin uzuulelt'!N$2,negtgel!U432:BL432)+SUMIF(negtgel!U$2:BL$2,'Tsalin uzuulelt'!N$3,negtgel!U432:BL432)+SUMIF(negtgel!U$2:BL$2,'Tsalin uzuulelt'!N$4,negtgel!U432:BL432)+SUMIF(negtgel!U$2:BL$2,'Tsalin uzuulelt'!N$5,negtgel!U432:BL432)</f>
      </c>
      <c r="M432">
        <f>SUMIF(negtgel!U$2:BL$2,'Tsalin uzuulelt'!P$1,negtgel!U432:BL432) + SUMIF(negtgel!U$2:BL$2,'Tsalin uzuulelt'!P$2,negtgel!U432:BL432)+ SUMIF(negtgel!U$2:BL$2,'Tsalin uzuulelt'!P$3,negtgel!U432:BL432)+ SUMIF(negtgel!U$2:BL$2,'Tsalin uzuulelt'!P$4,negtgel!U432:BL432)+ SUMIF(negtgel!U$2:BL$2,'Tsalin uzuulelt'!P$5,negtgel!U432:BL432)</f>
      </c>
      <c r="N432">
        <f>IF(ISNUMBER(U432*1)=CF432,0,K432-H432-G432)</f>
      </c>
      <c r="O432">
        <f>IF(ISNUMBER(U432*1)=CF432,0,L432)</f>
      </c>
      <c r="P432">
        <f>IF(ISNUMBER(U432*1)=CF432,0,M432)</f>
      </c>
      <c r="Q432">
        <f>IF(N432&gt;2400000,N432,0)</f>
      </c>
      <c r="R432">
        <f>IF(L432/Q432*100&lt;3,2,10)</f>
      </c>
      <c r="S432">
        <f>IF(CH432=0,0,IF(B432&gt;9,10,IF(B432&gt;8,B432,IF(B432&gt;7.7,7.8,IF(B432&gt;3,B432,IF(B432&gt;1.5,2))))))</f>
      </c>
      <c r="T432">
        <f>IFERROR(U432*1,0)</f>
      </c>
      <c r="U432" t="n">
        <v>26.0</v>
      </c>
      <c r="V432" t="s">
        <v>4529</v>
      </c>
      <c r="W432" t="s">
        <v>4469</v>
      </c>
      <c r="X432" t="n">
        <v>547759.0</v>
      </c>
      <c r="Y432" t="n">
        <v>547759.0</v>
      </c>
      <c r="Z432" t="n">
        <v>0.0</v>
      </c>
      <c r="AA432" t="n">
        <v>0.0</v>
      </c>
      <c r="AB432" t="n">
        <v>0.0</v>
      </c>
      <c r="AC432" t="n">
        <v>0.0</v>
      </c>
      <c r="AD432" t="n">
        <v>0.0</v>
      </c>
      <c r="AE432" t="n">
        <v>0.0</v>
      </c>
      <c r="AF432" t="n">
        <v>48000.0</v>
      </c>
      <c r="AG432" t="n">
        <v>0.0</v>
      </c>
      <c r="AH432" t="n">
        <v>0.0</v>
      </c>
      <c r="AI432" t="n">
        <v>0.0</v>
      </c>
      <c r="AJ432" t="n">
        <v>0.0</v>
      </c>
      <c r="AK432" t="n">
        <v>0.0</v>
      </c>
      <c r="AL432" t="n">
        <v>0.0</v>
      </c>
      <c r="AM432" t="n">
        <v>0.0</v>
      </c>
      <c r="AN432" t="n">
        <v>0.0</v>
      </c>
      <c r="AO432" t="n">
        <v>595759.0</v>
      </c>
      <c r="AP432" t="n">
        <v>59576.0</v>
      </c>
      <c r="AQ432" t="n">
        <v>47098.3</v>
      </c>
      <c r="CG432"/>
    </row>
    <row r="433">
      <c r="A433" t="n">
        <v>7.0</v>
      </c>
      <c r="B433">
        <f>IF((K433-G433-H433&gt;2400000),10,(L433/(K433-G433-H433)*100))</f>
      </c>
      <c r="C433">
        <f>IF(N433&gt;2400000,240000,(N433*S433)/100)</f>
      </c>
      <c r="D433">
        <f>IF(S433=0,0,IF((N433-I433)&gt;2400000,((((((N433-I433-J433)-240000))*0.1+(I433+J433)*0.1)))-7000,((((((N433-I433-J433)-(N433-I433-J433)*S433/100)))*0.1+(I433+J433)*0.1)-7000)))</f>
      </c>
      <c r="E433">
        <f>C433-O433</f>
      </c>
      <c r="F433">
        <f>D433-P433</f>
      </c>
      <c r="G433">
        <f>SUMIF(negtgel!U$2:BL$2,'Tsalin uzuulelt'!B$1,negtgel!U433:BL433) + SUMIF(negtgel!U$2:BL$2,'Tsalin uzuulelt'!B$2,negtgel!U433:BL433)+SUMIF(negtgel!U$2:BL$2,'Tsalin uzuulelt'!B$3,negtgel!U433:BL433)+SUMIF(negtgel!U$2:BL$2,'Tsalin uzuulelt'!B$4,negtgel!U433:BL433)+SUMIF(negtgel!U$2:BL$2,'Tsalin uzuulelt'!B$5,negtgel!U433:BL433)</f>
      </c>
      <c r="H433">
        <f>SUMIF(negtgel!U$2:BL$2,'Tsalin uzuulelt'!F$1,negtgel!U433:BL433) + SUMIF(negtgel!U$2:BL$2,'Tsalin uzuulelt'!F$2,negtgel!U433:BL433)+SUMIF(negtgel!U$2:BL$2,'Tsalin uzuulelt'!F$3,negtgel!U433:BL433)+SUMIF(negtgel!U$2:BL$2,'Tsalin uzuulelt'!F$4,negtgel!U433:BL433)+SUMIF(negtgel!U$2:BL$2,'Tsalin uzuulelt'!F$5,negtgel!U433:BL433)</f>
      </c>
      <c r="I433">
        <f>SUMIF(negtgel!U$2:BL$2,'Tsalin uzuulelt'!H$1,negtgel!U433:BL433) + SUMIF(negtgel!U$2:BL$2,'Tsalin uzuulelt'!H$2,negtgel!U433:BL433)+SUMIF(negtgel!U$2:BL$2,'Tsalin uzuulelt'!H$3,negtgel!U433:BL433)+SUMIF(negtgel!U$2:BL$2,'Tsalin uzuulelt'!H$4,negtgel!U433:BL433)+SUMIF(negtgel!U$2:BL$2,'Tsalin uzuulelt'!H$5,negtgel!U433:BL433)</f>
      </c>
      <c r="J433">
        <f>SUMIF(negtgel!U$2:BL$2,'Tsalin uzuulelt'!J$1,negtgel!U433:BL433) + SUMIF(negtgel!U$2:BL$2,'Tsalin uzuulelt'!J$2,negtgel!U433:BL433)+SUMIF(negtgel!U$2:BL$2,'Tsalin uzuulelt'!J$3,negtgel!U433:BL433)+SUMIF(negtgel!U$2:BL$2,'Tsalin uzuulelt'!J$4,negtgel!U433:BL433)+SUMIF(negtgel!U$2:BL$2,'Tsalin uzuulelt'!J$5,negtgel!U433:BL433)</f>
      </c>
      <c r="K433">
        <f>SUMIF(negtgel!U$2:BL$2,'Tsalin uzuulelt'!L$1,negtgel!U433:BL433) + SUMIF(negtgel!U$2:BL$2,'Tsalin uzuulelt'!L$2,negtgel!U433:BL433)+SUMIF(negtgel!U$2:BL$2,'Tsalin uzuulelt'!L$3,negtgel!U433:BL433)+SUMIF(negtgel!U$2:BL$2,'Tsalin uzuulelt'!L$4,negtgel!U433:BL433)+SUMIF(negtgel!U$2:BL$2,'Tsalin uzuulelt'!L$5,negtgel!U433:BL433)</f>
      </c>
      <c r="L433">
        <f>SUMIF(negtgel!U$2:BL$2,'Tsalin uzuulelt'!N$1,negtgel!U433:BL433) + SUMIF(negtgel!U$2:BL$2,'Tsalin uzuulelt'!N$2,negtgel!U433:BL433)+SUMIF(negtgel!U$2:BL$2,'Tsalin uzuulelt'!N$3,negtgel!U433:BL433)+SUMIF(negtgel!U$2:BL$2,'Tsalin uzuulelt'!N$4,negtgel!U433:BL433)+SUMIF(negtgel!U$2:BL$2,'Tsalin uzuulelt'!N$5,negtgel!U433:BL433)</f>
      </c>
      <c r="M433">
        <f>SUMIF(negtgel!U$2:BL$2,'Tsalin uzuulelt'!P$1,negtgel!U433:BL433) + SUMIF(negtgel!U$2:BL$2,'Tsalin uzuulelt'!P$2,negtgel!U433:BL433)+ SUMIF(negtgel!U$2:BL$2,'Tsalin uzuulelt'!P$3,negtgel!U433:BL433)+ SUMIF(negtgel!U$2:BL$2,'Tsalin uzuulelt'!P$4,negtgel!U433:BL433)+ SUMIF(negtgel!U$2:BL$2,'Tsalin uzuulelt'!P$5,negtgel!U433:BL433)</f>
      </c>
      <c r="N433">
        <f>IF(ISNUMBER(U433*1)=CF433,0,K433-H433-G433)</f>
      </c>
      <c r="O433">
        <f>IF(ISNUMBER(U433*1)=CF433,0,L433)</f>
      </c>
      <c r="P433">
        <f>IF(ISNUMBER(U433*1)=CF433,0,M433)</f>
      </c>
      <c r="Q433">
        <f>IF(N433&gt;2400000,N433,0)</f>
      </c>
      <c r="R433">
        <f>IF(L433/Q433*100&lt;3,2,10)</f>
      </c>
      <c r="S433">
        <f>IF(CH433=0,0,IF(B433&gt;9,10,IF(B433&gt;8,B433,IF(B433&gt;7.7,7.8,IF(B433&gt;3,B433,IF(B433&gt;1.5,2))))))</f>
      </c>
      <c r="T433">
        <f>IFERROR(U433*1,0)</f>
      </c>
      <c r="U433" t="n">
        <v>49.0</v>
      </c>
      <c r="V433" t="s">
        <v>4476</v>
      </c>
      <c r="W433" t="s">
        <v>4469</v>
      </c>
      <c r="X433" t="n">
        <v>613669.0</v>
      </c>
      <c r="Y433" t="n">
        <v>191772.0</v>
      </c>
      <c r="Z433" t="n">
        <v>9589.0</v>
      </c>
      <c r="AA433" t="n">
        <v>28766.0</v>
      </c>
      <c r="AB433" t="n">
        <v>0.0</v>
      </c>
      <c r="AC433" t="n">
        <v>0.0</v>
      </c>
      <c r="AD433" t="n">
        <v>0.0</v>
      </c>
      <c r="AE433" t="n">
        <v>0.0</v>
      </c>
      <c r="AF433" t="n">
        <v>15000.0</v>
      </c>
      <c r="AG433" t="n">
        <v>0.0</v>
      </c>
      <c r="AH433" t="n">
        <v>0.0</v>
      </c>
      <c r="AI433" t="n">
        <v>0.0</v>
      </c>
      <c r="AJ433" t="n">
        <v>650083.0</v>
      </c>
      <c r="AK433" t="n">
        <v>0.0</v>
      </c>
      <c r="AL433" t="n">
        <v>0.0</v>
      </c>
      <c r="AM433" t="n">
        <v>0.0</v>
      </c>
      <c r="AN433" t="n">
        <v>0.0</v>
      </c>
      <c r="AO433" t="n">
        <v>895210.0</v>
      </c>
      <c r="AP433" t="n">
        <v>89521.0</v>
      </c>
      <c r="AQ433" t="n">
        <v>73718.9</v>
      </c>
      <c r="CG433"/>
    </row>
    <row r="434">
      <c r="A434" t="n">
        <v>7.0</v>
      </c>
      <c r="B434">
        <f>IF((K434-G434-H434&gt;2400000),10,(L434/(K434-G434-H434)*100))</f>
      </c>
      <c r="C434">
        <f>IF(N434&gt;2400000,240000,(N434*S434)/100)</f>
      </c>
      <c r="D434">
        <f>IF(S434=0,0,IF((N434-I434)&gt;2400000,((((((N434-I434-J434)-240000))*0.1+(I434+J434)*0.1)))-7000,((((((N434-I434-J434)-(N434-I434-J434)*S434/100)))*0.1+(I434+J434)*0.1)-7000)))</f>
      </c>
      <c r="E434">
        <f>C434-O434</f>
      </c>
      <c r="F434">
        <f>D434-P434</f>
      </c>
      <c r="G434">
        <f>SUMIF(negtgel!U$2:BL$2,'Tsalin uzuulelt'!B$1,negtgel!U434:BL434) + SUMIF(negtgel!U$2:BL$2,'Tsalin uzuulelt'!B$2,negtgel!U434:BL434)+SUMIF(negtgel!U$2:BL$2,'Tsalin uzuulelt'!B$3,negtgel!U434:BL434)+SUMIF(negtgel!U$2:BL$2,'Tsalin uzuulelt'!B$4,negtgel!U434:BL434)+SUMIF(negtgel!U$2:BL$2,'Tsalin uzuulelt'!B$5,negtgel!U434:BL434)</f>
      </c>
      <c r="H434">
        <f>SUMIF(negtgel!U$2:BL$2,'Tsalin uzuulelt'!F$1,negtgel!U434:BL434) + SUMIF(negtgel!U$2:BL$2,'Tsalin uzuulelt'!F$2,negtgel!U434:BL434)+SUMIF(negtgel!U$2:BL$2,'Tsalin uzuulelt'!F$3,negtgel!U434:BL434)+SUMIF(negtgel!U$2:BL$2,'Tsalin uzuulelt'!F$4,negtgel!U434:BL434)+SUMIF(negtgel!U$2:BL$2,'Tsalin uzuulelt'!F$5,negtgel!U434:BL434)</f>
      </c>
      <c r="I434">
        <f>SUMIF(negtgel!U$2:BL$2,'Tsalin uzuulelt'!H$1,negtgel!U434:BL434) + SUMIF(negtgel!U$2:BL$2,'Tsalin uzuulelt'!H$2,negtgel!U434:BL434)+SUMIF(negtgel!U$2:BL$2,'Tsalin uzuulelt'!H$3,negtgel!U434:BL434)+SUMIF(negtgel!U$2:BL$2,'Tsalin uzuulelt'!H$4,negtgel!U434:BL434)+SUMIF(negtgel!U$2:BL$2,'Tsalin uzuulelt'!H$5,negtgel!U434:BL434)</f>
      </c>
      <c r="J434">
        <f>SUMIF(negtgel!U$2:BL$2,'Tsalin uzuulelt'!J$1,negtgel!U434:BL434) + SUMIF(negtgel!U$2:BL$2,'Tsalin uzuulelt'!J$2,negtgel!U434:BL434)+SUMIF(negtgel!U$2:BL$2,'Tsalin uzuulelt'!J$3,negtgel!U434:BL434)+SUMIF(negtgel!U$2:BL$2,'Tsalin uzuulelt'!J$4,negtgel!U434:BL434)+SUMIF(negtgel!U$2:BL$2,'Tsalin uzuulelt'!J$5,negtgel!U434:BL434)</f>
      </c>
      <c r="K434">
        <f>SUMIF(negtgel!U$2:BL$2,'Tsalin uzuulelt'!L$1,negtgel!U434:BL434) + SUMIF(negtgel!U$2:BL$2,'Tsalin uzuulelt'!L$2,negtgel!U434:BL434)+SUMIF(negtgel!U$2:BL$2,'Tsalin uzuulelt'!L$3,negtgel!U434:BL434)+SUMIF(negtgel!U$2:BL$2,'Tsalin uzuulelt'!L$4,negtgel!U434:BL434)+SUMIF(negtgel!U$2:BL$2,'Tsalin uzuulelt'!L$5,negtgel!U434:BL434)</f>
      </c>
      <c r="L434">
        <f>SUMIF(negtgel!U$2:BL$2,'Tsalin uzuulelt'!N$1,negtgel!U434:BL434) + SUMIF(negtgel!U$2:BL$2,'Tsalin uzuulelt'!N$2,negtgel!U434:BL434)+SUMIF(negtgel!U$2:BL$2,'Tsalin uzuulelt'!N$3,negtgel!U434:BL434)+SUMIF(negtgel!U$2:BL$2,'Tsalin uzuulelt'!N$4,negtgel!U434:BL434)+SUMIF(negtgel!U$2:BL$2,'Tsalin uzuulelt'!N$5,negtgel!U434:BL434)</f>
      </c>
      <c r="M434">
        <f>SUMIF(negtgel!U$2:BL$2,'Tsalin uzuulelt'!P$1,negtgel!U434:BL434) + SUMIF(negtgel!U$2:BL$2,'Tsalin uzuulelt'!P$2,negtgel!U434:BL434)+ SUMIF(negtgel!U$2:BL$2,'Tsalin uzuulelt'!P$3,negtgel!U434:BL434)+ SUMIF(negtgel!U$2:BL$2,'Tsalin uzuulelt'!P$4,negtgel!U434:BL434)+ SUMIF(negtgel!U$2:BL$2,'Tsalin uzuulelt'!P$5,negtgel!U434:BL434)</f>
      </c>
      <c r="N434">
        <f>IF(ISNUMBER(U434*1)=CF434,0,K434-H434-G434)</f>
      </c>
      <c r="O434">
        <f>IF(ISNUMBER(U434*1)=CF434,0,L434)</f>
      </c>
      <c r="P434">
        <f>IF(ISNUMBER(U434*1)=CF434,0,M434)</f>
      </c>
      <c r="Q434">
        <f>IF(N434&gt;2400000,N434,0)</f>
      </c>
      <c r="R434">
        <f>IF(L434/Q434*100&lt;3,2,10)</f>
      </c>
      <c r="S434">
        <f>IF(CH434=0,0,IF(B434&gt;9,10,IF(B434&gt;8,B434,IF(B434&gt;7.7,7.8,IF(B434&gt;3,B434,IF(B434&gt;1.5,2))))))</f>
      </c>
      <c r="T434">
        <f>IFERROR(U434*1,0)</f>
      </c>
      <c r="U434" t="n">
        <v>50.0</v>
      </c>
      <c r="V434" t="s">
        <v>4477</v>
      </c>
      <c r="W434" t="s">
        <v>4471</v>
      </c>
      <c r="X434" t="n">
        <v>496912.0</v>
      </c>
      <c r="Y434" t="n">
        <v>496912.0</v>
      </c>
      <c r="Z434" t="n">
        <v>0.0</v>
      </c>
      <c r="AA434" t="n">
        <v>0.0</v>
      </c>
      <c r="AB434" t="n">
        <v>0.0</v>
      </c>
      <c r="AC434" t="n">
        <v>0.0</v>
      </c>
      <c r="AD434" t="n">
        <v>0.0</v>
      </c>
      <c r="AE434" t="n">
        <v>0.0</v>
      </c>
      <c r="AF434" t="n">
        <v>48000.0</v>
      </c>
      <c r="AG434" t="n">
        <v>0.0</v>
      </c>
      <c r="AH434" t="n">
        <v>0.0</v>
      </c>
      <c r="AI434" t="n">
        <v>0.0</v>
      </c>
      <c r="AJ434" t="n">
        <v>0.0</v>
      </c>
      <c r="AK434" t="n">
        <v>0.0</v>
      </c>
      <c r="AL434" t="n">
        <v>0.0</v>
      </c>
      <c r="AM434" t="n">
        <v>0.0</v>
      </c>
      <c r="AN434" t="n">
        <v>0.0</v>
      </c>
      <c r="AO434" t="n">
        <v>544912.0</v>
      </c>
      <c r="AP434" t="n">
        <v>54491.0</v>
      </c>
      <c r="AQ434" t="n">
        <v>42522.1</v>
      </c>
      <c r="CG434"/>
    </row>
    <row r="435">
      <c r="A435" t="n">
        <v>7.0</v>
      </c>
      <c r="B435">
        <f>IF((K435-G435-H435&gt;2400000),10,(L435/(K435-G435-H435)*100))</f>
      </c>
      <c r="C435">
        <f>IF(N435&gt;2400000,240000,(N435*S435)/100)</f>
      </c>
      <c r="D435">
        <f>IF(S435=0,0,IF((N435-I435)&gt;2400000,((((((N435-I435-J435)-240000))*0.1+(I435+J435)*0.1)))-7000,((((((N435-I435-J435)-(N435-I435-J435)*S435/100)))*0.1+(I435+J435)*0.1)-7000)))</f>
      </c>
      <c r="E435">
        <f>C435-O435</f>
      </c>
      <c r="F435">
        <f>D435-P435</f>
      </c>
      <c r="G435">
        <f>SUMIF(negtgel!U$2:BL$2,'Tsalin uzuulelt'!B$1,negtgel!U435:BL435) + SUMIF(negtgel!U$2:BL$2,'Tsalin uzuulelt'!B$2,negtgel!U435:BL435)+SUMIF(negtgel!U$2:BL$2,'Tsalin uzuulelt'!B$3,negtgel!U435:BL435)+SUMIF(negtgel!U$2:BL$2,'Tsalin uzuulelt'!B$4,negtgel!U435:BL435)+SUMIF(negtgel!U$2:BL$2,'Tsalin uzuulelt'!B$5,negtgel!U435:BL435)</f>
      </c>
      <c r="H435">
        <f>SUMIF(negtgel!U$2:BL$2,'Tsalin uzuulelt'!F$1,negtgel!U435:BL435) + SUMIF(negtgel!U$2:BL$2,'Tsalin uzuulelt'!F$2,negtgel!U435:BL435)+SUMIF(negtgel!U$2:BL$2,'Tsalin uzuulelt'!F$3,negtgel!U435:BL435)+SUMIF(negtgel!U$2:BL$2,'Tsalin uzuulelt'!F$4,negtgel!U435:BL435)+SUMIF(negtgel!U$2:BL$2,'Tsalin uzuulelt'!F$5,negtgel!U435:BL435)</f>
      </c>
      <c r="I435">
        <f>SUMIF(negtgel!U$2:BL$2,'Tsalin uzuulelt'!H$1,negtgel!U435:BL435) + SUMIF(negtgel!U$2:BL$2,'Tsalin uzuulelt'!H$2,negtgel!U435:BL435)+SUMIF(negtgel!U$2:BL$2,'Tsalin uzuulelt'!H$3,negtgel!U435:BL435)+SUMIF(negtgel!U$2:BL$2,'Tsalin uzuulelt'!H$4,negtgel!U435:BL435)+SUMIF(negtgel!U$2:BL$2,'Tsalin uzuulelt'!H$5,negtgel!U435:BL435)</f>
      </c>
      <c r="J435">
        <f>SUMIF(negtgel!U$2:BL$2,'Tsalin uzuulelt'!J$1,negtgel!U435:BL435) + SUMIF(negtgel!U$2:BL$2,'Tsalin uzuulelt'!J$2,negtgel!U435:BL435)+SUMIF(negtgel!U$2:BL$2,'Tsalin uzuulelt'!J$3,negtgel!U435:BL435)+SUMIF(negtgel!U$2:BL$2,'Tsalin uzuulelt'!J$4,negtgel!U435:BL435)+SUMIF(negtgel!U$2:BL$2,'Tsalin uzuulelt'!J$5,negtgel!U435:BL435)</f>
      </c>
      <c r="K435">
        <f>SUMIF(negtgel!U$2:BL$2,'Tsalin uzuulelt'!L$1,negtgel!U435:BL435) + SUMIF(negtgel!U$2:BL$2,'Tsalin uzuulelt'!L$2,negtgel!U435:BL435)+SUMIF(negtgel!U$2:BL$2,'Tsalin uzuulelt'!L$3,negtgel!U435:BL435)+SUMIF(negtgel!U$2:BL$2,'Tsalin uzuulelt'!L$4,negtgel!U435:BL435)+SUMIF(negtgel!U$2:BL$2,'Tsalin uzuulelt'!L$5,negtgel!U435:BL435)</f>
      </c>
      <c r="L435">
        <f>SUMIF(negtgel!U$2:BL$2,'Tsalin uzuulelt'!N$1,negtgel!U435:BL435) + SUMIF(negtgel!U$2:BL$2,'Tsalin uzuulelt'!N$2,negtgel!U435:BL435)+SUMIF(negtgel!U$2:BL$2,'Tsalin uzuulelt'!N$3,negtgel!U435:BL435)+SUMIF(negtgel!U$2:BL$2,'Tsalin uzuulelt'!N$4,negtgel!U435:BL435)+SUMIF(negtgel!U$2:BL$2,'Tsalin uzuulelt'!N$5,negtgel!U435:BL435)</f>
      </c>
      <c r="M435">
        <f>SUMIF(negtgel!U$2:BL$2,'Tsalin uzuulelt'!P$1,negtgel!U435:BL435) + SUMIF(negtgel!U$2:BL$2,'Tsalin uzuulelt'!P$2,negtgel!U435:BL435)+ SUMIF(negtgel!U$2:BL$2,'Tsalin uzuulelt'!P$3,negtgel!U435:BL435)+ SUMIF(negtgel!U$2:BL$2,'Tsalin uzuulelt'!P$4,negtgel!U435:BL435)+ SUMIF(negtgel!U$2:BL$2,'Tsalin uzuulelt'!P$5,negtgel!U435:BL435)</f>
      </c>
      <c r="N435">
        <f>IF(ISNUMBER(U435*1)=CF435,0,K435-H435-G435)</f>
      </c>
      <c r="O435">
        <f>IF(ISNUMBER(U435*1)=CF435,0,L435)</f>
      </c>
      <c r="P435">
        <f>IF(ISNUMBER(U435*1)=CF435,0,M435)</f>
      </c>
      <c r="Q435">
        <f>IF(N435&gt;2400000,N435,0)</f>
      </c>
      <c r="R435">
        <f>IF(L435/Q435*100&lt;3,2,10)</f>
      </c>
      <c r="S435">
        <f>IF(CH435=0,0,IF(B435&gt;9,10,IF(B435&gt;8,B435,IF(B435&gt;7.7,7.8,IF(B435&gt;3,B435,IF(B435&gt;1.5,2))))))</f>
      </c>
      <c r="T435">
        <f>IFERROR(U435*1,0)</f>
      </c>
      <c r="U435" t="n">
        <v>51.0</v>
      </c>
      <c r="V435" t="s">
        <v>4478</v>
      </c>
      <c r="W435" t="s">
        <v>4464</v>
      </c>
      <c r="X435" t="n">
        <v>795935.0</v>
      </c>
      <c r="Y435" t="n">
        <v>248730.0</v>
      </c>
      <c r="Z435" t="n">
        <v>37310.0</v>
      </c>
      <c r="AA435" t="n">
        <v>49746.0</v>
      </c>
      <c r="AB435" t="n">
        <v>0.0</v>
      </c>
      <c r="AC435" t="n">
        <v>0.0</v>
      </c>
      <c r="AD435" t="n">
        <v>0.0</v>
      </c>
      <c r="AE435" t="n">
        <v>0.0</v>
      </c>
      <c r="AF435" t="n">
        <v>15000.0</v>
      </c>
      <c r="AG435" t="n">
        <v>0.0</v>
      </c>
      <c r="AH435" t="n">
        <v>0.0</v>
      </c>
      <c r="AI435" t="n">
        <v>0.0</v>
      </c>
      <c r="AJ435" t="n">
        <v>1295820.0</v>
      </c>
      <c r="AK435" t="n">
        <v>0.0</v>
      </c>
      <c r="AL435" t="n">
        <v>0.0</v>
      </c>
      <c r="AM435" t="n">
        <v>0.0</v>
      </c>
      <c r="AN435" t="n">
        <v>0.0</v>
      </c>
      <c r="AO435" t="n">
        <v>1646606.0</v>
      </c>
      <c r="AP435" t="n">
        <v>164660.0</v>
      </c>
      <c r="AQ435" t="n">
        <v>141344.5</v>
      </c>
      <c r="CG435"/>
    </row>
    <row r="436">
      <c r="A436" t="n">
        <v>7.0</v>
      </c>
      <c r="B436">
        <f>IF((K436-G436-H436&gt;2400000),10,(L436/(K436-G436-H436)*100))</f>
      </c>
      <c r="C436">
        <f>IF(N436&gt;2400000,240000,(N436*S436)/100)</f>
      </c>
      <c r="D436">
        <f>IF(S436=0,0,IF((N436-I436)&gt;2400000,((((((N436-I436-J436)-240000))*0.1+(I436+J436)*0.1)))-7000,((((((N436-I436-J436)-(N436-I436-J436)*S436/100)))*0.1+(I436+J436)*0.1)-7000)))</f>
      </c>
      <c r="E436">
        <f>C436-O436</f>
      </c>
      <c r="F436">
        <f>D436-P436</f>
      </c>
      <c r="G436">
        <f>SUMIF(negtgel!U$2:BL$2,'Tsalin uzuulelt'!B$1,negtgel!U436:BL436) + SUMIF(negtgel!U$2:BL$2,'Tsalin uzuulelt'!B$2,negtgel!U436:BL436)+SUMIF(negtgel!U$2:BL$2,'Tsalin uzuulelt'!B$3,negtgel!U436:BL436)+SUMIF(negtgel!U$2:BL$2,'Tsalin uzuulelt'!B$4,negtgel!U436:BL436)+SUMIF(negtgel!U$2:BL$2,'Tsalin uzuulelt'!B$5,negtgel!U436:BL436)</f>
      </c>
      <c r="H436">
        <f>SUMIF(negtgel!U$2:BL$2,'Tsalin uzuulelt'!F$1,negtgel!U436:BL436) + SUMIF(negtgel!U$2:BL$2,'Tsalin uzuulelt'!F$2,negtgel!U436:BL436)+SUMIF(negtgel!U$2:BL$2,'Tsalin uzuulelt'!F$3,negtgel!U436:BL436)+SUMIF(negtgel!U$2:BL$2,'Tsalin uzuulelt'!F$4,negtgel!U436:BL436)+SUMIF(negtgel!U$2:BL$2,'Tsalin uzuulelt'!F$5,negtgel!U436:BL436)</f>
      </c>
      <c r="I436">
        <f>SUMIF(negtgel!U$2:BL$2,'Tsalin uzuulelt'!H$1,negtgel!U436:BL436) + SUMIF(negtgel!U$2:BL$2,'Tsalin uzuulelt'!H$2,negtgel!U436:BL436)+SUMIF(negtgel!U$2:BL$2,'Tsalin uzuulelt'!H$3,negtgel!U436:BL436)+SUMIF(negtgel!U$2:BL$2,'Tsalin uzuulelt'!H$4,negtgel!U436:BL436)+SUMIF(negtgel!U$2:BL$2,'Tsalin uzuulelt'!H$5,negtgel!U436:BL436)</f>
      </c>
      <c r="J436">
        <f>SUMIF(negtgel!U$2:BL$2,'Tsalin uzuulelt'!J$1,negtgel!U436:BL436) + SUMIF(negtgel!U$2:BL$2,'Tsalin uzuulelt'!J$2,negtgel!U436:BL436)+SUMIF(negtgel!U$2:BL$2,'Tsalin uzuulelt'!J$3,negtgel!U436:BL436)+SUMIF(negtgel!U$2:BL$2,'Tsalin uzuulelt'!J$4,negtgel!U436:BL436)+SUMIF(negtgel!U$2:BL$2,'Tsalin uzuulelt'!J$5,negtgel!U436:BL436)</f>
      </c>
      <c r="K436">
        <f>SUMIF(negtgel!U$2:BL$2,'Tsalin uzuulelt'!L$1,negtgel!U436:BL436) + SUMIF(negtgel!U$2:BL$2,'Tsalin uzuulelt'!L$2,negtgel!U436:BL436)+SUMIF(negtgel!U$2:BL$2,'Tsalin uzuulelt'!L$3,negtgel!U436:BL436)+SUMIF(negtgel!U$2:BL$2,'Tsalin uzuulelt'!L$4,negtgel!U436:BL436)+SUMIF(negtgel!U$2:BL$2,'Tsalin uzuulelt'!L$5,negtgel!U436:BL436)</f>
      </c>
      <c r="L436">
        <f>SUMIF(negtgel!U$2:BL$2,'Tsalin uzuulelt'!N$1,negtgel!U436:BL436) + SUMIF(negtgel!U$2:BL$2,'Tsalin uzuulelt'!N$2,negtgel!U436:BL436)+SUMIF(negtgel!U$2:BL$2,'Tsalin uzuulelt'!N$3,negtgel!U436:BL436)+SUMIF(negtgel!U$2:BL$2,'Tsalin uzuulelt'!N$4,negtgel!U436:BL436)+SUMIF(negtgel!U$2:BL$2,'Tsalin uzuulelt'!N$5,negtgel!U436:BL436)</f>
      </c>
      <c r="M436">
        <f>SUMIF(negtgel!U$2:BL$2,'Tsalin uzuulelt'!P$1,negtgel!U436:BL436) + SUMIF(negtgel!U$2:BL$2,'Tsalin uzuulelt'!P$2,negtgel!U436:BL436)+ SUMIF(negtgel!U$2:BL$2,'Tsalin uzuulelt'!P$3,negtgel!U436:BL436)+ SUMIF(negtgel!U$2:BL$2,'Tsalin uzuulelt'!P$4,negtgel!U436:BL436)+ SUMIF(negtgel!U$2:BL$2,'Tsalin uzuulelt'!P$5,negtgel!U436:BL436)</f>
      </c>
      <c r="N436">
        <f>IF(ISNUMBER(U436*1)=CF436,0,K436-H436-G436)</f>
      </c>
      <c r="O436">
        <f>IF(ISNUMBER(U436*1)=CF436,0,L436)</f>
      </c>
      <c r="P436">
        <f>IF(ISNUMBER(U436*1)=CF436,0,M436)</f>
      </c>
      <c r="Q436">
        <f>IF(N436&gt;2400000,N436,0)</f>
      </c>
      <c r="R436">
        <f>IF(L436/Q436*100&lt;3,2,10)</f>
      </c>
      <c r="S436">
        <f>IF(CH436=0,0,IF(B436&gt;9,10,IF(B436&gt;8,B436,IF(B436&gt;7.7,7.8,IF(B436&gt;3,B436,IF(B436&gt;1.5,2))))))</f>
      </c>
      <c r="T436">
        <f>IFERROR(U436*1,0)</f>
      </c>
      <c r="U436" t="n">
        <v>52.0</v>
      </c>
      <c r="V436" t="s">
        <v>4479</v>
      </c>
      <c r="W436" t="s">
        <v>4469</v>
      </c>
      <c r="X436" t="n">
        <v>613669.0</v>
      </c>
      <c r="Y436" t="n">
        <v>191772.0</v>
      </c>
      <c r="Z436" t="n">
        <v>28766.0</v>
      </c>
      <c r="AA436" t="n">
        <v>38354.0</v>
      </c>
      <c r="AB436" t="n">
        <v>0.0</v>
      </c>
      <c r="AC436" t="n">
        <v>0.0</v>
      </c>
      <c r="AD436" t="n">
        <v>0.0</v>
      </c>
      <c r="AE436" t="n">
        <v>0.0</v>
      </c>
      <c r="AF436" t="n">
        <v>15000.0</v>
      </c>
      <c r="AG436" t="n">
        <v>0.0</v>
      </c>
      <c r="AH436" t="n">
        <v>0.0</v>
      </c>
      <c r="AI436" t="n">
        <v>0.0</v>
      </c>
      <c r="AJ436" t="n">
        <v>929838.0</v>
      </c>
      <c r="AK436" t="n">
        <v>0.0</v>
      </c>
      <c r="AL436" t="n">
        <v>0.0</v>
      </c>
      <c r="AM436" t="n">
        <v>0.0</v>
      </c>
      <c r="AN436" t="n">
        <v>0.0</v>
      </c>
      <c r="AO436" t="n">
        <v>1203730.0</v>
      </c>
      <c r="AP436" t="n">
        <v>120373.0</v>
      </c>
      <c r="AQ436" t="n">
        <v>101485.7</v>
      </c>
      <c r="CG436"/>
    </row>
    <row r="437">
      <c r="A437" t="n">
        <v>7.0</v>
      </c>
      <c r="B437">
        <f>IF((K437-G437-H437&gt;2400000),10,(L437/(K437-G437-H437)*100))</f>
      </c>
      <c r="C437">
        <f>IF(N437&gt;2400000,240000,(N437*S437)/100)</f>
      </c>
      <c r="D437">
        <f>IF(S437=0,0,IF((N437-I437)&gt;2400000,((((((N437-I437-J437)-240000))*0.1+(I437+J437)*0.1)))-7000,((((((N437-I437-J437)-(N437-I437-J437)*S437/100)))*0.1+(I437+J437)*0.1)-7000)))</f>
      </c>
      <c r="E437">
        <f>C437-O437</f>
      </c>
      <c r="F437">
        <f>D437-P437</f>
      </c>
      <c r="G437">
        <f>SUMIF(negtgel!U$2:BL$2,'Tsalin uzuulelt'!B$1,negtgel!U437:BL437) + SUMIF(negtgel!U$2:BL$2,'Tsalin uzuulelt'!B$2,negtgel!U437:BL437)+SUMIF(negtgel!U$2:BL$2,'Tsalin uzuulelt'!B$3,negtgel!U437:BL437)+SUMIF(negtgel!U$2:BL$2,'Tsalin uzuulelt'!B$4,negtgel!U437:BL437)+SUMIF(negtgel!U$2:BL$2,'Tsalin uzuulelt'!B$5,negtgel!U437:BL437)</f>
      </c>
      <c r="H437">
        <f>SUMIF(negtgel!U$2:BL$2,'Tsalin uzuulelt'!F$1,negtgel!U437:BL437) + SUMIF(negtgel!U$2:BL$2,'Tsalin uzuulelt'!F$2,negtgel!U437:BL437)+SUMIF(negtgel!U$2:BL$2,'Tsalin uzuulelt'!F$3,negtgel!U437:BL437)+SUMIF(negtgel!U$2:BL$2,'Tsalin uzuulelt'!F$4,negtgel!U437:BL437)+SUMIF(negtgel!U$2:BL$2,'Tsalin uzuulelt'!F$5,negtgel!U437:BL437)</f>
      </c>
      <c r="I437">
        <f>SUMIF(negtgel!U$2:BL$2,'Tsalin uzuulelt'!H$1,negtgel!U437:BL437) + SUMIF(negtgel!U$2:BL$2,'Tsalin uzuulelt'!H$2,negtgel!U437:BL437)+SUMIF(negtgel!U$2:BL$2,'Tsalin uzuulelt'!H$3,negtgel!U437:BL437)+SUMIF(negtgel!U$2:BL$2,'Tsalin uzuulelt'!H$4,negtgel!U437:BL437)+SUMIF(negtgel!U$2:BL$2,'Tsalin uzuulelt'!H$5,negtgel!U437:BL437)</f>
      </c>
      <c r="J437">
        <f>SUMIF(negtgel!U$2:BL$2,'Tsalin uzuulelt'!J$1,negtgel!U437:BL437) + SUMIF(negtgel!U$2:BL$2,'Tsalin uzuulelt'!J$2,negtgel!U437:BL437)+SUMIF(negtgel!U$2:BL$2,'Tsalin uzuulelt'!J$3,negtgel!U437:BL437)+SUMIF(negtgel!U$2:BL$2,'Tsalin uzuulelt'!J$4,negtgel!U437:BL437)+SUMIF(negtgel!U$2:BL$2,'Tsalin uzuulelt'!J$5,negtgel!U437:BL437)</f>
      </c>
      <c r="K437">
        <f>SUMIF(negtgel!U$2:BL$2,'Tsalin uzuulelt'!L$1,negtgel!U437:BL437) + SUMIF(negtgel!U$2:BL$2,'Tsalin uzuulelt'!L$2,negtgel!U437:BL437)+SUMIF(negtgel!U$2:BL$2,'Tsalin uzuulelt'!L$3,negtgel!U437:BL437)+SUMIF(negtgel!U$2:BL$2,'Tsalin uzuulelt'!L$4,negtgel!U437:BL437)+SUMIF(negtgel!U$2:BL$2,'Tsalin uzuulelt'!L$5,negtgel!U437:BL437)</f>
      </c>
      <c r="L437">
        <f>SUMIF(negtgel!U$2:BL$2,'Tsalin uzuulelt'!N$1,negtgel!U437:BL437) + SUMIF(negtgel!U$2:BL$2,'Tsalin uzuulelt'!N$2,negtgel!U437:BL437)+SUMIF(negtgel!U$2:BL$2,'Tsalin uzuulelt'!N$3,negtgel!U437:BL437)+SUMIF(negtgel!U$2:BL$2,'Tsalin uzuulelt'!N$4,negtgel!U437:BL437)+SUMIF(negtgel!U$2:BL$2,'Tsalin uzuulelt'!N$5,negtgel!U437:BL437)</f>
      </c>
      <c r="M437">
        <f>SUMIF(negtgel!U$2:BL$2,'Tsalin uzuulelt'!P$1,negtgel!U437:BL437) + SUMIF(negtgel!U$2:BL$2,'Tsalin uzuulelt'!P$2,negtgel!U437:BL437)+ SUMIF(negtgel!U$2:BL$2,'Tsalin uzuulelt'!P$3,negtgel!U437:BL437)+ SUMIF(negtgel!U$2:BL$2,'Tsalin uzuulelt'!P$4,negtgel!U437:BL437)+ SUMIF(negtgel!U$2:BL$2,'Tsalin uzuulelt'!P$5,negtgel!U437:BL437)</f>
      </c>
      <c r="N437">
        <f>IF(ISNUMBER(U437*1)=CF437,0,K437-H437-G437)</f>
      </c>
      <c r="O437">
        <f>IF(ISNUMBER(U437*1)=CF437,0,L437)</f>
      </c>
      <c r="P437">
        <f>IF(ISNUMBER(U437*1)=CF437,0,M437)</f>
      </c>
      <c r="Q437">
        <f>IF(N437&gt;2400000,N437,0)</f>
      </c>
      <c r="R437">
        <f>IF(L437/Q437*100&lt;3,2,10)</f>
      </c>
      <c r="S437">
        <f>IF(CH437=0,0,IF(B437&gt;9,10,IF(B437&gt;8,B437,IF(B437&gt;7.7,7.8,IF(B437&gt;3,B437,IF(B437&gt;1.5,2))))))</f>
      </c>
      <c r="T437">
        <f>IFERROR(U437*1,0)</f>
      </c>
      <c r="U437" t="n">
        <v>53.0</v>
      </c>
      <c r="V437" t="s">
        <v>4480</v>
      </c>
      <c r="W437" t="s">
        <v>4469</v>
      </c>
      <c r="X437" t="n">
        <v>580710.0</v>
      </c>
      <c r="Y437" t="n">
        <v>580710.0</v>
      </c>
      <c r="Z437" t="n">
        <v>0.0</v>
      </c>
      <c r="AA437" t="n">
        <v>0.0</v>
      </c>
      <c r="AB437" t="n">
        <v>0.0</v>
      </c>
      <c r="AC437" t="n">
        <v>0.0</v>
      </c>
      <c r="AD437" t="n">
        <v>0.0</v>
      </c>
      <c r="AE437" t="n">
        <v>0.0</v>
      </c>
      <c r="AF437" t="n">
        <v>48000.0</v>
      </c>
      <c r="AG437" t="n">
        <v>0.0</v>
      </c>
      <c r="AH437" t="n">
        <v>0.0</v>
      </c>
      <c r="AI437" t="n">
        <v>0.0</v>
      </c>
      <c r="AJ437" t="n">
        <v>0.0</v>
      </c>
      <c r="AK437" t="n">
        <v>0.0</v>
      </c>
      <c r="AL437" t="n">
        <v>0.0</v>
      </c>
      <c r="AM437" t="n">
        <v>0.0</v>
      </c>
      <c r="AN437" t="n">
        <v>0.0</v>
      </c>
      <c r="AO437" t="n">
        <v>628710.0</v>
      </c>
      <c r="AP437" t="n">
        <v>62871.0</v>
      </c>
      <c r="AQ437" t="n">
        <v>50063.9</v>
      </c>
      <c r="CG437"/>
    </row>
    <row r="438">
      <c r="A438" t="n">
        <v>7.0</v>
      </c>
      <c r="B438">
        <f>IF((K438-G438-H438&gt;2400000),10,(L438/(K438-G438-H438)*100))</f>
      </c>
      <c r="C438">
        <f>IF(N438&gt;2400000,240000,(N438*S438)/100)</f>
      </c>
      <c r="D438">
        <f>IF(S438=0,0,IF((N438-I438)&gt;2400000,((((((N438-I438-J438)-240000))*0.1+(I438+J438)*0.1)))-7000,((((((N438-I438-J438)-(N438-I438-J438)*S438/100)))*0.1+(I438+J438)*0.1)-7000)))</f>
      </c>
      <c r="E438">
        <f>C438-O438</f>
      </c>
      <c r="F438">
        <f>D438-P438</f>
      </c>
      <c r="G438">
        <f>SUMIF(negtgel!U$2:BL$2,'Tsalin uzuulelt'!B$1,negtgel!U438:BL438) + SUMIF(negtgel!U$2:BL$2,'Tsalin uzuulelt'!B$2,negtgel!U438:BL438)+SUMIF(negtgel!U$2:BL$2,'Tsalin uzuulelt'!B$3,negtgel!U438:BL438)+SUMIF(negtgel!U$2:BL$2,'Tsalin uzuulelt'!B$4,negtgel!U438:BL438)+SUMIF(negtgel!U$2:BL$2,'Tsalin uzuulelt'!B$5,negtgel!U438:BL438)</f>
      </c>
      <c r="H438">
        <f>SUMIF(negtgel!U$2:BL$2,'Tsalin uzuulelt'!F$1,negtgel!U438:BL438) + SUMIF(negtgel!U$2:BL$2,'Tsalin uzuulelt'!F$2,negtgel!U438:BL438)+SUMIF(negtgel!U$2:BL$2,'Tsalin uzuulelt'!F$3,negtgel!U438:BL438)+SUMIF(negtgel!U$2:BL$2,'Tsalin uzuulelt'!F$4,negtgel!U438:BL438)+SUMIF(negtgel!U$2:BL$2,'Tsalin uzuulelt'!F$5,negtgel!U438:BL438)</f>
      </c>
      <c r="I438">
        <f>SUMIF(negtgel!U$2:BL$2,'Tsalin uzuulelt'!H$1,negtgel!U438:BL438) + SUMIF(negtgel!U$2:BL$2,'Tsalin uzuulelt'!H$2,negtgel!U438:BL438)+SUMIF(negtgel!U$2:BL$2,'Tsalin uzuulelt'!H$3,negtgel!U438:BL438)+SUMIF(negtgel!U$2:BL$2,'Tsalin uzuulelt'!H$4,negtgel!U438:BL438)+SUMIF(negtgel!U$2:BL$2,'Tsalin uzuulelt'!H$5,negtgel!U438:BL438)</f>
      </c>
      <c r="J438">
        <f>SUMIF(negtgel!U$2:BL$2,'Tsalin uzuulelt'!J$1,negtgel!U438:BL438) + SUMIF(negtgel!U$2:BL$2,'Tsalin uzuulelt'!J$2,negtgel!U438:BL438)+SUMIF(negtgel!U$2:BL$2,'Tsalin uzuulelt'!J$3,negtgel!U438:BL438)+SUMIF(negtgel!U$2:BL$2,'Tsalin uzuulelt'!J$4,negtgel!U438:BL438)+SUMIF(negtgel!U$2:BL$2,'Tsalin uzuulelt'!J$5,negtgel!U438:BL438)</f>
      </c>
      <c r="K438">
        <f>SUMIF(negtgel!U$2:BL$2,'Tsalin uzuulelt'!L$1,negtgel!U438:BL438) + SUMIF(negtgel!U$2:BL$2,'Tsalin uzuulelt'!L$2,negtgel!U438:BL438)+SUMIF(negtgel!U$2:BL$2,'Tsalin uzuulelt'!L$3,negtgel!U438:BL438)+SUMIF(negtgel!U$2:BL$2,'Tsalin uzuulelt'!L$4,negtgel!U438:BL438)+SUMIF(negtgel!U$2:BL$2,'Tsalin uzuulelt'!L$5,negtgel!U438:BL438)</f>
      </c>
      <c r="L438">
        <f>SUMIF(negtgel!U$2:BL$2,'Tsalin uzuulelt'!N$1,negtgel!U438:BL438) + SUMIF(negtgel!U$2:BL$2,'Tsalin uzuulelt'!N$2,negtgel!U438:BL438)+SUMIF(negtgel!U$2:BL$2,'Tsalin uzuulelt'!N$3,negtgel!U438:BL438)+SUMIF(negtgel!U$2:BL$2,'Tsalin uzuulelt'!N$4,negtgel!U438:BL438)+SUMIF(negtgel!U$2:BL$2,'Tsalin uzuulelt'!N$5,negtgel!U438:BL438)</f>
      </c>
      <c r="M438">
        <f>SUMIF(negtgel!U$2:BL$2,'Tsalin uzuulelt'!P$1,negtgel!U438:BL438) + SUMIF(negtgel!U$2:BL$2,'Tsalin uzuulelt'!P$2,negtgel!U438:BL438)+ SUMIF(negtgel!U$2:BL$2,'Tsalin uzuulelt'!P$3,negtgel!U438:BL438)+ SUMIF(negtgel!U$2:BL$2,'Tsalin uzuulelt'!P$4,negtgel!U438:BL438)+ SUMIF(negtgel!U$2:BL$2,'Tsalin uzuulelt'!P$5,negtgel!U438:BL438)</f>
      </c>
      <c r="N438">
        <f>IF(ISNUMBER(U438*1)=CF438,0,K438-H438-G438)</f>
      </c>
      <c r="O438">
        <f>IF(ISNUMBER(U438*1)=CF438,0,L438)</f>
      </c>
      <c r="P438">
        <f>IF(ISNUMBER(U438*1)=CF438,0,M438)</f>
      </c>
      <c r="Q438">
        <f>IF(N438&gt;2400000,N438,0)</f>
      </c>
      <c r="R438">
        <f>IF(L438/Q438*100&lt;3,2,10)</f>
      </c>
      <c r="S438">
        <f>IF(CH438=0,0,IF(B438&gt;9,10,IF(B438&gt;8,B438,IF(B438&gt;7.7,7.8,IF(B438&gt;3,B438,IF(B438&gt;1.5,2))))))</f>
      </c>
      <c r="T438">
        <f>IFERROR(U438*1,0)</f>
      </c>
      <c r="U438" t="n">
        <v>54.0</v>
      </c>
      <c r="V438" t="s">
        <v>4481</v>
      </c>
      <c r="W438" t="s">
        <v>4471</v>
      </c>
      <c r="X438" t="n">
        <v>496912.0</v>
      </c>
      <c r="Y438" t="n">
        <v>155285.0</v>
      </c>
      <c r="Z438" t="n">
        <v>0.0</v>
      </c>
      <c r="AA438" t="n">
        <v>0.0</v>
      </c>
      <c r="AB438" t="n">
        <v>0.0</v>
      </c>
      <c r="AC438" t="n">
        <v>0.0</v>
      </c>
      <c r="AD438" t="n">
        <v>0.0</v>
      </c>
      <c r="AE438" t="n">
        <v>0.0</v>
      </c>
      <c r="AF438" t="n">
        <v>15000.0</v>
      </c>
      <c r="AG438" t="n">
        <v>0.0</v>
      </c>
      <c r="AH438" t="n">
        <v>0.0</v>
      </c>
      <c r="AI438" t="n">
        <v>0.0</v>
      </c>
      <c r="AJ438" t="n">
        <v>449869.0</v>
      </c>
      <c r="AK438" t="n">
        <v>0.0</v>
      </c>
      <c r="AL438" t="n">
        <v>0.0</v>
      </c>
      <c r="AM438" t="n">
        <v>0.0</v>
      </c>
      <c r="AN438" t="n">
        <v>0.0</v>
      </c>
      <c r="AO438" t="n">
        <v>620154.0</v>
      </c>
      <c r="AP438" t="n">
        <v>62015.0</v>
      </c>
      <c r="AQ438" t="n">
        <v>48963.9</v>
      </c>
      <c r="CG438"/>
    </row>
    <row r="439">
      <c r="A439" t="n">
        <v>7.0</v>
      </c>
      <c r="B439">
        <f>IF((K439-G439-H439&gt;2400000),10,(L439/(K439-G439-H439)*100))</f>
      </c>
      <c r="C439">
        <f>IF(N439&gt;2400000,240000,(N439*S439)/100)</f>
      </c>
      <c r="D439">
        <f>IF(S439=0,0,IF((N439-I439)&gt;2400000,((((((N439-I439-J439)-240000))*0.1+(I439+J439)*0.1)))-7000,((((((N439-I439-J439)-(N439-I439-J439)*S439/100)))*0.1+(I439+J439)*0.1)-7000)))</f>
      </c>
      <c r="E439">
        <f>C439-O439</f>
      </c>
      <c r="F439">
        <f>D439-P439</f>
      </c>
      <c r="G439">
        <f>SUMIF(negtgel!U$2:BL$2,'Tsalin uzuulelt'!B$1,negtgel!U439:BL439) + SUMIF(negtgel!U$2:BL$2,'Tsalin uzuulelt'!B$2,negtgel!U439:BL439)+SUMIF(negtgel!U$2:BL$2,'Tsalin uzuulelt'!B$3,negtgel!U439:BL439)+SUMIF(negtgel!U$2:BL$2,'Tsalin uzuulelt'!B$4,negtgel!U439:BL439)+SUMIF(negtgel!U$2:BL$2,'Tsalin uzuulelt'!B$5,negtgel!U439:BL439)</f>
      </c>
      <c r="H439">
        <f>SUMIF(negtgel!U$2:BL$2,'Tsalin uzuulelt'!F$1,negtgel!U439:BL439) + SUMIF(negtgel!U$2:BL$2,'Tsalin uzuulelt'!F$2,negtgel!U439:BL439)+SUMIF(negtgel!U$2:BL$2,'Tsalin uzuulelt'!F$3,negtgel!U439:BL439)+SUMIF(negtgel!U$2:BL$2,'Tsalin uzuulelt'!F$4,negtgel!U439:BL439)+SUMIF(negtgel!U$2:BL$2,'Tsalin uzuulelt'!F$5,negtgel!U439:BL439)</f>
      </c>
      <c r="I439">
        <f>SUMIF(negtgel!U$2:BL$2,'Tsalin uzuulelt'!H$1,negtgel!U439:BL439) + SUMIF(negtgel!U$2:BL$2,'Tsalin uzuulelt'!H$2,negtgel!U439:BL439)+SUMIF(negtgel!U$2:BL$2,'Tsalin uzuulelt'!H$3,negtgel!U439:BL439)+SUMIF(negtgel!U$2:BL$2,'Tsalin uzuulelt'!H$4,negtgel!U439:BL439)+SUMIF(negtgel!U$2:BL$2,'Tsalin uzuulelt'!H$5,negtgel!U439:BL439)</f>
      </c>
      <c r="J439">
        <f>SUMIF(negtgel!U$2:BL$2,'Tsalin uzuulelt'!J$1,negtgel!U439:BL439) + SUMIF(negtgel!U$2:BL$2,'Tsalin uzuulelt'!J$2,negtgel!U439:BL439)+SUMIF(negtgel!U$2:BL$2,'Tsalin uzuulelt'!J$3,negtgel!U439:BL439)+SUMIF(negtgel!U$2:BL$2,'Tsalin uzuulelt'!J$4,negtgel!U439:BL439)+SUMIF(negtgel!U$2:BL$2,'Tsalin uzuulelt'!J$5,negtgel!U439:BL439)</f>
      </c>
      <c r="K439">
        <f>SUMIF(negtgel!U$2:BL$2,'Tsalin uzuulelt'!L$1,negtgel!U439:BL439) + SUMIF(negtgel!U$2:BL$2,'Tsalin uzuulelt'!L$2,negtgel!U439:BL439)+SUMIF(negtgel!U$2:BL$2,'Tsalin uzuulelt'!L$3,negtgel!U439:BL439)+SUMIF(negtgel!U$2:BL$2,'Tsalin uzuulelt'!L$4,negtgel!U439:BL439)+SUMIF(negtgel!U$2:BL$2,'Tsalin uzuulelt'!L$5,negtgel!U439:BL439)</f>
      </c>
      <c r="L439">
        <f>SUMIF(negtgel!U$2:BL$2,'Tsalin uzuulelt'!N$1,negtgel!U439:BL439) + SUMIF(negtgel!U$2:BL$2,'Tsalin uzuulelt'!N$2,negtgel!U439:BL439)+SUMIF(negtgel!U$2:BL$2,'Tsalin uzuulelt'!N$3,negtgel!U439:BL439)+SUMIF(negtgel!U$2:BL$2,'Tsalin uzuulelt'!N$4,negtgel!U439:BL439)+SUMIF(negtgel!U$2:BL$2,'Tsalin uzuulelt'!N$5,negtgel!U439:BL439)</f>
      </c>
      <c r="M439">
        <f>SUMIF(negtgel!U$2:BL$2,'Tsalin uzuulelt'!P$1,negtgel!U439:BL439) + SUMIF(negtgel!U$2:BL$2,'Tsalin uzuulelt'!P$2,negtgel!U439:BL439)+ SUMIF(negtgel!U$2:BL$2,'Tsalin uzuulelt'!P$3,negtgel!U439:BL439)+ SUMIF(negtgel!U$2:BL$2,'Tsalin uzuulelt'!P$4,negtgel!U439:BL439)+ SUMIF(negtgel!U$2:BL$2,'Tsalin uzuulelt'!P$5,negtgel!U439:BL439)</f>
      </c>
      <c r="N439">
        <f>IF(ISNUMBER(U439*1)=CF439,0,K439-H439-G439)</f>
      </c>
      <c r="O439">
        <f>IF(ISNUMBER(U439*1)=CF439,0,L439)</f>
      </c>
      <c r="P439">
        <f>IF(ISNUMBER(U439*1)=CF439,0,M439)</f>
      </c>
      <c r="Q439">
        <f>IF(N439&gt;2400000,N439,0)</f>
      </c>
      <c r="R439">
        <f>IF(L439/Q439*100&lt;3,2,10)</f>
      </c>
      <c r="S439">
        <f>IF(CH439=0,0,IF(B439&gt;9,10,IF(B439&gt;8,B439,IF(B439&gt;7.7,7.8,IF(B439&gt;3,B439,IF(B439&gt;1.5,2))))))</f>
      </c>
      <c r="T439">
        <f>IFERROR(U439*1,0)</f>
      </c>
      <c r="U439" t="n">
        <v>55.0</v>
      </c>
      <c r="V439" t="s">
        <v>4482</v>
      </c>
      <c r="W439" t="s">
        <v>4469</v>
      </c>
      <c r="X439" t="n">
        <v>733863.0</v>
      </c>
      <c r="Y439" t="n">
        <v>0.0</v>
      </c>
      <c r="Z439" t="n">
        <v>0.0</v>
      </c>
      <c r="AA439" t="n">
        <v>0.0</v>
      </c>
      <c r="AB439" t="n">
        <v>0.0</v>
      </c>
      <c r="AC439" t="n">
        <v>0.0</v>
      </c>
      <c r="AD439" t="n">
        <v>0.0</v>
      </c>
      <c r="AE439" t="n">
        <v>0.0</v>
      </c>
      <c r="AF439" t="n">
        <v>0.0</v>
      </c>
      <c r="AG439" t="n">
        <v>0.0</v>
      </c>
      <c r="AH439" t="n">
        <v>0.0</v>
      </c>
      <c r="AI439" t="n">
        <v>0.0</v>
      </c>
      <c r="AJ439" t="n">
        <v>1463621.0</v>
      </c>
      <c r="AK439" t="n">
        <v>0.0</v>
      </c>
      <c r="AL439" t="n">
        <v>0.0</v>
      </c>
      <c r="AM439" t="n">
        <v>0.0</v>
      </c>
      <c r="AN439" t="n">
        <v>0.0</v>
      </c>
      <c r="AO439" t="n">
        <v>1463621.0</v>
      </c>
      <c r="AP439" t="n">
        <v>146361.0</v>
      </c>
      <c r="AQ439" t="n">
        <v>124725.9</v>
      </c>
      <c r="CG439"/>
    </row>
    <row r="440">
      <c r="A440" t="n">
        <v>7.0</v>
      </c>
      <c r="B440">
        <f>IF((K440-G440-H440&gt;2400000),10,(L440/(K440-G440-H440)*100))</f>
      </c>
      <c r="C440">
        <f>IF(N440&gt;2400000,240000,(N440*S440)/100)</f>
      </c>
      <c r="D440">
        <f>IF(S440=0,0,IF((N440-I440)&gt;2400000,((((((N440-I440-J440)-240000))*0.1+(I440+J440)*0.1)))-7000,((((((N440-I440-J440)-(N440-I440-J440)*S440/100)))*0.1+(I440+J440)*0.1)-7000)))</f>
      </c>
      <c r="E440">
        <f>C440-O440</f>
      </c>
      <c r="F440">
        <f>D440-P440</f>
      </c>
      <c r="G440">
        <f>SUMIF(negtgel!U$2:BL$2,'Tsalin uzuulelt'!B$1,negtgel!U440:BL440) + SUMIF(negtgel!U$2:BL$2,'Tsalin uzuulelt'!B$2,negtgel!U440:BL440)+SUMIF(negtgel!U$2:BL$2,'Tsalin uzuulelt'!B$3,negtgel!U440:BL440)+SUMIF(negtgel!U$2:BL$2,'Tsalin uzuulelt'!B$4,negtgel!U440:BL440)+SUMIF(negtgel!U$2:BL$2,'Tsalin uzuulelt'!B$5,negtgel!U440:BL440)</f>
      </c>
      <c r="H440">
        <f>SUMIF(negtgel!U$2:BL$2,'Tsalin uzuulelt'!F$1,negtgel!U440:BL440) + SUMIF(negtgel!U$2:BL$2,'Tsalin uzuulelt'!F$2,negtgel!U440:BL440)+SUMIF(negtgel!U$2:BL$2,'Tsalin uzuulelt'!F$3,negtgel!U440:BL440)+SUMIF(negtgel!U$2:BL$2,'Tsalin uzuulelt'!F$4,negtgel!U440:BL440)+SUMIF(negtgel!U$2:BL$2,'Tsalin uzuulelt'!F$5,negtgel!U440:BL440)</f>
      </c>
      <c r="I440">
        <f>SUMIF(negtgel!U$2:BL$2,'Tsalin uzuulelt'!H$1,negtgel!U440:BL440) + SUMIF(negtgel!U$2:BL$2,'Tsalin uzuulelt'!H$2,negtgel!U440:BL440)+SUMIF(negtgel!U$2:BL$2,'Tsalin uzuulelt'!H$3,negtgel!U440:BL440)+SUMIF(negtgel!U$2:BL$2,'Tsalin uzuulelt'!H$4,negtgel!U440:BL440)+SUMIF(negtgel!U$2:BL$2,'Tsalin uzuulelt'!H$5,negtgel!U440:BL440)</f>
      </c>
      <c r="J440">
        <f>SUMIF(negtgel!U$2:BL$2,'Tsalin uzuulelt'!J$1,negtgel!U440:BL440) + SUMIF(negtgel!U$2:BL$2,'Tsalin uzuulelt'!J$2,negtgel!U440:BL440)+SUMIF(negtgel!U$2:BL$2,'Tsalin uzuulelt'!J$3,negtgel!U440:BL440)+SUMIF(negtgel!U$2:BL$2,'Tsalin uzuulelt'!J$4,negtgel!U440:BL440)+SUMIF(negtgel!U$2:BL$2,'Tsalin uzuulelt'!J$5,negtgel!U440:BL440)</f>
      </c>
      <c r="K440">
        <f>SUMIF(negtgel!U$2:BL$2,'Tsalin uzuulelt'!L$1,negtgel!U440:BL440) + SUMIF(negtgel!U$2:BL$2,'Tsalin uzuulelt'!L$2,negtgel!U440:BL440)+SUMIF(negtgel!U$2:BL$2,'Tsalin uzuulelt'!L$3,negtgel!U440:BL440)+SUMIF(negtgel!U$2:BL$2,'Tsalin uzuulelt'!L$4,negtgel!U440:BL440)+SUMIF(negtgel!U$2:BL$2,'Tsalin uzuulelt'!L$5,negtgel!U440:BL440)</f>
      </c>
      <c r="L440">
        <f>SUMIF(negtgel!U$2:BL$2,'Tsalin uzuulelt'!N$1,negtgel!U440:BL440) + SUMIF(negtgel!U$2:BL$2,'Tsalin uzuulelt'!N$2,negtgel!U440:BL440)+SUMIF(negtgel!U$2:BL$2,'Tsalin uzuulelt'!N$3,negtgel!U440:BL440)+SUMIF(negtgel!U$2:BL$2,'Tsalin uzuulelt'!N$4,negtgel!U440:BL440)+SUMIF(negtgel!U$2:BL$2,'Tsalin uzuulelt'!N$5,negtgel!U440:BL440)</f>
      </c>
      <c r="M440">
        <f>SUMIF(negtgel!U$2:BL$2,'Tsalin uzuulelt'!P$1,negtgel!U440:BL440) + SUMIF(negtgel!U$2:BL$2,'Tsalin uzuulelt'!P$2,negtgel!U440:BL440)+ SUMIF(negtgel!U$2:BL$2,'Tsalin uzuulelt'!P$3,negtgel!U440:BL440)+ SUMIF(negtgel!U$2:BL$2,'Tsalin uzuulelt'!P$4,negtgel!U440:BL440)+ SUMIF(negtgel!U$2:BL$2,'Tsalin uzuulelt'!P$5,negtgel!U440:BL440)</f>
      </c>
      <c r="N440">
        <f>IF(ISNUMBER(U440*1)=CF440,0,K440-H440-G440)</f>
      </c>
      <c r="O440">
        <f>IF(ISNUMBER(U440*1)=CF440,0,L440)</f>
      </c>
      <c r="P440">
        <f>IF(ISNUMBER(U440*1)=CF440,0,M440)</f>
      </c>
      <c r="Q440">
        <f>IF(N440&gt;2400000,N440,0)</f>
      </c>
      <c r="R440">
        <f>IF(L440/Q440*100&lt;3,2,10)</f>
      </c>
      <c r="S440">
        <f>IF(CH440=0,0,IF(B440&gt;9,10,IF(B440&gt;8,B440,IF(B440&gt;7.7,7.8,IF(B440&gt;3,B440,IF(B440&gt;1.5,2))))))</f>
      </c>
      <c r="T440">
        <f>IFERROR(U440*1,0)</f>
      </c>
      <c r="U440" t="s">
        <v>4466</v>
      </c>
      <c r="V440"/>
      <c r="W440"/>
      <c r="X440" t="n">
        <v>6203485.0</v>
      </c>
      <c r="Y440" t="n">
        <v>2690549.0</v>
      </c>
      <c r="Z440" t="n">
        <v>107420.0</v>
      </c>
      <c r="AA440" t="n">
        <v>159206.0</v>
      </c>
      <c r="AB440" t="n">
        <v>0.0</v>
      </c>
      <c r="AC440" t="n">
        <v>31755.0</v>
      </c>
      <c r="AD440" t="n">
        <v>0.0</v>
      </c>
      <c r="AE440" t="n">
        <v>0.0</v>
      </c>
      <c r="AF440" t="n">
        <v>219000.0</v>
      </c>
      <c r="AG440" t="n">
        <v>0.0</v>
      </c>
      <c r="AH440" t="n">
        <v>0.0</v>
      </c>
      <c r="AI440" t="n">
        <v>0.0</v>
      </c>
      <c r="AJ440" t="n">
        <v>6038742.0</v>
      </c>
      <c r="AK440" t="n">
        <v>0.0</v>
      </c>
      <c r="AL440" t="n">
        <v>0.0</v>
      </c>
      <c r="AM440" t="n">
        <v>0.0</v>
      </c>
      <c r="AN440" t="n">
        <v>0.0</v>
      </c>
      <c r="AO440" t="n">
        <v>9246672.0</v>
      </c>
      <c r="AP440" t="n">
        <v>924663.0</v>
      </c>
      <c r="AQ440" t="n">
        <v>771390.5</v>
      </c>
      <c r="CG440"/>
    </row>
    <row r="441">
      <c r="A441" t="n">
        <v>7.0</v>
      </c>
      <c r="B441">
        <f>IF((K441-G441-H441&gt;2400000),10,(L441/(K441-G441-H441)*100))</f>
      </c>
      <c r="C441">
        <f>IF(N441&gt;2400000,240000,(N441*S441)/100)</f>
      </c>
      <c r="D441">
        <f>IF(S441=0,0,IF((N441-I441)&gt;2400000,((((((N441-I441-J441)-240000))*0.1+(I441+J441)*0.1)))-7000,((((((N441-I441-J441)-(N441-I441-J441)*S441/100)))*0.1+(I441+J441)*0.1)-7000)))</f>
      </c>
      <c r="E441">
        <f>C441-O441</f>
      </c>
      <c r="F441">
        <f>D441-P441</f>
      </c>
      <c r="G441">
        <f>SUMIF(negtgel!U$2:BL$2,'Tsalin uzuulelt'!B$1,negtgel!U441:BL441) + SUMIF(negtgel!U$2:BL$2,'Tsalin uzuulelt'!B$2,negtgel!U441:BL441)+SUMIF(negtgel!U$2:BL$2,'Tsalin uzuulelt'!B$3,negtgel!U441:BL441)+SUMIF(negtgel!U$2:BL$2,'Tsalin uzuulelt'!B$4,negtgel!U441:BL441)+SUMIF(negtgel!U$2:BL$2,'Tsalin uzuulelt'!B$5,negtgel!U441:BL441)</f>
      </c>
      <c r="H441">
        <f>SUMIF(negtgel!U$2:BL$2,'Tsalin uzuulelt'!F$1,negtgel!U441:BL441) + SUMIF(negtgel!U$2:BL$2,'Tsalin uzuulelt'!F$2,negtgel!U441:BL441)+SUMIF(negtgel!U$2:BL$2,'Tsalin uzuulelt'!F$3,negtgel!U441:BL441)+SUMIF(negtgel!U$2:BL$2,'Tsalin uzuulelt'!F$4,negtgel!U441:BL441)+SUMIF(negtgel!U$2:BL$2,'Tsalin uzuulelt'!F$5,negtgel!U441:BL441)</f>
      </c>
      <c r="I441">
        <f>SUMIF(negtgel!U$2:BL$2,'Tsalin uzuulelt'!H$1,negtgel!U441:BL441) + SUMIF(negtgel!U$2:BL$2,'Tsalin uzuulelt'!H$2,negtgel!U441:BL441)+SUMIF(negtgel!U$2:BL$2,'Tsalin uzuulelt'!H$3,negtgel!U441:BL441)+SUMIF(negtgel!U$2:BL$2,'Tsalin uzuulelt'!H$4,negtgel!U441:BL441)+SUMIF(negtgel!U$2:BL$2,'Tsalin uzuulelt'!H$5,negtgel!U441:BL441)</f>
      </c>
      <c r="J441">
        <f>SUMIF(negtgel!U$2:BL$2,'Tsalin uzuulelt'!J$1,negtgel!U441:BL441) + SUMIF(negtgel!U$2:BL$2,'Tsalin uzuulelt'!J$2,negtgel!U441:BL441)+SUMIF(negtgel!U$2:BL$2,'Tsalin uzuulelt'!J$3,negtgel!U441:BL441)+SUMIF(negtgel!U$2:BL$2,'Tsalin uzuulelt'!J$4,negtgel!U441:BL441)+SUMIF(negtgel!U$2:BL$2,'Tsalin uzuulelt'!J$5,negtgel!U441:BL441)</f>
      </c>
      <c r="K441">
        <f>SUMIF(negtgel!U$2:BL$2,'Tsalin uzuulelt'!L$1,negtgel!U441:BL441) + SUMIF(negtgel!U$2:BL$2,'Tsalin uzuulelt'!L$2,negtgel!U441:BL441)+SUMIF(negtgel!U$2:BL$2,'Tsalin uzuulelt'!L$3,negtgel!U441:BL441)+SUMIF(negtgel!U$2:BL$2,'Tsalin uzuulelt'!L$4,negtgel!U441:BL441)+SUMIF(negtgel!U$2:BL$2,'Tsalin uzuulelt'!L$5,negtgel!U441:BL441)</f>
      </c>
      <c r="L441">
        <f>SUMIF(negtgel!U$2:BL$2,'Tsalin uzuulelt'!N$1,negtgel!U441:BL441) + SUMIF(negtgel!U$2:BL$2,'Tsalin uzuulelt'!N$2,negtgel!U441:BL441)+SUMIF(negtgel!U$2:BL$2,'Tsalin uzuulelt'!N$3,negtgel!U441:BL441)+SUMIF(negtgel!U$2:BL$2,'Tsalin uzuulelt'!N$4,negtgel!U441:BL441)+SUMIF(negtgel!U$2:BL$2,'Tsalin uzuulelt'!N$5,negtgel!U441:BL441)</f>
      </c>
      <c r="M441">
        <f>SUMIF(negtgel!U$2:BL$2,'Tsalin uzuulelt'!P$1,negtgel!U441:BL441) + SUMIF(negtgel!U$2:BL$2,'Tsalin uzuulelt'!P$2,negtgel!U441:BL441)+ SUMIF(negtgel!U$2:BL$2,'Tsalin uzuulelt'!P$3,negtgel!U441:BL441)+ SUMIF(negtgel!U$2:BL$2,'Tsalin uzuulelt'!P$4,negtgel!U441:BL441)+ SUMIF(negtgel!U$2:BL$2,'Tsalin uzuulelt'!P$5,negtgel!U441:BL441)</f>
      </c>
      <c r="N441">
        <f>IF(ISNUMBER(U441*1)=CF441,0,K441-H441-G441)</f>
      </c>
      <c r="O441">
        <f>IF(ISNUMBER(U441*1)=CF441,0,L441)</f>
      </c>
      <c r="P441">
        <f>IF(ISNUMBER(U441*1)=CF441,0,M441)</f>
      </c>
      <c r="Q441">
        <f>IF(N441&gt;2400000,N441,0)</f>
      </c>
      <c r="R441">
        <f>IF(L441/Q441*100&lt;3,2,10)</f>
      </c>
      <c r="S441">
        <f>IF(CH441=0,0,IF(B441&gt;9,10,IF(B441&gt;8,B441,IF(B441&gt;7.7,7.8,IF(B441&gt;3,B441,IF(B441&gt;1.5,2))))))</f>
      </c>
      <c r="T441">
        <f>IFERROR(U441*1,0)</f>
      </c>
      <c r="U441" t="s">
        <v>4483</v>
      </c>
      <c r="V441"/>
      <c r="W441"/>
      <c r="X441"/>
      <c r="Y441"/>
      <c r="Z441"/>
      <c r="AA441"/>
      <c r="AB441"/>
      <c r="AC441"/>
      <c r="AD441"/>
      <c r="AE441"/>
      <c r="AF441"/>
      <c r="AG441"/>
      <c r="AH441"/>
      <c r="AI441"/>
      <c r="AJ441"/>
      <c r="AK441"/>
      <c r="AL441"/>
      <c r="AM441"/>
      <c r="AN441"/>
      <c r="AO441"/>
      <c r="AP441"/>
      <c r="AQ441"/>
      <c r="CG441"/>
    </row>
    <row r="442">
      <c r="A442" t="n">
        <v>7.0</v>
      </c>
      <c r="B442">
        <f>IF((K442-G442-H442&gt;2400000),10,(L442/(K442-G442-H442)*100))</f>
      </c>
      <c r="C442">
        <f>IF(N442&gt;2400000,240000,(N442*S442)/100)</f>
      </c>
      <c r="D442">
        <f>IF(S442=0,0,IF((N442-I442)&gt;2400000,((((((N442-I442-J442)-240000))*0.1+(I442+J442)*0.1)))-7000,((((((N442-I442-J442)-(N442-I442-J442)*S442/100)))*0.1+(I442+J442)*0.1)-7000)))</f>
      </c>
      <c r="E442">
        <f>C442-O442</f>
      </c>
      <c r="F442">
        <f>D442-P442</f>
      </c>
      <c r="G442">
        <f>SUMIF(negtgel!U$2:BL$2,'Tsalin uzuulelt'!B$1,negtgel!U442:BL442) + SUMIF(negtgel!U$2:BL$2,'Tsalin uzuulelt'!B$2,negtgel!U442:BL442)+SUMIF(negtgel!U$2:BL$2,'Tsalin uzuulelt'!B$3,negtgel!U442:BL442)+SUMIF(negtgel!U$2:BL$2,'Tsalin uzuulelt'!B$4,negtgel!U442:BL442)+SUMIF(negtgel!U$2:BL$2,'Tsalin uzuulelt'!B$5,negtgel!U442:BL442)</f>
      </c>
      <c r="H442">
        <f>SUMIF(negtgel!U$2:BL$2,'Tsalin uzuulelt'!F$1,negtgel!U442:BL442) + SUMIF(negtgel!U$2:BL$2,'Tsalin uzuulelt'!F$2,negtgel!U442:BL442)+SUMIF(negtgel!U$2:BL$2,'Tsalin uzuulelt'!F$3,negtgel!U442:BL442)+SUMIF(negtgel!U$2:BL$2,'Tsalin uzuulelt'!F$4,negtgel!U442:BL442)+SUMIF(negtgel!U$2:BL$2,'Tsalin uzuulelt'!F$5,negtgel!U442:BL442)</f>
      </c>
      <c r="I442">
        <f>SUMIF(negtgel!U$2:BL$2,'Tsalin uzuulelt'!H$1,negtgel!U442:BL442) + SUMIF(negtgel!U$2:BL$2,'Tsalin uzuulelt'!H$2,negtgel!U442:BL442)+SUMIF(negtgel!U$2:BL$2,'Tsalin uzuulelt'!H$3,negtgel!U442:BL442)+SUMIF(negtgel!U$2:BL$2,'Tsalin uzuulelt'!H$4,negtgel!U442:BL442)+SUMIF(negtgel!U$2:BL$2,'Tsalin uzuulelt'!H$5,negtgel!U442:BL442)</f>
      </c>
      <c r="J442">
        <f>SUMIF(negtgel!U$2:BL$2,'Tsalin uzuulelt'!J$1,negtgel!U442:BL442) + SUMIF(negtgel!U$2:BL$2,'Tsalin uzuulelt'!J$2,negtgel!U442:BL442)+SUMIF(negtgel!U$2:BL$2,'Tsalin uzuulelt'!J$3,negtgel!U442:BL442)+SUMIF(negtgel!U$2:BL$2,'Tsalin uzuulelt'!J$4,negtgel!U442:BL442)+SUMIF(negtgel!U$2:BL$2,'Tsalin uzuulelt'!J$5,negtgel!U442:BL442)</f>
      </c>
      <c r="K442">
        <f>SUMIF(negtgel!U$2:BL$2,'Tsalin uzuulelt'!L$1,negtgel!U442:BL442) + SUMIF(negtgel!U$2:BL$2,'Tsalin uzuulelt'!L$2,negtgel!U442:BL442)+SUMIF(negtgel!U$2:BL$2,'Tsalin uzuulelt'!L$3,negtgel!U442:BL442)+SUMIF(negtgel!U$2:BL$2,'Tsalin uzuulelt'!L$4,negtgel!U442:BL442)+SUMIF(negtgel!U$2:BL$2,'Tsalin uzuulelt'!L$5,negtgel!U442:BL442)</f>
      </c>
      <c r="L442">
        <f>SUMIF(negtgel!U$2:BL$2,'Tsalin uzuulelt'!N$1,negtgel!U442:BL442) + SUMIF(negtgel!U$2:BL$2,'Tsalin uzuulelt'!N$2,negtgel!U442:BL442)+SUMIF(negtgel!U$2:BL$2,'Tsalin uzuulelt'!N$3,negtgel!U442:BL442)+SUMIF(negtgel!U$2:BL$2,'Tsalin uzuulelt'!N$4,negtgel!U442:BL442)+SUMIF(negtgel!U$2:BL$2,'Tsalin uzuulelt'!N$5,negtgel!U442:BL442)</f>
      </c>
      <c r="M442">
        <f>SUMIF(negtgel!U$2:BL$2,'Tsalin uzuulelt'!P$1,negtgel!U442:BL442) + SUMIF(negtgel!U$2:BL$2,'Tsalin uzuulelt'!P$2,negtgel!U442:BL442)+ SUMIF(negtgel!U$2:BL$2,'Tsalin uzuulelt'!P$3,negtgel!U442:BL442)+ SUMIF(negtgel!U$2:BL$2,'Tsalin uzuulelt'!P$4,negtgel!U442:BL442)+ SUMIF(negtgel!U$2:BL$2,'Tsalin uzuulelt'!P$5,negtgel!U442:BL442)</f>
      </c>
      <c r="N442">
        <f>IF(ISNUMBER(U442*1)=CF442,0,K442-H442-G442)</f>
      </c>
      <c r="O442">
        <f>IF(ISNUMBER(U442*1)=CF442,0,L442)</f>
      </c>
      <c r="P442">
        <f>IF(ISNUMBER(U442*1)=CF442,0,M442)</f>
      </c>
      <c r="Q442">
        <f>IF(N442&gt;2400000,N442,0)</f>
      </c>
      <c r="R442">
        <f>IF(L442/Q442*100&lt;3,2,10)</f>
      </c>
      <c r="S442">
        <f>IF(CH442=0,0,IF(B442&gt;9,10,IF(B442&gt;8,B442,IF(B442&gt;7.7,7.8,IF(B442&gt;3,B442,IF(B442&gt;1.5,2))))))</f>
      </c>
      <c r="T442">
        <f>IFERROR(U442*1,0)</f>
      </c>
      <c r="U442" t="n">
        <v>56.0</v>
      </c>
      <c r="V442" t="s">
        <v>4484</v>
      </c>
      <c r="W442" t="s">
        <v>4469</v>
      </c>
      <c r="X442" t="n">
        <v>645556.0</v>
      </c>
      <c r="Y442" t="n">
        <v>403472.0</v>
      </c>
      <c r="Z442" t="n">
        <v>40347.0</v>
      </c>
      <c r="AA442" t="n">
        <v>68590.0</v>
      </c>
      <c r="AB442" t="n">
        <v>0.0</v>
      </c>
      <c r="AC442" t="n">
        <v>0.0</v>
      </c>
      <c r="AD442" t="n">
        <v>0.0</v>
      </c>
      <c r="AE442" t="n">
        <v>0.0</v>
      </c>
      <c r="AF442" t="n">
        <v>30000.0</v>
      </c>
      <c r="AG442" t="n">
        <v>0.0</v>
      </c>
      <c r="AH442" t="n">
        <v>0.0</v>
      </c>
      <c r="AI442" t="n">
        <v>0.0</v>
      </c>
      <c r="AJ442" t="n">
        <v>953416.0</v>
      </c>
      <c r="AK442" t="n">
        <v>0.0</v>
      </c>
      <c r="AL442" t="n">
        <v>0.0</v>
      </c>
      <c r="AM442" t="n">
        <v>0.0</v>
      </c>
      <c r="AN442" t="n">
        <v>0.0</v>
      </c>
      <c r="AO442" t="n">
        <v>1495825.0</v>
      </c>
      <c r="AP442" t="n">
        <v>149583.0</v>
      </c>
      <c r="AQ442" t="n">
        <v>127924.2</v>
      </c>
      <c r="CG442"/>
    </row>
    <row r="443">
      <c r="A443" t="n">
        <v>7.0</v>
      </c>
      <c r="B443">
        <f>IF((K443-G443-H443&gt;2400000),10,(L443/(K443-G443-H443)*100))</f>
      </c>
      <c r="C443">
        <f>IF(N443&gt;2400000,240000,(N443*S443)/100)</f>
      </c>
      <c r="D443">
        <f>IF(S443=0,0,IF((N443-I443)&gt;2400000,((((((N443-I443-J443)-240000))*0.1+(I443+J443)*0.1)))-7000,((((((N443-I443-J443)-(N443-I443-J443)*S443/100)))*0.1+(I443+J443)*0.1)-7000)))</f>
      </c>
      <c r="E443">
        <f>C443-O443</f>
      </c>
      <c r="F443">
        <f>D443-P443</f>
      </c>
      <c r="G443">
        <f>SUMIF(negtgel!U$2:BL$2,'Tsalin uzuulelt'!B$1,negtgel!U443:BL443) + SUMIF(negtgel!U$2:BL$2,'Tsalin uzuulelt'!B$2,negtgel!U443:BL443)+SUMIF(negtgel!U$2:BL$2,'Tsalin uzuulelt'!B$3,negtgel!U443:BL443)+SUMIF(negtgel!U$2:BL$2,'Tsalin uzuulelt'!B$4,negtgel!U443:BL443)+SUMIF(negtgel!U$2:BL$2,'Tsalin uzuulelt'!B$5,negtgel!U443:BL443)</f>
      </c>
      <c r="H443">
        <f>SUMIF(negtgel!U$2:BL$2,'Tsalin uzuulelt'!F$1,negtgel!U443:BL443) + SUMIF(negtgel!U$2:BL$2,'Tsalin uzuulelt'!F$2,negtgel!U443:BL443)+SUMIF(negtgel!U$2:BL$2,'Tsalin uzuulelt'!F$3,negtgel!U443:BL443)+SUMIF(negtgel!U$2:BL$2,'Tsalin uzuulelt'!F$4,negtgel!U443:BL443)+SUMIF(negtgel!U$2:BL$2,'Tsalin uzuulelt'!F$5,negtgel!U443:BL443)</f>
      </c>
      <c r="I443">
        <f>SUMIF(negtgel!U$2:BL$2,'Tsalin uzuulelt'!H$1,negtgel!U443:BL443) + SUMIF(negtgel!U$2:BL$2,'Tsalin uzuulelt'!H$2,negtgel!U443:BL443)+SUMIF(negtgel!U$2:BL$2,'Tsalin uzuulelt'!H$3,negtgel!U443:BL443)+SUMIF(negtgel!U$2:BL$2,'Tsalin uzuulelt'!H$4,negtgel!U443:BL443)+SUMIF(negtgel!U$2:BL$2,'Tsalin uzuulelt'!H$5,negtgel!U443:BL443)</f>
      </c>
      <c r="J443">
        <f>SUMIF(negtgel!U$2:BL$2,'Tsalin uzuulelt'!J$1,negtgel!U443:BL443) + SUMIF(negtgel!U$2:BL$2,'Tsalin uzuulelt'!J$2,negtgel!U443:BL443)+SUMIF(negtgel!U$2:BL$2,'Tsalin uzuulelt'!J$3,negtgel!U443:BL443)+SUMIF(negtgel!U$2:BL$2,'Tsalin uzuulelt'!J$4,negtgel!U443:BL443)+SUMIF(negtgel!U$2:BL$2,'Tsalin uzuulelt'!J$5,negtgel!U443:BL443)</f>
      </c>
      <c r="K443">
        <f>SUMIF(negtgel!U$2:BL$2,'Tsalin uzuulelt'!L$1,negtgel!U443:BL443) + SUMIF(negtgel!U$2:BL$2,'Tsalin uzuulelt'!L$2,negtgel!U443:BL443)+SUMIF(negtgel!U$2:BL$2,'Tsalin uzuulelt'!L$3,negtgel!U443:BL443)+SUMIF(negtgel!U$2:BL$2,'Tsalin uzuulelt'!L$4,negtgel!U443:BL443)+SUMIF(negtgel!U$2:BL$2,'Tsalin uzuulelt'!L$5,negtgel!U443:BL443)</f>
      </c>
      <c r="L443">
        <f>SUMIF(negtgel!U$2:BL$2,'Tsalin uzuulelt'!N$1,negtgel!U443:BL443) + SUMIF(negtgel!U$2:BL$2,'Tsalin uzuulelt'!N$2,negtgel!U443:BL443)+SUMIF(negtgel!U$2:BL$2,'Tsalin uzuulelt'!N$3,negtgel!U443:BL443)+SUMIF(negtgel!U$2:BL$2,'Tsalin uzuulelt'!N$4,negtgel!U443:BL443)+SUMIF(negtgel!U$2:BL$2,'Tsalin uzuulelt'!N$5,negtgel!U443:BL443)</f>
      </c>
      <c r="M443">
        <f>SUMIF(negtgel!U$2:BL$2,'Tsalin uzuulelt'!P$1,negtgel!U443:BL443) + SUMIF(negtgel!U$2:BL$2,'Tsalin uzuulelt'!P$2,negtgel!U443:BL443)+ SUMIF(negtgel!U$2:BL$2,'Tsalin uzuulelt'!P$3,negtgel!U443:BL443)+ SUMIF(negtgel!U$2:BL$2,'Tsalin uzuulelt'!P$4,negtgel!U443:BL443)+ SUMIF(negtgel!U$2:BL$2,'Tsalin uzuulelt'!P$5,negtgel!U443:BL443)</f>
      </c>
      <c r="N443">
        <f>IF(ISNUMBER(U443*1)=CF443,0,K443-H443-G443)</f>
      </c>
      <c r="O443">
        <f>IF(ISNUMBER(U443*1)=CF443,0,L443)</f>
      </c>
      <c r="P443">
        <f>IF(ISNUMBER(U443*1)=CF443,0,M443)</f>
      </c>
      <c r="Q443">
        <f>IF(N443&gt;2400000,N443,0)</f>
      </c>
      <c r="R443">
        <f>IF(L443/Q443*100&lt;3,2,10)</f>
      </c>
      <c r="S443">
        <f>IF(CH443=0,0,IF(B443&gt;9,10,IF(B443&gt;8,B443,IF(B443&gt;7.7,7.8,IF(B443&gt;3,B443,IF(B443&gt;1.5,2))))))</f>
      </c>
      <c r="T443">
        <f>IFERROR(U443*1,0)</f>
      </c>
      <c r="U443" t="n">
        <v>57.0</v>
      </c>
      <c r="V443" t="s">
        <v>4530</v>
      </c>
      <c r="W443" t="s">
        <v>4469</v>
      </c>
      <c r="X443" t="n">
        <v>580710.0</v>
      </c>
      <c r="Y443" t="n">
        <v>580710.0</v>
      </c>
      <c r="Z443" t="n">
        <v>0.0</v>
      </c>
      <c r="AA443" t="n">
        <v>0.0</v>
      </c>
      <c r="AB443" t="n">
        <v>0.0</v>
      </c>
      <c r="AC443" t="n">
        <v>0.0</v>
      </c>
      <c r="AD443" t="n">
        <v>0.0</v>
      </c>
      <c r="AE443" t="n">
        <v>0.0</v>
      </c>
      <c r="AF443" t="n">
        <v>48000.0</v>
      </c>
      <c r="AG443" t="n">
        <v>0.0</v>
      </c>
      <c r="AH443" t="n">
        <v>0.0</v>
      </c>
      <c r="AI443" t="n">
        <v>0.0</v>
      </c>
      <c r="AJ443" t="n">
        <v>0.0</v>
      </c>
      <c r="AK443" t="n">
        <v>0.0</v>
      </c>
      <c r="AL443" t="n">
        <v>0.0</v>
      </c>
      <c r="AM443" t="n">
        <v>0.0</v>
      </c>
      <c r="AN443" t="n">
        <v>0.0</v>
      </c>
      <c r="AO443" t="n">
        <v>628710.0</v>
      </c>
      <c r="AP443" t="n">
        <v>62871.0</v>
      </c>
      <c r="AQ443" t="n">
        <v>50063.9</v>
      </c>
      <c r="CG443"/>
    </row>
    <row r="444">
      <c r="A444" t="n">
        <v>7.0</v>
      </c>
      <c r="B444">
        <f>IF((K444-G444-H444&gt;2400000),10,(L444/(K444-G444-H444)*100))</f>
      </c>
      <c r="C444">
        <f>IF(N444&gt;2400000,240000,(N444*S444)/100)</f>
      </c>
      <c r="D444">
        <f>IF(S444=0,0,IF((N444-I444)&gt;2400000,((((((N444-I444-J444)-240000))*0.1+(I444+J444)*0.1)))-7000,((((((N444-I444-J444)-(N444-I444-J444)*S444/100)))*0.1+(I444+J444)*0.1)-7000)))</f>
      </c>
      <c r="E444">
        <f>C444-O444</f>
      </c>
      <c r="F444">
        <f>D444-P444</f>
      </c>
      <c r="G444">
        <f>SUMIF(negtgel!U$2:BL$2,'Tsalin uzuulelt'!B$1,negtgel!U444:BL444) + SUMIF(negtgel!U$2:BL$2,'Tsalin uzuulelt'!B$2,negtgel!U444:BL444)+SUMIF(negtgel!U$2:BL$2,'Tsalin uzuulelt'!B$3,negtgel!U444:BL444)+SUMIF(negtgel!U$2:BL$2,'Tsalin uzuulelt'!B$4,negtgel!U444:BL444)+SUMIF(negtgel!U$2:BL$2,'Tsalin uzuulelt'!B$5,negtgel!U444:BL444)</f>
      </c>
      <c r="H444">
        <f>SUMIF(negtgel!U$2:BL$2,'Tsalin uzuulelt'!F$1,negtgel!U444:BL444) + SUMIF(negtgel!U$2:BL$2,'Tsalin uzuulelt'!F$2,negtgel!U444:BL444)+SUMIF(negtgel!U$2:BL$2,'Tsalin uzuulelt'!F$3,negtgel!U444:BL444)+SUMIF(negtgel!U$2:BL$2,'Tsalin uzuulelt'!F$4,negtgel!U444:BL444)+SUMIF(negtgel!U$2:BL$2,'Tsalin uzuulelt'!F$5,negtgel!U444:BL444)</f>
      </c>
      <c r="I444">
        <f>SUMIF(negtgel!U$2:BL$2,'Tsalin uzuulelt'!H$1,negtgel!U444:BL444) + SUMIF(negtgel!U$2:BL$2,'Tsalin uzuulelt'!H$2,negtgel!U444:BL444)+SUMIF(negtgel!U$2:BL$2,'Tsalin uzuulelt'!H$3,negtgel!U444:BL444)+SUMIF(negtgel!U$2:BL$2,'Tsalin uzuulelt'!H$4,negtgel!U444:BL444)+SUMIF(negtgel!U$2:BL$2,'Tsalin uzuulelt'!H$5,negtgel!U444:BL444)</f>
      </c>
      <c r="J444">
        <f>SUMIF(negtgel!U$2:BL$2,'Tsalin uzuulelt'!J$1,negtgel!U444:BL444) + SUMIF(negtgel!U$2:BL$2,'Tsalin uzuulelt'!J$2,negtgel!U444:BL444)+SUMIF(negtgel!U$2:BL$2,'Tsalin uzuulelt'!J$3,negtgel!U444:BL444)+SUMIF(negtgel!U$2:BL$2,'Tsalin uzuulelt'!J$4,negtgel!U444:BL444)+SUMIF(negtgel!U$2:BL$2,'Tsalin uzuulelt'!J$5,negtgel!U444:BL444)</f>
      </c>
      <c r="K444">
        <f>SUMIF(negtgel!U$2:BL$2,'Tsalin uzuulelt'!L$1,negtgel!U444:BL444) + SUMIF(negtgel!U$2:BL$2,'Tsalin uzuulelt'!L$2,negtgel!U444:BL444)+SUMIF(negtgel!U$2:BL$2,'Tsalin uzuulelt'!L$3,negtgel!U444:BL444)+SUMIF(negtgel!U$2:BL$2,'Tsalin uzuulelt'!L$4,negtgel!U444:BL444)+SUMIF(negtgel!U$2:BL$2,'Tsalin uzuulelt'!L$5,negtgel!U444:BL444)</f>
      </c>
      <c r="L444">
        <f>SUMIF(negtgel!U$2:BL$2,'Tsalin uzuulelt'!N$1,negtgel!U444:BL444) + SUMIF(negtgel!U$2:BL$2,'Tsalin uzuulelt'!N$2,negtgel!U444:BL444)+SUMIF(negtgel!U$2:BL$2,'Tsalin uzuulelt'!N$3,negtgel!U444:BL444)+SUMIF(negtgel!U$2:BL$2,'Tsalin uzuulelt'!N$4,negtgel!U444:BL444)+SUMIF(negtgel!U$2:BL$2,'Tsalin uzuulelt'!N$5,negtgel!U444:BL444)</f>
      </c>
      <c r="M444">
        <f>SUMIF(negtgel!U$2:BL$2,'Tsalin uzuulelt'!P$1,negtgel!U444:BL444) + SUMIF(negtgel!U$2:BL$2,'Tsalin uzuulelt'!P$2,negtgel!U444:BL444)+ SUMIF(negtgel!U$2:BL$2,'Tsalin uzuulelt'!P$3,negtgel!U444:BL444)+ SUMIF(negtgel!U$2:BL$2,'Tsalin uzuulelt'!P$4,negtgel!U444:BL444)+ SUMIF(negtgel!U$2:BL$2,'Tsalin uzuulelt'!P$5,negtgel!U444:BL444)</f>
      </c>
      <c r="N444">
        <f>IF(ISNUMBER(U444*1)=CF444,0,K444-H444-G444)</f>
      </c>
      <c r="O444">
        <f>IF(ISNUMBER(U444*1)=CF444,0,L444)</f>
      </c>
      <c r="P444">
        <f>IF(ISNUMBER(U444*1)=CF444,0,M444)</f>
      </c>
      <c r="Q444">
        <f>IF(N444&gt;2400000,N444,0)</f>
      </c>
      <c r="R444">
        <f>IF(L444/Q444*100&lt;3,2,10)</f>
      </c>
      <c r="S444">
        <f>IF(CH444=0,0,IF(B444&gt;9,10,IF(B444&gt;8,B444,IF(B444&gt;7.7,7.8,IF(B444&gt;3,B444,IF(B444&gt;1.5,2))))))</f>
      </c>
      <c r="T444">
        <f>IFERROR(U444*1,0)</f>
      </c>
      <c r="U444" t="n">
        <v>58.0</v>
      </c>
      <c r="V444" t="s">
        <v>4531</v>
      </c>
      <c r="W444" t="s">
        <v>4471</v>
      </c>
      <c r="X444" t="n">
        <v>496912.0</v>
      </c>
      <c r="Y444" t="n">
        <v>155285.0</v>
      </c>
      <c r="Z444" t="n">
        <v>0.0</v>
      </c>
      <c r="AA444" t="n">
        <v>0.0</v>
      </c>
      <c r="AB444" t="n">
        <v>15528.0</v>
      </c>
      <c r="AC444" t="n">
        <v>0.0</v>
      </c>
      <c r="AD444" t="n">
        <v>0.0</v>
      </c>
      <c r="AE444" t="n">
        <v>0.0</v>
      </c>
      <c r="AF444" t="n">
        <v>15000.0</v>
      </c>
      <c r="AG444" t="n">
        <v>0.0</v>
      </c>
      <c r="AH444" t="n">
        <v>0.0</v>
      </c>
      <c r="AI444" t="n">
        <v>0.0</v>
      </c>
      <c r="AJ444" t="n">
        <v>405197.0</v>
      </c>
      <c r="AK444" t="n">
        <v>0.0</v>
      </c>
      <c r="AL444" t="n">
        <v>0.0</v>
      </c>
      <c r="AM444" t="n">
        <v>0.0</v>
      </c>
      <c r="AN444" t="n">
        <v>0.0</v>
      </c>
      <c r="AO444" t="n">
        <v>591010.0</v>
      </c>
      <c r="AP444" t="n">
        <v>59101.0</v>
      </c>
      <c r="AQ444" t="n">
        <v>46340.9</v>
      </c>
      <c r="CG444"/>
    </row>
    <row r="445">
      <c r="A445" t="n">
        <v>7.0</v>
      </c>
      <c r="B445">
        <f>IF((K445-G445-H445&gt;2400000),10,(L445/(K445-G445-H445)*100))</f>
      </c>
      <c r="C445">
        <f>IF(N445&gt;2400000,240000,(N445*S445)/100)</f>
      </c>
      <c r="D445">
        <f>IF(S445=0,0,IF((N445-I445)&gt;2400000,((((((N445-I445-J445)-240000))*0.1+(I445+J445)*0.1)))-7000,((((((N445-I445-J445)-(N445-I445-J445)*S445/100)))*0.1+(I445+J445)*0.1)-7000)))</f>
      </c>
      <c r="E445">
        <f>C445-O445</f>
      </c>
      <c r="F445">
        <f>D445-P445</f>
      </c>
      <c r="G445">
        <f>SUMIF(negtgel!U$2:BL$2,'Tsalin uzuulelt'!B$1,negtgel!U445:BL445) + SUMIF(negtgel!U$2:BL$2,'Tsalin uzuulelt'!B$2,negtgel!U445:BL445)+SUMIF(negtgel!U$2:BL$2,'Tsalin uzuulelt'!B$3,negtgel!U445:BL445)+SUMIF(negtgel!U$2:BL$2,'Tsalin uzuulelt'!B$4,negtgel!U445:BL445)+SUMIF(negtgel!U$2:BL$2,'Tsalin uzuulelt'!B$5,negtgel!U445:BL445)</f>
      </c>
      <c r="H445">
        <f>SUMIF(negtgel!U$2:BL$2,'Tsalin uzuulelt'!F$1,negtgel!U445:BL445) + SUMIF(negtgel!U$2:BL$2,'Tsalin uzuulelt'!F$2,negtgel!U445:BL445)+SUMIF(negtgel!U$2:BL$2,'Tsalin uzuulelt'!F$3,negtgel!U445:BL445)+SUMIF(negtgel!U$2:BL$2,'Tsalin uzuulelt'!F$4,negtgel!U445:BL445)+SUMIF(negtgel!U$2:BL$2,'Tsalin uzuulelt'!F$5,negtgel!U445:BL445)</f>
      </c>
      <c r="I445">
        <f>SUMIF(negtgel!U$2:BL$2,'Tsalin uzuulelt'!H$1,negtgel!U445:BL445) + SUMIF(negtgel!U$2:BL$2,'Tsalin uzuulelt'!H$2,negtgel!U445:BL445)+SUMIF(negtgel!U$2:BL$2,'Tsalin uzuulelt'!H$3,negtgel!U445:BL445)+SUMIF(negtgel!U$2:BL$2,'Tsalin uzuulelt'!H$4,negtgel!U445:BL445)+SUMIF(negtgel!U$2:BL$2,'Tsalin uzuulelt'!H$5,negtgel!U445:BL445)</f>
      </c>
      <c r="J445">
        <f>SUMIF(negtgel!U$2:BL$2,'Tsalin uzuulelt'!J$1,negtgel!U445:BL445) + SUMIF(negtgel!U$2:BL$2,'Tsalin uzuulelt'!J$2,negtgel!U445:BL445)+SUMIF(negtgel!U$2:BL$2,'Tsalin uzuulelt'!J$3,negtgel!U445:BL445)+SUMIF(negtgel!U$2:BL$2,'Tsalin uzuulelt'!J$4,negtgel!U445:BL445)+SUMIF(negtgel!U$2:BL$2,'Tsalin uzuulelt'!J$5,negtgel!U445:BL445)</f>
      </c>
      <c r="K445">
        <f>SUMIF(negtgel!U$2:BL$2,'Tsalin uzuulelt'!L$1,negtgel!U445:BL445) + SUMIF(negtgel!U$2:BL$2,'Tsalin uzuulelt'!L$2,negtgel!U445:BL445)+SUMIF(negtgel!U$2:BL$2,'Tsalin uzuulelt'!L$3,negtgel!U445:BL445)+SUMIF(negtgel!U$2:BL$2,'Tsalin uzuulelt'!L$4,negtgel!U445:BL445)+SUMIF(negtgel!U$2:BL$2,'Tsalin uzuulelt'!L$5,negtgel!U445:BL445)</f>
      </c>
      <c r="L445">
        <f>SUMIF(negtgel!U$2:BL$2,'Tsalin uzuulelt'!N$1,negtgel!U445:BL445) + SUMIF(negtgel!U$2:BL$2,'Tsalin uzuulelt'!N$2,negtgel!U445:BL445)+SUMIF(negtgel!U$2:BL$2,'Tsalin uzuulelt'!N$3,negtgel!U445:BL445)+SUMIF(negtgel!U$2:BL$2,'Tsalin uzuulelt'!N$4,negtgel!U445:BL445)+SUMIF(negtgel!U$2:BL$2,'Tsalin uzuulelt'!N$5,negtgel!U445:BL445)</f>
      </c>
      <c r="M445">
        <f>SUMIF(negtgel!U$2:BL$2,'Tsalin uzuulelt'!P$1,negtgel!U445:BL445) + SUMIF(negtgel!U$2:BL$2,'Tsalin uzuulelt'!P$2,negtgel!U445:BL445)+ SUMIF(negtgel!U$2:BL$2,'Tsalin uzuulelt'!P$3,negtgel!U445:BL445)+ SUMIF(negtgel!U$2:BL$2,'Tsalin uzuulelt'!P$4,negtgel!U445:BL445)+ SUMIF(negtgel!U$2:BL$2,'Tsalin uzuulelt'!P$5,negtgel!U445:BL445)</f>
      </c>
      <c r="N445">
        <f>IF(ISNUMBER(U445*1)=CF445,0,K445-H445-G445)</f>
      </c>
      <c r="O445">
        <f>IF(ISNUMBER(U445*1)=CF445,0,L445)</f>
      </c>
      <c r="P445">
        <f>IF(ISNUMBER(U445*1)=CF445,0,M445)</f>
      </c>
      <c r="Q445">
        <f>IF(N445&gt;2400000,N445,0)</f>
      </c>
      <c r="R445">
        <f>IF(L445/Q445*100&lt;3,2,10)</f>
      </c>
      <c r="S445">
        <f>IF(CH445=0,0,IF(B445&gt;9,10,IF(B445&gt;8,B445,IF(B445&gt;7.7,7.8,IF(B445&gt;3,B445,IF(B445&gt;1.5,2))))))</f>
      </c>
      <c r="T445">
        <f>IFERROR(U445*1,0)</f>
      </c>
      <c r="U445" t="n">
        <v>59.0</v>
      </c>
      <c r="V445" t="s">
        <v>4551</v>
      </c>
      <c r="W445" t="s">
        <v>4469</v>
      </c>
      <c r="X445" t="n">
        <v>645556.0</v>
      </c>
      <c r="Y445" t="n">
        <v>645556.0</v>
      </c>
      <c r="Z445" t="n">
        <v>96833.0</v>
      </c>
      <c r="AA445" t="n">
        <v>109745.0</v>
      </c>
      <c r="AB445" t="n">
        <v>0.0</v>
      </c>
      <c r="AC445" t="n">
        <v>0.0</v>
      </c>
      <c r="AD445" t="n">
        <v>0.0</v>
      </c>
      <c r="AE445" t="n">
        <v>0.0</v>
      </c>
      <c r="AF445" t="n">
        <v>48000.0</v>
      </c>
      <c r="AG445" t="n">
        <v>0.0</v>
      </c>
      <c r="AH445" t="n">
        <v>0.0</v>
      </c>
      <c r="AI445" t="n">
        <v>0.0</v>
      </c>
      <c r="AJ445" t="n">
        <v>0.0</v>
      </c>
      <c r="AK445" t="n">
        <v>0.0</v>
      </c>
      <c r="AL445" t="n">
        <v>0.0</v>
      </c>
      <c r="AM445" t="n">
        <v>0.0</v>
      </c>
      <c r="AN445" t="n">
        <v>0.0</v>
      </c>
      <c r="AO445" t="n">
        <v>900134.0</v>
      </c>
      <c r="AP445" t="n">
        <v>90013.0</v>
      </c>
      <c r="AQ445" t="n">
        <v>74492.1</v>
      </c>
      <c r="CG445"/>
    </row>
    <row r="446">
      <c r="A446" t="n">
        <v>7.0</v>
      </c>
      <c r="B446">
        <f>IF((K446-G446-H446&gt;2400000),10,(L446/(K446-G446-H446)*100))</f>
      </c>
      <c r="C446">
        <f>IF(N446&gt;2400000,240000,(N446*S446)/100)</f>
      </c>
      <c r="D446">
        <f>IF(S446=0,0,IF((N446-I446)&gt;2400000,((((((N446-I446-J446)-240000))*0.1+(I446+J446)*0.1)))-7000,((((((N446-I446-J446)-(N446-I446-J446)*S446/100)))*0.1+(I446+J446)*0.1)-7000)))</f>
      </c>
      <c r="E446">
        <f>C446-O446</f>
      </c>
      <c r="F446">
        <f>D446-P446</f>
      </c>
      <c r="G446">
        <f>SUMIF(negtgel!U$2:BL$2,'Tsalin uzuulelt'!B$1,negtgel!U446:BL446) + SUMIF(negtgel!U$2:BL$2,'Tsalin uzuulelt'!B$2,negtgel!U446:BL446)+SUMIF(negtgel!U$2:BL$2,'Tsalin uzuulelt'!B$3,negtgel!U446:BL446)+SUMIF(negtgel!U$2:BL$2,'Tsalin uzuulelt'!B$4,negtgel!U446:BL446)+SUMIF(negtgel!U$2:BL$2,'Tsalin uzuulelt'!B$5,negtgel!U446:BL446)</f>
      </c>
      <c r="H446">
        <f>SUMIF(negtgel!U$2:BL$2,'Tsalin uzuulelt'!F$1,negtgel!U446:BL446) + SUMIF(negtgel!U$2:BL$2,'Tsalin uzuulelt'!F$2,negtgel!U446:BL446)+SUMIF(negtgel!U$2:BL$2,'Tsalin uzuulelt'!F$3,negtgel!U446:BL446)+SUMIF(negtgel!U$2:BL$2,'Tsalin uzuulelt'!F$4,negtgel!U446:BL446)+SUMIF(negtgel!U$2:BL$2,'Tsalin uzuulelt'!F$5,negtgel!U446:BL446)</f>
      </c>
      <c r="I446">
        <f>SUMIF(negtgel!U$2:BL$2,'Tsalin uzuulelt'!H$1,negtgel!U446:BL446) + SUMIF(negtgel!U$2:BL$2,'Tsalin uzuulelt'!H$2,negtgel!U446:BL446)+SUMIF(negtgel!U$2:BL$2,'Tsalin uzuulelt'!H$3,negtgel!U446:BL446)+SUMIF(negtgel!U$2:BL$2,'Tsalin uzuulelt'!H$4,negtgel!U446:BL446)+SUMIF(negtgel!U$2:BL$2,'Tsalin uzuulelt'!H$5,negtgel!U446:BL446)</f>
      </c>
      <c r="J446">
        <f>SUMIF(negtgel!U$2:BL$2,'Tsalin uzuulelt'!J$1,negtgel!U446:BL446) + SUMIF(negtgel!U$2:BL$2,'Tsalin uzuulelt'!J$2,negtgel!U446:BL446)+SUMIF(negtgel!U$2:BL$2,'Tsalin uzuulelt'!J$3,negtgel!U446:BL446)+SUMIF(negtgel!U$2:BL$2,'Tsalin uzuulelt'!J$4,negtgel!U446:BL446)+SUMIF(negtgel!U$2:BL$2,'Tsalin uzuulelt'!J$5,negtgel!U446:BL446)</f>
      </c>
      <c r="K446">
        <f>SUMIF(negtgel!U$2:BL$2,'Tsalin uzuulelt'!L$1,negtgel!U446:BL446) + SUMIF(negtgel!U$2:BL$2,'Tsalin uzuulelt'!L$2,negtgel!U446:BL446)+SUMIF(negtgel!U$2:BL$2,'Tsalin uzuulelt'!L$3,negtgel!U446:BL446)+SUMIF(negtgel!U$2:BL$2,'Tsalin uzuulelt'!L$4,negtgel!U446:BL446)+SUMIF(negtgel!U$2:BL$2,'Tsalin uzuulelt'!L$5,negtgel!U446:BL446)</f>
      </c>
      <c r="L446">
        <f>SUMIF(negtgel!U$2:BL$2,'Tsalin uzuulelt'!N$1,negtgel!U446:BL446) + SUMIF(negtgel!U$2:BL$2,'Tsalin uzuulelt'!N$2,negtgel!U446:BL446)+SUMIF(negtgel!U$2:BL$2,'Tsalin uzuulelt'!N$3,negtgel!U446:BL446)+SUMIF(negtgel!U$2:BL$2,'Tsalin uzuulelt'!N$4,negtgel!U446:BL446)+SUMIF(negtgel!U$2:BL$2,'Tsalin uzuulelt'!N$5,negtgel!U446:BL446)</f>
      </c>
      <c r="M446">
        <f>SUMIF(negtgel!U$2:BL$2,'Tsalin uzuulelt'!P$1,negtgel!U446:BL446) + SUMIF(negtgel!U$2:BL$2,'Tsalin uzuulelt'!P$2,negtgel!U446:BL446)+ SUMIF(negtgel!U$2:BL$2,'Tsalin uzuulelt'!P$3,negtgel!U446:BL446)+ SUMIF(negtgel!U$2:BL$2,'Tsalin uzuulelt'!P$4,negtgel!U446:BL446)+ SUMIF(negtgel!U$2:BL$2,'Tsalin uzuulelt'!P$5,negtgel!U446:BL446)</f>
      </c>
      <c r="N446">
        <f>IF(ISNUMBER(U446*1)=CF446,0,K446-H446-G446)</f>
      </c>
      <c r="O446">
        <f>IF(ISNUMBER(U446*1)=CF446,0,L446)</f>
      </c>
      <c r="P446">
        <f>IF(ISNUMBER(U446*1)=CF446,0,M446)</f>
      </c>
      <c r="Q446">
        <f>IF(N446&gt;2400000,N446,0)</f>
      </c>
      <c r="R446">
        <f>IF(L446/Q446*100&lt;3,2,10)</f>
      </c>
      <c r="S446">
        <f>IF(CH446=0,0,IF(B446&gt;9,10,IF(B446&gt;8,B446,IF(B446&gt;7.7,7.8,IF(B446&gt;3,B446,IF(B446&gt;1.5,2))))))</f>
      </c>
      <c r="T446">
        <f>IFERROR(U446*1,0)</f>
      </c>
      <c r="U446" t="s">
        <v>4494</v>
      </c>
      <c r="V446"/>
      <c r="W446"/>
      <c r="X446"/>
      <c r="Y446"/>
      <c r="Z446"/>
      <c r="AA446"/>
      <c r="AB446"/>
      <c r="AC446"/>
      <c r="AD446"/>
      <c r="AE446"/>
      <c r="AF446"/>
      <c r="AG446"/>
      <c r="AH446"/>
      <c r="AI446"/>
      <c r="AJ446"/>
      <c r="AK446"/>
      <c r="AL446"/>
      <c r="AM446"/>
      <c r="AN446"/>
      <c r="AO446"/>
      <c r="AP446"/>
      <c r="AQ446"/>
      <c r="CG446"/>
    </row>
    <row r="447">
      <c r="A447" t="n">
        <v>7.0</v>
      </c>
      <c r="B447">
        <f>IF((K447-G447-H447&gt;2400000),10,(L447/(K447-G447-H447)*100))</f>
      </c>
      <c r="C447">
        <f>IF(N447&gt;2400000,240000,(N447*S447)/100)</f>
      </c>
      <c r="D447">
        <f>IF(S447=0,0,IF((N447-I447)&gt;2400000,((((((N447-I447-J447)-240000))*0.1+(I447+J447)*0.1)))-7000,((((((N447-I447-J447)-(N447-I447-J447)*S447/100)))*0.1+(I447+J447)*0.1)-7000)))</f>
      </c>
      <c r="E447">
        <f>C447-O447</f>
      </c>
      <c r="F447">
        <f>D447-P447</f>
      </c>
      <c r="G447">
        <f>SUMIF(negtgel!U$2:BL$2,'Tsalin uzuulelt'!B$1,negtgel!U447:BL447) + SUMIF(negtgel!U$2:BL$2,'Tsalin uzuulelt'!B$2,negtgel!U447:BL447)+SUMIF(negtgel!U$2:BL$2,'Tsalin uzuulelt'!B$3,negtgel!U447:BL447)+SUMIF(negtgel!U$2:BL$2,'Tsalin uzuulelt'!B$4,negtgel!U447:BL447)+SUMIF(negtgel!U$2:BL$2,'Tsalin uzuulelt'!B$5,negtgel!U447:BL447)</f>
      </c>
      <c r="H447">
        <f>SUMIF(negtgel!U$2:BL$2,'Tsalin uzuulelt'!F$1,negtgel!U447:BL447) + SUMIF(negtgel!U$2:BL$2,'Tsalin uzuulelt'!F$2,negtgel!U447:BL447)+SUMIF(negtgel!U$2:BL$2,'Tsalin uzuulelt'!F$3,negtgel!U447:BL447)+SUMIF(negtgel!U$2:BL$2,'Tsalin uzuulelt'!F$4,negtgel!U447:BL447)+SUMIF(negtgel!U$2:BL$2,'Tsalin uzuulelt'!F$5,negtgel!U447:BL447)</f>
      </c>
      <c r="I447">
        <f>SUMIF(negtgel!U$2:BL$2,'Tsalin uzuulelt'!H$1,negtgel!U447:BL447) + SUMIF(negtgel!U$2:BL$2,'Tsalin uzuulelt'!H$2,negtgel!U447:BL447)+SUMIF(negtgel!U$2:BL$2,'Tsalin uzuulelt'!H$3,negtgel!U447:BL447)+SUMIF(negtgel!U$2:BL$2,'Tsalin uzuulelt'!H$4,negtgel!U447:BL447)+SUMIF(negtgel!U$2:BL$2,'Tsalin uzuulelt'!H$5,negtgel!U447:BL447)</f>
      </c>
      <c r="J447">
        <f>SUMIF(negtgel!U$2:BL$2,'Tsalin uzuulelt'!J$1,negtgel!U447:BL447) + SUMIF(negtgel!U$2:BL$2,'Tsalin uzuulelt'!J$2,negtgel!U447:BL447)+SUMIF(negtgel!U$2:BL$2,'Tsalin uzuulelt'!J$3,negtgel!U447:BL447)+SUMIF(negtgel!U$2:BL$2,'Tsalin uzuulelt'!J$4,negtgel!U447:BL447)+SUMIF(negtgel!U$2:BL$2,'Tsalin uzuulelt'!J$5,negtgel!U447:BL447)</f>
      </c>
      <c r="K447">
        <f>SUMIF(negtgel!U$2:BL$2,'Tsalin uzuulelt'!L$1,negtgel!U447:BL447) + SUMIF(negtgel!U$2:BL$2,'Tsalin uzuulelt'!L$2,negtgel!U447:BL447)+SUMIF(negtgel!U$2:BL$2,'Tsalin uzuulelt'!L$3,negtgel!U447:BL447)+SUMIF(negtgel!U$2:BL$2,'Tsalin uzuulelt'!L$4,negtgel!U447:BL447)+SUMIF(negtgel!U$2:BL$2,'Tsalin uzuulelt'!L$5,negtgel!U447:BL447)</f>
      </c>
      <c r="L447">
        <f>SUMIF(negtgel!U$2:BL$2,'Tsalin uzuulelt'!N$1,negtgel!U447:BL447) + SUMIF(negtgel!U$2:BL$2,'Tsalin uzuulelt'!N$2,negtgel!U447:BL447)+SUMIF(negtgel!U$2:BL$2,'Tsalin uzuulelt'!N$3,negtgel!U447:BL447)+SUMIF(negtgel!U$2:BL$2,'Tsalin uzuulelt'!N$4,negtgel!U447:BL447)+SUMIF(negtgel!U$2:BL$2,'Tsalin uzuulelt'!N$5,negtgel!U447:BL447)</f>
      </c>
      <c r="M447">
        <f>SUMIF(negtgel!U$2:BL$2,'Tsalin uzuulelt'!P$1,negtgel!U447:BL447) + SUMIF(negtgel!U$2:BL$2,'Tsalin uzuulelt'!P$2,negtgel!U447:BL447)+ SUMIF(negtgel!U$2:BL$2,'Tsalin uzuulelt'!P$3,negtgel!U447:BL447)+ SUMIF(negtgel!U$2:BL$2,'Tsalin uzuulelt'!P$4,negtgel!U447:BL447)+ SUMIF(negtgel!U$2:BL$2,'Tsalin uzuulelt'!P$5,negtgel!U447:BL447)</f>
      </c>
      <c r="N447">
        <f>IF(ISNUMBER(U447*1)=CF447,0,K447-H447-G447)</f>
      </c>
      <c r="O447">
        <f>IF(ISNUMBER(U447*1)=CF447,0,L447)</f>
      </c>
      <c r="P447">
        <f>IF(ISNUMBER(U447*1)=CF447,0,M447)</f>
      </c>
      <c r="Q447">
        <f>IF(N447&gt;2400000,N447,0)</f>
      </c>
      <c r="R447">
        <f>IF(L447/Q447*100&lt;3,2,10)</f>
      </c>
      <c r="S447">
        <f>IF(CH447=0,0,IF(B447&gt;9,10,IF(B447&gt;8,B447,IF(B447&gt;7.7,7.8,IF(B447&gt;3,B447,IF(B447&gt;1.5,2))))))</f>
      </c>
      <c r="T447">
        <f>IFERROR(U447*1,0)</f>
      </c>
      <c r="U447" t="n">
        <v>67.0</v>
      </c>
      <c r="V447" t="s">
        <v>4495</v>
      </c>
      <c r="W447" t="s">
        <v>4469</v>
      </c>
      <c r="X447" t="n">
        <v>547759.0</v>
      </c>
      <c r="Y447" t="n">
        <v>547759.0</v>
      </c>
      <c r="Z447" t="n">
        <v>0.0</v>
      </c>
      <c r="AA447" t="n">
        <v>0.0</v>
      </c>
      <c r="AB447" t="n">
        <v>0.0</v>
      </c>
      <c r="AC447" t="n">
        <v>0.0</v>
      </c>
      <c r="AD447" t="n">
        <v>219104.0</v>
      </c>
      <c r="AE447" t="n">
        <v>0.0</v>
      </c>
      <c r="AF447" t="n">
        <v>48000.0</v>
      </c>
      <c r="AG447" t="n">
        <v>0.0</v>
      </c>
      <c r="AH447" t="n">
        <v>0.0</v>
      </c>
      <c r="AI447" t="n">
        <v>0.0</v>
      </c>
      <c r="AJ447" t="n">
        <v>0.0</v>
      </c>
      <c r="AK447" t="n">
        <v>0.0</v>
      </c>
      <c r="AL447" t="n">
        <v>0.0</v>
      </c>
      <c r="AM447" t="n">
        <v>0.0</v>
      </c>
      <c r="AN447" t="n">
        <v>0.0</v>
      </c>
      <c r="AO447" t="n">
        <v>814863.0</v>
      </c>
      <c r="AP447" t="n">
        <v>81486.0</v>
      </c>
      <c r="AQ447" t="n">
        <v>66817.7</v>
      </c>
      <c r="CG447"/>
    </row>
    <row r="448">
      <c r="A448" t="n">
        <v>7.0</v>
      </c>
      <c r="B448">
        <f>IF((K448-G448-H448&gt;2400000),10,(L448/(K448-G448-H448)*100))</f>
      </c>
      <c r="C448">
        <f>IF(N448&gt;2400000,240000,(N448*S448)/100)</f>
      </c>
      <c r="D448">
        <f>IF(S448=0,0,IF((N448-I448)&gt;2400000,((((((N448-I448-J448)-240000))*0.1+(I448+J448)*0.1)))-7000,((((((N448-I448-J448)-(N448-I448-J448)*S448/100)))*0.1+(I448+J448)*0.1)-7000)))</f>
      </c>
      <c r="E448">
        <f>C448-O448</f>
      </c>
      <c r="F448">
        <f>D448-P448</f>
      </c>
      <c r="G448">
        <f>SUMIF(negtgel!U$2:BL$2,'Tsalin uzuulelt'!B$1,negtgel!U448:BL448) + SUMIF(negtgel!U$2:BL$2,'Tsalin uzuulelt'!B$2,negtgel!U448:BL448)+SUMIF(negtgel!U$2:BL$2,'Tsalin uzuulelt'!B$3,negtgel!U448:BL448)+SUMIF(negtgel!U$2:BL$2,'Tsalin uzuulelt'!B$4,negtgel!U448:BL448)+SUMIF(negtgel!U$2:BL$2,'Tsalin uzuulelt'!B$5,negtgel!U448:BL448)</f>
      </c>
      <c r="H448">
        <f>SUMIF(negtgel!U$2:BL$2,'Tsalin uzuulelt'!F$1,negtgel!U448:BL448) + SUMIF(negtgel!U$2:BL$2,'Tsalin uzuulelt'!F$2,negtgel!U448:BL448)+SUMIF(negtgel!U$2:BL$2,'Tsalin uzuulelt'!F$3,negtgel!U448:BL448)+SUMIF(negtgel!U$2:BL$2,'Tsalin uzuulelt'!F$4,negtgel!U448:BL448)+SUMIF(negtgel!U$2:BL$2,'Tsalin uzuulelt'!F$5,negtgel!U448:BL448)</f>
      </c>
      <c r="I448">
        <f>SUMIF(negtgel!U$2:BL$2,'Tsalin uzuulelt'!H$1,negtgel!U448:BL448) + SUMIF(negtgel!U$2:BL$2,'Tsalin uzuulelt'!H$2,negtgel!U448:BL448)+SUMIF(negtgel!U$2:BL$2,'Tsalin uzuulelt'!H$3,negtgel!U448:BL448)+SUMIF(negtgel!U$2:BL$2,'Tsalin uzuulelt'!H$4,negtgel!U448:BL448)+SUMIF(negtgel!U$2:BL$2,'Tsalin uzuulelt'!H$5,negtgel!U448:BL448)</f>
      </c>
      <c r="J448">
        <f>SUMIF(negtgel!U$2:BL$2,'Tsalin uzuulelt'!J$1,negtgel!U448:BL448) + SUMIF(negtgel!U$2:BL$2,'Tsalin uzuulelt'!J$2,negtgel!U448:BL448)+SUMIF(negtgel!U$2:BL$2,'Tsalin uzuulelt'!J$3,negtgel!U448:BL448)+SUMIF(negtgel!U$2:BL$2,'Tsalin uzuulelt'!J$4,negtgel!U448:BL448)+SUMIF(negtgel!U$2:BL$2,'Tsalin uzuulelt'!J$5,negtgel!U448:BL448)</f>
      </c>
      <c r="K448">
        <f>SUMIF(negtgel!U$2:BL$2,'Tsalin uzuulelt'!L$1,negtgel!U448:BL448) + SUMIF(negtgel!U$2:BL$2,'Tsalin uzuulelt'!L$2,negtgel!U448:BL448)+SUMIF(negtgel!U$2:BL$2,'Tsalin uzuulelt'!L$3,negtgel!U448:BL448)+SUMIF(negtgel!U$2:BL$2,'Tsalin uzuulelt'!L$4,negtgel!U448:BL448)+SUMIF(negtgel!U$2:BL$2,'Tsalin uzuulelt'!L$5,negtgel!U448:BL448)</f>
      </c>
      <c r="L448">
        <f>SUMIF(negtgel!U$2:BL$2,'Tsalin uzuulelt'!N$1,negtgel!U448:BL448) + SUMIF(negtgel!U$2:BL$2,'Tsalin uzuulelt'!N$2,negtgel!U448:BL448)+SUMIF(negtgel!U$2:BL$2,'Tsalin uzuulelt'!N$3,negtgel!U448:BL448)+SUMIF(negtgel!U$2:BL$2,'Tsalin uzuulelt'!N$4,negtgel!U448:BL448)+SUMIF(negtgel!U$2:BL$2,'Tsalin uzuulelt'!N$5,negtgel!U448:BL448)</f>
      </c>
      <c r="M448">
        <f>SUMIF(negtgel!U$2:BL$2,'Tsalin uzuulelt'!P$1,negtgel!U448:BL448) + SUMIF(negtgel!U$2:BL$2,'Tsalin uzuulelt'!P$2,negtgel!U448:BL448)+ SUMIF(negtgel!U$2:BL$2,'Tsalin uzuulelt'!P$3,negtgel!U448:BL448)+ SUMIF(negtgel!U$2:BL$2,'Tsalin uzuulelt'!P$4,negtgel!U448:BL448)+ SUMIF(negtgel!U$2:BL$2,'Tsalin uzuulelt'!P$5,negtgel!U448:BL448)</f>
      </c>
      <c r="N448">
        <f>IF(ISNUMBER(U448*1)=CF448,0,K448-H448-G448)</f>
      </c>
      <c r="O448">
        <f>IF(ISNUMBER(U448*1)=CF448,0,L448)</f>
      </c>
      <c r="P448">
        <f>IF(ISNUMBER(U448*1)=CF448,0,M448)</f>
      </c>
      <c r="Q448">
        <f>IF(N448&gt;2400000,N448,0)</f>
      </c>
      <c r="R448">
        <f>IF(L448/Q448*100&lt;3,2,10)</f>
      </c>
      <c r="S448">
        <f>IF(CH448=0,0,IF(B448&gt;9,10,IF(B448&gt;8,B448,IF(B448&gt;7.7,7.8,IF(B448&gt;3,B448,IF(B448&gt;1.5,2))))))</f>
      </c>
      <c r="T448">
        <f>IFERROR(U448*1,0)</f>
      </c>
      <c r="U448" t="n">
        <v>68.0</v>
      </c>
      <c r="V448" t="s">
        <v>4496</v>
      </c>
      <c r="W448" t="s">
        <v>4469</v>
      </c>
      <c r="X448" t="n">
        <v>677436.0</v>
      </c>
      <c r="Y448" t="n">
        <v>211699.0</v>
      </c>
      <c r="Z448" t="n">
        <v>42340.0</v>
      </c>
      <c r="AA448" t="n">
        <v>42340.0</v>
      </c>
      <c r="AB448" t="n">
        <v>0.0</v>
      </c>
      <c r="AC448" t="n">
        <v>0.0</v>
      </c>
      <c r="AD448" t="n">
        <v>0.0</v>
      </c>
      <c r="AE448" t="n">
        <v>0.0</v>
      </c>
      <c r="AF448" t="n">
        <v>15000.0</v>
      </c>
      <c r="AG448" t="n">
        <v>0.0</v>
      </c>
      <c r="AH448" t="n">
        <v>0.0</v>
      </c>
      <c r="AI448" t="n">
        <v>0.0</v>
      </c>
      <c r="AJ448" t="n">
        <v>1239456.0</v>
      </c>
      <c r="AK448" t="n">
        <v>0.0</v>
      </c>
      <c r="AL448" t="n">
        <v>0.0</v>
      </c>
      <c r="AM448" t="n">
        <v>0.0</v>
      </c>
      <c r="AN448" t="n">
        <v>0.0</v>
      </c>
      <c r="AO448" t="n">
        <v>1550835.0</v>
      </c>
      <c r="AP448" t="n">
        <v>155084.0</v>
      </c>
      <c r="AQ448" t="n">
        <v>132725.2</v>
      </c>
      <c r="CG448"/>
    </row>
    <row r="449">
      <c r="A449" t="n">
        <v>7.0</v>
      </c>
      <c r="B449">
        <f>IF((K449-G449-H449&gt;2400000),10,(L449/(K449-G449-H449)*100))</f>
      </c>
      <c r="C449">
        <f>IF(N449&gt;2400000,240000,(N449*S449)/100)</f>
      </c>
      <c r="D449">
        <f>IF(S449=0,0,IF((N449-I449)&gt;2400000,((((((N449-I449-J449)-240000))*0.1+(I449+J449)*0.1)))-7000,((((((N449-I449-J449)-(N449-I449-J449)*S449/100)))*0.1+(I449+J449)*0.1)-7000)))</f>
      </c>
      <c r="E449">
        <f>C449-O449</f>
      </c>
      <c r="F449">
        <f>D449-P449</f>
      </c>
      <c r="G449">
        <f>SUMIF(negtgel!U$2:BL$2,'Tsalin uzuulelt'!B$1,negtgel!U449:BL449) + SUMIF(negtgel!U$2:BL$2,'Tsalin uzuulelt'!B$2,negtgel!U449:BL449)+SUMIF(negtgel!U$2:BL$2,'Tsalin uzuulelt'!B$3,negtgel!U449:BL449)+SUMIF(negtgel!U$2:BL$2,'Tsalin uzuulelt'!B$4,negtgel!U449:BL449)+SUMIF(negtgel!U$2:BL$2,'Tsalin uzuulelt'!B$5,negtgel!U449:BL449)</f>
      </c>
      <c r="H449">
        <f>SUMIF(negtgel!U$2:BL$2,'Tsalin uzuulelt'!F$1,negtgel!U449:BL449) + SUMIF(negtgel!U$2:BL$2,'Tsalin uzuulelt'!F$2,negtgel!U449:BL449)+SUMIF(negtgel!U$2:BL$2,'Tsalin uzuulelt'!F$3,negtgel!U449:BL449)+SUMIF(negtgel!U$2:BL$2,'Tsalin uzuulelt'!F$4,negtgel!U449:BL449)+SUMIF(negtgel!U$2:BL$2,'Tsalin uzuulelt'!F$5,negtgel!U449:BL449)</f>
      </c>
      <c r="I449">
        <f>SUMIF(negtgel!U$2:BL$2,'Tsalin uzuulelt'!H$1,negtgel!U449:BL449) + SUMIF(negtgel!U$2:BL$2,'Tsalin uzuulelt'!H$2,negtgel!U449:BL449)+SUMIF(negtgel!U$2:BL$2,'Tsalin uzuulelt'!H$3,negtgel!U449:BL449)+SUMIF(negtgel!U$2:BL$2,'Tsalin uzuulelt'!H$4,negtgel!U449:BL449)+SUMIF(negtgel!U$2:BL$2,'Tsalin uzuulelt'!H$5,negtgel!U449:BL449)</f>
      </c>
      <c r="J449">
        <f>SUMIF(negtgel!U$2:BL$2,'Tsalin uzuulelt'!J$1,negtgel!U449:BL449) + SUMIF(negtgel!U$2:BL$2,'Tsalin uzuulelt'!J$2,negtgel!U449:BL449)+SUMIF(negtgel!U$2:BL$2,'Tsalin uzuulelt'!J$3,negtgel!U449:BL449)+SUMIF(negtgel!U$2:BL$2,'Tsalin uzuulelt'!J$4,negtgel!U449:BL449)+SUMIF(negtgel!U$2:BL$2,'Tsalin uzuulelt'!J$5,negtgel!U449:BL449)</f>
      </c>
      <c r="K449">
        <f>SUMIF(negtgel!U$2:BL$2,'Tsalin uzuulelt'!L$1,negtgel!U449:BL449) + SUMIF(negtgel!U$2:BL$2,'Tsalin uzuulelt'!L$2,negtgel!U449:BL449)+SUMIF(negtgel!U$2:BL$2,'Tsalin uzuulelt'!L$3,negtgel!U449:BL449)+SUMIF(negtgel!U$2:BL$2,'Tsalin uzuulelt'!L$4,negtgel!U449:BL449)+SUMIF(negtgel!U$2:BL$2,'Tsalin uzuulelt'!L$5,negtgel!U449:BL449)</f>
      </c>
      <c r="L449">
        <f>SUMIF(negtgel!U$2:BL$2,'Tsalin uzuulelt'!N$1,negtgel!U449:BL449) + SUMIF(negtgel!U$2:BL$2,'Tsalin uzuulelt'!N$2,negtgel!U449:BL449)+SUMIF(negtgel!U$2:BL$2,'Tsalin uzuulelt'!N$3,negtgel!U449:BL449)+SUMIF(negtgel!U$2:BL$2,'Tsalin uzuulelt'!N$4,negtgel!U449:BL449)+SUMIF(negtgel!U$2:BL$2,'Tsalin uzuulelt'!N$5,negtgel!U449:BL449)</f>
      </c>
      <c r="M449">
        <f>SUMIF(negtgel!U$2:BL$2,'Tsalin uzuulelt'!P$1,negtgel!U449:BL449) + SUMIF(negtgel!U$2:BL$2,'Tsalin uzuulelt'!P$2,negtgel!U449:BL449)+ SUMIF(negtgel!U$2:BL$2,'Tsalin uzuulelt'!P$3,negtgel!U449:BL449)+ SUMIF(negtgel!U$2:BL$2,'Tsalin uzuulelt'!P$4,negtgel!U449:BL449)+ SUMIF(negtgel!U$2:BL$2,'Tsalin uzuulelt'!P$5,negtgel!U449:BL449)</f>
      </c>
      <c r="N449">
        <f>IF(ISNUMBER(U449*1)=CF449,0,K449-H449-G449)</f>
      </c>
      <c r="O449">
        <f>IF(ISNUMBER(U449*1)=CF449,0,L449)</f>
      </c>
      <c r="P449">
        <f>IF(ISNUMBER(U449*1)=CF449,0,M449)</f>
      </c>
      <c r="Q449">
        <f>IF(N449&gt;2400000,N449,0)</f>
      </c>
      <c r="R449">
        <f>IF(L449/Q449*100&lt;3,2,10)</f>
      </c>
      <c r="S449">
        <f>IF(CH449=0,0,IF(B449&gt;9,10,IF(B449&gt;8,B449,IF(B449&gt;7.7,7.8,IF(B449&gt;3,B449,IF(B449&gt;1.5,2))))))</f>
      </c>
      <c r="T449">
        <f>IFERROR(U449*1,0)</f>
      </c>
      <c r="U449" t="n">
        <v>69.0</v>
      </c>
      <c r="V449" t="s">
        <v>4497</v>
      </c>
      <c r="W449" t="s">
        <v>4464</v>
      </c>
      <c r="X449" t="n">
        <v>795935.0</v>
      </c>
      <c r="Y449" t="n">
        <v>0.0</v>
      </c>
      <c r="Z449" t="n">
        <v>0.0</v>
      </c>
      <c r="AA449" t="n">
        <v>0.0</v>
      </c>
      <c r="AB449" t="n">
        <v>0.0</v>
      </c>
      <c r="AC449" t="n">
        <v>0.0</v>
      </c>
      <c r="AD449" t="n">
        <v>0.0</v>
      </c>
      <c r="AE449" t="n">
        <v>0.0</v>
      </c>
      <c r="AF449" t="n">
        <v>0.0</v>
      </c>
      <c r="AG449" t="n">
        <v>0.0</v>
      </c>
      <c r="AH449" t="n">
        <v>0.0</v>
      </c>
      <c r="AI449" t="n">
        <v>0.0</v>
      </c>
      <c r="AJ449" t="n">
        <v>1274718.0</v>
      </c>
      <c r="AK449" t="n">
        <v>0.0</v>
      </c>
      <c r="AL449" t="n">
        <v>0.0</v>
      </c>
      <c r="AM449" t="n">
        <v>0.0</v>
      </c>
      <c r="AN449" t="n">
        <v>0.0</v>
      </c>
      <c r="AO449" t="n">
        <v>1274718.0</v>
      </c>
      <c r="AP449" t="n">
        <v>127471.0</v>
      </c>
      <c r="AQ449" t="n">
        <v>107724.6</v>
      </c>
      <c r="CG449"/>
    </row>
    <row r="450">
      <c r="A450" t="n">
        <v>7.0</v>
      </c>
      <c r="B450">
        <f>IF((K450-G450-H450&gt;2400000),10,(L450/(K450-G450-H450)*100))</f>
      </c>
      <c r="C450">
        <f>IF(N450&gt;2400000,240000,(N450*S450)/100)</f>
      </c>
      <c r="D450">
        <f>IF(S450=0,0,IF((N450-I450)&gt;2400000,((((((N450-I450-J450)-240000))*0.1+(I450+J450)*0.1)))-7000,((((((N450-I450-J450)-(N450-I450-J450)*S450/100)))*0.1+(I450+J450)*0.1)-7000)))</f>
      </c>
      <c r="E450">
        <f>C450-O450</f>
      </c>
      <c r="F450">
        <f>D450-P450</f>
      </c>
      <c r="G450">
        <f>SUMIF(negtgel!U$2:BL$2,'Tsalin uzuulelt'!B$1,negtgel!U450:BL450) + SUMIF(negtgel!U$2:BL$2,'Tsalin uzuulelt'!B$2,negtgel!U450:BL450)+SUMIF(negtgel!U$2:BL$2,'Tsalin uzuulelt'!B$3,negtgel!U450:BL450)+SUMIF(negtgel!U$2:BL$2,'Tsalin uzuulelt'!B$4,negtgel!U450:BL450)+SUMIF(negtgel!U$2:BL$2,'Tsalin uzuulelt'!B$5,negtgel!U450:BL450)</f>
      </c>
      <c r="H450">
        <f>SUMIF(negtgel!U$2:BL$2,'Tsalin uzuulelt'!F$1,negtgel!U450:BL450) + SUMIF(negtgel!U$2:BL$2,'Tsalin uzuulelt'!F$2,negtgel!U450:BL450)+SUMIF(negtgel!U$2:BL$2,'Tsalin uzuulelt'!F$3,negtgel!U450:BL450)+SUMIF(negtgel!U$2:BL$2,'Tsalin uzuulelt'!F$4,negtgel!U450:BL450)+SUMIF(negtgel!U$2:BL$2,'Tsalin uzuulelt'!F$5,negtgel!U450:BL450)</f>
      </c>
      <c r="I450">
        <f>SUMIF(negtgel!U$2:BL$2,'Tsalin uzuulelt'!H$1,negtgel!U450:BL450) + SUMIF(negtgel!U$2:BL$2,'Tsalin uzuulelt'!H$2,negtgel!U450:BL450)+SUMIF(negtgel!U$2:BL$2,'Tsalin uzuulelt'!H$3,negtgel!U450:BL450)+SUMIF(negtgel!U$2:BL$2,'Tsalin uzuulelt'!H$4,negtgel!U450:BL450)+SUMIF(negtgel!U$2:BL$2,'Tsalin uzuulelt'!H$5,negtgel!U450:BL450)</f>
      </c>
      <c r="J450">
        <f>SUMIF(negtgel!U$2:BL$2,'Tsalin uzuulelt'!J$1,negtgel!U450:BL450) + SUMIF(negtgel!U$2:BL$2,'Tsalin uzuulelt'!J$2,negtgel!U450:BL450)+SUMIF(negtgel!U$2:BL$2,'Tsalin uzuulelt'!J$3,negtgel!U450:BL450)+SUMIF(negtgel!U$2:BL$2,'Tsalin uzuulelt'!J$4,negtgel!U450:BL450)+SUMIF(negtgel!U$2:BL$2,'Tsalin uzuulelt'!J$5,negtgel!U450:BL450)</f>
      </c>
      <c r="K450">
        <f>SUMIF(negtgel!U$2:BL$2,'Tsalin uzuulelt'!L$1,negtgel!U450:BL450) + SUMIF(negtgel!U$2:BL$2,'Tsalin uzuulelt'!L$2,negtgel!U450:BL450)+SUMIF(negtgel!U$2:BL$2,'Tsalin uzuulelt'!L$3,negtgel!U450:BL450)+SUMIF(negtgel!U$2:BL$2,'Tsalin uzuulelt'!L$4,negtgel!U450:BL450)+SUMIF(negtgel!U$2:BL$2,'Tsalin uzuulelt'!L$5,negtgel!U450:BL450)</f>
      </c>
      <c r="L450">
        <f>SUMIF(negtgel!U$2:BL$2,'Tsalin uzuulelt'!N$1,negtgel!U450:BL450) + SUMIF(negtgel!U$2:BL$2,'Tsalin uzuulelt'!N$2,negtgel!U450:BL450)+SUMIF(negtgel!U$2:BL$2,'Tsalin uzuulelt'!N$3,negtgel!U450:BL450)+SUMIF(negtgel!U$2:BL$2,'Tsalin uzuulelt'!N$4,negtgel!U450:BL450)+SUMIF(negtgel!U$2:BL$2,'Tsalin uzuulelt'!N$5,negtgel!U450:BL450)</f>
      </c>
      <c r="M450">
        <f>SUMIF(negtgel!U$2:BL$2,'Tsalin uzuulelt'!P$1,negtgel!U450:BL450) + SUMIF(negtgel!U$2:BL$2,'Tsalin uzuulelt'!P$2,negtgel!U450:BL450)+ SUMIF(negtgel!U$2:BL$2,'Tsalin uzuulelt'!P$3,negtgel!U450:BL450)+ SUMIF(negtgel!U$2:BL$2,'Tsalin uzuulelt'!P$4,negtgel!U450:BL450)+ SUMIF(negtgel!U$2:BL$2,'Tsalin uzuulelt'!P$5,negtgel!U450:BL450)</f>
      </c>
      <c r="N450">
        <f>IF(ISNUMBER(U450*1)=CF450,0,K450-H450-G450)</f>
      </c>
      <c r="O450">
        <f>IF(ISNUMBER(U450*1)=CF450,0,L450)</f>
      </c>
      <c r="P450">
        <f>IF(ISNUMBER(U450*1)=CF450,0,M450)</f>
      </c>
      <c r="Q450">
        <f>IF(N450&gt;2400000,N450,0)</f>
      </c>
      <c r="R450">
        <f>IF(L450/Q450*100&lt;3,2,10)</f>
      </c>
      <c r="S450">
        <f>IF(CH450=0,0,IF(B450&gt;9,10,IF(B450&gt;8,B450,IF(B450&gt;7.7,7.8,IF(B450&gt;3,B450,IF(B450&gt;1.5,2))))))</f>
      </c>
      <c r="T450">
        <f>IFERROR(U450*1,0)</f>
      </c>
      <c r="U450" t="n">
        <v>70.0</v>
      </c>
      <c r="V450" t="s">
        <v>4498</v>
      </c>
      <c r="W450" t="s">
        <v>4499</v>
      </c>
      <c r="X450" t="n">
        <v>698795.0</v>
      </c>
      <c r="Y450" t="n">
        <v>218373.0</v>
      </c>
      <c r="Z450" t="n">
        <v>32756.0</v>
      </c>
      <c r="AA450" t="n">
        <v>39307.0</v>
      </c>
      <c r="AB450" t="n">
        <v>0.0</v>
      </c>
      <c r="AC450" t="n">
        <v>0.0</v>
      </c>
      <c r="AD450" t="n">
        <v>0.0</v>
      </c>
      <c r="AE450" t="n">
        <v>0.0</v>
      </c>
      <c r="AF450" t="n">
        <v>15000.0</v>
      </c>
      <c r="AG450" t="n">
        <v>0.0</v>
      </c>
      <c r="AH450" t="n">
        <v>0.0</v>
      </c>
      <c r="AI450" t="n">
        <v>0.0</v>
      </c>
      <c r="AJ450" t="n">
        <v>1034774.0</v>
      </c>
      <c r="AK450" t="n">
        <v>0.0</v>
      </c>
      <c r="AL450" t="n">
        <v>0.0</v>
      </c>
      <c r="AM450" t="n">
        <v>0.0</v>
      </c>
      <c r="AN450" t="n">
        <v>0.0</v>
      </c>
      <c r="AO450" t="n">
        <v>1340210.0</v>
      </c>
      <c r="AP450" t="n">
        <v>134021.0</v>
      </c>
      <c r="AQ450" t="n">
        <v>113768.9</v>
      </c>
      <c r="CG450"/>
    </row>
    <row r="451">
      <c r="A451" t="n">
        <v>7.0</v>
      </c>
      <c r="B451">
        <f>IF((K451-G451-H451&gt;2400000),10,(L451/(K451-G451-H451)*100))</f>
      </c>
      <c r="C451">
        <f>IF(N451&gt;2400000,240000,(N451*S451)/100)</f>
      </c>
      <c r="D451">
        <f>IF(S451=0,0,IF((N451-I451)&gt;2400000,((((((N451-I451-J451)-240000))*0.1+(I451+J451)*0.1)))-7000,((((((N451-I451-J451)-(N451-I451-J451)*S451/100)))*0.1+(I451+J451)*0.1)-7000)))</f>
      </c>
      <c r="E451">
        <f>C451-O451</f>
      </c>
      <c r="F451">
        <f>D451-P451</f>
      </c>
      <c r="G451">
        <f>SUMIF(negtgel!U$2:BL$2,'Tsalin uzuulelt'!B$1,negtgel!U451:BL451) + SUMIF(negtgel!U$2:BL$2,'Tsalin uzuulelt'!B$2,negtgel!U451:BL451)+SUMIF(negtgel!U$2:BL$2,'Tsalin uzuulelt'!B$3,negtgel!U451:BL451)+SUMIF(negtgel!U$2:BL$2,'Tsalin uzuulelt'!B$4,negtgel!U451:BL451)+SUMIF(negtgel!U$2:BL$2,'Tsalin uzuulelt'!B$5,negtgel!U451:BL451)</f>
      </c>
      <c r="H451">
        <f>SUMIF(negtgel!U$2:BL$2,'Tsalin uzuulelt'!F$1,negtgel!U451:BL451) + SUMIF(negtgel!U$2:BL$2,'Tsalin uzuulelt'!F$2,negtgel!U451:BL451)+SUMIF(negtgel!U$2:BL$2,'Tsalin uzuulelt'!F$3,negtgel!U451:BL451)+SUMIF(negtgel!U$2:BL$2,'Tsalin uzuulelt'!F$4,negtgel!U451:BL451)+SUMIF(negtgel!U$2:BL$2,'Tsalin uzuulelt'!F$5,negtgel!U451:BL451)</f>
      </c>
      <c r="I451">
        <f>SUMIF(negtgel!U$2:BL$2,'Tsalin uzuulelt'!H$1,negtgel!U451:BL451) + SUMIF(negtgel!U$2:BL$2,'Tsalin uzuulelt'!H$2,negtgel!U451:BL451)+SUMIF(negtgel!U$2:BL$2,'Tsalin uzuulelt'!H$3,negtgel!U451:BL451)+SUMIF(negtgel!U$2:BL$2,'Tsalin uzuulelt'!H$4,negtgel!U451:BL451)+SUMIF(negtgel!U$2:BL$2,'Tsalin uzuulelt'!H$5,negtgel!U451:BL451)</f>
      </c>
      <c r="J451">
        <f>SUMIF(negtgel!U$2:BL$2,'Tsalin uzuulelt'!J$1,negtgel!U451:BL451) + SUMIF(negtgel!U$2:BL$2,'Tsalin uzuulelt'!J$2,negtgel!U451:BL451)+SUMIF(negtgel!U$2:BL$2,'Tsalin uzuulelt'!J$3,negtgel!U451:BL451)+SUMIF(negtgel!U$2:BL$2,'Tsalin uzuulelt'!J$4,negtgel!U451:BL451)+SUMIF(negtgel!U$2:BL$2,'Tsalin uzuulelt'!J$5,negtgel!U451:BL451)</f>
      </c>
      <c r="K451">
        <f>SUMIF(negtgel!U$2:BL$2,'Tsalin uzuulelt'!L$1,negtgel!U451:BL451) + SUMIF(negtgel!U$2:BL$2,'Tsalin uzuulelt'!L$2,negtgel!U451:BL451)+SUMIF(negtgel!U$2:BL$2,'Tsalin uzuulelt'!L$3,negtgel!U451:BL451)+SUMIF(negtgel!U$2:BL$2,'Tsalin uzuulelt'!L$4,negtgel!U451:BL451)+SUMIF(negtgel!U$2:BL$2,'Tsalin uzuulelt'!L$5,negtgel!U451:BL451)</f>
      </c>
      <c r="L451">
        <f>SUMIF(negtgel!U$2:BL$2,'Tsalin uzuulelt'!N$1,negtgel!U451:BL451) + SUMIF(negtgel!U$2:BL$2,'Tsalin uzuulelt'!N$2,negtgel!U451:BL451)+SUMIF(negtgel!U$2:BL$2,'Tsalin uzuulelt'!N$3,negtgel!U451:BL451)+SUMIF(negtgel!U$2:BL$2,'Tsalin uzuulelt'!N$4,negtgel!U451:BL451)+SUMIF(negtgel!U$2:BL$2,'Tsalin uzuulelt'!N$5,negtgel!U451:BL451)</f>
      </c>
      <c r="M451">
        <f>SUMIF(negtgel!U$2:BL$2,'Tsalin uzuulelt'!P$1,negtgel!U451:BL451) + SUMIF(negtgel!U$2:BL$2,'Tsalin uzuulelt'!P$2,negtgel!U451:BL451)+ SUMIF(negtgel!U$2:BL$2,'Tsalin uzuulelt'!P$3,negtgel!U451:BL451)+ SUMIF(negtgel!U$2:BL$2,'Tsalin uzuulelt'!P$4,negtgel!U451:BL451)+ SUMIF(negtgel!U$2:BL$2,'Tsalin uzuulelt'!P$5,negtgel!U451:BL451)</f>
      </c>
      <c r="N451">
        <f>IF(ISNUMBER(U451*1)=CF451,0,K451-H451-G451)</f>
      </c>
      <c r="O451">
        <f>IF(ISNUMBER(U451*1)=CF451,0,L451)</f>
      </c>
      <c r="P451">
        <f>IF(ISNUMBER(U451*1)=CF451,0,M451)</f>
      </c>
      <c r="Q451">
        <f>IF(N451&gt;2400000,N451,0)</f>
      </c>
      <c r="R451">
        <f>IF(L451/Q451*100&lt;3,2,10)</f>
      </c>
      <c r="S451">
        <f>IF(CH451=0,0,IF(B451&gt;9,10,IF(B451&gt;8,B451,IF(B451&gt;7.7,7.8,IF(B451&gt;3,B451,IF(B451&gt;1.5,2))))))</f>
      </c>
      <c r="T451">
        <f>IFERROR(U451*1,0)</f>
      </c>
      <c r="U451" t="n">
        <v>71.0</v>
      </c>
      <c r="V451" t="s">
        <v>4500</v>
      </c>
      <c r="W451" t="s">
        <v>4469</v>
      </c>
      <c r="X451" t="n">
        <v>547759.0</v>
      </c>
      <c r="Y451" t="n">
        <v>102705.0</v>
      </c>
      <c r="Z451" t="n">
        <v>0.0</v>
      </c>
      <c r="AA451" t="n">
        <v>0.0</v>
      </c>
      <c r="AB451" t="n">
        <v>0.0</v>
      </c>
      <c r="AC451" t="n">
        <v>0.0</v>
      </c>
      <c r="AD451" t="n">
        <v>0.0</v>
      </c>
      <c r="AE451" t="n">
        <v>0.0</v>
      </c>
      <c r="AF451" t="n">
        <v>9000.0</v>
      </c>
      <c r="AG451" t="n">
        <v>0.0</v>
      </c>
      <c r="AH451" t="n">
        <v>0.0</v>
      </c>
      <c r="AI451" t="n">
        <v>0.0</v>
      </c>
      <c r="AJ451" t="n">
        <v>0.0</v>
      </c>
      <c r="AK451" t="n">
        <v>0.0</v>
      </c>
      <c r="AL451" t="n">
        <v>0.0</v>
      </c>
      <c r="AM451" t="n">
        <v>0.0</v>
      </c>
      <c r="AN451" t="n">
        <v>0.0</v>
      </c>
      <c r="AO451" t="n">
        <v>111705.0</v>
      </c>
      <c r="AP451" t="n">
        <v>11170.0</v>
      </c>
      <c r="AQ451" t="n">
        <v>3143.4</v>
      </c>
      <c r="CG451"/>
    </row>
    <row r="452">
      <c r="A452" t="n">
        <v>7.0</v>
      </c>
      <c r="B452">
        <f>IF((K452-G452-H452&gt;2400000),10,(L452/(K452-G452-H452)*100))</f>
      </c>
      <c r="C452">
        <f>IF(N452&gt;2400000,240000,(N452*S452)/100)</f>
      </c>
      <c r="D452">
        <f>IF(S452=0,0,IF((N452-I452)&gt;2400000,((((((N452-I452-J452)-240000))*0.1+(I452+J452)*0.1)))-7000,((((((N452-I452-J452)-(N452-I452-J452)*S452/100)))*0.1+(I452+J452)*0.1)-7000)))</f>
      </c>
      <c r="E452">
        <f>C452-O452</f>
      </c>
      <c r="F452">
        <f>D452-P452</f>
      </c>
      <c r="G452">
        <f>SUMIF(negtgel!U$2:BL$2,'Tsalin uzuulelt'!B$1,negtgel!U452:BL452) + SUMIF(negtgel!U$2:BL$2,'Tsalin uzuulelt'!B$2,negtgel!U452:BL452)+SUMIF(negtgel!U$2:BL$2,'Tsalin uzuulelt'!B$3,negtgel!U452:BL452)+SUMIF(negtgel!U$2:BL$2,'Tsalin uzuulelt'!B$4,negtgel!U452:BL452)+SUMIF(negtgel!U$2:BL$2,'Tsalin uzuulelt'!B$5,negtgel!U452:BL452)</f>
      </c>
      <c r="H452">
        <f>SUMIF(negtgel!U$2:BL$2,'Tsalin uzuulelt'!F$1,negtgel!U452:BL452) + SUMIF(negtgel!U$2:BL$2,'Tsalin uzuulelt'!F$2,negtgel!U452:BL452)+SUMIF(negtgel!U$2:BL$2,'Tsalin uzuulelt'!F$3,negtgel!U452:BL452)+SUMIF(negtgel!U$2:BL$2,'Tsalin uzuulelt'!F$4,negtgel!U452:BL452)+SUMIF(negtgel!U$2:BL$2,'Tsalin uzuulelt'!F$5,negtgel!U452:BL452)</f>
      </c>
      <c r="I452">
        <f>SUMIF(negtgel!U$2:BL$2,'Tsalin uzuulelt'!H$1,negtgel!U452:BL452) + SUMIF(negtgel!U$2:BL$2,'Tsalin uzuulelt'!H$2,negtgel!U452:BL452)+SUMIF(negtgel!U$2:BL$2,'Tsalin uzuulelt'!H$3,negtgel!U452:BL452)+SUMIF(negtgel!U$2:BL$2,'Tsalin uzuulelt'!H$4,negtgel!U452:BL452)+SUMIF(negtgel!U$2:BL$2,'Tsalin uzuulelt'!H$5,negtgel!U452:BL452)</f>
      </c>
      <c r="J452">
        <f>SUMIF(negtgel!U$2:BL$2,'Tsalin uzuulelt'!J$1,negtgel!U452:BL452) + SUMIF(negtgel!U$2:BL$2,'Tsalin uzuulelt'!J$2,negtgel!U452:BL452)+SUMIF(negtgel!U$2:BL$2,'Tsalin uzuulelt'!J$3,negtgel!U452:BL452)+SUMIF(negtgel!U$2:BL$2,'Tsalin uzuulelt'!J$4,negtgel!U452:BL452)+SUMIF(negtgel!U$2:BL$2,'Tsalin uzuulelt'!J$5,negtgel!U452:BL452)</f>
      </c>
      <c r="K452">
        <f>SUMIF(negtgel!U$2:BL$2,'Tsalin uzuulelt'!L$1,negtgel!U452:BL452) + SUMIF(negtgel!U$2:BL$2,'Tsalin uzuulelt'!L$2,negtgel!U452:BL452)+SUMIF(negtgel!U$2:BL$2,'Tsalin uzuulelt'!L$3,negtgel!U452:BL452)+SUMIF(negtgel!U$2:BL$2,'Tsalin uzuulelt'!L$4,negtgel!U452:BL452)+SUMIF(negtgel!U$2:BL$2,'Tsalin uzuulelt'!L$5,negtgel!U452:BL452)</f>
      </c>
      <c r="L452">
        <f>SUMIF(negtgel!U$2:BL$2,'Tsalin uzuulelt'!N$1,negtgel!U452:BL452) + SUMIF(negtgel!U$2:BL$2,'Tsalin uzuulelt'!N$2,negtgel!U452:BL452)+SUMIF(negtgel!U$2:BL$2,'Tsalin uzuulelt'!N$3,negtgel!U452:BL452)+SUMIF(negtgel!U$2:BL$2,'Tsalin uzuulelt'!N$4,negtgel!U452:BL452)+SUMIF(negtgel!U$2:BL$2,'Tsalin uzuulelt'!N$5,negtgel!U452:BL452)</f>
      </c>
      <c r="M452">
        <f>SUMIF(negtgel!U$2:BL$2,'Tsalin uzuulelt'!P$1,negtgel!U452:BL452) + SUMIF(negtgel!U$2:BL$2,'Tsalin uzuulelt'!P$2,negtgel!U452:BL452)+ SUMIF(negtgel!U$2:BL$2,'Tsalin uzuulelt'!P$3,negtgel!U452:BL452)+ SUMIF(negtgel!U$2:BL$2,'Tsalin uzuulelt'!P$4,negtgel!U452:BL452)+ SUMIF(negtgel!U$2:BL$2,'Tsalin uzuulelt'!P$5,negtgel!U452:BL452)</f>
      </c>
      <c r="N452">
        <f>IF(ISNUMBER(U452*1)=CF452,0,K452-H452-G452)</f>
      </c>
      <c r="O452">
        <f>IF(ISNUMBER(U452*1)=CF452,0,L452)</f>
      </c>
      <c r="P452">
        <f>IF(ISNUMBER(U452*1)=CF452,0,M452)</f>
      </c>
      <c r="Q452">
        <f>IF(N452&gt;2400000,N452,0)</f>
      </c>
      <c r="R452">
        <f>IF(L452/Q452*100&lt;3,2,10)</f>
      </c>
      <c r="S452">
        <f>IF(CH452=0,0,IF(B452&gt;9,10,IF(B452&gt;8,B452,IF(B452&gt;7.7,7.8,IF(B452&gt;3,B452,IF(B452&gt;1.5,2))))))</f>
      </c>
      <c r="T452">
        <f>IFERROR(U452*1,0)</f>
      </c>
      <c r="U452" t="n">
        <v>72.0</v>
      </c>
      <c r="V452" t="s">
        <v>4501</v>
      </c>
      <c r="W452" t="s">
        <v>4502</v>
      </c>
      <c r="X452" t="n">
        <v>539547.0</v>
      </c>
      <c r="Y452" t="n">
        <v>0.0</v>
      </c>
      <c r="Z452" t="n">
        <v>0.0</v>
      </c>
      <c r="AA452" t="n">
        <v>0.0</v>
      </c>
      <c r="AB452" t="n">
        <v>0.0</v>
      </c>
      <c r="AC452" t="n">
        <v>0.0</v>
      </c>
      <c r="AD452" t="n">
        <v>0.0</v>
      </c>
      <c r="AE452" t="n">
        <v>0.0</v>
      </c>
      <c r="AF452" t="n">
        <v>0.0</v>
      </c>
      <c r="AG452" t="n">
        <v>0.0</v>
      </c>
      <c r="AH452" t="n">
        <v>0.0</v>
      </c>
      <c r="AI452" t="n">
        <v>0.0</v>
      </c>
      <c r="AJ452" t="n">
        <v>0.0</v>
      </c>
      <c r="AK452" t="n">
        <v>0.0</v>
      </c>
      <c r="AL452" t="n">
        <v>0.0</v>
      </c>
      <c r="AM452" t="n">
        <v>0.0</v>
      </c>
      <c r="AN452" t="n">
        <v>0.0</v>
      </c>
      <c r="AO452" t="n">
        <v>0.0</v>
      </c>
      <c r="AP452" t="n">
        <v>0.0</v>
      </c>
      <c r="AQ452" t="n">
        <v>0.0</v>
      </c>
      <c r="CG452"/>
    </row>
    <row r="453">
      <c r="A453" t="n">
        <v>7.0</v>
      </c>
      <c r="B453">
        <f>IF((K453-G453-H453&gt;2400000),10,(L453/(K453-G453-H453)*100))</f>
      </c>
      <c r="C453">
        <f>IF(N453&gt;2400000,240000,(N453*S453)/100)</f>
      </c>
      <c r="D453">
        <f>IF(S453=0,0,IF((N453-I453)&gt;2400000,((((((N453-I453-J453)-240000))*0.1+(I453+J453)*0.1)))-7000,((((((N453-I453-J453)-(N453-I453-J453)*S453/100)))*0.1+(I453+J453)*0.1)-7000)))</f>
      </c>
      <c r="E453">
        <f>C453-O453</f>
      </c>
      <c r="F453">
        <f>D453-P453</f>
      </c>
      <c r="G453">
        <f>SUMIF(negtgel!U$2:BL$2,'Tsalin uzuulelt'!B$1,negtgel!U453:BL453) + SUMIF(negtgel!U$2:BL$2,'Tsalin uzuulelt'!B$2,negtgel!U453:BL453)+SUMIF(negtgel!U$2:BL$2,'Tsalin uzuulelt'!B$3,negtgel!U453:BL453)+SUMIF(negtgel!U$2:BL$2,'Tsalin uzuulelt'!B$4,negtgel!U453:BL453)+SUMIF(negtgel!U$2:BL$2,'Tsalin uzuulelt'!B$5,negtgel!U453:BL453)</f>
      </c>
      <c r="H453">
        <f>SUMIF(negtgel!U$2:BL$2,'Tsalin uzuulelt'!F$1,negtgel!U453:BL453) + SUMIF(negtgel!U$2:BL$2,'Tsalin uzuulelt'!F$2,negtgel!U453:BL453)+SUMIF(negtgel!U$2:BL$2,'Tsalin uzuulelt'!F$3,negtgel!U453:BL453)+SUMIF(negtgel!U$2:BL$2,'Tsalin uzuulelt'!F$4,negtgel!U453:BL453)+SUMIF(negtgel!U$2:BL$2,'Tsalin uzuulelt'!F$5,negtgel!U453:BL453)</f>
      </c>
      <c r="I453">
        <f>SUMIF(negtgel!U$2:BL$2,'Tsalin uzuulelt'!H$1,negtgel!U453:BL453) + SUMIF(negtgel!U$2:BL$2,'Tsalin uzuulelt'!H$2,negtgel!U453:BL453)+SUMIF(negtgel!U$2:BL$2,'Tsalin uzuulelt'!H$3,negtgel!U453:BL453)+SUMIF(negtgel!U$2:BL$2,'Tsalin uzuulelt'!H$4,negtgel!U453:BL453)+SUMIF(negtgel!U$2:BL$2,'Tsalin uzuulelt'!H$5,negtgel!U453:BL453)</f>
      </c>
      <c r="J453">
        <f>SUMIF(negtgel!U$2:BL$2,'Tsalin uzuulelt'!J$1,negtgel!U453:BL453) + SUMIF(negtgel!U$2:BL$2,'Tsalin uzuulelt'!J$2,negtgel!U453:BL453)+SUMIF(negtgel!U$2:BL$2,'Tsalin uzuulelt'!J$3,negtgel!U453:BL453)+SUMIF(negtgel!U$2:BL$2,'Tsalin uzuulelt'!J$4,negtgel!U453:BL453)+SUMIF(negtgel!U$2:BL$2,'Tsalin uzuulelt'!J$5,negtgel!U453:BL453)</f>
      </c>
      <c r="K453">
        <f>SUMIF(negtgel!U$2:BL$2,'Tsalin uzuulelt'!L$1,negtgel!U453:BL453) + SUMIF(negtgel!U$2:BL$2,'Tsalin uzuulelt'!L$2,negtgel!U453:BL453)+SUMIF(negtgel!U$2:BL$2,'Tsalin uzuulelt'!L$3,negtgel!U453:BL453)+SUMIF(negtgel!U$2:BL$2,'Tsalin uzuulelt'!L$4,negtgel!U453:BL453)+SUMIF(negtgel!U$2:BL$2,'Tsalin uzuulelt'!L$5,negtgel!U453:BL453)</f>
      </c>
      <c r="L453">
        <f>SUMIF(negtgel!U$2:BL$2,'Tsalin uzuulelt'!N$1,negtgel!U453:BL453) + SUMIF(negtgel!U$2:BL$2,'Tsalin uzuulelt'!N$2,negtgel!U453:BL453)+SUMIF(negtgel!U$2:BL$2,'Tsalin uzuulelt'!N$3,negtgel!U453:BL453)+SUMIF(negtgel!U$2:BL$2,'Tsalin uzuulelt'!N$4,negtgel!U453:BL453)+SUMIF(negtgel!U$2:BL$2,'Tsalin uzuulelt'!N$5,negtgel!U453:BL453)</f>
      </c>
      <c r="M453">
        <f>SUMIF(negtgel!U$2:BL$2,'Tsalin uzuulelt'!P$1,negtgel!U453:BL453) + SUMIF(negtgel!U$2:BL$2,'Tsalin uzuulelt'!P$2,negtgel!U453:BL453)+ SUMIF(negtgel!U$2:BL$2,'Tsalin uzuulelt'!P$3,negtgel!U453:BL453)+ SUMIF(negtgel!U$2:BL$2,'Tsalin uzuulelt'!P$4,negtgel!U453:BL453)+ SUMIF(negtgel!U$2:BL$2,'Tsalin uzuulelt'!P$5,negtgel!U453:BL453)</f>
      </c>
      <c r="N453">
        <f>IF(ISNUMBER(U453*1)=CF453,0,K453-H453-G453)</f>
      </c>
      <c r="O453">
        <f>IF(ISNUMBER(U453*1)=CF453,0,L453)</f>
      </c>
      <c r="P453">
        <f>IF(ISNUMBER(U453*1)=CF453,0,M453)</f>
      </c>
      <c r="Q453">
        <f>IF(N453&gt;2400000,N453,0)</f>
      </c>
      <c r="R453">
        <f>IF(L453/Q453*100&lt;3,2,10)</f>
      </c>
      <c r="S453">
        <f>IF(CH453=0,0,IF(B453&gt;9,10,IF(B453&gt;8,B453,IF(B453&gt;7.7,7.8,IF(B453&gt;3,B453,IF(B453&gt;1.5,2))))))</f>
      </c>
      <c r="T453">
        <f>IFERROR(U453*1,0)</f>
      </c>
      <c r="U453" t="n">
        <v>73.0</v>
      </c>
      <c r="V453" t="s">
        <v>4503</v>
      </c>
      <c r="W453" t="s">
        <v>4469</v>
      </c>
      <c r="X453" t="n">
        <v>677436.0</v>
      </c>
      <c r="Y453" t="n">
        <v>211699.0</v>
      </c>
      <c r="Z453" t="n">
        <v>42340.0</v>
      </c>
      <c r="AA453" t="n">
        <v>42340.0</v>
      </c>
      <c r="AB453" t="n">
        <v>0.0</v>
      </c>
      <c r="AC453" t="n">
        <v>31755.0</v>
      </c>
      <c r="AD453" t="n">
        <v>0.0</v>
      </c>
      <c r="AE453" t="n">
        <v>0.0</v>
      </c>
      <c r="AF453" t="n">
        <v>15000.0</v>
      </c>
      <c r="AG453" t="n">
        <v>0.0</v>
      </c>
      <c r="AH453" t="n">
        <v>0.0</v>
      </c>
      <c r="AI453" t="n">
        <v>0.0</v>
      </c>
      <c r="AJ453" t="n">
        <v>1375446.0</v>
      </c>
      <c r="AK453" t="n">
        <v>0.0</v>
      </c>
      <c r="AL453" t="n">
        <v>0.0</v>
      </c>
      <c r="AM453" t="n">
        <v>0.0</v>
      </c>
      <c r="AN453" t="n">
        <v>0.0</v>
      </c>
      <c r="AO453" t="n">
        <v>1718580.0</v>
      </c>
      <c r="AP453" t="n">
        <v>171859.0</v>
      </c>
      <c r="AQ453" t="n">
        <v>147822.2</v>
      </c>
      <c r="CG453"/>
    </row>
    <row r="454">
      <c r="A454" t="n">
        <v>7.0</v>
      </c>
      <c r="B454">
        <f>IF((K454-G454-H454&gt;2400000),10,(L454/(K454-G454-H454)*100))</f>
      </c>
      <c r="C454">
        <f>IF(N454&gt;2400000,240000,(N454*S454)/100)</f>
      </c>
      <c r="D454">
        <f>IF(S454=0,0,IF((N454-I454)&gt;2400000,((((((N454-I454-J454)-240000))*0.1+(I454+J454)*0.1)))-7000,((((((N454-I454-J454)-(N454-I454-J454)*S454/100)))*0.1+(I454+J454)*0.1)-7000)))</f>
      </c>
      <c r="E454">
        <f>C454-O454</f>
      </c>
      <c r="F454">
        <f>D454-P454</f>
      </c>
      <c r="G454">
        <f>SUMIF(negtgel!U$2:BL$2,'Tsalin uzuulelt'!B$1,negtgel!U454:BL454) + SUMIF(negtgel!U$2:BL$2,'Tsalin uzuulelt'!B$2,negtgel!U454:BL454)+SUMIF(negtgel!U$2:BL$2,'Tsalin uzuulelt'!B$3,negtgel!U454:BL454)+SUMIF(negtgel!U$2:BL$2,'Tsalin uzuulelt'!B$4,negtgel!U454:BL454)+SUMIF(negtgel!U$2:BL$2,'Tsalin uzuulelt'!B$5,negtgel!U454:BL454)</f>
      </c>
      <c r="H454">
        <f>SUMIF(negtgel!U$2:BL$2,'Tsalin uzuulelt'!F$1,negtgel!U454:BL454) + SUMIF(negtgel!U$2:BL$2,'Tsalin uzuulelt'!F$2,negtgel!U454:BL454)+SUMIF(negtgel!U$2:BL$2,'Tsalin uzuulelt'!F$3,negtgel!U454:BL454)+SUMIF(negtgel!U$2:BL$2,'Tsalin uzuulelt'!F$4,negtgel!U454:BL454)+SUMIF(negtgel!U$2:BL$2,'Tsalin uzuulelt'!F$5,negtgel!U454:BL454)</f>
      </c>
      <c r="I454">
        <f>SUMIF(negtgel!U$2:BL$2,'Tsalin uzuulelt'!H$1,negtgel!U454:BL454) + SUMIF(negtgel!U$2:BL$2,'Tsalin uzuulelt'!H$2,negtgel!U454:BL454)+SUMIF(negtgel!U$2:BL$2,'Tsalin uzuulelt'!H$3,negtgel!U454:BL454)+SUMIF(negtgel!U$2:BL$2,'Tsalin uzuulelt'!H$4,negtgel!U454:BL454)+SUMIF(negtgel!U$2:BL$2,'Tsalin uzuulelt'!H$5,negtgel!U454:BL454)</f>
      </c>
      <c r="J454">
        <f>SUMIF(negtgel!U$2:BL$2,'Tsalin uzuulelt'!J$1,negtgel!U454:BL454) + SUMIF(negtgel!U$2:BL$2,'Tsalin uzuulelt'!J$2,negtgel!U454:BL454)+SUMIF(negtgel!U$2:BL$2,'Tsalin uzuulelt'!J$3,negtgel!U454:BL454)+SUMIF(negtgel!U$2:BL$2,'Tsalin uzuulelt'!J$4,negtgel!U454:BL454)+SUMIF(negtgel!U$2:BL$2,'Tsalin uzuulelt'!J$5,negtgel!U454:BL454)</f>
      </c>
      <c r="K454">
        <f>SUMIF(negtgel!U$2:BL$2,'Tsalin uzuulelt'!L$1,negtgel!U454:BL454) + SUMIF(negtgel!U$2:BL$2,'Tsalin uzuulelt'!L$2,negtgel!U454:BL454)+SUMIF(negtgel!U$2:BL$2,'Tsalin uzuulelt'!L$3,negtgel!U454:BL454)+SUMIF(negtgel!U$2:BL$2,'Tsalin uzuulelt'!L$4,negtgel!U454:BL454)+SUMIF(negtgel!U$2:BL$2,'Tsalin uzuulelt'!L$5,negtgel!U454:BL454)</f>
      </c>
      <c r="L454">
        <f>SUMIF(negtgel!U$2:BL$2,'Tsalin uzuulelt'!N$1,negtgel!U454:BL454) + SUMIF(negtgel!U$2:BL$2,'Tsalin uzuulelt'!N$2,negtgel!U454:BL454)+SUMIF(negtgel!U$2:BL$2,'Tsalin uzuulelt'!N$3,negtgel!U454:BL454)+SUMIF(negtgel!U$2:BL$2,'Tsalin uzuulelt'!N$4,negtgel!U454:BL454)+SUMIF(negtgel!U$2:BL$2,'Tsalin uzuulelt'!N$5,negtgel!U454:BL454)</f>
      </c>
      <c r="M454">
        <f>SUMIF(negtgel!U$2:BL$2,'Tsalin uzuulelt'!P$1,negtgel!U454:BL454) + SUMIF(negtgel!U$2:BL$2,'Tsalin uzuulelt'!P$2,negtgel!U454:BL454)+ SUMIF(negtgel!U$2:BL$2,'Tsalin uzuulelt'!P$3,negtgel!U454:BL454)+ SUMIF(negtgel!U$2:BL$2,'Tsalin uzuulelt'!P$4,negtgel!U454:BL454)+ SUMIF(negtgel!U$2:BL$2,'Tsalin uzuulelt'!P$5,negtgel!U454:BL454)</f>
      </c>
      <c r="N454">
        <f>IF(ISNUMBER(U454*1)=CF454,0,K454-H454-G454)</f>
      </c>
      <c r="O454">
        <f>IF(ISNUMBER(U454*1)=CF454,0,L454)</f>
      </c>
      <c r="P454">
        <f>IF(ISNUMBER(U454*1)=CF454,0,M454)</f>
      </c>
      <c r="Q454">
        <f>IF(N454&gt;2400000,N454,0)</f>
      </c>
      <c r="R454">
        <f>IF(L454/Q454*100&lt;3,2,10)</f>
      </c>
      <c r="S454">
        <f>IF(CH454=0,0,IF(B454&gt;9,10,IF(B454&gt;8,B454,IF(B454&gt;7.7,7.8,IF(B454&gt;3,B454,IF(B454&gt;1.5,2))))))</f>
      </c>
      <c r="T454">
        <f>IFERROR(U454*1,0)</f>
      </c>
      <c r="U454" t="s">
        <v>4466</v>
      </c>
      <c r="V454"/>
      <c r="W454"/>
      <c r="X454" t="n">
        <v>4484667.0</v>
      </c>
      <c r="Y454" t="n">
        <v>1292235.0</v>
      </c>
      <c r="Z454" t="n">
        <v>117436.0</v>
      </c>
      <c r="AA454" t="n">
        <v>123987.0</v>
      </c>
      <c r="AB454" t="n">
        <v>0.0</v>
      </c>
      <c r="AC454" t="n">
        <v>31755.0</v>
      </c>
      <c r="AD454" t="n">
        <v>219104.0</v>
      </c>
      <c r="AE454" t="n">
        <v>0.0</v>
      </c>
      <c r="AF454" t="n">
        <v>102000.0</v>
      </c>
      <c r="AG454" t="n">
        <v>0.0</v>
      </c>
      <c r="AH454" t="n">
        <v>0.0</v>
      </c>
      <c r="AI454" t="n">
        <v>0.0</v>
      </c>
      <c r="AJ454" t="n">
        <v>4924394.0</v>
      </c>
      <c r="AK454" t="n">
        <v>0.0</v>
      </c>
      <c r="AL454" t="n">
        <v>0.0</v>
      </c>
      <c r="AM454" t="n">
        <v>0.0</v>
      </c>
      <c r="AN454" t="n">
        <v>0.0</v>
      </c>
      <c r="AO454" t="n">
        <v>6810911.0</v>
      </c>
      <c r="AP454" t="n">
        <v>681091.0</v>
      </c>
      <c r="AQ454" t="n">
        <v>572002.0</v>
      </c>
      <c r="CG454"/>
    </row>
    <row r="455">
      <c r="A455" t="n">
        <v>7.0</v>
      </c>
      <c r="B455">
        <f>IF((K455-G455-H455&gt;2400000),10,(L455/(K455-G455-H455)*100))</f>
      </c>
      <c r="C455">
        <f>IF(N455&gt;2400000,240000,(N455*S455)/100)</f>
      </c>
      <c r="D455">
        <f>IF(S455=0,0,IF((N455-I455)&gt;2400000,((((((N455-I455-J455)-240000))*0.1+(I455+J455)*0.1)))-7000,((((((N455-I455-J455)-(N455-I455-J455)*S455/100)))*0.1+(I455+J455)*0.1)-7000)))</f>
      </c>
      <c r="E455">
        <f>C455-O455</f>
      </c>
      <c r="F455">
        <f>D455-P455</f>
      </c>
      <c r="G455">
        <f>SUMIF(negtgel!U$2:BL$2,'Tsalin uzuulelt'!B$1,negtgel!U455:BL455) + SUMIF(negtgel!U$2:BL$2,'Tsalin uzuulelt'!B$2,negtgel!U455:BL455)+SUMIF(negtgel!U$2:BL$2,'Tsalin uzuulelt'!B$3,negtgel!U455:BL455)+SUMIF(negtgel!U$2:BL$2,'Tsalin uzuulelt'!B$4,negtgel!U455:BL455)+SUMIF(negtgel!U$2:BL$2,'Tsalin uzuulelt'!B$5,negtgel!U455:BL455)</f>
      </c>
      <c r="H455">
        <f>SUMIF(negtgel!U$2:BL$2,'Tsalin uzuulelt'!F$1,negtgel!U455:BL455) + SUMIF(negtgel!U$2:BL$2,'Tsalin uzuulelt'!F$2,negtgel!U455:BL455)+SUMIF(negtgel!U$2:BL$2,'Tsalin uzuulelt'!F$3,negtgel!U455:BL455)+SUMIF(negtgel!U$2:BL$2,'Tsalin uzuulelt'!F$4,negtgel!U455:BL455)+SUMIF(negtgel!U$2:BL$2,'Tsalin uzuulelt'!F$5,negtgel!U455:BL455)</f>
      </c>
      <c r="I455">
        <f>SUMIF(negtgel!U$2:BL$2,'Tsalin uzuulelt'!H$1,negtgel!U455:BL455) + SUMIF(negtgel!U$2:BL$2,'Tsalin uzuulelt'!H$2,negtgel!U455:BL455)+SUMIF(negtgel!U$2:BL$2,'Tsalin uzuulelt'!H$3,negtgel!U455:BL455)+SUMIF(negtgel!U$2:BL$2,'Tsalin uzuulelt'!H$4,negtgel!U455:BL455)+SUMIF(negtgel!U$2:BL$2,'Tsalin uzuulelt'!H$5,negtgel!U455:BL455)</f>
      </c>
      <c r="J455">
        <f>SUMIF(negtgel!U$2:BL$2,'Tsalin uzuulelt'!J$1,negtgel!U455:BL455) + SUMIF(negtgel!U$2:BL$2,'Tsalin uzuulelt'!J$2,negtgel!U455:BL455)+SUMIF(negtgel!U$2:BL$2,'Tsalin uzuulelt'!J$3,negtgel!U455:BL455)+SUMIF(negtgel!U$2:BL$2,'Tsalin uzuulelt'!J$4,negtgel!U455:BL455)+SUMIF(negtgel!U$2:BL$2,'Tsalin uzuulelt'!J$5,negtgel!U455:BL455)</f>
      </c>
      <c r="K455">
        <f>SUMIF(negtgel!U$2:BL$2,'Tsalin uzuulelt'!L$1,negtgel!U455:BL455) + SUMIF(negtgel!U$2:BL$2,'Tsalin uzuulelt'!L$2,negtgel!U455:BL455)+SUMIF(negtgel!U$2:BL$2,'Tsalin uzuulelt'!L$3,negtgel!U455:BL455)+SUMIF(negtgel!U$2:BL$2,'Tsalin uzuulelt'!L$4,negtgel!U455:BL455)+SUMIF(negtgel!U$2:BL$2,'Tsalin uzuulelt'!L$5,negtgel!U455:BL455)</f>
      </c>
      <c r="L455">
        <f>SUMIF(negtgel!U$2:BL$2,'Tsalin uzuulelt'!N$1,negtgel!U455:BL455) + SUMIF(negtgel!U$2:BL$2,'Tsalin uzuulelt'!N$2,negtgel!U455:BL455)+SUMIF(negtgel!U$2:BL$2,'Tsalin uzuulelt'!N$3,negtgel!U455:BL455)+SUMIF(negtgel!U$2:BL$2,'Tsalin uzuulelt'!N$4,negtgel!U455:BL455)+SUMIF(negtgel!U$2:BL$2,'Tsalin uzuulelt'!N$5,negtgel!U455:BL455)</f>
      </c>
      <c r="M455">
        <f>SUMIF(negtgel!U$2:BL$2,'Tsalin uzuulelt'!P$1,negtgel!U455:BL455) + SUMIF(negtgel!U$2:BL$2,'Tsalin uzuulelt'!P$2,negtgel!U455:BL455)+ SUMIF(negtgel!U$2:BL$2,'Tsalin uzuulelt'!P$3,negtgel!U455:BL455)+ SUMIF(negtgel!U$2:BL$2,'Tsalin uzuulelt'!P$4,negtgel!U455:BL455)+ SUMIF(negtgel!U$2:BL$2,'Tsalin uzuulelt'!P$5,negtgel!U455:BL455)</f>
      </c>
      <c r="N455">
        <f>IF(ISNUMBER(U455*1)=CF455,0,K455-H455-G455)</f>
      </c>
      <c r="O455">
        <f>IF(ISNUMBER(U455*1)=CF455,0,L455)</f>
      </c>
      <c r="P455">
        <f>IF(ISNUMBER(U455*1)=CF455,0,M455)</f>
      </c>
      <c r="Q455">
        <f>IF(N455&gt;2400000,N455,0)</f>
      </c>
      <c r="R455">
        <f>IF(L455/Q455*100&lt;3,2,10)</f>
      </c>
      <c r="S455">
        <f>IF(CH455=0,0,IF(B455&gt;9,10,IF(B455&gt;8,B455,IF(B455&gt;7.7,7.8,IF(B455&gt;3,B455,IF(B455&gt;1.5,2))))))</f>
      </c>
      <c r="T455">
        <f>IFERROR(U455*1,0)</f>
      </c>
      <c r="U455" t="s">
        <v>4504</v>
      </c>
      <c r="V455"/>
      <c r="W455"/>
      <c r="X455"/>
      <c r="Y455"/>
      <c r="Z455"/>
      <c r="AA455"/>
      <c r="AB455"/>
      <c r="AC455"/>
      <c r="AD455"/>
      <c r="AE455"/>
      <c r="AF455"/>
      <c r="AG455"/>
      <c r="AH455"/>
      <c r="AI455"/>
      <c r="AJ455"/>
      <c r="AK455"/>
      <c r="AL455"/>
      <c r="AM455"/>
      <c r="AN455"/>
      <c r="AO455"/>
      <c r="AP455"/>
      <c r="AQ455"/>
      <c r="CG455"/>
    </row>
    <row r="456">
      <c r="A456" t="n">
        <v>7.0</v>
      </c>
      <c r="B456">
        <f>IF((K456-G456-H456&gt;2400000),10,(L456/(K456-G456-H456)*100))</f>
      </c>
      <c r="C456">
        <f>IF(N456&gt;2400000,240000,(N456*S456)/100)</f>
      </c>
      <c r="D456">
        <f>IF(S456=0,0,IF((N456-I456)&gt;2400000,((((((N456-I456-J456)-240000))*0.1+(I456+J456)*0.1)))-7000,((((((N456-I456-J456)-(N456-I456-J456)*S456/100)))*0.1+(I456+J456)*0.1)-7000)))</f>
      </c>
      <c r="E456">
        <f>C456-O456</f>
      </c>
      <c r="F456">
        <f>D456-P456</f>
      </c>
      <c r="G456">
        <f>SUMIF(negtgel!U$2:BL$2,'Tsalin uzuulelt'!B$1,negtgel!U456:BL456) + SUMIF(negtgel!U$2:BL$2,'Tsalin uzuulelt'!B$2,negtgel!U456:BL456)+SUMIF(negtgel!U$2:BL$2,'Tsalin uzuulelt'!B$3,negtgel!U456:BL456)+SUMIF(negtgel!U$2:BL$2,'Tsalin uzuulelt'!B$4,negtgel!U456:BL456)+SUMIF(negtgel!U$2:BL$2,'Tsalin uzuulelt'!B$5,negtgel!U456:BL456)</f>
      </c>
      <c r="H456">
        <f>SUMIF(negtgel!U$2:BL$2,'Tsalin uzuulelt'!F$1,negtgel!U456:BL456) + SUMIF(negtgel!U$2:BL$2,'Tsalin uzuulelt'!F$2,negtgel!U456:BL456)+SUMIF(negtgel!U$2:BL$2,'Tsalin uzuulelt'!F$3,negtgel!U456:BL456)+SUMIF(negtgel!U$2:BL$2,'Tsalin uzuulelt'!F$4,negtgel!U456:BL456)+SUMIF(negtgel!U$2:BL$2,'Tsalin uzuulelt'!F$5,negtgel!U456:BL456)</f>
      </c>
      <c r="I456">
        <f>SUMIF(negtgel!U$2:BL$2,'Tsalin uzuulelt'!H$1,negtgel!U456:BL456) + SUMIF(negtgel!U$2:BL$2,'Tsalin uzuulelt'!H$2,negtgel!U456:BL456)+SUMIF(negtgel!U$2:BL$2,'Tsalin uzuulelt'!H$3,negtgel!U456:BL456)+SUMIF(negtgel!U$2:BL$2,'Tsalin uzuulelt'!H$4,negtgel!U456:BL456)+SUMIF(negtgel!U$2:BL$2,'Tsalin uzuulelt'!H$5,negtgel!U456:BL456)</f>
      </c>
      <c r="J456">
        <f>SUMIF(negtgel!U$2:BL$2,'Tsalin uzuulelt'!J$1,negtgel!U456:BL456) + SUMIF(negtgel!U$2:BL$2,'Tsalin uzuulelt'!J$2,negtgel!U456:BL456)+SUMIF(negtgel!U$2:BL$2,'Tsalin uzuulelt'!J$3,negtgel!U456:BL456)+SUMIF(negtgel!U$2:BL$2,'Tsalin uzuulelt'!J$4,negtgel!U456:BL456)+SUMIF(negtgel!U$2:BL$2,'Tsalin uzuulelt'!J$5,negtgel!U456:BL456)</f>
      </c>
      <c r="K456">
        <f>SUMIF(negtgel!U$2:BL$2,'Tsalin uzuulelt'!L$1,negtgel!U456:BL456) + SUMIF(negtgel!U$2:BL$2,'Tsalin uzuulelt'!L$2,negtgel!U456:BL456)+SUMIF(negtgel!U$2:BL$2,'Tsalin uzuulelt'!L$3,negtgel!U456:BL456)+SUMIF(negtgel!U$2:BL$2,'Tsalin uzuulelt'!L$4,negtgel!U456:BL456)+SUMIF(negtgel!U$2:BL$2,'Tsalin uzuulelt'!L$5,negtgel!U456:BL456)</f>
      </c>
      <c r="L456">
        <f>SUMIF(negtgel!U$2:BL$2,'Tsalin uzuulelt'!N$1,negtgel!U456:BL456) + SUMIF(negtgel!U$2:BL$2,'Tsalin uzuulelt'!N$2,negtgel!U456:BL456)+SUMIF(negtgel!U$2:BL$2,'Tsalin uzuulelt'!N$3,negtgel!U456:BL456)+SUMIF(negtgel!U$2:BL$2,'Tsalin uzuulelt'!N$4,negtgel!U456:BL456)+SUMIF(negtgel!U$2:BL$2,'Tsalin uzuulelt'!N$5,negtgel!U456:BL456)</f>
      </c>
      <c r="M456">
        <f>SUMIF(negtgel!U$2:BL$2,'Tsalin uzuulelt'!P$1,negtgel!U456:BL456) + SUMIF(negtgel!U$2:BL$2,'Tsalin uzuulelt'!P$2,negtgel!U456:BL456)+ SUMIF(negtgel!U$2:BL$2,'Tsalin uzuulelt'!P$3,negtgel!U456:BL456)+ SUMIF(negtgel!U$2:BL$2,'Tsalin uzuulelt'!P$4,negtgel!U456:BL456)+ SUMIF(negtgel!U$2:BL$2,'Tsalin uzuulelt'!P$5,negtgel!U456:BL456)</f>
      </c>
      <c r="N456">
        <f>IF(ISNUMBER(U456*1)=CF456,0,K456-H456-G456)</f>
      </c>
      <c r="O456">
        <f>IF(ISNUMBER(U456*1)=CF456,0,L456)</f>
      </c>
      <c r="P456">
        <f>IF(ISNUMBER(U456*1)=CF456,0,M456)</f>
      </c>
      <c r="Q456">
        <f>IF(N456&gt;2400000,N456,0)</f>
      </c>
      <c r="R456">
        <f>IF(L456/Q456*100&lt;3,2,10)</f>
      </c>
      <c r="S456">
        <f>IF(CH456=0,0,IF(B456&gt;9,10,IF(B456&gt;8,B456,IF(B456&gt;7.7,7.8,IF(B456&gt;3,B456,IF(B456&gt;1.5,2))))))</f>
      </c>
      <c r="T456">
        <f>IFERROR(U456*1,0)</f>
      </c>
      <c r="U456" t="n">
        <v>74.0</v>
      </c>
      <c r="V456" t="s">
        <v>4506</v>
      </c>
      <c r="W456" t="s">
        <v>4469</v>
      </c>
      <c r="X456" t="n">
        <v>580710.0</v>
      </c>
      <c r="Y456" t="n">
        <v>181472.0</v>
      </c>
      <c r="Z456" t="n">
        <v>0.0</v>
      </c>
      <c r="AA456" t="n">
        <v>0.0</v>
      </c>
      <c r="AB456" t="n">
        <v>0.0</v>
      </c>
      <c r="AC456" t="n">
        <v>0.0</v>
      </c>
      <c r="AD456" t="n">
        <v>0.0</v>
      </c>
      <c r="AE456" t="n">
        <v>0.0</v>
      </c>
      <c r="AF456" t="n">
        <v>15000.0</v>
      </c>
      <c r="AG456" t="n">
        <v>0.0</v>
      </c>
      <c r="AH456" t="n">
        <v>0.0</v>
      </c>
      <c r="AI456" t="n">
        <v>0.0</v>
      </c>
      <c r="AJ456" t="n">
        <v>421351.0</v>
      </c>
      <c r="AK456" t="n">
        <v>0.0</v>
      </c>
      <c r="AL456" t="n">
        <v>0.0</v>
      </c>
      <c r="AM456" t="n">
        <v>0.0</v>
      </c>
      <c r="AN456" t="n">
        <v>0.0</v>
      </c>
      <c r="AO456" t="n">
        <v>617823.0</v>
      </c>
      <c r="AP456" t="n">
        <v>61783.0</v>
      </c>
      <c r="AQ456" t="n">
        <v>48754.1</v>
      </c>
      <c r="CG456"/>
    </row>
    <row r="457">
      <c r="A457" t="n">
        <v>7.0</v>
      </c>
      <c r="B457">
        <f>IF((K457-G457-H457&gt;2400000),10,(L457/(K457-G457-H457)*100))</f>
      </c>
      <c r="C457">
        <f>IF(N457&gt;2400000,240000,(N457*S457)/100)</f>
      </c>
      <c r="D457">
        <f>IF(S457=0,0,IF((N457-I457)&gt;2400000,((((((N457-I457-J457)-240000))*0.1+(I457+J457)*0.1)))-7000,((((((N457-I457-J457)-(N457-I457-J457)*S457/100)))*0.1+(I457+J457)*0.1)-7000)))</f>
      </c>
      <c r="E457">
        <f>C457-O457</f>
      </c>
      <c r="F457">
        <f>D457-P457</f>
      </c>
      <c r="G457">
        <f>SUMIF(negtgel!U$2:BL$2,'Tsalin uzuulelt'!B$1,negtgel!U457:BL457) + SUMIF(negtgel!U$2:BL$2,'Tsalin uzuulelt'!B$2,negtgel!U457:BL457)+SUMIF(negtgel!U$2:BL$2,'Tsalin uzuulelt'!B$3,negtgel!U457:BL457)+SUMIF(negtgel!U$2:BL$2,'Tsalin uzuulelt'!B$4,negtgel!U457:BL457)+SUMIF(negtgel!U$2:BL$2,'Tsalin uzuulelt'!B$5,negtgel!U457:BL457)</f>
      </c>
      <c r="H457">
        <f>SUMIF(negtgel!U$2:BL$2,'Tsalin uzuulelt'!F$1,negtgel!U457:BL457) + SUMIF(negtgel!U$2:BL$2,'Tsalin uzuulelt'!F$2,negtgel!U457:BL457)+SUMIF(negtgel!U$2:BL$2,'Tsalin uzuulelt'!F$3,negtgel!U457:BL457)+SUMIF(negtgel!U$2:BL$2,'Tsalin uzuulelt'!F$4,negtgel!U457:BL457)+SUMIF(negtgel!U$2:BL$2,'Tsalin uzuulelt'!F$5,negtgel!U457:BL457)</f>
      </c>
      <c r="I457">
        <f>SUMIF(negtgel!U$2:BL$2,'Tsalin uzuulelt'!H$1,negtgel!U457:BL457) + SUMIF(negtgel!U$2:BL$2,'Tsalin uzuulelt'!H$2,negtgel!U457:BL457)+SUMIF(negtgel!U$2:BL$2,'Tsalin uzuulelt'!H$3,negtgel!U457:BL457)+SUMIF(negtgel!U$2:BL$2,'Tsalin uzuulelt'!H$4,negtgel!U457:BL457)+SUMIF(negtgel!U$2:BL$2,'Tsalin uzuulelt'!H$5,negtgel!U457:BL457)</f>
      </c>
      <c r="J457">
        <f>SUMIF(negtgel!U$2:BL$2,'Tsalin uzuulelt'!J$1,negtgel!U457:BL457) + SUMIF(negtgel!U$2:BL$2,'Tsalin uzuulelt'!J$2,negtgel!U457:BL457)+SUMIF(negtgel!U$2:BL$2,'Tsalin uzuulelt'!J$3,negtgel!U457:BL457)+SUMIF(negtgel!U$2:BL$2,'Tsalin uzuulelt'!J$4,negtgel!U457:BL457)+SUMIF(negtgel!U$2:BL$2,'Tsalin uzuulelt'!J$5,negtgel!U457:BL457)</f>
      </c>
      <c r="K457">
        <f>SUMIF(negtgel!U$2:BL$2,'Tsalin uzuulelt'!L$1,negtgel!U457:BL457) + SUMIF(negtgel!U$2:BL$2,'Tsalin uzuulelt'!L$2,negtgel!U457:BL457)+SUMIF(negtgel!U$2:BL$2,'Tsalin uzuulelt'!L$3,negtgel!U457:BL457)+SUMIF(negtgel!U$2:BL$2,'Tsalin uzuulelt'!L$4,negtgel!U457:BL457)+SUMIF(negtgel!U$2:BL$2,'Tsalin uzuulelt'!L$5,negtgel!U457:BL457)</f>
      </c>
      <c r="L457">
        <f>SUMIF(negtgel!U$2:BL$2,'Tsalin uzuulelt'!N$1,negtgel!U457:BL457) + SUMIF(negtgel!U$2:BL$2,'Tsalin uzuulelt'!N$2,negtgel!U457:BL457)+SUMIF(negtgel!U$2:BL$2,'Tsalin uzuulelt'!N$3,negtgel!U457:BL457)+SUMIF(negtgel!U$2:BL$2,'Tsalin uzuulelt'!N$4,negtgel!U457:BL457)+SUMIF(negtgel!U$2:BL$2,'Tsalin uzuulelt'!N$5,negtgel!U457:BL457)</f>
      </c>
      <c r="M457">
        <f>SUMIF(negtgel!U$2:BL$2,'Tsalin uzuulelt'!P$1,negtgel!U457:BL457) + SUMIF(negtgel!U$2:BL$2,'Tsalin uzuulelt'!P$2,negtgel!U457:BL457)+ SUMIF(negtgel!U$2:BL$2,'Tsalin uzuulelt'!P$3,negtgel!U457:BL457)+ SUMIF(negtgel!U$2:BL$2,'Tsalin uzuulelt'!P$4,negtgel!U457:BL457)+ SUMIF(negtgel!U$2:BL$2,'Tsalin uzuulelt'!P$5,negtgel!U457:BL457)</f>
      </c>
      <c r="N457">
        <f>IF(ISNUMBER(U457*1)=CF457,0,K457-H457-G457)</f>
      </c>
      <c r="O457">
        <f>IF(ISNUMBER(U457*1)=CF457,0,L457)</f>
      </c>
      <c r="P457">
        <f>IF(ISNUMBER(U457*1)=CF457,0,M457)</f>
      </c>
      <c r="Q457">
        <f>IF(N457&gt;2400000,N457,0)</f>
      </c>
      <c r="R457">
        <f>IF(L457/Q457*100&lt;3,2,10)</f>
      </c>
      <c r="S457">
        <f>IF(CH457=0,0,IF(B457&gt;9,10,IF(B457&gt;8,B457,IF(B457&gt;7.7,7.8,IF(B457&gt;3,B457,IF(B457&gt;1.5,2))))))</f>
      </c>
      <c r="T457">
        <f>IFERROR(U457*1,0)</f>
      </c>
      <c r="U457" t="n">
        <v>75.0</v>
      </c>
      <c r="V457" t="s">
        <v>4507</v>
      </c>
      <c r="W457" t="s">
        <v>4471</v>
      </c>
      <c r="X457" t="n">
        <v>500784.0</v>
      </c>
      <c r="Y457" t="n">
        <v>0.0</v>
      </c>
      <c r="Z457" t="n">
        <v>0.0</v>
      </c>
      <c r="AA457" t="n">
        <v>0.0</v>
      </c>
      <c r="AB457" t="n">
        <v>0.0</v>
      </c>
      <c r="AC457" t="n">
        <v>0.0</v>
      </c>
      <c r="AD457" t="n">
        <v>0.0</v>
      </c>
      <c r="AE457" t="n">
        <v>0.0</v>
      </c>
      <c r="AF457" t="n">
        <v>0.0</v>
      </c>
      <c r="AG457" t="n">
        <v>0.0</v>
      </c>
      <c r="AH457" t="n">
        <v>0.0</v>
      </c>
      <c r="AI457" t="n">
        <v>0.0</v>
      </c>
      <c r="AJ457" t="n">
        <v>0.0</v>
      </c>
      <c r="AK457" t="n">
        <v>0.0</v>
      </c>
      <c r="AL457" t="n">
        <v>0.0</v>
      </c>
      <c r="AM457" t="n">
        <v>0.0</v>
      </c>
      <c r="AN457" t="n">
        <v>0.0</v>
      </c>
      <c r="AO457" t="n">
        <v>0.0</v>
      </c>
      <c r="AP457" t="n">
        <v>0.0</v>
      </c>
      <c r="AQ457" t="n">
        <v>0.0</v>
      </c>
      <c r="CG457"/>
    </row>
    <row r="458">
      <c r="A458" t="n">
        <v>7.0</v>
      </c>
      <c r="B458">
        <f>IF((K458-G458-H458&gt;2400000),10,(L458/(K458-G458-H458)*100))</f>
      </c>
      <c r="C458">
        <f>IF(N458&gt;2400000,240000,(N458*S458)/100)</f>
      </c>
      <c r="D458">
        <f>IF(S458=0,0,IF((N458-I458)&gt;2400000,((((((N458-I458-J458)-240000))*0.1+(I458+J458)*0.1)))-7000,((((((N458-I458-J458)-(N458-I458-J458)*S458/100)))*0.1+(I458+J458)*0.1)-7000)))</f>
      </c>
      <c r="E458">
        <f>C458-O458</f>
      </c>
      <c r="F458">
        <f>D458-P458</f>
      </c>
      <c r="G458">
        <f>SUMIF(negtgel!U$2:BL$2,'Tsalin uzuulelt'!B$1,negtgel!U458:BL458) + SUMIF(negtgel!U$2:BL$2,'Tsalin uzuulelt'!B$2,negtgel!U458:BL458)+SUMIF(negtgel!U$2:BL$2,'Tsalin uzuulelt'!B$3,negtgel!U458:BL458)+SUMIF(negtgel!U$2:BL$2,'Tsalin uzuulelt'!B$4,negtgel!U458:BL458)+SUMIF(negtgel!U$2:BL$2,'Tsalin uzuulelt'!B$5,negtgel!U458:BL458)</f>
      </c>
      <c r="H458">
        <f>SUMIF(negtgel!U$2:BL$2,'Tsalin uzuulelt'!F$1,negtgel!U458:BL458) + SUMIF(negtgel!U$2:BL$2,'Tsalin uzuulelt'!F$2,negtgel!U458:BL458)+SUMIF(negtgel!U$2:BL$2,'Tsalin uzuulelt'!F$3,negtgel!U458:BL458)+SUMIF(negtgel!U$2:BL$2,'Tsalin uzuulelt'!F$4,negtgel!U458:BL458)+SUMIF(negtgel!U$2:BL$2,'Tsalin uzuulelt'!F$5,negtgel!U458:BL458)</f>
      </c>
      <c r="I458">
        <f>SUMIF(negtgel!U$2:BL$2,'Tsalin uzuulelt'!H$1,negtgel!U458:BL458) + SUMIF(negtgel!U$2:BL$2,'Tsalin uzuulelt'!H$2,negtgel!U458:BL458)+SUMIF(negtgel!U$2:BL$2,'Tsalin uzuulelt'!H$3,negtgel!U458:BL458)+SUMIF(negtgel!U$2:BL$2,'Tsalin uzuulelt'!H$4,negtgel!U458:BL458)+SUMIF(negtgel!U$2:BL$2,'Tsalin uzuulelt'!H$5,negtgel!U458:BL458)</f>
      </c>
      <c r="J458">
        <f>SUMIF(negtgel!U$2:BL$2,'Tsalin uzuulelt'!J$1,negtgel!U458:BL458) + SUMIF(negtgel!U$2:BL$2,'Tsalin uzuulelt'!J$2,negtgel!U458:BL458)+SUMIF(negtgel!U$2:BL$2,'Tsalin uzuulelt'!J$3,negtgel!U458:BL458)+SUMIF(negtgel!U$2:BL$2,'Tsalin uzuulelt'!J$4,negtgel!U458:BL458)+SUMIF(negtgel!U$2:BL$2,'Tsalin uzuulelt'!J$5,negtgel!U458:BL458)</f>
      </c>
      <c r="K458">
        <f>SUMIF(negtgel!U$2:BL$2,'Tsalin uzuulelt'!L$1,negtgel!U458:BL458) + SUMIF(negtgel!U$2:BL$2,'Tsalin uzuulelt'!L$2,negtgel!U458:BL458)+SUMIF(negtgel!U$2:BL$2,'Tsalin uzuulelt'!L$3,negtgel!U458:BL458)+SUMIF(negtgel!U$2:BL$2,'Tsalin uzuulelt'!L$4,negtgel!U458:BL458)+SUMIF(negtgel!U$2:BL$2,'Tsalin uzuulelt'!L$5,negtgel!U458:BL458)</f>
      </c>
      <c r="L458">
        <f>SUMIF(negtgel!U$2:BL$2,'Tsalin uzuulelt'!N$1,negtgel!U458:BL458) + SUMIF(negtgel!U$2:BL$2,'Tsalin uzuulelt'!N$2,negtgel!U458:BL458)+SUMIF(negtgel!U$2:BL$2,'Tsalin uzuulelt'!N$3,negtgel!U458:BL458)+SUMIF(negtgel!U$2:BL$2,'Tsalin uzuulelt'!N$4,negtgel!U458:BL458)+SUMIF(negtgel!U$2:BL$2,'Tsalin uzuulelt'!N$5,negtgel!U458:BL458)</f>
      </c>
      <c r="M458">
        <f>SUMIF(negtgel!U$2:BL$2,'Tsalin uzuulelt'!P$1,negtgel!U458:BL458) + SUMIF(negtgel!U$2:BL$2,'Tsalin uzuulelt'!P$2,negtgel!U458:BL458)+ SUMIF(negtgel!U$2:BL$2,'Tsalin uzuulelt'!P$3,negtgel!U458:BL458)+ SUMIF(negtgel!U$2:BL$2,'Tsalin uzuulelt'!P$4,negtgel!U458:BL458)+ SUMIF(negtgel!U$2:BL$2,'Tsalin uzuulelt'!P$5,negtgel!U458:BL458)</f>
      </c>
      <c r="N458">
        <f>IF(ISNUMBER(U458*1)=CF458,0,K458-H458-G458)</f>
      </c>
      <c r="O458">
        <f>IF(ISNUMBER(U458*1)=CF458,0,L458)</f>
      </c>
      <c r="P458">
        <f>IF(ISNUMBER(U458*1)=CF458,0,M458)</f>
      </c>
      <c r="Q458">
        <f>IF(N458&gt;2400000,N458,0)</f>
      </c>
      <c r="R458">
        <f>IF(L458/Q458*100&lt;3,2,10)</f>
      </c>
      <c r="S458">
        <f>IF(CH458=0,0,IF(B458&gt;9,10,IF(B458&gt;8,B458,IF(B458&gt;7.7,7.8,IF(B458&gt;3,B458,IF(B458&gt;1.5,2))))))</f>
      </c>
      <c r="T458">
        <f>IFERROR(U458*1,0)</f>
      </c>
      <c r="U458" t="n">
        <v>76.0</v>
      </c>
      <c r="V458" t="s">
        <v>4508</v>
      </c>
      <c r="W458" t="s">
        <v>4471</v>
      </c>
      <c r="X458" t="n">
        <v>496912.0</v>
      </c>
      <c r="Y458" t="n">
        <v>496912.0</v>
      </c>
      <c r="Z458" t="n">
        <v>0.0</v>
      </c>
      <c r="AA458" t="n">
        <v>0.0</v>
      </c>
      <c r="AB458" t="n">
        <v>49691.0</v>
      </c>
      <c r="AC458" t="n">
        <v>0.0</v>
      </c>
      <c r="AD458" t="n">
        <v>0.0</v>
      </c>
      <c r="AE458" t="n">
        <v>0.0</v>
      </c>
      <c r="AF458" t="n">
        <v>48000.0</v>
      </c>
      <c r="AG458" t="n">
        <v>0.0</v>
      </c>
      <c r="AH458" t="n">
        <v>0.0</v>
      </c>
      <c r="AI458" t="n">
        <v>0.0</v>
      </c>
      <c r="AJ458" t="n">
        <v>0.0</v>
      </c>
      <c r="AK458" t="n">
        <v>0.0</v>
      </c>
      <c r="AL458" t="n">
        <v>0.0</v>
      </c>
      <c r="AM458" t="n">
        <v>0.0</v>
      </c>
      <c r="AN458" t="n">
        <v>0.0</v>
      </c>
      <c r="AO458" t="n">
        <v>594603.0</v>
      </c>
      <c r="AP458" t="n">
        <v>59460.0</v>
      </c>
      <c r="AQ458" t="n">
        <v>46994.3</v>
      </c>
      <c r="CG458"/>
    </row>
    <row r="459">
      <c r="A459" t="n">
        <v>7.0</v>
      </c>
      <c r="B459">
        <f>IF((K459-G459-H459&gt;2400000),10,(L459/(K459-G459-H459)*100))</f>
      </c>
      <c r="C459">
        <f>IF(N459&gt;2400000,240000,(N459*S459)/100)</f>
      </c>
      <c r="D459">
        <f>IF(S459=0,0,IF((N459-I459)&gt;2400000,((((((N459-I459-J459)-240000))*0.1+(I459+J459)*0.1)))-7000,((((((N459-I459-J459)-(N459-I459-J459)*S459/100)))*0.1+(I459+J459)*0.1)-7000)))</f>
      </c>
      <c r="E459">
        <f>C459-O459</f>
      </c>
      <c r="F459">
        <f>D459-P459</f>
      </c>
      <c r="G459">
        <f>SUMIF(negtgel!U$2:BL$2,'Tsalin uzuulelt'!B$1,negtgel!U459:BL459) + SUMIF(negtgel!U$2:BL$2,'Tsalin uzuulelt'!B$2,negtgel!U459:BL459)+SUMIF(negtgel!U$2:BL$2,'Tsalin uzuulelt'!B$3,negtgel!U459:BL459)+SUMIF(negtgel!U$2:BL$2,'Tsalin uzuulelt'!B$4,negtgel!U459:BL459)+SUMIF(negtgel!U$2:BL$2,'Tsalin uzuulelt'!B$5,negtgel!U459:BL459)</f>
      </c>
      <c r="H459">
        <f>SUMIF(negtgel!U$2:BL$2,'Tsalin uzuulelt'!F$1,negtgel!U459:BL459) + SUMIF(negtgel!U$2:BL$2,'Tsalin uzuulelt'!F$2,negtgel!U459:BL459)+SUMIF(negtgel!U$2:BL$2,'Tsalin uzuulelt'!F$3,negtgel!U459:BL459)+SUMIF(negtgel!U$2:BL$2,'Tsalin uzuulelt'!F$4,negtgel!U459:BL459)+SUMIF(negtgel!U$2:BL$2,'Tsalin uzuulelt'!F$5,negtgel!U459:BL459)</f>
      </c>
      <c r="I459">
        <f>SUMIF(negtgel!U$2:BL$2,'Tsalin uzuulelt'!H$1,negtgel!U459:BL459) + SUMIF(negtgel!U$2:BL$2,'Tsalin uzuulelt'!H$2,negtgel!U459:BL459)+SUMIF(negtgel!U$2:BL$2,'Tsalin uzuulelt'!H$3,negtgel!U459:BL459)+SUMIF(negtgel!U$2:BL$2,'Tsalin uzuulelt'!H$4,negtgel!U459:BL459)+SUMIF(negtgel!U$2:BL$2,'Tsalin uzuulelt'!H$5,negtgel!U459:BL459)</f>
      </c>
      <c r="J459">
        <f>SUMIF(negtgel!U$2:BL$2,'Tsalin uzuulelt'!J$1,negtgel!U459:BL459) + SUMIF(negtgel!U$2:BL$2,'Tsalin uzuulelt'!J$2,negtgel!U459:BL459)+SUMIF(negtgel!U$2:BL$2,'Tsalin uzuulelt'!J$3,negtgel!U459:BL459)+SUMIF(negtgel!U$2:BL$2,'Tsalin uzuulelt'!J$4,negtgel!U459:BL459)+SUMIF(negtgel!U$2:BL$2,'Tsalin uzuulelt'!J$5,negtgel!U459:BL459)</f>
      </c>
      <c r="K459">
        <f>SUMIF(negtgel!U$2:BL$2,'Tsalin uzuulelt'!L$1,negtgel!U459:BL459) + SUMIF(negtgel!U$2:BL$2,'Tsalin uzuulelt'!L$2,negtgel!U459:BL459)+SUMIF(negtgel!U$2:BL$2,'Tsalin uzuulelt'!L$3,negtgel!U459:BL459)+SUMIF(negtgel!U$2:BL$2,'Tsalin uzuulelt'!L$4,negtgel!U459:BL459)+SUMIF(negtgel!U$2:BL$2,'Tsalin uzuulelt'!L$5,negtgel!U459:BL459)</f>
      </c>
      <c r="L459">
        <f>SUMIF(negtgel!U$2:BL$2,'Tsalin uzuulelt'!N$1,negtgel!U459:BL459) + SUMIF(negtgel!U$2:BL$2,'Tsalin uzuulelt'!N$2,negtgel!U459:BL459)+SUMIF(negtgel!U$2:BL$2,'Tsalin uzuulelt'!N$3,negtgel!U459:BL459)+SUMIF(negtgel!U$2:BL$2,'Tsalin uzuulelt'!N$4,negtgel!U459:BL459)+SUMIF(negtgel!U$2:BL$2,'Tsalin uzuulelt'!N$5,negtgel!U459:BL459)</f>
      </c>
      <c r="M459">
        <f>SUMIF(negtgel!U$2:BL$2,'Tsalin uzuulelt'!P$1,negtgel!U459:BL459) + SUMIF(negtgel!U$2:BL$2,'Tsalin uzuulelt'!P$2,negtgel!U459:BL459)+ SUMIF(negtgel!U$2:BL$2,'Tsalin uzuulelt'!P$3,negtgel!U459:BL459)+ SUMIF(negtgel!U$2:BL$2,'Tsalin uzuulelt'!P$4,negtgel!U459:BL459)+ SUMIF(negtgel!U$2:BL$2,'Tsalin uzuulelt'!P$5,negtgel!U459:BL459)</f>
      </c>
      <c r="N459">
        <f>IF(ISNUMBER(U459*1)=CF459,0,K459-H459-G459)</f>
      </c>
      <c r="O459">
        <f>IF(ISNUMBER(U459*1)=CF459,0,L459)</f>
      </c>
      <c r="P459">
        <f>IF(ISNUMBER(U459*1)=CF459,0,M459)</f>
      </c>
      <c r="Q459">
        <f>IF(N459&gt;2400000,N459,0)</f>
      </c>
      <c r="R459">
        <f>IF(L459/Q459*100&lt;3,2,10)</f>
      </c>
      <c r="S459">
        <f>IF(CH459=0,0,IF(B459&gt;9,10,IF(B459&gt;8,B459,IF(B459&gt;7.7,7.8,IF(B459&gt;3,B459,IF(B459&gt;1.5,2))))))</f>
      </c>
      <c r="T459">
        <f>IFERROR(U459*1,0)</f>
      </c>
      <c r="U459" t="n">
        <v>77.0</v>
      </c>
      <c r="V459" t="s">
        <v>4510</v>
      </c>
      <c r="W459" t="s">
        <v>4499</v>
      </c>
      <c r="X459" t="n">
        <v>663720.0</v>
      </c>
      <c r="Y459" t="n">
        <v>663720.0</v>
      </c>
      <c r="Z459" t="n">
        <v>66372.0</v>
      </c>
      <c r="AA459" t="n">
        <v>112832.0</v>
      </c>
      <c r="AB459" t="n">
        <v>0.0</v>
      </c>
      <c r="AC459" t="n">
        <v>0.0</v>
      </c>
      <c r="AD459" t="n">
        <v>0.0</v>
      </c>
      <c r="AE459" t="n">
        <v>0.0</v>
      </c>
      <c r="AF459" t="n">
        <v>48000.0</v>
      </c>
      <c r="AG459" t="n">
        <v>0.0</v>
      </c>
      <c r="AH459" t="n">
        <v>0.0</v>
      </c>
      <c r="AI459" t="n">
        <v>0.0</v>
      </c>
      <c r="AJ459" t="n">
        <v>0.0</v>
      </c>
      <c r="AK459" t="n">
        <v>0.0</v>
      </c>
      <c r="AL459" t="n">
        <v>0.0</v>
      </c>
      <c r="AM459" t="n">
        <v>0.0</v>
      </c>
      <c r="AN459" t="n">
        <v>0.0</v>
      </c>
      <c r="AO459" t="n">
        <v>890924.0</v>
      </c>
      <c r="AP459" t="n">
        <v>89092.0</v>
      </c>
      <c r="AQ459" t="n">
        <v>73663.2</v>
      </c>
      <c r="CG459"/>
    </row>
    <row r="460">
      <c r="A460" t="n">
        <v>7.0</v>
      </c>
      <c r="B460">
        <f>IF((K460-G460-H460&gt;2400000),10,(L460/(K460-G460-H460)*100))</f>
      </c>
      <c r="C460">
        <f>IF(N460&gt;2400000,240000,(N460*S460)/100)</f>
      </c>
      <c r="D460">
        <f>IF(S460=0,0,IF((N460-I460)&gt;2400000,((((((N460-I460-J460)-240000))*0.1+(I460+J460)*0.1)))-7000,((((((N460-I460-J460)-(N460-I460-J460)*S460/100)))*0.1+(I460+J460)*0.1)-7000)))</f>
      </c>
      <c r="E460">
        <f>C460-O460</f>
      </c>
      <c r="F460">
        <f>D460-P460</f>
      </c>
      <c r="G460">
        <f>SUMIF(negtgel!U$2:BL$2,'Tsalin uzuulelt'!B$1,negtgel!U460:BL460) + SUMIF(negtgel!U$2:BL$2,'Tsalin uzuulelt'!B$2,negtgel!U460:BL460)+SUMIF(negtgel!U$2:BL$2,'Tsalin uzuulelt'!B$3,negtgel!U460:BL460)+SUMIF(negtgel!U$2:BL$2,'Tsalin uzuulelt'!B$4,negtgel!U460:BL460)+SUMIF(negtgel!U$2:BL$2,'Tsalin uzuulelt'!B$5,negtgel!U460:BL460)</f>
      </c>
      <c r="H460">
        <f>SUMIF(negtgel!U$2:BL$2,'Tsalin uzuulelt'!F$1,negtgel!U460:BL460) + SUMIF(negtgel!U$2:BL$2,'Tsalin uzuulelt'!F$2,negtgel!U460:BL460)+SUMIF(negtgel!U$2:BL$2,'Tsalin uzuulelt'!F$3,negtgel!U460:BL460)+SUMIF(negtgel!U$2:BL$2,'Tsalin uzuulelt'!F$4,negtgel!U460:BL460)+SUMIF(negtgel!U$2:BL$2,'Tsalin uzuulelt'!F$5,negtgel!U460:BL460)</f>
      </c>
      <c r="I460">
        <f>SUMIF(negtgel!U$2:BL$2,'Tsalin uzuulelt'!H$1,negtgel!U460:BL460) + SUMIF(negtgel!U$2:BL$2,'Tsalin uzuulelt'!H$2,negtgel!U460:BL460)+SUMIF(negtgel!U$2:BL$2,'Tsalin uzuulelt'!H$3,negtgel!U460:BL460)+SUMIF(negtgel!U$2:BL$2,'Tsalin uzuulelt'!H$4,negtgel!U460:BL460)+SUMIF(negtgel!U$2:BL$2,'Tsalin uzuulelt'!H$5,negtgel!U460:BL460)</f>
      </c>
      <c r="J460">
        <f>SUMIF(negtgel!U$2:BL$2,'Tsalin uzuulelt'!J$1,negtgel!U460:BL460) + SUMIF(negtgel!U$2:BL$2,'Tsalin uzuulelt'!J$2,negtgel!U460:BL460)+SUMIF(negtgel!U$2:BL$2,'Tsalin uzuulelt'!J$3,negtgel!U460:BL460)+SUMIF(negtgel!U$2:BL$2,'Tsalin uzuulelt'!J$4,negtgel!U460:BL460)+SUMIF(negtgel!U$2:BL$2,'Tsalin uzuulelt'!J$5,negtgel!U460:BL460)</f>
      </c>
      <c r="K460">
        <f>SUMIF(negtgel!U$2:BL$2,'Tsalin uzuulelt'!L$1,negtgel!U460:BL460) + SUMIF(negtgel!U$2:BL$2,'Tsalin uzuulelt'!L$2,negtgel!U460:BL460)+SUMIF(negtgel!U$2:BL$2,'Tsalin uzuulelt'!L$3,negtgel!U460:BL460)+SUMIF(negtgel!U$2:BL$2,'Tsalin uzuulelt'!L$4,negtgel!U460:BL460)+SUMIF(negtgel!U$2:BL$2,'Tsalin uzuulelt'!L$5,negtgel!U460:BL460)</f>
      </c>
      <c r="L460">
        <f>SUMIF(negtgel!U$2:BL$2,'Tsalin uzuulelt'!N$1,negtgel!U460:BL460) + SUMIF(negtgel!U$2:BL$2,'Tsalin uzuulelt'!N$2,negtgel!U460:BL460)+SUMIF(negtgel!U$2:BL$2,'Tsalin uzuulelt'!N$3,negtgel!U460:BL460)+SUMIF(negtgel!U$2:BL$2,'Tsalin uzuulelt'!N$4,negtgel!U460:BL460)+SUMIF(negtgel!U$2:BL$2,'Tsalin uzuulelt'!N$5,negtgel!U460:BL460)</f>
      </c>
      <c r="M460">
        <f>SUMIF(negtgel!U$2:BL$2,'Tsalin uzuulelt'!P$1,negtgel!U460:BL460) + SUMIF(negtgel!U$2:BL$2,'Tsalin uzuulelt'!P$2,negtgel!U460:BL460)+ SUMIF(negtgel!U$2:BL$2,'Tsalin uzuulelt'!P$3,negtgel!U460:BL460)+ SUMIF(negtgel!U$2:BL$2,'Tsalin uzuulelt'!P$4,negtgel!U460:BL460)+ SUMIF(negtgel!U$2:BL$2,'Tsalin uzuulelt'!P$5,negtgel!U460:BL460)</f>
      </c>
      <c r="N460">
        <f>IF(ISNUMBER(U460*1)=CF460,0,K460-H460-G460)</f>
      </c>
      <c r="O460">
        <f>IF(ISNUMBER(U460*1)=CF460,0,L460)</f>
      </c>
      <c r="P460">
        <f>IF(ISNUMBER(U460*1)=CF460,0,M460)</f>
      </c>
      <c r="Q460">
        <f>IF(N460&gt;2400000,N460,0)</f>
      </c>
      <c r="R460">
        <f>IF(L460/Q460*100&lt;3,2,10)</f>
      </c>
      <c r="S460">
        <f>IF(CH460=0,0,IF(B460&gt;9,10,IF(B460&gt;8,B460,IF(B460&gt;7.7,7.8,IF(B460&gt;3,B460,IF(B460&gt;1.5,2))))))</f>
      </c>
      <c r="T460">
        <f>IFERROR(U460*1,0)</f>
      </c>
      <c r="U460" t="n">
        <v>78.0</v>
      </c>
      <c r="V460" t="s">
        <v>4547</v>
      </c>
      <c r="W460" t="s">
        <v>4469</v>
      </c>
      <c r="X460" t="n">
        <v>645556.0</v>
      </c>
      <c r="Y460" t="n">
        <v>645556.0</v>
      </c>
      <c r="Z460" t="n">
        <v>0.0</v>
      </c>
      <c r="AA460" t="n">
        <v>0.0</v>
      </c>
      <c r="AB460" t="n">
        <v>0.0</v>
      </c>
      <c r="AC460" t="n">
        <v>0.0</v>
      </c>
      <c r="AD460" t="n">
        <v>0.0</v>
      </c>
      <c r="AE460" t="n">
        <v>0.0</v>
      </c>
      <c r="AF460" t="n">
        <v>48000.0</v>
      </c>
      <c r="AG460" t="n">
        <v>0.0</v>
      </c>
      <c r="AH460" t="n">
        <v>0.0</v>
      </c>
      <c r="AI460" t="n">
        <v>0.0</v>
      </c>
      <c r="AJ460" t="n">
        <v>0.0</v>
      </c>
      <c r="AK460" t="n">
        <v>0.0</v>
      </c>
      <c r="AL460" t="n">
        <v>0.0</v>
      </c>
      <c r="AM460" t="n">
        <v>0.0</v>
      </c>
      <c r="AN460" t="n">
        <v>0.0</v>
      </c>
      <c r="AO460" t="n">
        <v>693556.0</v>
      </c>
      <c r="AP460" t="n">
        <v>69355.0</v>
      </c>
      <c r="AQ460" t="n">
        <v>55900.0</v>
      </c>
      <c r="CG460"/>
    </row>
    <row r="461">
      <c r="A461" t="n">
        <v>7.0</v>
      </c>
      <c r="B461">
        <f>IF((K461-G461-H461&gt;2400000),10,(L461/(K461-G461-H461)*100))</f>
      </c>
      <c r="C461">
        <f>IF(N461&gt;2400000,240000,(N461*S461)/100)</f>
      </c>
      <c r="D461">
        <f>IF(S461=0,0,IF((N461-I461)&gt;2400000,((((((N461-I461-J461)-240000))*0.1+(I461+J461)*0.1)))-7000,((((((N461-I461-J461)-(N461-I461-J461)*S461/100)))*0.1+(I461+J461)*0.1)-7000)))</f>
      </c>
      <c r="E461">
        <f>C461-O461</f>
      </c>
      <c r="F461">
        <f>D461-P461</f>
      </c>
      <c r="G461">
        <f>SUMIF(negtgel!U$2:BL$2,'Tsalin uzuulelt'!B$1,negtgel!U461:BL461) + SUMIF(negtgel!U$2:BL$2,'Tsalin uzuulelt'!B$2,negtgel!U461:BL461)+SUMIF(negtgel!U$2:BL$2,'Tsalin uzuulelt'!B$3,negtgel!U461:BL461)+SUMIF(negtgel!U$2:BL$2,'Tsalin uzuulelt'!B$4,negtgel!U461:BL461)+SUMIF(negtgel!U$2:BL$2,'Tsalin uzuulelt'!B$5,negtgel!U461:BL461)</f>
      </c>
      <c r="H461">
        <f>SUMIF(negtgel!U$2:BL$2,'Tsalin uzuulelt'!F$1,negtgel!U461:BL461) + SUMIF(negtgel!U$2:BL$2,'Tsalin uzuulelt'!F$2,negtgel!U461:BL461)+SUMIF(negtgel!U$2:BL$2,'Tsalin uzuulelt'!F$3,negtgel!U461:BL461)+SUMIF(negtgel!U$2:BL$2,'Tsalin uzuulelt'!F$4,negtgel!U461:BL461)+SUMIF(negtgel!U$2:BL$2,'Tsalin uzuulelt'!F$5,negtgel!U461:BL461)</f>
      </c>
      <c r="I461">
        <f>SUMIF(negtgel!U$2:BL$2,'Tsalin uzuulelt'!H$1,negtgel!U461:BL461) + SUMIF(negtgel!U$2:BL$2,'Tsalin uzuulelt'!H$2,negtgel!U461:BL461)+SUMIF(negtgel!U$2:BL$2,'Tsalin uzuulelt'!H$3,negtgel!U461:BL461)+SUMIF(negtgel!U$2:BL$2,'Tsalin uzuulelt'!H$4,negtgel!U461:BL461)+SUMIF(negtgel!U$2:BL$2,'Tsalin uzuulelt'!H$5,negtgel!U461:BL461)</f>
      </c>
      <c r="J461">
        <f>SUMIF(negtgel!U$2:BL$2,'Tsalin uzuulelt'!J$1,negtgel!U461:BL461) + SUMIF(negtgel!U$2:BL$2,'Tsalin uzuulelt'!J$2,negtgel!U461:BL461)+SUMIF(negtgel!U$2:BL$2,'Tsalin uzuulelt'!J$3,negtgel!U461:BL461)+SUMIF(negtgel!U$2:BL$2,'Tsalin uzuulelt'!J$4,negtgel!U461:BL461)+SUMIF(negtgel!U$2:BL$2,'Tsalin uzuulelt'!J$5,negtgel!U461:BL461)</f>
      </c>
      <c r="K461">
        <f>SUMIF(negtgel!U$2:BL$2,'Tsalin uzuulelt'!L$1,negtgel!U461:BL461) + SUMIF(negtgel!U$2:BL$2,'Tsalin uzuulelt'!L$2,negtgel!U461:BL461)+SUMIF(negtgel!U$2:BL$2,'Tsalin uzuulelt'!L$3,negtgel!U461:BL461)+SUMIF(negtgel!U$2:BL$2,'Tsalin uzuulelt'!L$4,negtgel!U461:BL461)+SUMIF(negtgel!U$2:BL$2,'Tsalin uzuulelt'!L$5,negtgel!U461:BL461)</f>
      </c>
      <c r="L461">
        <f>SUMIF(negtgel!U$2:BL$2,'Tsalin uzuulelt'!N$1,negtgel!U461:BL461) + SUMIF(negtgel!U$2:BL$2,'Tsalin uzuulelt'!N$2,negtgel!U461:BL461)+SUMIF(negtgel!U$2:BL$2,'Tsalin uzuulelt'!N$3,negtgel!U461:BL461)+SUMIF(negtgel!U$2:BL$2,'Tsalin uzuulelt'!N$4,negtgel!U461:BL461)+SUMIF(negtgel!U$2:BL$2,'Tsalin uzuulelt'!N$5,negtgel!U461:BL461)</f>
      </c>
      <c r="M461">
        <f>SUMIF(negtgel!U$2:BL$2,'Tsalin uzuulelt'!P$1,negtgel!U461:BL461) + SUMIF(negtgel!U$2:BL$2,'Tsalin uzuulelt'!P$2,negtgel!U461:BL461)+ SUMIF(negtgel!U$2:BL$2,'Tsalin uzuulelt'!P$3,negtgel!U461:BL461)+ SUMIF(negtgel!U$2:BL$2,'Tsalin uzuulelt'!P$4,negtgel!U461:BL461)+ SUMIF(negtgel!U$2:BL$2,'Tsalin uzuulelt'!P$5,negtgel!U461:BL461)</f>
      </c>
      <c r="N461">
        <f>IF(ISNUMBER(U461*1)=CF461,0,K461-H461-G461)</f>
      </c>
      <c r="O461">
        <f>IF(ISNUMBER(U461*1)=CF461,0,L461)</f>
      </c>
      <c r="P461">
        <f>IF(ISNUMBER(U461*1)=CF461,0,M461)</f>
      </c>
      <c r="Q461">
        <f>IF(N461&gt;2400000,N461,0)</f>
      </c>
      <c r="R461">
        <f>IF(L461/Q461*100&lt;3,2,10)</f>
      </c>
      <c r="S461">
        <f>IF(CH461=0,0,IF(B461&gt;9,10,IF(B461&gt;8,B461,IF(B461&gt;7.7,7.8,IF(B461&gt;3,B461,IF(B461&gt;1.5,2))))))</f>
      </c>
      <c r="T461">
        <f>IFERROR(U461*1,0)</f>
      </c>
      <c r="U461" t="n">
        <v>79.0</v>
      </c>
      <c r="V461" t="s">
        <v>4512</v>
      </c>
      <c r="W461" t="s">
        <v>4469</v>
      </c>
      <c r="X461" t="n">
        <v>645556.0</v>
      </c>
      <c r="Y461" t="n">
        <v>161389.0</v>
      </c>
      <c r="Z461" t="n">
        <v>24208.0</v>
      </c>
      <c r="AA461" t="n">
        <v>27436.0</v>
      </c>
      <c r="AB461" t="n">
        <v>0.0</v>
      </c>
      <c r="AC461" t="n">
        <v>0.0</v>
      </c>
      <c r="AD461" t="n">
        <v>0.0</v>
      </c>
      <c r="AE461" t="n">
        <v>0.0</v>
      </c>
      <c r="AF461" t="n">
        <v>12000.0</v>
      </c>
      <c r="AG461" t="n">
        <v>0.0</v>
      </c>
      <c r="AH461" t="n">
        <v>0.0</v>
      </c>
      <c r="AI461" t="n">
        <v>0.0</v>
      </c>
      <c r="AJ461" t="n">
        <v>909107.0</v>
      </c>
      <c r="AK461" t="n">
        <v>0.0</v>
      </c>
      <c r="AL461" t="n">
        <v>0.0</v>
      </c>
      <c r="AM461" t="n">
        <v>0.0</v>
      </c>
      <c r="AN461" t="n">
        <v>0.0</v>
      </c>
      <c r="AO461" t="n">
        <v>1134140.0</v>
      </c>
      <c r="AP461" t="n">
        <v>113414.0</v>
      </c>
      <c r="AQ461" t="n">
        <v>95192.6</v>
      </c>
      <c r="CG461"/>
    </row>
    <row r="462">
      <c r="A462" t="n">
        <v>7.0</v>
      </c>
      <c r="B462">
        <f>IF((K462-G462-H462&gt;2400000),10,(L462/(K462-G462-H462)*100))</f>
      </c>
      <c r="C462">
        <f>IF(N462&gt;2400000,240000,(N462*S462)/100)</f>
      </c>
      <c r="D462">
        <f>IF(S462=0,0,IF((N462-I462)&gt;2400000,((((((N462-I462-J462)-240000))*0.1+(I462+J462)*0.1)))-7000,((((((N462-I462-J462)-(N462-I462-J462)*S462/100)))*0.1+(I462+J462)*0.1)-7000)))</f>
      </c>
      <c r="E462">
        <f>C462-O462</f>
      </c>
      <c r="F462">
        <f>D462-P462</f>
      </c>
      <c r="G462">
        <f>SUMIF(negtgel!U$2:BL$2,'Tsalin uzuulelt'!B$1,negtgel!U462:BL462) + SUMIF(negtgel!U$2:BL$2,'Tsalin uzuulelt'!B$2,negtgel!U462:BL462)+SUMIF(negtgel!U$2:BL$2,'Tsalin uzuulelt'!B$3,negtgel!U462:BL462)+SUMIF(negtgel!U$2:BL$2,'Tsalin uzuulelt'!B$4,negtgel!U462:BL462)+SUMIF(negtgel!U$2:BL$2,'Tsalin uzuulelt'!B$5,negtgel!U462:BL462)</f>
      </c>
      <c r="H462">
        <f>SUMIF(negtgel!U$2:BL$2,'Tsalin uzuulelt'!F$1,negtgel!U462:BL462) + SUMIF(negtgel!U$2:BL$2,'Tsalin uzuulelt'!F$2,negtgel!U462:BL462)+SUMIF(negtgel!U$2:BL$2,'Tsalin uzuulelt'!F$3,negtgel!U462:BL462)+SUMIF(negtgel!U$2:BL$2,'Tsalin uzuulelt'!F$4,negtgel!U462:BL462)+SUMIF(negtgel!U$2:BL$2,'Tsalin uzuulelt'!F$5,negtgel!U462:BL462)</f>
      </c>
      <c r="I462">
        <f>SUMIF(negtgel!U$2:BL$2,'Tsalin uzuulelt'!H$1,negtgel!U462:BL462) + SUMIF(negtgel!U$2:BL$2,'Tsalin uzuulelt'!H$2,negtgel!U462:BL462)+SUMIF(negtgel!U$2:BL$2,'Tsalin uzuulelt'!H$3,negtgel!U462:BL462)+SUMIF(negtgel!U$2:BL$2,'Tsalin uzuulelt'!H$4,negtgel!U462:BL462)+SUMIF(negtgel!U$2:BL$2,'Tsalin uzuulelt'!H$5,negtgel!U462:BL462)</f>
      </c>
      <c r="J462">
        <f>SUMIF(negtgel!U$2:BL$2,'Tsalin uzuulelt'!J$1,negtgel!U462:BL462) + SUMIF(negtgel!U$2:BL$2,'Tsalin uzuulelt'!J$2,negtgel!U462:BL462)+SUMIF(negtgel!U$2:BL$2,'Tsalin uzuulelt'!J$3,negtgel!U462:BL462)+SUMIF(negtgel!U$2:BL$2,'Tsalin uzuulelt'!J$4,negtgel!U462:BL462)+SUMIF(negtgel!U$2:BL$2,'Tsalin uzuulelt'!J$5,negtgel!U462:BL462)</f>
      </c>
      <c r="K462">
        <f>SUMIF(negtgel!U$2:BL$2,'Tsalin uzuulelt'!L$1,negtgel!U462:BL462) + SUMIF(negtgel!U$2:BL$2,'Tsalin uzuulelt'!L$2,negtgel!U462:BL462)+SUMIF(negtgel!U$2:BL$2,'Tsalin uzuulelt'!L$3,negtgel!U462:BL462)+SUMIF(negtgel!U$2:BL$2,'Tsalin uzuulelt'!L$4,negtgel!U462:BL462)+SUMIF(negtgel!U$2:BL$2,'Tsalin uzuulelt'!L$5,negtgel!U462:BL462)</f>
      </c>
      <c r="L462">
        <f>SUMIF(negtgel!U$2:BL$2,'Tsalin uzuulelt'!N$1,negtgel!U462:BL462) + SUMIF(negtgel!U$2:BL$2,'Tsalin uzuulelt'!N$2,negtgel!U462:BL462)+SUMIF(negtgel!U$2:BL$2,'Tsalin uzuulelt'!N$3,negtgel!U462:BL462)+SUMIF(negtgel!U$2:BL$2,'Tsalin uzuulelt'!N$4,negtgel!U462:BL462)+SUMIF(negtgel!U$2:BL$2,'Tsalin uzuulelt'!N$5,negtgel!U462:BL462)</f>
      </c>
      <c r="M462">
        <f>SUMIF(negtgel!U$2:BL$2,'Tsalin uzuulelt'!P$1,negtgel!U462:BL462) + SUMIF(negtgel!U$2:BL$2,'Tsalin uzuulelt'!P$2,negtgel!U462:BL462)+ SUMIF(negtgel!U$2:BL$2,'Tsalin uzuulelt'!P$3,negtgel!U462:BL462)+ SUMIF(negtgel!U$2:BL$2,'Tsalin uzuulelt'!P$4,negtgel!U462:BL462)+ SUMIF(negtgel!U$2:BL$2,'Tsalin uzuulelt'!P$5,negtgel!U462:BL462)</f>
      </c>
      <c r="N462">
        <f>IF(ISNUMBER(U462*1)=CF462,0,K462-H462-G462)</f>
      </c>
      <c r="O462">
        <f>IF(ISNUMBER(U462*1)=CF462,0,L462)</f>
      </c>
      <c r="P462">
        <f>IF(ISNUMBER(U462*1)=CF462,0,M462)</f>
      </c>
      <c r="Q462">
        <f>IF(N462&gt;2400000,N462,0)</f>
      </c>
      <c r="R462">
        <f>IF(L462/Q462*100&lt;3,2,10)</f>
      </c>
      <c r="S462">
        <f>IF(CH462=0,0,IF(B462&gt;9,10,IF(B462&gt;8,B462,IF(B462&gt;7.7,7.8,IF(B462&gt;3,B462,IF(B462&gt;1.5,2))))))</f>
      </c>
      <c r="T462">
        <f>IFERROR(U462*1,0)</f>
      </c>
      <c r="U462" t="n">
        <v>80.0</v>
      </c>
      <c r="V462" t="s">
        <v>4514</v>
      </c>
      <c r="W462" t="s">
        <v>4469</v>
      </c>
      <c r="X462" t="n">
        <v>613669.0</v>
      </c>
      <c r="Y462" t="n">
        <v>191772.0</v>
      </c>
      <c r="Z462" t="n">
        <v>9589.0</v>
      </c>
      <c r="AA462" t="n">
        <v>0.0</v>
      </c>
      <c r="AB462" t="n">
        <v>0.0</v>
      </c>
      <c r="AC462" t="n">
        <v>0.0</v>
      </c>
      <c r="AD462" t="n">
        <v>0.0</v>
      </c>
      <c r="AE462" t="n">
        <v>0.0</v>
      </c>
      <c r="AF462" t="n">
        <v>15000.0</v>
      </c>
      <c r="AG462" t="n">
        <v>0.0</v>
      </c>
      <c r="AH462" t="n">
        <v>0.0</v>
      </c>
      <c r="AI462" t="n">
        <v>0.0</v>
      </c>
      <c r="AJ462" t="n">
        <v>576376.0</v>
      </c>
      <c r="AK462" t="n">
        <v>0.0</v>
      </c>
      <c r="AL462" t="n">
        <v>0.0</v>
      </c>
      <c r="AM462" t="n">
        <v>0.0</v>
      </c>
      <c r="AN462" t="n">
        <v>0.0</v>
      </c>
      <c r="AO462" t="n">
        <v>792737.0</v>
      </c>
      <c r="AP462" t="n">
        <v>79274.0</v>
      </c>
      <c r="AQ462" t="n">
        <v>64496.3</v>
      </c>
      <c r="CG462"/>
    </row>
    <row r="463">
      <c r="A463" t="n">
        <v>7.0</v>
      </c>
      <c r="B463">
        <f>IF((K463-G463-H463&gt;2400000),10,(L463/(K463-G463-H463)*100))</f>
      </c>
      <c r="C463">
        <f>IF(N463&gt;2400000,240000,(N463*S463)/100)</f>
      </c>
      <c r="D463">
        <f>IF(S463=0,0,IF((N463-I463)&gt;2400000,((((((N463-I463-J463)-240000))*0.1+(I463+J463)*0.1)))-7000,((((((N463-I463-J463)-(N463-I463-J463)*S463/100)))*0.1+(I463+J463)*0.1)-7000)))</f>
      </c>
      <c r="E463">
        <f>C463-O463</f>
      </c>
      <c r="F463">
        <f>D463-P463</f>
      </c>
      <c r="G463">
        <f>SUMIF(negtgel!U$2:BL$2,'Tsalin uzuulelt'!B$1,negtgel!U463:BL463) + SUMIF(negtgel!U$2:BL$2,'Tsalin uzuulelt'!B$2,negtgel!U463:BL463)+SUMIF(negtgel!U$2:BL$2,'Tsalin uzuulelt'!B$3,negtgel!U463:BL463)+SUMIF(negtgel!U$2:BL$2,'Tsalin uzuulelt'!B$4,negtgel!U463:BL463)+SUMIF(negtgel!U$2:BL$2,'Tsalin uzuulelt'!B$5,negtgel!U463:BL463)</f>
      </c>
      <c r="H463">
        <f>SUMIF(negtgel!U$2:BL$2,'Tsalin uzuulelt'!F$1,negtgel!U463:BL463) + SUMIF(negtgel!U$2:BL$2,'Tsalin uzuulelt'!F$2,negtgel!U463:BL463)+SUMIF(negtgel!U$2:BL$2,'Tsalin uzuulelt'!F$3,negtgel!U463:BL463)+SUMIF(negtgel!U$2:BL$2,'Tsalin uzuulelt'!F$4,negtgel!U463:BL463)+SUMIF(negtgel!U$2:BL$2,'Tsalin uzuulelt'!F$5,negtgel!U463:BL463)</f>
      </c>
      <c r="I463">
        <f>SUMIF(negtgel!U$2:BL$2,'Tsalin uzuulelt'!H$1,negtgel!U463:BL463) + SUMIF(negtgel!U$2:BL$2,'Tsalin uzuulelt'!H$2,negtgel!U463:BL463)+SUMIF(negtgel!U$2:BL$2,'Tsalin uzuulelt'!H$3,negtgel!U463:BL463)+SUMIF(negtgel!U$2:BL$2,'Tsalin uzuulelt'!H$4,negtgel!U463:BL463)+SUMIF(negtgel!U$2:BL$2,'Tsalin uzuulelt'!H$5,negtgel!U463:BL463)</f>
      </c>
      <c r="J463">
        <f>SUMIF(negtgel!U$2:BL$2,'Tsalin uzuulelt'!J$1,negtgel!U463:BL463) + SUMIF(negtgel!U$2:BL$2,'Tsalin uzuulelt'!J$2,negtgel!U463:BL463)+SUMIF(negtgel!U$2:BL$2,'Tsalin uzuulelt'!J$3,negtgel!U463:BL463)+SUMIF(negtgel!U$2:BL$2,'Tsalin uzuulelt'!J$4,negtgel!U463:BL463)+SUMIF(negtgel!U$2:BL$2,'Tsalin uzuulelt'!J$5,negtgel!U463:BL463)</f>
      </c>
      <c r="K463">
        <f>SUMIF(negtgel!U$2:BL$2,'Tsalin uzuulelt'!L$1,negtgel!U463:BL463) + SUMIF(negtgel!U$2:BL$2,'Tsalin uzuulelt'!L$2,negtgel!U463:BL463)+SUMIF(negtgel!U$2:BL$2,'Tsalin uzuulelt'!L$3,negtgel!U463:BL463)+SUMIF(negtgel!U$2:BL$2,'Tsalin uzuulelt'!L$4,negtgel!U463:BL463)+SUMIF(negtgel!U$2:BL$2,'Tsalin uzuulelt'!L$5,negtgel!U463:BL463)</f>
      </c>
      <c r="L463">
        <f>SUMIF(negtgel!U$2:BL$2,'Tsalin uzuulelt'!N$1,negtgel!U463:BL463) + SUMIF(negtgel!U$2:BL$2,'Tsalin uzuulelt'!N$2,negtgel!U463:BL463)+SUMIF(negtgel!U$2:BL$2,'Tsalin uzuulelt'!N$3,negtgel!U463:BL463)+SUMIF(negtgel!U$2:BL$2,'Tsalin uzuulelt'!N$4,negtgel!U463:BL463)+SUMIF(negtgel!U$2:BL$2,'Tsalin uzuulelt'!N$5,negtgel!U463:BL463)</f>
      </c>
      <c r="M463">
        <f>SUMIF(negtgel!U$2:BL$2,'Tsalin uzuulelt'!P$1,negtgel!U463:BL463) + SUMIF(negtgel!U$2:BL$2,'Tsalin uzuulelt'!P$2,negtgel!U463:BL463)+ SUMIF(negtgel!U$2:BL$2,'Tsalin uzuulelt'!P$3,negtgel!U463:BL463)+ SUMIF(negtgel!U$2:BL$2,'Tsalin uzuulelt'!P$4,negtgel!U463:BL463)+ SUMIF(negtgel!U$2:BL$2,'Tsalin uzuulelt'!P$5,negtgel!U463:BL463)</f>
      </c>
      <c r="N463">
        <f>IF(ISNUMBER(U463*1)=CF463,0,K463-H463-G463)</f>
      </c>
      <c r="O463">
        <f>IF(ISNUMBER(U463*1)=CF463,0,L463)</f>
      </c>
      <c r="P463">
        <f>IF(ISNUMBER(U463*1)=CF463,0,M463)</f>
      </c>
      <c r="Q463">
        <f>IF(N463&gt;2400000,N463,0)</f>
      </c>
      <c r="R463">
        <f>IF(L463/Q463*100&lt;3,2,10)</f>
      </c>
      <c r="S463">
        <f>IF(CH463=0,0,IF(B463&gt;9,10,IF(B463&gt;8,B463,IF(B463&gt;7.7,7.8,IF(B463&gt;3,B463,IF(B463&gt;1.5,2))))))</f>
      </c>
      <c r="T463">
        <f>IFERROR(U463*1,0)</f>
      </c>
      <c r="U463" t="s">
        <v>4466</v>
      </c>
      <c r="V463"/>
      <c r="W463"/>
      <c r="X463" t="n">
        <v>4146907.0</v>
      </c>
      <c r="Y463" t="n">
        <v>2340821.0</v>
      </c>
      <c r="Z463" t="n">
        <v>100169.0</v>
      </c>
      <c r="AA463" t="n">
        <v>140268.0</v>
      </c>
      <c r="AB463" t="n">
        <v>49691.0</v>
      </c>
      <c r="AC463" t="n">
        <v>0.0</v>
      </c>
      <c r="AD463" t="n">
        <v>0.0</v>
      </c>
      <c r="AE463" t="n">
        <v>0.0</v>
      </c>
      <c r="AF463" t="n">
        <v>186000.0</v>
      </c>
      <c r="AG463" t="n">
        <v>0.0</v>
      </c>
      <c r="AH463" t="n">
        <v>0.0</v>
      </c>
      <c r="AI463" t="n">
        <v>0.0</v>
      </c>
      <c r="AJ463" t="n">
        <v>1906834.0</v>
      </c>
      <c r="AK463" t="n">
        <v>0.0</v>
      </c>
      <c r="AL463" t="n">
        <v>0.0</v>
      </c>
      <c r="AM463" t="n">
        <v>0.0</v>
      </c>
      <c r="AN463" t="n">
        <v>0.0</v>
      </c>
      <c r="AO463" t="n">
        <v>4723783.0</v>
      </c>
      <c r="AP463" t="n">
        <v>472378.0</v>
      </c>
      <c r="AQ463" t="n">
        <v>385000.5</v>
      </c>
      <c r="CG463"/>
    </row>
    <row r="464">
      <c r="A464" t="n">
        <v>7.0</v>
      </c>
      <c r="B464">
        <f>IF((K464-G464-H464&gt;2400000),10,(L464/(K464-G464-H464)*100))</f>
      </c>
      <c r="C464">
        <f>IF(N464&gt;2400000,240000,(N464*S464)/100)</f>
      </c>
      <c r="D464">
        <f>IF(S464=0,0,IF((N464-I464)&gt;2400000,((((((N464-I464-J464)-240000))*0.1+(I464+J464)*0.1)))-7000,((((((N464-I464-J464)-(N464-I464-J464)*S464/100)))*0.1+(I464+J464)*0.1)-7000)))</f>
      </c>
      <c r="E464">
        <f>C464-O464</f>
      </c>
      <c r="F464">
        <f>D464-P464</f>
      </c>
      <c r="G464">
        <f>SUMIF(negtgel!U$2:BL$2,'Tsalin uzuulelt'!B$1,negtgel!U464:BL464) + SUMIF(negtgel!U$2:BL$2,'Tsalin uzuulelt'!B$2,negtgel!U464:BL464)+SUMIF(negtgel!U$2:BL$2,'Tsalin uzuulelt'!B$3,negtgel!U464:BL464)+SUMIF(negtgel!U$2:BL$2,'Tsalin uzuulelt'!B$4,negtgel!U464:BL464)+SUMIF(negtgel!U$2:BL$2,'Tsalin uzuulelt'!B$5,negtgel!U464:BL464)</f>
      </c>
      <c r="H464">
        <f>SUMIF(negtgel!U$2:BL$2,'Tsalin uzuulelt'!F$1,negtgel!U464:BL464) + SUMIF(negtgel!U$2:BL$2,'Tsalin uzuulelt'!F$2,negtgel!U464:BL464)+SUMIF(negtgel!U$2:BL$2,'Tsalin uzuulelt'!F$3,negtgel!U464:BL464)+SUMIF(negtgel!U$2:BL$2,'Tsalin uzuulelt'!F$4,negtgel!U464:BL464)+SUMIF(negtgel!U$2:BL$2,'Tsalin uzuulelt'!F$5,negtgel!U464:BL464)</f>
      </c>
      <c r="I464">
        <f>SUMIF(negtgel!U$2:BL$2,'Tsalin uzuulelt'!H$1,negtgel!U464:BL464) + SUMIF(negtgel!U$2:BL$2,'Tsalin uzuulelt'!H$2,negtgel!U464:BL464)+SUMIF(negtgel!U$2:BL$2,'Tsalin uzuulelt'!H$3,negtgel!U464:BL464)+SUMIF(negtgel!U$2:BL$2,'Tsalin uzuulelt'!H$4,negtgel!U464:BL464)+SUMIF(negtgel!U$2:BL$2,'Tsalin uzuulelt'!H$5,negtgel!U464:BL464)</f>
      </c>
      <c r="J464">
        <f>SUMIF(negtgel!U$2:BL$2,'Tsalin uzuulelt'!J$1,negtgel!U464:BL464) + SUMIF(negtgel!U$2:BL$2,'Tsalin uzuulelt'!J$2,negtgel!U464:BL464)+SUMIF(negtgel!U$2:BL$2,'Tsalin uzuulelt'!J$3,negtgel!U464:BL464)+SUMIF(negtgel!U$2:BL$2,'Tsalin uzuulelt'!J$4,negtgel!U464:BL464)+SUMIF(negtgel!U$2:BL$2,'Tsalin uzuulelt'!J$5,negtgel!U464:BL464)</f>
      </c>
      <c r="K464">
        <f>SUMIF(negtgel!U$2:BL$2,'Tsalin uzuulelt'!L$1,negtgel!U464:BL464) + SUMIF(negtgel!U$2:BL$2,'Tsalin uzuulelt'!L$2,negtgel!U464:BL464)+SUMIF(negtgel!U$2:BL$2,'Tsalin uzuulelt'!L$3,negtgel!U464:BL464)+SUMIF(negtgel!U$2:BL$2,'Tsalin uzuulelt'!L$4,negtgel!U464:BL464)+SUMIF(negtgel!U$2:BL$2,'Tsalin uzuulelt'!L$5,negtgel!U464:BL464)</f>
      </c>
      <c r="L464">
        <f>SUMIF(negtgel!U$2:BL$2,'Tsalin uzuulelt'!N$1,negtgel!U464:BL464) + SUMIF(negtgel!U$2:BL$2,'Tsalin uzuulelt'!N$2,negtgel!U464:BL464)+SUMIF(negtgel!U$2:BL$2,'Tsalin uzuulelt'!N$3,negtgel!U464:BL464)+SUMIF(negtgel!U$2:BL$2,'Tsalin uzuulelt'!N$4,negtgel!U464:BL464)+SUMIF(negtgel!U$2:BL$2,'Tsalin uzuulelt'!N$5,negtgel!U464:BL464)</f>
      </c>
      <c r="M464">
        <f>SUMIF(negtgel!U$2:BL$2,'Tsalin uzuulelt'!P$1,negtgel!U464:BL464) + SUMIF(negtgel!U$2:BL$2,'Tsalin uzuulelt'!P$2,negtgel!U464:BL464)+ SUMIF(negtgel!U$2:BL$2,'Tsalin uzuulelt'!P$3,negtgel!U464:BL464)+ SUMIF(negtgel!U$2:BL$2,'Tsalin uzuulelt'!P$4,negtgel!U464:BL464)+ SUMIF(negtgel!U$2:BL$2,'Tsalin uzuulelt'!P$5,negtgel!U464:BL464)</f>
      </c>
      <c r="N464">
        <f>IF(ISNUMBER(U464*1)=CF464,0,K464-H464-G464)</f>
      </c>
      <c r="O464">
        <f>IF(ISNUMBER(U464*1)=CF464,0,L464)</f>
      </c>
      <c r="P464">
        <f>IF(ISNUMBER(U464*1)=CF464,0,M464)</f>
      </c>
      <c r="Q464">
        <f>IF(N464&gt;2400000,N464,0)</f>
      </c>
      <c r="R464">
        <f>IF(L464/Q464*100&lt;3,2,10)</f>
      </c>
      <c r="S464">
        <f>IF(CH464=0,0,IF(B464&gt;9,10,IF(B464&gt;8,B464,IF(B464&gt;7.7,7.8,IF(B464&gt;3,B464,IF(B464&gt;1.5,2))))))</f>
      </c>
      <c r="T464">
        <f>IFERROR(U464*1,0)</f>
      </c>
      <c r="U464" t="s">
        <v>4515</v>
      </c>
      <c r="V464"/>
      <c r="W464"/>
      <c r="X464"/>
      <c r="Y464"/>
      <c r="Z464"/>
      <c r="AA464"/>
      <c r="AB464"/>
      <c r="AC464"/>
      <c r="AD464"/>
      <c r="AE464"/>
      <c r="AF464"/>
      <c r="AG464"/>
      <c r="AH464"/>
      <c r="AI464"/>
      <c r="AJ464"/>
      <c r="AK464"/>
      <c r="AL464"/>
      <c r="AM464"/>
      <c r="AN464"/>
      <c r="AO464"/>
      <c r="AP464"/>
      <c r="AQ464"/>
      <c r="CG464"/>
    </row>
    <row r="465">
      <c r="A465" t="n">
        <v>7.0</v>
      </c>
      <c r="B465">
        <f>IF((K465-G465-H465&gt;2400000),10,(L465/(K465-G465-H465)*100))</f>
      </c>
      <c r="C465">
        <f>IF(N465&gt;2400000,240000,(N465*S465)/100)</f>
      </c>
      <c r="D465">
        <f>IF(S465=0,0,IF((N465-I465)&gt;2400000,((((((N465-I465-J465)-240000))*0.1+(I465+J465)*0.1)))-7000,((((((N465-I465-J465)-(N465-I465-J465)*S465/100)))*0.1+(I465+J465)*0.1)-7000)))</f>
      </c>
      <c r="E465">
        <f>C465-O465</f>
      </c>
      <c r="F465">
        <f>D465-P465</f>
      </c>
      <c r="G465">
        <f>SUMIF(negtgel!U$2:BL$2,'Tsalin uzuulelt'!B$1,negtgel!U465:BL465) + SUMIF(negtgel!U$2:BL$2,'Tsalin uzuulelt'!B$2,negtgel!U465:BL465)+SUMIF(negtgel!U$2:BL$2,'Tsalin uzuulelt'!B$3,negtgel!U465:BL465)+SUMIF(negtgel!U$2:BL$2,'Tsalin uzuulelt'!B$4,negtgel!U465:BL465)+SUMIF(negtgel!U$2:BL$2,'Tsalin uzuulelt'!B$5,negtgel!U465:BL465)</f>
      </c>
      <c r="H465">
        <f>SUMIF(negtgel!U$2:BL$2,'Tsalin uzuulelt'!F$1,negtgel!U465:BL465) + SUMIF(negtgel!U$2:BL$2,'Tsalin uzuulelt'!F$2,negtgel!U465:BL465)+SUMIF(negtgel!U$2:BL$2,'Tsalin uzuulelt'!F$3,negtgel!U465:BL465)+SUMIF(negtgel!U$2:BL$2,'Tsalin uzuulelt'!F$4,negtgel!U465:BL465)+SUMIF(negtgel!U$2:BL$2,'Tsalin uzuulelt'!F$5,negtgel!U465:BL465)</f>
      </c>
      <c r="I465">
        <f>SUMIF(negtgel!U$2:BL$2,'Tsalin uzuulelt'!H$1,negtgel!U465:BL465) + SUMIF(negtgel!U$2:BL$2,'Tsalin uzuulelt'!H$2,negtgel!U465:BL465)+SUMIF(negtgel!U$2:BL$2,'Tsalin uzuulelt'!H$3,negtgel!U465:BL465)+SUMIF(negtgel!U$2:BL$2,'Tsalin uzuulelt'!H$4,negtgel!U465:BL465)+SUMIF(negtgel!U$2:BL$2,'Tsalin uzuulelt'!H$5,negtgel!U465:BL465)</f>
      </c>
      <c r="J465">
        <f>SUMIF(negtgel!U$2:BL$2,'Tsalin uzuulelt'!J$1,negtgel!U465:BL465) + SUMIF(negtgel!U$2:BL$2,'Tsalin uzuulelt'!J$2,negtgel!U465:BL465)+SUMIF(negtgel!U$2:BL$2,'Tsalin uzuulelt'!J$3,negtgel!U465:BL465)+SUMIF(negtgel!U$2:BL$2,'Tsalin uzuulelt'!J$4,negtgel!U465:BL465)+SUMIF(negtgel!U$2:BL$2,'Tsalin uzuulelt'!J$5,negtgel!U465:BL465)</f>
      </c>
      <c r="K465">
        <f>SUMIF(negtgel!U$2:BL$2,'Tsalin uzuulelt'!L$1,negtgel!U465:BL465) + SUMIF(negtgel!U$2:BL$2,'Tsalin uzuulelt'!L$2,negtgel!U465:BL465)+SUMIF(negtgel!U$2:BL$2,'Tsalin uzuulelt'!L$3,negtgel!U465:BL465)+SUMIF(negtgel!U$2:BL$2,'Tsalin uzuulelt'!L$4,negtgel!U465:BL465)+SUMIF(negtgel!U$2:BL$2,'Tsalin uzuulelt'!L$5,negtgel!U465:BL465)</f>
      </c>
      <c r="L465">
        <f>SUMIF(negtgel!U$2:BL$2,'Tsalin uzuulelt'!N$1,negtgel!U465:BL465) + SUMIF(negtgel!U$2:BL$2,'Tsalin uzuulelt'!N$2,negtgel!U465:BL465)+SUMIF(negtgel!U$2:BL$2,'Tsalin uzuulelt'!N$3,negtgel!U465:BL465)+SUMIF(negtgel!U$2:BL$2,'Tsalin uzuulelt'!N$4,negtgel!U465:BL465)+SUMIF(negtgel!U$2:BL$2,'Tsalin uzuulelt'!N$5,negtgel!U465:BL465)</f>
      </c>
      <c r="M465">
        <f>SUMIF(negtgel!U$2:BL$2,'Tsalin uzuulelt'!P$1,negtgel!U465:BL465) + SUMIF(negtgel!U$2:BL$2,'Tsalin uzuulelt'!P$2,negtgel!U465:BL465)+ SUMIF(negtgel!U$2:BL$2,'Tsalin uzuulelt'!P$3,negtgel!U465:BL465)+ SUMIF(negtgel!U$2:BL$2,'Tsalin uzuulelt'!P$4,negtgel!U465:BL465)+ SUMIF(negtgel!U$2:BL$2,'Tsalin uzuulelt'!P$5,negtgel!U465:BL465)</f>
      </c>
      <c r="N465">
        <f>IF(ISNUMBER(U465*1)=CF465,0,K465-H465-G465)</f>
      </c>
      <c r="O465">
        <f>IF(ISNUMBER(U465*1)=CF465,0,L465)</f>
      </c>
      <c r="P465">
        <f>IF(ISNUMBER(U465*1)=CF465,0,M465)</f>
      </c>
      <c r="Q465">
        <f>IF(N465&gt;2400000,N465,0)</f>
      </c>
      <c r="R465">
        <f>IF(L465/Q465*100&lt;3,2,10)</f>
      </c>
      <c r="S465">
        <f>IF(CH465=0,0,IF(B465&gt;9,10,IF(B465&gt;8,B465,IF(B465&gt;7.7,7.8,IF(B465&gt;3,B465,IF(B465&gt;1.5,2))))))</f>
      </c>
      <c r="T465">
        <f>IFERROR(U465*1,0)</f>
      </c>
      <c r="U465" t="n">
        <v>81.0</v>
      </c>
      <c r="V465" t="s">
        <v>4516</v>
      </c>
      <c r="W465" t="s">
        <v>4499</v>
      </c>
      <c r="X465" t="n">
        <v>645556.0</v>
      </c>
      <c r="Y465" t="n">
        <v>161389.0</v>
      </c>
      <c r="Z465" t="n">
        <v>24208.0</v>
      </c>
      <c r="AA465" t="n">
        <v>32278.0</v>
      </c>
      <c r="AB465" t="n">
        <v>0.0</v>
      </c>
      <c r="AC465" t="n">
        <v>0.0</v>
      </c>
      <c r="AD465" t="n">
        <v>0.0</v>
      </c>
      <c r="AE465" t="n">
        <v>0.0</v>
      </c>
      <c r="AF465" t="n">
        <v>12000.0</v>
      </c>
      <c r="AG465" t="n">
        <v>0.0</v>
      </c>
      <c r="AH465" t="n">
        <v>0.0</v>
      </c>
      <c r="AI465" t="n">
        <v>0.0</v>
      </c>
      <c r="AJ465" t="n">
        <v>1150750.0</v>
      </c>
      <c r="AK465" t="n">
        <v>0.0</v>
      </c>
      <c r="AL465" t="n">
        <v>0.0</v>
      </c>
      <c r="AM465" t="n">
        <v>0.0</v>
      </c>
      <c r="AN465" t="n">
        <v>0.0</v>
      </c>
      <c r="AO465" t="n">
        <v>1380625.0</v>
      </c>
      <c r="AP465" t="n">
        <v>138062.0</v>
      </c>
      <c r="AQ465" t="n">
        <v>117376.2</v>
      </c>
      <c r="CG465"/>
    </row>
    <row r="466">
      <c r="A466" t="n">
        <v>7.0</v>
      </c>
      <c r="B466">
        <f>IF((K466-G466-H466&gt;2400000),10,(L466/(K466-G466-H466)*100))</f>
      </c>
      <c r="C466">
        <f>IF(N466&gt;2400000,240000,(N466*S466)/100)</f>
      </c>
      <c r="D466">
        <f>IF(S466=0,0,IF((N466-I466)&gt;2400000,((((((N466-I466-J466)-240000))*0.1+(I466+J466)*0.1)))-7000,((((((N466-I466-J466)-(N466-I466-J466)*S466/100)))*0.1+(I466+J466)*0.1)-7000)))</f>
      </c>
      <c r="E466">
        <f>C466-O466</f>
      </c>
      <c r="F466">
        <f>D466-P466</f>
      </c>
      <c r="G466">
        <f>SUMIF(negtgel!U$2:BL$2,'Tsalin uzuulelt'!B$1,negtgel!U466:BL466) + SUMIF(negtgel!U$2:BL$2,'Tsalin uzuulelt'!B$2,negtgel!U466:BL466)+SUMIF(negtgel!U$2:BL$2,'Tsalin uzuulelt'!B$3,negtgel!U466:BL466)+SUMIF(negtgel!U$2:BL$2,'Tsalin uzuulelt'!B$4,negtgel!U466:BL466)+SUMIF(negtgel!U$2:BL$2,'Tsalin uzuulelt'!B$5,negtgel!U466:BL466)</f>
      </c>
      <c r="H466">
        <f>SUMIF(negtgel!U$2:BL$2,'Tsalin uzuulelt'!F$1,negtgel!U466:BL466) + SUMIF(negtgel!U$2:BL$2,'Tsalin uzuulelt'!F$2,negtgel!U466:BL466)+SUMIF(negtgel!U$2:BL$2,'Tsalin uzuulelt'!F$3,negtgel!U466:BL466)+SUMIF(negtgel!U$2:BL$2,'Tsalin uzuulelt'!F$4,negtgel!U466:BL466)+SUMIF(negtgel!U$2:BL$2,'Tsalin uzuulelt'!F$5,negtgel!U466:BL466)</f>
      </c>
      <c r="I466">
        <f>SUMIF(negtgel!U$2:BL$2,'Tsalin uzuulelt'!H$1,negtgel!U466:BL466) + SUMIF(negtgel!U$2:BL$2,'Tsalin uzuulelt'!H$2,negtgel!U466:BL466)+SUMIF(negtgel!U$2:BL$2,'Tsalin uzuulelt'!H$3,negtgel!U466:BL466)+SUMIF(negtgel!U$2:BL$2,'Tsalin uzuulelt'!H$4,negtgel!U466:BL466)+SUMIF(negtgel!U$2:BL$2,'Tsalin uzuulelt'!H$5,negtgel!U466:BL466)</f>
      </c>
      <c r="J466">
        <f>SUMIF(negtgel!U$2:BL$2,'Tsalin uzuulelt'!J$1,negtgel!U466:BL466) + SUMIF(negtgel!U$2:BL$2,'Tsalin uzuulelt'!J$2,negtgel!U466:BL466)+SUMIF(negtgel!U$2:BL$2,'Tsalin uzuulelt'!J$3,negtgel!U466:BL466)+SUMIF(negtgel!U$2:BL$2,'Tsalin uzuulelt'!J$4,negtgel!U466:BL466)+SUMIF(negtgel!U$2:BL$2,'Tsalin uzuulelt'!J$5,negtgel!U466:BL466)</f>
      </c>
      <c r="K466">
        <f>SUMIF(negtgel!U$2:BL$2,'Tsalin uzuulelt'!L$1,negtgel!U466:BL466) + SUMIF(negtgel!U$2:BL$2,'Tsalin uzuulelt'!L$2,negtgel!U466:BL466)+SUMIF(negtgel!U$2:BL$2,'Tsalin uzuulelt'!L$3,negtgel!U466:BL466)+SUMIF(negtgel!U$2:BL$2,'Tsalin uzuulelt'!L$4,negtgel!U466:BL466)+SUMIF(negtgel!U$2:BL$2,'Tsalin uzuulelt'!L$5,negtgel!U466:BL466)</f>
      </c>
      <c r="L466">
        <f>SUMIF(negtgel!U$2:BL$2,'Tsalin uzuulelt'!N$1,negtgel!U466:BL466) + SUMIF(negtgel!U$2:BL$2,'Tsalin uzuulelt'!N$2,negtgel!U466:BL466)+SUMIF(negtgel!U$2:BL$2,'Tsalin uzuulelt'!N$3,negtgel!U466:BL466)+SUMIF(negtgel!U$2:BL$2,'Tsalin uzuulelt'!N$4,negtgel!U466:BL466)+SUMIF(negtgel!U$2:BL$2,'Tsalin uzuulelt'!N$5,negtgel!U466:BL466)</f>
      </c>
      <c r="M466">
        <f>SUMIF(negtgel!U$2:BL$2,'Tsalin uzuulelt'!P$1,negtgel!U466:BL466) + SUMIF(negtgel!U$2:BL$2,'Tsalin uzuulelt'!P$2,negtgel!U466:BL466)+ SUMIF(negtgel!U$2:BL$2,'Tsalin uzuulelt'!P$3,negtgel!U466:BL466)+ SUMIF(negtgel!U$2:BL$2,'Tsalin uzuulelt'!P$4,negtgel!U466:BL466)+ SUMIF(negtgel!U$2:BL$2,'Tsalin uzuulelt'!P$5,negtgel!U466:BL466)</f>
      </c>
      <c r="N466">
        <f>IF(ISNUMBER(U466*1)=CF466,0,K466-H466-G466)</f>
      </c>
      <c r="O466">
        <f>IF(ISNUMBER(U466*1)=CF466,0,L466)</f>
      </c>
      <c r="P466">
        <f>IF(ISNUMBER(U466*1)=CF466,0,M466)</f>
      </c>
      <c r="Q466">
        <f>IF(N466&gt;2400000,N466,0)</f>
      </c>
      <c r="R466">
        <f>IF(L466/Q466*100&lt;3,2,10)</f>
      </c>
      <c r="S466">
        <f>IF(CH466=0,0,IF(B466&gt;9,10,IF(B466&gt;8,B466,IF(B466&gt;7.7,7.8,IF(B466&gt;3,B466,IF(B466&gt;1.5,2))))))</f>
      </c>
      <c r="T466">
        <f>IFERROR(U466*1,0)</f>
      </c>
      <c r="U466" t="n">
        <v>82.0</v>
      </c>
      <c r="V466" t="s">
        <v>4517</v>
      </c>
      <c r="W466" t="s">
        <v>4469</v>
      </c>
      <c r="X466" t="n">
        <v>677436.0</v>
      </c>
      <c r="Y466" t="n">
        <v>211699.0</v>
      </c>
      <c r="Z466" t="n">
        <v>52925.0</v>
      </c>
      <c r="AA466" t="n">
        <v>42340.0</v>
      </c>
      <c r="AB466" t="n">
        <v>0.0</v>
      </c>
      <c r="AC466" t="n">
        <v>0.0</v>
      </c>
      <c r="AD466" t="n">
        <v>0.0</v>
      </c>
      <c r="AE466" t="n">
        <v>0.0</v>
      </c>
      <c r="AF466" t="n">
        <v>15000.0</v>
      </c>
      <c r="AG466" t="n">
        <v>0.0</v>
      </c>
      <c r="AH466" t="n">
        <v>0.0</v>
      </c>
      <c r="AI466" t="n">
        <v>0.0</v>
      </c>
      <c r="AJ466" t="n">
        <v>1455327.0</v>
      </c>
      <c r="AK466" t="n">
        <v>0.0</v>
      </c>
      <c r="AL466" t="n">
        <v>0.0</v>
      </c>
      <c r="AM466" t="n">
        <v>0.0</v>
      </c>
      <c r="AN466" t="n">
        <v>0.0</v>
      </c>
      <c r="AO466" t="n">
        <v>1777291.0</v>
      </c>
      <c r="AP466" t="n">
        <v>177729.0</v>
      </c>
      <c r="AQ466" t="n">
        <v>153106.2</v>
      </c>
      <c r="CG466"/>
    </row>
    <row r="467">
      <c r="A467" t="n">
        <v>7.0</v>
      </c>
      <c r="B467">
        <f>IF((K467-G467-H467&gt;2400000),10,(L467/(K467-G467-H467)*100))</f>
      </c>
      <c r="C467">
        <f>IF(N467&gt;2400000,240000,(N467*S467)/100)</f>
      </c>
      <c r="D467">
        <f>IF(S467=0,0,IF((N467-I467)&gt;2400000,((((((N467-I467-J467)-240000))*0.1+(I467+J467)*0.1)))-7000,((((((N467-I467-J467)-(N467-I467-J467)*S467/100)))*0.1+(I467+J467)*0.1)-7000)))</f>
      </c>
      <c r="E467">
        <f>C467-O467</f>
      </c>
      <c r="F467">
        <f>D467-P467</f>
      </c>
      <c r="G467">
        <f>SUMIF(negtgel!U$2:BL$2,'Tsalin uzuulelt'!B$1,negtgel!U467:BL467) + SUMIF(negtgel!U$2:BL$2,'Tsalin uzuulelt'!B$2,negtgel!U467:BL467)+SUMIF(negtgel!U$2:BL$2,'Tsalin uzuulelt'!B$3,negtgel!U467:BL467)+SUMIF(negtgel!U$2:BL$2,'Tsalin uzuulelt'!B$4,negtgel!U467:BL467)+SUMIF(negtgel!U$2:BL$2,'Tsalin uzuulelt'!B$5,negtgel!U467:BL467)</f>
      </c>
      <c r="H467">
        <f>SUMIF(negtgel!U$2:BL$2,'Tsalin uzuulelt'!F$1,negtgel!U467:BL467) + SUMIF(negtgel!U$2:BL$2,'Tsalin uzuulelt'!F$2,negtgel!U467:BL467)+SUMIF(negtgel!U$2:BL$2,'Tsalin uzuulelt'!F$3,negtgel!U467:BL467)+SUMIF(negtgel!U$2:BL$2,'Tsalin uzuulelt'!F$4,negtgel!U467:BL467)+SUMIF(negtgel!U$2:BL$2,'Tsalin uzuulelt'!F$5,negtgel!U467:BL467)</f>
      </c>
      <c r="I467">
        <f>SUMIF(negtgel!U$2:BL$2,'Tsalin uzuulelt'!H$1,negtgel!U467:BL467) + SUMIF(negtgel!U$2:BL$2,'Tsalin uzuulelt'!H$2,negtgel!U467:BL467)+SUMIF(negtgel!U$2:BL$2,'Tsalin uzuulelt'!H$3,negtgel!U467:BL467)+SUMIF(negtgel!U$2:BL$2,'Tsalin uzuulelt'!H$4,negtgel!U467:BL467)+SUMIF(negtgel!U$2:BL$2,'Tsalin uzuulelt'!H$5,negtgel!U467:BL467)</f>
      </c>
      <c r="J467">
        <f>SUMIF(negtgel!U$2:BL$2,'Tsalin uzuulelt'!J$1,negtgel!U467:BL467) + SUMIF(negtgel!U$2:BL$2,'Tsalin uzuulelt'!J$2,negtgel!U467:BL467)+SUMIF(negtgel!U$2:BL$2,'Tsalin uzuulelt'!J$3,negtgel!U467:BL467)+SUMIF(negtgel!U$2:BL$2,'Tsalin uzuulelt'!J$4,negtgel!U467:BL467)+SUMIF(negtgel!U$2:BL$2,'Tsalin uzuulelt'!J$5,negtgel!U467:BL467)</f>
      </c>
      <c r="K467">
        <f>SUMIF(negtgel!U$2:BL$2,'Tsalin uzuulelt'!L$1,negtgel!U467:BL467) + SUMIF(negtgel!U$2:BL$2,'Tsalin uzuulelt'!L$2,negtgel!U467:BL467)+SUMIF(negtgel!U$2:BL$2,'Tsalin uzuulelt'!L$3,negtgel!U467:BL467)+SUMIF(negtgel!U$2:BL$2,'Tsalin uzuulelt'!L$4,negtgel!U467:BL467)+SUMIF(negtgel!U$2:BL$2,'Tsalin uzuulelt'!L$5,negtgel!U467:BL467)</f>
      </c>
      <c r="L467">
        <f>SUMIF(negtgel!U$2:BL$2,'Tsalin uzuulelt'!N$1,negtgel!U467:BL467) + SUMIF(negtgel!U$2:BL$2,'Tsalin uzuulelt'!N$2,negtgel!U467:BL467)+SUMIF(negtgel!U$2:BL$2,'Tsalin uzuulelt'!N$3,negtgel!U467:BL467)+SUMIF(negtgel!U$2:BL$2,'Tsalin uzuulelt'!N$4,negtgel!U467:BL467)+SUMIF(negtgel!U$2:BL$2,'Tsalin uzuulelt'!N$5,negtgel!U467:BL467)</f>
      </c>
      <c r="M467">
        <f>SUMIF(negtgel!U$2:BL$2,'Tsalin uzuulelt'!P$1,negtgel!U467:BL467) + SUMIF(negtgel!U$2:BL$2,'Tsalin uzuulelt'!P$2,negtgel!U467:BL467)+ SUMIF(negtgel!U$2:BL$2,'Tsalin uzuulelt'!P$3,negtgel!U467:BL467)+ SUMIF(negtgel!U$2:BL$2,'Tsalin uzuulelt'!P$4,negtgel!U467:BL467)+ SUMIF(negtgel!U$2:BL$2,'Tsalin uzuulelt'!P$5,negtgel!U467:BL467)</f>
      </c>
      <c r="N467">
        <f>IF(ISNUMBER(U467*1)=CF467,0,K467-H467-G467)</f>
      </c>
      <c r="O467">
        <f>IF(ISNUMBER(U467*1)=CF467,0,L467)</f>
      </c>
      <c r="P467">
        <f>IF(ISNUMBER(U467*1)=CF467,0,M467)</f>
      </c>
      <c r="Q467">
        <f>IF(N467&gt;2400000,N467,0)</f>
      </c>
      <c r="R467">
        <f>IF(L467/Q467*100&lt;3,2,10)</f>
      </c>
      <c r="S467">
        <f>IF(CH467=0,0,IF(B467&gt;9,10,IF(B467&gt;8,B467,IF(B467&gt;7.7,7.8,IF(B467&gt;3,B467,IF(B467&gt;1.5,2))))))</f>
      </c>
      <c r="T467">
        <f>IFERROR(U467*1,0)</f>
      </c>
      <c r="U467" t="n">
        <v>83.0</v>
      </c>
      <c r="V467" t="s">
        <v>4518</v>
      </c>
      <c r="W467" t="s">
        <v>4469</v>
      </c>
      <c r="X467" t="n">
        <v>677436.0</v>
      </c>
      <c r="Y467" t="n">
        <v>211699.0</v>
      </c>
      <c r="Z467" t="n">
        <v>42340.0</v>
      </c>
      <c r="AA467" t="n">
        <v>46574.0</v>
      </c>
      <c r="AB467" t="n">
        <v>0.0</v>
      </c>
      <c r="AC467" t="n">
        <v>0.0</v>
      </c>
      <c r="AD467" t="n">
        <v>0.0</v>
      </c>
      <c r="AE467" t="n">
        <v>0.0</v>
      </c>
      <c r="AF467" t="n">
        <v>15000.0</v>
      </c>
      <c r="AG467" t="n">
        <v>0.0</v>
      </c>
      <c r="AH467" t="n">
        <v>0.0</v>
      </c>
      <c r="AI467" t="n">
        <v>0.0</v>
      </c>
      <c r="AJ467" t="n">
        <v>1313071.0</v>
      </c>
      <c r="AK467" t="n">
        <v>0.0</v>
      </c>
      <c r="AL467" t="n">
        <v>0.0</v>
      </c>
      <c r="AM467" t="n">
        <v>0.0</v>
      </c>
      <c r="AN467" t="n">
        <v>0.0</v>
      </c>
      <c r="AO467" t="n">
        <v>1628684.0</v>
      </c>
      <c r="AP467" t="n">
        <v>162868.0</v>
      </c>
      <c r="AQ467" t="n">
        <v>139731.6</v>
      </c>
      <c r="CG467"/>
    </row>
    <row r="468">
      <c r="A468" t="n">
        <v>7.0</v>
      </c>
      <c r="B468">
        <f>IF((K468-G468-H468&gt;2400000),10,(L468/(K468-G468-H468)*100))</f>
      </c>
      <c r="C468">
        <f>IF(N468&gt;2400000,240000,(N468*S468)/100)</f>
      </c>
      <c r="D468">
        <f>IF(S468=0,0,IF((N468-I468)&gt;2400000,((((((N468-I468-J468)-240000))*0.1+(I468+J468)*0.1)))-7000,((((((N468-I468-J468)-(N468-I468-J468)*S468/100)))*0.1+(I468+J468)*0.1)-7000)))</f>
      </c>
      <c r="E468">
        <f>C468-O468</f>
      </c>
      <c r="F468">
        <f>D468-P468</f>
      </c>
      <c r="G468">
        <f>SUMIF(negtgel!U$2:BL$2,'Tsalin uzuulelt'!B$1,negtgel!U468:BL468) + SUMIF(negtgel!U$2:BL$2,'Tsalin uzuulelt'!B$2,negtgel!U468:BL468)+SUMIF(negtgel!U$2:BL$2,'Tsalin uzuulelt'!B$3,negtgel!U468:BL468)+SUMIF(negtgel!U$2:BL$2,'Tsalin uzuulelt'!B$4,negtgel!U468:BL468)+SUMIF(negtgel!U$2:BL$2,'Tsalin uzuulelt'!B$5,negtgel!U468:BL468)</f>
      </c>
      <c r="H468">
        <f>SUMIF(negtgel!U$2:BL$2,'Tsalin uzuulelt'!F$1,negtgel!U468:BL468) + SUMIF(negtgel!U$2:BL$2,'Tsalin uzuulelt'!F$2,negtgel!U468:BL468)+SUMIF(negtgel!U$2:BL$2,'Tsalin uzuulelt'!F$3,negtgel!U468:BL468)+SUMIF(negtgel!U$2:BL$2,'Tsalin uzuulelt'!F$4,negtgel!U468:BL468)+SUMIF(negtgel!U$2:BL$2,'Tsalin uzuulelt'!F$5,negtgel!U468:BL468)</f>
      </c>
      <c r="I468">
        <f>SUMIF(negtgel!U$2:BL$2,'Tsalin uzuulelt'!H$1,negtgel!U468:BL468) + SUMIF(negtgel!U$2:BL$2,'Tsalin uzuulelt'!H$2,negtgel!U468:BL468)+SUMIF(negtgel!U$2:BL$2,'Tsalin uzuulelt'!H$3,negtgel!U468:BL468)+SUMIF(negtgel!U$2:BL$2,'Tsalin uzuulelt'!H$4,negtgel!U468:BL468)+SUMIF(negtgel!U$2:BL$2,'Tsalin uzuulelt'!H$5,negtgel!U468:BL468)</f>
      </c>
      <c r="J468">
        <f>SUMIF(negtgel!U$2:BL$2,'Tsalin uzuulelt'!J$1,negtgel!U468:BL468) + SUMIF(negtgel!U$2:BL$2,'Tsalin uzuulelt'!J$2,negtgel!U468:BL468)+SUMIF(negtgel!U$2:BL$2,'Tsalin uzuulelt'!J$3,negtgel!U468:BL468)+SUMIF(negtgel!U$2:BL$2,'Tsalin uzuulelt'!J$4,negtgel!U468:BL468)+SUMIF(negtgel!U$2:BL$2,'Tsalin uzuulelt'!J$5,negtgel!U468:BL468)</f>
      </c>
      <c r="K468">
        <f>SUMIF(negtgel!U$2:BL$2,'Tsalin uzuulelt'!L$1,negtgel!U468:BL468) + SUMIF(negtgel!U$2:BL$2,'Tsalin uzuulelt'!L$2,negtgel!U468:BL468)+SUMIF(negtgel!U$2:BL$2,'Tsalin uzuulelt'!L$3,negtgel!U468:BL468)+SUMIF(negtgel!U$2:BL$2,'Tsalin uzuulelt'!L$4,negtgel!U468:BL468)+SUMIF(negtgel!U$2:BL$2,'Tsalin uzuulelt'!L$5,negtgel!U468:BL468)</f>
      </c>
      <c r="L468">
        <f>SUMIF(negtgel!U$2:BL$2,'Tsalin uzuulelt'!N$1,negtgel!U468:BL468) + SUMIF(negtgel!U$2:BL$2,'Tsalin uzuulelt'!N$2,negtgel!U468:BL468)+SUMIF(negtgel!U$2:BL$2,'Tsalin uzuulelt'!N$3,negtgel!U468:BL468)+SUMIF(negtgel!U$2:BL$2,'Tsalin uzuulelt'!N$4,negtgel!U468:BL468)+SUMIF(negtgel!U$2:BL$2,'Tsalin uzuulelt'!N$5,negtgel!U468:BL468)</f>
      </c>
      <c r="M468">
        <f>SUMIF(negtgel!U$2:BL$2,'Tsalin uzuulelt'!P$1,negtgel!U468:BL468) + SUMIF(negtgel!U$2:BL$2,'Tsalin uzuulelt'!P$2,negtgel!U468:BL468)+ SUMIF(negtgel!U$2:BL$2,'Tsalin uzuulelt'!P$3,negtgel!U468:BL468)+ SUMIF(negtgel!U$2:BL$2,'Tsalin uzuulelt'!P$4,negtgel!U468:BL468)+ SUMIF(negtgel!U$2:BL$2,'Tsalin uzuulelt'!P$5,negtgel!U468:BL468)</f>
      </c>
      <c r="N468">
        <f>IF(ISNUMBER(U468*1)=CF468,0,K468-H468-G468)</f>
      </c>
      <c r="O468">
        <f>IF(ISNUMBER(U468*1)=CF468,0,L468)</f>
      </c>
      <c r="P468">
        <f>IF(ISNUMBER(U468*1)=CF468,0,M468)</f>
      </c>
      <c r="Q468">
        <f>IF(N468&gt;2400000,N468,0)</f>
      </c>
      <c r="R468">
        <f>IF(L468/Q468*100&lt;3,2,10)</f>
      </c>
      <c r="S468">
        <f>IF(CH468=0,0,IF(B468&gt;9,10,IF(B468&gt;8,B468,IF(B468&gt;7.7,7.8,IF(B468&gt;3,B468,IF(B468&gt;1.5,2))))))</f>
      </c>
      <c r="T468">
        <f>IFERROR(U468*1,0)</f>
      </c>
      <c r="U468" t="n">
        <v>84.0</v>
      </c>
      <c r="V468" t="s">
        <v>4519</v>
      </c>
      <c r="W468" t="s">
        <v>4499</v>
      </c>
      <c r="X468" t="n">
        <v>677436.0</v>
      </c>
      <c r="Y468" t="n">
        <v>211699.0</v>
      </c>
      <c r="Z468" t="n">
        <v>42340.0</v>
      </c>
      <c r="AA468" t="n">
        <v>42340.0</v>
      </c>
      <c r="AB468" t="n">
        <v>10585.0</v>
      </c>
      <c r="AC468" t="n">
        <v>0.0</v>
      </c>
      <c r="AD468" t="n">
        <v>0.0</v>
      </c>
      <c r="AE468" t="n">
        <v>0.0</v>
      </c>
      <c r="AF468" t="n">
        <v>15000.0</v>
      </c>
      <c r="AG468" t="n">
        <v>0.0</v>
      </c>
      <c r="AH468" t="n">
        <v>0.0</v>
      </c>
      <c r="AI468" t="n">
        <v>0.0</v>
      </c>
      <c r="AJ468" t="n">
        <v>1205930.0</v>
      </c>
      <c r="AK468" t="n">
        <v>0.0</v>
      </c>
      <c r="AL468" t="n">
        <v>0.0</v>
      </c>
      <c r="AM468" t="n">
        <v>0.0</v>
      </c>
      <c r="AN468" t="n">
        <v>0.0</v>
      </c>
      <c r="AO468" t="n">
        <v>1527894.0</v>
      </c>
      <c r="AP468" t="n">
        <v>152790.0</v>
      </c>
      <c r="AQ468" t="n">
        <v>130660.5</v>
      </c>
      <c r="CG468"/>
    </row>
    <row r="469">
      <c r="A469" t="n">
        <v>7.0</v>
      </c>
      <c r="B469">
        <f>IF((K469-G469-H469&gt;2400000),10,(L469/(K469-G469-H469)*100))</f>
      </c>
      <c r="C469">
        <f>IF(N469&gt;2400000,240000,(N469*S469)/100)</f>
      </c>
      <c r="D469">
        <f>IF(S469=0,0,IF((N469-I469)&gt;2400000,((((((N469-I469-J469)-240000))*0.1+(I469+J469)*0.1)))-7000,((((((N469-I469-J469)-(N469-I469-J469)*S469/100)))*0.1+(I469+J469)*0.1)-7000)))</f>
      </c>
      <c r="E469">
        <f>C469-O469</f>
      </c>
      <c r="F469">
        <f>D469-P469</f>
      </c>
      <c r="G469">
        <f>SUMIF(negtgel!U$2:BL$2,'Tsalin uzuulelt'!B$1,negtgel!U469:BL469) + SUMIF(negtgel!U$2:BL$2,'Tsalin uzuulelt'!B$2,negtgel!U469:BL469)+SUMIF(negtgel!U$2:BL$2,'Tsalin uzuulelt'!B$3,negtgel!U469:BL469)+SUMIF(negtgel!U$2:BL$2,'Tsalin uzuulelt'!B$4,negtgel!U469:BL469)+SUMIF(negtgel!U$2:BL$2,'Tsalin uzuulelt'!B$5,negtgel!U469:BL469)</f>
      </c>
      <c r="H469">
        <f>SUMIF(negtgel!U$2:BL$2,'Tsalin uzuulelt'!F$1,negtgel!U469:BL469) + SUMIF(negtgel!U$2:BL$2,'Tsalin uzuulelt'!F$2,negtgel!U469:BL469)+SUMIF(negtgel!U$2:BL$2,'Tsalin uzuulelt'!F$3,negtgel!U469:BL469)+SUMIF(negtgel!U$2:BL$2,'Tsalin uzuulelt'!F$4,negtgel!U469:BL469)+SUMIF(negtgel!U$2:BL$2,'Tsalin uzuulelt'!F$5,negtgel!U469:BL469)</f>
      </c>
      <c r="I469">
        <f>SUMIF(negtgel!U$2:BL$2,'Tsalin uzuulelt'!H$1,negtgel!U469:BL469) + SUMIF(negtgel!U$2:BL$2,'Tsalin uzuulelt'!H$2,negtgel!U469:BL469)+SUMIF(negtgel!U$2:BL$2,'Tsalin uzuulelt'!H$3,negtgel!U469:BL469)+SUMIF(negtgel!U$2:BL$2,'Tsalin uzuulelt'!H$4,negtgel!U469:BL469)+SUMIF(negtgel!U$2:BL$2,'Tsalin uzuulelt'!H$5,negtgel!U469:BL469)</f>
      </c>
      <c r="J469">
        <f>SUMIF(negtgel!U$2:BL$2,'Tsalin uzuulelt'!J$1,negtgel!U469:BL469) + SUMIF(negtgel!U$2:BL$2,'Tsalin uzuulelt'!J$2,negtgel!U469:BL469)+SUMIF(negtgel!U$2:BL$2,'Tsalin uzuulelt'!J$3,negtgel!U469:BL469)+SUMIF(negtgel!U$2:BL$2,'Tsalin uzuulelt'!J$4,negtgel!U469:BL469)+SUMIF(negtgel!U$2:BL$2,'Tsalin uzuulelt'!J$5,negtgel!U469:BL469)</f>
      </c>
      <c r="K469">
        <f>SUMIF(negtgel!U$2:BL$2,'Tsalin uzuulelt'!L$1,negtgel!U469:BL469) + SUMIF(negtgel!U$2:BL$2,'Tsalin uzuulelt'!L$2,negtgel!U469:BL469)+SUMIF(negtgel!U$2:BL$2,'Tsalin uzuulelt'!L$3,negtgel!U469:BL469)+SUMIF(negtgel!U$2:BL$2,'Tsalin uzuulelt'!L$4,negtgel!U469:BL469)+SUMIF(negtgel!U$2:BL$2,'Tsalin uzuulelt'!L$5,negtgel!U469:BL469)</f>
      </c>
      <c r="L469">
        <f>SUMIF(negtgel!U$2:BL$2,'Tsalin uzuulelt'!N$1,negtgel!U469:BL469) + SUMIF(negtgel!U$2:BL$2,'Tsalin uzuulelt'!N$2,negtgel!U469:BL469)+SUMIF(negtgel!U$2:BL$2,'Tsalin uzuulelt'!N$3,negtgel!U469:BL469)+SUMIF(negtgel!U$2:BL$2,'Tsalin uzuulelt'!N$4,negtgel!U469:BL469)+SUMIF(negtgel!U$2:BL$2,'Tsalin uzuulelt'!N$5,negtgel!U469:BL469)</f>
      </c>
      <c r="M469">
        <f>SUMIF(negtgel!U$2:BL$2,'Tsalin uzuulelt'!P$1,negtgel!U469:BL469) + SUMIF(negtgel!U$2:BL$2,'Tsalin uzuulelt'!P$2,negtgel!U469:BL469)+ SUMIF(negtgel!U$2:BL$2,'Tsalin uzuulelt'!P$3,negtgel!U469:BL469)+ SUMIF(negtgel!U$2:BL$2,'Tsalin uzuulelt'!P$4,negtgel!U469:BL469)+ SUMIF(negtgel!U$2:BL$2,'Tsalin uzuulelt'!P$5,negtgel!U469:BL469)</f>
      </c>
      <c r="N469">
        <f>IF(ISNUMBER(U469*1)=CF469,0,K469-H469-G469)</f>
      </c>
      <c r="O469">
        <f>IF(ISNUMBER(U469*1)=CF469,0,L469)</f>
      </c>
      <c r="P469">
        <f>IF(ISNUMBER(U469*1)=CF469,0,M469)</f>
      </c>
      <c r="Q469">
        <f>IF(N469&gt;2400000,N469,0)</f>
      </c>
      <c r="R469">
        <f>IF(L469/Q469*100&lt;3,2,10)</f>
      </c>
      <c r="S469">
        <f>IF(CH469=0,0,IF(B469&gt;9,10,IF(B469&gt;8,B469,IF(B469&gt;7.7,7.8,IF(B469&gt;3,B469,IF(B469&gt;1.5,2))))))</f>
      </c>
      <c r="T469">
        <f>IFERROR(U469*1,0)</f>
      </c>
      <c r="U469" t="n">
        <v>85.0</v>
      </c>
      <c r="V469" t="s">
        <v>4520</v>
      </c>
      <c r="W469" t="s">
        <v>4469</v>
      </c>
      <c r="X469" t="n">
        <v>613669.0</v>
      </c>
      <c r="Y469" t="n">
        <v>613669.0</v>
      </c>
      <c r="Z469" t="n">
        <v>30683.0</v>
      </c>
      <c r="AA469" t="n">
        <v>110460.0</v>
      </c>
      <c r="AB469" t="n">
        <v>0.0</v>
      </c>
      <c r="AC469" t="n">
        <v>0.0</v>
      </c>
      <c r="AD469" t="n">
        <v>0.0</v>
      </c>
      <c r="AE469" t="n">
        <v>0.0</v>
      </c>
      <c r="AF469" t="n">
        <v>48000.0</v>
      </c>
      <c r="AG469" t="n">
        <v>0.0</v>
      </c>
      <c r="AH469" t="n">
        <v>0.0</v>
      </c>
      <c r="AI469" t="n">
        <v>0.0</v>
      </c>
      <c r="AJ469" t="n">
        <v>0.0</v>
      </c>
      <c r="AK469" t="n">
        <v>0.0</v>
      </c>
      <c r="AL469" t="n">
        <v>0.0</v>
      </c>
      <c r="AM469" t="n">
        <v>0.0</v>
      </c>
      <c r="AN469" t="n">
        <v>0.0</v>
      </c>
      <c r="AO469" t="n">
        <v>802812.0</v>
      </c>
      <c r="AP469" t="n">
        <v>80281.0</v>
      </c>
      <c r="AQ469" t="n">
        <v>65733.1</v>
      </c>
      <c r="CG469"/>
    </row>
    <row r="470">
      <c r="A470" t="n">
        <v>7.0</v>
      </c>
      <c r="B470">
        <f>IF((K470-G470-H470&gt;2400000),10,(L470/(K470-G470-H470)*100))</f>
      </c>
      <c r="C470">
        <f>IF(N470&gt;2400000,240000,(N470*S470)/100)</f>
      </c>
      <c r="D470">
        <f>IF(S470=0,0,IF((N470-I470)&gt;2400000,((((((N470-I470-J470)-240000))*0.1+(I470+J470)*0.1)))-7000,((((((N470-I470-J470)-(N470-I470-J470)*S470/100)))*0.1+(I470+J470)*0.1)-7000)))</f>
      </c>
      <c r="E470">
        <f>C470-O470</f>
      </c>
      <c r="F470">
        <f>D470-P470</f>
      </c>
      <c r="G470">
        <f>SUMIF(negtgel!U$2:BL$2,'Tsalin uzuulelt'!B$1,negtgel!U470:BL470) + SUMIF(negtgel!U$2:BL$2,'Tsalin uzuulelt'!B$2,negtgel!U470:BL470)+SUMIF(negtgel!U$2:BL$2,'Tsalin uzuulelt'!B$3,negtgel!U470:BL470)+SUMIF(negtgel!U$2:BL$2,'Tsalin uzuulelt'!B$4,negtgel!U470:BL470)+SUMIF(negtgel!U$2:BL$2,'Tsalin uzuulelt'!B$5,negtgel!U470:BL470)</f>
      </c>
      <c r="H470">
        <f>SUMIF(negtgel!U$2:BL$2,'Tsalin uzuulelt'!F$1,negtgel!U470:BL470) + SUMIF(negtgel!U$2:BL$2,'Tsalin uzuulelt'!F$2,negtgel!U470:BL470)+SUMIF(negtgel!U$2:BL$2,'Tsalin uzuulelt'!F$3,negtgel!U470:BL470)+SUMIF(negtgel!U$2:BL$2,'Tsalin uzuulelt'!F$4,negtgel!U470:BL470)+SUMIF(negtgel!U$2:BL$2,'Tsalin uzuulelt'!F$5,negtgel!U470:BL470)</f>
      </c>
      <c r="I470">
        <f>SUMIF(negtgel!U$2:BL$2,'Tsalin uzuulelt'!H$1,negtgel!U470:BL470) + SUMIF(negtgel!U$2:BL$2,'Tsalin uzuulelt'!H$2,negtgel!U470:BL470)+SUMIF(negtgel!U$2:BL$2,'Tsalin uzuulelt'!H$3,negtgel!U470:BL470)+SUMIF(negtgel!U$2:BL$2,'Tsalin uzuulelt'!H$4,negtgel!U470:BL470)+SUMIF(negtgel!U$2:BL$2,'Tsalin uzuulelt'!H$5,negtgel!U470:BL470)</f>
      </c>
      <c r="J470">
        <f>SUMIF(negtgel!U$2:BL$2,'Tsalin uzuulelt'!J$1,negtgel!U470:BL470) + SUMIF(negtgel!U$2:BL$2,'Tsalin uzuulelt'!J$2,negtgel!U470:BL470)+SUMIF(negtgel!U$2:BL$2,'Tsalin uzuulelt'!J$3,negtgel!U470:BL470)+SUMIF(negtgel!U$2:BL$2,'Tsalin uzuulelt'!J$4,negtgel!U470:BL470)+SUMIF(negtgel!U$2:BL$2,'Tsalin uzuulelt'!J$5,negtgel!U470:BL470)</f>
      </c>
      <c r="K470">
        <f>SUMIF(negtgel!U$2:BL$2,'Tsalin uzuulelt'!L$1,negtgel!U470:BL470) + SUMIF(negtgel!U$2:BL$2,'Tsalin uzuulelt'!L$2,negtgel!U470:BL470)+SUMIF(negtgel!U$2:BL$2,'Tsalin uzuulelt'!L$3,negtgel!U470:BL470)+SUMIF(negtgel!U$2:BL$2,'Tsalin uzuulelt'!L$4,negtgel!U470:BL470)+SUMIF(negtgel!U$2:BL$2,'Tsalin uzuulelt'!L$5,negtgel!U470:BL470)</f>
      </c>
      <c r="L470">
        <f>SUMIF(negtgel!U$2:BL$2,'Tsalin uzuulelt'!N$1,negtgel!U470:BL470) + SUMIF(negtgel!U$2:BL$2,'Tsalin uzuulelt'!N$2,negtgel!U470:BL470)+SUMIF(negtgel!U$2:BL$2,'Tsalin uzuulelt'!N$3,negtgel!U470:BL470)+SUMIF(negtgel!U$2:BL$2,'Tsalin uzuulelt'!N$4,negtgel!U470:BL470)+SUMIF(negtgel!U$2:BL$2,'Tsalin uzuulelt'!N$5,negtgel!U470:BL470)</f>
      </c>
      <c r="M470">
        <f>SUMIF(negtgel!U$2:BL$2,'Tsalin uzuulelt'!P$1,negtgel!U470:BL470) + SUMIF(negtgel!U$2:BL$2,'Tsalin uzuulelt'!P$2,negtgel!U470:BL470)+ SUMIF(negtgel!U$2:BL$2,'Tsalin uzuulelt'!P$3,negtgel!U470:BL470)+ SUMIF(negtgel!U$2:BL$2,'Tsalin uzuulelt'!P$4,negtgel!U470:BL470)+ SUMIF(negtgel!U$2:BL$2,'Tsalin uzuulelt'!P$5,negtgel!U470:BL470)</f>
      </c>
      <c r="N470">
        <f>IF(ISNUMBER(U470*1)=CF470,0,K470-H470-G470)</f>
      </c>
      <c r="O470">
        <f>IF(ISNUMBER(U470*1)=CF470,0,L470)</f>
      </c>
      <c r="P470">
        <f>IF(ISNUMBER(U470*1)=CF470,0,M470)</f>
      </c>
      <c r="Q470">
        <f>IF(N470&gt;2400000,N470,0)</f>
      </c>
      <c r="R470">
        <f>IF(L470/Q470*100&lt;3,2,10)</f>
      </c>
      <c r="S470">
        <f>IF(CH470=0,0,IF(B470&gt;9,10,IF(B470&gt;8,B470,IF(B470&gt;7.7,7.8,IF(B470&gt;3,B470,IF(B470&gt;1.5,2))))))</f>
      </c>
      <c r="T470">
        <f>IFERROR(U470*1,0)</f>
      </c>
      <c r="U470" t="n">
        <v>86.0</v>
      </c>
      <c r="V470" t="s">
        <v>4521</v>
      </c>
      <c r="W470" t="s">
        <v>4469</v>
      </c>
      <c r="X470" t="n">
        <v>645556.0</v>
      </c>
      <c r="Y470" t="n">
        <v>201736.0</v>
      </c>
      <c r="Z470" t="n">
        <v>34295.0</v>
      </c>
      <c r="AA470" t="n">
        <v>36312.0</v>
      </c>
      <c r="AB470" t="n">
        <v>0.0</v>
      </c>
      <c r="AC470" t="n">
        <v>0.0</v>
      </c>
      <c r="AD470" t="n">
        <v>0.0</v>
      </c>
      <c r="AE470" t="n">
        <v>0.0</v>
      </c>
      <c r="AF470" t="n">
        <v>15000.0</v>
      </c>
      <c r="AG470" t="n">
        <v>0.0</v>
      </c>
      <c r="AH470" t="n">
        <v>0.0</v>
      </c>
      <c r="AI470" t="n">
        <v>0.0</v>
      </c>
      <c r="AJ470" t="n">
        <v>909746.0</v>
      </c>
      <c r="AK470" t="n">
        <v>0.0</v>
      </c>
      <c r="AL470" t="n">
        <v>0.0</v>
      </c>
      <c r="AM470" t="n">
        <v>0.0</v>
      </c>
      <c r="AN470" t="n">
        <v>0.0</v>
      </c>
      <c r="AO470" t="n">
        <v>1197089.0</v>
      </c>
      <c r="AP470" t="n">
        <v>119709.0</v>
      </c>
      <c r="AQ470" t="n">
        <v>100888.0</v>
      </c>
      <c r="CG470"/>
    </row>
    <row r="471">
      <c r="A471" t="n">
        <v>7.0</v>
      </c>
      <c r="B471">
        <f>IF((K471-G471-H471&gt;2400000),10,(L471/(K471-G471-H471)*100))</f>
      </c>
      <c r="C471">
        <f>IF(N471&gt;2400000,240000,(N471*S471)/100)</f>
      </c>
      <c r="D471">
        <f>IF(S471=0,0,IF((N471-I471)&gt;2400000,((((((N471-I471-J471)-240000))*0.1+(I471+J471)*0.1)))-7000,((((((N471-I471-J471)-(N471-I471-J471)*S471/100)))*0.1+(I471+J471)*0.1)-7000)))</f>
      </c>
      <c r="E471">
        <f>C471-O471</f>
      </c>
      <c r="F471">
        <f>D471-P471</f>
      </c>
      <c r="G471">
        <f>SUMIF(negtgel!U$2:BL$2,'Tsalin uzuulelt'!B$1,negtgel!U471:BL471) + SUMIF(negtgel!U$2:BL$2,'Tsalin uzuulelt'!B$2,negtgel!U471:BL471)+SUMIF(negtgel!U$2:BL$2,'Tsalin uzuulelt'!B$3,negtgel!U471:BL471)+SUMIF(negtgel!U$2:BL$2,'Tsalin uzuulelt'!B$4,negtgel!U471:BL471)+SUMIF(negtgel!U$2:BL$2,'Tsalin uzuulelt'!B$5,negtgel!U471:BL471)</f>
      </c>
      <c r="H471">
        <f>SUMIF(negtgel!U$2:BL$2,'Tsalin uzuulelt'!F$1,negtgel!U471:BL471) + SUMIF(negtgel!U$2:BL$2,'Tsalin uzuulelt'!F$2,negtgel!U471:BL471)+SUMIF(negtgel!U$2:BL$2,'Tsalin uzuulelt'!F$3,negtgel!U471:BL471)+SUMIF(negtgel!U$2:BL$2,'Tsalin uzuulelt'!F$4,negtgel!U471:BL471)+SUMIF(negtgel!U$2:BL$2,'Tsalin uzuulelt'!F$5,negtgel!U471:BL471)</f>
      </c>
      <c r="I471">
        <f>SUMIF(negtgel!U$2:BL$2,'Tsalin uzuulelt'!H$1,negtgel!U471:BL471) + SUMIF(negtgel!U$2:BL$2,'Tsalin uzuulelt'!H$2,negtgel!U471:BL471)+SUMIF(negtgel!U$2:BL$2,'Tsalin uzuulelt'!H$3,negtgel!U471:BL471)+SUMIF(negtgel!U$2:BL$2,'Tsalin uzuulelt'!H$4,negtgel!U471:BL471)+SUMIF(negtgel!U$2:BL$2,'Tsalin uzuulelt'!H$5,negtgel!U471:BL471)</f>
      </c>
      <c r="J471">
        <f>SUMIF(negtgel!U$2:BL$2,'Tsalin uzuulelt'!J$1,negtgel!U471:BL471) + SUMIF(negtgel!U$2:BL$2,'Tsalin uzuulelt'!J$2,negtgel!U471:BL471)+SUMIF(negtgel!U$2:BL$2,'Tsalin uzuulelt'!J$3,negtgel!U471:BL471)+SUMIF(negtgel!U$2:BL$2,'Tsalin uzuulelt'!J$4,negtgel!U471:BL471)+SUMIF(negtgel!U$2:BL$2,'Tsalin uzuulelt'!J$5,negtgel!U471:BL471)</f>
      </c>
      <c r="K471">
        <f>SUMIF(negtgel!U$2:BL$2,'Tsalin uzuulelt'!L$1,negtgel!U471:BL471) + SUMIF(negtgel!U$2:BL$2,'Tsalin uzuulelt'!L$2,negtgel!U471:BL471)+SUMIF(negtgel!U$2:BL$2,'Tsalin uzuulelt'!L$3,negtgel!U471:BL471)+SUMIF(negtgel!U$2:BL$2,'Tsalin uzuulelt'!L$4,negtgel!U471:BL471)+SUMIF(negtgel!U$2:BL$2,'Tsalin uzuulelt'!L$5,negtgel!U471:BL471)</f>
      </c>
      <c r="L471">
        <f>SUMIF(negtgel!U$2:BL$2,'Tsalin uzuulelt'!N$1,negtgel!U471:BL471) + SUMIF(negtgel!U$2:BL$2,'Tsalin uzuulelt'!N$2,negtgel!U471:BL471)+SUMIF(negtgel!U$2:BL$2,'Tsalin uzuulelt'!N$3,negtgel!U471:BL471)+SUMIF(negtgel!U$2:BL$2,'Tsalin uzuulelt'!N$4,negtgel!U471:BL471)+SUMIF(negtgel!U$2:BL$2,'Tsalin uzuulelt'!N$5,negtgel!U471:BL471)</f>
      </c>
      <c r="M471">
        <f>SUMIF(negtgel!U$2:BL$2,'Tsalin uzuulelt'!P$1,negtgel!U471:BL471) + SUMIF(negtgel!U$2:BL$2,'Tsalin uzuulelt'!P$2,negtgel!U471:BL471)+ SUMIF(negtgel!U$2:BL$2,'Tsalin uzuulelt'!P$3,negtgel!U471:BL471)+ SUMIF(negtgel!U$2:BL$2,'Tsalin uzuulelt'!P$4,negtgel!U471:BL471)+ SUMIF(negtgel!U$2:BL$2,'Tsalin uzuulelt'!P$5,negtgel!U471:BL471)</f>
      </c>
      <c r="N471">
        <f>IF(ISNUMBER(U471*1)=CF471,0,K471-H471-G471)</f>
      </c>
      <c r="O471">
        <f>IF(ISNUMBER(U471*1)=CF471,0,L471)</f>
      </c>
      <c r="P471">
        <f>IF(ISNUMBER(U471*1)=CF471,0,M471)</f>
      </c>
      <c r="Q471">
        <f>IF(N471&gt;2400000,N471,0)</f>
      </c>
      <c r="R471">
        <f>IF(L471/Q471*100&lt;3,2,10)</f>
      </c>
      <c r="S471">
        <f>IF(CH471=0,0,IF(B471&gt;9,10,IF(B471&gt;8,B471,IF(B471&gt;7.7,7.8,IF(B471&gt;3,B471,IF(B471&gt;1.5,2))))))</f>
      </c>
      <c r="T471">
        <f>IFERROR(U471*1,0)</f>
      </c>
      <c r="U471" t="n">
        <v>87.0</v>
      </c>
      <c r="V471" t="s">
        <v>4522</v>
      </c>
      <c r="W471" t="s">
        <v>4499</v>
      </c>
      <c r="X471" t="n">
        <v>698795.0</v>
      </c>
      <c r="Y471" t="n">
        <v>218373.0</v>
      </c>
      <c r="Z471" t="n">
        <v>43675.0</v>
      </c>
      <c r="AA471" t="n">
        <v>43675.0</v>
      </c>
      <c r="AB471" t="n">
        <v>0.0</v>
      </c>
      <c r="AC471" t="n">
        <v>0.0</v>
      </c>
      <c r="AD471" t="n">
        <v>0.0</v>
      </c>
      <c r="AE471" t="n">
        <v>0.0</v>
      </c>
      <c r="AF471" t="n">
        <v>15000.0</v>
      </c>
      <c r="AG471" t="n">
        <v>0.0</v>
      </c>
      <c r="AH471" t="n">
        <v>0.0</v>
      </c>
      <c r="AI471" t="n">
        <v>0.0</v>
      </c>
      <c r="AJ471" t="n">
        <v>1122968.0</v>
      </c>
      <c r="AK471" t="n">
        <v>0.0</v>
      </c>
      <c r="AL471" t="n">
        <v>0.0</v>
      </c>
      <c r="AM471" t="n">
        <v>0.0</v>
      </c>
      <c r="AN471" t="n">
        <v>0.0</v>
      </c>
      <c r="AO471" t="n">
        <v>1443691.0</v>
      </c>
      <c r="AP471" t="n">
        <v>144369.0</v>
      </c>
      <c r="AQ471" t="n">
        <v>123082.2</v>
      </c>
      <c r="CG471"/>
    </row>
    <row r="472">
      <c r="A472" t="n">
        <v>7.0</v>
      </c>
      <c r="B472">
        <f>IF((K472-G472-H472&gt;2400000),10,(L472/(K472-G472-H472)*100))</f>
      </c>
      <c r="C472">
        <f>IF(N472&gt;2400000,240000,(N472*S472)/100)</f>
      </c>
      <c r="D472">
        <f>IF(S472=0,0,IF((N472-I472)&gt;2400000,((((((N472-I472-J472)-240000))*0.1+(I472+J472)*0.1)))-7000,((((((N472-I472-J472)-(N472-I472-J472)*S472/100)))*0.1+(I472+J472)*0.1)-7000)))</f>
      </c>
      <c r="E472">
        <f>C472-O472</f>
      </c>
      <c r="F472">
        <f>D472-P472</f>
      </c>
      <c r="G472">
        <f>SUMIF(negtgel!U$2:BL$2,'Tsalin uzuulelt'!B$1,negtgel!U472:BL472) + SUMIF(negtgel!U$2:BL$2,'Tsalin uzuulelt'!B$2,negtgel!U472:BL472)+SUMIF(negtgel!U$2:BL$2,'Tsalin uzuulelt'!B$3,negtgel!U472:BL472)+SUMIF(negtgel!U$2:BL$2,'Tsalin uzuulelt'!B$4,negtgel!U472:BL472)+SUMIF(negtgel!U$2:BL$2,'Tsalin uzuulelt'!B$5,negtgel!U472:BL472)</f>
      </c>
      <c r="H472">
        <f>SUMIF(negtgel!U$2:BL$2,'Tsalin uzuulelt'!F$1,negtgel!U472:BL472) + SUMIF(negtgel!U$2:BL$2,'Tsalin uzuulelt'!F$2,negtgel!U472:BL472)+SUMIF(negtgel!U$2:BL$2,'Tsalin uzuulelt'!F$3,negtgel!U472:BL472)+SUMIF(negtgel!U$2:BL$2,'Tsalin uzuulelt'!F$4,negtgel!U472:BL472)+SUMIF(negtgel!U$2:BL$2,'Tsalin uzuulelt'!F$5,negtgel!U472:BL472)</f>
      </c>
      <c r="I472">
        <f>SUMIF(negtgel!U$2:BL$2,'Tsalin uzuulelt'!H$1,negtgel!U472:BL472) + SUMIF(negtgel!U$2:BL$2,'Tsalin uzuulelt'!H$2,negtgel!U472:BL472)+SUMIF(negtgel!U$2:BL$2,'Tsalin uzuulelt'!H$3,negtgel!U472:BL472)+SUMIF(negtgel!U$2:BL$2,'Tsalin uzuulelt'!H$4,negtgel!U472:BL472)+SUMIF(negtgel!U$2:BL$2,'Tsalin uzuulelt'!H$5,negtgel!U472:BL472)</f>
      </c>
      <c r="J472">
        <f>SUMIF(negtgel!U$2:BL$2,'Tsalin uzuulelt'!J$1,negtgel!U472:BL472) + SUMIF(negtgel!U$2:BL$2,'Tsalin uzuulelt'!J$2,negtgel!U472:BL472)+SUMIF(negtgel!U$2:BL$2,'Tsalin uzuulelt'!J$3,negtgel!U472:BL472)+SUMIF(negtgel!U$2:BL$2,'Tsalin uzuulelt'!J$4,negtgel!U472:BL472)+SUMIF(negtgel!U$2:BL$2,'Tsalin uzuulelt'!J$5,negtgel!U472:BL472)</f>
      </c>
      <c r="K472">
        <f>SUMIF(negtgel!U$2:BL$2,'Tsalin uzuulelt'!L$1,negtgel!U472:BL472) + SUMIF(negtgel!U$2:BL$2,'Tsalin uzuulelt'!L$2,negtgel!U472:BL472)+SUMIF(negtgel!U$2:BL$2,'Tsalin uzuulelt'!L$3,negtgel!U472:BL472)+SUMIF(negtgel!U$2:BL$2,'Tsalin uzuulelt'!L$4,negtgel!U472:BL472)+SUMIF(negtgel!U$2:BL$2,'Tsalin uzuulelt'!L$5,negtgel!U472:BL472)</f>
      </c>
      <c r="L472">
        <f>SUMIF(negtgel!U$2:BL$2,'Tsalin uzuulelt'!N$1,negtgel!U472:BL472) + SUMIF(negtgel!U$2:BL$2,'Tsalin uzuulelt'!N$2,negtgel!U472:BL472)+SUMIF(negtgel!U$2:BL$2,'Tsalin uzuulelt'!N$3,negtgel!U472:BL472)+SUMIF(negtgel!U$2:BL$2,'Tsalin uzuulelt'!N$4,negtgel!U472:BL472)+SUMIF(negtgel!U$2:BL$2,'Tsalin uzuulelt'!N$5,negtgel!U472:BL472)</f>
      </c>
      <c r="M472">
        <f>SUMIF(negtgel!U$2:BL$2,'Tsalin uzuulelt'!P$1,negtgel!U472:BL472) + SUMIF(negtgel!U$2:BL$2,'Tsalin uzuulelt'!P$2,negtgel!U472:BL472)+ SUMIF(negtgel!U$2:BL$2,'Tsalin uzuulelt'!P$3,negtgel!U472:BL472)+ SUMIF(negtgel!U$2:BL$2,'Tsalin uzuulelt'!P$4,negtgel!U472:BL472)+ SUMIF(negtgel!U$2:BL$2,'Tsalin uzuulelt'!P$5,negtgel!U472:BL472)</f>
      </c>
      <c r="N472">
        <f>IF(ISNUMBER(U472*1)=CF472,0,K472-H472-G472)</f>
      </c>
      <c r="O472">
        <f>IF(ISNUMBER(U472*1)=CF472,0,L472)</f>
      </c>
      <c r="P472">
        <f>IF(ISNUMBER(U472*1)=CF472,0,M472)</f>
      </c>
      <c r="Q472">
        <f>IF(N472&gt;2400000,N472,0)</f>
      </c>
      <c r="R472">
        <f>IF(L472/Q472*100&lt;3,2,10)</f>
      </c>
      <c r="S472">
        <f>IF(CH472=0,0,IF(B472&gt;9,10,IF(B472&gt;8,B472,IF(B472&gt;7.7,7.8,IF(B472&gt;3,B472,IF(B472&gt;1.5,2))))))</f>
      </c>
      <c r="T472">
        <f>IFERROR(U472*1,0)</f>
      </c>
      <c r="U472" t="n">
        <v>88.0</v>
      </c>
      <c r="V472" t="s">
        <v>4532</v>
      </c>
      <c r="W472" t="s">
        <v>4469</v>
      </c>
      <c r="X472" t="n">
        <v>613669.0</v>
      </c>
      <c r="Y472" t="n">
        <v>191772.0</v>
      </c>
      <c r="Z472" t="n">
        <v>9589.0</v>
      </c>
      <c r="AA472" t="n">
        <v>28766.0</v>
      </c>
      <c r="AB472" t="n">
        <v>0.0</v>
      </c>
      <c r="AC472" t="n">
        <v>0.0</v>
      </c>
      <c r="AD472" t="n">
        <v>0.0</v>
      </c>
      <c r="AE472" t="n">
        <v>0.0</v>
      </c>
      <c r="AF472" t="n">
        <v>15000.0</v>
      </c>
      <c r="AG472" t="n">
        <v>0.0</v>
      </c>
      <c r="AH472" t="n">
        <v>0.0</v>
      </c>
      <c r="AI472" t="n">
        <v>0.0</v>
      </c>
      <c r="AJ472" t="n">
        <v>918995.0</v>
      </c>
      <c r="AK472" t="n">
        <v>0.0</v>
      </c>
      <c r="AL472" t="n">
        <v>0.0</v>
      </c>
      <c r="AM472" t="n">
        <v>0.0</v>
      </c>
      <c r="AN472" t="n">
        <v>0.0</v>
      </c>
      <c r="AO472" t="n">
        <v>1164122.0</v>
      </c>
      <c r="AP472" t="n">
        <v>116412.0</v>
      </c>
      <c r="AQ472" t="n">
        <v>97921.0</v>
      </c>
      <c r="CG472"/>
    </row>
    <row r="473">
      <c r="A473" t="n">
        <v>7.0</v>
      </c>
      <c r="B473">
        <f>IF((K473-G473-H473&gt;2400000),10,(L473/(K473-G473-H473)*100))</f>
      </c>
      <c r="C473">
        <f>IF(N473&gt;2400000,240000,(N473*S473)/100)</f>
      </c>
      <c r="D473">
        <f>IF(S473=0,0,IF((N473-I473)&gt;2400000,((((((N473-I473-J473)-240000))*0.1+(I473+J473)*0.1)))-7000,((((((N473-I473-J473)-(N473-I473-J473)*S473/100)))*0.1+(I473+J473)*0.1)-7000)))</f>
      </c>
      <c r="E473">
        <f>C473-O473</f>
      </c>
      <c r="F473">
        <f>D473-P473</f>
      </c>
      <c r="G473">
        <f>SUMIF(negtgel!U$2:BL$2,'Tsalin uzuulelt'!B$1,negtgel!U473:BL473) + SUMIF(negtgel!U$2:BL$2,'Tsalin uzuulelt'!B$2,negtgel!U473:BL473)+SUMIF(negtgel!U$2:BL$2,'Tsalin uzuulelt'!B$3,negtgel!U473:BL473)+SUMIF(negtgel!U$2:BL$2,'Tsalin uzuulelt'!B$4,negtgel!U473:BL473)+SUMIF(negtgel!U$2:BL$2,'Tsalin uzuulelt'!B$5,negtgel!U473:BL473)</f>
      </c>
      <c r="H473">
        <f>SUMIF(negtgel!U$2:BL$2,'Tsalin uzuulelt'!F$1,negtgel!U473:BL473) + SUMIF(negtgel!U$2:BL$2,'Tsalin uzuulelt'!F$2,negtgel!U473:BL473)+SUMIF(negtgel!U$2:BL$2,'Tsalin uzuulelt'!F$3,negtgel!U473:BL473)+SUMIF(negtgel!U$2:BL$2,'Tsalin uzuulelt'!F$4,negtgel!U473:BL473)+SUMIF(negtgel!U$2:BL$2,'Tsalin uzuulelt'!F$5,negtgel!U473:BL473)</f>
      </c>
      <c r="I473">
        <f>SUMIF(negtgel!U$2:BL$2,'Tsalin uzuulelt'!H$1,negtgel!U473:BL473) + SUMIF(negtgel!U$2:BL$2,'Tsalin uzuulelt'!H$2,negtgel!U473:BL473)+SUMIF(negtgel!U$2:BL$2,'Tsalin uzuulelt'!H$3,negtgel!U473:BL473)+SUMIF(negtgel!U$2:BL$2,'Tsalin uzuulelt'!H$4,negtgel!U473:BL473)+SUMIF(negtgel!U$2:BL$2,'Tsalin uzuulelt'!H$5,negtgel!U473:BL473)</f>
      </c>
      <c r="J473">
        <f>SUMIF(negtgel!U$2:BL$2,'Tsalin uzuulelt'!J$1,negtgel!U473:BL473) + SUMIF(negtgel!U$2:BL$2,'Tsalin uzuulelt'!J$2,negtgel!U473:BL473)+SUMIF(negtgel!U$2:BL$2,'Tsalin uzuulelt'!J$3,negtgel!U473:BL473)+SUMIF(negtgel!U$2:BL$2,'Tsalin uzuulelt'!J$4,negtgel!U473:BL473)+SUMIF(negtgel!U$2:BL$2,'Tsalin uzuulelt'!J$5,negtgel!U473:BL473)</f>
      </c>
      <c r="K473">
        <f>SUMIF(negtgel!U$2:BL$2,'Tsalin uzuulelt'!L$1,negtgel!U473:BL473) + SUMIF(negtgel!U$2:BL$2,'Tsalin uzuulelt'!L$2,negtgel!U473:BL473)+SUMIF(negtgel!U$2:BL$2,'Tsalin uzuulelt'!L$3,negtgel!U473:BL473)+SUMIF(negtgel!U$2:BL$2,'Tsalin uzuulelt'!L$4,negtgel!U473:BL473)+SUMIF(negtgel!U$2:BL$2,'Tsalin uzuulelt'!L$5,negtgel!U473:BL473)</f>
      </c>
      <c r="L473">
        <f>SUMIF(negtgel!U$2:BL$2,'Tsalin uzuulelt'!N$1,negtgel!U473:BL473) + SUMIF(negtgel!U$2:BL$2,'Tsalin uzuulelt'!N$2,negtgel!U473:BL473)+SUMIF(negtgel!U$2:BL$2,'Tsalin uzuulelt'!N$3,negtgel!U473:BL473)+SUMIF(negtgel!U$2:BL$2,'Tsalin uzuulelt'!N$4,negtgel!U473:BL473)+SUMIF(negtgel!U$2:BL$2,'Tsalin uzuulelt'!N$5,negtgel!U473:BL473)</f>
      </c>
      <c r="M473">
        <f>SUMIF(negtgel!U$2:BL$2,'Tsalin uzuulelt'!P$1,negtgel!U473:BL473) + SUMIF(negtgel!U$2:BL$2,'Tsalin uzuulelt'!P$2,negtgel!U473:BL473)+ SUMIF(negtgel!U$2:BL$2,'Tsalin uzuulelt'!P$3,negtgel!U473:BL473)+ SUMIF(negtgel!U$2:BL$2,'Tsalin uzuulelt'!P$4,negtgel!U473:BL473)+ SUMIF(negtgel!U$2:BL$2,'Tsalin uzuulelt'!P$5,negtgel!U473:BL473)</f>
      </c>
      <c r="N473">
        <f>IF(ISNUMBER(U473*1)=CF473,0,K473-H473-G473)</f>
      </c>
      <c r="O473">
        <f>IF(ISNUMBER(U473*1)=CF473,0,L473)</f>
      </c>
      <c r="P473">
        <f>IF(ISNUMBER(U473*1)=CF473,0,M473)</f>
      </c>
      <c r="Q473">
        <f>IF(N473&gt;2400000,N473,0)</f>
      </c>
      <c r="R473">
        <f>IF(L473/Q473*100&lt;3,2,10)</f>
      </c>
      <c r="S473">
        <f>IF(CH473=0,0,IF(B473&gt;9,10,IF(B473&gt;8,B473,IF(B473&gt;7.7,7.8,IF(B473&gt;3,B473,IF(B473&gt;1.5,2))))))</f>
      </c>
      <c r="T473">
        <f>IFERROR(U473*1,0)</f>
      </c>
      <c r="U473" t="n">
        <v>89.0</v>
      </c>
      <c r="V473" t="s">
        <v>4533</v>
      </c>
      <c r="W473" t="s">
        <v>4464</v>
      </c>
      <c r="X473" t="n">
        <v>795935.0</v>
      </c>
      <c r="Y473" t="n">
        <v>248730.0</v>
      </c>
      <c r="Z473" t="n">
        <v>49746.0</v>
      </c>
      <c r="AA473" t="n">
        <v>54721.0</v>
      </c>
      <c r="AB473" t="n">
        <v>0.0</v>
      </c>
      <c r="AC473" t="n">
        <v>0.0</v>
      </c>
      <c r="AD473" t="n">
        <v>0.0</v>
      </c>
      <c r="AE473" t="n">
        <v>0.0</v>
      </c>
      <c r="AF473" t="n">
        <v>15000.0</v>
      </c>
      <c r="AG473" t="n">
        <v>0.0</v>
      </c>
      <c r="AH473" t="n">
        <v>0.0</v>
      </c>
      <c r="AI473" t="n">
        <v>0.0</v>
      </c>
      <c r="AJ473" t="n">
        <v>1311798.0</v>
      </c>
      <c r="AK473" t="n">
        <v>0.0</v>
      </c>
      <c r="AL473" t="n">
        <v>0.0</v>
      </c>
      <c r="AM473" t="n">
        <v>0.0</v>
      </c>
      <c r="AN473" t="n">
        <v>0.0</v>
      </c>
      <c r="AO473" t="n">
        <v>1679995.0</v>
      </c>
      <c r="AP473" t="n">
        <v>168000.0</v>
      </c>
      <c r="AQ473" t="n">
        <v>144349.6</v>
      </c>
      <c r="CG473"/>
    </row>
    <row r="474">
      <c r="A474" t="n">
        <v>7.0</v>
      </c>
      <c r="B474">
        <f>IF((K474-G474-H474&gt;2400000),10,(L474/(K474-G474-H474)*100))</f>
      </c>
      <c r="C474">
        <f>IF(N474&gt;2400000,240000,(N474*S474)/100)</f>
      </c>
      <c r="D474">
        <f>IF(S474=0,0,IF((N474-I474)&gt;2400000,((((((N474-I474-J474)-240000))*0.1+(I474+J474)*0.1)))-7000,((((((N474-I474-J474)-(N474-I474-J474)*S474/100)))*0.1+(I474+J474)*0.1)-7000)))</f>
      </c>
      <c r="E474">
        <f>C474-O474</f>
      </c>
      <c r="F474">
        <f>D474-P474</f>
      </c>
      <c r="G474">
        <f>SUMIF(negtgel!U$2:BL$2,'Tsalin uzuulelt'!B$1,negtgel!U474:BL474) + SUMIF(negtgel!U$2:BL$2,'Tsalin uzuulelt'!B$2,negtgel!U474:BL474)+SUMIF(negtgel!U$2:BL$2,'Tsalin uzuulelt'!B$3,negtgel!U474:BL474)+SUMIF(negtgel!U$2:BL$2,'Tsalin uzuulelt'!B$4,negtgel!U474:BL474)+SUMIF(negtgel!U$2:BL$2,'Tsalin uzuulelt'!B$5,negtgel!U474:BL474)</f>
      </c>
      <c r="H474">
        <f>SUMIF(negtgel!U$2:BL$2,'Tsalin uzuulelt'!F$1,negtgel!U474:BL474) + SUMIF(negtgel!U$2:BL$2,'Tsalin uzuulelt'!F$2,negtgel!U474:BL474)+SUMIF(negtgel!U$2:BL$2,'Tsalin uzuulelt'!F$3,negtgel!U474:BL474)+SUMIF(negtgel!U$2:BL$2,'Tsalin uzuulelt'!F$4,negtgel!U474:BL474)+SUMIF(negtgel!U$2:BL$2,'Tsalin uzuulelt'!F$5,negtgel!U474:BL474)</f>
      </c>
      <c r="I474">
        <f>SUMIF(negtgel!U$2:BL$2,'Tsalin uzuulelt'!H$1,negtgel!U474:BL474) + SUMIF(negtgel!U$2:BL$2,'Tsalin uzuulelt'!H$2,negtgel!U474:BL474)+SUMIF(negtgel!U$2:BL$2,'Tsalin uzuulelt'!H$3,negtgel!U474:BL474)+SUMIF(negtgel!U$2:BL$2,'Tsalin uzuulelt'!H$4,negtgel!U474:BL474)+SUMIF(negtgel!U$2:BL$2,'Tsalin uzuulelt'!H$5,negtgel!U474:BL474)</f>
      </c>
      <c r="J474">
        <f>SUMIF(negtgel!U$2:BL$2,'Tsalin uzuulelt'!J$1,negtgel!U474:BL474) + SUMIF(negtgel!U$2:BL$2,'Tsalin uzuulelt'!J$2,negtgel!U474:BL474)+SUMIF(negtgel!U$2:BL$2,'Tsalin uzuulelt'!J$3,negtgel!U474:BL474)+SUMIF(negtgel!U$2:BL$2,'Tsalin uzuulelt'!J$4,negtgel!U474:BL474)+SUMIF(negtgel!U$2:BL$2,'Tsalin uzuulelt'!J$5,negtgel!U474:BL474)</f>
      </c>
      <c r="K474">
        <f>SUMIF(negtgel!U$2:BL$2,'Tsalin uzuulelt'!L$1,negtgel!U474:BL474) + SUMIF(negtgel!U$2:BL$2,'Tsalin uzuulelt'!L$2,negtgel!U474:BL474)+SUMIF(negtgel!U$2:BL$2,'Tsalin uzuulelt'!L$3,negtgel!U474:BL474)+SUMIF(negtgel!U$2:BL$2,'Tsalin uzuulelt'!L$4,negtgel!U474:BL474)+SUMIF(negtgel!U$2:BL$2,'Tsalin uzuulelt'!L$5,negtgel!U474:BL474)</f>
      </c>
      <c r="L474">
        <f>SUMIF(negtgel!U$2:BL$2,'Tsalin uzuulelt'!N$1,negtgel!U474:BL474) + SUMIF(negtgel!U$2:BL$2,'Tsalin uzuulelt'!N$2,negtgel!U474:BL474)+SUMIF(negtgel!U$2:BL$2,'Tsalin uzuulelt'!N$3,negtgel!U474:BL474)+SUMIF(negtgel!U$2:BL$2,'Tsalin uzuulelt'!N$4,negtgel!U474:BL474)+SUMIF(negtgel!U$2:BL$2,'Tsalin uzuulelt'!N$5,negtgel!U474:BL474)</f>
      </c>
      <c r="M474">
        <f>SUMIF(negtgel!U$2:BL$2,'Tsalin uzuulelt'!P$1,negtgel!U474:BL474) + SUMIF(negtgel!U$2:BL$2,'Tsalin uzuulelt'!P$2,negtgel!U474:BL474)+ SUMIF(negtgel!U$2:BL$2,'Tsalin uzuulelt'!P$3,negtgel!U474:BL474)+ SUMIF(negtgel!U$2:BL$2,'Tsalin uzuulelt'!P$4,negtgel!U474:BL474)+ SUMIF(negtgel!U$2:BL$2,'Tsalin uzuulelt'!P$5,negtgel!U474:BL474)</f>
      </c>
      <c r="N474">
        <f>IF(ISNUMBER(U474*1)=CF474,0,K474-H474-G474)</f>
      </c>
      <c r="O474">
        <f>IF(ISNUMBER(U474*1)=CF474,0,L474)</f>
      </c>
      <c r="P474">
        <f>IF(ISNUMBER(U474*1)=CF474,0,M474)</f>
      </c>
      <c r="Q474">
        <f>IF(N474&gt;2400000,N474,0)</f>
      </c>
      <c r="R474">
        <f>IF(L474/Q474*100&lt;3,2,10)</f>
      </c>
      <c r="S474">
        <f>IF(CH474=0,0,IF(B474&gt;9,10,IF(B474&gt;8,B474,IF(B474&gt;7.7,7.8,IF(B474&gt;3,B474,IF(B474&gt;1.5,2))))))</f>
      </c>
      <c r="T474">
        <f>IFERROR(U474*1,0)</f>
      </c>
      <c r="U474" t="n">
        <v>90.0</v>
      </c>
      <c r="V474" t="s">
        <v>4534</v>
      </c>
      <c r="W474" t="s">
        <v>4469</v>
      </c>
      <c r="X474" t="n">
        <v>580710.0</v>
      </c>
      <c r="Y474" t="n">
        <v>0.0</v>
      </c>
      <c r="Z474" t="n">
        <v>0.0</v>
      </c>
      <c r="AA474" t="n">
        <v>0.0</v>
      </c>
      <c r="AB474" t="n">
        <v>0.0</v>
      </c>
      <c r="AC474" t="n">
        <v>0.0</v>
      </c>
      <c r="AD474" t="n">
        <v>0.0</v>
      </c>
      <c r="AE474" t="n">
        <v>0.0</v>
      </c>
      <c r="AF474" t="n">
        <v>0.0</v>
      </c>
      <c r="AG474" t="n">
        <v>0.0</v>
      </c>
      <c r="AH474" t="n">
        <v>0.0</v>
      </c>
      <c r="AI474" t="n">
        <v>0.0</v>
      </c>
      <c r="AJ474" t="n">
        <v>0.0</v>
      </c>
      <c r="AK474" t="n">
        <v>0.0</v>
      </c>
      <c r="AL474" t="n">
        <v>0.0</v>
      </c>
      <c r="AM474" t="n">
        <v>0.0</v>
      </c>
      <c r="AN474" t="n">
        <v>0.0</v>
      </c>
      <c r="AO474" t="n">
        <v>0.0</v>
      </c>
      <c r="AP474" t="n">
        <v>0.0</v>
      </c>
      <c r="AQ474" t="n">
        <v>0.0</v>
      </c>
      <c r="CG474"/>
    </row>
    <row r="475">
      <c r="A475" t="n">
        <v>7.0</v>
      </c>
      <c r="B475">
        <f>IF((K475-G475-H475&gt;2400000),10,(L475/(K475-G475-H475)*100))</f>
      </c>
      <c r="C475">
        <f>IF(N475&gt;2400000,240000,(N475*S475)/100)</f>
      </c>
      <c r="D475">
        <f>IF(S475=0,0,IF((N475-I475)&gt;2400000,((((((N475-I475-J475)-240000))*0.1+(I475+J475)*0.1)))-7000,((((((N475-I475-J475)-(N475-I475-J475)*S475/100)))*0.1+(I475+J475)*0.1)-7000)))</f>
      </c>
      <c r="E475">
        <f>C475-O475</f>
      </c>
      <c r="F475">
        <f>D475-P475</f>
      </c>
      <c r="G475">
        <f>SUMIF(negtgel!U$2:BL$2,'Tsalin uzuulelt'!B$1,negtgel!U475:BL475) + SUMIF(negtgel!U$2:BL$2,'Tsalin uzuulelt'!B$2,negtgel!U475:BL475)+SUMIF(negtgel!U$2:BL$2,'Tsalin uzuulelt'!B$3,negtgel!U475:BL475)+SUMIF(negtgel!U$2:BL$2,'Tsalin uzuulelt'!B$4,negtgel!U475:BL475)+SUMIF(negtgel!U$2:BL$2,'Tsalin uzuulelt'!B$5,negtgel!U475:BL475)</f>
      </c>
      <c r="H475">
        <f>SUMIF(negtgel!U$2:BL$2,'Tsalin uzuulelt'!F$1,negtgel!U475:BL475) + SUMIF(negtgel!U$2:BL$2,'Tsalin uzuulelt'!F$2,negtgel!U475:BL475)+SUMIF(negtgel!U$2:BL$2,'Tsalin uzuulelt'!F$3,negtgel!U475:BL475)+SUMIF(negtgel!U$2:BL$2,'Tsalin uzuulelt'!F$4,negtgel!U475:BL475)+SUMIF(negtgel!U$2:BL$2,'Tsalin uzuulelt'!F$5,negtgel!U475:BL475)</f>
      </c>
      <c r="I475">
        <f>SUMIF(negtgel!U$2:BL$2,'Tsalin uzuulelt'!H$1,negtgel!U475:BL475) + SUMIF(negtgel!U$2:BL$2,'Tsalin uzuulelt'!H$2,negtgel!U475:BL475)+SUMIF(negtgel!U$2:BL$2,'Tsalin uzuulelt'!H$3,negtgel!U475:BL475)+SUMIF(negtgel!U$2:BL$2,'Tsalin uzuulelt'!H$4,negtgel!U475:BL475)+SUMIF(negtgel!U$2:BL$2,'Tsalin uzuulelt'!H$5,negtgel!U475:BL475)</f>
      </c>
      <c r="J475">
        <f>SUMIF(negtgel!U$2:BL$2,'Tsalin uzuulelt'!J$1,negtgel!U475:BL475) + SUMIF(negtgel!U$2:BL$2,'Tsalin uzuulelt'!J$2,negtgel!U475:BL475)+SUMIF(negtgel!U$2:BL$2,'Tsalin uzuulelt'!J$3,negtgel!U475:BL475)+SUMIF(negtgel!U$2:BL$2,'Tsalin uzuulelt'!J$4,negtgel!U475:BL475)+SUMIF(negtgel!U$2:BL$2,'Tsalin uzuulelt'!J$5,negtgel!U475:BL475)</f>
      </c>
      <c r="K475">
        <f>SUMIF(negtgel!U$2:BL$2,'Tsalin uzuulelt'!L$1,negtgel!U475:BL475) + SUMIF(negtgel!U$2:BL$2,'Tsalin uzuulelt'!L$2,negtgel!U475:BL475)+SUMIF(negtgel!U$2:BL$2,'Tsalin uzuulelt'!L$3,negtgel!U475:BL475)+SUMIF(negtgel!U$2:BL$2,'Tsalin uzuulelt'!L$4,negtgel!U475:BL475)+SUMIF(negtgel!U$2:BL$2,'Tsalin uzuulelt'!L$5,negtgel!U475:BL475)</f>
      </c>
      <c r="L475">
        <f>SUMIF(negtgel!U$2:BL$2,'Tsalin uzuulelt'!N$1,negtgel!U475:BL475) + SUMIF(negtgel!U$2:BL$2,'Tsalin uzuulelt'!N$2,negtgel!U475:BL475)+SUMIF(negtgel!U$2:BL$2,'Tsalin uzuulelt'!N$3,negtgel!U475:BL475)+SUMIF(negtgel!U$2:BL$2,'Tsalin uzuulelt'!N$4,negtgel!U475:BL475)+SUMIF(negtgel!U$2:BL$2,'Tsalin uzuulelt'!N$5,negtgel!U475:BL475)</f>
      </c>
      <c r="M475">
        <f>SUMIF(negtgel!U$2:BL$2,'Tsalin uzuulelt'!P$1,negtgel!U475:BL475) + SUMIF(negtgel!U$2:BL$2,'Tsalin uzuulelt'!P$2,negtgel!U475:BL475)+ SUMIF(negtgel!U$2:BL$2,'Tsalin uzuulelt'!P$3,negtgel!U475:BL475)+ SUMIF(negtgel!U$2:BL$2,'Tsalin uzuulelt'!P$4,negtgel!U475:BL475)+ SUMIF(negtgel!U$2:BL$2,'Tsalin uzuulelt'!P$5,negtgel!U475:BL475)</f>
      </c>
      <c r="N475">
        <f>IF(ISNUMBER(U475*1)=CF475,0,K475-H475-G475)</f>
      </c>
      <c r="O475">
        <f>IF(ISNUMBER(U475*1)=CF475,0,L475)</f>
      </c>
      <c r="P475">
        <f>IF(ISNUMBER(U475*1)=CF475,0,M475)</f>
      </c>
      <c r="Q475">
        <f>IF(N475&gt;2400000,N475,0)</f>
      </c>
      <c r="R475">
        <f>IF(L475/Q475*100&lt;3,2,10)</f>
      </c>
      <c r="S475">
        <f>IF(CH475=0,0,IF(B475&gt;9,10,IF(B475&gt;8,B475,IF(B475&gt;7.7,7.8,IF(B475&gt;3,B475,IF(B475&gt;1.5,2))))))</f>
      </c>
      <c r="T475">
        <f>IFERROR(U475*1,0)</f>
      </c>
      <c r="U475" t="n">
        <v>91.0</v>
      </c>
      <c r="V475" t="s">
        <v>4535</v>
      </c>
      <c r="W475" t="s">
        <v>4499</v>
      </c>
      <c r="X475" t="n">
        <v>613669.0</v>
      </c>
      <c r="Y475" t="n">
        <v>613669.0</v>
      </c>
      <c r="Z475" t="n">
        <v>61367.0</v>
      </c>
      <c r="AA475" t="n">
        <v>110460.0</v>
      </c>
      <c r="AB475" t="n">
        <v>0.0</v>
      </c>
      <c r="AC475" t="n">
        <v>0.0</v>
      </c>
      <c r="AD475" t="n">
        <v>0.0</v>
      </c>
      <c r="AE475" t="n">
        <v>0.0</v>
      </c>
      <c r="AF475" t="n">
        <v>48000.0</v>
      </c>
      <c r="AG475" t="n">
        <v>0.0</v>
      </c>
      <c r="AH475" t="n">
        <v>0.0</v>
      </c>
      <c r="AI475" t="n">
        <v>0.0</v>
      </c>
      <c r="AJ475" t="n">
        <v>0.0</v>
      </c>
      <c r="AK475" t="n">
        <v>0.0</v>
      </c>
      <c r="AL475" t="n">
        <v>0.0</v>
      </c>
      <c r="AM475" t="n">
        <v>0.0</v>
      </c>
      <c r="AN475" t="n">
        <v>0.0</v>
      </c>
      <c r="AO475" t="n">
        <v>833496.0</v>
      </c>
      <c r="AP475" t="n">
        <v>83350.0</v>
      </c>
      <c r="AQ475" t="n">
        <v>68494.6</v>
      </c>
      <c r="CG475"/>
    </row>
    <row r="476">
      <c r="A476" t="n">
        <v>7.0</v>
      </c>
      <c r="B476">
        <f>IF((K476-G476-H476&gt;2400000),10,(L476/(K476-G476-H476)*100))</f>
      </c>
      <c r="C476">
        <f>IF(N476&gt;2400000,240000,(N476*S476)/100)</f>
      </c>
      <c r="D476">
        <f>IF(S476=0,0,IF((N476-I476)&gt;2400000,((((((N476-I476-J476)-240000))*0.1+(I476+J476)*0.1)))-7000,((((((N476-I476-J476)-(N476-I476-J476)*S476/100)))*0.1+(I476+J476)*0.1)-7000)))</f>
      </c>
      <c r="E476">
        <f>C476-O476</f>
      </c>
      <c r="F476">
        <f>D476-P476</f>
      </c>
      <c r="G476">
        <f>SUMIF(negtgel!U$2:BL$2,'Tsalin uzuulelt'!B$1,negtgel!U476:BL476) + SUMIF(negtgel!U$2:BL$2,'Tsalin uzuulelt'!B$2,negtgel!U476:BL476)+SUMIF(negtgel!U$2:BL$2,'Tsalin uzuulelt'!B$3,negtgel!U476:BL476)+SUMIF(negtgel!U$2:BL$2,'Tsalin uzuulelt'!B$4,negtgel!U476:BL476)+SUMIF(negtgel!U$2:BL$2,'Tsalin uzuulelt'!B$5,negtgel!U476:BL476)</f>
      </c>
      <c r="H476">
        <f>SUMIF(negtgel!U$2:BL$2,'Tsalin uzuulelt'!F$1,negtgel!U476:BL476) + SUMIF(negtgel!U$2:BL$2,'Tsalin uzuulelt'!F$2,negtgel!U476:BL476)+SUMIF(negtgel!U$2:BL$2,'Tsalin uzuulelt'!F$3,negtgel!U476:BL476)+SUMIF(negtgel!U$2:BL$2,'Tsalin uzuulelt'!F$4,negtgel!U476:BL476)+SUMIF(negtgel!U$2:BL$2,'Tsalin uzuulelt'!F$5,negtgel!U476:BL476)</f>
      </c>
      <c r="I476">
        <f>SUMIF(negtgel!U$2:BL$2,'Tsalin uzuulelt'!H$1,negtgel!U476:BL476) + SUMIF(negtgel!U$2:BL$2,'Tsalin uzuulelt'!H$2,negtgel!U476:BL476)+SUMIF(negtgel!U$2:BL$2,'Tsalin uzuulelt'!H$3,negtgel!U476:BL476)+SUMIF(negtgel!U$2:BL$2,'Tsalin uzuulelt'!H$4,negtgel!U476:BL476)+SUMIF(negtgel!U$2:BL$2,'Tsalin uzuulelt'!H$5,negtgel!U476:BL476)</f>
      </c>
      <c r="J476">
        <f>SUMIF(negtgel!U$2:BL$2,'Tsalin uzuulelt'!J$1,negtgel!U476:BL476) + SUMIF(negtgel!U$2:BL$2,'Tsalin uzuulelt'!J$2,negtgel!U476:BL476)+SUMIF(negtgel!U$2:BL$2,'Tsalin uzuulelt'!J$3,negtgel!U476:BL476)+SUMIF(negtgel!U$2:BL$2,'Tsalin uzuulelt'!J$4,negtgel!U476:BL476)+SUMIF(negtgel!U$2:BL$2,'Tsalin uzuulelt'!J$5,negtgel!U476:BL476)</f>
      </c>
      <c r="K476">
        <f>SUMIF(negtgel!U$2:BL$2,'Tsalin uzuulelt'!L$1,negtgel!U476:BL476) + SUMIF(negtgel!U$2:BL$2,'Tsalin uzuulelt'!L$2,negtgel!U476:BL476)+SUMIF(negtgel!U$2:BL$2,'Tsalin uzuulelt'!L$3,negtgel!U476:BL476)+SUMIF(negtgel!U$2:BL$2,'Tsalin uzuulelt'!L$4,negtgel!U476:BL476)+SUMIF(negtgel!U$2:BL$2,'Tsalin uzuulelt'!L$5,negtgel!U476:BL476)</f>
      </c>
      <c r="L476">
        <f>SUMIF(negtgel!U$2:BL$2,'Tsalin uzuulelt'!N$1,negtgel!U476:BL476) + SUMIF(negtgel!U$2:BL$2,'Tsalin uzuulelt'!N$2,negtgel!U476:BL476)+SUMIF(negtgel!U$2:BL$2,'Tsalin uzuulelt'!N$3,negtgel!U476:BL476)+SUMIF(negtgel!U$2:BL$2,'Tsalin uzuulelt'!N$4,negtgel!U476:BL476)+SUMIF(negtgel!U$2:BL$2,'Tsalin uzuulelt'!N$5,negtgel!U476:BL476)</f>
      </c>
      <c r="M476">
        <f>SUMIF(negtgel!U$2:BL$2,'Tsalin uzuulelt'!P$1,negtgel!U476:BL476) + SUMIF(negtgel!U$2:BL$2,'Tsalin uzuulelt'!P$2,negtgel!U476:BL476)+ SUMIF(negtgel!U$2:BL$2,'Tsalin uzuulelt'!P$3,negtgel!U476:BL476)+ SUMIF(negtgel!U$2:BL$2,'Tsalin uzuulelt'!P$4,negtgel!U476:BL476)+ SUMIF(negtgel!U$2:BL$2,'Tsalin uzuulelt'!P$5,negtgel!U476:BL476)</f>
      </c>
      <c r="N476">
        <f>IF(ISNUMBER(U476*1)=CF476,0,K476-H476-G476)</f>
      </c>
      <c r="O476">
        <f>IF(ISNUMBER(U476*1)=CF476,0,L476)</f>
      </c>
      <c r="P476">
        <f>IF(ISNUMBER(U476*1)=CF476,0,M476)</f>
      </c>
      <c r="Q476">
        <f>IF(N476&gt;2400000,N476,0)</f>
      </c>
      <c r="R476">
        <f>IF(L476/Q476*100&lt;3,2,10)</f>
      </c>
      <c r="S476">
        <f>IF(CH476=0,0,IF(B476&gt;9,10,IF(B476&gt;8,B476,IF(B476&gt;7.7,7.8,IF(B476&gt;3,B476,IF(B476&gt;1.5,2))))))</f>
      </c>
      <c r="T476">
        <f>IFERROR(U476*1,0)</f>
      </c>
      <c r="U476" t="n">
        <v>92.0</v>
      </c>
      <c r="V476" t="s">
        <v>4536</v>
      </c>
      <c r="W476" t="s">
        <v>4469</v>
      </c>
      <c r="X476" t="n">
        <v>613669.0</v>
      </c>
      <c r="Y476" t="n">
        <v>613669.0</v>
      </c>
      <c r="Z476" t="n">
        <v>61367.0</v>
      </c>
      <c r="AA476" t="n">
        <v>104324.0</v>
      </c>
      <c r="AB476" t="n">
        <v>0.0</v>
      </c>
      <c r="AC476" t="n">
        <v>0.0</v>
      </c>
      <c r="AD476" t="n">
        <v>0.0</v>
      </c>
      <c r="AE476" t="n">
        <v>0.0</v>
      </c>
      <c r="AF476" t="n">
        <v>48000.0</v>
      </c>
      <c r="AG476" t="n">
        <v>0.0</v>
      </c>
      <c r="AH476" t="n">
        <v>0.0</v>
      </c>
      <c r="AI476" t="n">
        <v>0.0</v>
      </c>
      <c r="AJ476" t="n">
        <v>780100.0</v>
      </c>
      <c r="AK476" t="n">
        <v>0.0</v>
      </c>
      <c r="AL476" t="n">
        <v>0.0</v>
      </c>
      <c r="AM476" t="n">
        <v>0.0</v>
      </c>
      <c r="AN476" t="n">
        <v>0.0</v>
      </c>
      <c r="AO476" t="n">
        <v>1607460.0</v>
      </c>
      <c r="AP476" t="n">
        <v>160746.0</v>
      </c>
      <c r="AQ476" t="n">
        <v>138151.4</v>
      </c>
      <c r="CG476"/>
    </row>
    <row r="477">
      <c r="A477" t="n">
        <v>7.0</v>
      </c>
      <c r="B477">
        <f>IF((K477-G477-H477&gt;2400000),10,(L477/(K477-G477-H477)*100))</f>
      </c>
      <c r="C477">
        <f>IF(N477&gt;2400000,240000,(N477*S477)/100)</f>
      </c>
      <c r="D477">
        <f>IF(S477=0,0,IF((N477-I477)&gt;2400000,((((((N477-I477-J477)-240000))*0.1+(I477+J477)*0.1)))-7000,((((((N477-I477-J477)-(N477-I477-J477)*S477/100)))*0.1+(I477+J477)*0.1)-7000)))</f>
      </c>
      <c r="E477">
        <f>C477-O477</f>
      </c>
      <c r="F477">
        <f>D477-P477</f>
      </c>
      <c r="G477">
        <f>SUMIF(negtgel!U$2:BL$2,'Tsalin uzuulelt'!B$1,negtgel!U477:BL477) + SUMIF(negtgel!U$2:BL$2,'Tsalin uzuulelt'!B$2,negtgel!U477:BL477)+SUMIF(negtgel!U$2:BL$2,'Tsalin uzuulelt'!B$3,negtgel!U477:BL477)+SUMIF(negtgel!U$2:BL$2,'Tsalin uzuulelt'!B$4,negtgel!U477:BL477)+SUMIF(negtgel!U$2:BL$2,'Tsalin uzuulelt'!B$5,negtgel!U477:BL477)</f>
      </c>
      <c r="H477">
        <f>SUMIF(negtgel!U$2:BL$2,'Tsalin uzuulelt'!F$1,negtgel!U477:BL477) + SUMIF(negtgel!U$2:BL$2,'Tsalin uzuulelt'!F$2,negtgel!U477:BL477)+SUMIF(negtgel!U$2:BL$2,'Tsalin uzuulelt'!F$3,negtgel!U477:BL477)+SUMIF(negtgel!U$2:BL$2,'Tsalin uzuulelt'!F$4,negtgel!U477:BL477)+SUMIF(negtgel!U$2:BL$2,'Tsalin uzuulelt'!F$5,negtgel!U477:BL477)</f>
      </c>
      <c r="I477">
        <f>SUMIF(negtgel!U$2:BL$2,'Tsalin uzuulelt'!H$1,negtgel!U477:BL477) + SUMIF(negtgel!U$2:BL$2,'Tsalin uzuulelt'!H$2,negtgel!U477:BL477)+SUMIF(negtgel!U$2:BL$2,'Tsalin uzuulelt'!H$3,negtgel!U477:BL477)+SUMIF(negtgel!U$2:BL$2,'Tsalin uzuulelt'!H$4,negtgel!U477:BL477)+SUMIF(negtgel!U$2:BL$2,'Tsalin uzuulelt'!H$5,negtgel!U477:BL477)</f>
      </c>
      <c r="J477">
        <f>SUMIF(negtgel!U$2:BL$2,'Tsalin uzuulelt'!J$1,negtgel!U477:BL477) + SUMIF(negtgel!U$2:BL$2,'Tsalin uzuulelt'!J$2,negtgel!U477:BL477)+SUMIF(negtgel!U$2:BL$2,'Tsalin uzuulelt'!J$3,negtgel!U477:BL477)+SUMIF(negtgel!U$2:BL$2,'Tsalin uzuulelt'!J$4,negtgel!U477:BL477)+SUMIF(negtgel!U$2:BL$2,'Tsalin uzuulelt'!J$5,negtgel!U477:BL477)</f>
      </c>
      <c r="K477">
        <f>SUMIF(negtgel!U$2:BL$2,'Tsalin uzuulelt'!L$1,negtgel!U477:BL477) + SUMIF(negtgel!U$2:BL$2,'Tsalin uzuulelt'!L$2,negtgel!U477:BL477)+SUMIF(negtgel!U$2:BL$2,'Tsalin uzuulelt'!L$3,negtgel!U477:BL477)+SUMIF(negtgel!U$2:BL$2,'Tsalin uzuulelt'!L$4,negtgel!U477:BL477)+SUMIF(negtgel!U$2:BL$2,'Tsalin uzuulelt'!L$5,negtgel!U477:BL477)</f>
      </c>
      <c r="L477">
        <f>SUMIF(negtgel!U$2:BL$2,'Tsalin uzuulelt'!N$1,negtgel!U477:BL477) + SUMIF(negtgel!U$2:BL$2,'Tsalin uzuulelt'!N$2,negtgel!U477:BL477)+SUMIF(negtgel!U$2:BL$2,'Tsalin uzuulelt'!N$3,negtgel!U477:BL477)+SUMIF(negtgel!U$2:BL$2,'Tsalin uzuulelt'!N$4,negtgel!U477:BL477)+SUMIF(negtgel!U$2:BL$2,'Tsalin uzuulelt'!N$5,negtgel!U477:BL477)</f>
      </c>
      <c r="M477">
        <f>SUMIF(negtgel!U$2:BL$2,'Tsalin uzuulelt'!P$1,negtgel!U477:BL477) + SUMIF(negtgel!U$2:BL$2,'Tsalin uzuulelt'!P$2,negtgel!U477:BL477)+ SUMIF(negtgel!U$2:BL$2,'Tsalin uzuulelt'!P$3,negtgel!U477:BL477)+ SUMIF(negtgel!U$2:BL$2,'Tsalin uzuulelt'!P$4,negtgel!U477:BL477)+ SUMIF(negtgel!U$2:BL$2,'Tsalin uzuulelt'!P$5,negtgel!U477:BL477)</f>
      </c>
      <c r="N477">
        <f>IF(ISNUMBER(U477*1)=CF477,0,K477-H477-G477)</f>
      </c>
      <c r="O477">
        <f>IF(ISNUMBER(U477*1)=CF477,0,L477)</f>
      </c>
      <c r="P477">
        <f>IF(ISNUMBER(U477*1)=CF477,0,M477)</f>
      </c>
      <c r="Q477">
        <f>IF(N477&gt;2400000,N477,0)</f>
      </c>
      <c r="R477">
        <f>IF(L477/Q477*100&lt;3,2,10)</f>
      </c>
      <c r="S477">
        <f>IF(CH477=0,0,IF(B477&gt;9,10,IF(B477&gt;8,B477,IF(B477&gt;7.7,7.8,IF(B477&gt;3,B477,IF(B477&gt;1.5,2))))))</f>
      </c>
      <c r="T477">
        <f>IFERROR(U477*1,0)</f>
      </c>
      <c r="U477" t="s">
        <v>4466</v>
      </c>
      <c r="V477"/>
      <c r="W477"/>
      <c r="X477" t="n">
        <v>7853536.0</v>
      </c>
      <c r="Y477" t="n">
        <v>3498104.0</v>
      </c>
      <c r="Z477" t="n">
        <v>452535.0</v>
      </c>
      <c r="AA477" t="n">
        <v>652250.0</v>
      </c>
      <c r="AB477" t="n">
        <v>10585.0</v>
      </c>
      <c r="AC477" t="n">
        <v>0.0</v>
      </c>
      <c r="AD477" t="n">
        <v>0.0</v>
      </c>
      <c r="AE477" t="n">
        <v>0.0</v>
      </c>
      <c r="AF477" t="n">
        <v>261000.0</v>
      </c>
      <c r="AG477" t="n">
        <v>0.0</v>
      </c>
      <c r="AH477" t="n">
        <v>0.0</v>
      </c>
      <c r="AI477" t="n">
        <v>0.0</v>
      </c>
      <c r="AJ477" t="n">
        <v>1.0168685E7</v>
      </c>
      <c r="AK477" t="n">
        <v>0.0</v>
      </c>
      <c r="AL477" t="n">
        <v>0.0</v>
      </c>
      <c r="AM477" t="n">
        <v>0.0</v>
      </c>
      <c r="AN477" t="n">
        <v>0.0</v>
      </c>
      <c r="AO477" t="n">
        <v>1.5043159E7</v>
      </c>
      <c r="AP477" t="n">
        <v>1504316.0</v>
      </c>
      <c r="AQ477" t="n">
        <v>1279494.4</v>
      </c>
      <c r="CG477"/>
    </row>
    <row r="478">
      <c r="A478" t="n">
        <v>7.0</v>
      </c>
      <c r="B478">
        <f>IF((K478-G478-H478&gt;2400000),10,(L478/(K478-G478-H478)*100))</f>
      </c>
      <c r="C478">
        <f>IF(N478&gt;2400000,240000,(N478*S478)/100)</f>
      </c>
      <c r="D478">
        <f>IF(S478=0,0,IF((N478-I478)&gt;2400000,((((((N478-I478-J478)-240000))*0.1+(I478+J478)*0.1)))-7000,((((((N478-I478-J478)-(N478-I478-J478)*S478/100)))*0.1+(I478+J478)*0.1)-7000)))</f>
      </c>
      <c r="E478">
        <f>C478-O478</f>
      </c>
      <c r="F478">
        <f>D478-P478</f>
      </c>
      <c r="G478">
        <f>SUMIF(negtgel!U$2:BL$2,'Tsalin uzuulelt'!B$1,negtgel!U478:BL478) + SUMIF(negtgel!U$2:BL$2,'Tsalin uzuulelt'!B$2,negtgel!U478:BL478)+SUMIF(negtgel!U$2:BL$2,'Tsalin uzuulelt'!B$3,negtgel!U478:BL478)+SUMIF(negtgel!U$2:BL$2,'Tsalin uzuulelt'!B$4,negtgel!U478:BL478)+SUMIF(negtgel!U$2:BL$2,'Tsalin uzuulelt'!B$5,negtgel!U478:BL478)</f>
      </c>
      <c r="H478">
        <f>SUMIF(negtgel!U$2:BL$2,'Tsalin uzuulelt'!F$1,negtgel!U478:BL478) + SUMIF(negtgel!U$2:BL$2,'Tsalin uzuulelt'!F$2,negtgel!U478:BL478)+SUMIF(negtgel!U$2:BL$2,'Tsalin uzuulelt'!F$3,negtgel!U478:BL478)+SUMIF(negtgel!U$2:BL$2,'Tsalin uzuulelt'!F$4,negtgel!U478:BL478)+SUMIF(negtgel!U$2:BL$2,'Tsalin uzuulelt'!F$5,negtgel!U478:BL478)</f>
      </c>
      <c r="I478">
        <f>SUMIF(negtgel!U$2:BL$2,'Tsalin uzuulelt'!H$1,negtgel!U478:BL478) + SUMIF(negtgel!U$2:BL$2,'Tsalin uzuulelt'!H$2,negtgel!U478:BL478)+SUMIF(negtgel!U$2:BL$2,'Tsalin uzuulelt'!H$3,negtgel!U478:BL478)+SUMIF(negtgel!U$2:BL$2,'Tsalin uzuulelt'!H$4,negtgel!U478:BL478)+SUMIF(negtgel!U$2:BL$2,'Tsalin uzuulelt'!H$5,negtgel!U478:BL478)</f>
      </c>
      <c r="J478">
        <f>SUMIF(negtgel!U$2:BL$2,'Tsalin uzuulelt'!J$1,negtgel!U478:BL478) + SUMIF(negtgel!U$2:BL$2,'Tsalin uzuulelt'!J$2,negtgel!U478:BL478)+SUMIF(negtgel!U$2:BL$2,'Tsalin uzuulelt'!J$3,negtgel!U478:BL478)+SUMIF(negtgel!U$2:BL$2,'Tsalin uzuulelt'!J$4,negtgel!U478:BL478)+SUMIF(negtgel!U$2:BL$2,'Tsalin uzuulelt'!J$5,negtgel!U478:BL478)</f>
      </c>
      <c r="K478">
        <f>SUMIF(negtgel!U$2:BL$2,'Tsalin uzuulelt'!L$1,negtgel!U478:BL478) + SUMIF(negtgel!U$2:BL$2,'Tsalin uzuulelt'!L$2,negtgel!U478:BL478)+SUMIF(negtgel!U$2:BL$2,'Tsalin uzuulelt'!L$3,negtgel!U478:BL478)+SUMIF(negtgel!U$2:BL$2,'Tsalin uzuulelt'!L$4,negtgel!U478:BL478)+SUMIF(negtgel!U$2:BL$2,'Tsalin uzuulelt'!L$5,negtgel!U478:BL478)</f>
      </c>
      <c r="L478">
        <f>SUMIF(negtgel!U$2:BL$2,'Tsalin uzuulelt'!N$1,negtgel!U478:BL478) + SUMIF(negtgel!U$2:BL$2,'Tsalin uzuulelt'!N$2,negtgel!U478:BL478)+SUMIF(negtgel!U$2:BL$2,'Tsalin uzuulelt'!N$3,negtgel!U478:BL478)+SUMIF(negtgel!U$2:BL$2,'Tsalin uzuulelt'!N$4,negtgel!U478:BL478)+SUMIF(negtgel!U$2:BL$2,'Tsalin uzuulelt'!N$5,negtgel!U478:BL478)</f>
      </c>
      <c r="M478">
        <f>SUMIF(negtgel!U$2:BL$2,'Tsalin uzuulelt'!P$1,negtgel!U478:BL478) + SUMIF(negtgel!U$2:BL$2,'Tsalin uzuulelt'!P$2,negtgel!U478:BL478)+ SUMIF(negtgel!U$2:BL$2,'Tsalin uzuulelt'!P$3,negtgel!U478:BL478)+ SUMIF(negtgel!U$2:BL$2,'Tsalin uzuulelt'!P$4,negtgel!U478:BL478)+ SUMIF(negtgel!U$2:BL$2,'Tsalin uzuulelt'!P$5,negtgel!U478:BL478)</f>
      </c>
      <c r="N478">
        <f>IF(ISNUMBER(U478*1)=CF478,0,K478-H478-G478)</f>
      </c>
      <c r="O478">
        <f>IF(ISNUMBER(U478*1)=CF478,0,L478)</f>
      </c>
      <c r="P478">
        <f>IF(ISNUMBER(U478*1)=CF478,0,M478)</f>
      </c>
      <c r="Q478">
        <f>IF(N478&gt;2400000,N478,0)</f>
      </c>
      <c r="R478">
        <f>IF(L478/Q478*100&lt;3,2,10)</f>
      </c>
      <c r="S478">
        <f>IF(CH478=0,0,IF(B478&gt;9,10,IF(B478&gt;8,B478,IF(B478&gt;7.7,7.8,IF(B478&gt;3,B478,IF(B478&gt;1.5,2))))))</f>
      </c>
      <c r="T478">
        <f>IFERROR(U478*1,0)</f>
      </c>
      <c r="U478" t="s">
        <v>4537</v>
      </c>
      <c r="V478"/>
      <c r="W478"/>
      <c r="X478"/>
      <c r="Y478"/>
      <c r="Z478"/>
      <c r="AA478"/>
      <c r="AB478"/>
      <c r="AC478"/>
      <c r="AD478"/>
      <c r="AE478"/>
      <c r="AF478"/>
      <c r="AG478"/>
      <c r="AH478"/>
      <c r="AI478"/>
      <c r="AJ478"/>
      <c r="AK478"/>
      <c r="AL478"/>
      <c r="AM478"/>
      <c r="AN478"/>
      <c r="AO478"/>
      <c r="AP478"/>
      <c r="AQ478"/>
      <c r="CG478"/>
    </row>
    <row r="479">
      <c r="A479" t="n">
        <v>7.0</v>
      </c>
      <c r="B479">
        <f>IF((K479-G479-H479&gt;2400000),10,(L479/(K479-G479-H479)*100))</f>
      </c>
      <c r="C479">
        <f>IF(N479&gt;2400000,240000,(N479*S479)/100)</f>
      </c>
      <c r="D479">
        <f>IF(S479=0,0,IF((N479-I479)&gt;2400000,((((((N479-I479-J479)-240000))*0.1+(I479+J479)*0.1)))-7000,((((((N479-I479-J479)-(N479-I479-J479)*S479/100)))*0.1+(I479+J479)*0.1)-7000)))</f>
      </c>
      <c r="E479">
        <f>C479-O479</f>
      </c>
      <c r="F479">
        <f>D479-P479</f>
      </c>
      <c r="G479">
        <f>SUMIF(negtgel!U$2:BL$2,'Tsalin uzuulelt'!B$1,negtgel!U479:BL479) + SUMIF(negtgel!U$2:BL$2,'Tsalin uzuulelt'!B$2,negtgel!U479:BL479)+SUMIF(negtgel!U$2:BL$2,'Tsalin uzuulelt'!B$3,negtgel!U479:BL479)+SUMIF(negtgel!U$2:BL$2,'Tsalin uzuulelt'!B$4,negtgel!U479:BL479)+SUMIF(negtgel!U$2:BL$2,'Tsalin uzuulelt'!B$5,negtgel!U479:BL479)</f>
      </c>
      <c r="H479">
        <f>SUMIF(negtgel!U$2:BL$2,'Tsalin uzuulelt'!F$1,negtgel!U479:BL479) + SUMIF(negtgel!U$2:BL$2,'Tsalin uzuulelt'!F$2,negtgel!U479:BL479)+SUMIF(negtgel!U$2:BL$2,'Tsalin uzuulelt'!F$3,negtgel!U479:BL479)+SUMIF(negtgel!U$2:BL$2,'Tsalin uzuulelt'!F$4,negtgel!U479:BL479)+SUMIF(negtgel!U$2:BL$2,'Tsalin uzuulelt'!F$5,negtgel!U479:BL479)</f>
      </c>
      <c r="I479">
        <f>SUMIF(negtgel!U$2:BL$2,'Tsalin uzuulelt'!H$1,negtgel!U479:BL479) + SUMIF(negtgel!U$2:BL$2,'Tsalin uzuulelt'!H$2,negtgel!U479:BL479)+SUMIF(negtgel!U$2:BL$2,'Tsalin uzuulelt'!H$3,negtgel!U479:BL479)+SUMIF(negtgel!U$2:BL$2,'Tsalin uzuulelt'!H$4,negtgel!U479:BL479)+SUMIF(negtgel!U$2:BL$2,'Tsalin uzuulelt'!H$5,negtgel!U479:BL479)</f>
      </c>
      <c r="J479">
        <f>SUMIF(negtgel!U$2:BL$2,'Tsalin uzuulelt'!J$1,negtgel!U479:BL479) + SUMIF(negtgel!U$2:BL$2,'Tsalin uzuulelt'!J$2,negtgel!U479:BL479)+SUMIF(negtgel!U$2:BL$2,'Tsalin uzuulelt'!J$3,negtgel!U479:BL479)+SUMIF(negtgel!U$2:BL$2,'Tsalin uzuulelt'!J$4,negtgel!U479:BL479)+SUMIF(negtgel!U$2:BL$2,'Tsalin uzuulelt'!J$5,negtgel!U479:BL479)</f>
      </c>
      <c r="K479">
        <f>SUMIF(negtgel!U$2:BL$2,'Tsalin uzuulelt'!L$1,negtgel!U479:BL479) + SUMIF(negtgel!U$2:BL$2,'Tsalin uzuulelt'!L$2,negtgel!U479:BL479)+SUMIF(negtgel!U$2:BL$2,'Tsalin uzuulelt'!L$3,negtgel!U479:BL479)+SUMIF(negtgel!U$2:BL$2,'Tsalin uzuulelt'!L$4,negtgel!U479:BL479)+SUMIF(negtgel!U$2:BL$2,'Tsalin uzuulelt'!L$5,negtgel!U479:BL479)</f>
      </c>
      <c r="L479">
        <f>SUMIF(negtgel!U$2:BL$2,'Tsalin uzuulelt'!N$1,negtgel!U479:BL479) + SUMIF(negtgel!U$2:BL$2,'Tsalin uzuulelt'!N$2,negtgel!U479:BL479)+SUMIF(negtgel!U$2:BL$2,'Tsalin uzuulelt'!N$3,negtgel!U479:BL479)+SUMIF(negtgel!U$2:BL$2,'Tsalin uzuulelt'!N$4,negtgel!U479:BL479)+SUMIF(negtgel!U$2:BL$2,'Tsalin uzuulelt'!N$5,negtgel!U479:BL479)</f>
      </c>
      <c r="M479">
        <f>SUMIF(negtgel!U$2:BL$2,'Tsalin uzuulelt'!P$1,negtgel!U479:BL479) + SUMIF(negtgel!U$2:BL$2,'Tsalin uzuulelt'!P$2,negtgel!U479:BL479)+ SUMIF(negtgel!U$2:BL$2,'Tsalin uzuulelt'!P$3,negtgel!U479:BL479)+ SUMIF(negtgel!U$2:BL$2,'Tsalin uzuulelt'!P$4,negtgel!U479:BL479)+ SUMIF(negtgel!U$2:BL$2,'Tsalin uzuulelt'!P$5,negtgel!U479:BL479)</f>
      </c>
      <c r="N479">
        <f>IF(ISNUMBER(U479*1)=CF479,0,K479-H479-G479)</f>
      </c>
      <c r="O479">
        <f>IF(ISNUMBER(U479*1)=CF479,0,L479)</f>
      </c>
      <c r="P479">
        <f>IF(ISNUMBER(U479*1)=CF479,0,M479)</f>
      </c>
      <c r="Q479">
        <f>IF(N479&gt;2400000,N479,0)</f>
      </c>
      <c r="R479">
        <f>IF(L479/Q479*100&lt;3,2,10)</f>
      </c>
      <c r="S479">
        <f>IF(CH479=0,0,IF(B479&gt;9,10,IF(B479&gt;8,B479,IF(B479&gt;7.7,7.8,IF(B479&gt;3,B479,IF(B479&gt;1.5,2))))))</f>
      </c>
      <c r="T479">
        <f>IFERROR(U479*1,0)</f>
      </c>
      <c r="U479" t="n">
        <v>93.0</v>
      </c>
      <c r="V479" t="s">
        <v>4538</v>
      </c>
      <c r="W479" t="s">
        <v>4469</v>
      </c>
      <c r="X479" t="n">
        <v>580710.0</v>
      </c>
      <c r="Y479" t="n">
        <v>0.0</v>
      </c>
      <c r="Z479" t="n">
        <v>0.0</v>
      </c>
      <c r="AA479" t="n">
        <v>0.0</v>
      </c>
      <c r="AB479" t="n">
        <v>0.0</v>
      </c>
      <c r="AC479" t="n">
        <v>0.0</v>
      </c>
      <c r="AD479" t="n">
        <v>0.0</v>
      </c>
      <c r="AE479" t="n">
        <v>0.0</v>
      </c>
      <c r="AF479" t="n">
        <v>0.0</v>
      </c>
      <c r="AG479" t="n">
        <v>0.0</v>
      </c>
      <c r="AH479" t="n">
        <v>0.0</v>
      </c>
      <c r="AI479" t="n">
        <v>0.0</v>
      </c>
      <c r="AJ479" t="n">
        <v>0.0</v>
      </c>
      <c r="AK479" t="n">
        <v>0.0</v>
      </c>
      <c r="AL479" t="n">
        <v>0.0</v>
      </c>
      <c r="AM479" t="n">
        <v>0.0</v>
      </c>
      <c r="AN479" t="n">
        <v>0.0</v>
      </c>
      <c r="AO479" t="n">
        <v>0.0</v>
      </c>
      <c r="AP479" t="n">
        <v>0.0</v>
      </c>
      <c r="AQ479" t="n">
        <v>0.0</v>
      </c>
      <c r="CG479"/>
    </row>
    <row r="480">
      <c r="A480" t="n">
        <v>7.0</v>
      </c>
      <c r="B480">
        <f>IF((K480-G480-H480&gt;2400000),10,(L480/(K480-G480-H480)*100))</f>
      </c>
      <c r="C480">
        <f>IF(N480&gt;2400000,240000,(N480*S480)/100)</f>
      </c>
      <c r="D480">
        <f>IF(S480=0,0,IF((N480-I480)&gt;2400000,((((((N480-I480-J480)-240000))*0.1+(I480+J480)*0.1)))-7000,((((((N480-I480-J480)-(N480-I480-J480)*S480/100)))*0.1+(I480+J480)*0.1)-7000)))</f>
      </c>
      <c r="E480">
        <f>C480-O480</f>
      </c>
      <c r="F480">
        <f>D480-P480</f>
      </c>
      <c r="G480">
        <f>SUMIF(negtgel!U$2:BL$2,'Tsalin uzuulelt'!B$1,negtgel!U480:BL480) + SUMIF(negtgel!U$2:BL$2,'Tsalin uzuulelt'!B$2,negtgel!U480:BL480)+SUMIF(negtgel!U$2:BL$2,'Tsalin uzuulelt'!B$3,negtgel!U480:BL480)+SUMIF(negtgel!U$2:BL$2,'Tsalin uzuulelt'!B$4,negtgel!U480:BL480)+SUMIF(negtgel!U$2:BL$2,'Tsalin uzuulelt'!B$5,negtgel!U480:BL480)</f>
      </c>
      <c r="H480">
        <f>SUMIF(negtgel!U$2:BL$2,'Tsalin uzuulelt'!F$1,negtgel!U480:BL480) + SUMIF(negtgel!U$2:BL$2,'Tsalin uzuulelt'!F$2,negtgel!U480:BL480)+SUMIF(negtgel!U$2:BL$2,'Tsalin uzuulelt'!F$3,negtgel!U480:BL480)+SUMIF(negtgel!U$2:BL$2,'Tsalin uzuulelt'!F$4,negtgel!U480:BL480)+SUMIF(negtgel!U$2:BL$2,'Tsalin uzuulelt'!F$5,negtgel!U480:BL480)</f>
      </c>
      <c r="I480">
        <f>SUMIF(negtgel!U$2:BL$2,'Tsalin uzuulelt'!H$1,negtgel!U480:BL480) + SUMIF(negtgel!U$2:BL$2,'Tsalin uzuulelt'!H$2,negtgel!U480:BL480)+SUMIF(negtgel!U$2:BL$2,'Tsalin uzuulelt'!H$3,negtgel!U480:BL480)+SUMIF(negtgel!U$2:BL$2,'Tsalin uzuulelt'!H$4,negtgel!U480:BL480)+SUMIF(negtgel!U$2:BL$2,'Tsalin uzuulelt'!H$5,negtgel!U480:BL480)</f>
      </c>
      <c r="J480">
        <f>SUMIF(negtgel!U$2:BL$2,'Tsalin uzuulelt'!J$1,negtgel!U480:BL480) + SUMIF(negtgel!U$2:BL$2,'Tsalin uzuulelt'!J$2,negtgel!U480:BL480)+SUMIF(negtgel!U$2:BL$2,'Tsalin uzuulelt'!J$3,negtgel!U480:BL480)+SUMIF(negtgel!U$2:BL$2,'Tsalin uzuulelt'!J$4,negtgel!U480:BL480)+SUMIF(negtgel!U$2:BL$2,'Tsalin uzuulelt'!J$5,negtgel!U480:BL480)</f>
      </c>
      <c r="K480">
        <f>SUMIF(negtgel!U$2:BL$2,'Tsalin uzuulelt'!L$1,negtgel!U480:BL480) + SUMIF(negtgel!U$2:BL$2,'Tsalin uzuulelt'!L$2,negtgel!U480:BL480)+SUMIF(negtgel!U$2:BL$2,'Tsalin uzuulelt'!L$3,negtgel!U480:BL480)+SUMIF(negtgel!U$2:BL$2,'Tsalin uzuulelt'!L$4,negtgel!U480:BL480)+SUMIF(negtgel!U$2:BL$2,'Tsalin uzuulelt'!L$5,negtgel!U480:BL480)</f>
      </c>
      <c r="L480">
        <f>SUMIF(negtgel!U$2:BL$2,'Tsalin uzuulelt'!N$1,negtgel!U480:BL480) + SUMIF(negtgel!U$2:BL$2,'Tsalin uzuulelt'!N$2,negtgel!U480:BL480)+SUMIF(negtgel!U$2:BL$2,'Tsalin uzuulelt'!N$3,negtgel!U480:BL480)+SUMIF(negtgel!U$2:BL$2,'Tsalin uzuulelt'!N$4,negtgel!U480:BL480)+SUMIF(negtgel!U$2:BL$2,'Tsalin uzuulelt'!N$5,negtgel!U480:BL480)</f>
      </c>
      <c r="M480">
        <f>SUMIF(negtgel!U$2:BL$2,'Tsalin uzuulelt'!P$1,negtgel!U480:BL480) + SUMIF(negtgel!U$2:BL$2,'Tsalin uzuulelt'!P$2,negtgel!U480:BL480)+ SUMIF(negtgel!U$2:BL$2,'Tsalin uzuulelt'!P$3,negtgel!U480:BL480)+ SUMIF(negtgel!U$2:BL$2,'Tsalin uzuulelt'!P$4,negtgel!U480:BL480)+ SUMIF(negtgel!U$2:BL$2,'Tsalin uzuulelt'!P$5,negtgel!U480:BL480)</f>
      </c>
      <c r="N480">
        <f>IF(ISNUMBER(U480*1)=CF480,0,K480-H480-G480)</f>
      </c>
      <c r="O480">
        <f>IF(ISNUMBER(U480*1)=CF480,0,L480)</f>
      </c>
      <c r="P480">
        <f>IF(ISNUMBER(U480*1)=CF480,0,M480)</f>
      </c>
      <c r="Q480">
        <f>IF(N480&gt;2400000,N480,0)</f>
      </c>
      <c r="R480">
        <f>IF(L480/Q480*100&lt;3,2,10)</f>
      </c>
      <c r="S480">
        <f>IF(CH480=0,0,IF(B480&gt;9,10,IF(B480&gt;8,B480,IF(B480&gt;7.7,7.8,IF(B480&gt;3,B480,IF(B480&gt;1.5,2))))))</f>
      </c>
      <c r="T480">
        <f>IFERROR(U480*1,0)</f>
      </c>
      <c r="U480" t="n">
        <v>94.0</v>
      </c>
      <c r="V480" t="s">
        <v>4552</v>
      </c>
      <c r="W480" t="s">
        <v>4471</v>
      </c>
      <c r="X480" t="n">
        <v>496912.0</v>
      </c>
      <c r="Y480" t="n">
        <v>0.0</v>
      </c>
      <c r="Z480" t="n">
        <v>0.0</v>
      </c>
      <c r="AA480" t="n">
        <v>0.0</v>
      </c>
      <c r="AB480" t="n">
        <v>0.0</v>
      </c>
      <c r="AC480" t="n">
        <v>0.0</v>
      </c>
      <c r="AD480" t="n">
        <v>0.0</v>
      </c>
      <c r="AE480" t="n">
        <v>0.0</v>
      </c>
      <c r="AF480" t="n">
        <v>0.0</v>
      </c>
      <c r="AG480" t="n">
        <v>0.0</v>
      </c>
      <c r="AH480" t="n">
        <v>0.0</v>
      </c>
      <c r="AI480" t="n">
        <v>0.0</v>
      </c>
      <c r="AJ480" t="n">
        <v>0.0</v>
      </c>
      <c r="AK480" t="n">
        <v>0.0</v>
      </c>
      <c r="AL480" t="n">
        <v>0.0</v>
      </c>
      <c r="AM480" t="n">
        <v>0.0</v>
      </c>
      <c r="AN480" t="n">
        <v>0.0</v>
      </c>
      <c r="AO480" t="n">
        <v>0.0</v>
      </c>
      <c r="AP480" t="n">
        <v>0.0</v>
      </c>
      <c r="AQ480" t="n">
        <v>0.0</v>
      </c>
      <c r="CG480"/>
    </row>
    <row r="481">
      <c r="A481" t="n">
        <v>7.0</v>
      </c>
      <c r="B481">
        <f>IF((K481-G481-H481&gt;2400000),10,(L481/(K481-G481-H481)*100))</f>
      </c>
      <c r="C481">
        <f>IF(N481&gt;2400000,240000,(N481*S481)/100)</f>
      </c>
      <c r="D481">
        <f>IF(S481=0,0,IF((N481-I481)&gt;2400000,((((((N481-I481-J481)-240000))*0.1+(I481+J481)*0.1)))-7000,((((((N481-I481-J481)-(N481-I481-J481)*S481/100)))*0.1+(I481+J481)*0.1)-7000)))</f>
      </c>
      <c r="E481">
        <f>C481-O481</f>
      </c>
      <c r="F481">
        <f>D481-P481</f>
      </c>
      <c r="G481">
        <f>SUMIF(negtgel!U$2:BL$2,'Tsalin uzuulelt'!B$1,negtgel!U481:BL481) + SUMIF(negtgel!U$2:BL$2,'Tsalin uzuulelt'!B$2,negtgel!U481:BL481)+SUMIF(negtgel!U$2:BL$2,'Tsalin uzuulelt'!B$3,negtgel!U481:BL481)+SUMIF(negtgel!U$2:BL$2,'Tsalin uzuulelt'!B$4,negtgel!U481:BL481)+SUMIF(negtgel!U$2:BL$2,'Tsalin uzuulelt'!B$5,negtgel!U481:BL481)</f>
      </c>
      <c r="H481">
        <f>SUMIF(negtgel!U$2:BL$2,'Tsalin uzuulelt'!F$1,negtgel!U481:BL481) + SUMIF(negtgel!U$2:BL$2,'Tsalin uzuulelt'!F$2,negtgel!U481:BL481)+SUMIF(negtgel!U$2:BL$2,'Tsalin uzuulelt'!F$3,negtgel!U481:BL481)+SUMIF(negtgel!U$2:BL$2,'Tsalin uzuulelt'!F$4,negtgel!U481:BL481)+SUMIF(negtgel!U$2:BL$2,'Tsalin uzuulelt'!F$5,negtgel!U481:BL481)</f>
      </c>
      <c r="I481">
        <f>SUMIF(negtgel!U$2:BL$2,'Tsalin uzuulelt'!H$1,negtgel!U481:BL481) + SUMIF(negtgel!U$2:BL$2,'Tsalin uzuulelt'!H$2,negtgel!U481:BL481)+SUMIF(negtgel!U$2:BL$2,'Tsalin uzuulelt'!H$3,negtgel!U481:BL481)+SUMIF(negtgel!U$2:BL$2,'Tsalin uzuulelt'!H$4,negtgel!U481:BL481)+SUMIF(negtgel!U$2:BL$2,'Tsalin uzuulelt'!H$5,negtgel!U481:BL481)</f>
      </c>
      <c r="J481">
        <f>SUMIF(negtgel!U$2:BL$2,'Tsalin uzuulelt'!J$1,negtgel!U481:BL481) + SUMIF(negtgel!U$2:BL$2,'Tsalin uzuulelt'!J$2,negtgel!U481:BL481)+SUMIF(negtgel!U$2:BL$2,'Tsalin uzuulelt'!J$3,negtgel!U481:BL481)+SUMIF(negtgel!U$2:BL$2,'Tsalin uzuulelt'!J$4,negtgel!U481:BL481)+SUMIF(negtgel!U$2:BL$2,'Tsalin uzuulelt'!J$5,negtgel!U481:BL481)</f>
      </c>
      <c r="K481">
        <f>SUMIF(negtgel!U$2:BL$2,'Tsalin uzuulelt'!L$1,negtgel!U481:BL481) + SUMIF(negtgel!U$2:BL$2,'Tsalin uzuulelt'!L$2,negtgel!U481:BL481)+SUMIF(negtgel!U$2:BL$2,'Tsalin uzuulelt'!L$3,negtgel!U481:BL481)+SUMIF(negtgel!U$2:BL$2,'Tsalin uzuulelt'!L$4,negtgel!U481:BL481)+SUMIF(negtgel!U$2:BL$2,'Tsalin uzuulelt'!L$5,negtgel!U481:BL481)</f>
      </c>
      <c r="L481">
        <f>SUMIF(negtgel!U$2:BL$2,'Tsalin uzuulelt'!N$1,negtgel!U481:BL481) + SUMIF(negtgel!U$2:BL$2,'Tsalin uzuulelt'!N$2,negtgel!U481:BL481)+SUMIF(negtgel!U$2:BL$2,'Tsalin uzuulelt'!N$3,negtgel!U481:BL481)+SUMIF(negtgel!U$2:BL$2,'Tsalin uzuulelt'!N$4,negtgel!U481:BL481)+SUMIF(negtgel!U$2:BL$2,'Tsalin uzuulelt'!N$5,negtgel!U481:BL481)</f>
      </c>
      <c r="M481">
        <f>SUMIF(negtgel!U$2:BL$2,'Tsalin uzuulelt'!P$1,negtgel!U481:BL481) + SUMIF(negtgel!U$2:BL$2,'Tsalin uzuulelt'!P$2,negtgel!U481:BL481)+ SUMIF(negtgel!U$2:BL$2,'Tsalin uzuulelt'!P$3,negtgel!U481:BL481)+ SUMIF(negtgel!U$2:BL$2,'Tsalin uzuulelt'!P$4,negtgel!U481:BL481)+ SUMIF(negtgel!U$2:BL$2,'Tsalin uzuulelt'!P$5,negtgel!U481:BL481)</f>
      </c>
      <c r="N481">
        <f>IF(ISNUMBER(U481*1)=CF481,0,K481-H481-G481)</f>
      </c>
      <c r="O481">
        <f>IF(ISNUMBER(U481*1)=CF481,0,L481)</f>
      </c>
      <c r="P481">
        <f>IF(ISNUMBER(U481*1)=CF481,0,M481)</f>
      </c>
      <c r="Q481">
        <f>IF(N481&gt;2400000,N481,0)</f>
      </c>
      <c r="R481">
        <f>IF(L481/Q481*100&lt;3,2,10)</f>
      </c>
      <c r="S481">
        <f>IF(CH481=0,0,IF(B481&gt;9,10,IF(B481&gt;8,B481,IF(B481&gt;7.7,7.8,IF(B481&gt;3,B481,IF(B481&gt;1.5,2))))))</f>
      </c>
      <c r="T481">
        <f>IFERROR(U481*1,0)</f>
      </c>
      <c r="U481" t="n">
        <v>95.0</v>
      </c>
      <c r="V481" t="s">
        <v>4553</v>
      </c>
      <c r="W481" t="s">
        <v>4469</v>
      </c>
      <c r="X481" t="n">
        <v>677436.0</v>
      </c>
      <c r="Y481" t="n">
        <v>0.0</v>
      </c>
      <c r="Z481" t="n">
        <v>0.0</v>
      </c>
      <c r="AA481" t="n">
        <v>0.0</v>
      </c>
      <c r="AB481" t="n">
        <v>0.0</v>
      </c>
      <c r="AC481" t="n">
        <v>0.0</v>
      </c>
      <c r="AD481" t="n">
        <v>0.0</v>
      </c>
      <c r="AE481" t="n">
        <v>0.0</v>
      </c>
      <c r="AF481" t="n">
        <v>0.0</v>
      </c>
      <c r="AG481" t="n">
        <v>0.0</v>
      </c>
      <c r="AH481" t="n">
        <v>0.0</v>
      </c>
      <c r="AI481" t="n">
        <v>0.0</v>
      </c>
      <c r="AJ481" t="n">
        <v>0.0</v>
      </c>
      <c r="AK481" t="n">
        <v>0.0</v>
      </c>
      <c r="AL481" t="n">
        <v>0.0</v>
      </c>
      <c r="AM481" t="n">
        <v>0.0</v>
      </c>
      <c r="AN481" t="n">
        <v>0.0</v>
      </c>
      <c r="AO481" t="n">
        <v>0.0</v>
      </c>
      <c r="AP481" t="n">
        <v>0.0</v>
      </c>
      <c r="AQ481" t="n">
        <v>0.0</v>
      </c>
      <c r="CG481"/>
    </row>
    <row r="482">
      <c r="A482" t="n">
        <v>7.0</v>
      </c>
      <c r="B482">
        <f>IF((K482-G482-H482&gt;2400000),10,(L482/(K482-G482-H482)*100))</f>
      </c>
      <c r="C482">
        <f>IF(N482&gt;2400000,240000,(N482*S482)/100)</f>
      </c>
      <c r="D482">
        <f>IF(S482=0,0,IF((N482-I482)&gt;2400000,((((((N482-I482-J482)-240000))*0.1+(I482+J482)*0.1)))-7000,((((((N482-I482-J482)-(N482-I482-J482)*S482/100)))*0.1+(I482+J482)*0.1)-7000)))</f>
      </c>
      <c r="E482">
        <f>C482-O482</f>
      </c>
      <c r="F482">
        <f>D482-P482</f>
      </c>
      <c r="G482">
        <f>SUMIF(negtgel!U$2:BL$2,'Tsalin uzuulelt'!B$1,negtgel!U482:BL482) + SUMIF(negtgel!U$2:BL$2,'Tsalin uzuulelt'!B$2,negtgel!U482:BL482)+SUMIF(negtgel!U$2:BL$2,'Tsalin uzuulelt'!B$3,negtgel!U482:BL482)+SUMIF(negtgel!U$2:BL$2,'Tsalin uzuulelt'!B$4,negtgel!U482:BL482)+SUMIF(negtgel!U$2:BL$2,'Tsalin uzuulelt'!B$5,negtgel!U482:BL482)</f>
      </c>
      <c r="H482">
        <f>SUMIF(negtgel!U$2:BL$2,'Tsalin uzuulelt'!F$1,negtgel!U482:BL482) + SUMIF(negtgel!U$2:BL$2,'Tsalin uzuulelt'!F$2,negtgel!U482:BL482)+SUMIF(negtgel!U$2:BL$2,'Tsalin uzuulelt'!F$3,negtgel!U482:BL482)+SUMIF(negtgel!U$2:BL$2,'Tsalin uzuulelt'!F$4,negtgel!U482:BL482)+SUMIF(negtgel!U$2:BL$2,'Tsalin uzuulelt'!F$5,negtgel!U482:BL482)</f>
      </c>
      <c r="I482">
        <f>SUMIF(negtgel!U$2:BL$2,'Tsalin uzuulelt'!H$1,negtgel!U482:BL482) + SUMIF(negtgel!U$2:BL$2,'Tsalin uzuulelt'!H$2,negtgel!U482:BL482)+SUMIF(negtgel!U$2:BL$2,'Tsalin uzuulelt'!H$3,negtgel!U482:BL482)+SUMIF(negtgel!U$2:BL$2,'Tsalin uzuulelt'!H$4,negtgel!U482:BL482)+SUMIF(negtgel!U$2:BL$2,'Tsalin uzuulelt'!H$5,negtgel!U482:BL482)</f>
      </c>
      <c r="J482">
        <f>SUMIF(negtgel!U$2:BL$2,'Tsalin uzuulelt'!J$1,negtgel!U482:BL482) + SUMIF(negtgel!U$2:BL$2,'Tsalin uzuulelt'!J$2,negtgel!U482:BL482)+SUMIF(negtgel!U$2:BL$2,'Tsalin uzuulelt'!J$3,negtgel!U482:BL482)+SUMIF(negtgel!U$2:BL$2,'Tsalin uzuulelt'!J$4,negtgel!U482:BL482)+SUMIF(negtgel!U$2:BL$2,'Tsalin uzuulelt'!J$5,negtgel!U482:BL482)</f>
      </c>
      <c r="K482">
        <f>SUMIF(negtgel!U$2:BL$2,'Tsalin uzuulelt'!L$1,negtgel!U482:BL482) + SUMIF(negtgel!U$2:BL$2,'Tsalin uzuulelt'!L$2,negtgel!U482:BL482)+SUMIF(negtgel!U$2:BL$2,'Tsalin uzuulelt'!L$3,negtgel!U482:BL482)+SUMIF(negtgel!U$2:BL$2,'Tsalin uzuulelt'!L$4,negtgel!U482:BL482)+SUMIF(negtgel!U$2:BL$2,'Tsalin uzuulelt'!L$5,negtgel!U482:BL482)</f>
      </c>
      <c r="L482">
        <f>SUMIF(negtgel!U$2:BL$2,'Tsalin uzuulelt'!N$1,negtgel!U482:BL482) + SUMIF(negtgel!U$2:BL$2,'Tsalin uzuulelt'!N$2,negtgel!U482:BL482)+SUMIF(negtgel!U$2:BL$2,'Tsalin uzuulelt'!N$3,negtgel!U482:BL482)+SUMIF(negtgel!U$2:BL$2,'Tsalin uzuulelt'!N$4,negtgel!U482:BL482)+SUMIF(negtgel!U$2:BL$2,'Tsalin uzuulelt'!N$5,negtgel!U482:BL482)</f>
      </c>
      <c r="M482">
        <f>SUMIF(negtgel!U$2:BL$2,'Tsalin uzuulelt'!P$1,negtgel!U482:BL482) + SUMIF(negtgel!U$2:BL$2,'Tsalin uzuulelt'!P$2,negtgel!U482:BL482)+ SUMIF(negtgel!U$2:BL$2,'Tsalin uzuulelt'!P$3,negtgel!U482:BL482)+ SUMIF(negtgel!U$2:BL$2,'Tsalin uzuulelt'!P$4,negtgel!U482:BL482)+ SUMIF(negtgel!U$2:BL$2,'Tsalin uzuulelt'!P$5,negtgel!U482:BL482)</f>
      </c>
      <c r="N482">
        <f>IF(ISNUMBER(U482*1)=CF482,0,K482-H482-G482)</f>
      </c>
      <c r="O482">
        <f>IF(ISNUMBER(U482*1)=CF482,0,L482)</f>
      </c>
      <c r="P482">
        <f>IF(ISNUMBER(U482*1)=CF482,0,M482)</f>
      </c>
      <c r="Q482">
        <f>IF(N482&gt;2400000,N482,0)</f>
      </c>
      <c r="R482">
        <f>IF(L482/Q482*100&lt;3,2,10)</f>
      </c>
      <c r="S482">
        <f>IF(CH482=0,0,IF(B482&gt;9,10,IF(B482&gt;8,B482,IF(B482&gt;7.7,7.8,IF(B482&gt;3,B482,IF(B482&gt;1.5,2))))))</f>
      </c>
      <c r="T482">
        <f>IFERROR(U482*1,0)</f>
      </c>
      <c r="U482" t="n">
        <v>96.0</v>
      </c>
      <c r="V482" t="s">
        <v>4554</v>
      </c>
      <c r="W482" t="s">
        <v>4469</v>
      </c>
      <c r="X482" t="n">
        <v>580710.0</v>
      </c>
      <c r="Y482" t="n">
        <v>0.0</v>
      </c>
      <c r="Z482" t="n">
        <v>0.0</v>
      </c>
      <c r="AA482" t="n">
        <v>0.0</v>
      </c>
      <c r="AB482" t="n">
        <v>0.0</v>
      </c>
      <c r="AC482" t="n">
        <v>0.0</v>
      </c>
      <c r="AD482" t="n">
        <v>0.0</v>
      </c>
      <c r="AE482" t="n">
        <v>0.0</v>
      </c>
      <c r="AF482" t="n">
        <v>0.0</v>
      </c>
      <c r="AG482" t="n">
        <v>0.0</v>
      </c>
      <c r="AH482" t="n">
        <v>0.0</v>
      </c>
      <c r="AI482" t="n">
        <v>0.0</v>
      </c>
      <c r="AJ482" t="n">
        <v>0.0</v>
      </c>
      <c r="AK482" t="n">
        <v>0.0</v>
      </c>
      <c r="AL482" t="n">
        <v>0.0</v>
      </c>
      <c r="AM482" t="n">
        <v>0.0</v>
      </c>
      <c r="AN482" t="n">
        <v>0.0</v>
      </c>
      <c r="AO482" t="n">
        <v>0.0</v>
      </c>
      <c r="AP482" t="n">
        <v>0.0</v>
      </c>
      <c r="AQ482" t="n">
        <v>0.0</v>
      </c>
      <c r="CG482"/>
    </row>
    <row r="483">
      <c r="A483" t="n">
        <v>7.0</v>
      </c>
      <c r="B483">
        <f>IF((K483-G483-H483&gt;2400000),10,(L483/(K483-G483-H483)*100))</f>
      </c>
      <c r="C483">
        <f>IF(N483&gt;2400000,240000,(N483*S483)/100)</f>
      </c>
      <c r="D483">
        <f>IF(S483=0,0,IF((N483-I483)&gt;2400000,((((((N483-I483-J483)-240000))*0.1+(I483+J483)*0.1)))-7000,((((((N483-I483-J483)-(N483-I483-J483)*S483/100)))*0.1+(I483+J483)*0.1)-7000)))</f>
      </c>
      <c r="E483">
        <f>C483-O483</f>
      </c>
      <c r="F483">
        <f>D483-P483</f>
      </c>
      <c r="G483">
        <f>SUMIF(negtgel!U$2:BL$2,'Tsalin uzuulelt'!B$1,negtgel!U483:BL483) + SUMIF(negtgel!U$2:BL$2,'Tsalin uzuulelt'!B$2,negtgel!U483:BL483)+SUMIF(negtgel!U$2:BL$2,'Tsalin uzuulelt'!B$3,negtgel!U483:BL483)+SUMIF(negtgel!U$2:BL$2,'Tsalin uzuulelt'!B$4,negtgel!U483:BL483)+SUMIF(negtgel!U$2:BL$2,'Tsalin uzuulelt'!B$5,negtgel!U483:BL483)</f>
      </c>
      <c r="H483">
        <f>SUMIF(negtgel!U$2:BL$2,'Tsalin uzuulelt'!F$1,negtgel!U483:BL483) + SUMIF(negtgel!U$2:BL$2,'Tsalin uzuulelt'!F$2,negtgel!U483:BL483)+SUMIF(negtgel!U$2:BL$2,'Tsalin uzuulelt'!F$3,negtgel!U483:BL483)+SUMIF(negtgel!U$2:BL$2,'Tsalin uzuulelt'!F$4,negtgel!U483:BL483)+SUMIF(negtgel!U$2:BL$2,'Tsalin uzuulelt'!F$5,negtgel!U483:BL483)</f>
      </c>
      <c r="I483">
        <f>SUMIF(negtgel!U$2:BL$2,'Tsalin uzuulelt'!H$1,negtgel!U483:BL483) + SUMIF(negtgel!U$2:BL$2,'Tsalin uzuulelt'!H$2,negtgel!U483:BL483)+SUMIF(negtgel!U$2:BL$2,'Tsalin uzuulelt'!H$3,negtgel!U483:BL483)+SUMIF(negtgel!U$2:BL$2,'Tsalin uzuulelt'!H$4,negtgel!U483:BL483)+SUMIF(negtgel!U$2:BL$2,'Tsalin uzuulelt'!H$5,negtgel!U483:BL483)</f>
      </c>
      <c r="J483">
        <f>SUMIF(negtgel!U$2:BL$2,'Tsalin uzuulelt'!J$1,negtgel!U483:BL483) + SUMIF(negtgel!U$2:BL$2,'Tsalin uzuulelt'!J$2,negtgel!U483:BL483)+SUMIF(negtgel!U$2:BL$2,'Tsalin uzuulelt'!J$3,negtgel!U483:BL483)+SUMIF(negtgel!U$2:BL$2,'Tsalin uzuulelt'!J$4,negtgel!U483:BL483)+SUMIF(negtgel!U$2:BL$2,'Tsalin uzuulelt'!J$5,negtgel!U483:BL483)</f>
      </c>
      <c r="K483">
        <f>SUMIF(negtgel!U$2:BL$2,'Tsalin uzuulelt'!L$1,negtgel!U483:BL483) + SUMIF(negtgel!U$2:BL$2,'Tsalin uzuulelt'!L$2,negtgel!U483:BL483)+SUMIF(negtgel!U$2:BL$2,'Tsalin uzuulelt'!L$3,negtgel!U483:BL483)+SUMIF(negtgel!U$2:BL$2,'Tsalin uzuulelt'!L$4,negtgel!U483:BL483)+SUMIF(negtgel!U$2:BL$2,'Tsalin uzuulelt'!L$5,negtgel!U483:BL483)</f>
      </c>
      <c r="L483">
        <f>SUMIF(negtgel!U$2:BL$2,'Tsalin uzuulelt'!N$1,negtgel!U483:BL483) + SUMIF(negtgel!U$2:BL$2,'Tsalin uzuulelt'!N$2,negtgel!U483:BL483)+SUMIF(negtgel!U$2:BL$2,'Tsalin uzuulelt'!N$3,negtgel!U483:BL483)+SUMIF(negtgel!U$2:BL$2,'Tsalin uzuulelt'!N$4,negtgel!U483:BL483)+SUMIF(negtgel!U$2:BL$2,'Tsalin uzuulelt'!N$5,negtgel!U483:BL483)</f>
      </c>
      <c r="M483">
        <f>SUMIF(negtgel!U$2:BL$2,'Tsalin uzuulelt'!P$1,negtgel!U483:BL483) + SUMIF(negtgel!U$2:BL$2,'Tsalin uzuulelt'!P$2,negtgel!U483:BL483)+ SUMIF(negtgel!U$2:BL$2,'Tsalin uzuulelt'!P$3,negtgel!U483:BL483)+ SUMIF(negtgel!U$2:BL$2,'Tsalin uzuulelt'!P$4,negtgel!U483:BL483)+ SUMIF(negtgel!U$2:BL$2,'Tsalin uzuulelt'!P$5,negtgel!U483:BL483)</f>
      </c>
      <c r="N483">
        <f>IF(ISNUMBER(U483*1)=CF483,0,K483-H483-G483)</f>
      </c>
      <c r="O483">
        <f>IF(ISNUMBER(U483*1)=CF483,0,L483)</f>
      </c>
      <c r="P483">
        <f>IF(ISNUMBER(U483*1)=CF483,0,M483)</f>
      </c>
      <c r="Q483">
        <f>IF(N483&gt;2400000,N483,0)</f>
      </c>
      <c r="R483">
        <f>IF(L483/Q483*100&lt;3,2,10)</f>
      </c>
      <c r="S483">
        <f>IF(CH483=0,0,IF(B483&gt;9,10,IF(B483&gt;8,B483,IF(B483&gt;7.7,7.8,IF(B483&gt;3,B483,IF(B483&gt;1.5,2))))))</f>
      </c>
      <c r="T483">
        <f>IFERROR(U483*1,0)</f>
      </c>
      <c r="U483" t="n">
        <v>97.0</v>
      </c>
      <c r="V483" t="s">
        <v>4555</v>
      </c>
      <c r="W483" t="s">
        <v>4469</v>
      </c>
      <c r="X483" t="n">
        <v>613669.0</v>
      </c>
      <c r="Y483" t="n">
        <v>0.0</v>
      </c>
      <c r="Z483" t="n">
        <v>0.0</v>
      </c>
      <c r="AA483" t="n">
        <v>0.0</v>
      </c>
      <c r="AB483" t="n">
        <v>0.0</v>
      </c>
      <c r="AC483" t="n">
        <v>0.0</v>
      </c>
      <c r="AD483" t="n">
        <v>0.0</v>
      </c>
      <c r="AE483" t="n">
        <v>0.0</v>
      </c>
      <c r="AF483" t="n">
        <v>0.0</v>
      </c>
      <c r="AG483" t="n">
        <v>0.0</v>
      </c>
      <c r="AH483" t="n">
        <v>0.0</v>
      </c>
      <c r="AI483" t="n">
        <v>0.0</v>
      </c>
      <c r="AJ483" t="n">
        <v>0.0</v>
      </c>
      <c r="AK483" t="n">
        <v>0.0</v>
      </c>
      <c r="AL483" t="n">
        <v>0.0</v>
      </c>
      <c r="AM483" t="n">
        <v>0.0</v>
      </c>
      <c r="AN483" t="n">
        <v>0.0</v>
      </c>
      <c r="AO483" t="n">
        <v>0.0</v>
      </c>
      <c r="AP483" t="n">
        <v>0.0</v>
      </c>
      <c r="AQ483" t="n">
        <v>0.0</v>
      </c>
      <c r="CG483"/>
    </row>
    <row r="484">
      <c r="A484" t="n">
        <v>7.0</v>
      </c>
      <c r="B484">
        <f>IF((K484-G484-H484&gt;2400000),10,(L484/(K484-G484-H484)*100))</f>
      </c>
      <c r="C484">
        <f>IF(N484&gt;2400000,240000,(N484*S484)/100)</f>
      </c>
      <c r="D484">
        <f>IF(S484=0,0,IF((N484-I484)&gt;2400000,((((((N484-I484-J484)-240000))*0.1+(I484+J484)*0.1)))-7000,((((((N484-I484-J484)-(N484-I484-J484)*S484/100)))*0.1+(I484+J484)*0.1)-7000)))</f>
      </c>
      <c r="E484">
        <f>C484-O484</f>
      </c>
      <c r="F484">
        <f>D484-P484</f>
      </c>
      <c r="G484">
        <f>SUMIF(negtgel!U$2:BL$2,'Tsalin uzuulelt'!B$1,negtgel!U484:BL484) + SUMIF(negtgel!U$2:BL$2,'Tsalin uzuulelt'!B$2,negtgel!U484:BL484)+SUMIF(negtgel!U$2:BL$2,'Tsalin uzuulelt'!B$3,negtgel!U484:BL484)+SUMIF(negtgel!U$2:BL$2,'Tsalin uzuulelt'!B$4,negtgel!U484:BL484)+SUMIF(negtgel!U$2:BL$2,'Tsalin uzuulelt'!B$5,negtgel!U484:BL484)</f>
      </c>
      <c r="H484">
        <f>SUMIF(negtgel!U$2:BL$2,'Tsalin uzuulelt'!F$1,negtgel!U484:BL484) + SUMIF(negtgel!U$2:BL$2,'Tsalin uzuulelt'!F$2,negtgel!U484:BL484)+SUMIF(negtgel!U$2:BL$2,'Tsalin uzuulelt'!F$3,negtgel!U484:BL484)+SUMIF(negtgel!U$2:BL$2,'Tsalin uzuulelt'!F$4,negtgel!U484:BL484)+SUMIF(negtgel!U$2:BL$2,'Tsalin uzuulelt'!F$5,negtgel!U484:BL484)</f>
      </c>
      <c r="I484">
        <f>SUMIF(negtgel!U$2:BL$2,'Tsalin uzuulelt'!H$1,negtgel!U484:BL484) + SUMIF(negtgel!U$2:BL$2,'Tsalin uzuulelt'!H$2,negtgel!U484:BL484)+SUMIF(negtgel!U$2:BL$2,'Tsalin uzuulelt'!H$3,negtgel!U484:BL484)+SUMIF(negtgel!U$2:BL$2,'Tsalin uzuulelt'!H$4,negtgel!U484:BL484)+SUMIF(negtgel!U$2:BL$2,'Tsalin uzuulelt'!H$5,negtgel!U484:BL484)</f>
      </c>
      <c r="J484">
        <f>SUMIF(negtgel!U$2:BL$2,'Tsalin uzuulelt'!J$1,negtgel!U484:BL484) + SUMIF(negtgel!U$2:BL$2,'Tsalin uzuulelt'!J$2,negtgel!U484:BL484)+SUMIF(negtgel!U$2:BL$2,'Tsalin uzuulelt'!J$3,negtgel!U484:BL484)+SUMIF(negtgel!U$2:BL$2,'Tsalin uzuulelt'!J$4,negtgel!U484:BL484)+SUMIF(negtgel!U$2:BL$2,'Tsalin uzuulelt'!J$5,negtgel!U484:BL484)</f>
      </c>
      <c r="K484">
        <f>SUMIF(negtgel!U$2:BL$2,'Tsalin uzuulelt'!L$1,negtgel!U484:BL484) + SUMIF(negtgel!U$2:BL$2,'Tsalin uzuulelt'!L$2,negtgel!U484:BL484)+SUMIF(negtgel!U$2:BL$2,'Tsalin uzuulelt'!L$3,negtgel!U484:BL484)+SUMIF(negtgel!U$2:BL$2,'Tsalin uzuulelt'!L$4,negtgel!U484:BL484)+SUMIF(negtgel!U$2:BL$2,'Tsalin uzuulelt'!L$5,negtgel!U484:BL484)</f>
      </c>
      <c r="L484">
        <f>SUMIF(negtgel!U$2:BL$2,'Tsalin uzuulelt'!N$1,negtgel!U484:BL484) + SUMIF(negtgel!U$2:BL$2,'Tsalin uzuulelt'!N$2,negtgel!U484:BL484)+SUMIF(negtgel!U$2:BL$2,'Tsalin uzuulelt'!N$3,negtgel!U484:BL484)+SUMIF(negtgel!U$2:BL$2,'Tsalin uzuulelt'!N$4,negtgel!U484:BL484)+SUMIF(negtgel!U$2:BL$2,'Tsalin uzuulelt'!N$5,negtgel!U484:BL484)</f>
      </c>
      <c r="M484">
        <f>SUMIF(negtgel!U$2:BL$2,'Tsalin uzuulelt'!P$1,negtgel!U484:BL484) + SUMIF(negtgel!U$2:BL$2,'Tsalin uzuulelt'!P$2,negtgel!U484:BL484)+ SUMIF(negtgel!U$2:BL$2,'Tsalin uzuulelt'!P$3,negtgel!U484:BL484)+ SUMIF(negtgel!U$2:BL$2,'Tsalin uzuulelt'!P$4,negtgel!U484:BL484)+ SUMIF(negtgel!U$2:BL$2,'Tsalin uzuulelt'!P$5,negtgel!U484:BL484)</f>
      </c>
      <c r="N484">
        <f>IF(ISNUMBER(U484*1)=CF484,0,K484-H484-G484)</f>
      </c>
      <c r="O484">
        <f>IF(ISNUMBER(U484*1)=CF484,0,L484)</f>
      </c>
      <c r="P484">
        <f>IF(ISNUMBER(U484*1)=CF484,0,M484)</f>
      </c>
      <c r="Q484">
        <f>IF(N484&gt;2400000,N484,0)</f>
      </c>
      <c r="R484">
        <f>IF(L484/Q484*100&lt;3,2,10)</f>
      </c>
      <c r="S484">
        <f>IF(CH484=0,0,IF(B484&gt;9,10,IF(B484&gt;8,B484,IF(B484&gt;7.7,7.8,IF(B484&gt;3,B484,IF(B484&gt;1.5,2))))))</f>
      </c>
      <c r="T484">
        <f>IFERROR(U484*1,0)</f>
      </c>
      <c r="U484" t="n">
        <v>151.0</v>
      </c>
      <c r="V484" t="s">
        <v>4550</v>
      </c>
      <c r="W484" t="s">
        <v>4469</v>
      </c>
      <c r="X484" t="n">
        <v>613669.0</v>
      </c>
      <c r="Y484" t="n">
        <v>0.0</v>
      </c>
      <c r="Z484" t="n">
        <v>0.0</v>
      </c>
      <c r="AA484" t="n">
        <v>0.0</v>
      </c>
      <c r="AB484" t="n">
        <v>0.0</v>
      </c>
      <c r="AC484" t="n">
        <v>0.0</v>
      </c>
      <c r="AD484" t="n">
        <v>0.0</v>
      </c>
      <c r="AE484" t="n">
        <v>0.0</v>
      </c>
      <c r="AF484" t="n">
        <v>0.0</v>
      </c>
      <c r="AG484" t="n">
        <v>0.0</v>
      </c>
      <c r="AH484" t="n">
        <v>0.0</v>
      </c>
      <c r="AI484" t="n">
        <v>0.0</v>
      </c>
      <c r="AJ484" t="n">
        <v>0.0</v>
      </c>
      <c r="AK484" t="n">
        <v>0.0</v>
      </c>
      <c r="AL484" t="n">
        <v>0.0</v>
      </c>
      <c r="AM484" t="n">
        <v>0.0</v>
      </c>
      <c r="AN484" t="n">
        <v>0.0</v>
      </c>
      <c r="AO484" t="n">
        <v>0.0</v>
      </c>
      <c r="AP484" t="n">
        <v>0.0</v>
      </c>
      <c r="AQ484" t="n">
        <v>0.0</v>
      </c>
      <c r="CG484"/>
    </row>
    <row r="485">
      <c r="A485" t="n">
        <v>7.0</v>
      </c>
      <c r="B485">
        <f>IF((K485-G485-H485&gt;2400000),10,(L485/(K485-G485-H485)*100))</f>
      </c>
      <c r="C485">
        <f>IF(N485&gt;2400000,240000,(N485*S485)/100)</f>
      </c>
      <c r="D485">
        <f>IF(S485=0,0,IF((N485-I485)&gt;2400000,((((((N485-I485-J485)-240000))*0.1+(I485+J485)*0.1)))-7000,((((((N485-I485-J485)-(N485-I485-J485)*S485/100)))*0.1+(I485+J485)*0.1)-7000)))</f>
      </c>
      <c r="E485">
        <f>C485-O485</f>
      </c>
      <c r="F485">
        <f>D485-P485</f>
      </c>
      <c r="G485">
        <f>SUMIF(negtgel!U$2:BL$2,'Tsalin uzuulelt'!B$1,negtgel!U485:BL485) + SUMIF(negtgel!U$2:BL$2,'Tsalin uzuulelt'!B$2,negtgel!U485:BL485)+SUMIF(negtgel!U$2:BL$2,'Tsalin uzuulelt'!B$3,negtgel!U485:BL485)+SUMIF(negtgel!U$2:BL$2,'Tsalin uzuulelt'!B$4,negtgel!U485:BL485)+SUMIF(negtgel!U$2:BL$2,'Tsalin uzuulelt'!B$5,negtgel!U485:BL485)</f>
      </c>
      <c r="H485">
        <f>SUMIF(negtgel!U$2:BL$2,'Tsalin uzuulelt'!F$1,negtgel!U485:BL485) + SUMIF(negtgel!U$2:BL$2,'Tsalin uzuulelt'!F$2,negtgel!U485:BL485)+SUMIF(negtgel!U$2:BL$2,'Tsalin uzuulelt'!F$3,negtgel!U485:BL485)+SUMIF(negtgel!U$2:BL$2,'Tsalin uzuulelt'!F$4,negtgel!U485:BL485)+SUMIF(negtgel!U$2:BL$2,'Tsalin uzuulelt'!F$5,negtgel!U485:BL485)</f>
      </c>
      <c r="I485">
        <f>SUMIF(negtgel!U$2:BL$2,'Tsalin uzuulelt'!H$1,negtgel!U485:BL485) + SUMIF(negtgel!U$2:BL$2,'Tsalin uzuulelt'!H$2,negtgel!U485:BL485)+SUMIF(negtgel!U$2:BL$2,'Tsalin uzuulelt'!H$3,negtgel!U485:BL485)+SUMIF(negtgel!U$2:BL$2,'Tsalin uzuulelt'!H$4,negtgel!U485:BL485)+SUMIF(negtgel!U$2:BL$2,'Tsalin uzuulelt'!H$5,negtgel!U485:BL485)</f>
      </c>
      <c r="J485">
        <f>SUMIF(negtgel!U$2:BL$2,'Tsalin uzuulelt'!J$1,negtgel!U485:BL485) + SUMIF(negtgel!U$2:BL$2,'Tsalin uzuulelt'!J$2,negtgel!U485:BL485)+SUMIF(negtgel!U$2:BL$2,'Tsalin uzuulelt'!J$3,negtgel!U485:BL485)+SUMIF(negtgel!U$2:BL$2,'Tsalin uzuulelt'!J$4,negtgel!U485:BL485)+SUMIF(negtgel!U$2:BL$2,'Tsalin uzuulelt'!J$5,negtgel!U485:BL485)</f>
      </c>
      <c r="K485">
        <f>SUMIF(negtgel!U$2:BL$2,'Tsalin uzuulelt'!L$1,negtgel!U485:BL485) + SUMIF(negtgel!U$2:BL$2,'Tsalin uzuulelt'!L$2,negtgel!U485:BL485)+SUMIF(negtgel!U$2:BL$2,'Tsalin uzuulelt'!L$3,negtgel!U485:BL485)+SUMIF(negtgel!U$2:BL$2,'Tsalin uzuulelt'!L$4,negtgel!U485:BL485)+SUMIF(negtgel!U$2:BL$2,'Tsalin uzuulelt'!L$5,negtgel!U485:BL485)</f>
      </c>
      <c r="L485">
        <f>SUMIF(negtgel!U$2:BL$2,'Tsalin uzuulelt'!N$1,negtgel!U485:BL485) + SUMIF(negtgel!U$2:BL$2,'Tsalin uzuulelt'!N$2,negtgel!U485:BL485)+SUMIF(negtgel!U$2:BL$2,'Tsalin uzuulelt'!N$3,negtgel!U485:BL485)+SUMIF(negtgel!U$2:BL$2,'Tsalin uzuulelt'!N$4,negtgel!U485:BL485)+SUMIF(negtgel!U$2:BL$2,'Tsalin uzuulelt'!N$5,negtgel!U485:BL485)</f>
      </c>
      <c r="M485">
        <f>SUMIF(negtgel!U$2:BL$2,'Tsalin uzuulelt'!P$1,negtgel!U485:BL485) + SUMIF(negtgel!U$2:BL$2,'Tsalin uzuulelt'!P$2,negtgel!U485:BL485)+ SUMIF(negtgel!U$2:BL$2,'Tsalin uzuulelt'!P$3,negtgel!U485:BL485)+ SUMIF(negtgel!U$2:BL$2,'Tsalin uzuulelt'!P$4,negtgel!U485:BL485)+ SUMIF(negtgel!U$2:BL$2,'Tsalin uzuulelt'!P$5,negtgel!U485:BL485)</f>
      </c>
      <c r="N485">
        <f>IF(ISNUMBER(U485*1)=CF485,0,K485-H485-G485)</f>
      </c>
      <c r="O485">
        <f>IF(ISNUMBER(U485*1)=CF485,0,L485)</f>
      </c>
      <c r="P485">
        <f>IF(ISNUMBER(U485*1)=CF485,0,M485)</f>
      </c>
      <c r="Q485">
        <f>IF(N485&gt;2400000,N485,0)</f>
      </c>
      <c r="R485">
        <f>IF(L485/Q485*100&lt;3,2,10)</f>
      </c>
      <c r="S485">
        <f>IF(CH485=0,0,IF(B485&gt;9,10,IF(B485&gt;8,B485,IF(B485&gt;7.7,7.8,IF(B485&gt;3,B485,IF(B485&gt;1.5,2))))))</f>
      </c>
      <c r="T485">
        <f>IFERROR(U485*1,0)</f>
      </c>
      <c r="U485" t="n">
        <v>152.0</v>
      </c>
      <c r="V485" t="s">
        <v>4542</v>
      </c>
      <c r="W485" t="s">
        <v>4469</v>
      </c>
      <c r="X485" t="n">
        <v>577826.0</v>
      </c>
      <c r="Y485" t="n">
        <v>0.0</v>
      </c>
      <c r="Z485" t="n">
        <v>0.0</v>
      </c>
      <c r="AA485" t="n">
        <v>0.0</v>
      </c>
      <c r="AB485" t="n">
        <v>0.0</v>
      </c>
      <c r="AC485" t="n">
        <v>0.0</v>
      </c>
      <c r="AD485" t="n">
        <v>0.0</v>
      </c>
      <c r="AE485" t="n">
        <v>0.0</v>
      </c>
      <c r="AF485" t="n">
        <v>0.0</v>
      </c>
      <c r="AG485" t="n">
        <v>0.0</v>
      </c>
      <c r="AH485" t="n">
        <v>0.0</v>
      </c>
      <c r="AI485" t="n">
        <v>0.0</v>
      </c>
      <c r="AJ485" t="n">
        <v>0.0</v>
      </c>
      <c r="AK485" t="n">
        <v>0.0</v>
      </c>
      <c r="AL485" t="n">
        <v>0.0</v>
      </c>
      <c r="AM485" t="n">
        <v>0.0</v>
      </c>
      <c r="AN485" t="n">
        <v>0.0</v>
      </c>
      <c r="AO485" t="n">
        <v>0.0</v>
      </c>
      <c r="AP485" t="n">
        <v>0.0</v>
      </c>
      <c r="AQ485" t="n">
        <v>0.0</v>
      </c>
      <c r="CG485"/>
    </row>
    <row r="486">
      <c r="A486" t="n">
        <v>7.0</v>
      </c>
      <c r="B486">
        <f>IF((K486-G486-H486&gt;2400000),10,(L486/(K486-G486-H486)*100))</f>
      </c>
      <c r="C486">
        <f>IF(N486&gt;2400000,240000,(N486*S486)/100)</f>
      </c>
      <c r="D486">
        <f>IF(S486=0,0,IF((N486-I486)&gt;2400000,((((((N486-I486-J486)-240000))*0.1+(I486+J486)*0.1)))-7000,((((((N486-I486-J486)-(N486-I486-J486)*S486/100)))*0.1+(I486+J486)*0.1)-7000)))</f>
      </c>
      <c r="E486">
        <f>C486-O486</f>
      </c>
      <c r="F486">
        <f>D486-P486</f>
      </c>
      <c r="G486">
        <f>SUMIF(negtgel!U$2:BL$2,'Tsalin uzuulelt'!B$1,negtgel!U486:BL486) + SUMIF(negtgel!U$2:BL$2,'Tsalin uzuulelt'!B$2,negtgel!U486:BL486)+SUMIF(negtgel!U$2:BL$2,'Tsalin uzuulelt'!B$3,negtgel!U486:BL486)+SUMIF(negtgel!U$2:BL$2,'Tsalin uzuulelt'!B$4,negtgel!U486:BL486)+SUMIF(negtgel!U$2:BL$2,'Tsalin uzuulelt'!B$5,negtgel!U486:BL486)</f>
      </c>
      <c r="H486">
        <f>SUMIF(negtgel!U$2:BL$2,'Tsalin uzuulelt'!F$1,negtgel!U486:BL486) + SUMIF(negtgel!U$2:BL$2,'Tsalin uzuulelt'!F$2,negtgel!U486:BL486)+SUMIF(negtgel!U$2:BL$2,'Tsalin uzuulelt'!F$3,negtgel!U486:BL486)+SUMIF(negtgel!U$2:BL$2,'Tsalin uzuulelt'!F$4,negtgel!U486:BL486)+SUMIF(negtgel!U$2:BL$2,'Tsalin uzuulelt'!F$5,negtgel!U486:BL486)</f>
      </c>
      <c r="I486">
        <f>SUMIF(negtgel!U$2:BL$2,'Tsalin uzuulelt'!H$1,negtgel!U486:BL486) + SUMIF(negtgel!U$2:BL$2,'Tsalin uzuulelt'!H$2,negtgel!U486:BL486)+SUMIF(negtgel!U$2:BL$2,'Tsalin uzuulelt'!H$3,negtgel!U486:BL486)+SUMIF(negtgel!U$2:BL$2,'Tsalin uzuulelt'!H$4,negtgel!U486:BL486)+SUMIF(negtgel!U$2:BL$2,'Tsalin uzuulelt'!H$5,negtgel!U486:BL486)</f>
      </c>
      <c r="J486">
        <f>SUMIF(negtgel!U$2:BL$2,'Tsalin uzuulelt'!J$1,negtgel!U486:BL486) + SUMIF(negtgel!U$2:BL$2,'Tsalin uzuulelt'!J$2,negtgel!U486:BL486)+SUMIF(negtgel!U$2:BL$2,'Tsalin uzuulelt'!J$3,negtgel!U486:BL486)+SUMIF(negtgel!U$2:BL$2,'Tsalin uzuulelt'!J$4,negtgel!U486:BL486)+SUMIF(negtgel!U$2:BL$2,'Tsalin uzuulelt'!J$5,negtgel!U486:BL486)</f>
      </c>
      <c r="K486">
        <f>SUMIF(negtgel!U$2:BL$2,'Tsalin uzuulelt'!L$1,negtgel!U486:BL486) + SUMIF(negtgel!U$2:BL$2,'Tsalin uzuulelt'!L$2,negtgel!U486:BL486)+SUMIF(negtgel!U$2:BL$2,'Tsalin uzuulelt'!L$3,negtgel!U486:BL486)+SUMIF(negtgel!U$2:BL$2,'Tsalin uzuulelt'!L$4,negtgel!U486:BL486)+SUMIF(negtgel!U$2:BL$2,'Tsalin uzuulelt'!L$5,negtgel!U486:BL486)</f>
      </c>
      <c r="L486">
        <f>SUMIF(negtgel!U$2:BL$2,'Tsalin uzuulelt'!N$1,negtgel!U486:BL486) + SUMIF(negtgel!U$2:BL$2,'Tsalin uzuulelt'!N$2,negtgel!U486:BL486)+SUMIF(negtgel!U$2:BL$2,'Tsalin uzuulelt'!N$3,negtgel!U486:BL486)+SUMIF(negtgel!U$2:BL$2,'Tsalin uzuulelt'!N$4,negtgel!U486:BL486)+SUMIF(negtgel!U$2:BL$2,'Tsalin uzuulelt'!N$5,negtgel!U486:BL486)</f>
      </c>
      <c r="M486">
        <f>SUMIF(negtgel!U$2:BL$2,'Tsalin uzuulelt'!P$1,negtgel!U486:BL486) + SUMIF(negtgel!U$2:BL$2,'Tsalin uzuulelt'!P$2,negtgel!U486:BL486)+ SUMIF(negtgel!U$2:BL$2,'Tsalin uzuulelt'!P$3,negtgel!U486:BL486)+ SUMIF(negtgel!U$2:BL$2,'Tsalin uzuulelt'!P$4,negtgel!U486:BL486)+ SUMIF(negtgel!U$2:BL$2,'Tsalin uzuulelt'!P$5,negtgel!U486:BL486)</f>
      </c>
      <c r="N486">
        <f>IF(ISNUMBER(U486*1)=CF486,0,K486-H486-G486)</f>
      </c>
      <c r="O486">
        <f>IF(ISNUMBER(U486*1)=CF486,0,L486)</f>
      </c>
      <c r="P486">
        <f>IF(ISNUMBER(U486*1)=CF486,0,M486)</f>
      </c>
      <c r="Q486">
        <f>IF(N486&gt;2400000,N486,0)</f>
      </c>
      <c r="R486">
        <f>IF(L486/Q486*100&lt;3,2,10)</f>
      </c>
      <c r="S486">
        <f>IF(CH486=0,0,IF(B486&gt;9,10,IF(B486&gt;8,B486,IF(B486&gt;7.7,7.8,IF(B486&gt;3,B486,IF(B486&gt;1.5,2))))))</f>
      </c>
      <c r="T486">
        <f>IFERROR(U486*1,0)</f>
      </c>
      <c r="U486" t="n">
        <v>153.0</v>
      </c>
      <c r="V486" t="s">
        <v>4465</v>
      </c>
      <c r="W486" t="s">
        <v>4464</v>
      </c>
      <c r="X486" t="n">
        <v>627465.0</v>
      </c>
      <c r="Y486" t="n">
        <v>0.0</v>
      </c>
      <c r="Z486" t="n">
        <v>0.0</v>
      </c>
      <c r="AA486" t="n">
        <v>0.0</v>
      </c>
      <c r="AB486" t="n">
        <v>0.0</v>
      </c>
      <c r="AC486" t="n">
        <v>0.0</v>
      </c>
      <c r="AD486" t="n">
        <v>0.0</v>
      </c>
      <c r="AE486" t="n">
        <v>0.0</v>
      </c>
      <c r="AF486" t="n">
        <v>0.0</v>
      </c>
      <c r="AG486" t="n">
        <v>0.0</v>
      </c>
      <c r="AH486" t="n">
        <v>0.0</v>
      </c>
      <c r="AI486" t="n">
        <v>0.0</v>
      </c>
      <c r="AJ486" t="n">
        <v>0.0</v>
      </c>
      <c r="AK486" t="n">
        <v>0.0</v>
      </c>
      <c r="AL486" t="n">
        <v>0.0</v>
      </c>
      <c r="AM486" t="n">
        <v>0.0</v>
      </c>
      <c r="AN486" t="n">
        <v>0.0</v>
      </c>
      <c r="AO486" t="n">
        <v>0.0</v>
      </c>
      <c r="AP486" t="n">
        <v>0.0</v>
      </c>
      <c r="AQ486" t="n">
        <v>0.0</v>
      </c>
      <c r="CG486"/>
    </row>
    <row r="487">
      <c r="A487" t="n">
        <v>7.0</v>
      </c>
      <c r="B487">
        <f>IF((K487-G487-H487&gt;2400000),10,(L487/(K487-G487-H487)*100))</f>
      </c>
      <c r="C487">
        <f>IF(N487&gt;2400000,240000,(N487*S487)/100)</f>
      </c>
      <c r="D487">
        <f>IF(S487=0,0,IF((N487-I487)&gt;2400000,((((((N487-I487-J487)-240000))*0.1+(I487+J487)*0.1)))-7000,((((((N487-I487-J487)-(N487-I487-J487)*S487/100)))*0.1+(I487+J487)*0.1)-7000)))</f>
      </c>
      <c r="E487">
        <f>C487-O487</f>
      </c>
      <c r="F487">
        <f>D487-P487</f>
      </c>
      <c r="G487">
        <f>SUMIF(negtgel!U$2:BL$2,'Tsalin uzuulelt'!B$1,negtgel!U487:BL487) + SUMIF(negtgel!U$2:BL$2,'Tsalin uzuulelt'!B$2,negtgel!U487:BL487)+SUMIF(negtgel!U$2:BL$2,'Tsalin uzuulelt'!B$3,negtgel!U487:BL487)+SUMIF(negtgel!U$2:BL$2,'Tsalin uzuulelt'!B$4,negtgel!U487:BL487)+SUMIF(negtgel!U$2:BL$2,'Tsalin uzuulelt'!B$5,negtgel!U487:BL487)</f>
      </c>
      <c r="H487">
        <f>SUMIF(negtgel!U$2:BL$2,'Tsalin uzuulelt'!F$1,negtgel!U487:BL487) + SUMIF(negtgel!U$2:BL$2,'Tsalin uzuulelt'!F$2,negtgel!U487:BL487)+SUMIF(negtgel!U$2:BL$2,'Tsalin uzuulelt'!F$3,negtgel!U487:BL487)+SUMIF(negtgel!U$2:BL$2,'Tsalin uzuulelt'!F$4,negtgel!U487:BL487)+SUMIF(negtgel!U$2:BL$2,'Tsalin uzuulelt'!F$5,negtgel!U487:BL487)</f>
      </c>
      <c r="I487">
        <f>SUMIF(negtgel!U$2:BL$2,'Tsalin uzuulelt'!H$1,negtgel!U487:BL487) + SUMIF(negtgel!U$2:BL$2,'Tsalin uzuulelt'!H$2,negtgel!U487:BL487)+SUMIF(negtgel!U$2:BL$2,'Tsalin uzuulelt'!H$3,negtgel!U487:BL487)+SUMIF(negtgel!U$2:BL$2,'Tsalin uzuulelt'!H$4,negtgel!U487:BL487)+SUMIF(negtgel!U$2:BL$2,'Tsalin uzuulelt'!H$5,negtgel!U487:BL487)</f>
      </c>
      <c r="J487">
        <f>SUMIF(negtgel!U$2:BL$2,'Tsalin uzuulelt'!J$1,negtgel!U487:BL487) + SUMIF(negtgel!U$2:BL$2,'Tsalin uzuulelt'!J$2,negtgel!U487:BL487)+SUMIF(negtgel!U$2:BL$2,'Tsalin uzuulelt'!J$3,negtgel!U487:BL487)+SUMIF(negtgel!U$2:BL$2,'Tsalin uzuulelt'!J$4,negtgel!U487:BL487)+SUMIF(negtgel!U$2:BL$2,'Tsalin uzuulelt'!J$5,negtgel!U487:BL487)</f>
      </c>
      <c r="K487">
        <f>SUMIF(negtgel!U$2:BL$2,'Tsalin uzuulelt'!L$1,negtgel!U487:BL487) + SUMIF(negtgel!U$2:BL$2,'Tsalin uzuulelt'!L$2,negtgel!U487:BL487)+SUMIF(negtgel!U$2:BL$2,'Tsalin uzuulelt'!L$3,negtgel!U487:BL487)+SUMIF(negtgel!U$2:BL$2,'Tsalin uzuulelt'!L$4,negtgel!U487:BL487)+SUMIF(negtgel!U$2:BL$2,'Tsalin uzuulelt'!L$5,negtgel!U487:BL487)</f>
      </c>
      <c r="L487">
        <f>SUMIF(negtgel!U$2:BL$2,'Tsalin uzuulelt'!N$1,negtgel!U487:BL487) + SUMIF(negtgel!U$2:BL$2,'Tsalin uzuulelt'!N$2,negtgel!U487:BL487)+SUMIF(negtgel!U$2:BL$2,'Tsalin uzuulelt'!N$3,negtgel!U487:BL487)+SUMIF(negtgel!U$2:BL$2,'Tsalin uzuulelt'!N$4,negtgel!U487:BL487)+SUMIF(negtgel!U$2:BL$2,'Tsalin uzuulelt'!N$5,negtgel!U487:BL487)</f>
      </c>
      <c r="M487">
        <f>SUMIF(negtgel!U$2:BL$2,'Tsalin uzuulelt'!P$1,negtgel!U487:BL487) + SUMIF(negtgel!U$2:BL$2,'Tsalin uzuulelt'!P$2,negtgel!U487:BL487)+ SUMIF(negtgel!U$2:BL$2,'Tsalin uzuulelt'!P$3,negtgel!U487:BL487)+ SUMIF(negtgel!U$2:BL$2,'Tsalin uzuulelt'!P$4,negtgel!U487:BL487)+ SUMIF(negtgel!U$2:BL$2,'Tsalin uzuulelt'!P$5,negtgel!U487:BL487)</f>
      </c>
      <c r="N487">
        <f>IF(ISNUMBER(U487*1)=CF487,0,K487-H487-G487)</f>
      </c>
      <c r="O487">
        <f>IF(ISNUMBER(U487*1)=CF487,0,L487)</f>
      </c>
      <c r="P487">
        <f>IF(ISNUMBER(U487*1)=CF487,0,M487)</f>
      </c>
      <c r="Q487">
        <f>IF(N487&gt;2400000,N487,0)</f>
      </c>
      <c r="R487">
        <f>IF(L487/Q487*100&lt;3,2,10)</f>
      </c>
      <c r="S487">
        <f>IF(CH487=0,0,IF(B487&gt;9,10,IF(B487&gt;8,B487,IF(B487&gt;7.7,7.8,IF(B487&gt;3,B487,IF(B487&gt;1.5,2))))))</f>
      </c>
      <c r="T487">
        <f>IFERROR(U487*1,0)</f>
      </c>
      <c r="U487" t="n">
        <v>154.0</v>
      </c>
      <c r="V487" t="s">
        <v>4539</v>
      </c>
      <c r="W487" t="s">
        <v>4469</v>
      </c>
      <c r="X487" t="n">
        <v>547759.0</v>
      </c>
      <c r="Y487" t="n">
        <v>0.0</v>
      </c>
      <c r="Z487" t="n">
        <v>0.0</v>
      </c>
      <c r="AA487" t="n">
        <v>0.0</v>
      </c>
      <c r="AB487" t="n">
        <v>0.0</v>
      </c>
      <c r="AC487" t="n">
        <v>0.0</v>
      </c>
      <c r="AD487" t="n">
        <v>0.0</v>
      </c>
      <c r="AE487" t="n">
        <v>0.0</v>
      </c>
      <c r="AF487" t="n">
        <v>0.0</v>
      </c>
      <c r="AG487" t="n">
        <v>0.0</v>
      </c>
      <c r="AH487" t="n">
        <v>0.0</v>
      </c>
      <c r="AI487" t="n">
        <v>0.0</v>
      </c>
      <c r="AJ487" t="n">
        <v>0.0</v>
      </c>
      <c r="AK487" t="n">
        <v>0.0</v>
      </c>
      <c r="AL487" t="n">
        <v>0.0</v>
      </c>
      <c r="AM487" t="n">
        <v>0.0</v>
      </c>
      <c r="AN487" t="n">
        <v>0.0</v>
      </c>
      <c r="AO487" t="n">
        <v>0.0</v>
      </c>
      <c r="AP487" t="n">
        <v>0.0</v>
      </c>
      <c r="AQ487" t="n">
        <v>0.0</v>
      </c>
      <c r="CG487"/>
    </row>
    <row r="488">
      <c r="A488" t="n">
        <v>7.0</v>
      </c>
      <c r="B488">
        <f>IF((K488-G488-H488&gt;2400000),10,(L488/(K488-G488-H488)*100))</f>
      </c>
      <c r="C488">
        <f>IF(N488&gt;2400000,240000,(N488*S488)/100)</f>
      </c>
      <c r="D488">
        <f>IF(S488=0,0,IF((N488-I488)&gt;2400000,((((((N488-I488-J488)-240000))*0.1+(I488+J488)*0.1)))-7000,((((((N488-I488-J488)-(N488-I488-J488)*S488/100)))*0.1+(I488+J488)*0.1)-7000)))</f>
      </c>
      <c r="E488">
        <f>C488-O488</f>
      </c>
      <c r="F488">
        <f>D488-P488</f>
      </c>
      <c r="G488">
        <f>SUMIF(negtgel!U$2:BL$2,'Tsalin uzuulelt'!B$1,negtgel!U488:BL488) + SUMIF(negtgel!U$2:BL$2,'Tsalin uzuulelt'!B$2,negtgel!U488:BL488)+SUMIF(negtgel!U$2:BL$2,'Tsalin uzuulelt'!B$3,negtgel!U488:BL488)+SUMIF(negtgel!U$2:BL$2,'Tsalin uzuulelt'!B$4,negtgel!U488:BL488)+SUMIF(negtgel!U$2:BL$2,'Tsalin uzuulelt'!B$5,negtgel!U488:BL488)</f>
      </c>
      <c r="H488">
        <f>SUMIF(negtgel!U$2:BL$2,'Tsalin uzuulelt'!F$1,negtgel!U488:BL488) + SUMIF(negtgel!U$2:BL$2,'Tsalin uzuulelt'!F$2,negtgel!U488:BL488)+SUMIF(negtgel!U$2:BL$2,'Tsalin uzuulelt'!F$3,negtgel!U488:BL488)+SUMIF(negtgel!U$2:BL$2,'Tsalin uzuulelt'!F$4,negtgel!U488:BL488)+SUMIF(negtgel!U$2:BL$2,'Tsalin uzuulelt'!F$5,negtgel!U488:BL488)</f>
      </c>
      <c r="I488">
        <f>SUMIF(negtgel!U$2:BL$2,'Tsalin uzuulelt'!H$1,negtgel!U488:BL488) + SUMIF(negtgel!U$2:BL$2,'Tsalin uzuulelt'!H$2,negtgel!U488:BL488)+SUMIF(negtgel!U$2:BL$2,'Tsalin uzuulelt'!H$3,negtgel!U488:BL488)+SUMIF(negtgel!U$2:BL$2,'Tsalin uzuulelt'!H$4,negtgel!U488:BL488)+SUMIF(negtgel!U$2:BL$2,'Tsalin uzuulelt'!H$5,negtgel!U488:BL488)</f>
      </c>
      <c r="J488">
        <f>SUMIF(negtgel!U$2:BL$2,'Tsalin uzuulelt'!J$1,negtgel!U488:BL488) + SUMIF(negtgel!U$2:BL$2,'Tsalin uzuulelt'!J$2,negtgel!U488:BL488)+SUMIF(negtgel!U$2:BL$2,'Tsalin uzuulelt'!J$3,negtgel!U488:BL488)+SUMIF(negtgel!U$2:BL$2,'Tsalin uzuulelt'!J$4,negtgel!U488:BL488)+SUMIF(negtgel!U$2:BL$2,'Tsalin uzuulelt'!J$5,negtgel!U488:BL488)</f>
      </c>
      <c r="K488">
        <f>SUMIF(negtgel!U$2:BL$2,'Tsalin uzuulelt'!L$1,negtgel!U488:BL488) + SUMIF(negtgel!U$2:BL$2,'Tsalin uzuulelt'!L$2,negtgel!U488:BL488)+SUMIF(negtgel!U$2:BL$2,'Tsalin uzuulelt'!L$3,negtgel!U488:BL488)+SUMIF(negtgel!U$2:BL$2,'Tsalin uzuulelt'!L$4,negtgel!U488:BL488)+SUMIF(negtgel!U$2:BL$2,'Tsalin uzuulelt'!L$5,negtgel!U488:BL488)</f>
      </c>
      <c r="L488">
        <f>SUMIF(negtgel!U$2:BL$2,'Tsalin uzuulelt'!N$1,negtgel!U488:BL488) + SUMIF(negtgel!U$2:BL$2,'Tsalin uzuulelt'!N$2,negtgel!U488:BL488)+SUMIF(negtgel!U$2:BL$2,'Tsalin uzuulelt'!N$3,negtgel!U488:BL488)+SUMIF(negtgel!U$2:BL$2,'Tsalin uzuulelt'!N$4,negtgel!U488:BL488)+SUMIF(negtgel!U$2:BL$2,'Tsalin uzuulelt'!N$5,negtgel!U488:BL488)</f>
      </c>
      <c r="M488">
        <f>SUMIF(negtgel!U$2:BL$2,'Tsalin uzuulelt'!P$1,negtgel!U488:BL488) + SUMIF(negtgel!U$2:BL$2,'Tsalin uzuulelt'!P$2,negtgel!U488:BL488)+ SUMIF(negtgel!U$2:BL$2,'Tsalin uzuulelt'!P$3,negtgel!U488:BL488)+ SUMIF(negtgel!U$2:BL$2,'Tsalin uzuulelt'!P$4,negtgel!U488:BL488)+ SUMIF(negtgel!U$2:BL$2,'Tsalin uzuulelt'!P$5,negtgel!U488:BL488)</f>
      </c>
      <c r="N488">
        <f>IF(ISNUMBER(U488*1)=CF488,0,K488-H488-G488)</f>
      </c>
      <c r="O488">
        <f>IF(ISNUMBER(U488*1)=CF488,0,L488)</f>
      </c>
      <c r="P488">
        <f>IF(ISNUMBER(U488*1)=CF488,0,M488)</f>
      </c>
      <c r="Q488">
        <f>IF(N488&gt;2400000,N488,0)</f>
      </c>
      <c r="R488">
        <f>IF(L488/Q488*100&lt;3,2,10)</f>
      </c>
      <c r="S488">
        <f>IF(CH488=0,0,IF(B488&gt;9,10,IF(B488&gt;8,B488,IF(B488&gt;7.7,7.8,IF(B488&gt;3,B488,IF(B488&gt;1.5,2))))))</f>
      </c>
      <c r="T488">
        <f>IFERROR(U488*1,0)</f>
      </c>
      <c r="U488" t="n">
        <v>155.0</v>
      </c>
      <c r="V488" t="s">
        <v>4523</v>
      </c>
      <c r="W488" t="s">
        <v>4469</v>
      </c>
      <c r="X488" t="n">
        <v>677436.0</v>
      </c>
      <c r="Y488" t="n">
        <v>0.0</v>
      </c>
      <c r="Z488" t="n">
        <v>0.0</v>
      </c>
      <c r="AA488" t="n">
        <v>0.0</v>
      </c>
      <c r="AB488" t="n">
        <v>0.0</v>
      </c>
      <c r="AC488" t="n">
        <v>0.0</v>
      </c>
      <c r="AD488" t="n">
        <v>0.0</v>
      </c>
      <c r="AE488" t="n">
        <v>0.0</v>
      </c>
      <c r="AF488" t="n">
        <v>0.0</v>
      </c>
      <c r="AG488" t="n">
        <v>0.0</v>
      </c>
      <c r="AH488" t="n">
        <v>0.0</v>
      </c>
      <c r="AI488" t="n">
        <v>0.0</v>
      </c>
      <c r="AJ488" t="n">
        <v>0.0</v>
      </c>
      <c r="AK488" t="n">
        <v>0.0</v>
      </c>
      <c r="AL488" t="n">
        <v>0.0</v>
      </c>
      <c r="AM488" t="n">
        <v>0.0</v>
      </c>
      <c r="AN488" t="n">
        <v>0.0</v>
      </c>
      <c r="AO488" t="n">
        <v>0.0</v>
      </c>
      <c r="AP488" t="n">
        <v>0.0</v>
      </c>
      <c r="AQ488" t="n">
        <v>0.0</v>
      </c>
      <c r="CG488"/>
    </row>
    <row r="489">
      <c r="A489" t="n">
        <v>7.0</v>
      </c>
      <c r="B489">
        <f>IF((K489-G489-H489&gt;2400000),10,(L489/(K489-G489-H489)*100))</f>
      </c>
      <c r="C489">
        <f>IF(N489&gt;2400000,240000,(N489*S489)/100)</f>
      </c>
      <c r="D489">
        <f>IF(S489=0,0,IF((N489-I489)&gt;2400000,((((((N489-I489-J489)-240000))*0.1+(I489+J489)*0.1)))-7000,((((((N489-I489-J489)-(N489-I489-J489)*S489/100)))*0.1+(I489+J489)*0.1)-7000)))</f>
      </c>
      <c r="E489">
        <f>C489-O489</f>
      </c>
      <c r="F489">
        <f>D489-P489</f>
      </c>
      <c r="G489">
        <f>SUMIF(negtgel!U$2:BL$2,'Tsalin uzuulelt'!B$1,negtgel!U489:BL489) + SUMIF(negtgel!U$2:BL$2,'Tsalin uzuulelt'!B$2,negtgel!U489:BL489)+SUMIF(negtgel!U$2:BL$2,'Tsalin uzuulelt'!B$3,negtgel!U489:BL489)+SUMIF(negtgel!U$2:BL$2,'Tsalin uzuulelt'!B$4,negtgel!U489:BL489)+SUMIF(negtgel!U$2:BL$2,'Tsalin uzuulelt'!B$5,negtgel!U489:BL489)</f>
      </c>
      <c r="H489">
        <f>SUMIF(negtgel!U$2:BL$2,'Tsalin uzuulelt'!F$1,negtgel!U489:BL489) + SUMIF(negtgel!U$2:BL$2,'Tsalin uzuulelt'!F$2,negtgel!U489:BL489)+SUMIF(negtgel!U$2:BL$2,'Tsalin uzuulelt'!F$3,negtgel!U489:BL489)+SUMIF(negtgel!U$2:BL$2,'Tsalin uzuulelt'!F$4,negtgel!U489:BL489)+SUMIF(negtgel!U$2:BL$2,'Tsalin uzuulelt'!F$5,negtgel!U489:BL489)</f>
      </c>
      <c r="I489">
        <f>SUMIF(negtgel!U$2:BL$2,'Tsalin uzuulelt'!H$1,negtgel!U489:BL489) + SUMIF(negtgel!U$2:BL$2,'Tsalin uzuulelt'!H$2,negtgel!U489:BL489)+SUMIF(negtgel!U$2:BL$2,'Tsalin uzuulelt'!H$3,negtgel!U489:BL489)+SUMIF(negtgel!U$2:BL$2,'Tsalin uzuulelt'!H$4,negtgel!U489:BL489)+SUMIF(negtgel!U$2:BL$2,'Tsalin uzuulelt'!H$5,negtgel!U489:BL489)</f>
      </c>
      <c r="J489">
        <f>SUMIF(negtgel!U$2:BL$2,'Tsalin uzuulelt'!J$1,negtgel!U489:BL489) + SUMIF(negtgel!U$2:BL$2,'Tsalin uzuulelt'!J$2,negtgel!U489:BL489)+SUMIF(negtgel!U$2:BL$2,'Tsalin uzuulelt'!J$3,negtgel!U489:BL489)+SUMIF(negtgel!U$2:BL$2,'Tsalin uzuulelt'!J$4,negtgel!U489:BL489)+SUMIF(negtgel!U$2:BL$2,'Tsalin uzuulelt'!J$5,negtgel!U489:BL489)</f>
      </c>
      <c r="K489">
        <f>SUMIF(negtgel!U$2:BL$2,'Tsalin uzuulelt'!L$1,negtgel!U489:BL489) + SUMIF(negtgel!U$2:BL$2,'Tsalin uzuulelt'!L$2,negtgel!U489:BL489)+SUMIF(negtgel!U$2:BL$2,'Tsalin uzuulelt'!L$3,negtgel!U489:BL489)+SUMIF(negtgel!U$2:BL$2,'Tsalin uzuulelt'!L$4,negtgel!U489:BL489)+SUMIF(negtgel!U$2:BL$2,'Tsalin uzuulelt'!L$5,negtgel!U489:BL489)</f>
      </c>
      <c r="L489">
        <f>SUMIF(negtgel!U$2:BL$2,'Tsalin uzuulelt'!N$1,negtgel!U489:BL489) + SUMIF(negtgel!U$2:BL$2,'Tsalin uzuulelt'!N$2,negtgel!U489:BL489)+SUMIF(negtgel!U$2:BL$2,'Tsalin uzuulelt'!N$3,negtgel!U489:BL489)+SUMIF(negtgel!U$2:BL$2,'Tsalin uzuulelt'!N$4,negtgel!U489:BL489)+SUMIF(negtgel!U$2:BL$2,'Tsalin uzuulelt'!N$5,negtgel!U489:BL489)</f>
      </c>
      <c r="M489">
        <f>SUMIF(negtgel!U$2:BL$2,'Tsalin uzuulelt'!P$1,negtgel!U489:BL489) + SUMIF(negtgel!U$2:BL$2,'Tsalin uzuulelt'!P$2,negtgel!U489:BL489)+ SUMIF(negtgel!U$2:BL$2,'Tsalin uzuulelt'!P$3,negtgel!U489:BL489)+ SUMIF(negtgel!U$2:BL$2,'Tsalin uzuulelt'!P$4,negtgel!U489:BL489)+ SUMIF(negtgel!U$2:BL$2,'Tsalin uzuulelt'!P$5,negtgel!U489:BL489)</f>
      </c>
      <c r="N489">
        <f>IF(ISNUMBER(U489*1)=CF489,0,K489-H489-G489)</f>
      </c>
      <c r="O489">
        <f>IF(ISNUMBER(U489*1)=CF489,0,L489)</f>
      </c>
      <c r="P489">
        <f>IF(ISNUMBER(U489*1)=CF489,0,M489)</f>
      </c>
      <c r="Q489">
        <f>IF(N489&gt;2400000,N489,0)</f>
      </c>
      <c r="R489">
        <f>IF(L489/Q489*100&lt;3,2,10)</f>
      </c>
      <c r="S489">
        <f>IF(CH489=0,0,IF(B489&gt;9,10,IF(B489&gt;8,B489,IF(B489&gt;7.7,7.8,IF(B489&gt;3,B489,IF(B489&gt;1.5,2))))))</f>
      </c>
      <c r="T489">
        <f>IFERROR(U489*1,0)</f>
      </c>
      <c r="U489" t="n">
        <v>156.0</v>
      </c>
      <c r="V489" t="s">
        <v>4524</v>
      </c>
      <c r="W489" t="s">
        <v>4469</v>
      </c>
      <c r="X489" t="n">
        <v>677436.0</v>
      </c>
      <c r="Y489" t="n">
        <v>0.0</v>
      </c>
      <c r="Z489" t="n">
        <v>0.0</v>
      </c>
      <c r="AA489" t="n">
        <v>0.0</v>
      </c>
      <c r="AB489" t="n">
        <v>0.0</v>
      </c>
      <c r="AC489" t="n">
        <v>0.0</v>
      </c>
      <c r="AD489" t="n">
        <v>0.0</v>
      </c>
      <c r="AE489" t="n">
        <v>0.0</v>
      </c>
      <c r="AF489" t="n">
        <v>0.0</v>
      </c>
      <c r="AG489" t="n">
        <v>0.0</v>
      </c>
      <c r="AH489" t="n">
        <v>0.0</v>
      </c>
      <c r="AI489" t="n">
        <v>0.0</v>
      </c>
      <c r="AJ489" t="n">
        <v>0.0</v>
      </c>
      <c r="AK489" t="n">
        <v>0.0</v>
      </c>
      <c r="AL489" t="n">
        <v>0.0</v>
      </c>
      <c r="AM489" t="n">
        <v>0.0</v>
      </c>
      <c r="AN489" t="n">
        <v>0.0</v>
      </c>
      <c r="AO489" t="n">
        <v>0.0</v>
      </c>
      <c r="AP489" t="n">
        <v>0.0</v>
      </c>
      <c r="AQ489" t="n">
        <v>0.0</v>
      </c>
      <c r="CG489"/>
    </row>
    <row r="490">
      <c r="A490" t="n">
        <v>7.0</v>
      </c>
      <c r="B490">
        <f>IF((K490-G490-H490&gt;2400000),10,(L490/(K490-G490-H490)*100))</f>
      </c>
      <c r="C490">
        <f>IF(N490&gt;2400000,240000,(N490*S490)/100)</f>
      </c>
      <c r="D490">
        <f>IF(S490=0,0,IF((N490-I490)&gt;2400000,((((((N490-I490-J490)-240000))*0.1+(I490+J490)*0.1)))-7000,((((((N490-I490-J490)-(N490-I490-J490)*S490/100)))*0.1+(I490+J490)*0.1)-7000)))</f>
      </c>
      <c r="E490">
        <f>C490-O490</f>
      </c>
      <c r="F490">
        <f>D490-P490</f>
      </c>
      <c r="G490">
        <f>SUMIF(negtgel!U$2:BL$2,'Tsalin uzuulelt'!B$1,negtgel!U490:BL490) + SUMIF(negtgel!U$2:BL$2,'Tsalin uzuulelt'!B$2,negtgel!U490:BL490)+SUMIF(negtgel!U$2:BL$2,'Tsalin uzuulelt'!B$3,negtgel!U490:BL490)+SUMIF(negtgel!U$2:BL$2,'Tsalin uzuulelt'!B$4,negtgel!U490:BL490)+SUMIF(negtgel!U$2:BL$2,'Tsalin uzuulelt'!B$5,negtgel!U490:BL490)</f>
      </c>
      <c r="H490">
        <f>SUMIF(negtgel!U$2:BL$2,'Tsalin uzuulelt'!F$1,negtgel!U490:BL490) + SUMIF(negtgel!U$2:BL$2,'Tsalin uzuulelt'!F$2,negtgel!U490:BL490)+SUMIF(negtgel!U$2:BL$2,'Tsalin uzuulelt'!F$3,negtgel!U490:BL490)+SUMIF(negtgel!U$2:BL$2,'Tsalin uzuulelt'!F$4,negtgel!U490:BL490)+SUMIF(negtgel!U$2:BL$2,'Tsalin uzuulelt'!F$5,negtgel!U490:BL490)</f>
      </c>
      <c r="I490">
        <f>SUMIF(negtgel!U$2:BL$2,'Tsalin uzuulelt'!H$1,negtgel!U490:BL490) + SUMIF(negtgel!U$2:BL$2,'Tsalin uzuulelt'!H$2,negtgel!U490:BL490)+SUMIF(negtgel!U$2:BL$2,'Tsalin uzuulelt'!H$3,negtgel!U490:BL490)+SUMIF(negtgel!U$2:BL$2,'Tsalin uzuulelt'!H$4,negtgel!U490:BL490)+SUMIF(negtgel!U$2:BL$2,'Tsalin uzuulelt'!H$5,negtgel!U490:BL490)</f>
      </c>
      <c r="J490">
        <f>SUMIF(negtgel!U$2:BL$2,'Tsalin uzuulelt'!J$1,negtgel!U490:BL490) + SUMIF(negtgel!U$2:BL$2,'Tsalin uzuulelt'!J$2,negtgel!U490:BL490)+SUMIF(negtgel!U$2:BL$2,'Tsalin uzuulelt'!J$3,negtgel!U490:BL490)+SUMIF(negtgel!U$2:BL$2,'Tsalin uzuulelt'!J$4,negtgel!U490:BL490)+SUMIF(negtgel!U$2:BL$2,'Tsalin uzuulelt'!J$5,negtgel!U490:BL490)</f>
      </c>
      <c r="K490">
        <f>SUMIF(negtgel!U$2:BL$2,'Tsalin uzuulelt'!L$1,negtgel!U490:BL490) + SUMIF(negtgel!U$2:BL$2,'Tsalin uzuulelt'!L$2,negtgel!U490:BL490)+SUMIF(negtgel!U$2:BL$2,'Tsalin uzuulelt'!L$3,negtgel!U490:BL490)+SUMIF(negtgel!U$2:BL$2,'Tsalin uzuulelt'!L$4,negtgel!U490:BL490)+SUMIF(negtgel!U$2:BL$2,'Tsalin uzuulelt'!L$5,negtgel!U490:BL490)</f>
      </c>
      <c r="L490">
        <f>SUMIF(negtgel!U$2:BL$2,'Tsalin uzuulelt'!N$1,negtgel!U490:BL490) + SUMIF(negtgel!U$2:BL$2,'Tsalin uzuulelt'!N$2,negtgel!U490:BL490)+SUMIF(negtgel!U$2:BL$2,'Tsalin uzuulelt'!N$3,negtgel!U490:BL490)+SUMIF(negtgel!U$2:BL$2,'Tsalin uzuulelt'!N$4,negtgel!U490:BL490)+SUMIF(negtgel!U$2:BL$2,'Tsalin uzuulelt'!N$5,negtgel!U490:BL490)</f>
      </c>
      <c r="M490">
        <f>SUMIF(negtgel!U$2:BL$2,'Tsalin uzuulelt'!P$1,negtgel!U490:BL490) + SUMIF(negtgel!U$2:BL$2,'Tsalin uzuulelt'!P$2,negtgel!U490:BL490)+ SUMIF(negtgel!U$2:BL$2,'Tsalin uzuulelt'!P$3,negtgel!U490:BL490)+ SUMIF(negtgel!U$2:BL$2,'Tsalin uzuulelt'!P$4,negtgel!U490:BL490)+ SUMIF(negtgel!U$2:BL$2,'Tsalin uzuulelt'!P$5,negtgel!U490:BL490)</f>
      </c>
      <c r="N490">
        <f>IF(ISNUMBER(U490*1)=CF490,0,K490-H490-G490)</f>
      </c>
      <c r="O490">
        <f>IF(ISNUMBER(U490*1)=CF490,0,L490)</f>
      </c>
      <c r="P490">
        <f>IF(ISNUMBER(U490*1)=CF490,0,M490)</f>
      </c>
      <c r="Q490">
        <f>IF(N490&gt;2400000,N490,0)</f>
      </c>
      <c r="R490">
        <f>IF(L490/Q490*100&lt;3,2,10)</f>
      </c>
      <c r="S490">
        <f>IF(CH490=0,0,IF(B490&gt;9,10,IF(B490&gt;8,B490,IF(B490&gt;7.7,7.8,IF(B490&gt;3,B490,IF(B490&gt;1.5,2))))))</f>
      </c>
      <c r="T490">
        <f>IFERROR(U490*1,0)</f>
      </c>
      <c r="U490" t="n">
        <v>157.0</v>
      </c>
      <c r="V490" t="s">
        <v>4525</v>
      </c>
      <c r="W490" t="s">
        <v>4469</v>
      </c>
      <c r="X490" t="n">
        <v>645556.0</v>
      </c>
      <c r="Y490" t="n">
        <v>0.0</v>
      </c>
      <c r="Z490" t="n">
        <v>0.0</v>
      </c>
      <c r="AA490" t="n">
        <v>0.0</v>
      </c>
      <c r="AB490" t="n">
        <v>0.0</v>
      </c>
      <c r="AC490" t="n">
        <v>0.0</v>
      </c>
      <c r="AD490" t="n">
        <v>0.0</v>
      </c>
      <c r="AE490" t="n">
        <v>0.0</v>
      </c>
      <c r="AF490" t="n">
        <v>0.0</v>
      </c>
      <c r="AG490" t="n">
        <v>0.0</v>
      </c>
      <c r="AH490" t="n">
        <v>0.0</v>
      </c>
      <c r="AI490" t="n">
        <v>0.0</v>
      </c>
      <c r="AJ490" t="n">
        <v>0.0</v>
      </c>
      <c r="AK490" t="n">
        <v>0.0</v>
      </c>
      <c r="AL490" t="n">
        <v>0.0</v>
      </c>
      <c r="AM490" t="n">
        <v>0.0</v>
      </c>
      <c r="AN490" t="n">
        <v>0.0</v>
      </c>
      <c r="AO490" t="n">
        <v>0.0</v>
      </c>
      <c r="AP490" t="n">
        <v>0.0</v>
      </c>
      <c r="AQ490" t="n">
        <v>0.0</v>
      </c>
      <c r="CG490"/>
    </row>
    <row r="493">
      <c r="A493" t="n">
        <v>8.0</v>
      </c>
      <c r="B493">
        <f>IF((K493-G493-H493&gt;2400000),10,(L493/(K493-G493-H493)*100))</f>
      </c>
      <c r="C493">
        <f>IF(N493&gt;2400000,240000,(N493*S493)/100)</f>
      </c>
      <c r="D493">
        <f>IF(S493=0,0,IF((N493-I493)&gt;2400000,((((((N493-I493-J493)-240000))*0.1+(I493+J493)*0.1)))-7000,((((((N493-I493-J493)-(N493-I493-J493)*S493/100)))*0.1+(I493+J493)*0.1)-7000)))</f>
      </c>
      <c r="E493">
        <f>C493-O493</f>
      </c>
      <c r="F493">
        <f>D493-P493</f>
      </c>
      <c r="G493">
        <f>SUMIF(negtgel!U$2:BL$2,'Tsalin uzuulelt'!B$1,negtgel!U493:BL493) + SUMIF(negtgel!U$2:BL$2,'Tsalin uzuulelt'!B$2,negtgel!U493:BL493)+SUMIF(negtgel!U$2:BL$2,'Tsalin uzuulelt'!B$3,negtgel!U493:BL493)+SUMIF(negtgel!U$2:BL$2,'Tsalin uzuulelt'!B$4,negtgel!U493:BL493)+SUMIF(negtgel!U$2:BL$2,'Tsalin uzuulelt'!B$5,negtgel!U493:BL493)</f>
      </c>
      <c r="H493">
        <f>SUMIF(negtgel!U$2:BL$2,'Tsalin uzuulelt'!F$1,negtgel!U493:BL493) + SUMIF(negtgel!U$2:BL$2,'Tsalin uzuulelt'!F$2,negtgel!U493:BL493)+SUMIF(negtgel!U$2:BL$2,'Tsalin uzuulelt'!F$3,negtgel!U493:BL493)+SUMIF(negtgel!U$2:BL$2,'Tsalin uzuulelt'!F$4,negtgel!U493:BL493)+SUMIF(negtgel!U$2:BL$2,'Tsalin uzuulelt'!F$5,negtgel!U493:BL493)</f>
      </c>
      <c r="I493">
        <f>SUMIF(negtgel!U$2:BL$2,'Tsalin uzuulelt'!H$1,negtgel!U493:BL493) + SUMIF(negtgel!U$2:BL$2,'Tsalin uzuulelt'!H$2,negtgel!U493:BL493)+SUMIF(negtgel!U$2:BL$2,'Tsalin uzuulelt'!H$3,negtgel!U493:BL493)+SUMIF(negtgel!U$2:BL$2,'Tsalin uzuulelt'!H$4,negtgel!U493:BL493)+SUMIF(negtgel!U$2:BL$2,'Tsalin uzuulelt'!H$5,negtgel!U493:BL493)</f>
      </c>
      <c r="J493">
        <f>SUMIF(negtgel!U$2:BL$2,'Tsalin uzuulelt'!J$1,negtgel!U493:BL493) + SUMIF(negtgel!U$2:BL$2,'Tsalin uzuulelt'!J$2,negtgel!U493:BL493)+SUMIF(negtgel!U$2:BL$2,'Tsalin uzuulelt'!J$3,negtgel!U493:BL493)+SUMIF(negtgel!U$2:BL$2,'Tsalin uzuulelt'!J$4,negtgel!U493:BL493)+SUMIF(negtgel!U$2:BL$2,'Tsalin uzuulelt'!J$5,negtgel!U493:BL493)</f>
      </c>
      <c r="K493">
        <f>SUMIF(negtgel!U$2:BL$2,'Tsalin uzuulelt'!L$1,negtgel!U493:BL493) + SUMIF(negtgel!U$2:BL$2,'Tsalin uzuulelt'!L$2,negtgel!U493:BL493)+SUMIF(negtgel!U$2:BL$2,'Tsalin uzuulelt'!L$3,negtgel!U493:BL493)+SUMIF(negtgel!U$2:BL$2,'Tsalin uzuulelt'!L$4,negtgel!U493:BL493)+SUMIF(negtgel!U$2:BL$2,'Tsalin uzuulelt'!L$5,negtgel!U493:BL493)</f>
      </c>
      <c r="L493">
        <f>SUMIF(negtgel!U$2:BL$2,'Tsalin uzuulelt'!N$1,negtgel!U493:BL493) + SUMIF(negtgel!U$2:BL$2,'Tsalin uzuulelt'!N$2,negtgel!U493:BL493)+SUMIF(negtgel!U$2:BL$2,'Tsalin uzuulelt'!N$3,negtgel!U493:BL493)+SUMIF(negtgel!U$2:BL$2,'Tsalin uzuulelt'!N$4,negtgel!U493:BL493)+SUMIF(negtgel!U$2:BL$2,'Tsalin uzuulelt'!N$5,negtgel!U493:BL493)</f>
      </c>
      <c r="M493">
        <f>SUMIF(negtgel!U$2:BL$2,'Tsalin uzuulelt'!P$1,negtgel!U493:BL493) + SUMIF(negtgel!U$2:BL$2,'Tsalin uzuulelt'!P$2,negtgel!U493:BL493)+ SUMIF(negtgel!U$2:BL$2,'Tsalin uzuulelt'!P$3,negtgel!U493:BL493)+ SUMIF(negtgel!U$2:BL$2,'Tsalin uzuulelt'!P$4,negtgel!U493:BL493)+ SUMIF(negtgel!U$2:BL$2,'Tsalin uzuulelt'!P$5,negtgel!U493:BL493)</f>
      </c>
      <c r="N493">
        <f>IF(ISNUMBER(U493*1)=CF493,0,K493-H493-G493)</f>
      </c>
      <c r="O493">
        <f>IF(ISNUMBER(U493*1)=CF493,0,L493)</f>
      </c>
      <c r="P493">
        <f>IF(ISNUMBER(U493*1)=CF493,0,M493)</f>
      </c>
      <c r="Q493">
        <f>IF(N493&gt;2400000,N493,0)</f>
      </c>
      <c r="R493">
        <f>IF(L493/Q493*100&lt;3,2,10)</f>
      </c>
      <c r="S493">
        <f>IF(CH493=0,0,IF(B493&gt;9,10,IF(B493&gt;8,B493,IF(B493&gt;7.7,7.8,IF(B493&gt;3,B493,IF(B493&gt;1.5,2))))))</f>
      </c>
      <c r="T493">
        <f>IFERROR(U493*1,0)</f>
      </c>
      <c r="U493" t="s">
        <v>4460</v>
      </c>
      <c r="V493"/>
      <c r="W493"/>
      <c r="X493"/>
      <c r="Y493"/>
      <c r="Z493"/>
      <c r="AA493"/>
      <c r="AB493"/>
      <c r="AC493"/>
      <c r="AD493"/>
      <c r="AE493"/>
      <c r="AF493"/>
      <c r="AG493"/>
      <c r="AH493"/>
      <c r="AI493"/>
      <c r="AJ493"/>
      <c r="AK493"/>
      <c r="AL493"/>
      <c r="AM493"/>
      <c r="AN493"/>
      <c r="AO493"/>
      <c r="AP493"/>
      <c r="AQ493"/>
      <c r="CG493"/>
    </row>
    <row r="494">
      <c r="A494" t="n">
        <v>8.0</v>
      </c>
      <c r="B494">
        <f>IF((K494-G494-H494&gt;2400000),10,(L494/(K494-G494-H494)*100))</f>
      </c>
      <c r="C494">
        <f>IF(N494&gt;2400000,240000,(N494*S494)/100)</f>
      </c>
      <c r="D494">
        <f>IF(S494=0,0,IF((N494-I494)&gt;2400000,((((((N494-I494-J494)-240000))*0.1+(I494+J494)*0.1)))-7000,((((((N494-I494-J494)-(N494-I494-J494)*S494/100)))*0.1+(I494+J494)*0.1)-7000)))</f>
      </c>
      <c r="E494">
        <f>C494-O494</f>
      </c>
      <c r="F494">
        <f>D494-P494</f>
      </c>
      <c r="G494">
        <f>SUMIF(negtgel!U$2:BL$2,'Tsalin uzuulelt'!B$1,negtgel!U494:BL494) + SUMIF(negtgel!U$2:BL$2,'Tsalin uzuulelt'!B$2,negtgel!U494:BL494)+SUMIF(negtgel!U$2:BL$2,'Tsalin uzuulelt'!B$3,negtgel!U494:BL494)+SUMIF(negtgel!U$2:BL$2,'Tsalin uzuulelt'!B$4,negtgel!U494:BL494)+SUMIF(negtgel!U$2:BL$2,'Tsalin uzuulelt'!B$5,negtgel!U494:BL494)</f>
      </c>
      <c r="H494">
        <f>SUMIF(negtgel!U$2:BL$2,'Tsalin uzuulelt'!F$1,negtgel!U494:BL494) + SUMIF(negtgel!U$2:BL$2,'Tsalin uzuulelt'!F$2,negtgel!U494:BL494)+SUMIF(negtgel!U$2:BL$2,'Tsalin uzuulelt'!F$3,negtgel!U494:BL494)+SUMIF(negtgel!U$2:BL$2,'Tsalin uzuulelt'!F$4,negtgel!U494:BL494)+SUMIF(negtgel!U$2:BL$2,'Tsalin uzuulelt'!F$5,negtgel!U494:BL494)</f>
      </c>
      <c r="I494">
        <f>SUMIF(negtgel!U$2:BL$2,'Tsalin uzuulelt'!H$1,negtgel!U494:BL494) + SUMIF(negtgel!U$2:BL$2,'Tsalin uzuulelt'!H$2,negtgel!U494:BL494)+SUMIF(negtgel!U$2:BL$2,'Tsalin uzuulelt'!H$3,negtgel!U494:BL494)+SUMIF(negtgel!U$2:BL$2,'Tsalin uzuulelt'!H$4,negtgel!U494:BL494)+SUMIF(negtgel!U$2:BL$2,'Tsalin uzuulelt'!H$5,negtgel!U494:BL494)</f>
      </c>
      <c r="J494">
        <f>SUMIF(negtgel!U$2:BL$2,'Tsalin uzuulelt'!J$1,negtgel!U494:BL494) + SUMIF(negtgel!U$2:BL$2,'Tsalin uzuulelt'!J$2,negtgel!U494:BL494)+SUMIF(negtgel!U$2:BL$2,'Tsalin uzuulelt'!J$3,negtgel!U494:BL494)+SUMIF(negtgel!U$2:BL$2,'Tsalin uzuulelt'!J$4,negtgel!U494:BL494)+SUMIF(negtgel!U$2:BL$2,'Tsalin uzuulelt'!J$5,negtgel!U494:BL494)</f>
      </c>
      <c r="K494">
        <f>SUMIF(negtgel!U$2:BL$2,'Tsalin uzuulelt'!L$1,negtgel!U494:BL494) + SUMIF(negtgel!U$2:BL$2,'Tsalin uzuulelt'!L$2,negtgel!U494:BL494)+SUMIF(negtgel!U$2:BL$2,'Tsalin uzuulelt'!L$3,negtgel!U494:BL494)+SUMIF(negtgel!U$2:BL$2,'Tsalin uzuulelt'!L$4,negtgel!U494:BL494)+SUMIF(negtgel!U$2:BL$2,'Tsalin uzuulelt'!L$5,negtgel!U494:BL494)</f>
      </c>
      <c r="L494">
        <f>SUMIF(negtgel!U$2:BL$2,'Tsalin uzuulelt'!N$1,negtgel!U494:BL494) + SUMIF(negtgel!U$2:BL$2,'Tsalin uzuulelt'!N$2,negtgel!U494:BL494)+SUMIF(negtgel!U$2:BL$2,'Tsalin uzuulelt'!N$3,negtgel!U494:BL494)+SUMIF(negtgel!U$2:BL$2,'Tsalin uzuulelt'!N$4,negtgel!U494:BL494)+SUMIF(negtgel!U$2:BL$2,'Tsalin uzuulelt'!N$5,negtgel!U494:BL494)</f>
      </c>
      <c r="M494">
        <f>SUMIF(negtgel!U$2:BL$2,'Tsalin uzuulelt'!P$1,negtgel!U494:BL494) + SUMIF(negtgel!U$2:BL$2,'Tsalin uzuulelt'!P$2,negtgel!U494:BL494)+ SUMIF(negtgel!U$2:BL$2,'Tsalin uzuulelt'!P$3,negtgel!U494:BL494)+ SUMIF(negtgel!U$2:BL$2,'Tsalin uzuulelt'!P$4,negtgel!U494:BL494)+ SUMIF(negtgel!U$2:BL$2,'Tsalin uzuulelt'!P$5,negtgel!U494:BL494)</f>
      </c>
      <c r="N494">
        <f>IF(ISNUMBER(U494*1)=CF494,0,K494-H494-G494)</f>
      </c>
      <c r="O494">
        <f>IF(ISNUMBER(U494*1)=CF494,0,L494)</f>
      </c>
      <c r="P494">
        <f>IF(ISNUMBER(U494*1)=CF494,0,M494)</f>
      </c>
      <c r="Q494">
        <f>IF(N494&gt;2400000,N494,0)</f>
      </c>
      <c r="R494">
        <f>IF(L494/Q494*100&lt;3,2,10)</f>
      </c>
      <c r="S494">
        <f>IF(CH494=0,0,IF(B494&gt;9,10,IF(B494&gt;8,B494,IF(B494&gt;7.7,7.8,IF(B494&gt;3,B494,IF(B494&gt;1.5,2))))))</f>
      </c>
      <c r="T494">
        <f>IFERROR(U494*1,0)</f>
      </c>
      <c r="U494" t="n">
        <v>20.0</v>
      </c>
      <c r="V494" t="s">
        <v>4543</v>
      </c>
      <c r="W494" t="s">
        <v>4544</v>
      </c>
      <c r="X494" t="n">
        <v>371016.0</v>
      </c>
      <c r="Y494" t="n">
        <v>371016.0</v>
      </c>
      <c r="Z494" t="n">
        <v>0.0</v>
      </c>
      <c r="AA494" t="n">
        <v>0.0</v>
      </c>
      <c r="AB494" t="n">
        <v>0.0</v>
      </c>
      <c r="AC494" t="n">
        <v>0.0</v>
      </c>
      <c r="AD494" t="n">
        <v>0.0</v>
      </c>
      <c r="AE494" t="n">
        <v>0.0</v>
      </c>
      <c r="AF494" t="n">
        <v>69000.0</v>
      </c>
      <c r="AG494" t="n">
        <v>0.0</v>
      </c>
      <c r="AH494" t="n">
        <v>0.0</v>
      </c>
      <c r="AI494" t="n">
        <v>0.0</v>
      </c>
      <c r="AJ494" t="n">
        <v>0.0</v>
      </c>
      <c r="AK494" t="n">
        <v>0.0</v>
      </c>
      <c r="AL494" t="n">
        <v>0.0</v>
      </c>
      <c r="AM494" t="n">
        <v>0.0</v>
      </c>
      <c r="AN494" t="n">
        <v>0.0</v>
      </c>
      <c r="AO494" t="n">
        <v>440016.0</v>
      </c>
      <c r="AP494" t="n">
        <v>44001.0</v>
      </c>
      <c r="AQ494" t="n">
        <v>33291.4</v>
      </c>
      <c r="CG494"/>
    </row>
    <row r="495">
      <c r="A495" t="n">
        <v>8.0</v>
      </c>
      <c r="B495">
        <f>IF((K495-G495-H495&gt;2400000),10,(L495/(K495-G495-H495)*100))</f>
      </c>
      <c r="C495">
        <f>IF(N495&gt;2400000,240000,(N495*S495)/100)</f>
      </c>
      <c r="D495">
        <f>IF(S495=0,0,IF((N495-I495)&gt;2400000,((((((N495-I495-J495)-240000))*0.1+(I495+J495)*0.1)))-7000,((((((N495-I495-J495)-(N495-I495-J495)*S495/100)))*0.1+(I495+J495)*0.1)-7000)))</f>
      </c>
      <c r="E495">
        <f>C495-O495</f>
      </c>
      <c r="F495">
        <f>D495-P495</f>
      </c>
      <c r="G495">
        <f>SUMIF(negtgel!U$2:BL$2,'Tsalin uzuulelt'!B$1,negtgel!U495:BL495) + SUMIF(negtgel!U$2:BL$2,'Tsalin uzuulelt'!B$2,negtgel!U495:BL495)+SUMIF(negtgel!U$2:BL$2,'Tsalin uzuulelt'!B$3,negtgel!U495:BL495)+SUMIF(negtgel!U$2:BL$2,'Tsalin uzuulelt'!B$4,negtgel!U495:BL495)+SUMIF(negtgel!U$2:BL$2,'Tsalin uzuulelt'!B$5,negtgel!U495:BL495)</f>
      </c>
      <c r="H495">
        <f>SUMIF(negtgel!U$2:BL$2,'Tsalin uzuulelt'!F$1,negtgel!U495:BL495) + SUMIF(negtgel!U$2:BL$2,'Tsalin uzuulelt'!F$2,negtgel!U495:BL495)+SUMIF(negtgel!U$2:BL$2,'Tsalin uzuulelt'!F$3,negtgel!U495:BL495)+SUMIF(negtgel!U$2:BL$2,'Tsalin uzuulelt'!F$4,negtgel!U495:BL495)+SUMIF(negtgel!U$2:BL$2,'Tsalin uzuulelt'!F$5,negtgel!U495:BL495)</f>
      </c>
      <c r="I495">
        <f>SUMIF(negtgel!U$2:BL$2,'Tsalin uzuulelt'!H$1,negtgel!U495:BL495) + SUMIF(negtgel!U$2:BL$2,'Tsalin uzuulelt'!H$2,negtgel!U495:BL495)+SUMIF(negtgel!U$2:BL$2,'Tsalin uzuulelt'!H$3,negtgel!U495:BL495)+SUMIF(negtgel!U$2:BL$2,'Tsalin uzuulelt'!H$4,negtgel!U495:BL495)+SUMIF(negtgel!U$2:BL$2,'Tsalin uzuulelt'!H$5,negtgel!U495:BL495)</f>
      </c>
      <c r="J495">
        <f>SUMIF(negtgel!U$2:BL$2,'Tsalin uzuulelt'!J$1,negtgel!U495:BL495) + SUMIF(negtgel!U$2:BL$2,'Tsalin uzuulelt'!J$2,negtgel!U495:BL495)+SUMIF(negtgel!U$2:BL$2,'Tsalin uzuulelt'!J$3,negtgel!U495:BL495)+SUMIF(negtgel!U$2:BL$2,'Tsalin uzuulelt'!J$4,negtgel!U495:BL495)+SUMIF(negtgel!U$2:BL$2,'Tsalin uzuulelt'!J$5,negtgel!U495:BL495)</f>
      </c>
      <c r="K495">
        <f>SUMIF(negtgel!U$2:BL$2,'Tsalin uzuulelt'!L$1,negtgel!U495:BL495) + SUMIF(negtgel!U$2:BL$2,'Tsalin uzuulelt'!L$2,negtgel!U495:BL495)+SUMIF(negtgel!U$2:BL$2,'Tsalin uzuulelt'!L$3,negtgel!U495:BL495)+SUMIF(negtgel!U$2:BL$2,'Tsalin uzuulelt'!L$4,negtgel!U495:BL495)+SUMIF(negtgel!U$2:BL$2,'Tsalin uzuulelt'!L$5,negtgel!U495:BL495)</f>
      </c>
      <c r="L495">
        <f>SUMIF(negtgel!U$2:BL$2,'Tsalin uzuulelt'!N$1,negtgel!U495:BL495) + SUMIF(negtgel!U$2:BL$2,'Tsalin uzuulelt'!N$2,negtgel!U495:BL495)+SUMIF(negtgel!U$2:BL$2,'Tsalin uzuulelt'!N$3,negtgel!U495:BL495)+SUMIF(negtgel!U$2:BL$2,'Tsalin uzuulelt'!N$4,negtgel!U495:BL495)+SUMIF(negtgel!U$2:BL$2,'Tsalin uzuulelt'!N$5,negtgel!U495:BL495)</f>
      </c>
      <c r="M495">
        <f>SUMIF(negtgel!U$2:BL$2,'Tsalin uzuulelt'!P$1,negtgel!U495:BL495) + SUMIF(negtgel!U$2:BL$2,'Tsalin uzuulelt'!P$2,negtgel!U495:BL495)+ SUMIF(negtgel!U$2:BL$2,'Tsalin uzuulelt'!P$3,negtgel!U495:BL495)+ SUMIF(negtgel!U$2:BL$2,'Tsalin uzuulelt'!P$4,negtgel!U495:BL495)+ SUMIF(negtgel!U$2:BL$2,'Tsalin uzuulelt'!P$5,negtgel!U495:BL495)</f>
      </c>
      <c r="N495">
        <f>IF(ISNUMBER(U495*1)=CF495,0,K495-H495-G495)</f>
      </c>
      <c r="O495">
        <f>IF(ISNUMBER(U495*1)=CF495,0,L495)</f>
      </c>
      <c r="P495">
        <f>IF(ISNUMBER(U495*1)=CF495,0,M495)</f>
      </c>
      <c r="Q495">
        <f>IF(N495&gt;2400000,N495,0)</f>
      </c>
      <c r="R495">
        <f>IF(L495/Q495*100&lt;3,2,10)</f>
      </c>
      <c r="S495">
        <f>IF(CH495=0,0,IF(B495&gt;9,10,IF(B495&gt;8,B495,IF(B495&gt;7.7,7.8,IF(B495&gt;3,B495,IF(B495&gt;1.5,2))))))</f>
      </c>
      <c r="T495">
        <f>IFERROR(U495*1,0)</f>
      </c>
      <c r="U495" t="n">
        <v>21.0</v>
      </c>
      <c r="V495" t="s">
        <v>4540</v>
      </c>
      <c r="W495" t="s">
        <v>4469</v>
      </c>
      <c r="X495" t="n">
        <v>645556.0</v>
      </c>
      <c r="Y495" t="n">
        <v>336812.0</v>
      </c>
      <c r="Z495" t="n">
        <v>50522.0</v>
      </c>
      <c r="AA495" t="n">
        <v>67362.0</v>
      </c>
      <c r="AB495" t="n">
        <v>0.0</v>
      </c>
      <c r="AC495" t="n">
        <v>50522.0</v>
      </c>
      <c r="AD495" t="n">
        <v>0.0</v>
      </c>
      <c r="AE495" t="n">
        <v>0.0</v>
      </c>
      <c r="AF495" t="n">
        <v>36000.0</v>
      </c>
      <c r="AG495" t="n">
        <v>0.0</v>
      </c>
      <c r="AH495" t="n">
        <v>0.0</v>
      </c>
      <c r="AI495" t="n">
        <v>0.0</v>
      </c>
      <c r="AJ495" t="n">
        <v>0.0</v>
      </c>
      <c r="AK495" t="n">
        <v>0.0</v>
      </c>
      <c r="AL495" t="n">
        <v>0.0</v>
      </c>
      <c r="AM495" t="n">
        <v>0.0</v>
      </c>
      <c r="AN495" t="n">
        <v>0.0</v>
      </c>
      <c r="AO495" t="n">
        <v>541218.0</v>
      </c>
      <c r="AP495" t="n">
        <v>54121.0</v>
      </c>
      <c r="AQ495" t="n">
        <v>42069.6</v>
      </c>
      <c r="CG495"/>
    </row>
    <row r="496">
      <c r="A496" t="n">
        <v>8.0</v>
      </c>
      <c r="B496">
        <f>IF((K496-G496-H496&gt;2400000),10,(L496/(K496-G496-H496)*100))</f>
      </c>
      <c r="C496">
        <f>IF(N496&gt;2400000,240000,(N496*S496)/100)</f>
      </c>
      <c r="D496">
        <f>IF(S496=0,0,IF((N496-I496)&gt;2400000,((((((N496-I496-J496)-240000))*0.1+(I496+J496)*0.1)))-7000,((((((N496-I496-J496)-(N496-I496-J496)*S496/100)))*0.1+(I496+J496)*0.1)-7000)))</f>
      </c>
      <c r="E496">
        <f>C496-O496</f>
      </c>
      <c r="F496">
        <f>D496-P496</f>
      </c>
      <c r="G496">
        <f>SUMIF(negtgel!U$2:BL$2,'Tsalin uzuulelt'!B$1,negtgel!U496:BL496) + SUMIF(negtgel!U$2:BL$2,'Tsalin uzuulelt'!B$2,negtgel!U496:BL496)+SUMIF(negtgel!U$2:BL$2,'Tsalin uzuulelt'!B$3,negtgel!U496:BL496)+SUMIF(negtgel!U$2:BL$2,'Tsalin uzuulelt'!B$4,negtgel!U496:BL496)+SUMIF(negtgel!U$2:BL$2,'Tsalin uzuulelt'!B$5,negtgel!U496:BL496)</f>
      </c>
      <c r="H496">
        <f>SUMIF(negtgel!U$2:BL$2,'Tsalin uzuulelt'!F$1,negtgel!U496:BL496) + SUMIF(negtgel!U$2:BL$2,'Tsalin uzuulelt'!F$2,negtgel!U496:BL496)+SUMIF(negtgel!U$2:BL$2,'Tsalin uzuulelt'!F$3,negtgel!U496:BL496)+SUMIF(negtgel!U$2:BL$2,'Tsalin uzuulelt'!F$4,negtgel!U496:BL496)+SUMIF(negtgel!U$2:BL$2,'Tsalin uzuulelt'!F$5,negtgel!U496:BL496)</f>
      </c>
      <c r="I496">
        <f>SUMIF(negtgel!U$2:BL$2,'Tsalin uzuulelt'!H$1,negtgel!U496:BL496) + SUMIF(negtgel!U$2:BL$2,'Tsalin uzuulelt'!H$2,negtgel!U496:BL496)+SUMIF(negtgel!U$2:BL$2,'Tsalin uzuulelt'!H$3,negtgel!U496:BL496)+SUMIF(negtgel!U$2:BL$2,'Tsalin uzuulelt'!H$4,negtgel!U496:BL496)+SUMIF(negtgel!U$2:BL$2,'Tsalin uzuulelt'!H$5,negtgel!U496:BL496)</f>
      </c>
      <c r="J496">
        <f>SUMIF(negtgel!U$2:BL$2,'Tsalin uzuulelt'!J$1,negtgel!U496:BL496) + SUMIF(negtgel!U$2:BL$2,'Tsalin uzuulelt'!J$2,negtgel!U496:BL496)+SUMIF(negtgel!U$2:BL$2,'Tsalin uzuulelt'!J$3,negtgel!U496:BL496)+SUMIF(negtgel!U$2:BL$2,'Tsalin uzuulelt'!J$4,negtgel!U496:BL496)+SUMIF(negtgel!U$2:BL$2,'Tsalin uzuulelt'!J$5,negtgel!U496:BL496)</f>
      </c>
      <c r="K496">
        <f>SUMIF(negtgel!U$2:BL$2,'Tsalin uzuulelt'!L$1,negtgel!U496:BL496) + SUMIF(negtgel!U$2:BL$2,'Tsalin uzuulelt'!L$2,negtgel!U496:BL496)+SUMIF(negtgel!U$2:BL$2,'Tsalin uzuulelt'!L$3,negtgel!U496:BL496)+SUMIF(negtgel!U$2:BL$2,'Tsalin uzuulelt'!L$4,negtgel!U496:BL496)+SUMIF(negtgel!U$2:BL$2,'Tsalin uzuulelt'!L$5,negtgel!U496:BL496)</f>
      </c>
      <c r="L496">
        <f>SUMIF(negtgel!U$2:BL$2,'Tsalin uzuulelt'!N$1,negtgel!U496:BL496) + SUMIF(negtgel!U$2:BL$2,'Tsalin uzuulelt'!N$2,negtgel!U496:BL496)+SUMIF(negtgel!U$2:BL$2,'Tsalin uzuulelt'!N$3,negtgel!U496:BL496)+SUMIF(negtgel!U$2:BL$2,'Tsalin uzuulelt'!N$4,negtgel!U496:BL496)+SUMIF(negtgel!U$2:BL$2,'Tsalin uzuulelt'!N$5,negtgel!U496:BL496)</f>
      </c>
      <c r="M496">
        <f>SUMIF(negtgel!U$2:BL$2,'Tsalin uzuulelt'!P$1,negtgel!U496:BL496) + SUMIF(negtgel!U$2:BL$2,'Tsalin uzuulelt'!P$2,negtgel!U496:BL496)+ SUMIF(negtgel!U$2:BL$2,'Tsalin uzuulelt'!P$3,negtgel!U496:BL496)+ SUMIF(negtgel!U$2:BL$2,'Tsalin uzuulelt'!P$4,negtgel!U496:BL496)+ SUMIF(negtgel!U$2:BL$2,'Tsalin uzuulelt'!P$5,negtgel!U496:BL496)</f>
      </c>
      <c r="N496">
        <f>IF(ISNUMBER(U496*1)=CF496,0,K496-H496-G496)</f>
      </c>
      <c r="O496">
        <f>IF(ISNUMBER(U496*1)=CF496,0,L496)</f>
      </c>
      <c r="P496">
        <f>IF(ISNUMBER(U496*1)=CF496,0,M496)</f>
      </c>
      <c r="Q496">
        <f>IF(N496&gt;2400000,N496,0)</f>
      </c>
      <c r="R496">
        <f>IF(L496/Q496*100&lt;3,2,10)</f>
      </c>
      <c r="S496">
        <f>IF(CH496=0,0,IF(B496&gt;9,10,IF(B496&gt;8,B496,IF(B496&gt;7.7,7.8,IF(B496&gt;3,B496,IF(B496&gt;1.5,2))))))</f>
      </c>
      <c r="T496">
        <f>IFERROR(U496*1,0)</f>
      </c>
      <c r="U496" t="s">
        <v>4466</v>
      </c>
      <c r="V496"/>
      <c r="W496"/>
      <c r="X496" t="n">
        <v>1.2309429E7</v>
      </c>
      <c r="Y496" t="n">
        <v>8076562.0</v>
      </c>
      <c r="Z496" t="n">
        <v>799856.0</v>
      </c>
      <c r="AA496" t="n">
        <v>937925.0</v>
      </c>
      <c r="AB496" t="n">
        <v>487136.0</v>
      </c>
      <c r="AC496" t="n">
        <v>199410.0</v>
      </c>
      <c r="AD496" t="n">
        <v>625923.0</v>
      </c>
      <c r="AE496" t="n">
        <v>422978.0</v>
      </c>
      <c r="AF496" t="n">
        <v>972000.0</v>
      </c>
      <c r="AG496" t="n">
        <v>0.0</v>
      </c>
      <c r="AH496" t="n">
        <v>0.0</v>
      </c>
      <c r="AI496" t="n">
        <v>0.0</v>
      </c>
      <c r="AJ496" t="n">
        <v>4185349.0</v>
      </c>
      <c r="AK496" t="n">
        <v>0.0</v>
      </c>
      <c r="AL496" t="n">
        <v>270555.0</v>
      </c>
      <c r="AM496" t="n">
        <v>0.0</v>
      </c>
      <c r="AN496" t="n">
        <v>0.0</v>
      </c>
      <c r="AO496" t="n">
        <v>1.7014796E7</v>
      </c>
      <c r="AP496" t="n">
        <v>1642892.0</v>
      </c>
      <c r="AQ496" t="n">
        <v>1383701.4</v>
      </c>
      <c r="CG496"/>
    </row>
    <row r="497">
      <c r="A497" t="n">
        <v>8.0</v>
      </c>
      <c r="B497">
        <f>IF((K497-G497-H497&gt;2400000),10,(L497/(K497-G497-H497)*100))</f>
      </c>
      <c r="C497">
        <f>IF(N497&gt;2400000,240000,(N497*S497)/100)</f>
      </c>
      <c r="D497">
        <f>IF(S497=0,0,IF((N497-I497)&gt;2400000,((((((N497-I497-J497)-240000))*0.1+(I497+J497)*0.1)))-7000,((((((N497-I497-J497)-(N497-I497-J497)*S497/100)))*0.1+(I497+J497)*0.1)-7000)))</f>
      </c>
      <c r="E497">
        <f>C497-O497</f>
      </c>
      <c r="F497">
        <f>D497-P497</f>
      </c>
      <c r="G497">
        <f>SUMIF(negtgel!U$2:BL$2,'Tsalin uzuulelt'!B$1,negtgel!U497:BL497) + SUMIF(negtgel!U$2:BL$2,'Tsalin uzuulelt'!B$2,negtgel!U497:BL497)+SUMIF(negtgel!U$2:BL$2,'Tsalin uzuulelt'!B$3,negtgel!U497:BL497)+SUMIF(negtgel!U$2:BL$2,'Tsalin uzuulelt'!B$4,negtgel!U497:BL497)+SUMIF(negtgel!U$2:BL$2,'Tsalin uzuulelt'!B$5,negtgel!U497:BL497)</f>
      </c>
      <c r="H497">
        <f>SUMIF(negtgel!U$2:BL$2,'Tsalin uzuulelt'!F$1,negtgel!U497:BL497) + SUMIF(negtgel!U$2:BL$2,'Tsalin uzuulelt'!F$2,negtgel!U497:BL497)+SUMIF(negtgel!U$2:BL$2,'Tsalin uzuulelt'!F$3,negtgel!U497:BL497)+SUMIF(negtgel!U$2:BL$2,'Tsalin uzuulelt'!F$4,negtgel!U497:BL497)+SUMIF(negtgel!U$2:BL$2,'Tsalin uzuulelt'!F$5,negtgel!U497:BL497)</f>
      </c>
      <c r="I497">
        <f>SUMIF(negtgel!U$2:BL$2,'Tsalin uzuulelt'!H$1,negtgel!U497:BL497) + SUMIF(negtgel!U$2:BL$2,'Tsalin uzuulelt'!H$2,negtgel!U497:BL497)+SUMIF(negtgel!U$2:BL$2,'Tsalin uzuulelt'!H$3,negtgel!U497:BL497)+SUMIF(negtgel!U$2:BL$2,'Tsalin uzuulelt'!H$4,negtgel!U497:BL497)+SUMIF(negtgel!U$2:BL$2,'Tsalin uzuulelt'!H$5,negtgel!U497:BL497)</f>
      </c>
      <c r="J497">
        <f>SUMIF(negtgel!U$2:BL$2,'Tsalin uzuulelt'!J$1,negtgel!U497:BL497) + SUMIF(negtgel!U$2:BL$2,'Tsalin uzuulelt'!J$2,negtgel!U497:BL497)+SUMIF(negtgel!U$2:BL$2,'Tsalin uzuulelt'!J$3,negtgel!U497:BL497)+SUMIF(negtgel!U$2:BL$2,'Tsalin uzuulelt'!J$4,negtgel!U497:BL497)+SUMIF(negtgel!U$2:BL$2,'Tsalin uzuulelt'!J$5,negtgel!U497:BL497)</f>
      </c>
      <c r="K497">
        <f>SUMIF(negtgel!U$2:BL$2,'Tsalin uzuulelt'!L$1,negtgel!U497:BL497) + SUMIF(negtgel!U$2:BL$2,'Tsalin uzuulelt'!L$2,negtgel!U497:BL497)+SUMIF(negtgel!U$2:BL$2,'Tsalin uzuulelt'!L$3,negtgel!U497:BL497)+SUMIF(negtgel!U$2:BL$2,'Tsalin uzuulelt'!L$4,negtgel!U497:BL497)+SUMIF(negtgel!U$2:BL$2,'Tsalin uzuulelt'!L$5,negtgel!U497:BL497)</f>
      </c>
      <c r="L497">
        <f>SUMIF(negtgel!U$2:BL$2,'Tsalin uzuulelt'!N$1,negtgel!U497:BL497) + SUMIF(negtgel!U$2:BL$2,'Tsalin uzuulelt'!N$2,negtgel!U497:BL497)+SUMIF(negtgel!U$2:BL$2,'Tsalin uzuulelt'!N$3,negtgel!U497:BL497)+SUMIF(negtgel!U$2:BL$2,'Tsalin uzuulelt'!N$4,negtgel!U497:BL497)+SUMIF(negtgel!U$2:BL$2,'Tsalin uzuulelt'!N$5,negtgel!U497:BL497)</f>
      </c>
      <c r="M497">
        <f>SUMIF(negtgel!U$2:BL$2,'Tsalin uzuulelt'!P$1,negtgel!U497:BL497) + SUMIF(negtgel!U$2:BL$2,'Tsalin uzuulelt'!P$2,negtgel!U497:BL497)+ SUMIF(negtgel!U$2:BL$2,'Tsalin uzuulelt'!P$3,negtgel!U497:BL497)+ SUMIF(negtgel!U$2:BL$2,'Tsalin uzuulelt'!P$4,negtgel!U497:BL497)+ SUMIF(negtgel!U$2:BL$2,'Tsalin uzuulelt'!P$5,negtgel!U497:BL497)</f>
      </c>
      <c r="N497">
        <f>IF(ISNUMBER(U497*1)=CF497,0,K497-H497-G497)</f>
      </c>
      <c r="O497">
        <f>IF(ISNUMBER(U497*1)=CF497,0,L497)</f>
      </c>
      <c r="P497">
        <f>IF(ISNUMBER(U497*1)=CF497,0,M497)</f>
      </c>
      <c r="Q497">
        <f>IF(N497&gt;2400000,N497,0)</f>
      </c>
      <c r="R497">
        <f>IF(L497/Q497*100&lt;3,2,10)</f>
      </c>
      <c r="S497">
        <f>IF(CH497=0,0,IF(B497&gt;9,10,IF(B497&gt;8,B497,IF(B497&gt;7.7,7.8,IF(B497&gt;3,B497,IF(B497&gt;1.5,2))))))</f>
      </c>
      <c r="T497">
        <f>IFERROR(U497*1,0)</f>
      </c>
      <c r="U497" t="s">
        <v>4467</v>
      </c>
      <c r="V497"/>
      <c r="W497"/>
      <c r="X497"/>
      <c r="Y497"/>
      <c r="Z497"/>
      <c r="AA497"/>
      <c r="AB497"/>
      <c r="AC497"/>
      <c r="AD497"/>
      <c r="AE497"/>
      <c r="AF497"/>
      <c r="AG497"/>
      <c r="AH497"/>
      <c r="AI497"/>
      <c r="AJ497"/>
      <c r="AK497"/>
      <c r="AL497"/>
      <c r="AM497"/>
      <c r="AN497"/>
      <c r="AO497"/>
      <c r="AP497"/>
      <c r="AQ497"/>
      <c r="CG497"/>
    </row>
    <row r="498">
      <c r="A498" t="n">
        <v>8.0</v>
      </c>
      <c r="B498">
        <f>IF((K498-G498-H498&gt;2400000),10,(L498/(K498-G498-H498)*100))</f>
      </c>
      <c r="C498">
        <f>IF(N498&gt;2400000,240000,(N498*S498)/100)</f>
      </c>
      <c r="D498">
        <f>IF(S498=0,0,IF((N498-I498)&gt;2400000,((((((N498-I498-J498)-240000))*0.1+(I498+J498)*0.1)))-7000,((((((N498-I498-J498)-(N498-I498-J498)*S498/100)))*0.1+(I498+J498)*0.1)-7000)))</f>
      </c>
      <c r="E498">
        <f>C498-O498</f>
      </c>
      <c r="F498">
        <f>D498-P498</f>
      </c>
      <c r="G498">
        <f>SUMIF(negtgel!U$2:BL$2,'Tsalin uzuulelt'!B$1,negtgel!U498:BL498) + SUMIF(negtgel!U$2:BL$2,'Tsalin uzuulelt'!B$2,negtgel!U498:BL498)+SUMIF(negtgel!U$2:BL$2,'Tsalin uzuulelt'!B$3,negtgel!U498:BL498)+SUMIF(negtgel!U$2:BL$2,'Tsalin uzuulelt'!B$4,negtgel!U498:BL498)+SUMIF(negtgel!U$2:BL$2,'Tsalin uzuulelt'!B$5,negtgel!U498:BL498)</f>
      </c>
      <c r="H498">
        <f>SUMIF(negtgel!U$2:BL$2,'Tsalin uzuulelt'!F$1,negtgel!U498:BL498) + SUMIF(negtgel!U$2:BL$2,'Tsalin uzuulelt'!F$2,negtgel!U498:BL498)+SUMIF(negtgel!U$2:BL$2,'Tsalin uzuulelt'!F$3,negtgel!U498:BL498)+SUMIF(negtgel!U$2:BL$2,'Tsalin uzuulelt'!F$4,negtgel!U498:BL498)+SUMIF(negtgel!U$2:BL$2,'Tsalin uzuulelt'!F$5,negtgel!U498:BL498)</f>
      </c>
      <c r="I498">
        <f>SUMIF(negtgel!U$2:BL$2,'Tsalin uzuulelt'!H$1,negtgel!U498:BL498) + SUMIF(negtgel!U$2:BL$2,'Tsalin uzuulelt'!H$2,negtgel!U498:BL498)+SUMIF(negtgel!U$2:BL$2,'Tsalin uzuulelt'!H$3,negtgel!U498:BL498)+SUMIF(negtgel!U$2:BL$2,'Tsalin uzuulelt'!H$4,negtgel!U498:BL498)+SUMIF(negtgel!U$2:BL$2,'Tsalin uzuulelt'!H$5,negtgel!U498:BL498)</f>
      </c>
      <c r="J498">
        <f>SUMIF(negtgel!U$2:BL$2,'Tsalin uzuulelt'!J$1,negtgel!U498:BL498) + SUMIF(negtgel!U$2:BL$2,'Tsalin uzuulelt'!J$2,negtgel!U498:BL498)+SUMIF(negtgel!U$2:BL$2,'Tsalin uzuulelt'!J$3,negtgel!U498:BL498)+SUMIF(negtgel!U$2:BL$2,'Tsalin uzuulelt'!J$4,negtgel!U498:BL498)+SUMIF(negtgel!U$2:BL$2,'Tsalin uzuulelt'!J$5,negtgel!U498:BL498)</f>
      </c>
      <c r="K498">
        <f>SUMIF(negtgel!U$2:BL$2,'Tsalin uzuulelt'!L$1,negtgel!U498:BL498) + SUMIF(negtgel!U$2:BL$2,'Tsalin uzuulelt'!L$2,negtgel!U498:BL498)+SUMIF(negtgel!U$2:BL$2,'Tsalin uzuulelt'!L$3,negtgel!U498:BL498)+SUMIF(negtgel!U$2:BL$2,'Tsalin uzuulelt'!L$4,negtgel!U498:BL498)+SUMIF(negtgel!U$2:BL$2,'Tsalin uzuulelt'!L$5,negtgel!U498:BL498)</f>
      </c>
      <c r="L498">
        <f>SUMIF(negtgel!U$2:BL$2,'Tsalin uzuulelt'!N$1,negtgel!U498:BL498) + SUMIF(negtgel!U$2:BL$2,'Tsalin uzuulelt'!N$2,negtgel!U498:BL498)+SUMIF(negtgel!U$2:BL$2,'Tsalin uzuulelt'!N$3,negtgel!U498:BL498)+SUMIF(negtgel!U$2:BL$2,'Tsalin uzuulelt'!N$4,negtgel!U498:BL498)+SUMIF(negtgel!U$2:BL$2,'Tsalin uzuulelt'!N$5,negtgel!U498:BL498)</f>
      </c>
      <c r="M498">
        <f>SUMIF(negtgel!U$2:BL$2,'Tsalin uzuulelt'!P$1,negtgel!U498:BL498) + SUMIF(negtgel!U$2:BL$2,'Tsalin uzuulelt'!P$2,negtgel!U498:BL498)+ SUMIF(negtgel!U$2:BL$2,'Tsalin uzuulelt'!P$3,negtgel!U498:BL498)+ SUMIF(negtgel!U$2:BL$2,'Tsalin uzuulelt'!P$4,negtgel!U498:BL498)+ SUMIF(negtgel!U$2:BL$2,'Tsalin uzuulelt'!P$5,negtgel!U498:BL498)</f>
      </c>
      <c r="N498">
        <f>IF(ISNUMBER(U498*1)=CF498,0,K498-H498-G498)</f>
      </c>
      <c r="O498">
        <f>IF(ISNUMBER(U498*1)=CF498,0,L498)</f>
      </c>
      <c r="P498">
        <f>IF(ISNUMBER(U498*1)=CF498,0,M498)</f>
      </c>
      <c r="Q498">
        <f>IF(N498&gt;2400000,N498,0)</f>
      </c>
      <c r="R498">
        <f>IF(L498/Q498*100&lt;3,2,10)</f>
      </c>
      <c r="S498">
        <f>IF(CH498=0,0,IF(B498&gt;9,10,IF(B498&gt;8,B498,IF(B498&gt;7.7,7.8,IF(B498&gt;3,B498,IF(B498&gt;1.5,2))))))</f>
      </c>
      <c r="T498">
        <f>IFERROR(U498*1,0)</f>
      </c>
      <c r="U498" t="n">
        <v>22.0</v>
      </c>
      <c r="V498" t="s">
        <v>4468</v>
      </c>
      <c r="W498" t="s">
        <v>4469</v>
      </c>
      <c r="X498" t="n">
        <v>613669.0</v>
      </c>
      <c r="Y498" t="n">
        <v>80044.0</v>
      </c>
      <c r="Z498" t="n">
        <v>8004.0</v>
      </c>
      <c r="AA498" t="n">
        <v>12007.0</v>
      </c>
      <c r="AB498" t="n">
        <v>0.0</v>
      </c>
      <c r="AC498" t="n">
        <v>0.0</v>
      </c>
      <c r="AD498" t="n">
        <v>0.0</v>
      </c>
      <c r="AE498" t="n">
        <v>0.0</v>
      </c>
      <c r="AF498" t="n">
        <v>9000.0</v>
      </c>
      <c r="AG498" t="n">
        <v>0.0</v>
      </c>
      <c r="AH498" t="n">
        <v>0.0</v>
      </c>
      <c r="AI498" t="n">
        <v>0.0</v>
      </c>
      <c r="AJ498" t="n">
        <v>786387.0</v>
      </c>
      <c r="AK498" t="n">
        <v>0.0</v>
      </c>
      <c r="AL498" t="n">
        <v>0.0</v>
      </c>
      <c r="AM498" t="n">
        <v>0.0</v>
      </c>
      <c r="AN498" t="n">
        <v>0.0</v>
      </c>
      <c r="AO498" t="n">
        <v>895442.0</v>
      </c>
      <c r="AP498" t="n">
        <v>89545.0</v>
      </c>
      <c r="AQ498" t="n">
        <v>73679.8</v>
      </c>
      <c r="CG498"/>
    </row>
    <row r="499">
      <c r="A499" t="n">
        <v>8.0</v>
      </c>
      <c r="B499">
        <f>IF((K499-G499-H499&gt;2400000),10,(L499/(K499-G499-H499)*100))</f>
      </c>
      <c r="C499">
        <f>IF(N499&gt;2400000,240000,(N499*S499)/100)</f>
      </c>
      <c r="D499">
        <f>IF(S499=0,0,IF((N499-I499)&gt;2400000,((((((N499-I499-J499)-240000))*0.1+(I499+J499)*0.1)))-7000,((((((N499-I499-J499)-(N499-I499-J499)*S499/100)))*0.1+(I499+J499)*0.1)-7000)))</f>
      </c>
      <c r="E499">
        <f>C499-O499</f>
      </c>
      <c r="F499">
        <f>D499-P499</f>
      </c>
      <c r="G499">
        <f>SUMIF(negtgel!U$2:BL$2,'Tsalin uzuulelt'!B$1,negtgel!U499:BL499) + SUMIF(negtgel!U$2:BL$2,'Tsalin uzuulelt'!B$2,negtgel!U499:BL499)+SUMIF(negtgel!U$2:BL$2,'Tsalin uzuulelt'!B$3,negtgel!U499:BL499)+SUMIF(negtgel!U$2:BL$2,'Tsalin uzuulelt'!B$4,negtgel!U499:BL499)+SUMIF(negtgel!U$2:BL$2,'Tsalin uzuulelt'!B$5,negtgel!U499:BL499)</f>
      </c>
      <c r="H499">
        <f>SUMIF(negtgel!U$2:BL$2,'Tsalin uzuulelt'!F$1,negtgel!U499:BL499) + SUMIF(negtgel!U$2:BL$2,'Tsalin uzuulelt'!F$2,negtgel!U499:BL499)+SUMIF(negtgel!U$2:BL$2,'Tsalin uzuulelt'!F$3,negtgel!U499:BL499)+SUMIF(negtgel!U$2:BL$2,'Tsalin uzuulelt'!F$4,negtgel!U499:BL499)+SUMIF(negtgel!U$2:BL$2,'Tsalin uzuulelt'!F$5,negtgel!U499:BL499)</f>
      </c>
      <c r="I499">
        <f>SUMIF(negtgel!U$2:BL$2,'Tsalin uzuulelt'!H$1,negtgel!U499:BL499) + SUMIF(negtgel!U$2:BL$2,'Tsalin uzuulelt'!H$2,negtgel!U499:BL499)+SUMIF(negtgel!U$2:BL$2,'Tsalin uzuulelt'!H$3,negtgel!U499:BL499)+SUMIF(negtgel!U$2:BL$2,'Tsalin uzuulelt'!H$4,negtgel!U499:BL499)+SUMIF(negtgel!U$2:BL$2,'Tsalin uzuulelt'!H$5,negtgel!U499:BL499)</f>
      </c>
      <c r="J499">
        <f>SUMIF(negtgel!U$2:BL$2,'Tsalin uzuulelt'!J$1,negtgel!U499:BL499) + SUMIF(negtgel!U$2:BL$2,'Tsalin uzuulelt'!J$2,negtgel!U499:BL499)+SUMIF(negtgel!U$2:BL$2,'Tsalin uzuulelt'!J$3,negtgel!U499:BL499)+SUMIF(negtgel!U$2:BL$2,'Tsalin uzuulelt'!J$4,negtgel!U499:BL499)+SUMIF(negtgel!U$2:BL$2,'Tsalin uzuulelt'!J$5,negtgel!U499:BL499)</f>
      </c>
      <c r="K499">
        <f>SUMIF(negtgel!U$2:BL$2,'Tsalin uzuulelt'!L$1,negtgel!U499:BL499) + SUMIF(negtgel!U$2:BL$2,'Tsalin uzuulelt'!L$2,negtgel!U499:BL499)+SUMIF(negtgel!U$2:BL$2,'Tsalin uzuulelt'!L$3,negtgel!U499:BL499)+SUMIF(negtgel!U$2:BL$2,'Tsalin uzuulelt'!L$4,negtgel!U499:BL499)+SUMIF(negtgel!U$2:BL$2,'Tsalin uzuulelt'!L$5,negtgel!U499:BL499)</f>
      </c>
      <c r="L499">
        <f>SUMIF(negtgel!U$2:BL$2,'Tsalin uzuulelt'!N$1,negtgel!U499:BL499) + SUMIF(negtgel!U$2:BL$2,'Tsalin uzuulelt'!N$2,negtgel!U499:BL499)+SUMIF(negtgel!U$2:BL$2,'Tsalin uzuulelt'!N$3,negtgel!U499:BL499)+SUMIF(negtgel!U$2:BL$2,'Tsalin uzuulelt'!N$4,negtgel!U499:BL499)+SUMIF(negtgel!U$2:BL$2,'Tsalin uzuulelt'!N$5,negtgel!U499:BL499)</f>
      </c>
      <c r="M499">
        <f>SUMIF(negtgel!U$2:BL$2,'Tsalin uzuulelt'!P$1,negtgel!U499:BL499) + SUMIF(negtgel!U$2:BL$2,'Tsalin uzuulelt'!P$2,negtgel!U499:BL499)+ SUMIF(negtgel!U$2:BL$2,'Tsalin uzuulelt'!P$3,negtgel!U499:BL499)+ SUMIF(negtgel!U$2:BL$2,'Tsalin uzuulelt'!P$4,negtgel!U499:BL499)+ SUMIF(negtgel!U$2:BL$2,'Tsalin uzuulelt'!P$5,negtgel!U499:BL499)</f>
      </c>
      <c r="N499">
        <f>IF(ISNUMBER(U499*1)=CF499,0,K499-H499-G499)</f>
      </c>
      <c r="O499">
        <f>IF(ISNUMBER(U499*1)=CF499,0,L499)</f>
      </c>
      <c r="P499">
        <f>IF(ISNUMBER(U499*1)=CF499,0,M499)</f>
      </c>
      <c r="Q499">
        <f>IF(N499&gt;2400000,N499,0)</f>
      </c>
      <c r="R499">
        <f>IF(L499/Q499*100&lt;3,2,10)</f>
      </c>
      <c r="S499">
        <f>IF(CH499=0,0,IF(B499&gt;9,10,IF(B499&gt;8,B499,IF(B499&gt;7.7,7.8,IF(B499&gt;3,B499,IF(B499&gt;1.5,2))))))</f>
      </c>
      <c r="T499">
        <f>IFERROR(U499*1,0)</f>
      </c>
      <c r="U499" t="n">
        <v>23.0</v>
      </c>
      <c r="V499" t="s">
        <v>4470</v>
      </c>
      <c r="W499" t="s">
        <v>4471</v>
      </c>
      <c r="X499" t="n">
        <v>535584.0</v>
      </c>
      <c r="Y499" t="n">
        <v>116431.0</v>
      </c>
      <c r="Z499" t="n">
        <v>0.0</v>
      </c>
      <c r="AA499" t="n">
        <v>0.0</v>
      </c>
      <c r="AB499" t="n">
        <v>0.0</v>
      </c>
      <c r="AC499" t="n">
        <v>0.0</v>
      </c>
      <c r="AD499" t="n">
        <v>0.0</v>
      </c>
      <c r="AE499" t="n">
        <v>0.0</v>
      </c>
      <c r="AF499" t="n">
        <v>15000.0</v>
      </c>
      <c r="AG499" t="n">
        <v>0.0</v>
      </c>
      <c r="AH499" t="n">
        <v>0.0</v>
      </c>
      <c r="AI499" t="n">
        <v>0.0</v>
      </c>
      <c r="AJ499" t="n">
        <v>0.0</v>
      </c>
      <c r="AK499" t="n">
        <v>0.0</v>
      </c>
      <c r="AL499" t="n">
        <v>0.0</v>
      </c>
      <c r="AM499" t="n">
        <v>0.0</v>
      </c>
      <c r="AN499" t="n">
        <v>0.0</v>
      </c>
      <c r="AO499" t="n">
        <v>131431.0</v>
      </c>
      <c r="AP499" t="n">
        <v>13143.0</v>
      </c>
      <c r="AQ499" t="n">
        <v>4978.8</v>
      </c>
      <c r="CG499"/>
    </row>
    <row r="500">
      <c r="A500" t="n">
        <v>8.0</v>
      </c>
      <c r="B500">
        <f>IF((K500-G500-H500&gt;2400000),10,(L500/(K500-G500-H500)*100))</f>
      </c>
      <c r="C500">
        <f>IF(N500&gt;2400000,240000,(N500*S500)/100)</f>
      </c>
      <c r="D500">
        <f>IF(S500=0,0,IF((N500-I500)&gt;2400000,((((((N500-I500-J500)-240000))*0.1+(I500+J500)*0.1)))-7000,((((((N500-I500-J500)-(N500-I500-J500)*S500/100)))*0.1+(I500+J500)*0.1)-7000)))</f>
      </c>
      <c r="E500">
        <f>C500-O500</f>
      </c>
      <c r="F500">
        <f>D500-P500</f>
      </c>
      <c r="G500">
        <f>SUMIF(negtgel!U$2:BL$2,'Tsalin uzuulelt'!B$1,negtgel!U500:BL500) + SUMIF(negtgel!U$2:BL$2,'Tsalin uzuulelt'!B$2,negtgel!U500:BL500)+SUMIF(negtgel!U$2:BL$2,'Tsalin uzuulelt'!B$3,negtgel!U500:BL500)+SUMIF(negtgel!U$2:BL$2,'Tsalin uzuulelt'!B$4,negtgel!U500:BL500)+SUMIF(negtgel!U$2:BL$2,'Tsalin uzuulelt'!B$5,negtgel!U500:BL500)</f>
      </c>
      <c r="H500">
        <f>SUMIF(negtgel!U$2:BL$2,'Tsalin uzuulelt'!F$1,negtgel!U500:BL500) + SUMIF(negtgel!U$2:BL$2,'Tsalin uzuulelt'!F$2,negtgel!U500:BL500)+SUMIF(negtgel!U$2:BL$2,'Tsalin uzuulelt'!F$3,negtgel!U500:BL500)+SUMIF(negtgel!U$2:BL$2,'Tsalin uzuulelt'!F$4,negtgel!U500:BL500)+SUMIF(negtgel!U$2:BL$2,'Tsalin uzuulelt'!F$5,negtgel!U500:BL500)</f>
      </c>
      <c r="I500">
        <f>SUMIF(negtgel!U$2:BL$2,'Tsalin uzuulelt'!H$1,negtgel!U500:BL500) + SUMIF(negtgel!U$2:BL$2,'Tsalin uzuulelt'!H$2,negtgel!U500:BL500)+SUMIF(negtgel!U$2:BL$2,'Tsalin uzuulelt'!H$3,negtgel!U500:BL500)+SUMIF(negtgel!U$2:BL$2,'Tsalin uzuulelt'!H$4,negtgel!U500:BL500)+SUMIF(negtgel!U$2:BL$2,'Tsalin uzuulelt'!H$5,negtgel!U500:BL500)</f>
      </c>
      <c r="J500">
        <f>SUMIF(negtgel!U$2:BL$2,'Tsalin uzuulelt'!J$1,negtgel!U500:BL500) + SUMIF(negtgel!U$2:BL$2,'Tsalin uzuulelt'!J$2,negtgel!U500:BL500)+SUMIF(negtgel!U$2:BL$2,'Tsalin uzuulelt'!J$3,negtgel!U500:BL500)+SUMIF(negtgel!U$2:BL$2,'Tsalin uzuulelt'!J$4,negtgel!U500:BL500)+SUMIF(negtgel!U$2:BL$2,'Tsalin uzuulelt'!J$5,negtgel!U500:BL500)</f>
      </c>
      <c r="K500">
        <f>SUMIF(negtgel!U$2:BL$2,'Tsalin uzuulelt'!L$1,negtgel!U500:BL500) + SUMIF(negtgel!U$2:BL$2,'Tsalin uzuulelt'!L$2,negtgel!U500:BL500)+SUMIF(negtgel!U$2:BL$2,'Tsalin uzuulelt'!L$3,negtgel!U500:BL500)+SUMIF(negtgel!U$2:BL$2,'Tsalin uzuulelt'!L$4,negtgel!U500:BL500)+SUMIF(negtgel!U$2:BL$2,'Tsalin uzuulelt'!L$5,negtgel!U500:BL500)</f>
      </c>
      <c r="L500">
        <f>SUMIF(negtgel!U$2:BL$2,'Tsalin uzuulelt'!N$1,negtgel!U500:BL500) + SUMIF(negtgel!U$2:BL$2,'Tsalin uzuulelt'!N$2,negtgel!U500:BL500)+SUMIF(negtgel!U$2:BL$2,'Tsalin uzuulelt'!N$3,negtgel!U500:BL500)+SUMIF(negtgel!U$2:BL$2,'Tsalin uzuulelt'!N$4,negtgel!U500:BL500)+SUMIF(negtgel!U$2:BL$2,'Tsalin uzuulelt'!N$5,negtgel!U500:BL500)</f>
      </c>
      <c r="M500">
        <f>SUMIF(negtgel!U$2:BL$2,'Tsalin uzuulelt'!P$1,negtgel!U500:BL500) + SUMIF(negtgel!U$2:BL$2,'Tsalin uzuulelt'!P$2,negtgel!U500:BL500)+ SUMIF(negtgel!U$2:BL$2,'Tsalin uzuulelt'!P$3,negtgel!U500:BL500)+ SUMIF(negtgel!U$2:BL$2,'Tsalin uzuulelt'!P$4,negtgel!U500:BL500)+ SUMIF(negtgel!U$2:BL$2,'Tsalin uzuulelt'!P$5,negtgel!U500:BL500)</f>
      </c>
      <c r="N500">
        <f>IF(ISNUMBER(U500*1)=CF500,0,K500-H500-G500)</f>
      </c>
      <c r="O500">
        <f>IF(ISNUMBER(U500*1)=CF500,0,L500)</f>
      </c>
      <c r="P500">
        <f>IF(ISNUMBER(U500*1)=CF500,0,M500)</f>
      </c>
      <c r="Q500">
        <f>IF(N500&gt;2400000,N500,0)</f>
      </c>
      <c r="R500">
        <f>IF(L500/Q500*100&lt;3,2,10)</f>
      </c>
      <c r="S500">
        <f>IF(CH500=0,0,IF(B500&gt;9,10,IF(B500&gt;8,B500,IF(B500&gt;7.7,7.8,IF(B500&gt;3,B500,IF(B500&gt;1.5,2))))))</f>
      </c>
      <c r="T500">
        <f>IFERROR(U500*1,0)</f>
      </c>
      <c r="U500" t="n">
        <v>24.0</v>
      </c>
      <c r="V500" t="s">
        <v>4472</v>
      </c>
      <c r="W500" t="s">
        <v>4469</v>
      </c>
      <c r="X500" t="n">
        <v>645556.0</v>
      </c>
      <c r="Y500" t="n">
        <v>364879.0</v>
      </c>
      <c r="Z500" t="n">
        <v>54732.0</v>
      </c>
      <c r="AA500" t="n">
        <v>0.0</v>
      </c>
      <c r="AB500" t="n">
        <v>0.0</v>
      </c>
      <c r="AC500" t="n">
        <v>0.0</v>
      </c>
      <c r="AD500" t="n">
        <v>0.0</v>
      </c>
      <c r="AE500" t="n">
        <v>0.0</v>
      </c>
      <c r="AF500" t="n">
        <v>39000.0</v>
      </c>
      <c r="AG500" t="n">
        <v>0.0</v>
      </c>
      <c r="AH500" t="n">
        <v>0.0</v>
      </c>
      <c r="AI500" t="n">
        <v>0.0</v>
      </c>
      <c r="AJ500" t="n">
        <v>0.0</v>
      </c>
      <c r="AK500" t="n">
        <v>0.0</v>
      </c>
      <c r="AL500" t="n">
        <v>0.0</v>
      </c>
      <c r="AM500" t="n">
        <v>0.0</v>
      </c>
      <c r="AN500" t="n">
        <v>0.0</v>
      </c>
      <c r="AO500" t="n">
        <v>458611.0</v>
      </c>
      <c r="AP500" t="n">
        <v>45861.0</v>
      </c>
      <c r="AQ500" t="n">
        <v>34665.0</v>
      </c>
      <c r="CG500"/>
    </row>
    <row r="501">
      <c r="A501" t="n">
        <v>8.0</v>
      </c>
      <c r="B501">
        <f>IF((K501-G501-H501&gt;2400000),10,(L501/(K501-G501-H501)*100))</f>
      </c>
      <c r="C501">
        <f>IF(N501&gt;2400000,240000,(N501*S501)/100)</f>
      </c>
      <c r="D501">
        <f>IF(S501=0,0,IF((N501-I501)&gt;2400000,((((((N501-I501-J501)-240000))*0.1+(I501+J501)*0.1)))-7000,((((((N501-I501-J501)-(N501-I501-J501)*S501/100)))*0.1+(I501+J501)*0.1)-7000)))</f>
      </c>
      <c r="E501">
        <f>C501-O501</f>
      </c>
      <c r="F501">
        <f>D501-P501</f>
      </c>
      <c r="G501">
        <f>SUMIF(negtgel!U$2:BL$2,'Tsalin uzuulelt'!B$1,negtgel!U501:BL501) + SUMIF(negtgel!U$2:BL$2,'Tsalin uzuulelt'!B$2,negtgel!U501:BL501)+SUMIF(negtgel!U$2:BL$2,'Tsalin uzuulelt'!B$3,negtgel!U501:BL501)+SUMIF(negtgel!U$2:BL$2,'Tsalin uzuulelt'!B$4,negtgel!U501:BL501)+SUMIF(negtgel!U$2:BL$2,'Tsalin uzuulelt'!B$5,negtgel!U501:BL501)</f>
      </c>
      <c r="H501">
        <f>SUMIF(negtgel!U$2:BL$2,'Tsalin uzuulelt'!F$1,negtgel!U501:BL501) + SUMIF(negtgel!U$2:BL$2,'Tsalin uzuulelt'!F$2,negtgel!U501:BL501)+SUMIF(negtgel!U$2:BL$2,'Tsalin uzuulelt'!F$3,negtgel!U501:BL501)+SUMIF(negtgel!U$2:BL$2,'Tsalin uzuulelt'!F$4,negtgel!U501:BL501)+SUMIF(negtgel!U$2:BL$2,'Tsalin uzuulelt'!F$5,negtgel!U501:BL501)</f>
      </c>
      <c r="I501">
        <f>SUMIF(negtgel!U$2:BL$2,'Tsalin uzuulelt'!H$1,negtgel!U501:BL501) + SUMIF(negtgel!U$2:BL$2,'Tsalin uzuulelt'!H$2,negtgel!U501:BL501)+SUMIF(negtgel!U$2:BL$2,'Tsalin uzuulelt'!H$3,negtgel!U501:BL501)+SUMIF(negtgel!U$2:BL$2,'Tsalin uzuulelt'!H$4,negtgel!U501:BL501)+SUMIF(negtgel!U$2:BL$2,'Tsalin uzuulelt'!H$5,negtgel!U501:BL501)</f>
      </c>
      <c r="J501">
        <f>SUMIF(negtgel!U$2:BL$2,'Tsalin uzuulelt'!J$1,negtgel!U501:BL501) + SUMIF(negtgel!U$2:BL$2,'Tsalin uzuulelt'!J$2,negtgel!U501:BL501)+SUMIF(negtgel!U$2:BL$2,'Tsalin uzuulelt'!J$3,negtgel!U501:BL501)+SUMIF(negtgel!U$2:BL$2,'Tsalin uzuulelt'!J$4,negtgel!U501:BL501)+SUMIF(negtgel!U$2:BL$2,'Tsalin uzuulelt'!J$5,negtgel!U501:BL501)</f>
      </c>
      <c r="K501">
        <f>SUMIF(negtgel!U$2:BL$2,'Tsalin uzuulelt'!L$1,negtgel!U501:BL501) + SUMIF(negtgel!U$2:BL$2,'Tsalin uzuulelt'!L$2,negtgel!U501:BL501)+SUMIF(negtgel!U$2:BL$2,'Tsalin uzuulelt'!L$3,negtgel!U501:BL501)+SUMIF(negtgel!U$2:BL$2,'Tsalin uzuulelt'!L$4,negtgel!U501:BL501)+SUMIF(negtgel!U$2:BL$2,'Tsalin uzuulelt'!L$5,negtgel!U501:BL501)</f>
      </c>
      <c r="L501">
        <f>SUMIF(negtgel!U$2:BL$2,'Tsalin uzuulelt'!N$1,negtgel!U501:BL501) + SUMIF(negtgel!U$2:BL$2,'Tsalin uzuulelt'!N$2,negtgel!U501:BL501)+SUMIF(negtgel!U$2:BL$2,'Tsalin uzuulelt'!N$3,negtgel!U501:BL501)+SUMIF(negtgel!U$2:BL$2,'Tsalin uzuulelt'!N$4,negtgel!U501:BL501)+SUMIF(negtgel!U$2:BL$2,'Tsalin uzuulelt'!N$5,negtgel!U501:BL501)</f>
      </c>
      <c r="M501">
        <f>SUMIF(negtgel!U$2:BL$2,'Tsalin uzuulelt'!P$1,negtgel!U501:BL501) + SUMIF(negtgel!U$2:BL$2,'Tsalin uzuulelt'!P$2,negtgel!U501:BL501)+ SUMIF(negtgel!U$2:BL$2,'Tsalin uzuulelt'!P$3,negtgel!U501:BL501)+ SUMIF(negtgel!U$2:BL$2,'Tsalin uzuulelt'!P$4,negtgel!U501:BL501)+ SUMIF(negtgel!U$2:BL$2,'Tsalin uzuulelt'!P$5,negtgel!U501:BL501)</f>
      </c>
      <c r="N501">
        <f>IF(ISNUMBER(U501*1)=CF501,0,K501-H501-G501)</f>
      </c>
      <c r="O501">
        <f>IF(ISNUMBER(U501*1)=CF501,0,L501)</f>
      </c>
      <c r="P501">
        <f>IF(ISNUMBER(U501*1)=CF501,0,M501)</f>
      </c>
      <c r="Q501">
        <f>IF(N501&gt;2400000,N501,0)</f>
      </c>
      <c r="R501">
        <f>IF(L501/Q501*100&lt;3,2,10)</f>
      </c>
      <c r="S501">
        <f>IF(CH501=0,0,IF(B501&gt;9,10,IF(B501&gt;8,B501,IF(B501&gt;7.7,7.8,IF(B501&gt;3,B501,IF(B501&gt;1.5,2))))))</f>
      </c>
      <c r="T501">
        <f>IFERROR(U501*1,0)</f>
      </c>
      <c r="U501" t="n">
        <v>25.0</v>
      </c>
      <c r="V501" t="s">
        <v>4473</v>
      </c>
      <c r="W501" t="s">
        <v>4471</v>
      </c>
      <c r="X501" t="n">
        <v>496912.0</v>
      </c>
      <c r="Y501" t="n">
        <v>194444.0</v>
      </c>
      <c r="Z501" t="n">
        <v>0.0</v>
      </c>
      <c r="AA501" t="n">
        <v>0.0</v>
      </c>
      <c r="AB501" t="n">
        <v>0.0</v>
      </c>
      <c r="AC501" t="n">
        <v>0.0</v>
      </c>
      <c r="AD501" t="n">
        <v>0.0</v>
      </c>
      <c r="AE501" t="n">
        <v>0.0</v>
      </c>
      <c r="AF501" t="n">
        <v>27000.0</v>
      </c>
      <c r="AG501" t="n">
        <v>0.0</v>
      </c>
      <c r="AH501" t="n">
        <v>0.0</v>
      </c>
      <c r="AI501" t="n">
        <v>0.0</v>
      </c>
      <c r="AJ501" t="n">
        <v>418122.0</v>
      </c>
      <c r="AK501" t="n">
        <v>0.0</v>
      </c>
      <c r="AL501" t="n">
        <v>0.0</v>
      </c>
      <c r="AM501" t="n">
        <v>0.0</v>
      </c>
      <c r="AN501" t="n">
        <v>0.0</v>
      </c>
      <c r="AO501" t="n">
        <v>639566.0</v>
      </c>
      <c r="AP501" t="n">
        <v>63957.0</v>
      </c>
      <c r="AQ501" t="n">
        <v>50830.9</v>
      </c>
      <c r="CG501"/>
    </row>
    <row r="502">
      <c r="A502" t="n">
        <v>8.0</v>
      </c>
      <c r="B502">
        <f>IF((K502-G502-H502&gt;2400000),10,(L502/(K502-G502-H502)*100))</f>
      </c>
      <c r="C502">
        <f>IF(N502&gt;2400000,240000,(N502*S502)/100)</f>
      </c>
      <c r="D502">
        <f>IF(S502=0,0,IF((N502-I502)&gt;2400000,((((((N502-I502-J502)-240000))*0.1+(I502+J502)*0.1)))-7000,((((((N502-I502-J502)-(N502-I502-J502)*S502/100)))*0.1+(I502+J502)*0.1)-7000)))</f>
      </c>
      <c r="E502">
        <f>C502-O502</f>
      </c>
      <c r="F502">
        <f>D502-P502</f>
      </c>
      <c r="G502">
        <f>SUMIF(negtgel!U$2:BL$2,'Tsalin uzuulelt'!B$1,negtgel!U502:BL502) + SUMIF(negtgel!U$2:BL$2,'Tsalin uzuulelt'!B$2,negtgel!U502:BL502)+SUMIF(negtgel!U$2:BL$2,'Tsalin uzuulelt'!B$3,negtgel!U502:BL502)+SUMIF(negtgel!U$2:BL$2,'Tsalin uzuulelt'!B$4,negtgel!U502:BL502)+SUMIF(negtgel!U$2:BL$2,'Tsalin uzuulelt'!B$5,negtgel!U502:BL502)</f>
      </c>
      <c r="H502">
        <f>SUMIF(negtgel!U$2:BL$2,'Tsalin uzuulelt'!F$1,negtgel!U502:BL502) + SUMIF(negtgel!U$2:BL$2,'Tsalin uzuulelt'!F$2,negtgel!U502:BL502)+SUMIF(negtgel!U$2:BL$2,'Tsalin uzuulelt'!F$3,negtgel!U502:BL502)+SUMIF(negtgel!U$2:BL$2,'Tsalin uzuulelt'!F$4,negtgel!U502:BL502)+SUMIF(negtgel!U$2:BL$2,'Tsalin uzuulelt'!F$5,negtgel!U502:BL502)</f>
      </c>
      <c r="I502">
        <f>SUMIF(negtgel!U$2:BL$2,'Tsalin uzuulelt'!H$1,negtgel!U502:BL502) + SUMIF(negtgel!U$2:BL$2,'Tsalin uzuulelt'!H$2,negtgel!U502:BL502)+SUMIF(negtgel!U$2:BL$2,'Tsalin uzuulelt'!H$3,negtgel!U502:BL502)+SUMIF(negtgel!U$2:BL$2,'Tsalin uzuulelt'!H$4,negtgel!U502:BL502)+SUMIF(negtgel!U$2:BL$2,'Tsalin uzuulelt'!H$5,negtgel!U502:BL502)</f>
      </c>
      <c r="J502">
        <f>SUMIF(negtgel!U$2:BL$2,'Tsalin uzuulelt'!J$1,negtgel!U502:BL502) + SUMIF(negtgel!U$2:BL$2,'Tsalin uzuulelt'!J$2,negtgel!U502:BL502)+SUMIF(negtgel!U$2:BL$2,'Tsalin uzuulelt'!J$3,negtgel!U502:BL502)+SUMIF(negtgel!U$2:BL$2,'Tsalin uzuulelt'!J$4,negtgel!U502:BL502)+SUMIF(negtgel!U$2:BL$2,'Tsalin uzuulelt'!J$5,negtgel!U502:BL502)</f>
      </c>
      <c r="K502">
        <f>SUMIF(negtgel!U$2:BL$2,'Tsalin uzuulelt'!L$1,negtgel!U502:BL502) + SUMIF(negtgel!U$2:BL$2,'Tsalin uzuulelt'!L$2,negtgel!U502:BL502)+SUMIF(negtgel!U$2:BL$2,'Tsalin uzuulelt'!L$3,negtgel!U502:BL502)+SUMIF(negtgel!U$2:BL$2,'Tsalin uzuulelt'!L$4,negtgel!U502:BL502)+SUMIF(negtgel!U$2:BL$2,'Tsalin uzuulelt'!L$5,negtgel!U502:BL502)</f>
      </c>
      <c r="L502">
        <f>SUMIF(negtgel!U$2:BL$2,'Tsalin uzuulelt'!N$1,negtgel!U502:BL502) + SUMIF(negtgel!U$2:BL$2,'Tsalin uzuulelt'!N$2,negtgel!U502:BL502)+SUMIF(negtgel!U$2:BL$2,'Tsalin uzuulelt'!N$3,negtgel!U502:BL502)+SUMIF(negtgel!U$2:BL$2,'Tsalin uzuulelt'!N$4,negtgel!U502:BL502)+SUMIF(negtgel!U$2:BL$2,'Tsalin uzuulelt'!N$5,negtgel!U502:BL502)</f>
      </c>
      <c r="M502">
        <f>SUMIF(negtgel!U$2:BL$2,'Tsalin uzuulelt'!P$1,negtgel!U502:BL502) + SUMIF(negtgel!U$2:BL$2,'Tsalin uzuulelt'!P$2,negtgel!U502:BL502)+ SUMIF(negtgel!U$2:BL$2,'Tsalin uzuulelt'!P$3,negtgel!U502:BL502)+ SUMIF(negtgel!U$2:BL$2,'Tsalin uzuulelt'!P$4,negtgel!U502:BL502)+ SUMIF(negtgel!U$2:BL$2,'Tsalin uzuulelt'!P$5,negtgel!U502:BL502)</f>
      </c>
      <c r="N502">
        <f>IF(ISNUMBER(U502*1)=CF502,0,K502-H502-G502)</f>
      </c>
      <c r="O502">
        <f>IF(ISNUMBER(U502*1)=CF502,0,L502)</f>
      </c>
      <c r="P502">
        <f>IF(ISNUMBER(U502*1)=CF502,0,M502)</f>
      </c>
      <c r="Q502">
        <f>IF(N502&gt;2400000,N502,0)</f>
      </c>
      <c r="R502">
        <f>IF(L502/Q502*100&lt;3,2,10)</f>
      </c>
      <c r="S502">
        <f>IF(CH502=0,0,IF(B502&gt;9,10,IF(B502&gt;8,B502,IF(B502&gt;7.7,7.8,IF(B502&gt;3,B502,IF(B502&gt;1.5,2))))))</f>
      </c>
      <c r="T502">
        <f>IFERROR(U502*1,0)</f>
      </c>
      <c r="U502" t="n">
        <v>26.0</v>
      </c>
      <c r="V502" t="s">
        <v>4529</v>
      </c>
      <c r="W502" t="s">
        <v>4469</v>
      </c>
      <c r="X502" t="n">
        <v>547759.0</v>
      </c>
      <c r="Y502" t="n">
        <v>119078.0</v>
      </c>
      <c r="Z502" t="n">
        <v>0.0</v>
      </c>
      <c r="AA502" t="n">
        <v>0.0</v>
      </c>
      <c r="AB502" t="n">
        <v>0.0</v>
      </c>
      <c r="AC502" t="n">
        <v>0.0</v>
      </c>
      <c r="AD502" t="n">
        <v>0.0</v>
      </c>
      <c r="AE502" t="n">
        <v>0.0</v>
      </c>
      <c r="AF502" t="n">
        <v>15000.0</v>
      </c>
      <c r="AG502" t="n">
        <v>0.0</v>
      </c>
      <c r="AH502" t="n">
        <v>0.0</v>
      </c>
      <c r="AI502" t="n">
        <v>0.0</v>
      </c>
      <c r="AJ502" t="n">
        <v>520565.0</v>
      </c>
      <c r="AK502" t="n">
        <v>0.0</v>
      </c>
      <c r="AL502" t="n">
        <v>0.0</v>
      </c>
      <c r="AM502" t="n">
        <v>0.0</v>
      </c>
      <c r="AN502" t="n">
        <v>0.0</v>
      </c>
      <c r="AO502" t="n">
        <v>654643.0</v>
      </c>
      <c r="AP502" t="n">
        <v>65464.0</v>
      </c>
      <c r="AQ502" t="n">
        <v>52067.9</v>
      </c>
      <c r="CG502"/>
    </row>
    <row r="503">
      <c r="A503" t="n">
        <v>8.0</v>
      </c>
      <c r="B503">
        <f>IF((K503-G503-H503&gt;2400000),10,(L503/(K503-G503-H503)*100))</f>
      </c>
      <c r="C503">
        <f>IF(N503&gt;2400000,240000,(N503*S503)/100)</f>
      </c>
      <c r="D503">
        <f>IF(S503=0,0,IF((N503-I503)&gt;2400000,((((((N503-I503-J503)-240000))*0.1+(I503+J503)*0.1)))-7000,((((((N503-I503-J503)-(N503-I503-J503)*S503/100)))*0.1+(I503+J503)*0.1)-7000)))</f>
      </c>
      <c r="E503">
        <f>C503-O503</f>
      </c>
      <c r="F503">
        <f>D503-P503</f>
      </c>
      <c r="G503">
        <f>SUMIF(negtgel!U$2:BL$2,'Tsalin uzuulelt'!B$1,negtgel!U503:BL503) + SUMIF(negtgel!U$2:BL$2,'Tsalin uzuulelt'!B$2,negtgel!U503:BL503)+SUMIF(negtgel!U$2:BL$2,'Tsalin uzuulelt'!B$3,negtgel!U503:BL503)+SUMIF(negtgel!U$2:BL$2,'Tsalin uzuulelt'!B$4,negtgel!U503:BL503)+SUMIF(negtgel!U$2:BL$2,'Tsalin uzuulelt'!B$5,negtgel!U503:BL503)</f>
      </c>
      <c r="H503">
        <f>SUMIF(negtgel!U$2:BL$2,'Tsalin uzuulelt'!F$1,negtgel!U503:BL503) + SUMIF(negtgel!U$2:BL$2,'Tsalin uzuulelt'!F$2,negtgel!U503:BL503)+SUMIF(negtgel!U$2:BL$2,'Tsalin uzuulelt'!F$3,negtgel!U503:BL503)+SUMIF(negtgel!U$2:BL$2,'Tsalin uzuulelt'!F$4,negtgel!U503:BL503)+SUMIF(negtgel!U$2:BL$2,'Tsalin uzuulelt'!F$5,negtgel!U503:BL503)</f>
      </c>
      <c r="I503">
        <f>SUMIF(negtgel!U$2:BL$2,'Tsalin uzuulelt'!H$1,negtgel!U503:BL503) + SUMIF(negtgel!U$2:BL$2,'Tsalin uzuulelt'!H$2,negtgel!U503:BL503)+SUMIF(negtgel!U$2:BL$2,'Tsalin uzuulelt'!H$3,negtgel!U503:BL503)+SUMIF(negtgel!U$2:BL$2,'Tsalin uzuulelt'!H$4,negtgel!U503:BL503)+SUMIF(negtgel!U$2:BL$2,'Tsalin uzuulelt'!H$5,negtgel!U503:BL503)</f>
      </c>
      <c r="J503">
        <f>SUMIF(negtgel!U$2:BL$2,'Tsalin uzuulelt'!J$1,negtgel!U503:BL503) + SUMIF(negtgel!U$2:BL$2,'Tsalin uzuulelt'!J$2,negtgel!U503:BL503)+SUMIF(negtgel!U$2:BL$2,'Tsalin uzuulelt'!J$3,negtgel!U503:BL503)+SUMIF(negtgel!U$2:BL$2,'Tsalin uzuulelt'!J$4,negtgel!U503:BL503)+SUMIF(negtgel!U$2:BL$2,'Tsalin uzuulelt'!J$5,negtgel!U503:BL503)</f>
      </c>
      <c r="K503">
        <f>SUMIF(negtgel!U$2:BL$2,'Tsalin uzuulelt'!L$1,negtgel!U503:BL503) + SUMIF(negtgel!U$2:BL$2,'Tsalin uzuulelt'!L$2,negtgel!U503:BL503)+SUMIF(negtgel!U$2:BL$2,'Tsalin uzuulelt'!L$3,negtgel!U503:BL503)+SUMIF(negtgel!U$2:BL$2,'Tsalin uzuulelt'!L$4,negtgel!U503:BL503)+SUMIF(negtgel!U$2:BL$2,'Tsalin uzuulelt'!L$5,negtgel!U503:BL503)</f>
      </c>
      <c r="L503">
        <f>SUMIF(negtgel!U$2:BL$2,'Tsalin uzuulelt'!N$1,negtgel!U503:BL503) + SUMIF(negtgel!U$2:BL$2,'Tsalin uzuulelt'!N$2,negtgel!U503:BL503)+SUMIF(negtgel!U$2:BL$2,'Tsalin uzuulelt'!N$3,negtgel!U503:BL503)+SUMIF(negtgel!U$2:BL$2,'Tsalin uzuulelt'!N$4,negtgel!U503:BL503)+SUMIF(negtgel!U$2:BL$2,'Tsalin uzuulelt'!N$5,negtgel!U503:BL503)</f>
      </c>
      <c r="M503">
        <f>SUMIF(negtgel!U$2:BL$2,'Tsalin uzuulelt'!P$1,negtgel!U503:BL503) + SUMIF(negtgel!U$2:BL$2,'Tsalin uzuulelt'!P$2,negtgel!U503:BL503)+ SUMIF(negtgel!U$2:BL$2,'Tsalin uzuulelt'!P$3,negtgel!U503:BL503)+ SUMIF(negtgel!U$2:BL$2,'Tsalin uzuulelt'!P$4,negtgel!U503:BL503)+ SUMIF(negtgel!U$2:BL$2,'Tsalin uzuulelt'!P$5,negtgel!U503:BL503)</f>
      </c>
      <c r="N503">
        <f>IF(ISNUMBER(U503*1)=CF503,0,K503-H503-G503)</f>
      </c>
      <c r="O503">
        <f>IF(ISNUMBER(U503*1)=CF503,0,L503)</f>
      </c>
      <c r="P503">
        <f>IF(ISNUMBER(U503*1)=CF503,0,M503)</f>
      </c>
      <c r="Q503">
        <f>IF(N503&gt;2400000,N503,0)</f>
      </c>
      <c r="R503">
        <f>IF(L503/Q503*100&lt;3,2,10)</f>
      </c>
      <c r="S503">
        <f>IF(CH503=0,0,IF(B503&gt;9,10,IF(B503&gt;8,B503,IF(B503&gt;7.7,7.8,IF(B503&gt;3,B503,IF(B503&gt;1.5,2))))))</f>
      </c>
      <c r="T503">
        <f>IFERROR(U503*1,0)</f>
      </c>
      <c r="U503" t="n">
        <v>49.0</v>
      </c>
      <c r="V503" t="s">
        <v>4394</v>
      </c>
      <c r="W503" t="s">
        <v>4469</v>
      </c>
      <c r="X503" t="n">
        <v>613669.0</v>
      </c>
      <c r="Y503" t="n">
        <v>133406.0</v>
      </c>
      <c r="Z503" t="n">
        <v>0.0</v>
      </c>
      <c r="AA503" t="n">
        <v>0.0</v>
      </c>
      <c r="AB503" t="n">
        <v>0.0</v>
      </c>
      <c r="AC503" t="n">
        <v>0.0</v>
      </c>
      <c r="AD503" t="n">
        <v>0.0</v>
      </c>
      <c r="AE503" t="n">
        <v>0.0</v>
      </c>
      <c r="AF503" t="n">
        <v>15000.0</v>
      </c>
      <c r="AG503" t="n">
        <v>0.0</v>
      </c>
      <c r="AH503" t="n">
        <v>0.0</v>
      </c>
      <c r="AI503" t="n">
        <v>0.0</v>
      </c>
      <c r="AJ503" t="n">
        <v>534475.0</v>
      </c>
      <c r="AK503" t="n">
        <v>0.0</v>
      </c>
      <c r="AL503" t="n">
        <v>0.0</v>
      </c>
      <c r="AM503" t="n">
        <v>0.0</v>
      </c>
      <c r="AN503" t="n">
        <v>0.0</v>
      </c>
      <c r="AO503" t="n">
        <v>682881.0</v>
      </c>
      <c r="AP503" t="n">
        <v>68289.0</v>
      </c>
      <c r="AQ503" t="n">
        <v>54609.3</v>
      </c>
      <c r="CG503"/>
    </row>
    <row r="504">
      <c r="A504" t="n">
        <v>8.0</v>
      </c>
      <c r="B504">
        <f>IF((K504-G504-H504&gt;2400000),10,(L504/(K504-G504-H504)*100))</f>
      </c>
      <c r="C504">
        <f>IF(N504&gt;2400000,240000,(N504*S504)/100)</f>
      </c>
      <c r="D504">
        <f>IF(S504=0,0,IF((N504-I504)&gt;2400000,((((((N504-I504-J504)-240000))*0.1+(I504+J504)*0.1)))-7000,((((((N504-I504-J504)-(N504-I504-J504)*S504/100)))*0.1+(I504+J504)*0.1)-7000)))</f>
      </c>
      <c r="E504">
        <f>C504-O504</f>
      </c>
      <c r="F504">
        <f>D504-P504</f>
      </c>
      <c r="G504">
        <f>SUMIF(negtgel!U$2:BL$2,'Tsalin uzuulelt'!B$1,negtgel!U504:BL504) + SUMIF(negtgel!U$2:BL$2,'Tsalin uzuulelt'!B$2,negtgel!U504:BL504)+SUMIF(negtgel!U$2:BL$2,'Tsalin uzuulelt'!B$3,negtgel!U504:BL504)+SUMIF(negtgel!U$2:BL$2,'Tsalin uzuulelt'!B$4,negtgel!U504:BL504)+SUMIF(negtgel!U$2:BL$2,'Tsalin uzuulelt'!B$5,negtgel!U504:BL504)</f>
      </c>
      <c r="H504">
        <f>SUMIF(negtgel!U$2:BL$2,'Tsalin uzuulelt'!F$1,negtgel!U504:BL504) + SUMIF(negtgel!U$2:BL$2,'Tsalin uzuulelt'!F$2,negtgel!U504:BL504)+SUMIF(negtgel!U$2:BL$2,'Tsalin uzuulelt'!F$3,negtgel!U504:BL504)+SUMIF(negtgel!U$2:BL$2,'Tsalin uzuulelt'!F$4,negtgel!U504:BL504)+SUMIF(negtgel!U$2:BL$2,'Tsalin uzuulelt'!F$5,negtgel!U504:BL504)</f>
      </c>
      <c r="I504">
        <f>SUMIF(negtgel!U$2:BL$2,'Tsalin uzuulelt'!H$1,negtgel!U504:BL504) + SUMIF(negtgel!U$2:BL$2,'Tsalin uzuulelt'!H$2,negtgel!U504:BL504)+SUMIF(negtgel!U$2:BL$2,'Tsalin uzuulelt'!H$3,negtgel!U504:BL504)+SUMIF(negtgel!U$2:BL$2,'Tsalin uzuulelt'!H$4,negtgel!U504:BL504)+SUMIF(negtgel!U$2:BL$2,'Tsalin uzuulelt'!H$5,negtgel!U504:BL504)</f>
      </c>
      <c r="J504">
        <f>SUMIF(negtgel!U$2:BL$2,'Tsalin uzuulelt'!J$1,negtgel!U504:BL504) + SUMIF(negtgel!U$2:BL$2,'Tsalin uzuulelt'!J$2,negtgel!U504:BL504)+SUMIF(negtgel!U$2:BL$2,'Tsalin uzuulelt'!J$3,negtgel!U504:BL504)+SUMIF(negtgel!U$2:BL$2,'Tsalin uzuulelt'!J$4,negtgel!U504:BL504)+SUMIF(negtgel!U$2:BL$2,'Tsalin uzuulelt'!J$5,negtgel!U504:BL504)</f>
      </c>
      <c r="K504">
        <f>SUMIF(negtgel!U$2:BL$2,'Tsalin uzuulelt'!L$1,negtgel!U504:BL504) + SUMIF(negtgel!U$2:BL$2,'Tsalin uzuulelt'!L$2,negtgel!U504:BL504)+SUMIF(negtgel!U$2:BL$2,'Tsalin uzuulelt'!L$3,negtgel!U504:BL504)+SUMIF(negtgel!U$2:BL$2,'Tsalin uzuulelt'!L$4,negtgel!U504:BL504)+SUMIF(negtgel!U$2:BL$2,'Tsalin uzuulelt'!L$5,negtgel!U504:BL504)</f>
      </c>
      <c r="L504">
        <f>SUMIF(negtgel!U$2:BL$2,'Tsalin uzuulelt'!N$1,negtgel!U504:BL504) + SUMIF(negtgel!U$2:BL$2,'Tsalin uzuulelt'!N$2,negtgel!U504:BL504)+SUMIF(negtgel!U$2:BL$2,'Tsalin uzuulelt'!N$3,negtgel!U504:BL504)+SUMIF(negtgel!U$2:BL$2,'Tsalin uzuulelt'!N$4,negtgel!U504:BL504)+SUMIF(negtgel!U$2:BL$2,'Tsalin uzuulelt'!N$5,negtgel!U504:BL504)</f>
      </c>
      <c r="M504">
        <f>SUMIF(negtgel!U$2:BL$2,'Tsalin uzuulelt'!P$1,negtgel!U504:BL504) + SUMIF(negtgel!U$2:BL$2,'Tsalin uzuulelt'!P$2,negtgel!U504:BL504)+ SUMIF(negtgel!U$2:BL$2,'Tsalin uzuulelt'!P$3,negtgel!U504:BL504)+ SUMIF(negtgel!U$2:BL$2,'Tsalin uzuulelt'!P$4,negtgel!U504:BL504)+ SUMIF(negtgel!U$2:BL$2,'Tsalin uzuulelt'!P$5,negtgel!U504:BL504)</f>
      </c>
      <c r="N504">
        <f>IF(ISNUMBER(U504*1)=CF504,0,K504-H504-G504)</f>
      </c>
      <c r="O504">
        <f>IF(ISNUMBER(U504*1)=CF504,0,L504)</f>
      </c>
      <c r="P504">
        <f>IF(ISNUMBER(U504*1)=CF504,0,M504)</f>
      </c>
      <c r="Q504">
        <f>IF(N504&gt;2400000,N504,0)</f>
      </c>
      <c r="R504">
        <f>IF(L504/Q504*100&lt;3,2,10)</f>
      </c>
      <c r="S504">
        <f>IF(CH504=0,0,IF(B504&gt;9,10,IF(B504&gt;8,B504,IF(B504&gt;7.7,7.8,IF(B504&gt;3,B504,IF(B504&gt;1.5,2))))))</f>
      </c>
      <c r="T504">
        <f>IFERROR(U504*1,0)</f>
      </c>
      <c r="U504" t="n">
        <v>50.0</v>
      </c>
      <c r="V504" t="s">
        <v>4476</v>
      </c>
      <c r="W504" t="s">
        <v>4469</v>
      </c>
      <c r="X504" t="n">
        <v>613669.0</v>
      </c>
      <c r="Y504" t="n">
        <v>453581.0</v>
      </c>
      <c r="Z504" t="n">
        <v>22679.0</v>
      </c>
      <c r="AA504" t="n">
        <v>68037.0</v>
      </c>
      <c r="AB504" t="n">
        <v>0.0</v>
      </c>
      <c r="AC504" t="n">
        <v>0.0</v>
      </c>
      <c r="AD504" t="n">
        <v>0.0</v>
      </c>
      <c r="AE504" t="n">
        <v>0.0</v>
      </c>
      <c r="AF504" t="n">
        <v>51000.0</v>
      </c>
      <c r="AG504" t="n">
        <v>0.0</v>
      </c>
      <c r="AH504" t="n">
        <v>0.0</v>
      </c>
      <c r="AI504" t="n">
        <v>0.0</v>
      </c>
      <c r="AJ504" t="n">
        <v>0.0</v>
      </c>
      <c r="AK504" t="n">
        <v>0.0</v>
      </c>
      <c r="AL504" t="n">
        <v>0.0</v>
      </c>
      <c r="AM504" t="n">
        <v>0.0</v>
      </c>
      <c r="AN504" t="n">
        <v>0.0</v>
      </c>
      <c r="AO504" t="n">
        <v>595297.0</v>
      </c>
      <c r="AP504" t="n">
        <v>59530.0</v>
      </c>
      <c r="AQ504" t="n">
        <v>47086.7</v>
      </c>
      <c r="CG504"/>
    </row>
    <row r="505">
      <c r="A505" t="n">
        <v>8.0</v>
      </c>
      <c r="B505">
        <f>IF((K505-G505-H505&gt;2400000),10,(L505/(K505-G505-H505)*100))</f>
      </c>
      <c r="C505">
        <f>IF(N505&gt;2400000,240000,(N505*S505)/100)</f>
      </c>
      <c r="D505">
        <f>IF(S505=0,0,IF((N505-I505)&gt;2400000,((((((N505-I505-J505)-240000))*0.1+(I505+J505)*0.1)))-7000,((((((N505-I505-J505)-(N505-I505-J505)*S505/100)))*0.1+(I505+J505)*0.1)-7000)))</f>
      </c>
      <c r="E505">
        <f>C505-O505</f>
      </c>
      <c r="F505">
        <f>D505-P505</f>
      </c>
      <c r="G505">
        <f>SUMIF(negtgel!U$2:BL$2,'Tsalin uzuulelt'!B$1,negtgel!U505:BL505) + SUMIF(negtgel!U$2:BL$2,'Tsalin uzuulelt'!B$2,negtgel!U505:BL505)+SUMIF(negtgel!U$2:BL$2,'Tsalin uzuulelt'!B$3,negtgel!U505:BL505)+SUMIF(negtgel!U$2:BL$2,'Tsalin uzuulelt'!B$4,negtgel!U505:BL505)+SUMIF(negtgel!U$2:BL$2,'Tsalin uzuulelt'!B$5,negtgel!U505:BL505)</f>
      </c>
      <c r="H505">
        <f>SUMIF(negtgel!U$2:BL$2,'Tsalin uzuulelt'!F$1,negtgel!U505:BL505) + SUMIF(negtgel!U$2:BL$2,'Tsalin uzuulelt'!F$2,negtgel!U505:BL505)+SUMIF(negtgel!U$2:BL$2,'Tsalin uzuulelt'!F$3,negtgel!U505:BL505)+SUMIF(negtgel!U$2:BL$2,'Tsalin uzuulelt'!F$4,negtgel!U505:BL505)+SUMIF(negtgel!U$2:BL$2,'Tsalin uzuulelt'!F$5,negtgel!U505:BL505)</f>
      </c>
      <c r="I505">
        <f>SUMIF(negtgel!U$2:BL$2,'Tsalin uzuulelt'!H$1,negtgel!U505:BL505) + SUMIF(negtgel!U$2:BL$2,'Tsalin uzuulelt'!H$2,negtgel!U505:BL505)+SUMIF(negtgel!U$2:BL$2,'Tsalin uzuulelt'!H$3,negtgel!U505:BL505)+SUMIF(negtgel!U$2:BL$2,'Tsalin uzuulelt'!H$4,negtgel!U505:BL505)+SUMIF(negtgel!U$2:BL$2,'Tsalin uzuulelt'!H$5,negtgel!U505:BL505)</f>
      </c>
      <c r="J505">
        <f>SUMIF(negtgel!U$2:BL$2,'Tsalin uzuulelt'!J$1,negtgel!U505:BL505) + SUMIF(negtgel!U$2:BL$2,'Tsalin uzuulelt'!J$2,negtgel!U505:BL505)+SUMIF(negtgel!U$2:BL$2,'Tsalin uzuulelt'!J$3,negtgel!U505:BL505)+SUMIF(negtgel!U$2:BL$2,'Tsalin uzuulelt'!J$4,negtgel!U505:BL505)+SUMIF(negtgel!U$2:BL$2,'Tsalin uzuulelt'!J$5,negtgel!U505:BL505)</f>
      </c>
      <c r="K505">
        <f>SUMIF(negtgel!U$2:BL$2,'Tsalin uzuulelt'!L$1,negtgel!U505:BL505) + SUMIF(negtgel!U$2:BL$2,'Tsalin uzuulelt'!L$2,negtgel!U505:BL505)+SUMIF(negtgel!U$2:BL$2,'Tsalin uzuulelt'!L$3,negtgel!U505:BL505)+SUMIF(negtgel!U$2:BL$2,'Tsalin uzuulelt'!L$4,negtgel!U505:BL505)+SUMIF(negtgel!U$2:BL$2,'Tsalin uzuulelt'!L$5,negtgel!U505:BL505)</f>
      </c>
      <c r="L505">
        <f>SUMIF(negtgel!U$2:BL$2,'Tsalin uzuulelt'!N$1,negtgel!U505:BL505) + SUMIF(negtgel!U$2:BL$2,'Tsalin uzuulelt'!N$2,negtgel!U505:BL505)+SUMIF(negtgel!U$2:BL$2,'Tsalin uzuulelt'!N$3,negtgel!U505:BL505)+SUMIF(negtgel!U$2:BL$2,'Tsalin uzuulelt'!N$4,negtgel!U505:BL505)+SUMIF(negtgel!U$2:BL$2,'Tsalin uzuulelt'!N$5,negtgel!U505:BL505)</f>
      </c>
      <c r="M505">
        <f>SUMIF(negtgel!U$2:BL$2,'Tsalin uzuulelt'!P$1,negtgel!U505:BL505) + SUMIF(negtgel!U$2:BL$2,'Tsalin uzuulelt'!P$2,negtgel!U505:BL505)+ SUMIF(negtgel!U$2:BL$2,'Tsalin uzuulelt'!P$3,negtgel!U505:BL505)+ SUMIF(negtgel!U$2:BL$2,'Tsalin uzuulelt'!P$4,negtgel!U505:BL505)+ SUMIF(negtgel!U$2:BL$2,'Tsalin uzuulelt'!P$5,negtgel!U505:BL505)</f>
      </c>
      <c r="N505">
        <f>IF(ISNUMBER(U505*1)=CF505,0,K505-H505-G505)</f>
      </c>
      <c r="O505">
        <f>IF(ISNUMBER(U505*1)=CF505,0,L505)</f>
      </c>
      <c r="P505">
        <f>IF(ISNUMBER(U505*1)=CF505,0,M505)</f>
      </c>
      <c r="Q505">
        <f>IF(N505&gt;2400000,N505,0)</f>
      </c>
      <c r="R505">
        <f>IF(L505/Q505*100&lt;3,2,10)</f>
      </c>
      <c r="S505">
        <f>IF(CH505=0,0,IF(B505&gt;9,10,IF(B505&gt;8,B505,IF(B505&gt;7.7,7.8,IF(B505&gt;3,B505,IF(B505&gt;1.5,2))))))</f>
      </c>
      <c r="T505">
        <f>IFERROR(U505*1,0)</f>
      </c>
      <c r="U505" t="n">
        <v>51.0</v>
      </c>
      <c r="V505" t="s">
        <v>4477</v>
      </c>
      <c r="W505" t="s">
        <v>4471</v>
      </c>
      <c r="X505" t="n">
        <v>496912.0</v>
      </c>
      <c r="Y505" t="n">
        <v>496912.0</v>
      </c>
      <c r="Z505" t="n">
        <v>0.0</v>
      </c>
      <c r="AA505" t="n">
        <v>0.0</v>
      </c>
      <c r="AB505" t="n">
        <v>0.0</v>
      </c>
      <c r="AC505" t="n">
        <v>0.0</v>
      </c>
      <c r="AD505" t="n">
        <v>0.0</v>
      </c>
      <c r="AE505" t="n">
        <v>0.0</v>
      </c>
      <c r="AF505" t="n">
        <v>69000.0</v>
      </c>
      <c r="AG505" t="n">
        <v>0.0</v>
      </c>
      <c r="AH505" t="n">
        <v>0.0</v>
      </c>
      <c r="AI505" t="n">
        <v>0.0</v>
      </c>
      <c r="AJ505" t="n">
        <v>0.0</v>
      </c>
      <c r="AK505" t="n">
        <v>0.0</v>
      </c>
      <c r="AL505" t="n">
        <v>0.0</v>
      </c>
      <c r="AM505" t="n">
        <v>0.0</v>
      </c>
      <c r="AN505" t="n">
        <v>0.0</v>
      </c>
      <c r="AO505" t="n">
        <v>565912.0</v>
      </c>
      <c r="AP505" t="n">
        <v>56591.0</v>
      </c>
      <c r="AQ505" t="n">
        <v>44622.1</v>
      </c>
      <c r="CG505"/>
    </row>
    <row r="506">
      <c r="A506" t="n">
        <v>8.0</v>
      </c>
      <c r="B506">
        <f>IF((K506-G506-H506&gt;2400000),10,(L506/(K506-G506-H506)*100))</f>
      </c>
      <c r="C506">
        <f>IF(N506&gt;2400000,240000,(N506*S506)/100)</f>
      </c>
      <c r="D506">
        <f>IF(S506=0,0,IF((N506-I506)&gt;2400000,((((((N506-I506-J506)-240000))*0.1+(I506+J506)*0.1)))-7000,((((((N506-I506-J506)-(N506-I506-J506)*S506/100)))*0.1+(I506+J506)*0.1)-7000)))</f>
      </c>
      <c r="E506">
        <f>C506-O506</f>
      </c>
      <c r="F506">
        <f>D506-P506</f>
      </c>
      <c r="G506">
        <f>SUMIF(negtgel!U$2:BL$2,'Tsalin uzuulelt'!B$1,negtgel!U506:BL506) + SUMIF(negtgel!U$2:BL$2,'Tsalin uzuulelt'!B$2,negtgel!U506:BL506)+SUMIF(negtgel!U$2:BL$2,'Tsalin uzuulelt'!B$3,negtgel!U506:BL506)+SUMIF(negtgel!U$2:BL$2,'Tsalin uzuulelt'!B$4,negtgel!U506:BL506)+SUMIF(negtgel!U$2:BL$2,'Tsalin uzuulelt'!B$5,negtgel!U506:BL506)</f>
      </c>
      <c r="H506">
        <f>SUMIF(negtgel!U$2:BL$2,'Tsalin uzuulelt'!F$1,negtgel!U506:BL506) + SUMIF(negtgel!U$2:BL$2,'Tsalin uzuulelt'!F$2,negtgel!U506:BL506)+SUMIF(negtgel!U$2:BL$2,'Tsalin uzuulelt'!F$3,negtgel!U506:BL506)+SUMIF(negtgel!U$2:BL$2,'Tsalin uzuulelt'!F$4,negtgel!U506:BL506)+SUMIF(negtgel!U$2:BL$2,'Tsalin uzuulelt'!F$5,negtgel!U506:BL506)</f>
      </c>
      <c r="I506">
        <f>SUMIF(negtgel!U$2:BL$2,'Tsalin uzuulelt'!H$1,negtgel!U506:BL506) + SUMIF(negtgel!U$2:BL$2,'Tsalin uzuulelt'!H$2,negtgel!U506:BL506)+SUMIF(negtgel!U$2:BL$2,'Tsalin uzuulelt'!H$3,negtgel!U506:BL506)+SUMIF(negtgel!U$2:BL$2,'Tsalin uzuulelt'!H$4,negtgel!U506:BL506)+SUMIF(negtgel!U$2:BL$2,'Tsalin uzuulelt'!H$5,negtgel!U506:BL506)</f>
      </c>
      <c r="J506">
        <f>SUMIF(negtgel!U$2:BL$2,'Tsalin uzuulelt'!J$1,negtgel!U506:BL506) + SUMIF(negtgel!U$2:BL$2,'Tsalin uzuulelt'!J$2,negtgel!U506:BL506)+SUMIF(negtgel!U$2:BL$2,'Tsalin uzuulelt'!J$3,negtgel!U506:BL506)+SUMIF(negtgel!U$2:BL$2,'Tsalin uzuulelt'!J$4,negtgel!U506:BL506)+SUMIF(negtgel!U$2:BL$2,'Tsalin uzuulelt'!J$5,negtgel!U506:BL506)</f>
      </c>
      <c r="K506">
        <f>SUMIF(negtgel!U$2:BL$2,'Tsalin uzuulelt'!L$1,negtgel!U506:BL506) + SUMIF(negtgel!U$2:BL$2,'Tsalin uzuulelt'!L$2,negtgel!U506:BL506)+SUMIF(negtgel!U$2:BL$2,'Tsalin uzuulelt'!L$3,negtgel!U506:BL506)+SUMIF(negtgel!U$2:BL$2,'Tsalin uzuulelt'!L$4,negtgel!U506:BL506)+SUMIF(negtgel!U$2:BL$2,'Tsalin uzuulelt'!L$5,negtgel!U506:BL506)</f>
      </c>
      <c r="L506">
        <f>SUMIF(negtgel!U$2:BL$2,'Tsalin uzuulelt'!N$1,negtgel!U506:BL506) + SUMIF(negtgel!U$2:BL$2,'Tsalin uzuulelt'!N$2,negtgel!U506:BL506)+SUMIF(negtgel!U$2:BL$2,'Tsalin uzuulelt'!N$3,negtgel!U506:BL506)+SUMIF(negtgel!U$2:BL$2,'Tsalin uzuulelt'!N$4,negtgel!U506:BL506)+SUMIF(negtgel!U$2:BL$2,'Tsalin uzuulelt'!N$5,negtgel!U506:BL506)</f>
      </c>
      <c r="M506">
        <f>SUMIF(negtgel!U$2:BL$2,'Tsalin uzuulelt'!P$1,negtgel!U506:BL506) + SUMIF(negtgel!U$2:BL$2,'Tsalin uzuulelt'!P$2,negtgel!U506:BL506)+ SUMIF(negtgel!U$2:BL$2,'Tsalin uzuulelt'!P$3,negtgel!U506:BL506)+ SUMIF(negtgel!U$2:BL$2,'Tsalin uzuulelt'!P$4,negtgel!U506:BL506)+ SUMIF(negtgel!U$2:BL$2,'Tsalin uzuulelt'!P$5,negtgel!U506:BL506)</f>
      </c>
      <c r="N506">
        <f>IF(ISNUMBER(U506*1)=CF506,0,K506-H506-G506)</f>
      </c>
      <c r="O506">
        <f>IF(ISNUMBER(U506*1)=CF506,0,L506)</f>
      </c>
      <c r="P506">
        <f>IF(ISNUMBER(U506*1)=CF506,0,M506)</f>
      </c>
      <c r="Q506">
        <f>IF(N506&gt;2400000,N506,0)</f>
      </c>
      <c r="R506">
        <f>IF(L506/Q506*100&lt;3,2,10)</f>
      </c>
      <c r="S506">
        <f>IF(CH506=0,0,IF(B506&gt;9,10,IF(B506&gt;8,B506,IF(B506&gt;7.7,7.8,IF(B506&gt;3,B506,IF(B506&gt;1.5,2))))))</f>
      </c>
      <c r="T506">
        <f>IFERROR(U506*1,0)</f>
      </c>
      <c r="U506" t="n">
        <v>52.0</v>
      </c>
      <c r="V506" t="s">
        <v>4478</v>
      </c>
      <c r="W506" t="s">
        <v>4464</v>
      </c>
      <c r="X506" t="n">
        <v>795935.0</v>
      </c>
      <c r="Y506" t="n">
        <v>484482.0</v>
      </c>
      <c r="Z506" t="n">
        <v>72672.0</v>
      </c>
      <c r="AA506" t="n">
        <v>96896.0</v>
      </c>
      <c r="AB506" t="n">
        <v>0.0</v>
      </c>
      <c r="AC506" t="n">
        <v>0.0</v>
      </c>
      <c r="AD506" t="n">
        <v>0.0</v>
      </c>
      <c r="AE506" t="n">
        <v>0.0</v>
      </c>
      <c r="AF506" t="n">
        <v>42000.0</v>
      </c>
      <c r="AG506" t="n">
        <v>0.0</v>
      </c>
      <c r="AH506" t="n">
        <v>0.0</v>
      </c>
      <c r="AI506" t="n">
        <v>0.0</v>
      </c>
      <c r="AJ506" t="n">
        <v>0.0</v>
      </c>
      <c r="AK506" t="n">
        <v>0.0</v>
      </c>
      <c r="AL506" t="n">
        <v>0.0</v>
      </c>
      <c r="AM506" t="n">
        <v>0.0</v>
      </c>
      <c r="AN506" t="n">
        <v>0.0</v>
      </c>
      <c r="AO506" t="n">
        <v>696050.0</v>
      </c>
      <c r="AP506" t="n">
        <v>69605.0</v>
      </c>
      <c r="AQ506" t="n">
        <v>56064.5</v>
      </c>
      <c r="CG506"/>
    </row>
    <row r="507">
      <c r="A507" t="n">
        <v>8.0</v>
      </c>
      <c r="B507">
        <f>IF((K507-G507-H507&gt;2400000),10,(L507/(K507-G507-H507)*100))</f>
      </c>
      <c r="C507">
        <f>IF(N507&gt;2400000,240000,(N507*S507)/100)</f>
      </c>
      <c r="D507">
        <f>IF(S507=0,0,IF((N507-I507)&gt;2400000,((((((N507-I507-J507)-240000))*0.1+(I507+J507)*0.1)))-7000,((((((N507-I507-J507)-(N507-I507-J507)*S507/100)))*0.1+(I507+J507)*0.1)-7000)))</f>
      </c>
      <c r="E507">
        <f>C507-O507</f>
      </c>
      <c r="F507">
        <f>D507-P507</f>
      </c>
      <c r="G507">
        <f>SUMIF(negtgel!U$2:BL$2,'Tsalin uzuulelt'!B$1,negtgel!U507:BL507) + SUMIF(negtgel!U$2:BL$2,'Tsalin uzuulelt'!B$2,negtgel!U507:BL507)+SUMIF(negtgel!U$2:BL$2,'Tsalin uzuulelt'!B$3,negtgel!U507:BL507)+SUMIF(negtgel!U$2:BL$2,'Tsalin uzuulelt'!B$4,negtgel!U507:BL507)+SUMIF(negtgel!U$2:BL$2,'Tsalin uzuulelt'!B$5,negtgel!U507:BL507)</f>
      </c>
      <c r="H507">
        <f>SUMIF(negtgel!U$2:BL$2,'Tsalin uzuulelt'!F$1,negtgel!U507:BL507) + SUMIF(negtgel!U$2:BL$2,'Tsalin uzuulelt'!F$2,negtgel!U507:BL507)+SUMIF(negtgel!U$2:BL$2,'Tsalin uzuulelt'!F$3,negtgel!U507:BL507)+SUMIF(negtgel!U$2:BL$2,'Tsalin uzuulelt'!F$4,negtgel!U507:BL507)+SUMIF(negtgel!U$2:BL$2,'Tsalin uzuulelt'!F$5,negtgel!U507:BL507)</f>
      </c>
      <c r="I507">
        <f>SUMIF(negtgel!U$2:BL$2,'Tsalin uzuulelt'!H$1,negtgel!U507:BL507) + SUMIF(negtgel!U$2:BL$2,'Tsalin uzuulelt'!H$2,negtgel!U507:BL507)+SUMIF(negtgel!U$2:BL$2,'Tsalin uzuulelt'!H$3,negtgel!U507:BL507)+SUMIF(negtgel!U$2:BL$2,'Tsalin uzuulelt'!H$4,negtgel!U507:BL507)+SUMIF(negtgel!U$2:BL$2,'Tsalin uzuulelt'!H$5,negtgel!U507:BL507)</f>
      </c>
      <c r="J507">
        <f>SUMIF(negtgel!U$2:BL$2,'Tsalin uzuulelt'!J$1,negtgel!U507:BL507) + SUMIF(negtgel!U$2:BL$2,'Tsalin uzuulelt'!J$2,negtgel!U507:BL507)+SUMIF(negtgel!U$2:BL$2,'Tsalin uzuulelt'!J$3,negtgel!U507:BL507)+SUMIF(negtgel!U$2:BL$2,'Tsalin uzuulelt'!J$4,negtgel!U507:BL507)+SUMIF(negtgel!U$2:BL$2,'Tsalin uzuulelt'!J$5,negtgel!U507:BL507)</f>
      </c>
      <c r="K507">
        <f>SUMIF(negtgel!U$2:BL$2,'Tsalin uzuulelt'!L$1,negtgel!U507:BL507) + SUMIF(negtgel!U$2:BL$2,'Tsalin uzuulelt'!L$2,negtgel!U507:BL507)+SUMIF(negtgel!U$2:BL$2,'Tsalin uzuulelt'!L$3,negtgel!U507:BL507)+SUMIF(negtgel!U$2:BL$2,'Tsalin uzuulelt'!L$4,negtgel!U507:BL507)+SUMIF(negtgel!U$2:BL$2,'Tsalin uzuulelt'!L$5,negtgel!U507:BL507)</f>
      </c>
      <c r="L507">
        <f>SUMIF(negtgel!U$2:BL$2,'Tsalin uzuulelt'!N$1,negtgel!U507:BL507) + SUMIF(negtgel!U$2:BL$2,'Tsalin uzuulelt'!N$2,negtgel!U507:BL507)+SUMIF(negtgel!U$2:BL$2,'Tsalin uzuulelt'!N$3,negtgel!U507:BL507)+SUMIF(negtgel!U$2:BL$2,'Tsalin uzuulelt'!N$4,negtgel!U507:BL507)+SUMIF(negtgel!U$2:BL$2,'Tsalin uzuulelt'!N$5,negtgel!U507:BL507)</f>
      </c>
      <c r="M507">
        <f>SUMIF(negtgel!U$2:BL$2,'Tsalin uzuulelt'!P$1,negtgel!U507:BL507) + SUMIF(negtgel!U$2:BL$2,'Tsalin uzuulelt'!P$2,negtgel!U507:BL507)+ SUMIF(negtgel!U$2:BL$2,'Tsalin uzuulelt'!P$3,negtgel!U507:BL507)+ SUMIF(negtgel!U$2:BL$2,'Tsalin uzuulelt'!P$4,negtgel!U507:BL507)+ SUMIF(negtgel!U$2:BL$2,'Tsalin uzuulelt'!P$5,negtgel!U507:BL507)</f>
      </c>
      <c r="N507">
        <f>IF(ISNUMBER(U507*1)=CF507,0,K507-H507-G507)</f>
      </c>
      <c r="O507">
        <f>IF(ISNUMBER(U507*1)=CF507,0,L507)</f>
      </c>
      <c r="P507">
        <f>IF(ISNUMBER(U507*1)=CF507,0,M507)</f>
      </c>
      <c r="Q507">
        <f>IF(N507&gt;2400000,N507,0)</f>
      </c>
      <c r="R507">
        <f>IF(L507/Q507*100&lt;3,2,10)</f>
      </c>
      <c r="S507">
        <f>IF(CH507=0,0,IF(B507&gt;9,10,IF(B507&gt;8,B507,IF(B507&gt;7.7,7.8,IF(B507&gt;3,B507,IF(B507&gt;1.5,2))))))</f>
      </c>
      <c r="T507">
        <f>IFERROR(U507*1,0)</f>
      </c>
      <c r="U507" t="n">
        <v>53.0</v>
      </c>
      <c r="V507" t="s">
        <v>4479</v>
      </c>
      <c r="W507" t="s">
        <v>4469</v>
      </c>
      <c r="X507" t="n">
        <v>613669.0</v>
      </c>
      <c r="Y507" t="n">
        <v>346856.0</v>
      </c>
      <c r="Z507" t="n">
        <v>52028.0</v>
      </c>
      <c r="AA507" t="n">
        <v>69371.0</v>
      </c>
      <c r="AB507" t="n">
        <v>0.0</v>
      </c>
      <c r="AC507" t="n">
        <v>0.0</v>
      </c>
      <c r="AD507" t="n">
        <v>0.0</v>
      </c>
      <c r="AE507" t="n">
        <v>0.0</v>
      </c>
      <c r="AF507" t="n">
        <v>39000.0</v>
      </c>
      <c r="AG507" t="n">
        <v>0.0</v>
      </c>
      <c r="AH507" t="n">
        <v>0.0</v>
      </c>
      <c r="AI507" t="n">
        <v>0.0</v>
      </c>
      <c r="AJ507" t="n">
        <v>0.0</v>
      </c>
      <c r="AK507" t="n">
        <v>0.0</v>
      </c>
      <c r="AL507" t="n">
        <v>0.0</v>
      </c>
      <c r="AM507" t="n">
        <v>0.0</v>
      </c>
      <c r="AN507" t="n">
        <v>0.0</v>
      </c>
      <c r="AO507" t="n">
        <v>507255.0</v>
      </c>
      <c r="AP507" t="n">
        <v>50726.0</v>
      </c>
      <c r="AQ507" t="n">
        <v>39043.0</v>
      </c>
      <c r="CG507"/>
    </row>
    <row r="508">
      <c r="A508" t="n">
        <v>8.0</v>
      </c>
      <c r="B508">
        <f>IF((K508-G508-H508&gt;2400000),10,(L508/(K508-G508-H508)*100))</f>
      </c>
      <c r="C508">
        <f>IF(N508&gt;2400000,240000,(N508*S508)/100)</f>
      </c>
      <c r="D508">
        <f>IF(S508=0,0,IF((N508-I508)&gt;2400000,((((((N508-I508-J508)-240000))*0.1+(I508+J508)*0.1)))-7000,((((((N508-I508-J508)-(N508-I508-J508)*S508/100)))*0.1+(I508+J508)*0.1)-7000)))</f>
      </c>
      <c r="E508">
        <f>C508-O508</f>
      </c>
      <c r="F508">
        <f>D508-P508</f>
      </c>
      <c r="G508">
        <f>SUMIF(negtgel!U$2:BL$2,'Tsalin uzuulelt'!B$1,negtgel!U508:BL508) + SUMIF(negtgel!U$2:BL$2,'Tsalin uzuulelt'!B$2,negtgel!U508:BL508)+SUMIF(negtgel!U$2:BL$2,'Tsalin uzuulelt'!B$3,negtgel!U508:BL508)+SUMIF(negtgel!U$2:BL$2,'Tsalin uzuulelt'!B$4,negtgel!U508:BL508)+SUMIF(negtgel!U$2:BL$2,'Tsalin uzuulelt'!B$5,negtgel!U508:BL508)</f>
      </c>
      <c r="H508">
        <f>SUMIF(negtgel!U$2:BL$2,'Tsalin uzuulelt'!F$1,negtgel!U508:BL508) + SUMIF(negtgel!U$2:BL$2,'Tsalin uzuulelt'!F$2,negtgel!U508:BL508)+SUMIF(negtgel!U$2:BL$2,'Tsalin uzuulelt'!F$3,negtgel!U508:BL508)+SUMIF(negtgel!U$2:BL$2,'Tsalin uzuulelt'!F$4,negtgel!U508:BL508)+SUMIF(negtgel!U$2:BL$2,'Tsalin uzuulelt'!F$5,negtgel!U508:BL508)</f>
      </c>
      <c r="I508">
        <f>SUMIF(negtgel!U$2:BL$2,'Tsalin uzuulelt'!H$1,negtgel!U508:BL508) + SUMIF(negtgel!U$2:BL$2,'Tsalin uzuulelt'!H$2,negtgel!U508:BL508)+SUMIF(negtgel!U$2:BL$2,'Tsalin uzuulelt'!H$3,negtgel!U508:BL508)+SUMIF(negtgel!U$2:BL$2,'Tsalin uzuulelt'!H$4,negtgel!U508:BL508)+SUMIF(negtgel!U$2:BL$2,'Tsalin uzuulelt'!H$5,negtgel!U508:BL508)</f>
      </c>
      <c r="J508">
        <f>SUMIF(negtgel!U$2:BL$2,'Tsalin uzuulelt'!J$1,negtgel!U508:BL508) + SUMIF(negtgel!U$2:BL$2,'Tsalin uzuulelt'!J$2,negtgel!U508:BL508)+SUMIF(negtgel!U$2:BL$2,'Tsalin uzuulelt'!J$3,negtgel!U508:BL508)+SUMIF(negtgel!U$2:BL$2,'Tsalin uzuulelt'!J$4,negtgel!U508:BL508)+SUMIF(negtgel!U$2:BL$2,'Tsalin uzuulelt'!J$5,negtgel!U508:BL508)</f>
      </c>
      <c r="K508">
        <f>SUMIF(negtgel!U$2:BL$2,'Tsalin uzuulelt'!L$1,negtgel!U508:BL508) + SUMIF(negtgel!U$2:BL$2,'Tsalin uzuulelt'!L$2,negtgel!U508:BL508)+SUMIF(negtgel!U$2:BL$2,'Tsalin uzuulelt'!L$3,negtgel!U508:BL508)+SUMIF(negtgel!U$2:BL$2,'Tsalin uzuulelt'!L$4,negtgel!U508:BL508)+SUMIF(negtgel!U$2:BL$2,'Tsalin uzuulelt'!L$5,negtgel!U508:BL508)</f>
      </c>
      <c r="L508">
        <f>SUMIF(negtgel!U$2:BL$2,'Tsalin uzuulelt'!N$1,negtgel!U508:BL508) + SUMIF(negtgel!U$2:BL$2,'Tsalin uzuulelt'!N$2,negtgel!U508:BL508)+SUMIF(negtgel!U$2:BL$2,'Tsalin uzuulelt'!N$3,negtgel!U508:BL508)+SUMIF(negtgel!U$2:BL$2,'Tsalin uzuulelt'!N$4,negtgel!U508:BL508)+SUMIF(negtgel!U$2:BL$2,'Tsalin uzuulelt'!N$5,negtgel!U508:BL508)</f>
      </c>
      <c r="M508">
        <f>SUMIF(negtgel!U$2:BL$2,'Tsalin uzuulelt'!P$1,negtgel!U508:BL508) + SUMIF(negtgel!U$2:BL$2,'Tsalin uzuulelt'!P$2,negtgel!U508:BL508)+ SUMIF(negtgel!U$2:BL$2,'Tsalin uzuulelt'!P$3,negtgel!U508:BL508)+ SUMIF(negtgel!U$2:BL$2,'Tsalin uzuulelt'!P$4,negtgel!U508:BL508)+ SUMIF(negtgel!U$2:BL$2,'Tsalin uzuulelt'!P$5,negtgel!U508:BL508)</f>
      </c>
      <c r="N508">
        <f>IF(ISNUMBER(U508*1)=CF508,0,K508-H508-G508)</f>
      </c>
      <c r="O508">
        <f>IF(ISNUMBER(U508*1)=CF508,0,L508)</f>
      </c>
      <c r="P508">
        <f>IF(ISNUMBER(U508*1)=CF508,0,M508)</f>
      </c>
      <c r="Q508">
        <f>IF(N508&gt;2400000,N508,0)</f>
      </c>
      <c r="R508">
        <f>IF(L508/Q508*100&lt;3,2,10)</f>
      </c>
      <c r="S508">
        <f>IF(CH508=0,0,IF(B508&gt;9,10,IF(B508&gt;8,B508,IF(B508&gt;7.7,7.8,IF(B508&gt;3,B508,IF(B508&gt;1.5,2))))))</f>
      </c>
      <c r="T508">
        <f>IFERROR(U508*1,0)</f>
      </c>
      <c r="U508" t="n">
        <v>54.0</v>
      </c>
      <c r="V508" t="s">
        <v>4480</v>
      </c>
      <c r="W508" t="s">
        <v>4469</v>
      </c>
      <c r="X508" t="n">
        <v>580710.0</v>
      </c>
      <c r="Y508" t="n">
        <v>580710.0</v>
      </c>
      <c r="Z508" t="n">
        <v>0.0</v>
      </c>
      <c r="AA508" t="n">
        <v>0.0</v>
      </c>
      <c r="AB508" t="n">
        <v>0.0</v>
      </c>
      <c r="AC508" t="n">
        <v>0.0</v>
      </c>
      <c r="AD508" t="n">
        <v>0.0</v>
      </c>
      <c r="AE508" t="n">
        <v>0.0</v>
      </c>
      <c r="AF508" t="n">
        <v>69000.0</v>
      </c>
      <c r="AG508" t="n">
        <v>0.0</v>
      </c>
      <c r="AH508" t="n">
        <v>0.0</v>
      </c>
      <c r="AI508" t="n">
        <v>0.0</v>
      </c>
      <c r="AJ508" t="n">
        <v>0.0</v>
      </c>
      <c r="AK508" t="n">
        <v>0.0</v>
      </c>
      <c r="AL508" t="n">
        <v>0.0</v>
      </c>
      <c r="AM508" t="n">
        <v>0.0</v>
      </c>
      <c r="AN508" t="n">
        <v>0.0</v>
      </c>
      <c r="AO508" t="n">
        <v>649710.0</v>
      </c>
      <c r="AP508" t="n">
        <v>64971.0</v>
      </c>
      <c r="AQ508" t="n">
        <v>52163.9</v>
      </c>
      <c r="CG508"/>
    </row>
    <row r="509">
      <c r="A509" t="n">
        <v>8.0</v>
      </c>
      <c r="B509">
        <f>IF((K509-G509-H509&gt;2400000),10,(L509/(K509-G509-H509)*100))</f>
      </c>
      <c r="C509">
        <f>IF(N509&gt;2400000,240000,(N509*S509)/100)</f>
      </c>
      <c r="D509">
        <f>IF(S509=0,0,IF((N509-I509)&gt;2400000,((((((N509-I509-J509)-240000))*0.1+(I509+J509)*0.1)))-7000,((((((N509-I509-J509)-(N509-I509-J509)*S509/100)))*0.1+(I509+J509)*0.1)-7000)))</f>
      </c>
      <c r="E509">
        <f>C509-O509</f>
      </c>
      <c r="F509">
        <f>D509-P509</f>
      </c>
      <c r="G509">
        <f>SUMIF(negtgel!U$2:BL$2,'Tsalin uzuulelt'!B$1,negtgel!U509:BL509) + SUMIF(negtgel!U$2:BL$2,'Tsalin uzuulelt'!B$2,negtgel!U509:BL509)+SUMIF(negtgel!U$2:BL$2,'Tsalin uzuulelt'!B$3,negtgel!U509:BL509)+SUMIF(negtgel!U$2:BL$2,'Tsalin uzuulelt'!B$4,negtgel!U509:BL509)+SUMIF(negtgel!U$2:BL$2,'Tsalin uzuulelt'!B$5,negtgel!U509:BL509)</f>
      </c>
      <c r="H509">
        <f>SUMIF(negtgel!U$2:BL$2,'Tsalin uzuulelt'!F$1,negtgel!U509:BL509) + SUMIF(negtgel!U$2:BL$2,'Tsalin uzuulelt'!F$2,negtgel!U509:BL509)+SUMIF(negtgel!U$2:BL$2,'Tsalin uzuulelt'!F$3,negtgel!U509:BL509)+SUMIF(negtgel!U$2:BL$2,'Tsalin uzuulelt'!F$4,negtgel!U509:BL509)+SUMIF(negtgel!U$2:BL$2,'Tsalin uzuulelt'!F$5,negtgel!U509:BL509)</f>
      </c>
      <c r="I509">
        <f>SUMIF(negtgel!U$2:BL$2,'Tsalin uzuulelt'!H$1,negtgel!U509:BL509) + SUMIF(negtgel!U$2:BL$2,'Tsalin uzuulelt'!H$2,negtgel!U509:BL509)+SUMIF(negtgel!U$2:BL$2,'Tsalin uzuulelt'!H$3,negtgel!U509:BL509)+SUMIF(negtgel!U$2:BL$2,'Tsalin uzuulelt'!H$4,negtgel!U509:BL509)+SUMIF(negtgel!U$2:BL$2,'Tsalin uzuulelt'!H$5,negtgel!U509:BL509)</f>
      </c>
      <c r="J509">
        <f>SUMIF(negtgel!U$2:BL$2,'Tsalin uzuulelt'!J$1,negtgel!U509:BL509) + SUMIF(negtgel!U$2:BL$2,'Tsalin uzuulelt'!J$2,negtgel!U509:BL509)+SUMIF(negtgel!U$2:BL$2,'Tsalin uzuulelt'!J$3,negtgel!U509:BL509)+SUMIF(negtgel!U$2:BL$2,'Tsalin uzuulelt'!J$4,negtgel!U509:BL509)+SUMIF(negtgel!U$2:BL$2,'Tsalin uzuulelt'!J$5,negtgel!U509:BL509)</f>
      </c>
      <c r="K509">
        <f>SUMIF(negtgel!U$2:BL$2,'Tsalin uzuulelt'!L$1,negtgel!U509:BL509) + SUMIF(negtgel!U$2:BL$2,'Tsalin uzuulelt'!L$2,negtgel!U509:BL509)+SUMIF(negtgel!U$2:BL$2,'Tsalin uzuulelt'!L$3,negtgel!U509:BL509)+SUMIF(negtgel!U$2:BL$2,'Tsalin uzuulelt'!L$4,negtgel!U509:BL509)+SUMIF(negtgel!U$2:BL$2,'Tsalin uzuulelt'!L$5,negtgel!U509:BL509)</f>
      </c>
      <c r="L509">
        <f>SUMIF(negtgel!U$2:BL$2,'Tsalin uzuulelt'!N$1,negtgel!U509:BL509) + SUMIF(negtgel!U$2:BL$2,'Tsalin uzuulelt'!N$2,negtgel!U509:BL509)+SUMIF(negtgel!U$2:BL$2,'Tsalin uzuulelt'!N$3,negtgel!U509:BL509)+SUMIF(negtgel!U$2:BL$2,'Tsalin uzuulelt'!N$4,negtgel!U509:BL509)+SUMIF(negtgel!U$2:BL$2,'Tsalin uzuulelt'!N$5,negtgel!U509:BL509)</f>
      </c>
      <c r="M509">
        <f>SUMIF(negtgel!U$2:BL$2,'Tsalin uzuulelt'!P$1,negtgel!U509:BL509) + SUMIF(negtgel!U$2:BL$2,'Tsalin uzuulelt'!P$2,negtgel!U509:BL509)+ SUMIF(negtgel!U$2:BL$2,'Tsalin uzuulelt'!P$3,negtgel!U509:BL509)+ SUMIF(negtgel!U$2:BL$2,'Tsalin uzuulelt'!P$4,negtgel!U509:BL509)+ SUMIF(negtgel!U$2:BL$2,'Tsalin uzuulelt'!P$5,negtgel!U509:BL509)</f>
      </c>
      <c r="N509">
        <f>IF(ISNUMBER(U509*1)=CF509,0,K509-H509-G509)</f>
      </c>
      <c r="O509">
        <f>IF(ISNUMBER(U509*1)=CF509,0,L509)</f>
      </c>
      <c r="P509">
        <f>IF(ISNUMBER(U509*1)=CF509,0,M509)</f>
      </c>
      <c r="Q509">
        <f>IF(N509&gt;2400000,N509,0)</f>
      </c>
      <c r="R509">
        <f>IF(L509/Q509*100&lt;3,2,10)</f>
      </c>
      <c r="S509">
        <f>IF(CH509=0,0,IF(B509&gt;9,10,IF(B509&gt;8,B509,IF(B509&gt;7.7,7.8,IF(B509&gt;3,B509,IF(B509&gt;1.5,2))))))</f>
      </c>
      <c r="T509">
        <f>IFERROR(U509*1,0)</f>
      </c>
      <c r="U509" t="n">
        <v>55.0</v>
      </c>
      <c r="V509" t="s">
        <v>4481</v>
      </c>
      <c r="W509" t="s">
        <v>4471</v>
      </c>
      <c r="X509" t="n">
        <v>496912.0</v>
      </c>
      <c r="Y509" t="n">
        <v>367283.0</v>
      </c>
      <c r="Z509" t="n">
        <v>0.0</v>
      </c>
      <c r="AA509" t="n">
        <v>0.0</v>
      </c>
      <c r="AB509" t="n">
        <v>0.0</v>
      </c>
      <c r="AC509" t="n">
        <v>0.0</v>
      </c>
      <c r="AD509" t="n">
        <v>0.0</v>
      </c>
      <c r="AE509" t="n">
        <v>0.0</v>
      </c>
      <c r="AF509" t="n">
        <v>51000.0</v>
      </c>
      <c r="AG509" t="n">
        <v>0.0</v>
      </c>
      <c r="AH509" t="n">
        <v>0.0</v>
      </c>
      <c r="AI509" t="n">
        <v>0.0</v>
      </c>
      <c r="AJ509" t="n">
        <v>0.0</v>
      </c>
      <c r="AK509" t="n">
        <v>0.0</v>
      </c>
      <c r="AL509" t="n">
        <v>0.0</v>
      </c>
      <c r="AM509" t="n">
        <v>0.0</v>
      </c>
      <c r="AN509" t="n">
        <v>0.0</v>
      </c>
      <c r="AO509" t="n">
        <v>418283.0</v>
      </c>
      <c r="AP509" t="n">
        <v>41829.0</v>
      </c>
      <c r="AQ509" t="n">
        <v>31155.5</v>
      </c>
      <c r="CG509"/>
    </row>
    <row r="510">
      <c r="A510" t="n">
        <v>8.0</v>
      </c>
      <c r="B510">
        <f>IF((K510-G510-H510&gt;2400000),10,(L510/(K510-G510-H510)*100))</f>
      </c>
      <c r="C510">
        <f>IF(N510&gt;2400000,240000,(N510*S510)/100)</f>
      </c>
      <c r="D510">
        <f>IF(S510=0,0,IF((N510-I510)&gt;2400000,((((((N510-I510-J510)-240000))*0.1+(I510+J510)*0.1)))-7000,((((((N510-I510-J510)-(N510-I510-J510)*S510/100)))*0.1+(I510+J510)*0.1)-7000)))</f>
      </c>
      <c r="E510">
        <f>C510-O510</f>
      </c>
      <c r="F510">
        <f>D510-P510</f>
      </c>
      <c r="G510">
        <f>SUMIF(negtgel!U$2:BL$2,'Tsalin uzuulelt'!B$1,negtgel!U510:BL510) + SUMIF(negtgel!U$2:BL$2,'Tsalin uzuulelt'!B$2,negtgel!U510:BL510)+SUMIF(negtgel!U$2:BL$2,'Tsalin uzuulelt'!B$3,negtgel!U510:BL510)+SUMIF(negtgel!U$2:BL$2,'Tsalin uzuulelt'!B$4,negtgel!U510:BL510)+SUMIF(negtgel!U$2:BL$2,'Tsalin uzuulelt'!B$5,negtgel!U510:BL510)</f>
      </c>
      <c r="H510">
        <f>SUMIF(negtgel!U$2:BL$2,'Tsalin uzuulelt'!F$1,negtgel!U510:BL510) + SUMIF(negtgel!U$2:BL$2,'Tsalin uzuulelt'!F$2,negtgel!U510:BL510)+SUMIF(negtgel!U$2:BL$2,'Tsalin uzuulelt'!F$3,negtgel!U510:BL510)+SUMIF(negtgel!U$2:BL$2,'Tsalin uzuulelt'!F$4,negtgel!U510:BL510)+SUMIF(negtgel!U$2:BL$2,'Tsalin uzuulelt'!F$5,negtgel!U510:BL510)</f>
      </c>
      <c r="I510">
        <f>SUMIF(negtgel!U$2:BL$2,'Tsalin uzuulelt'!H$1,negtgel!U510:BL510) + SUMIF(negtgel!U$2:BL$2,'Tsalin uzuulelt'!H$2,negtgel!U510:BL510)+SUMIF(negtgel!U$2:BL$2,'Tsalin uzuulelt'!H$3,negtgel!U510:BL510)+SUMIF(negtgel!U$2:BL$2,'Tsalin uzuulelt'!H$4,negtgel!U510:BL510)+SUMIF(negtgel!U$2:BL$2,'Tsalin uzuulelt'!H$5,negtgel!U510:BL510)</f>
      </c>
      <c r="J510">
        <f>SUMIF(negtgel!U$2:BL$2,'Tsalin uzuulelt'!J$1,negtgel!U510:BL510) + SUMIF(negtgel!U$2:BL$2,'Tsalin uzuulelt'!J$2,negtgel!U510:BL510)+SUMIF(negtgel!U$2:BL$2,'Tsalin uzuulelt'!J$3,negtgel!U510:BL510)+SUMIF(negtgel!U$2:BL$2,'Tsalin uzuulelt'!J$4,negtgel!U510:BL510)+SUMIF(negtgel!U$2:BL$2,'Tsalin uzuulelt'!J$5,negtgel!U510:BL510)</f>
      </c>
      <c r="K510">
        <f>SUMIF(negtgel!U$2:BL$2,'Tsalin uzuulelt'!L$1,negtgel!U510:BL510) + SUMIF(negtgel!U$2:BL$2,'Tsalin uzuulelt'!L$2,negtgel!U510:BL510)+SUMIF(negtgel!U$2:BL$2,'Tsalin uzuulelt'!L$3,negtgel!U510:BL510)+SUMIF(negtgel!U$2:BL$2,'Tsalin uzuulelt'!L$4,negtgel!U510:BL510)+SUMIF(negtgel!U$2:BL$2,'Tsalin uzuulelt'!L$5,negtgel!U510:BL510)</f>
      </c>
      <c r="L510">
        <f>SUMIF(negtgel!U$2:BL$2,'Tsalin uzuulelt'!N$1,negtgel!U510:BL510) + SUMIF(negtgel!U$2:BL$2,'Tsalin uzuulelt'!N$2,negtgel!U510:BL510)+SUMIF(negtgel!U$2:BL$2,'Tsalin uzuulelt'!N$3,negtgel!U510:BL510)+SUMIF(negtgel!U$2:BL$2,'Tsalin uzuulelt'!N$4,negtgel!U510:BL510)+SUMIF(negtgel!U$2:BL$2,'Tsalin uzuulelt'!N$5,negtgel!U510:BL510)</f>
      </c>
      <c r="M510">
        <f>SUMIF(negtgel!U$2:BL$2,'Tsalin uzuulelt'!P$1,negtgel!U510:BL510) + SUMIF(negtgel!U$2:BL$2,'Tsalin uzuulelt'!P$2,negtgel!U510:BL510)+ SUMIF(negtgel!U$2:BL$2,'Tsalin uzuulelt'!P$3,negtgel!U510:BL510)+ SUMIF(negtgel!U$2:BL$2,'Tsalin uzuulelt'!P$4,negtgel!U510:BL510)+ SUMIF(negtgel!U$2:BL$2,'Tsalin uzuulelt'!P$5,negtgel!U510:BL510)</f>
      </c>
      <c r="N510">
        <f>IF(ISNUMBER(U510*1)=CF510,0,K510-H510-G510)</f>
      </c>
      <c r="O510">
        <f>IF(ISNUMBER(U510*1)=CF510,0,L510)</f>
      </c>
      <c r="P510">
        <f>IF(ISNUMBER(U510*1)=CF510,0,M510)</f>
      </c>
      <c r="Q510">
        <f>IF(N510&gt;2400000,N510,0)</f>
      </c>
      <c r="R510">
        <f>IF(L510/Q510*100&lt;3,2,10)</f>
      </c>
      <c r="S510">
        <f>IF(CH510=0,0,IF(B510&gt;9,10,IF(B510&gt;8,B510,IF(B510&gt;7.7,7.8,IF(B510&gt;3,B510,IF(B510&gt;1.5,2))))))</f>
      </c>
      <c r="T510">
        <f>IFERROR(U510*1,0)</f>
      </c>
      <c r="U510" t="n">
        <v>56.0</v>
      </c>
      <c r="V510" t="s">
        <v>4482</v>
      </c>
      <c r="W510" t="s">
        <v>4469</v>
      </c>
      <c r="X510" t="n">
        <v>733863.0</v>
      </c>
      <c r="Y510" t="n">
        <v>414792.0</v>
      </c>
      <c r="Z510" t="n">
        <v>82958.0</v>
      </c>
      <c r="AA510" t="n">
        <v>82958.0</v>
      </c>
      <c r="AB510" t="n">
        <v>0.0</v>
      </c>
      <c r="AC510" t="n">
        <v>62219.0</v>
      </c>
      <c r="AD510" t="n">
        <v>0.0</v>
      </c>
      <c r="AE510" t="n">
        <v>0.0</v>
      </c>
      <c r="AF510" t="n">
        <v>39000.0</v>
      </c>
      <c r="AG510" t="n">
        <v>0.0</v>
      </c>
      <c r="AH510" t="n">
        <v>0.0</v>
      </c>
      <c r="AI510" t="n">
        <v>0.0</v>
      </c>
      <c r="AJ510" t="n">
        <v>0.0</v>
      </c>
      <c r="AK510" t="n">
        <v>0.0</v>
      </c>
      <c r="AL510" t="n">
        <v>0.0</v>
      </c>
      <c r="AM510" t="n">
        <v>0.0</v>
      </c>
      <c r="AN510" t="n">
        <v>0.0</v>
      </c>
      <c r="AO510" t="n">
        <v>681927.0</v>
      </c>
      <c r="AP510" t="n">
        <v>68193.0</v>
      </c>
      <c r="AQ510" t="n">
        <v>54763.4</v>
      </c>
      <c r="CG510"/>
    </row>
    <row r="511">
      <c r="A511" t="n">
        <v>8.0</v>
      </c>
      <c r="B511">
        <f>IF((K511-G511-H511&gt;2400000),10,(L511/(K511-G511-H511)*100))</f>
      </c>
      <c r="C511">
        <f>IF(N511&gt;2400000,240000,(N511*S511)/100)</f>
      </c>
      <c r="D511">
        <f>IF(S511=0,0,IF((N511-I511)&gt;2400000,((((((N511-I511-J511)-240000))*0.1+(I511+J511)*0.1)))-7000,((((((N511-I511-J511)-(N511-I511-J511)*S511/100)))*0.1+(I511+J511)*0.1)-7000)))</f>
      </c>
      <c r="E511">
        <f>C511-O511</f>
      </c>
      <c r="F511">
        <f>D511-P511</f>
      </c>
      <c r="G511">
        <f>SUMIF(negtgel!U$2:BL$2,'Tsalin uzuulelt'!B$1,negtgel!U511:BL511) + SUMIF(negtgel!U$2:BL$2,'Tsalin uzuulelt'!B$2,negtgel!U511:BL511)+SUMIF(negtgel!U$2:BL$2,'Tsalin uzuulelt'!B$3,negtgel!U511:BL511)+SUMIF(negtgel!U$2:BL$2,'Tsalin uzuulelt'!B$4,negtgel!U511:BL511)+SUMIF(negtgel!U$2:BL$2,'Tsalin uzuulelt'!B$5,negtgel!U511:BL511)</f>
      </c>
      <c r="H511">
        <f>SUMIF(negtgel!U$2:BL$2,'Tsalin uzuulelt'!F$1,negtgel!U511:BL511) + SUMIF(negtgel!U$2:BL$2,'Tsalin uzuulelt'!F$2,negtgel!U511:BL511)+SUMIF(negtgel!U$2:BL$2,'Tsalin uzuulelt'!F$3,negtgel!U511:BL511)+SUMIF(negtgel!U$2:BL$2,'Tsalin uzuulelt'!F$4,negtgel!U511:BL511)+SUMIF(negtgel!U$2:BL$2,'Tsalin uzuulelt'!F$5,negtgel!U511:BL511)</f>
      </c>
      <c r="I511">
        <f>SUMIF(negtgel!U$2:BL$2,'Tsalin uzuulelt'!H$1,negtgel!U511:BL511) + SUMIF(negtgel!U$2:BL$2,'Tsalin uzuulelt'!H$2,negtgel!U511:BL511)+SUMIF(negtgel!U$2:BL$2,'Tsalin uzuulelt'!H$3,negtgel!U511:BL511)+SUMIF(negtgel!U$2:BL$2,'Tsalin uzuulelt'!H$4,negtgel!U511:BL511)+SUMIF(negtgel!U$2:BL$2,'Tsalin uzuulelt'!H$5,negtgel!U511:BL511)</f>
      </c>
      <c r="J511">
        <f>SUMIF(negtgel!U$2:BL$2,'Tsalin uzuulelt'!J$1,negtgel!U511:BL511) + SUMIF(negtgel!U$2:BL$2,'Tsalin uzuulelt'!J$2,negtgel!U511:BL511)+SUMIF(negtgel!U$2:BL$2,'Tsalin uzuulelt'!J$3,negtgel!U511:BL511)+SUMIF(negtgel!U$2:BL$2,'Tsalin uzuulelt'!J$4,negtgel!U511:BL511)+SUMIF(negtgel!U$2:BL$2,'Tsalin uzuulelt'!J$5,negtgel!U511:BL511)</f>
      </c>
      <c r="K511">
        <f>SUMIF(negtgel!U$2:BL$2,'Tsalin uzuulelt'!L$1,negtgel!U511:BL511) + SUMIF(negtgel!U$2:BL$2,'Tsalin uzuulelt'!L$2,negtgel!U511:BL511)+SUMIF(negtgel!U$2:BL$2,'Tsalin uzuulelt'!L$3,negtgel!U511:BL511)+SUMIF(negtgel!U$2:BL$2,'Tsalin uzuulelt'!L$4,negtgel!U511:BL511)+SUMIF(negtgel!U$2:BL$2,'Tsalin uzuulelt'!L$5,negtgel!U511:BL511)</f>
      </c>
      <c r="L511">
        <f>SUMIF(negtgel!U$2:BL$2,'Tsalin uzuulelt'!N$1,negtgel!U511:BL511) + SUMIF(negtgel!U$2:BL$2,'Tsalin uzuulelt'!N$2,negtgel!U511:BL511)+SUMIF(negtgel!U$2:BL$2,'Tsalin uzuulelt'!N$3,negtgel!U511:BL511)+SUMIF(negtgel!U$2:BL$2,'Tsalin uzuulelt'!N$4,negtgel!U511:BL511)+SUMIF(negtgel!U$2:BL$2,'Tsalin uzuulelt'!N$5,negtgel!U511:BL511)</f>
      </c>
      <c r="M511">
        <f>SUMIF(negtgel!U$2:BL$2,'Tsalin uzuulelt'!P$1,negtgel!U511:BL511) + SUMIF(negtgel!U$2:BL$2,'Tsalin uzuulelt'!P$2,negtgel!U511:BL511)+ SUMIF(negtgel!U$2:BL$2,'Tsalin uzuulelt'!P$3,negtgel!U511:BL511)+ SUMIF(negtgel!U$2:BL$2,'Tsalin uzuulelt'!P$4,negtgel!U511:BL511)+ SUMIF(negtgel!U$2:BL$2,'Tsalin uzuulelt'!P$5,negtgel!U511:BL511)</f>
      </c>
      <c r="N511">
        <f>IF(ISNUMBER(U511*1)=CF511,0,K511-H511-G511)</f>
      </c>
      <c r="O511">
        <f>IF(ISNUMBER(U511*1)=CF511,0,L511)</f>
      </c>
      <c r="P511">
        <f>IF(ISNUMBER(U511*1)=CF511,0,M511)</f>
      </c>
      <c r="Q511">
        <f>IF(N511&gt;2400000,N511,0)</f>
      </c>
      <c r="R511">
        <f>IF(L511/Q511*100&lt;3,2,10)</f>
      </c>
      <c r="S511">
        <f>IF(CH511=0,0,IF(B511&gt;9,10,IF(B511&gt;8,B511,IF(B511&gt;7.7,7.8,IF(B511&gt;3,B511,IF(B511&gt;1.5,2))))))</f>
      </c>
      <c r="T511">
        <f>IFERROR(U511*1,0)</f>
      </c>
      <c r="U511" t="s">
        <v>4466</v>
      </c>
      <c r="V511"/>
      <c r="W511"/>
      <c r="X511" t="n">
        <v>6203485.0</v>
      </c>
      <c r="Y511" t="n">
        <v>3602013.0</v>
      </c>
      <c r="Z511" t="n">
        <v>278936.0</v>
      </c>
      <c r="AA511" t="n">
        <v>382060.0</v>
      </c>
      <c r="AB511" t="n">
        <v>0.0</v>
      </c>
      <c r="AC511" t="n">
        <v>110818.0</v>
      </c>
      <c r="AD511" t="n">
        <v>0.0</v>
      </c>
      <c r="AE511" t="n">
        <v>0.0</v>
      </c>
      <c r="AF511" t="n">
        <v>408000.0</v>
      </c>
      <c r="AG511" t="n">
        <v>0.0</v>
      </c>
      <c r="AH511" t="n">
        <v>0.0</v>
      </c>
      <c r="AI511" t="n">
        <v>0.0</v>
      </c>
      <c r="AJ511" t="n">
        <v>534475.0</v>
      </c>
      <c r="AK511" t="n">
        <v>0.0</v>
      </c>
      <c r="AL511" t="n">
        <v>0.0</v>
      </c>
      <c r="AM511" t="n">
        <v>0.0</v>
      </c>
      <c r="AN511" t="n">
        <v>0.0</v>
      </c>
      <c r="AO511" t="n">
        <v>5316302.0</v>
      </c>
      <c r="AP511" t="n">
        <v>531633.0</v>
      </c>
      <c r="AQ511" t="n">
        <v>419547.2</v>
      </c>
      <c r="CG511"/>
    </row>
    <row r="512">
      <c r="A512" t="n">
        <v>8.0</v>
      </c>
      <c r="B512">
        <f>IF((K512-G512-H512&gt;2400000),10,(L512/(K512-G512-H512)*100))</f>
      </c>
      <c r="C512">
        <f>IF(N512&gt;2400000,240000,(N512*S512)/100)</f>
      </c>
      <c r="D512">
        <f>IF(S512=0,0,IF((N512-I512)&gt;2400000,((((((N512-I512-J512)-240000))*0.1+(I512+J512)*0.1)))-7000,((((((N512-I512-J512)-(N512-I512-J512)*S512/100)))*0.1+(I512+J512)*0.1)-7000)))</f>
      </c>
      <c r="E512">
        <f>C512-O512</f>
      </c>
      <c r="F512">
        <f>D512-P512</f>
      </c>
      <c r="G512">
        <f>SUMIF(negtgel!U$2:BL$2,'Tsalin uzuulelt'!B$1,negtgel!U512:BL512) + SUMIF(negtgel!U$2:BL$2,'Tsalin uzuulelt'!B$2,negtgel!U512:BL512)+SUMIF(negtgel!U$2:BL$2,'Tsalin uzuulelt'!B$3,negtgel!U512:BL512)+SUMIF(negtgel!U$2:BL$2,'Tsalin uzuulelt'!B$4,negtgel!U512:BL512)+SUMIF(negtgel!U$2:BL$2,'Tsalin uzuulelt'!B$5,negtgel!U512:BL512)</f>
      </c>
      <c r="H512">
        <f>SUMIF(negtgel!U$2:BL$2,'Tsalin uzuulelt'!F$1,negtgel!U512:BL512) + SUMIF(negtgel!U$2:BL$2,'Tsalin uzuulelt'!F$2,negtgel!U512:BL512)+SUMIF(negtgel!U$2:BL$2,'Tsalin uzuulelt'!F$3,negtgel!U512:BL512)+SUMIF(negtgel!U$2:BL$2,'Tsalin uzuulelt'!F$4,negtgel!U512:BL512)+SUMIF(negtgel!U$2:BL$2,'Tsalin uzuulelt'!F$5,negtgel!U512:BL512)</f>
      </c>
      <c r="I512">
        <f>SUMIF(negtgel!U$2:BL$2,'Tsalin uzuulelt'!H$1,negtgel!U512:BL512) + SUMIF(negtgel!U$2:BL$2,'Tsalin uzuulelt'!H$2,negtgel!U512:BL512)+SUMIF(negtgel!U$2:BL$2,'Tsalin uzuulelt'!H$3,negtgel!U512:BL512)+SUMIF(negtgel!U$2:BL$2,'Tsalin uzuulelt'!H$4,negtgel!U512:BL512)+SUMIF(negtgel!U$2:BL$2,'Tsalin uzuulelt'!H$5,negtgel!U512:BL512)</f>
      </c>
      <c r="J512">
        <f>SUMIF(negtgel!U$2:BL$2,'Tsalin uzuulelt'!J$1,negtgel!U512:BL512) + SUMIF(negtgel!U$2:BL$2,'Tsalin uzuulelt'!J$2,negtgel!U512:BL512)+SUMIF(negtgel!U$2:BL$2,'Tsalin uzuulelt'!J$3,negtgel!U512:BL512)+SUMIF(negtgel!U$2:BL$2,'Tsalin uzuulelt'!J$4,negtgel!U512:BL512)+SUMIF(negtgel!U$2:BL$2,'Tsalin uzuulelt'!J$5,negtgel!U512:BL512)</f>
      </c>
      <c r="K512">
        <f>SUMIF(negtgel!U$2:BL$2,'Tsalin uzuulelt'!L$1,negtgel!U512:BL512) + SUMIF(negtgel!U$2:BL$2,'Tsalin uzuulelt'!L$2,negtgel!U512:BL512)+SUMIF(negtgel!U$2:BL$2,'Tsalin uzuulelt'!L$3,negtgel!U512:BL512)+SUMIF(negtgel!U$2:BL$2,'Tsalin uzuulelt'!L$4,negtgel!U512:BL512)+SUMIF(negtgel!U$2:BL$2,'Tsalin uzuulelt'!L$5,negtgel!U512:BL512)</f>
      </c>
      <c r="L512">
        <f>SUMIF(negtgel!U$2:BL$2,'Tsalin uzuulelt'!N$1,negtgel!U512:BL512) + SUMIF(negtgel!U$2:BL$2,'Tsalin uzuulelt'!N$2,negtgel!U512:BL512)+SUMIF(negtgel!U$2:BL$2,'Tsalin uzuulelt'!N$3,negtgel!U512:BL512)+SUMIF(negtgel!U$2:BL$2,'Tsalin uzuulelt'!N$4,negtgel!U512:BL512)+SUMIF(negtgel!U$2:BL$2,'Tsalin uzuulelt'!N$5,negtgel!U512:BL512)</f>
      </c>
      <c r="M512">
        <f>SUMIF(negtgel!U$2:BL$2,'Tsalin uzuulelt'!P$1,negtgel!U512:BL512) + SUMIF(negtgel!U$2:BL$2,'Tsalin uzuulelt'!P$2,negtgel!U512:BL512)+ SUMIF(negtgel!U$2:BL$2,'Tsalin uzuulelt'!P$3,negtgel!U512:BL512)+ SUMIF(negtgel!U$2:BL$2,'Tsalin uzuulelt'!P$4,negtgel!U512:BL512)+ SUMIF(negtgel!U$2:BL$2,'Tsalin uzuulelt'!P$5,negtgel!U512:BL512)</f>
      </c>
      <c r="N512">
        <f>IF(ISNUMBER(U512*1)=CF512,0,K512-H512-G512)</f>
      </c>
      <c r="O512">
        <f>IF(ISNUMBER(U512*1)=CF512,0,L512)</f>
      </c>
      <c r="P512">
        <f>IF(ISNUMBER(U512*1)=CF512,0,M512)</f>
      </c>
      <c r="Q512">
        <f>IF(N512&gt;2400000,N512,0)</f>
      </c>
      <c r="R512">
        <f>IF(L512/Q512*100&lt;3,2,10)</f>
      </c>
      <c r="S512">
        <f>IF(CH512=0,0,IF(B512&gt;9,10,IF(B512&gt;8,B512,IF(B512&gt;7.7,7.8,IF(B512&gt;3,B512,IF(B512&gt;1.5,2))))))</f>
      </c>
      <c r="T512">
        <f>IFERROR(U512*1,0)</f>
      </c>
      <c r="U512" t="s">
        <v>4483</v>
      </c>
      <c r="V512"/>
      <c r="W512"/>
      <c r="X512"/>
      <c r="Y512"/>
      <c r="Z512"/>
      <c r="AA512"/>
      <c r="AB512"/>
      <c r="AC512"/>
      <c r="AD512"/>
      <c r="AE512"/>
      <c r="AF512"/>
      <c r="AG512"/>
      <c r="AH512"/>
      <c r="AI512"/>
      <c r="AJ512"/>
      <c r="AK512"/>
      <c r="AL512"/>
      <c r="AM512"/>
      <c r="AN512"/>
      <c r="AO512"/>
      <c r="AP512"/>
      <c r="AQ512"/>
      <c r="CG512"/>
    </row>
    <row r="513">
      <c r="A513" t="n">
        <v>8.0</v>
      </c>
      <c r="B513">
        <f>IF((K513-G513-H513&gt;2400000),10,(L513/(K513-G513-H513)*100))</f>
      </c>
      <c r="C513">
        <f>IF(N513&gt;2400000,240000,(N513*S513)/100)</f>
      </c>
      <c r="D513">
        <f>IF(S513=0,0,IF((N513-I513)&gt;2400000,((((((N513-I513-J513)-240000))*0.1+(I513+J513)*0.1)))-7000,((((((N513-I513-J513)-(N513-I513-J513)*S513/100)))*0.1+(I513+J513)*0.1)-7000)))</f>
      </c>
      <c r="E513">
        <f>C513-O513</f>
      </c>
      <c r="F513">
        <f>D513-P513</f>
      </c>
      <c r="G513">
        <f>SUMIF(negtgel!U$2:BL$2,'Tsalin uzuulelt'!B$1,negtgel!U513:BL513) + SUMIF(negtgel!U$2:BL$2,'Tsalin uzuulelt'!B$2,negtgel!U513:BL513)+SUMIF(negtgel!U$2:BL$2,'Tsalin uzuulelt'!B$3,negtgel!U513:BL513)+SUMIF(negtgel!U$2:BL$2,'Tsalin uzuulelt'!B$4,negtgel!U513:BL513)+SUMIF(negtgel!U$2:BL$2,'Tsalin uzuulelt'!B$5,negtgel!U513:BL513)</f>
      </c>
      <c r="H513">
        <f>SUMIF(negtgel!U$2:BL$2,'Tsalin uzuulelt'!F$1,negtgel!U513:BL513) + SUMIF(negtgel!U$2:BL$2,'Tsalin uzuulelt'!F$2,negtgel!U513:BL513)+SUMIF(negtgel!U$2:BL$2,'Tsalin uzuulelt'!F$3,negtgel!U513:BL513)+SUMIF(negtgel!U$2:BL$2,'Tsalin uzuulelt'!F$4,negtgel!U513:BL513)+SUMIF(negtgel!U$2:BL$2,'Tsalin uzuulelt'!F$5,negtgel!U513:BL513)</f>
      </c>
      <c r="I513">
        <f>SUMIF(negtgel!U$2:BL$2,'Tsalin uzuulelt'!H$1,negtgel!U513:BL513) + SUMIF(negtgel!U$2:BL$2,'Tsalin uzuulelt'!H$2,negtgel!U513:BL513)+SUMIF(negtgel!U$2:BL$2,'Tsalin uzuulelt'!H$3,negtgel!U513:BL513)+SUMIF(negtgel!U$2:BL$2,'Tsalin uzuulelt'!H$4,negtgel!U513:BL513)+SUMIF(negtgel!U$2:BL$2,'Tsalin uzuulelt'!H$5,negtgel!U513:BL513)</f>
      </c>
      <c r="J513">
        <f>SUMIF(negtgel!U$2:BL$2,'Tsalin uzuulelt'!J$1,negtgel!U513:BL513) + SUMIF(negtgel!U$2:BL$2,'Tsalin uzuulelt'!J$2,negtgel!U513:BL513)+SUMIF(negtgel!U$2:BL$2,'Tsalin uzuulelt'!J$3,negtgel!U513:BL513)+SUMIF(negtgel!U$2:BL$2,'Tsalin uzuulelt'!J$4,negtgel!U513:BL513)+SUMIF(negtgel!U$2:BL$2,'Tsalin uzuulelt'!J$5,negtgel!U513:BL513)</f>
      </c>
      <c r="K513">
        <f>SUMIF(negtgel!U$2:BL$2,'Tsalin uzuulelt'!L$1,negtgel!U513:BL513) + SUMIF(negtgel!U$2:BL$2,'Tsalin uzuulelt'!L$2,negtgel!U513:BL513)+SUMIF(negtgel!U$2:BL$2,'Tsalin uzuulelt'!L$3,negtgel!U513:BL513)+SUMIF(negtgel!U$2:BL$2,'Tsalin uzuulelt'!L$4,negtgel!U513:BL513)+SUMIF(negtgel!U$2:BL$2,'Tsalin uzuulelt'!L$5,negtgel!U513:BL513)</f>
      </c>
      <c r="L513">
        <f>SUMIF(negtgel!U$2:BL$2,'Tsalin uzuulelt'!N$1,negtgel!U513:BL513) + SUMIF(negtgel!U$2:BL$2,'Tsalin uzuulelt'!N$2,negtgel!U513:BL513)+SUMIF(negtgel!U$2:BL$2,'Tsalin uzuulelt'!N$3,negtgel!U513:BL513)+SUMIF(negtgel!U$2:BL$2,'Tsalin uzuulelt'!N$4,negtgel!U513:BL513)+SUMIF(negtgel!U$2:BL$2,'Tsalin uzuulelt'!N$5,negtgel!U513:BL513)</f>
      </c>
      <c r="M513">
        <f>SUMIF(negtgel!U$2:BL$2,'Tsalin uzuulelt'!P$1,negtgel!U513:BL513) + SUMIF(negtgel!U$2:BL$2,'Tsalin uzuulelt'!P$2,negtgel!U513:BL513)+ SUMIF(negtgel!U$2:BL$2,'Tsalin uzuulelt'!P$3,negtgel!U513:BL513)+ SUMIF(negtgel!U$2:BL$2,'Tsalin uzuulelt'!P$4,negtgel!U513:BL513)+ SUMIF(negtgel!U$2:BL$2,'Tsalin uzuulelt'!P$5,negtgel!U513:BL513)</f>
      </c>
      <c r="N513">
        <f>IF(ISNUMBER(U513*1)=CF513,0,K513-H513-G513)</f>
      </c>
      <c r="O513">
        <f>IF(ISNUMBER(U513*1)=CF513,0,L513)</f>
      </c>
      <c r="P513">
        <f>IF(ISNUMBER(U513*1)=CF513,0,M513)</f>
      </c>
      <c r="Q513">
        <f>IF(N513&gt;2400000,N513,0)</f>
      </c>
      <c r="R513">
        <f>IF(L513/Q513*100&lt;3,2,10)</f>
      </c>
      <c r="S513">
        <f>IF(CH513=0,0,IF(B513&gt;9,10,IF(B513&gt;8,B513,IF(B513&gt;7.7,7.8,IF(B513&gt;3,B513,IF(B513&gt;1.5,2))))))</f>
      </c>
      <c r="T513">
        <f>IFERROR(U513*1,0)</f>
      </c>
      <c r="U513" t="n">
        <v>57.0</v>
      </c>
      <c r="V513" t="s">
        <v>4484</v>
      </c>
      <c r="W513" t="s">
        <v>4469</v>
      </c>
      <c r="X513" t="n">
        <v>645556.0</v>
      </c>
      <c r="Y513" t="n">
        <v>140338.0</v>
      </c>
      <c r="Z513" t="n">
        <v>14034.0</v>
      </c>
      <c r="AA513" t="n">
        <v>23857.0</v>
      </c>
      <c r="AB513" t="n">
        <v>0.0</v>
      </c>
      <c r="AC513" t="n">
        <v>0.0</v>
      </c>
      <c r="AD513" t="n">
        <v>0.0</v>
      </c>
      <c r="AE513" t="n">
        <v>0.0</v>
      </c>
      <c r="AF513" t="n">
        <v>15000.0</v>
      </c>
      <c r="AG513" t="n">
        <v>0.0</v>
      </c>
      <c r="AH513" t="n">
        <v>0.0</v>
      </c>
      <c r="AI513" t="n">
        <v>0.0</v>
      </c>
      <c r="AJ513" t="n">
        <v>0.0</v>
      </c>
      <c r="AK513" t="n">
        <v>0.0</v>
      </c>
      <c r="AL513" t="n">
        <v>0.0</v>
      </c>
      <c r="AM513" t="n">
        <v>0.0</v>
      </c>
      <c r="AN513" t="n">
        <v>0.0</v>
      </c>
      <c r="AO513" t="n">
        <v>193229.0</v>
      </c>
      <c r="AP513" t="n">
        <v>19323.0</v>
      </c>
      <c r="AQ513" t="n">
        <v>10540.6</v>
      </c>
      <c r="CG513"/>
    </row>
    <row r="514">
      <c r="A514" t="n">
        <v>8.0</v>
      </c>
      <c r="B514">
        <f>IF((K514-G514-H514&gt;2400000),10,(L514/(K514-G514-H514)*100))</f>
      </c>
      <c r="C514">
        <f>IF(N514&gt;2400000,240000,(N514*S514)/100)</f>
      </c>
      <c r="D514">
        <f>IF(S514=0,0,IF((N514-I514)&gt;2400000,((((((N514-I514-J514)-240000))*0.1+(I514+J514)*0.1)))-7000,((((((N514-I514-J514)-(N514-I514-J514)*S514/100)))*0.1+(I514+J514)*0.1)-7000)))</f>
      </c>
      <c r="E514">
        <f>C514-O514</f>
      </c>
      <c r="F514">
        <f>D514-P514</f>
      </c>
      <c r="G514">
        <f>SUMIF(negtgel!U$2:BL$2,'Tsalin uzuulelt'!B$1,negtgel!U514:BL514) + SUMIF(negtgel!U$2:BL$2,'Tsalin uzuulelt'!B$2,negtgel!U514:BL514)+SUMIF(negtgel!U$2:BL$2,'Tsalin uzuulelt'!B$3,negtgel!U514:BL514)+SUMIF(negtgel!U$2:BL$2,'Tsalin uzuulelt'!B$4,negtgel!U514:BL514)+SUMIF(negtgel!U$2:BL$2,'Tsalin uzuulelt'!B$5,negtgel!U514:BL514)</f>
      </c>
      <c r="H514">
        <f>SUMIF(negtgel!U$2:BL$2,'Tsalin uzuulelt'!F$1,negtgel!U514:BL514) + SUMIF(negtgel!U$2:BL$2,'Tsalin uzuulelt'!F$2,negtgel!U514:BL514)+SUMIF(negtgel!U$2:BL$2,'Tsalin uzuulelt'!F$3,negtgel!U514:BL514)+SUMIF(negtgel!U$2:BL$2,'Tsalin uzuulelt'!F$4,negtgel!U514:BL514)+SUMIF(negtgel!U$2:BL$2,'Tsalin uzuulelt'!F$5,negtgel!U514:BL514)</f>
      </c>
      <c r="I514">
        <f>SUMIF(negtgel!U$2:BL$2,'Tsalin uzuulelt'!H$1,negtgel!U514:BL514) + SUMIF(negtgel!U$2:BL$2,'Tsalin uzuulelt'!H$2,negtgel!U514:BL514)+SUMIF(negtgel!U$2:BL$2,'Tsalin uzuulelt'!H$3,negtgel!U514:BL514)+SUMIF(negtgel!U$2:BL$2,'Tsalin uzuulelt'!H$4,negtgel!U514:BL514)+SUMIF(negtgel!U$2:BL$2,'Tsalin uzuulelt'!H$5,negtgel!U514:BL514)</f>
      </c>
      <c r="J514">
        <f>SUMIF(negtgel!U$2:BL$2,'Tsalin uzuulelt'!J$1,negtgel!U514:BL514) + SUMIF(negtgel!U$2:BL$2,'Tsalin uzuulelt'!J$2,negtgel!U514:BL514)+SUMIF(negtgel!U$2:BL$2,'Tsalin uzuulelt'!J$3,negtgel!U514:BL514)+SUMIF(negtgel!U$2:BL$2,'Tsalin uzuulelt'!J$4,negtgel!U514:BL514)+SUMIF(negtgel!U$2:BL$2,'Tsalin uzuulelt'!J$5,negtgel!U514:BL514)</f>
      </c>
      <c r="K514">
        <f>SUMIF(negtgel!U$2:BL$2,'Tsalin uzuulelt'!L$1,negtgel!U514:BL514) + SUMIF(negtgel!U$2:BL$2,'Tsalin uzuulelt'!L$2,negtgel!U514:BL514)+SUMIF(negtgel!U$2:BL$2,'Tsalin uzuulelt'!L$3,negtgel!U514:BL514)+SUMIF(negtgel!U$2:BL$2,'Tsalin uzuulelt'!L$4,negtgel!U514:BL514)+SUMIF(negtgel!U$2:BL$2,'Tsalin uzuulelt'!L$5,negtgel!U514:BL514)</f>
      </c>
      <c r="L514">
        <f>SUMIF(negtgel!U$2:BL$2,'Tsalin uzuulelt'!N$1,negtgel!U514:BL514) + SUMIF(negtgel!U$2:BL$2,'Tsalin uzuulelt'!N$2,negtgel!U514:BL514)+SUMIF(negtgel!U$2:BL$2,'Tsalin uzuulelt'!N$3,negtgel!U514:BL514)+SUMIF(negtgel!U$2:BL$2,'Tsalin uzuulelt'!N$4,negtgel!U514:BL514)+SUMIF(negtgel!U$2:BL$2,'Tsalin uzuulelt'!N$5,negtgel!U514:BL514)</f>
      </c>
      <c r="M514">
        <f>SUMIF(negtgel!U$2:BL$2,'Tsalin uzuulelt'!P$1,negtgel!U514:BL514) + SUMIF(negtgel!U$2:BL$2,'Tsalin uzuulelt'!P$2,negtgel!U514:BL514)+ SUMIF(negtgel!U$2:BL$2,'Tsalin uzuulelt'!P$3,negtgel!U514:BL514)+ SUMIF(negtgel!U$2:BL$2,'Tsalin uzuulelt'!P$4,negtgel!U514:BL514)+ SUMIF(negtgel!U$2:BL$2,'Tsalin uzuulelt'!P$5,negtgel!U514:BL514)</f>
      </c>
      <c r="N514">
        <f>IF(ISNUMBER(U514*1)=CF514,0,K514-H514-G514)</f>
      </c>
      <c r="O514">
        <f>IF(ISNUMBER(U514*1)=CF514,0,L514)</f>
      </c>
      <c r="P514">
        <f>IF(ISNUMBER(U514*1)=CF514,0,M514)</f>
      </c>
      <c r="Q514">
        <f>IF(N514&gt;2400000,N514,0)</f>
      </c>
      <c r="R514">
        <f>IF(L514/Q514*100&lt;3,2,10)</f>
      </c>
      <c r="S514">
        <f>IF(CH514=0,0,IF(B514&gt;9,10,IF(B514&gt;8,B514,IF(B514&gt;7.7,7.8,IF(B514&gt;3,B514,IF(B514&gt;1.5,2))))))</f>
      </c>
      <c r="T514">
        <f>IFERROR(U514*1,0)</f>
      </c>
      <c r="U514" t="n">
        <v>58.0</v>
      </c>
      <c r="V514" t="s">
        <v>4530</v>
      </c>
      <c r="W514" t="s">
        <v>4469</v>
      </c>
      <c r="X514" t="n">
        <v>580710.0</v>
      </c>
      <c r="Y514" t="n">
        <v>227234.0</v>
      </c>
      <c r="Z514" t="n">
        <v>0.0</v>
      </c>
      <c r="AA514" t="n">
        <v>0.0</v>
      </c>
      <c r="AB514" t="n">
        <v>0.0</v>
      </c>
      <c r="AC514" t="n">
        <v>0.0</v>
      </c>
      <c r="AD514" t="n">
        <v>0.0</v>
      </c>
      <c r="AE514" t="n">
        <v>0.0</v>
      </c>
      <c r="AF514" t="n">
        <v>27000.0</v>
      </c>
      <c r="AG514" t="n">
        <v>0.0</v>
      </c>
      <c r="AH514" t="n">
        <v>0.0</v>
      </c>
      <c r="AI514" t="n">
        <v>0.0</v>
      </c>
      <c r="AJ514" t="n">
        <v>425139.0</v>
      </c>
      <c r="AK514" t="n">
        <v>0.0</v>
      </c>
      <c r="AL514" t="n">
        <v>0.0</v>
      </c>
      <c r="AM514" t="n">
        <v>0.0</v>
      </c>
      <c r="AN514" t="n">
        <v>0.0</v>
      </c>
      <c r="AO514" t="n">
        <v>679373.0</v>
      </c>
      <c r="AP514" t="n">
        <v>67937.0</v>
      </c>
      <c r="AQ514" t="n">
        <v>54413.6</v>
      </c>
      <c r="CG514"/>
    </row>
    <row r="515">
      <c r="A515" t="n">
        <v>8.0</v>
      </c>
      <c r="B515">
        <f>IF((K515-G515-H515&gt;2400000),10,(L515/(K515-G515-H515)*100))</f>
      </c>
      <c r="C515">
        <f>IF(N515&gt;2400000,240000,(N515*S515)/100)</f>
      </c>
      <c r="D515">
        <f>IF(S515=0,0,IF((N515-I515)&gt;2400000,((((((N515-I515-J515)-240000))*0.1+(I515+J515)*0.1)))-7000,((((((N515-I515-J515)-(N515-I515-J515)*S515/100)))*0.1+(I515+J515)*0.1)-7000)))</f>
      </c>
      <c r="E515">
        <f>C515-O515</f>
      </c>
      <c r="F515">
        <f>D515-P515</f>
      </c>
      <c r="G515">
        <f>SUMIF(negtgel!U$2:BL$2,'Tsalin uzuulelt'!B$1,negtgel!U515:BL515) + SUMIF(negtgel!U$2:BL$2,'Tsalin uzuulelt'!B$2,negtgel!U515:BL515)+SUMIF(negtgel!U$2:BL$2,'Tsalin uzuulelt'!B$3,negtgel!U515:BL515)+SUMIF(negtgel!U$2:BL$2,'Tsalin uzuulelt'!B$4,negtgel!U515:BL515)+SUMIF(negtgel!U$2:BL$2,'Tsalin uzuulelt'!B$5,negtgel!U515:BL515)</f>
      </c>
      <c r="H515">
        <f>SUMIF(negtgel!U$2:BL$2,'Tsalin uzuulelt'!F$1,negtgel!U515:BL515) + SUMIF(negtgel!U$2:BL$2,'Tsalin uzuulelt'!F$2,negtgel!U515:BL515)+SUMIF(negtgel!U$2:BL$2,'Tsalin uzuulelt'!F$3,negtgel!U515:BL515)+SUMIF(negtgel!U$2:BL$2,'Tsalin uzuulelt'!F$4,negtgel!U515:BL515)+SUMIF(negtgel!U$2:BL$2,'Tsalin uzuulelt'!F$5,negtgel!U515:BL515)</f>
      </c>
      <c r="I515">
        <f>SUMIF(negtgel!U$2:BL$2,'Tsalin uzuulelt'!H$1,negtgel!U515:BL515) + SUMIF(negtgel!U$2:BL$2,'Tsalin uzuulelt'!H$2,negtgel!U515:BL515)+SUMIF(negtgel!U$2:BL$2,'Tsalin uzuulelt'!H$3,negtgel!U515:BL515)+SUMIF(negtgel!U$2:BL$2,'Tsalin uzuulelt'!H$4,negtgel!U515:BL515)+SUMIF(negtgel!U$2:BL$2,'Tsalin uzuulelt'!H$5,negtgel!U515:BL515)</f>
      </c>
      <c r="J515">
        <f>SUMIF(negtgel!U$2:BL$2,'Tsalin uzuulelt'!J$1,negtgel!U515:BL515) + SUMIF(negtgel!U$2:BL$2,'Tsalin uzuulelt'!J$2,negtgel!U515:BL515)+SUMIF(negtgel!U$2:BL$2,'Tsalin uzuulelt'!J$3,negtgel!U515:BL515)+SUMIF(negtgel!U$2:BL$2,'Tsalin uzuulelt'!J$4,negtgel!U515:BL515)+SUMIF(negtgel!U$2:BL$2,'Tsalin uzuulelt'!J$5,negtgel!U515:BL515)</f>
      </c>
      <c r="K515">
        <f>SUMIF(negtgel!U$2:BL$2,'Tsalin uzuulelt'!L$1,negtgel!U515:BL515) + SUMIF(negtgel!U$2:BL$2,'Tsalin uzuulelt'!L$2,negtgel!U515:BL515)+SUMIF(negtgel!U$2:BL$2,'Tsalin uzuulelt'!L$3,negtgel!U515:BL515)+SUMIF(negtgel!U$2:BL$2,'Tsalin uzuulelt'!L$4,negtgel!U515:BL515)+SUMIF(negtgel!U$2:BL$2,'Tsalin uzuulelt'!L$5,negtgel!U515:BL515)</f>
      </c>
      <c r="L515">
        <f>SUMIF(negtgel!U$2:BL$2,'Tsalin uzuulelt'!N$1,negtgel!U515:BL515) + SUMIF(negtgel!U$2:BL$2,'Tsalin uzuulelt'!N$2,negtgel!U515:BL515)+SUMIF(negtgel!U$2:BL$2,'Tsalin uzuulelt'!N$3,negtgel!U515:BL515)+SUMIF(negtgel!U$2:BL$2,'Tsalin uzuulelt'!N$4,negtgel!U515:BL515)+SUMIF(negtgel!U$2:BL$2,'Tsalin uzuulelt'!N$5,negtgel!U515:BL515)</f>
      </c>
      <c r="M515">
        <f>SUMIF(negtgel!U$2:BL$2,'Tsalin uzuulelt'!P$1,negtgel!U515:BL515) + SUMIF(negtgel!U$2:BL$2,'Tsalin uzuulelt'!P$2,negtgel!U515:BL515)+ SUMIF(negtgel!U$2:BL$2,'Tsalin uzuulelt'!P$3,negtgel!U515:BL515)+ SUMIF(negtgel!U$2:BL$2,'Tsalin uzuulelt'!P$4,negtgel!U515:BL515)+ SUMIF(negtgel!U$2:BL$2,'Tsalin uzuulelt'!P$5,negtgel!U515:BL515)</f>
      </c>
      <c r="N515">
        <f>IF(ISNUMBER(U515*1)=CF515,0,K515-H515-G515)</f>
      </c>
      <c r="O515">
        <f>IF(ISNUMBER(U515*1)=CF515,0,L515)</f>
      </c>
      <c r="P515">
        <f>IF(ISNUMBER(U515*1)=CF515,0,M515)</f>
      </c>
      <c r="Q515">
        <f>IF(N515&gt;2400000,N515,0)</f>
      </c>
      <c r="R515">
        <f>IF(L515/Q515*100&lt;3,2,10)</f>
      </c>
      <c r="S515">
        <f>IF(CH515=0,0,IF(B515&gt;9,10,IF(B515&gt;8,B515,IF(B515&gt;7.7,7.8,IF(B515&gt;3,B515,IF(B515&gt;1.5,2))))))</f>
      </c>
      <c r="T515">
        <f>IFERROR(U515*1,0)</f>
      </c>
      <c r="U515" t="n">
        <v>59.0</v>
      </c>
      <c r="V515" t="s">
        <v>4531</v>
      </c>
      <c r="W515" t="s">
        <v>4471</v>
      </c>
      <c r="X515" t="n">
        <v>496912.0</v>
      </c>
      <c r="Y515" t="n">
        <v>237654.0</v>
      </c>
      <c r="Z515" t="n">
        <v>0.0</v>
      </c>
      <c r="AA515" t="n">
        <v>0.0</v>
      </c>
      <c r="AB515" t="n">
        <v>23765.0</v>
      </c>
      <c r="AC515" t="n">
        <v>0.0</v>
      </c>
      <c r="AD515" t="n">
        <v>0.0</v>
      </c>
      <c r="AE515" t="n">
        <v>0.0</v>
      </c>
      <c r="AF515" t="n">
        <v>33000.0</v>
      </c>
      <c r="AG515" t="n">
        <v>0.0</v>
      </c>
      <c r="AH515" t="n">
        <v>0.0</v>
      </c>
      <c r="AI515" t="n">
        <v>0.0</v>
      </c>
      <c r="AJ515" t="n">
        <v>0.0</v>
      </c>
      <c r="AK515" t="n">
        <v>0.0</v>
      </c>
      <c r="AL515" t="n">
        <v>0.0</v>
      </c>
      <c r="AM515" t="n">
        <v>0.0</v>
      </c>
      <c r="AN515" t="n">
        <v>0.0</v>
      </c>
      <c r="AO515" t="n">
        <v>294419.0</v>
      </c>
      <c r="AP515" t="n">
        <v>29441.0</v>
      </c>
      <c r="AQ515" t="n">
        <v>19827.7</v>
      </c>
      <c r="CG515"/>
    </row>
    <row r="516">
      <c r="A516" t="n">
        <v>8.0</v>
      </c>
      <c r="B516">
        <f>IF((K516-G516-H516&gt;2400000),10,(L516/(K516-G516-H516)*100))</f>
      </c>
      <c r="C516">
        <f>IF(N516&gt;2400000,240000,(N516*S516)/100)</f>
      </c>
      <c r="D516">
        <f>IF(S516=0,0,IF((N516-I516)&gt;2400000,((((((N516-I516-J516)-240000))*0.1+(I516+J516)*0.1)))-7000,((((((N516-I516-J516)-(N516-I516-J516)*S516/100)))*0.1+(I516+J516)*0.1)-7000)))</f>
      </c>
      <c r="E516">
        <f>C516-O516</f>
      </c>
      <c r="F516">
        <f>D516-P516</f>
      </c>
      <c r="G516">
        <f>SUMIF(negtgel!U$2:BL$2,'Tsalin uzuulelt'!B$1,negtgel!U516:BL516) + SUMIF(negtgel!U$2:BL$2,'Tsalin uzuulelt'!B$2,negtgel!U516:BL516)+SUMIF(negtgel!U$2:BL$2,'Tsalin uzuulelt'!B$3,negtgel!U516:BL516)+SUMIF(negtgel!U$2:BL$2,'Tsalin uzuulelt'!B$4,negtgel!U516:BL516)+SUMIF(negtgel!U$2:BL$2,'Tsalin uzuulelt'!B$5,negtgel!U516:BL516)</f>
      </c>
      <c r="H516">
        <f>SUMIF(negtgel!U$2:BL$2,'Tsalin uzuulelt'!F$1,negtgel!U516:BL516) + SUMIF(negtgel!U$2:BL$2,'Tsalin uzuulelt'!F$2,negtgel!U516:BL516)+SUMIF(negtgel!U$2:BL$2,'Tsalin uzuulelt'!F$3,negtgel!U516:BL516)+SUMIF(negtgel!U$2:BL$2,'Tsalin uzuulelt'!F$4,negtgel!U516:BL516)+SUMIF(negtgel!U$2:BL$2,'Tsalin uzuulelt'!F$5,negtgel!U516:BL516)</f>
      </c>
      <c r="I516">
        <f>SUMIF(negtgel!U$2:BL$2,'Tsalin uzuulelt'!H$1,negtgel!U516:BL516) + SUMIF(negtgel!U$2:BL$2,'Tsalin uzuulelt'!H$2,negtgel!U516:BL516)+SUMIF(negtgel!U$2:BL$2,'Tsalin uzuulelt'!H$3,negtgel!U516:BL516)+SUMIF(negtgel!U$2:BL$2,'Tsalin uzuulelt'!H$4,negtgel!U516:BL516)+SUMIF(negtgel!U$2:BL$2,'Tsalin uzuulelt'!H$5,negtgel!U516:BL516)</f>
      </c>
      <c r="J516">
        <f>SUMIF(negtgel!U$2:BL$2,'Tsalin uzuulelt'!J$1,negtgel!U516:BL516) + SUMIF(negtgel!U$2:BL$2,'Tsalin uzuulelt'!J$2,negtgel!U516:BL516)+SUMIF(negtgel!U$2:BL$2,'Tsalin uzuulelt'!J$3,negtgel!U516:BL516)+SUMIF(negtgel!U$2:BL$2,'Tsalin uzuulelt'!J$4,negtgel!U516:BL516)+SUMIF(negtgel!U$2:BL$2,'Tsalin uzuulelt'!J$5,negtgel!U516:BL516)</f>
      </c>
      <c r="K516">
        <f>SUMIF(negtgel!U$2:BL$2,'Tsalin uzuulelt'!L$1,negtgel!U516:BL516) + SUMIF(negtgel!U$2:BL$2,'Tsalin uzuulelt'!L$2,negtgel!U516:BL516)+SUMIF(negtgel!U$2:BL$2,'Tsalin uzuulelt'!L$3,negtgel!U516:BL516)+SUMIF(negtgel!U$2:BL$2,'Tsalin uzuulelt'!L$4,negtgel!U516:BL516)+SUMIF(negtgel!U$2:BL$2,'Tsalin uzuulelt'!L$5,negtgel!U516:BL516)</f>
      </c>
      <c r="L516">
        <f>SUMIF(negtgel!U$2:BL$2,'Tsalin uzuulelt'!N$1,negtgel!U516:BL516) + SUMIF(negtgel!U$2:BL$2,'Tsalin uzuulelt'!N$2,negtgel!U516:BL516)+SUMIF(negtgel!U$2:BL$2,'Tsalin uzuulelt'!N$3,negtgel!U516:BL516)+SUMIF(negtgel!U$2:BL$2,'Tsalin uzuulelt'!N$4,negtgel!U516:BL516)+SUMIF(negtgel!U$2:BL$2,'Tsalin uzuulelt'!N$5,negtgel!U516:BL516)</f>
      </c>
      <c r="M516">
        <f>SUMIF(negtgel!U$2:BL$2,'Tsalin uzuulelt'!P$1,negtgel!U516:BL516) + SUMIF(negtgel!U$2:BL$2,'Tsalin uzuulelt'!P$2,negtgel!U516:BL516)+ SUMIF(negtgel!U$2:BL$2,'Tsalin uzuulelt'!P$3,negtgel!U516:BL516)+ SUMIF(negtgel!U$2:BL$2,'Tsalin uzuulelt'!P$4,negtgel!U516:BL516)+ SUMIF(negtgel!U$2:BL$2,'Tsalin uzuulelt'!P$5,negtgel!U516:BL516)</f>
      </c>
      <c r="N516">
        <f>IF(ISNUMBER(U516*1)=CF516,0,K516-H516-G516)</f>
      </c>
      <c r="O516">
        <f>IF(ISNUMBER(U516*1)=CF516,0,L516)</f>
      </c>
      <c r="P516">
        <f>IF(ISNUMBER(U516*1)=CF516,0,M516)</f>
      </c>
      <c r="Q516">
        <f>IF(N516&gt;2400000,N516,0)</f>
      </c>
      <c r="R516">
        <f>IF(L516/Q516*100&lt;3,2,10)</f>
      </c>
      <c r="S516">
        <f>IF(CH516=0,0,IF(B516&gt;9,10,IF(B516&gt;8,B516,IF(B516&gt;7.7,7.8,IF(B516&gt;3,B516,IF(B516&gt;1.5,2))))))</f>
      </c>
      <c r="T516">
        <f>IFERROR(U516*1,0)</f>
      </c>
      <c r="U516" t="s">
        <v>4466</v>
      </c>
      <c r="V516"/>
      <c r="W516"/>
      <c r="X516" t="n">
        <v>6486942.0</v>
      </c>
      <c r="Y516" t="n">
        <v>3881354.0</v>
      </c>
      <c r="Z516" t="n">
        <v>191945.0</v>
      </c>
      <c r="AA516" t="n">
        <v>414944.0</v>
      </c>
      <c r="AB516" t="n">
        <v>101828.0</v>
      </c>
      <c r="AC516" t="n">
        <v>0.0</v>
      </c>
      <c r="AD516" t="n">
        <v>0.0</v>
      </c>
      <c r="AE516" t="n">
        <v>0.0</v>
      </c>
      <c r="AF516" t="n">
        <v>459000.0</v>
      </c>
      <c r="AG516" t="n">
        <v>0.0</v>
      </c>
      <c r="AH516" t="n">
        <v>0.0</v>
      </c>
      <c r="AI516" t="n">
        <v>0.0</v>
      </c>
      <c r="AJ516" t="n">
        <v>2125414.0</v>
      </c>
      <c r="AK516" t="n">
        <v>0.0</v>
      </c>
      <c r="AL516" t="n">
        <v>0.0</v>
      </c>
      <c r="AM516" t="n">
        <v>0.0</v>
      </c>
      <c r="AN516" t="n">
        <v>0.0</v>
      </c>
      <c r="AO516" t="n">
        <v>7174485.0</v>
      </c>
      <c r="AP516" t="n">
        <v>717448.0</v>
      </c>
      <c r="AQ516" t="n">
        <v>573293.7</v>
      </c>
      <c r="CG516"/>
    </row>
    <row r="517">
      <c r="A517" t="n">
        <v>8.0</v>
      </c>
      <c r="B517">
        <f>IF((K517-G517-H517&gt;2400000),10,(L517/(K517-G517-H517)*100))</f>
      </c>
      <c r="C517">
        <f>IF(N517&gt;2400000,240000,(N517*S517)/100)</f>
      </c>
      <c r="D517">
        <f>IF(S517=0,0,IF((N517-I517)&gt;2400000,((((((N517-I517-J517)-240000))*0.1+(I517+J517)*0.1)))-7000,((((((N517-I517-J517)-(N517-I517-J517)*S517/100)))*0.1+(I517+J517)*0.1)-7000)))</f>
      </c>
      <c r="E517">
        <f>C517-O517</f>
      </c>
      <c r="F517">
        <f>D517-P517</f>
      </c>
      <c r="G517">
        <f>SUMIF(negtgel!U$2:BL$2,'Tsalin uzuulelt'!B$1,negtgel!U517:BL517) + SUMIF(negtgel!U$2:BL$2,'Tsalin uzuulelt'!B$2,negtgel!U517:BL517)+SUMIF(negtgel!U$2:BL$2,'Tsalin uzuulelt'!B$3,negtgel!U517:BL517)+SUMIF(negtgel!U$2:BL$2,'Tsalin uzuulelt'!B$4,negtgel!U517:BL517)+SUMIF(negtgel!U$2:BL$2,'Tsalin uzuulelt'!B$5,negtgel!U517:BL517)</f>
      </c>
      <c r="H517">
        <f>SUMIF(negtgel!U$2:BL$2,'Tsalin uzuulelt'!F$1,negtgel!U517:BL517) + SUMIF(negtgel!U$2:BL$2,'Tsalin uzuulelt'!F$2,negtgel!U517:BL517)+SUMIF(negtgel!U$2:BL$2,'Tsalin uzuulelt'!F$3,negtgel!U517:BL517)+SUMIF(negtgel!U$2:BL$2,'Tsalin uzuulelt'!F$4,negtgel!U517:BL517)+SUMIF(negtgel!U$2:BL$2,'Tsalin uzuulelt'!F$5,negtgel!U517:BL517)</f>
      </c>
      <c r="I517">
        <f>SUMIF(negtgel!U$2:BL$2,'Tsalin uzuulelt'!H$1,negtgel!U517:BL517) + SUMIF(negtgel!U$2:BL$2,'Tsalin uzuulelt'!H$2,negtgel!U517:BL517)+SUMIF(negtgel!U$2:BL$2,'Tsalin uzuulelt'!H$3,negtgel!U517:BL517)+SUMIF(negtgel!U$2:BL$2,'Tsalin uzuulelt'!H$4,negtgel!U517:BL517)+SUMIF(negtgel!U$2:BL$2,'Tsalin uzuulelt'!H$5,negtgel!U517:BL517)</f>
      </c>
      <c r="J517">
        <f>SUMIF(negtgel!U$2:BL$2,'Tsalin uzuulelt'!J$1,negtgel!U517:BL517) + SUMIF(negtgel!U$2:BL$2,'Tsalin uzuulelt'!J$2,negtgel!U517:BL517)+SUMIF(negtgel!U$2:BL$2,'Tsalin uzuulelt'!J$3,negtgel!U517:BL517)+SUMIF(negtgel!U$2:BL$2,'Tsalin uzuulelt'!J$4,negtgel!U517:BL517)+SUMIF(negtgel!U$2:BL$2,'Tsalin uzuulelt'!J$5,negtgel!U517:BL517)</f>
      </c>
      <c r="K517">
        <f>SUMIF(negtgel!U$2:BL$2,'Tsalin uzuulelt'!L$1,negtgel!U517:BL517) + SUMIF(negtgel!U$2:BL$2,'Tsalin uzuulelt'!L$2,negtgel!U517:BL517)+SUMIF(negtgel!U$2:BL$2,'Tsalin uzuulelt'!L$3,negtgel!U517:BL517)+SUMIF(negtgel!U$2:BL$2,'Tsalin uzuulelt'!L$4,negtgel!U517:BL517)+SUMIF(negtgel!U$2:BL$2,'Tsalin uzuulelt'!L$5,negtgel!U517:BL517)</f>
      </c>
      <c r="L517">
        <f>SUMIF(negtgel!U$2:BL$2,'Tsalin uzuulelt'!N$1,negtgel!U517:BL517) + SUMIF(negtgel!U$2:BL$2,'Tsalin uzuulelt'!N$2,negtgel!U517:BL517)+SUMIF(negtgel!U$2:BL$2,'Tsalin uzuulelt'!N$3,negtgel!U517:BL517)+SUMIF(negtgel!U$2:BL$2,'Tsalin uzuulelt'!N$4,negtgel!U517:BL517)+SUMIF(negtgel!U$2:BL$2,'Tsalin uzuulelt'!N$5,negtgel!U517:BL517)</f>
      </c>
      <c r="M517">
        <f>SUMIF(negtgel!U$2:BL$2,'Tsalin uzuulelt'!P$1,negtgel!U517:BL517) + SUMIF(negtgel!U$2:BL$2,'Tsalin uzuulelt'!P$2,negtgel!U517:BL517)+ SUMIF(negtgel!U$2:BL$2,'Tsalin uzuulelt'!P$3,negtgel!U517:BL517)+ SUMIF(negtgel!U$2:BL$2,'Tsalin uzuulelt'!P$4,negtgel!U517:BL517)+ SUMIF(negtgel!U$2:BL$2,'Tsalin uzuulelt'!P$5,negtgel!U517:BL517)</f>
      </c>
      <c r="N517">
        <f>IF(ISNUMBER(U517*1)=CF517,0,K517-H517-G517)</f>
      </c>
      <c r="O517">
        <f>IF(ISNUMBER(U517*1)=CF517,0,L517)</f>
      </c>
      <c r="P517">
        <f>IF(ISNUMBER(U517*1)=CF517,0,M517)</f>
      </c>
      <c r="Q517">
        <f>IF(N517&gt;2400000,N517,0)</f>
      </c>
      <c r="R517">
        <f>IF(L517/Q517*100&lt;3,2,10)</f>
      </c>
      <c r="S517">
        <f>IF(CH517=0,0,IF(B517&gt;9,10,IF(B517&gt;8,B517,IF(B517&gt;7.7,7.8,IF(B517&gt;3,B517,IF(B517&gt;1.5,2))))))</f>
      </c>
      <c r="T517">
        <f>IFERROR(U517*1,0)</f>
      </c>
      <c r="U517" t="s">
        <v>4494</v>
      </c>
      <c r="V517"/>
      <c r="W517"/>
      <c r="X517"/>
      <c r="Y517"/>
      <c r="Z517"/>
      <c r="AA517"/>
      <c r="AB517"/>
      <c r="AC517"/>
      <c r="AD517"/>
      <c r="AE517"/>
      <c r="AF517"/>
      <c r="AG517"/>
      <c r="AH517"/>
      <c r="AI517"/>
      <c r="AJ517"/>
      <c r="AK517"/>
      <c r="AL517"/>
      <c r="AM517"/>
      <c r="AN517"/>
      <c r="AO517"/>
      <c r="AP517"/>
      <c r="AQ517"/>
      <c r="CG517"/>
    </row>
    <row r="518">
      <c r="A518" t="n">
        <v>8.0</v>
      </c>
      <c r="B518">
        <f>IF((K518-G518-H518&gt;2400000),10,(L518/(K518-G518-H518)*100))</f>
      </c>
      <c r="C518">
        <f>IF(N518&gt;2400000,240000,(N518*S518)/100)</f>
      </c>
      <c r="D518">
        <f>IF(S518=0,0,IF((N518-I518)&gt;2400000,((((((N518-I518-J518)-240000))*0.1+(I518+J518)*0.1)))-7000,((((((N518-I518-J518)-(N518-I518-J518)*S518/100)))*0.1+(I518+J518)*0.1)-7000)))</f>
      </c>
      <c r="E518">
        <f>C518-O518</f>
      </c>
      <c r="F518">
        <f>D518-P518</f>
      </c>
      <c r="G518">
        <f>SUMIF(negtgel!U$2:BL$2,'Tsalin uzuulelt'!B$1,negtgel!U518:BL518) + SUMIF(negtgel!U$2:BL$2,'Tsalin uzuulelt'!B$2,negtgel!U518:BL518)+SUMIF(negtgel!U$2:BL$2,'Tsalin uzuulelt'!B$3,negtgel!U518:BL518)+SUMIF(negtgel!U$2:BL$2,'Tsalin uzuulelt'!B$4,negtgel!U518:BL518)+SUMIF(negtgel!U$2:BL$2,'Tsalin uzuulelt'!B$5,negtgel!U518:BL518)</f>
      </c>
      <c r="H518">
        <f>SUMIF(negtgel!U$2:BL$2,'Tsalin uzuulelt'!F$1,negtgel!U518:BL518) + SUMIF(negtgel!U$2:BL$2,'Tsalin uzuulelt'!F$2,negtgel!U518:BL518)+SUMIF(negtgel!U$2:BL$2,'Tsalin uzuulelt'!F$3,negtgel!U518:BL518)+SUMIF(negtgel!U$2:BL$2,'Tsalin uzuulelt'!F$4,negtgel!U518:BL518)+SUMIF(negtgel!U$2:BL$2,'Tsalin uzuulelt'!F$5,negtgel!U518:BL518)</f>
      </c>
      <c r="I518">
        <f>SUMIF(negtgel!U$2:BL$2,'Tsalin uzuulelt'!H$1,negtgel!U518:BL518) + SUMIF(negtgel!U$2:BL$2,'Tsalin uzuulelt'!H$2,negtgel!U518:BL518)+SUMIF(negtgel!U$2:BL$2,'Tsalin uzuulelt'!H$3,negtgel!U518:BL518)+SUMIF(negtgel!U$2:BL$2,'Tsalin uzuulelt'!H$4,negtgel!U518:BL518)+SUMIF(negtgel!U$2:BL$2,'Tsalin uzuulelt'!H$5,negtgel!U518:BL518)</f>
      </c>
      <c r="J518">
        <f>SUMIF(negtgel!U$2:BL$2,'Tsalin uzuulelt'!J$1,negtgel!U518:BL518) + SUMIF(negtgel!U$2:BL$2,'Tsalin uzuulelt'!J$2,negtgel!U518:BL518)+SUMIF(negtgel!U$2:BL$2,'Tsalin uzuulelt'!J$3,negtgel!U518:BL518)+SUMIF(negtgel!U$2:BL$2,'Tsalin uzuulelt'!J$4,negtgel!U518:BL518)+SUMIF(negtgel!U$2:BL$2,'Tsalin uzuulelt'!J$5,negtgel!U518:BL518)</f>
      </c>
      <c r="K518">
        <f>SUMIF(negtgel!U$2:BL$2,'Tsalin uzuulelt'!L$1,negtgel!U518:BL518) + SUMIF(negtgel!U$2:BL$2,'Tsalin uzuulelt'!L$2,negtgel!U518:BL518)+SUMIF(negtgel!U$2:BL$2,'Tsalin uzuulelt'!L$3,negtgel!U518:BL518)+SUMIF(negtgel!U$2:BL$2,'Tsalin uzuulelt'!L$4,negtgel!U518:BL518)+SUMIF(negtgel!U$2:BL$2,'Tsalin uzuulelt'!L$5,negtgel!U518:BL518)</f>
      </c>
      <c r="L518">
        <f>SUMIF(negtgel!U$2:BL$2,'Tsalin uzuulelt'!N$1,negtgel!U518:BL518) + SUMIF(negtgel!U$2:BL$2,'Tsalin uzuulelt'!N$2,negtgel!U518:BL518)+SUMIF(negtgel!U$2:BL$2,'Tsalin uzuulelt'!N$3,negtgel!U518:BL518)+SUMIF(negtgel!U$2:BL$2,'Tsalin uzuulelt'!N$4,negtgel!U518:BL518)+SUMIF(negtgel!U$2:BL$2,'Tsalin uzuulelt'!N$5,negtgel!U518:BL518)</f>
      </c>
      <c r="M518">
        <f>SUMIF(negtgel!U$2:BL$2,'Tsalin uzuulelt'!P$1,negtgel!U518:BL518) + SUMIF(negtgel!U$2:BL$2,'Tsalin uzuulelt'!P$2,negtgel!U518:BL518)+ SUMIF(negtgel!U$2:BL$2,'Tsalin uzuulelt'!P$3,negtgel!U518:BL518)+ SUMIF(negtgel!U$2:BL$2,'Tsalin uzuulelt'!P$4,negtgel!U518:BL518)+ SUMIF(negtgel!U$2:BL$2,'Tsalin uzuulelt'!P$5,negtgel!U518:BL518)</f>
      </c>
      <c r="N518">
        <f>IF(ISNUMBER(U518*1)=CF518,0,K518-H518-G518)</f>
      </c>
      <c r="O518">
        <f>IF(ISNUMBER(U518*1)=CF518,0,L518)</f>
      </c>
      <c r="P518">
        <f>IF(ISNUMBER(U518*1)=CF518,0,M518)</f>
      </c>
      <c r="Q518">
        <f>IF(N518&gt;2400000,N518,0)</f>
      </c>
      <c r="R518">
        <f>IF(L518/Q518*100&lt;3,2,10)</f>
      </c>
      <c r="S518">
        <f>IF(CH518=0,0,IF(B518&gt;9,10,IF(B518&gt;8,B518,IF(B518&gt;7.7,7.8,IF(B518&gt;3,B518,IF(B518&gt;1.5,2))))))</f>
      </c>
      <c r="T518">
        <f>IFERROR(U518*1,0)</f>
      </c>
      <c r="U518" t="n">
        <v>68.0</v>
      </c>
      <c r="V518" t="s">
        <v>4495</v>
      </c>
      <c r="W518" t="s">
        <v>4469</v>
      </c>
      <c r="X518" t="n">
        <v>547759.0</v>
      </c>
      <c r="Y518" t="n">
        <v>547759.0</v>
      </c>
      <c r="Z518" t="n">
        <v>0.0</v>
      </c>
      <c r="AA518" t="n">
        <v>0.0</v>
      </c>
      <c r="AB518" t="n">
        <v>0.0</v>
      </c>
      <c r="AC518" t="n">
        <v>0.0</v>
      </c>
      <c r="AD518" t="n">
        <v>219104.0</v>
      </c>
      <c r="AE518" t="n">
        <v>0.0</v>
      </c>
      <c r="AF518" t="n">
        <v>69000.0</v>
      </c>
      <c r="AG518" t="n">
        <v>0.0</v>
      </c>
      <c r="AH518" t="n">
        <v>0.0</v>
      </c>
      <c r="AI518" t="n">
        <v>0.0</v>
      </c>
      <c r="AJ518" t="n">
        <v>0.0</v>
      </c>
      <c r="AK518" t="n">
        <v>0.0</v>
      </c>
      <c r="AL518" t="n">
        <v>0.0</v>
      </c>
      <c r="AM518" t="n">
        <v>0.0</v>
      </c>
      <c r="AN518" t="n">
        <v>0.0</v>
      </c>
      <c r="AO518" t="n">
        <v>835863.0</v>
      </c>
      <c r="AP518" t="n">
        <v>83586.0</v>
      </c>
      <c r="AQ518" t="n">
        <v>68917.7</v>
      </c>
      <c r="CG518"/>
    </row>
    <row r="519">
      <c r="A519" t="n">
        <v>8.0</v>
      </c>
      <c r="B519">
        <f>IF((K519-G519-H519&gt;2400000),10,(L519/(K519-G519-H519)*100))</f>
      </c>
      <c r="C519">
        <f>IF(N519&gt;2400000,240000,(N519*S519)/100)</f>
      </c>
      <c r="D519">
        <f>IF(S519=0,0,IF((N519-I519)&gt;2400000,((((((N519-I519-J519)-240000))*0.1+(I519+J519)*0.1)))-7000,((((((N519-I519-J519)-(N519-I519-J519)*S519/100)))*0.1+(I519+J519)*0.1)-7000)))</f>
      </c>
      <c r="E519">
        <f>C519-O519</f>
      </c>
      <c r="F519">
        <f>D519-P519</f>
      </c>
      <c r="G519">
        <f>SUMIF(negtgel!U$2:BL$2,'Tsalin uzuulelt'!B$1,negtgel!U519:BL519) + SUMIF(negtgel!U$2:BL$2,'Tsalin uzuulelt'!B$2,negtgel!U519:BL519)+SUMIF(negtgel!U$2:BL$2,'Tsalin uzuulelt'!B$3,negtgel!U519:BL519)+SUMIF(negtgel!U$2:BL$2,'Tsalin uzuulelt'!B$4,negtgel!U519:BL519)+SUMIF(negtgel!U$2:BL$2,'Tsalin uzuulelt'!B$5,negtgel!U519:BL519)</f>
      </c>
      <c r="H519">
        <f>SUMIF(negtgel!U$2:BL$2,'Tsalin uzuulelt'!F$1,negtgel!U519:BL519) + SUMIF(negtgel!U$2:BL$2,'Tsalin uzuulelt'!F$2,negtgel!U519:BL519)+SUMIF(negtgel!U$2:BL$2,'Tsalin uzuulelt'!F$3,negtgel!U519:BL519)+SUMIF(negtgel!U$2:BL$2,'Tsalin uzuulelt'!F$4,negtgel!U519:BL519)+SUMIF(negtgel!U$2:BL$2,'Tsalin uzuulelt'!F$5,negtgel!U519:BL519)</f>
      </c>
      <c r="I519">
        <f>SUMIF(negtgel!U$2:BL$2,'Tsalin uzuulelt'!H$1,negtgel!U519:BL519) + SUMIF(negtgel!U$2:BL$2,'Tsalin uzuulelt'!H$2,negtgel!U519:BL519)+SUMIF(negtgel!U$2:BL$2,'Tsalin uzuulelt'!H$3,negtgel!U519:BL519)+SUMIF(negtgel!U$2:BL$2,'Tsalin uzuulelt'!H$4,negtgel!U519:BL519)+SUMIF(negtgel!U$2:BL$2,'Tsalin uzuulelt'!H$5,negtgel!U519:BL519)</f>
      </c>
      <c r="J519">
        <f>SUMIF(negtgel!U$2:BL$2,'Tsalin uzuulelt'!J$1,negtgel!U519:BL519) + SUMIF(negtgel!U$2:BL$2,'Tsalin uzuulelt'!J$2,negtgel!U519:BL519)+SUMIF(negtgel!U$2:BL$2,'Tsalin uzuulelt'!J$3,negtgel!U519:BL519)+SUMIF(negtgel!U$2:BL$2,'Tsalin uzuulelt'!J$4,negtgel!U519:BL519)+SUMIF(negtgel!U$2:BL$2,'Tsalin uzuulelt'!J$5,negtgel!U519:BL519)</f>
      </c>
      <c r="K519">
        <f>SUMIF(negtgel!U$2:BL$2,'Tsalin uzuulelt'!L$1,negtgel!U519:BL519) + SUMIF(negtgel!U$2:BL$2,'Tsalin uzuulelt'!L$2,negtgel!U519:BL519)+SUMIF(negtgel!U$2:BL$2,'Tsalin uzuulelt'!L$3,negtgel!U519:BL519)+SUMIF(negtgel!U$2:BL$2,'Tsalin uzuulelt'!L$4,negtgel!U519:BL519)+SUMIF(negtgel!U$2:BL$2,'Tsalin uzuulelt'!L$5,negtgel!U519:BL519)</f>
      </c>
      <c r="L519">
        <f>SUMIF(negtgel!U$2:BL$2,'Tsalin uzuulelt'!N$1,negtgel!U519:BL519) + SUMIF(negtgel!U$2:BL$2,'Tsalin uzuulelt'!N$2,negtgel!U519:BL519)+SUMIF(negtgel!U$2:BL$2,'Tsalin uzuulelt'!N$3,negtgel!U519:BL519)+SUMIF(negtgel!U$2:BL$2,'Tsalin uzuulelt'!N$4,negtgel!U519:BL519)+SUMIF(negtgel!U$2:BL$2,'Tsalin uzuulelt'!N$5,negtgel!U519:BL519)</f>
      </c>
      <c r="M519">
        <f>SUMIF(negtgel!U$2:BL$2,'Tsalin uzuulelt'!P$1,negtgel!U519:BL519) + SUMIF(negtgel!U$2:BL$2,'Tsalin uzuulelt'!P$2,negtgel!U519:BL519)+ SUMIF(negtgel!U$2:BL$2,'Tsalin uzuulelt'!P$3,negtgel!U519:BL519)+ SUMIF(negtgel!U$2:BL$2,'Tsalin uzuulelt'!P$4,negtgel!U519:BL519)+ SUMIF(negtgel!U$2:BL$2,'Tsalin uzuulelt'!P$5,negtgel!U519:BL519)</f>
      </c>
      <c r="N519">
        <f>IF(ISNUMBER(U519*1)=CF519,0,K519-H519-G519)</f>
      </c>
      <c r="O519">
        <f>IF(ISNUMBER(U519*1)=CF519,0,L519)</f>
      </c>
      <c r="P519">
        <f>IF(ISNUMBER(U519*1)=CF519,0,M519)</f>
      </c>
      <c r="Q519">
        <f>IF(N519&gt;2400000,N519,0)</f>
      </c>
      <c r="R519">
        <f>IF(L519/Q519*100&lt;3,2,10)</f>
      </c>
      <c r="S519">
        <f>IF(CH519=0,0,IF(B519&gt;9,10,IF(B519&gt;8,B519,IF(B519&gt;7.7,7.8,IF(B519&gt;3,B519,IF(B519&gt;1.5,2))))))</f>
      </c>
      <c r="T519">
        <f>IFERROR(U519*1,0)</f>
      </c>
      <c r="U519" t="n">
        <v>69.0</v>
      </c>
      <c r="V519" t="s">
        <v>4496</v>
      </c>
      <c r="W519" t="s">
        <v>4469</v>
      </c>
      <c r="X519" t="n">
        <v>677436.0</v>
      </c>
      <c r="Y519" t="n">
        <v>235630.0</v>
      </c>
      <c r="Z519" t="n">
        <v>47126.0</v>
      </c>
      <c r="AA519" t="n">
        <v>47126.0</v>
      </c>
      <c r="AB519" t="n">
        <v>0.0</v>
      </c>
      <c r="AC519" t="n">
        <v>0.0</v>
      </c>
      <c r="AD519" t="n">
        <v>0.0</v>
      </c>
      <c r="AE519" t="n">
        <v>0.0</v>
      </c>
      <c r="AF519" t="n">
        <v>24000.0</v>
      </c>
      <c r="AG519" t="n">
        <v>0.0</v>
      </c>
      <c r="AH519" t="n">
        <v>0.0</v>
      </c>
      <c r="AI519" t="n">
        <v>0.0</v>
      </c>
      <c r="AJ519" t="n">
        <v>0.0</v>
      </c>
      <c r="AK519" t="n">
        <v>0.0</v>
      </c>
      <c r="AL519" t="n">
        <v>0.0</v>
      </c>
      <c r="AM519" t="n">
        <v>0.0</v>
      </c>
      <c r="AN519" t="n">
        <v>0.0</v>
      </c>
      <c r="AO519" t="n">
        <v>353882.0</v>
      </c>
      <c r="AP519" t="n">
        <v>35389.0</v>
      </c>
      <c r="AQ519" t="n">
        <v>25089.4</v>
      </c>
      <c r="CG519"/>
    </row>
    <row r="520">
      <c r="A520" t="n">
        <v>8.0</v>
      </c>
      <c r="B520">
        <f>IF((K520-G520-H520&gt;2400000),10,(L520/(K520-G520-H520)*100))</f>
      </c>
      <c r="C520">
        <f>IF(N520&gt;2400000,240000,(N520*S520)/100)</f>
      </c>
      <c r="D520">
        <f>IF(S520=0,0,IF((N520-I520)&gt;2400000,((((((N520-I520-J520)-240000))*0.1+(I520+J520)*0.1)))-7000,((((((N520-I520-J520)-(N520-I520-J520)*S520/100)))*0.1+(I520+J520)*0.1)-7000)))</f>
      </c>
      <c r="E520">
        <f>C520-O520</f>
      </c>
      <c r="F520">
        <f>D520-P520</f>
      </c>
      <c r="G520">
        <f>SUMIF(negtgel!U$2:BL$2,'Tsalin uzuulelt'!B$1,negtgel!U520:BL520) + SUMIF(negtgel!U$2:BL$2,'Tsalin uzuulelt'!B$2,negtgel!U520:BL520)+SUMIF(negtgel!U$2:BL$2,'Tsalin uzuulelt'!B$3,negtgel!U520:BL520)+SUMIF(negtgel!U$2:BL$2,'Tsalin uzuulelt'!B$4,negtgel!U520:BL520)+SUMIF(negtgel!U$2:BL$2,'Tsalin uzuulelt'!B$5,negtgel!U520:BL520)</f>
      </c>
      <c r="H520">
        <f>SUMIF(negtgel!U$2:BL$2,'Tsalin uzuulelt'!F$1,negtgel!U520:BL520) + SUMIF(negtgel!U$2:BL$2,'Tsalin uzuulelt'!F$2,negtgel!U520:BL520)+SUMIF(negtgel!U$2:BL$2,'Tsalin uzuulelt'!F$3,negtgel!U520:BL520)+SUMIF(negtgel!U$2:BL$2,'Tsalin uzuulelt'!F$4,negtgel!U520:BL520)+SUMIF(negtgel!U$2:BL$2,'Tsalin uzuulelt'!F$5,negtgel!U520:BL520)</f>
      </c>
      <c r="I520">
        <f>SUMIF(negtgel!U$2:BL$2,'Tsalin uzuulelt'!H$1,negtgel!U520:BL520) + SUMIF(negtgel!U$2:BL$2,'Tsalin uzuulelt'!H$2,negtgel!U520:BL520)+SUMIF(negtgel!U$2:BL$2,'Tsalin uzuulelt'!H$3,negtgel!U520:BL520)+SUMIF(negtgel!U$2:BL$2,'Tsalin uzuulelt'!H$4,negtgel!U520:BL520)+SUMIF(negtgel!U$2:BL$2,'Tsalin uzuulelt'!H$5,negtgel!U520:BL520)</f>
      </c>
      <c r="J520">
        <f>SUMIF(negtgel!U$2:BL$2,'Tsalin uzuulelt'!J$1,negtgel!U520:BL520) + SUMIF(negtgel!U$2:BL$2,'Tsalin uzuulelt'!J$2,negtgel!U520:BL520)+SUMIF(negtgel!U$2:BL$2,'Tsalin uzuulelt'!J$3,negtgel!U520:BL520)+SUMIF(negtgel!U$2:BL$2,'Tsalin uzuulelt'!J$4,negtgel!U520:BL520)+SUMIF(negtgel!U$2:BL$2,'Tsalin uzuulelt'!J$5,negtgel!U520:BL520)</f>
      </c>
      <c r="K520">
        <f>SUMIF(negtgel!U$2:BL$2,'Tsalin uzuulelt'!L$1,negtgel!U520:BL520) + SUMIF(negtgel!U$2:BL$2,'Tsalin uzuulelt'!L$2,negtgel!U520:BL520)+SUMIF(negtgel!U$2:BL$2,'Tsalin uzuulelt'!L$3,negtgel!U520:BL520)+SUMIF(negtgel!U$2:BL$2,'Tsalin uzuulelt'!L$4,negtgel!U520:BL520)+SUMIF(negtgel!U$2:BL$2,'Tsalin uzuulelt'!L$5,negtgel!U520:BL520)</f>
      </c>
      <c r="L520">
        <f>SUMIF(negtgel!U$2:BL$2,'Tsalin uzuulelt'!N$1,negtgel!U520:BL520) + SUMIF(negtgel!U$2:BL$2,'Tsalin uzuulelt'!N$2,negtgel!U520:BL520)+SUMIF(negtgel!U$2:BL$2,'Tsalin uzuulelt'!N$3,negtgel!U520:BL520)+SUMIF(negtgel!U$2:BL$2,'Tsalin uzuulelt'!N$4,negtgel!U520:BL520)+SUMIF(negtgel!U$2:BL$2,'Tsalin uzuulelt'!N$5,negtgel!U520:BL520)</f>
      </c>
      <c r="M520">
        <f>SUMIF(negtgel!U$2:BL$2,'Tsalin uzuulelt'!P$1,negtgel!U520:BL520) + SUMIF(negtgel!U$2:BL$2,'Tsalin uzuulelt'!P$2,negtgel!U520:BL520)+ SUMIF(negtgel!U$2:BL$2,'Tsalin uzuulelt'!P$3,negtgel!U520:BL520)+ SUMIF(negtgel!U$2:BL$2,'Tsalin uzuulelt'!P$4,negtgel!U520:BL520)+ SUMIF(negtgel!U$2:BL$2,'Tsalin uzuulelt'!P$5,negtgel!U520:BL520)</f>
      </c>
      <c r="N520">
        <f>IF(ISNUMBER(U520*1)=CF520,0,K520-H520-G520)</f>
      </c>
      <c r="O520">
        <f>IF(ISNUMBER(U520*1)=CF520,0,L520)</f>
      </c>
      <c r="P520">
        <f>IF(ISNUMBER(U520*1)=CF520,0,M520)</f>
      </c>
      <c r="Q520">
        <f>IF(N520&gt;2400000,N520,0)</f>
      </c>
      <c r="R520">
        <f>IF(L520/Q520*100&lt;3,2,10)</f>
      </c>
      <c r="S520">
        <f>IF(CH520=0,0,IF(B520&gt;9,10,IF(B520&gt;8,B520,IF(B520&gt;7.7,7.8,IF(B520&gt;3,B520,IF(B520&gt;1.5,2))))))</f>
      </c>
      <c r="T520">
        <f>IFERROR(U520*1,0)</f>
      </c>
      <c r="U520" t="n">
        <v>70.0</v>
      </c>
      <c r="V520" t="s">
        <v>4497</v>
      </c>
      <c r="W520" t="s">
        <v>4464</v>
      </c>
      <c r="X520" t="n">
        <v>795935.0</v>
      </c>
      <c r="Y520" t="n">
        <v>588300.0</v>
      </c>
      <c r="Z520" t="n">
        <v>117660.0</v>
      </c>
      <c r="AA520" t="n">
        <v>105894.0</v>
      </c>
      <c r="AB520" t="n">
        <v>0.0</v>
      </c>
      <c r="AC520" t="n">
        <v>0.0</v>
      </c>
      <c r="AD520" t="n">
        <v>0.0</v>
      </c>
      <c r="AE520" t="n">
        <v>0.0</v>
      </c>
      <c r="AF520" t="n">
        <v>51000.0</v>
      </c>
      <c r="AG520" t="n">
        <v>0.0</v>
      </c>
      <c r="AH520" t="n">
        <v>0.0</v>
      </c>
      <c r="AI520" t="n">
        <v>0.0</v>
      </c>
      <c r="AJ520" t="n">
        <v>0.0</v>
      </c>
      <c r="AK520" t="n">
        <v>0.0</v>
      </c>
      <c r="AL520" t="n">
        <v>0.0</v>
      </c>
      <c r="AM520" t="n">
        <v>0.0</v>
      </c>
      <c r="AN520" t="n">
        <v>0.0</v>
      </c>
      <c r="AO520" t="n">
        <v>862854.0</v>
      </c>
      <c r="AP520" t="n">
        <v>86286.0</v>
      </c>
      <c r="AQ520" t="n">
        <v>71166.9</v>
      </c>
      <c r="CG520"/>
    </row>
    <row r="521">
      <c r="A521" t="n">
        <v>8.0</v>
      </c>
      <c r="B521">
        <f>IF((K521-G521-H521&gt;2400000),10,(L521/(K521-G521-H521)*100))</f>
      </c>
      <c r="C521">
        <f>IF(N521&gt;2400000,240000,(N521*S521)/100)</f>
      </c>
      <c r="D521">
        <f>IF(S521=0,0,IF((N521-I521)&gt;2400000,((((((N521-I521-J521)-240000))*0.1+(I521+J521)*0.1)))-7000,((((((N521-I521-J521)-(N521-I521-J521)*S521/100)))*0.1+(I521+J521)*0.1)-7000)))</f>
      </c>
      <c r="E521">
        <f>C521-O521</f>
      </c>
      <c r="F521">
        <f>D521-P521</f>
      </c>
      <c r="G521">
        <f>SUMIF(negtgel!U$2:BL$2,'Tsalin uzuulelt'!B$1,negtgel!U521:BL521) + SUMIF(negtgel!U$2:BL$2,'Tsalin uzuulelt'!B$2,negtgel!U521:BL521)+SUMIF(negtgel!U$2:BL$2,'Tsalin uzuulelt'!B$3,negtgel!U521:BL521)+SUMIF(negtgel!U$2:BL$2,'Tsalin uzuulelt'!B$4,negtgel!U521:BL521)+SUMIF(negtgel!U$2:BL$2,'Tsalin uzuulelt'!B$5,negtgel!U521:BL521)</f>
      </c>
      <c r="H521">
        <f>SUMIF(negtgel!U$2:BL$2,'Tsalin uzuulelt'!F$1,negtgel!U521:BL521) + SUMIF(negtgel!U$2:BL$2,'Tsalin uzuulelt'!F$2,negtgel!U521:BL521)+SUMIF(negtgel!U$2:BL$2,'Tsalin uzuulelt'!F$3,negtgel!U521:BL521)+SUMIF(negtgel!U$2:BL$2,'Tsalin uzuulelt'!F$4,negtgel!U521:BL521)+SUMIF(negtgel!U$2:BL$2,'Tsalin uzuulelt'!F$5,negtgel!U521:BL521)</f>
      </c>
      <c r="I521">
        <f>SUMIF(negtgel!U$2:BL$2,'Tsalin uzuulelt'!H$1,negtgel!U521:BL521) + SUMIF(negtgel!U$2:BL$2,'Tsalin uzuulelt'!H$2,negtgel!U521:BL521)+SUMIF(negtgel!U$2:BL$2,'Tsalin uzuulelt'!H$3,negtgel!U521:BL521)+SUMIF(negtgel!U$2:BL$2,'Tsalin uzuulelt'!H$4,negtgel!U521:BL521)+SUMIF(negtgel!U$2:BL$2,'Tsalin uzuulelt'!H$5,negtgel!U521:BL521)</f>
      </c>
      <c r="J521">
        <f>SUMIF(negtgel!U$2:BL$2,'Tsalin uzuulelt'!J$1,negtgel!U521:BL521) + SUMIF(negtgel!U$2:BL$2,'Tsalin uzuulelt'!J$2,negtgel!U521:BL521)+SUMIF(negtgel!U$2:BL$2,'Tsalin uzuulelt'!J$3,negtgel!U521:BL521)+SUMIF(negtgel!U$2:BL$2,'Tsalin uzuulelt'!J$4,negtgel!U521:BL521)+SUMIF(negtgel!U$2:BL$2,'Tsalin uzuulelt'!J$5,negtgel!U521:BL521)</f>
      </c>
      <c r="K521">
        <f>SUMIF(negtgel!U$2:BL$2,'Tsalin uzuulelt'!L$1,negtgel!U521:BL521) + SUMIF(negtgel!U$2:BL$2,'Tsalin uzuulelt'!L$2,negtgel!U521:BL521)+SUMIF(negtgel!U$2:BL$2,'Tsalin uzuulelt'!L$3,negtgel!U521:BL521)+SUMIF(negtgel!U$2:BL$2,'Tsalin uzuulelt'!L$4,negtgel!U521:BL521)+SUMIF(negtgel!U$2:BL$2,'Tsalin uzuulelt'!L$5,negtgel!U521:BL521)</f>
      </c>
      <c r="L521">
        <f>SUMIF(negtgel!U$2:BL$2,'Tsalin uzuulelt'!N$1,negtgel!U521:BL521) + SUMIF(negtgel!U$2:BL$2,'Tsalin uzuulelt'!N$2,negtgel!U521:BL521)+SUMIF(negtgel!U$2:BL$2,'Tsalin uzuulelt'!N$3,negtgel!U521:BL521)+SUMIF(negtgel!U$2:BL$2,'Tsalin uzuulelt'!N$4,negtgel!U521:BL521)+SUMIF(negtgel!U$2:BL$2,'Tsalin uzuulelt'!N$5,negtgel!U521:BL521)</f>
      </c>
      <c r="M521">
        <f>SUMIF(negtgel!U$2:BL$2,'Tsalin uzuulelt'!P$1,negtgel!U521:BL521) + SUMIF(negtgel!U$2:BL$2,'Tsalin uzuulelt'!P$2,negtgel!U521:BL521)+ SUMIF(negtgel!U$2:BL$2,'Tsalin uzuulelt'!P$3,negtgel!U521:BL521)+ SUMIF(negtgel!U$2:BL$2,'Tsalin uzuulelt'!P$4,negtgel!U521:BL521)+ SUMIF(negtgel!U$2:BL$2,'Tsalin uzuulelt'!P$5,negtgel!U521:BL521)</f>
      </c>
      <c r="N521">
        <f>IF(ISNUMBER(U521*1)=CF521,0,K521-H521-G521)</f>
      </c>
      <c r="O521">
        <f>IF(ISNUMBER(U521*1)=CF521,0,L521)</f>
      </c>
      <c r="P521">
        <f>IF(ISNUMBER(U521*1)=CF521,0,M521)</f>
      </c>
      <c r="Q521">
        <f>IF(N521&gt;2400000,N521,0)</f>
      </c>
      <c r="R521">
        <f>IF(L521/Q521*100&lt;3,2,10)</f>
      </c>
      <c r="S521">
        <f>IF(CH521=0,0,IF(B521&gt;9,10,IF(B521&gt;8,B521,IF(B521&gt;7.7,7.8,IF(B521&gt;3,B521,IF(B521&gt;1.5,2))))))</f>
      </c>
      <c r="T521">
        <f>IFERROR(U521*1,0)</f>
      </c>
      <c r="U521" t="n">
        <v>71.0</v>
      </c>
      <c r="V521" t="s">
        <v>4498</v>
      </c>
      <c r="W521" t="s">
        <v>4499</v>
      </c>
      <c r="X521" t="n">
        <v>698795.0</v>
      </c>
      <c r="Y521" t="n">
        <v>364589.0</v>
      </c>
      <c r="Z521" t="n">
        <v>54688.0</v>
      </c>
      <c r="AA521" t="n">
        <v>65626.0</v>
      </c>
      <c r="AB521" t="n">
        <v>0.0</v>
      </c>
      <c r="AC521" t="n">
        <v>0.0</v>
      </c>
      <c r="AD521" t="n">
        <v>0.0</v>
      </c>
      <c r="AE521" t="n">
        <v>0.0</v>
      </c>
      <c r="AF521" t="n">
        <v>36000.0</v>
      </c>
      <c r="AG521" t="n">
        <v>0.0</v>
      </c>
      <c r="AH521" t="n">
        <v>0.0</v>
      </c>
      <c r="AI521" t="n">
        <v>0.0</v>
      </c>
      <c r="AJ521" t="n">
        <v>0.0</v>
      </c>
      <c r="AK521" t="n">
        <v>0.0</v>
      </c>
      <c r="AL521" t="n">
        <v>0.0</v>
      </c>
      <c r="AM521" t="n">
        <v>0.0</v>
      </c>
      <c r="AN521" t="n">
        <v>0.0</v>
      </c>
      <c r="AO521" t="n">
        <v>520903.0</v>
      </c>
      <c r="AP521" t="n">
        <v>52090.0</v>
      </c>
      <c r="AQ521" t="n">
        <v>40241.3</v>
      </c>
      <c r="CG521"/>
    </row>
    <row r="522">
      <c r="A522" t="n">
        <v>8.0</v>
      </c>
      <c r="B522">
        <f>IF((K522-G522-H522&gt;2400000),10,(L522/(K522-G522-H522)*100))</f>
      </c>
      <c r="C522">
        <f>IF(N522&gt;2400000,240000,(N522*S522)/100)</f>
      </c>
      <c r="D522">
        <f>IF(S522=0,0,IF((N522-I522)&gt;2400000,((((((N522-I522-J522)-240000))*0.1+(I522+J522)*0.1)))-7000,((((((N522-I522-J522)-(N522-I522-J522)*S522/100)))*0.1+(I522+J522)*0.1)-7000)))</f>
      </c>
      <c r="E522">
        <f>C522-O522</f>
      </c>
      <c r="F522">
        <f>D522-P522</f>
      </c>
      <c r="G522">
        <f>SUMIF(negtgel!U$2:BL$2,'Tsalin uzuulelt'!B$1,negtgel!U522:BL522) + SUMIF(negtgel!U$2:BL$2,'Tsalin uzuulelt'!B$2,negtgel!U522:BL522)+SUMIF(negtgel!U$2:BL$2,'Tsalin uzuulelt'!B$3,negtgel!U522:BL522)+SUMIF(negtgel!U$2:BL$2,'Tsalin uzuulelt'!B$4,negtgel!U522:BL522)+SUMIF(negtgel!U$2:BL$2,'Tsalin uzuulelt'!B$5,negtgel!U522:BL522)</f>
      </c>
      <c r="H522">
        <f>SUMIF(negtgel!U$2:BL$2,'Tsalin uzuulelt'!F$1,negtgel!U522:BL522) + SUMIF(negtgel!U$2:BL$2,'Tsalin uzuulelt'!F$2,negtgel!U522:BL522)+SUMIF(negtgel!U$2:BL$2,'Tsalin uzuulelt'!F$3,negtgel!U522:BL522)+SUMIF(negtgel!U$2:BL$2,'Tsalin uzuulelt'!F$4,negtgel!U522:BL522)+SUMIF(negtgel!U$2:BL$2,'Tsalin uzuulelt'!F$5,negtgel!U522:BL522)</f>
      </c>
      <c r="I522">
        <f>SUMIF(negtgel!U$2:BL$2,'Tsalin uzuulelt'!H$1,negtgel!U522:BL522) + SUMIF(negtgel!U$2:BL$2,'Tsalin uzuulelt'!H$2,negtgel!U522:BL522)+SUMIF(negtgel!U$2:BL$2,'Tsalin uzuulelt'!H$3,negtgel!U522:BL522)+SUMIF(negtgel!U$2:BL$2,'Tsalin uzuulelt'!H$4,negtgel!U522:BL522)+SUMIF(negtgel!U$2:BL$2,'Tsalin uzuulelt'!H$5,negtgel!U522:BL522)</f>
      </c>
      <c r="J522">
        <f>SUMIF(negtgel!U$2:BL$2,'Tsalin uzuulelt'!J$1,negtgel!U522:BL522) + SUMIF(negtgel!U$2:BL$2,'Tsalin uzuulelt'!J$2,negtgel!U522:BL522)+SUMIF(negtgel!U$2:BL$2,'Tsalin uzuulelt'!J$3,negtgel!U522:BL522)+SUMIF(negtgel!U$2:BL$2,'Tsalin uzuulelt'!J$4,negtgel!U522:BL522)+SUMIF(negtgel!U$2:BL$2,'Tsalin uzuulelt'!J$5,negtgel!U522:BL522)</f>
      </c>
      <c r="K522">
        <f>SUMIF(negtgel!U$2:BL$2,'Tsalin uzuulelt'!L$1,negtgel!U522:BL522) + SUMIF(negtgel!U$2:BL$2,'Tsalin uzuulelt'!L$2,negtgel!U522:BL522)+SUMIF(negtgel!U$2:BL$2,'Tsalin uzuulelt'!L$3,negtgel!U522:BL522)+SUMIF(negtgel!U$2:BL$2,'Tsalin uzuulelt'!L$4,negtgel!U522:BL522)+SUMIF(negtgel!U$2:BL$2,'Tsalin uzuulelt'!L$5,negtgel!U522:BL522)</f>
      </c>
      <c r="L522">
        <f>SUMIF(negtgel!U$2:BL$2,'Tsalin uzuulelt'!N$1,negtgel!U522:BL522) + SUMIF(negtgel!U$2:BL$2,'Tsalin uzuulelt'!N$2,negtgel!U522:BL522)+SUMIF(negtgel!U$2:BL$2,'Tsalin uzuulelt'!N$3,negtgel!U522:BL522)+SUMIF(negtgel!U$2:BL$2,'Tsalin uzuulelt'!N$4,negtgel!U522:BL522)+SUMIF(negtgel!U$2:BL$2,'Tsalin uzuulelt'!N$5,negtgel!U522:BL522)</f>
      </c>
      <c r="M522">
        <f>SUMIF(negtgel!U$2:BL$2,'Tsalin uzuulelt'!P$1,negtgel!U522:BL522) + SUMIF(negtgel!U$2:BL$2,'Tsalin uzuulelt'!P$2,negtgel!U522:BL522)+ SUMIF(negtgel!U$2:BL$2,'Tsalin uzuulelt'!P$3,negtgel!U522:BL522)+ SUMIF(negtgel!U$2:BL$2,'Tsalin uzuulelt'!P$4,negtgel!U522:BL522)+ SUMIF(negtgel!U$2:BL$2,'Tsalin uzuulelt'!P$5,negtgel!U522:BL522)</f>
      </c>
      <c r="N522">
        <f>IF(ISNUMBER(U522*1)=CF522,0,K522-H522-G522)</f>
      </c>
      <c r="O522">
        <f>IF(ISNUMBER(U522*1)=CF522,0,L522)</f>
      </c>
      <c r="P522">
        <f>IF(ISNUMBER(U522*1)=CF522,0,M522)</f>
      </c>
      <c r="Q522">
        <f>IF(N522&gt;2400000,N522,0)</f>
      </c>
      <c r="R522">
        <f>IF(L522/Q522*100&lt;3,2,10)</f>
      </c>
      <c r="S522">
        <f>IF(CH522=0,0,IF(B522&gt;9,10,IF(B522&gt;8,B522,IF(B522&gt;7.7,7.8,IF(B522&gt;3,B522,IF(B522&gt;1.5,2))))))</f>
      </c>
      <c r="T522">
        <f>IFERROR(U522*1,0)</f>
      </c>
      <c r="U522" t="n">
        <v>72.0</v>
      </c>
      <c r="V522" t="s">
        <v>4500</v>
      </c>
      <c r="W522" t="s">
        <v>4469</v>
      </c>
      <c r="X522" t="n">
        <v>547759.0</v>
      </c>
      <c r="Y522" t="n">
        <v>547759.0</v>
      </c>
      <c r="Z522" t="n">
        <v>0.0</v>
      </c>
      <c r="AA522" t="n">
        <v>0.0</v>
      </c>
      <c r="AB522" t="n">
        <v>0.0</v>
      </c>
      <c r="AC522" t="n">
        <v>0.0</v>
      </c>
      <c r="AD522" t="n">
        <v>0.0</v>
      </c>
      <c r="AE522" t="n">
        <v>0.0</v>
      </c>
      <c r="AF522" t="n">
        <v>69000.0</v>
      </c>
      <c r="AG522" t="n">
        <v>0.0</v>
      </c>
      <c r="AH522" t="n">
        <v>0.0</v>
      </c>
      <c r="AI522" t="n">
        <v>0.0</v>
      </c>
      <c r="AJ522" t="n">
        <v>0.0</v>
      </c>
      <c r="AK522" t="n">
        <v>0.0</v>
      </c>
      <c r="AL522" t="n">
        <v>0.0</v>
      </c>
      <c r="AM522" t="n">
        <v>0.0</v>
      </c>
      <c r="AN522" t="n">
        <v>0.0</v>
      </c>
      <c r="AO522" t="n">
        <v>616759.0</v>
      </c>
      <c r="AP522" t="n">
        <v>61676.0</v>
      </c>
      <c r="AQ522" t="n">
        <v>49198.3</v>
      </c>
      <c r="CG522"/>
    </row>
    <row r="523">
      <c r="A523" t="n">
        <v>8.0</v>
      </c>
      <c r="B523">
        <f>IF((K523-G523-H523&gt;2400000),10,(L523/(K523-G523-H523)*100))</f>
      </c>
      <c r="C523">
        <f>IF(N523&gt;2400000,240000,(N523*S523)/100)</f>
      </c>
      <c r="D523">
        <f>IF(S523=0,0,IF((N523-I523)&gt;2400000,((((((N523-I523-J523)-240000))*0.1+(I523+J523)*0.1)))-7000,((((((N523-I523-J523)-(N523-I523-J523)*S523/100)))*0.1+(I523+J523)*0.1)-7000)))</f>
      </c>
      <c r="E523">
        <f>C523-O523</f>
      </c>
      <c r="F523">
        <f>D523-P523</f>
      </c>
      <c r="G523">
        <f>SUMIF(negtgel!U$2:BL$2,'Tsalin uzuulelt'!B$1,negtgel!U523:BL523) + SUMIF(negtgel!U$2:BL$2,'Tsalin uzuulelt'!B$2,negtgel!U523:BL523)+SUMIF(negtgel!U$2:BL$2,'Tsalin uzuulelt'!B$3,negtgel!U523:BL523)+SUMIF(negtgel!U$2:BL$2,'Tsalin uzuulelt'!B$4,negtgel!U523:BL523)+SUMIF(negtgel!U$2:BL$2,'Tsalin uzuulelt'!B$5,negtgel!U523:BL523)</f>
      </c>
      <c r="H523">
        <f>SUMIF(negtgel!U$2:BL$2,'Tsalin uzuulelt'!F$1,negtgel!U523:BL523) + SUMIF(negtgel!U$2:BL$2,'Tsalin uzuulelt'!F$2,negtgel!U523:BL523)+SUMIF(negtgel!U$2:BL$2,'Tsalin uzuulelt'!F$3,negtgel!U523:BL523)+SUMIF(negtgel!U$2:BL$2,'Tsalin uzuulelt'!F$4,negtgel!U523:BL523)+SUMIF(negtgel!U$2:BL$2,'Tsalin uzuulelt'!F$5,negtgel!U523:BL523)</f>
      </c>
      <c r="I523">
        <f>SUMIF(negtgel!U$2:BL$2,'Tsalin uzuulelt'!H$1,negtgel!U523:BL523) + SUMIF(negtgel!U$2:BL$2,'Tsalin uzuulelt'!H$2,negtgel!U523:BL523)+SUMIF(negtgel!U$2:BL$2,'Tsalin uzuulelt'!H$3,negtgel!U523:BL523)+SUMIF(negtgel!U$2:BL$2,'Tsalin uzuulelt'!H$4,negtgel!U523:BL523)+SUMIF(negtgel!U$2:BL$2,'Tsalin uzuulelt'!H$5,negtgel!U523:BL523)</f>
      </c>
      <c r="J523">
        <f>SUMIF(negtgel!U$2:BL$2,'Tsalin uzuulelt'!J$1,negtgel!U523:BL523) + SUMIF(negtgel!U$2:BL$2,'Tsalin uzuulelt'!J$2,negtgel!U523:BL523)+SUMIF(negtgel!U$2:BL$2,'Tsalin uzuulelt'!J$3,negtgel!U523:BL523)+SUMIF(negtgel!U$2:BL$2,'Tsalin uzuulelt'!J$4,negtgel!U523:BL523)+SUMIF(negtgel!U$2:BL$2,'Tsalin uzuulelt'!J$5,negtgel!U523:BL523)</f>
      </c>
      <c r="K523">
        <f>SUMIF(negtgel!U$2:BL$2,'Tsalin uzuulelt'!L$1,negtgel!U523:BL523) + SUMIF(negtgel!U$2:BL$2,'Tsalin uzuulelt'!L$2,negtgel!U523:BL523)+SUMIF(negtgel!U$2:BL$2,'Tsalin uzuulelt'!L$3,negtgel!U523:BL523)+SUMIF(negtgel!U$2:BL$2,'Tsalin uzuulelt'!L$4,negtgel!U523:BL523)+SUMIF(negtgel!U$2:BL$2,'Tsalin uzuulelt'!L$5,negtgel!U523:BL523)</f>
      </c>
      <c r="L523">
        <f>SUMIF(negtgel!U$2:BL$2,'Tsalin uzuulelt'!N$1,negtgel!U523:BL523) + SUMIF(negtgel!U$2:BL$2,'Tsalin uzuulelt'!N$2,negtgel!U523:BL523)+SUMIF(negtgel!U$2:BL$2,'Tsalin uzuulelt'!N$3,negtgel!U523:BL523)+SUMIF(negtgel!U$2:BL$2,'Tsalin uzuulelt'!N$4,negtgel!U523:BL523)+SUMIF(negtgel!U$2:BL$2,'Tsalin uzuulelt'!N$5,negtgel!U523:BL523)</f>
      </c>
      <c r="M523">
        <f>SUMIF(negtgel!U$2:BL$2,'Tsalin uzuulelt'!P$1,negtgel!U523:BL523) + SUMIF(negtgel!U$2:BL$2,'Tsalin uzuulelt'!P$2,negtgel!U523:BL523)+ SUMIF(negtgel!U$2:BL$2,'Tsalin uzuulelt'!P$3,negtgel!U523:BL523)+ SUMIF(negtgel!U$2:BL$2,'Tsalin uzuulelt'!P$4,negtgel!U523:BL523)+ SUMIF(negtgel!U$2:BL$2,'Tsalin uzuulelt'!P$5,negtgel!U523:BL523)</f>
      </c>
      <c r="N523">
        <f>IF(ISNUMBER(U523*1)=CF523,0,K523-H523-G523)</f>
      </c>
      <c r="O523">
        <f>IF(ISNUMBER(U523*1)=CF523,0,L523)</f>
      </c>
      <c r="P523">
        <f>IF(ISNUMBER(U523*1)=CF523,0,M523)</f>
      </c>
      <c r="Q523">
        <f>IF(N523&gt;2400000,N523,0)</f>
      </c>
      <c r="R523">
        <f>IF(L523/Q523*100&lt;3,2,10)</f>
      </c>
      <c r="S523">
        <f>IF(CH523=0,0,IF(B523&gt;9,10,IF(B523&gt;8,B523,IF(B523&gt;7.7,7.8,IF(B523&gt;3,B523,IF(B523&gt;1.5,2))))))</f>
      </c>
      <c r="T523">
        <f>IFERROR(U523*1,0)</f>
      </c>
      <c r="U523" t="n">
        <v>73.0</v>
      </c>
      <c r="V523" t="s">
        <v>4501</v>
      </c>
      <c r="W523" t="s">
        <v>4502</v>
      </c>
      <c r="X523" t="n">
        <v>539547.0</v>
      </c>
      <c r="Y523" t="n">
        <v>0.0</v>
      </c>
      <c r="Z523" t="n">
        <v>0.0</v>
      </c>
      <c r="AA523" t="n">
        <v>0.0</v>
      </c>
      <c r="AB523" t="n">
        <v>0.0</v>
      </c>
      <c r="AC523" t="n">
        <v>0.0</v>
      </c>
      <c r="AD523" t="n">
        <v>0.0</v>
      </c>
      <c r="AE523" t="n">
        <v>0.0</v>
      </c>
      <c r="AF523" t="n">
        <v>0.0</v>
      </c>
      <c r="AG523" t="n">
        <v>0.0</v>
      </c>
      <c r="AH523" t="n">
        <v>0.0</v>
      </c>
      <c r="AI523" t="n">
        <v>0.0</v>
      </c>
      <c r="AJ523" t="n">
        <v>0.0</v>
      </c>
      <c r="AK523" t="n">
        <v>0.0</v>
      </c>
      <c r="AL523" t="n">
        <v>0.0</v>
      </c>
      <c r="AM523" t="n">
        <v>0.0</v>
      </c>
      <c r="AN523" t="n">
        <v>0.0</v>
      </c>
      <c r="AO523" t="n">
        <v>0.0</v>
      </c>
      <c r="AP523" t="n">
        <v>0.0</v>
      </c>
      <c r="AQ523" t="n">
        <v>0.0</v>
      </c>
      <c r="CG523"/>
    </row>
    <row r="524">
      <c r="A524" t="n">
        <v>8.0</v>
      </c>
      <c r="B524">
        <f>IF((K524-G524-H524&gt;2400000),10,(L524/(K524-G524-H524)*100))</f>
      </c>
      <c r="C524">
        <f>IF(N524&gt;2400000,240000,(N524*S524)/100)</f>
      </c>
      <c r="D524">
        <f>IF(S524=0,0,IF((N524-I524)&gt;2400000,((((((N524-I524-J524)-240000))*0.1+(I524+J524)*0.1)))-7000,((((((N524-I524-J524)-(N524-I524-J524)*S524/100)))*0.1+(I524+J524)*0.1)-7000)))</f>
      </c>
      <c r="E524">
        <f>C524-O524</f>
      </c>
      <c r="F524">
        <f>D524-P524</f>
      </c>
      <c r="G524">
        <f>SUMIF(negtgel!U$2:BL$2,'Tsalin uzuulelt'!B$1,negtgel!U524:BL524) + SUMIF(negtgel!U$2:BL$2,'Tsalin uzuulelt'!B$2,negtgel!U524:BL524)+SUMIF(negtgel!U$2:BL$2,'Tsalin uzuulelt'!B$3,negtgel!U524:BL524)+SUMIF(negtgel!U$2:BL$2,'Tsalin uzuulelt'!B$4,negtgel!U524:BL524)+SUMIF(negtgel!U$2:BL$2,'Tsalin uzuulelt'!B$5,negtgel!U524:BL524)</f>
      </c>
      <c r="H524">
        <f>SUMIF(negtgel!U$2:BL$2,'Tsalin uzuulelt'!F$1,negtgel!U524:BL524) + SUMIF(negtgel!U$2:BL$2,'Tsalin uzuulelt'!F$2,negtgel!U524:BL524)+SUMIF(negtgel!U$2:BL$2,'Tsalin uzuulelt'!F$3,negtgel!U524:BL524)+SUMIF(negtgel!U$2:BL$2,'Tsalin uzuulelt'!F$4,negtgel!U524:BL524)+SUMIF(negtgel!U$2:BL$2,'Tsalin uzuulelt'!F$5,negtgel!U524:BL524)</f>
      </c>
      <c r="I524">
        <f>SUMIF(negtgel!U$2:BL$2,'Tsalin uzuulelt'!H$1,negtgel!U524:BL524) + SUMIF(negtgel!U$2:BL$2,'Tsalin uzuulelt'!H$2,negtgel!U524:BL524)+SUMIF(negtgel!U$2:BL$2,'Tsalin uzuulelt'!H$3,negtgel!U524:BL524)+SUMIF(negtgel!U$2:BL$2,'Tsalin uzuulelt'!H$4,negtgel!U524:BL524)+SUMIF(negtgel!U$2:BL$2,'Tsalin uzuulelt'!H$5,negtgel!U524:BL524)</f>
      </c>
      <c r="J524">
        <f>SUMIF(negtgel!U$2:BL$2,'Tsalin uzuulelt'!J$1,negtgel!U524:BL524) + SUMIF(negtgel!U$2:BL$2,'Tsalin uzuulelt'!J$2,negtgel!U524:BL524)+SUMIF(negtgel!U$2:BL$2,'Tsalin uzuulelt'!J$3,negtgel!U524:BL524)+SUMIF(negtgel!U$2:BL$2,'Tsalin uzuulelt'!J$4,negtgel!U524:BL524)+SUMIF(negtgel!U$2:BL$2,'Tsalin uzuulelt'!J$5,negtgel!U524:BL524)</f>
      </c>
      <c r="K524">
        <f>SUMIF(negtgel!U$2:BL$2,'Tsalin uzuulelt'!L$1,negtgel!U524:BL524) + SUMIF(negtgel!U$2:BL$2,'Tsalin uzuulelt'!L$2,negtgel!U524:BL524)+SUMIF(negtgel!U$2:BL$2,'Tsalin uzuulelt'!L$3,negtgel!U524:BL524)+SUMIF(negtgel!U$2:BL$2,'Tsalin uzuulelt'!L$4,negtgel!U524:BL524)+SUMIF(negtgel!U$2:BL$2,'Tsalin uzuulelt'!L$5,negtgel!U524:BL524)</f>
      </c>
      <c r="L524">
        <f>SUMIF(negtgel!U$2:BL$2,'Tsalin uzuulelt'!N$1,negtgel!U524:BL524) + SUMIF(negtgel!U$2:BL$2,'Tsalin uzuulelt'!N$2,negtgel!U524:BL524)+SUMIF(negtgel!U$2:BL$2,'Tsalin uzuulelt'!N$3,negtgel!U524:BL524)+SUMIF(negtgel!U$2:BL$2,'Tsalin uzuulelt'!N$4,negtgel!U524:BL524)+SUMIF(negtgel!U$2:BL$2,'Tsalin uzuulelt'!N$5,negtgel!U524:BL524)</f>
      </c>
      <c r="M524">
        <f>SUMIF(negtgel!U$2:BL$2,'Tsalin uzuulelt'!P$1,negtgel!U524:BL524) + SUMIF(negtgel!U$2:BL$2,'Tsalin uzuulelt'!P$2,negtgel!U524:BL524)+ SUMIF(negtgel!U$2:BL$2,'Tsalin uzuulelt'!P$3,negtgel!U524:BL524)+ SUMIF(negtgel!U$2:BL$2,'Tsalin uzuulelt'!P$4,negtgel!U524:BL524)+ SUMIF(negtgel!U$2:BL$2,'Tsalin uzuulelt'!P$5,negtgel!U524:BL524)</f>
      </c>
      <c r="N524">
        <f>IF(ISNUMBER(U524*1)=CF524,0,K524-H524-G524)</f>
      </c>
      <c r="O524">
        <f>IF(ISNUMBER(U524*1)=CF524,0,L524)</f>
      </c>
      <c r="P524">
        <f>IF(ISNUMBER(U524*1)=CF524,0,M524)</f>
      </c>
      <c r="Q524">
        <f>IF(N524&gt;2400000,N524,0)</f>
      </c>
      <c r="R524">
        <f>IF(L524/Q524*100&lt;3,2,10)</f>
      </c>
      <c r="S524">
        <f>IF(CH524=0,0,IF(B524&gt;9,10,IF(B524&gt;8,B524,IF(B524&gt;7.7,7.8,IF(B524&gt;3,B524,IF(B524&gt;1.5,2))))))</f>
      </c>
      <c r="T524">
        <f>IFERROR(U524*1,0)</f>
      </c>
      <c r="U524" t="n">
        <v>74.0</v>
      </c>
      <c r="V524" t="s">
        <v>4503</v>
      </c>
      <c r="W524" t="s">
        <v>4469</v>
      </c>
      <c r="X524" t="n">
        <v>677436.0</v>
      </c>
      <c r="Y524" t="n">
        <v>235630.0</v>
      </c>
      <c r="Z524" t="n">
        <v>47126.0</v>
      </c>
      <c r="AA524" t="n">
        <v>47126.0</v>
      </c>
      <c r="AB524" t="n">
        <v>0.0</v>
      </c>
      <c r="AC524" t="n">
        <v>35344.0</v>
      </c>
      <c r="AD524" t="n">
        <v>0.0</v>
      </c>
      <c r="AE524" t="n">
        <v>0.0</v>
      </c>
      <c r="AF524" t="n">
        <v>24000.0</v>
      </c>
      <c r="AG524" t="n">
        <v>0.0</v>
      </c>
      <c r="AH524" t="n">
        <v>0.0</v>
      </c>
      <c r="AI524" t="n">
        <v>0.0</v>
      </c>
      <c r="AJ524" t="n">
        <v>0.0</v>
      </c>
      <c r="AK524" t="n">
        <v>0.0</v>
      </c>
      <c r="AL524" t="n">
        <v>0.0</v>
      </c>
      <c r="AM524" t="n">
        <v>0.0</v>
      </c>
      <c r="AN524" t="n">
        <v>0.0</v>
      </c>
      <c r="AO524" t="n">
        <v>389226.0</v>
      </c>
      <c r="AP524" t="n">
        <v>38923.0</v>
      </c>
      <c r="AQ524" t="n">
        <v>28270.3</v>
      </c>
      <c r="CG524"/>
    </row>
    <row r="525">
      <c r="A525" t="n">
        <v>8.0</v>
      </c>
      <c r="B525">
        <f>IF((K525-G525-H525&gt;2400000),10,(L525/(K525-G525-H525)*100))</f>
      </c>
      <c r="C525">
        <f>IF(N525&gt;2400000,240000,(N525*S525)/100)</f>
      </c>
      <c r="D525">
        <f>IF(S525=0,0,IF((N525-I525)&gt;2400000,((((((N525-I525-J525)-240000))*0.1+(I525+J525)*0.1)))-7000,((((((N525-I525-J525)-(N525-I525-J525)*S525/100)))*0.1+(I525+J525)*0.1)-7000)))</f>
      </c>
      <c r="E525">
        <f>C525-O525</f>
      </c>
      <c r="F525">
        <f>D525-P525</f>
      </c>
      <c r="G525">
        <f>SUMIF(negtgel!U$2:BL$2,'Tsalin uzuulelt'!B$1,negtgel!U525:BL525) + SUMIF(negtgel!U$2:BL$2,'Tsalin uzuulelt'!B$2,negtgel!U525:BL525)+SUMIF(negtgel!U$2:BL$2,'Tsalin uzuulelt'!B$3,negtgel!U525:BL525)+SUMIF(negtgel!U$2:BL$2,'Tsalin uzuulelt'!B$4,negtgel!U525:BL525)+SUMIF(negtgel!U$2:BL$2,'Tsalin uzuulelt'!B$5,negtgel!U525:BL525)</f>
      </c>
      <c r="H525">
        <f>SUMIF(negtgel!U$2:BL$2,'Tsalin uzuulelt'!F$1,negtgel!U525:BL525) + SUMIF(negtgel!U$2:BL$2,'Tsalin uzuulelt'!F$2,negtgel!U525:BL525)+SUMIF(negtgel!U$2:BL$2,'Tsalin uzuulelt'!F$3,negtgel!U525:BL525)+SUMIF(negtgel!U$2:BL$2,'Tsalin uzuulelt'!F$4,negtgel!U525:BL525)+SUMIF(negtgel!U$2:BL$2,'Tsalin uzuulelt'!F$5,negtgel!U525:BL525)</f>
      </c>
      <c r="I525">
        <f>SUMIF(negtgel!U$2:BL$2,'Tsalin uzuulelt'!H$1,negtgel!U525:BL525) + SUMIF(negtgel!U$2:BL$2,'Tsalin uzuulelt'!H$2,negtgel!U525:BL525)+SUMIF(negtgel!U$2:BL$2,'Tsalin uzuulelt'!H$3,negtgel!U525:BL525)+SUMIF(negtgel!U$2:BL$2,'Tsalin uzuulelt'!H$4,negtgel!U525:BL525)+SUMIF(negtgel!U$2:BL$2,'Tsalin uzuulelt'!H$5,negtgel!U525:BL525)</f>
      </c>
      <c r="J525">
        <f>SUMIF(negtgel!U$2:BL$2,'Tsalin uzuulelt'!J$1,negtgel!U525:BL525) + SUMIF(negtgel!U$2:BL$2,'Tsalin uzuulelt'!J$2,negtgel!U525:BL525)+SUMIF(negtgel!U$2:BL$2,'Tsalin uzuulelt'!J$3,negtgel!U525:BL525)+SUMIF(negtgel!U$2:BL$2,'Tsalin uzuulelt'!J$4,negtgel!U525:BL525)+SUMIF(negtgel!U$2:BL$2,'Tsalin uzuulelt'!J$5,negtgel!U525:BL525)</f>
      </c>
      <c r="K525">
        <f>SUMIF(negtgel!U$2:BL$2,'Tsalin uzuulelt'!L$1,negtgel!U525:BL525) + SUMIF(negtgel!U$2:BL$2,'Tsalin uzuulelt'!L$2,negtgel!U525:BL525)+SUMIF(negtgel!U$2:BL$2,'Tsalin uzuulelt'!L$3,negtgel!U525:BL525)+SUMIF(negtgel!U$2:BL$2,'Tsalin uzuulelt'!L$4,negtgel!U525:BL525)+SUMIF(negtgel!U$2:BL$2,'Tsalin uzuulelt'!L$5,negtgel!U525:BL525)</f>
      </c>
      <c r="L525">
        <f>SUMIF(negtgel!U$2:BL$2,'Tsalin uzuulelt'!N$1,negtgel!U525:BL525) + SUMIF(negtgel!U$2:BL$2,'Tsalin uzuulelt'!N$2,negtgel!U525:BL525)+SUMIF(negtgel!U$2:BL$2,'Tsalin uzuulelt'!N$3,negtgel!U525:BL525)+SUMIF(negtgel!U$2:BL$2,'Tsalin uzuulelt'!N$4,negtgel!U525:BL525)+SUMIF(negtgel!U$2:BL$2,'Tsalin uzuulelt'!N$5,negtgel!U525:BL525)</f>
      </c>
      <c r="M525">
        <f>SUMIF(negtgel!U$2:BL$2,'Tsalin uzuulelt'!P$1,negtgel!U525:BL525) + SUMIF(negtgel!U$2:BL$2,'Tsalin uzuulelt'!P$2,negtgel!U525:BL525)+ SUMIF(negtgel!U$2:BL$2,'Tsalin uzuulelt'!P$3,negtgel!U525:BL525)+ SUMIF(negtgel!U$2:BL$2,'Tsalin uzuulelt'!P$4,negtgel!U525:BL525)+ SUMIF(negtgel!U$2:BL$2,'Tsalin uzuulelt'!P$5,negtgel!U525:BL525)</f>
      </c>
      <c r="N525">
        <f>IF(ISNUMBER(U525*1)=CF525,0,K525-H525-G525)</f>
      </c>
      <c r="O525">
        <f>IF(ISNUMBER(U525*1)=CF525,0,L525)</f>
      </c>
      <c r="P525">
        <f>IF(ISNUMBER(U525*1)=CF525,0,M525)</f>
      </c>
      <c r="Q525">
        <f>IF(N525&gt;2400000,N525,0)</f>
      </c>
      <c r="R525">
        <f>IF(L525/Q525*100&lt;3,2,10)</f>
      </c>
      <c r="S525">
        <f>IF(CH525=0,0,IF(B525&gt;9,10,IF(B525&gt;8,B525,IF(B525&gt;7.7,7.8,IF(B525&gt;3,B525,IF(B525&gt;1.5,2))))))</f>
      </c>
      <c r="T525">
        <f>IFERROR(U525*1,0)</f>
      </c>
      <c r="U525" t="s">
        <v>4466</v>
      </c>
      <c r="V525"/>
      <c r="W525"/>
      <c r="X525" t="n">
        <v>4484667.0</v>
      </c>
      <c r="Y525" t="n">
        <v>2519667.0</v>
      </c>
      <c r="Z525" t="n">
        <v>266600.0</v>
      </c>
      <c r="AA525" t="n">
        <v>265772.0</v>
      </c>
      <c r="AB525" t="n">
        <v>0.0</v>
      </c>
      <c r="AC525" t="n">
        <v>35344.0</v>
      </c>
      <c r="AD525" t="n">
        <v>219104.0</v>
      </c>
      <c r="AE525" t="n">
        <v>0.0</v>
      </c>
      <c r="AF525" t="n">
        <v>273000.0</v>
      </c>
      <c r="AG525" t="n">
        <v>0.0</v>
      </c>
      <c r="AH525" t="n">
        <v>0.0</v>
      </c>
      <c r="AI525" t="n">
        <v>0.0</v>
      </c>
      <c r="AJ525" t="n">
        <v>0.0</v>
      </c>
      <c r="AK525" t="n">
        <v>0.0</v>
      </c>
      <c r="AL525" t="n">
        <v>0.0</v>
      </c>
      <c r="AM525" t="n">
        <v>0.0</v>
      </c>
      <c r="AN525" t="n">
        <v>0.0</v>
      </c>
      <c r="AO525" t="n">
        <v>3579487.0</v>
      </c>
      <c r="AP525" t="n">
        <v>357950.0</v>
      </c>
      <c r="AQ525" t="n">
        <v>282883.9</v>
      </c>
      <c r="CG525"/>
    </row>
    <row r="526">
      <c r="A526" t="n">
        <v>8.0</v>
      </c>
      <c r="B526">
        <f>IF((K526-G526-H526&gt;2400000),10,(L526/(K526-G526-H526)*100))</f>
      </c>
      <c r="C526">
        <f>IF(N526&gt;2400000,240000,(N526*S526)/100)</f>
      </c>
      <c r="D526">
        <f>IF(S526=0,0,IF((N526-I526)&gt;2400000,((((((N526-I526-J526)-240000))*0.1+(I526+J526)*0.1)))-7000,((((((N526-I526-J526)-(N526-I526-J526)*S526/100)))*0.1+(I526+J526)*0.1)-7000)))</f>
      </c>
      <c r="E526">
        <f>C526-O526</f>
      </c>
      <c r="F526">
        <f>D526-P526</f>
      </c>
      <c r="G526">
        <f>SUMIF(negtgel!U$2:BL$2,'Tsalin uzuulelt'!B$1,negtgel!U526:BL526) + SUMIF(negtgel!U$2:BL$2,'Tsalin uzuulelt'!B$2,negtgel!U526:BL526)+SUMIF(negtgel!U$2:BL$2,'Tsalin uzuulelt'!B$3,negtgel!U526:BL526)+SUMIF(negtgel!U$2:BL$2,'Tsalin uzuulelt'!B$4,negtgel!U526:BL526)+SUMIF(negtgel!U$2:BL$2,'Tsalin uzuulelt'!B$5,negtgel!U526:BL526)</f>
      </c>
      <c r="H526">
        <f>SUMIF(negtgel!U$2:BL$2,'Tsalin uzuulelt'!F$1,negtgel!U526:BL526) + SUMIF(negtgel!U$2:BL$2,'Tsalin uzuulelt'!F$2,negtgel!U526:BL526)+SUMIF(negtgel!U$2:BL$2,'Tsalin uzuulelt'!F$3,negtgel!U526:BL526)+SUMIF(negtgel!U$2:BL$2,'Tsalin uzuulelt'!F$4,negtgel!U526:BL526)+SUMIF(negtgel!U$2:BL$2,'Tsalin uzuulelt'!F$5,negtgel!U526:BL526)</f>
      </c>
      <c r="I526">
        <f>SUMIF(negtgel!U$2:BL$2,'Tsalin uzuulelt'!H$1,negtgel!U526:BL526) + SUMIF(negtgel!U$2:BL$2,'Tsalin uzuulelt'!H$2,negtgel!U526:BL526)+SUMIF(negtgel!U$2:BL$2,'Tsalin uzuulelt'!H$3,negtgel!U526:BL526)+SUMIF(negtgel!U$2:BL$2,'Tsalin uzuulelt'!H$4,negtgel!U526:BL526)+SUMIF(negtgel!U$2:BL$2,'Tsalin uzuulelt'!H$5,negtgel!U526:BL526)</f>
      </c>
      <c r="J526">
        <f>SUMIF(negtgel!U$2:BL$2,'Tsalin uzuulelt'!J$1,negtgel!U526:BL526) + SUMIF(negtgel!U$2:BL$2,'Tsalin uzuulelt'!J$2,negtgel!U526:BL526)+SUMIF(negtgel!U$2:BL$2,'Tsalin uzuulelt'!J$3,negtgel!U526:BL526)+SUMIF(negtgel!U$2:BL$2,'Tsalin uzuulelt'!J$4,negtgel!U526:BL526)+SUMIF(negtgel!U$2:BL$2,'Tsalin uzuulelt'!J$5,negtgel!U526:BL526)</f>
      </c>
      <c r="K526">
        <f>SUMIF(negtgel!U$2:BL$2,'Tsalin uzuulelt'!L$1,negtgel!U526:BL526) + SUMIF(negtgel!U$2:BL$2,'Tsalin uzuulelt'!L$2,negtgel!U526:BL526)+SUMIF(negtgel!U$2:BL$2,'Tsalin uzuulelt'!L$3,negtgel!U526:BL526)+SUMIF(negtgel!U$2:BL$2,'Tsalin uzuulelt'!L$4,negtgel!U526:BL526)+SUMIF(negtgel!U$2:BL$2,'Tsalin uzuulelt'!L$5,negtgel!U526:BL526)</f>
      </c>
      <c r="L526">
        <f>SUMIF(negtgel!U$2:BL$2,'Tsalin uzuulelt'!N$1,negtgel!U526:BL526) + SUMIF(negtgel!U$2:BL$2,'Tsalin uzuulelt'!N$2,negtgel!U526:BL526)+SUMIF(negtgel!U$2:BL$2,'Tsalin uzuulelt'!N$3,negtgel!U526:BL526)+SUMIF(negtgel!U$2:BL$2,'Tsalin uzuulelt'!N$4,negtgel!U526:BL526)+SUMIF(negtgel!U$2:BL$2,'Tsalin uzuulelt'!N$5,negtgel!U526:BL526)</f>
      </c>
      <c r="M526">
        <f>SUMIF(negtgel!U$2:BL$2,'Tsalin uzuulelt'!P$1,negtgel!U526:BL526) + SUMIF(negtgel!U$2:BL$2,'Tsalin uzuulelt'!P$2,negtgel!U526:BL526)+ SUMIF(negtgel!U$2:BL$2,'Tsalin uzuulelt'!P$3,negtgel!U526:BL526)+ SUMIF(negtgel!U$2:BL$2,'Tsalin uzuulelt'!P$4,negtgel!U526:BL526)+ SUMIF(negtgel!U$2:BL$2,'Tsalin uzuulelt'!P$5,negtgel!U526:BL526)</f>
      </c>
      <c r="N526">
        <f>IF(ISNUMBER(U526*1)=CF526,0,K526-H526-G526)</f>
      </c>
      <c r="O526">
        <f>IF(ISNUMBER(U526*1)=CF526,0,L526)</f>
      </c>
      <c r="P526">
        <f>IF(ISNUMBER(U526*1)=CF526,0,M526)</f>
      </c>
      <c r="Q526">
        <f>IF(N526&gt;2400000,N526,0)</f>
      </c>
      <c r="R526">
        <f>IF(L526/Q526*100&lt;3,2,10)</f>
      </c>
      <c r="S526">
        <f>IF(CH526=0,0,IF(B526&gt;9,10,IF(B526&gt;8,B526,IF(B526&gt;7.7,7.8,IF(B526&gt;3,B526,IF(B526&gt;1.5,2))))))</f>
      </c>
      <c r="T526">
        <f>IFERROR(U526*1,0)</f>
      </c>
      <c r="U526" t="s">
        <v>4504</v>
      </c>
      <c r="V526"/>
      <c r="W526"/>
      <c r="X526"/>
      <c r="Y526"/>
      <c r="Z526"/>
      <c r="AA526"/>
      <c r="AB526"/>
      <c r="AC526"/>
      <c r="AD526"/>
      <c r="AE526"/>
      <c r="AF526"/>
      <c r="AG526"/>
      <c r="AH526"/>
      <c r="AI526"/>
      <c r="AJ526"/>
      <c r="AK526"/>
      <c r="AL526"/>
      <c r="AM526"/>
      <c r="AN526"/>
      <c r="AO526"/>
      <c r="AP526"/>
      <c r="AQ526"/>
      <c r="CG526"/>
    </row>
    <row r="527">
      <c r="A527" t="n">
        <v>8.0</v>
      </c>
      <c r="B527">
        <f>IF((K527-G527-H527&gt;2400000),10,(L527/(K527-G527-H527)*100))</f>
      </c>
      <c r="C527">
        <f>IF(N527&gt;2400000,240000,(N527*S527)/100)</f>
      </c>
      <c r="D527">
        <f>IF(S527=0,0,IF((N527-I527)&gt;2400000,((((((N527-I527-J527)-240000))*0.1+(I527+J527)*0.1)))-7000,((((((N527-I527-J527)-(N527-I527-J527)*S527/100)))*0.1+(I527+J527)*0.1)-7000)))</f>
      </c>
      <c r="E527">
        <f>C527-O527</f>
      </c>
      <c r="F527">
        <f>D527-P527</f>
      </c>
      <c r="G527">
        <f>SUMIF(negtgel!U$2:BL$2,'Tsalin uzuulelt'!B$1,negtgel!U527:BL527) + SUMIF(negtgel!U$2:BL$2,'Tsalin uzuulelt'!B$2,negtgel!U527:BL527)+SUMIF(negtgel!U$2:BL$2,'Tsalin uzuulelt'!B$3,negtgel!U527:BL527)+SUMIF(negtgel!U$2:BL$2,'Tsalin uzuulelt'!B$4,negtgel!U527:BL527)+SUMIF(negtgel!U$2:BL$2,'Tsalin uzuulelt'!B$5,negtgel!U527:BL527)</f>
      </c>
      <c r="H527">
        <f>SUMIF(negtgel!U$2:BL$2,'Tsalin uzuulelt'!F$1,negtgel!U527:BL527) + SUMIF(negtgel!U$2:BL$2,'Tsalin uzuulelt'!F$2,negtgel!U527:BL527)+SUMIF(negtgel!U$2:BL$2,'Tsalin uzuulelt'!F$3,negtgel!U527:BL527)+SUMIF(negtgel!U$2:BL$2,'Tsalin uzuulelt'!F$4,negtgel!U527:BL527)+SUMIF(negtgel!U$2:BL$2,'Tsalin uzuulelt'!F$5,negtgel!U527:BL527)</f>
      </c>
      <c r="I527">
        <f>SUMIF(negtgel!U$2:BL$2,'Tsalin uzuulelt'!H$1,negtgel!U527:BL527) + SUMIF(negtgel!U$2:BL$2,'Tsalin uzuulelt'!H$2,negtgel!U527:BL527)+SUMIF(negtgel!U$2:BL$2,'Tsalin uzuulelt'!H$3,negtgel!U527:BL527)+SUMIF(negtgel!U$2:BL$2,'Tsalin uzuulelt'!H$4,negtgel!U527:BL527)+SUMIF(negtgel!U$2:BL$2,'Tsalin uzuulelt'!H$5,negtgel!U527:BL527)</f>
      </c>
      <c r="J527">
        <f>SUMIF(negtgel!U$2:BL$2,'Tsalin uzuulelt'!J$1,negtgel!U527:BL527) + SUMIF(negtgel!U$2:BL$2,'Tsalin uzuulelt'!J$2,negtgel!U527:BL527)+SUMIF(negtgel!U$2:BL$2,'Tsalin uzuulelt'!J$3,negtgel!U527:BL527)+SUMIF(negtgel!U$2:BL$2,'Tsalin uzuulelt'!J$4,negtgel!U527:BL527)+SUMIF(negtgel!U$2:BL$2,'Tsalin uzuulelt'!J$5,negtgel!U527:BL527)</f>
      </c>
      <c r="K527">
        <f>SUMIF(negtgel!U$2:BL$2,'Tsalin uzuulelt'!L$1,negtgel!U527:BL527) + SUMIF(negtgel!U$2:BL$2,'Tsalin uzuulelt'!L$2,negtgel!U527:BL527)+SUMIF(negtgel!U$2:BL$2,'Tsalin uzuulelt'!L$3,negtgel!U527:BL527)+SUMIF(negtgel!U$2:BL$2,'Tsalin uzuulelt'!L$4,negtgel!U527:BL527)+SUMIF(negtgel!U$2:BL$2,'Tsalin uzuulelt'!L$5,negtgel!U527:BL527)</f>
      </c>
      <c r="L527">
        <f>SUMIF(negtgel!U$2:BL$2,'Tsalin uzuulelt'!N$1,negtgel!U527:BL527) + SUMIF(negtgel!U$2:BL$2,'Tsalin uzuulelt'!N$2,negtgel!U527:BL527)+SUMIF(negtgel!U$2:BL$2,'Tsalin uzuulelt'!N$3,negtgel!U527:BL527)+SUMIF(negtgel!U$2:BL$2,'Tsalin uzuulelt'!N$4,negtgel!U527:BL527)+SUMIF(negtgel!U$2:BL$2,'Tsalin uzuulelt'!N$5,negtgel!U527:BL527)</f>
      </c>
      <c r="M527">
        <f>SUMIF(negtgel!U$2:BL$2,'Tsalin uzuulelt'!P$1,negtgel!U527:BL527) + SUMIF(negtgel!U$2:BL$2,'Tsalin uzuulelt'!P$2,negtgel!U527:BL527)+ SUMIF(negtgel!U$2:BL$2,'Tsalin uzuulelt'!P$3,negtgel!U527:BL527)+ SUMIF(negtgel!U$2:BL$2,'Tsalin uzuulelt'!P$4,negtgel!U527:BL527)+ SUMIF(negtgel!U$2:BL$2,'Tsalin uzuulelt'!P$5,negtgel!U527:BL527)</f>
      </c>
      <c r="N527">
        <f>IF(ISNUMBER(U527*1)=CF527,0,K527-H527-G527)</f>
      </c>
      <c r="O527">
        <f>IF(ISNUMBER(U527*1)=CF527,0,L527)</f>
      </c>
      <c r="P527">
        <f>IF(ISNUMBER(U527*1)=CF527,0,M527)</f>
      </c>
      <c r="Q527">
        <f>IF(N527&gt;2400000,N527,0)</f>
      </c>
      <c r="R527">
        <f>IF(L527/Q527*100&lt;3,2,10)</f>
      </c>
      <c r="S527">
        <f>IF(CH527=0,0,IF(B527&gt;9,10,IF(B527&gt;8,B527,IF(B527&gt;7.7,7.8,IF(B527&gt;3,B527,IF(B527&gt;1.5,2))))))</f>
      </c>
      <c r="T527">
        <f>IFERROR(U527*1,0)</f>
      </c>
      <c r="U527" t="n">
        <v>75.0</v>
      </c>
      <c r="V527" t="s">
        <v>4506</v>
      </c>
      <c r="W527" t="s">
        <v>4469</v>
      </c>
      <c r="X527" t="n">
        <v>580710.0</v>
      </c>
      <c r="Y527" t="n">
        <v>479717.0</v>
      </c>
      <c r="Z527" t="n">
        <v>0.0</v>
      </c>
      <c r="AA527" t="n">
        <v>0.0</v>
      </c>
      <c r="AB527" t="n">
        <v>0.0</v>
      </c>
      <c r="AC527" t="n">
        <v>0.0</v>
      </c>
      <c r="AD527" t="n">
        <v>0.0</v>
      </c>
      <c r="AE527" t="n">
        <v>0.0</v>
      </c>
      <c r="AF527" t="n">
        <v>57000.0</v>
      </c>
      <c r="AG527" t="n">
        <v>0.0</v>
      </c>
      <c r="AH527" t="n">
        <v>0.0</v>
      </c>
      <c r="AI527" t="n">
        <v>0.0</v>
      </c>
      <c r="AJ527" t="n">
        <v>0.0</v>
      </c>
      <c r="AK527" t="n">
        <v>0.0</v>
      </c>
      <c r="AL527" t="n">
        <v>0.0</v>
      </c>
      <c r="AM527" t="n">
        <v>0.0</v>
      </c>
      <c r="AN527" t="n">
        <v>0.0</v>
      </c>
      <c r="AO527" t="n">
        <v>536717.0</v>
      </c>
      <c r="AP527" t="n">
        <v>53671.0</v>
      </c>
      <c r="AQ527" t="n">
        <v>41874.5</v>
      </c>
      <c r="CG527"/>
    </row>
    <row r="528">
      <c r="A528" t="n">
        <v>8.0</v>
      </c>
      <c r="B528">
        <f>IF((K528-G528-H528&gt;2400000),10,(L528/(K528-G528-H528)*100))</f>
      </c>
      <c r="C528">
        <f>IF(N528&gt;2400000,240000,(N528*S528)/100)</f>
      </c>
      <c r="D528">
        <f>IF(S528=0,0,IF((N528-I528)&gt;2400000,((((((N528-I528-J528)-240000))*0.1+(I528+J528)*0.1)))-7000,((((((N528-I528-J528)-(N528-I528-J528)*S528/100)))*0.1+(I528+J528)*0.1)-7000)))</f>
      </c>
      <c r="E528">
        <f>C528-O528</f>
      </c>
      <c r="F528">
        <f>D528-P528</f>
      </c>
      <c r="G528">
        <f>SUMIF(negtgel!U$2:BL$2,'Tsalin uzuulelt'!B$1,negtgel!U528:BL528) + SUMIF(negtgel!U$2:BL$2,'Tsalin uzuulelt'!B$2,negtgel!U528:BL528)+SUMIF(negtgel!U$2:BL$2,'Tsalin uzuulelt'!B$3,negtgel!U528:BL528)+SUMIF(negtgel!U$2:BL$2,'Tsalin uzuulelt'!B$4,negtgel!U528:BL528)+SUMIF(negtgel!U$2:BL$2,'Tsalin uzuulelt'!B$5,negtgel!U528:BL528)</f>
      </c>
      <c r="H528">
        <f>SUMIF(negtgel!U$2:BL$2,'Tsalin uzuulelt'!F$1,negtgel!U528:BL528) + SUMIF(negtgel!U$2:BL$2,'Tsalin uzuulelt'!F$2,negtgel!U528:BL528)+SUMIF(negtgel!U$2:BL$2,'Tsalin uzuulelt'!F$3,negtgel!U528:BL528)+SUMIF(negtgel!U$2:BL$2,'Tsalin uzuulelt'!F$4,negtgel!U528:BL528)+SUMIF(negtgel!U$2:BL$2,'Tsalin uzuulelt'!F$5,negtgel!U528:BL528)</f>
      </c>
      <c r="I528">
        <f>SUMIF(negtgel!U$2:BL$2,'Tsalin uzuulelt'!H$1,negtgel!U528:BL528) + SUMIF(negtgel!U$2:BL$2,'Tsalin uzuulelt'!H$2,negtgel!U528:BL528)+SUMIF(negtgel!U$2:BL$2,'Tsalin uzuulelt'!H$3,negtgel!U528:BL528)+SUMIF(negtgel!U$2:BL$2,'Tsalin uzuulelt'!H$4,negtgel!U528:BL528)+SUMIF(negtgel!U$2:BL$2,'Tsalin uzuulelt'!H$5,negtgel!U528:BL528)</f>
      </c>
      <c r="J528">
        <f>SUMIF(negtgel!U$2:BL$2,'Tsalin uzuulelt'!J$1,negtgel!U528:BL528) + SUMIF(negtgel!U$2:BL$2,'Tsalin uzuulelt'!J$2,negtgel!U528:BL528)+SUMIF(negtgel!U$2:BL$2,'Tsalin uzuulelt'!J$3,negtgel!U528:BL528)+SUMIF(negtgel!U$2:BL$2,'Tsalin uzuulelt'!J$4,negtgel!U528:BL528)+SUMIF(negtgel!U$2:BL$2,'Tsalin uzuulelt'!J$5,negtgel!U528:BL528)</f>
      </c>
      <c r="K528">
        <f>SUMIF(negtgel!U$2:BL$2,'Tsalin uzuulelt'!L$1,negtgel!U528:BL528) + SUMIF(negtgel!U$2:BL$2,'Tsalin uzuulelt'!L$2,negtgel!U528:BL528)+SUMIF(negtgel!U$2:BL$2,'Tsalin uzuulelt'!L$3,negtgel!U528:BL528)+SUMIF(negtgel!U$2:BL$2,'Tsalin uzuulelt'!L$4,negtgel!U528:BL528)+SUMIF(negtgel!U$2:BL$2,'Tsalin uzuulelt'!L$5,negtgel!U528:BL528)</f>
      </c>
      <c r="L528">
        <f>SUMIF(negtgel!U$2:BL$2,'Tsalin uzuulelt'!N$1,negtgel!U528:BL528) + SUMIF(negtgel!U$2:BL$2,'Tsalin uzuulelt'!N$2,negtgel!U528:BL528)+SUMIF(negtgel!U$2:BL$2,'Tsalin uzuulelt'!N$3,negtgel!U528:BL528)+SUMIF(negtgel!U$2:BL$2,'Tsalin uzuulelt'!N$4,negtgel!U528:BL528)+SUMIF(negtgel!U$2:BL$2,'Tsalin uzuulelt'!N$5,negtgel!U528:BL528)</f>
      </c>
      <c r="M528">
        <f>SUMIF(negtgel!U$2:BL$2,'Tsalin uzuulelt'!P$1,negtgel!U528:BL528) + SUMIF(negtgel!U$2:BL$2,'Tsalin uzuulelt'!P$2,negtgel!U528:BL528)+ SUMIF(negtgel!U$2:BL$2,'Tsalin uzuulelt'!P$3,negtgel!U528:BL528)+ SUMIF(negtgel!U$2:BL$2,'Tsalin uzuulelt'!P$4,negtgel!U528:BL528)+ SUMIF(negtgel!U$2:BL$2,'Tsalin uzuulelt'!P$5,negtgel!U528:BL528)</f>
      </c>
      <c r="N528">
        <f>IF(ISNUMBER(U528*1)=CF528,0,K528-H528-G528)</f>
      </c>
      <c r="O528">
        <f>IF(ISNUMBER(U528*1)=CF528,0,L528)</f>
      </c>
      <c r="P528">
        <f>IF(ISNUMBER(U528*1)=CF528,0,M528)</f>
      </c>
      <c r="Q528">
        <f>IF(N528&gt;2400000,N528,0)</f>
      </c>
      <c r="R528">
        <f>IF(L528/Q528*100&lt;3,2,10)</f>
      </c>
      <c r="S528">
        <f>IF(CH528=0,0,IF(B528&gt;9,10,IF(B528&gt;8,B528,IF(B528&gt;7.7,7.8,IF(B528&gt;3,B528,IF(B528&gt;1.5,2))))))</f>
      </c>
      <c r="T528">
        <f>IFERROR(U528*1,0)</f>
      </c>
      <c r="U528" t="n">
        <v>76.0</v>
      </c>
      <c r="V528" t="s">
        <v>4507</v>
      </c>
      <c r="W528" t="s">
        <v>4471</v>
      </c>
      <c r="X528" t="n">
        <v>500784.0</v>
      </c>
      <c r="Y528" t="n">
        <v>0.0</v>
      </c>
      <c r="Z528" t="n">
        <v>0.0</v>
      </c>
      <c r="AA528" t="n">
        <v>0.0</v>
      </c>
      <c r="AB528" t="n">
        <v>0.0</v>
      </c>
      <c r="AC528" t="n">
        <v>0.0</v>
      </c>
      <c r="AD528" t="n">
        <v>0.0</v>
      </c>
      <c r="AE528" t="n">
        <v>0.0</v>
      </c>
      <c r="AF528" t="n">
        <v>0.0</v>
      </c>
      <c r="AG528" t="n">
        <v>0.0</v>
      </c>
      <c r="AH528" t="n">
        <v>0.0</v>
      </c>
      <c r="AI528" t="n">
        <v>0.0</v>
      </c>
      <c r="AJ528" t="n">
        <v>0.0</v>
      </c>
      <c r="AK528" t="n">
        <v>0.0</v>
      </c>
      <c r="AL528" t="n">
        <v>0.0</v>
      </c>
      <c r="AM528" t="n">
        <v>0.0</v>
      </c>
      <c r="AN528" t="n">
        <v>0.0</v>
      </c>
      <c r="AO528" t="n">
        <v>0.0</v>
      </c>
      <c r="AP528" t="n">
        <v>0.0</v>
      </c>
      <c r="AQ528" t="n">
        <v>0.0</v>
      </c>
      <c r="CG528"/>
    </row>
    <row r="529">
      <c r="A529" t="n">
        <v>8.0</v>
      </c>
      <c r="B529">
        <f>IF((K529-G529-H529&gt;2400000),10,(L529/(K529-G529-H529)*100))</f>
      </c>
      <c r="C529">
        <f>IF(N529&gt;2400000,240000,(N529*S529)/100)</f>
      </c>
      <c r="D529">
        <f>IF(S529=0,0,IF((N529-I529)&gt;2400000,((((((N529-I529-J529)-240000))*0.1+(I529+J529)*0.1)))-7000,((((((N529-I529-J529)-(N529-I529-J529)*S529/100)))*0.1+(I529+J529)*0.1)-7000)))</f>
      </c>
      <c r="E529">
        <f>C529-O529</f>
      </c>
      <c r="F529">
        <f>D529-P529</f>
      </c>
      <c r="G529">
        <f>SUMIF(negtgel!U$2:BL$2,'Tsalin uzuulelt'!B$1,negtgel!U529:BL529) + SUMIF(negtgel!U$2:BL$2,'Tsalin uzuulelt'!B$2,negtgel!U529:BL529)+SUMIF(negtgel!U$2:BL$2,'Tsalin uzuulelt'!B$3,negtgel!U529:BL529)+SUMIF(negtgel!U$2:BL$2,'Tsalin uzuulelt'!B$4,negtgel!U529:BL529)+SUMIF(negtgel!U$2:BL$2,'Tsalin uzuulelt'!B$5,negtgel!U529:BL529)</f>
      </c>
      <c r="H529">
        <f>SUMIF(negtgel!U$2:BL$2,'Tsalin uzuulelt'!F$1,negtgel!U529:BL529) + SUMIF(negtgel!U$2:BL$2,'Tsalin uzuulelt'!F$2,negtgel!U529:BL529)+SUMIF(negtgel!U$2:BL$2,'Tsalin uzuulelt'!F$3,negtgel!U529:BL529)+SUMIF(negtgel!U$2:BL$2,'Tsalin uzuulelt'!F$4,negtgel!U529:BL529)+SUMIF(negtgel!U$2:BL$2,'Tsalin uzuulelt'!F$5,negtgel!U529:BL529)</f>
      </c>
      <c r="I529">
        <f>SUMIF(negtgel!U$2:BL$2,'Tsalin uzuulelt'!H$1,negtgel!U529:BL529) + SUMIF(negtgel!U$2:BL$2,'Tsalin uzuulelt'!H$2,negtgel!U529:BL529)+SUMIF(negtgel!U$2:BL$2,'Tsalin uzuulelt'!H$3,negtgel!U529:BL529)+SUMIF(negtgel!U$2:BL$2,'Tsalin uzuulelt'!H$4,negtgel!U529:BL529)+SUMIF(negtgel!U$2:BL$2,'Tsalin uzuulelt'!H$5,negtgel!U529:BL529)</f>
      </c>
      <c r="J529">
        <f>SUMIF(negtgel!U$2:BL$2,'Tsalin uzuulelt'!J$1,negtgel!U529:BL529) + SUMIF(negtgel!U$2:BL$2,'Tsalin uzuulelt'!J$2,negtgel!U529:BL529)+SUMIF(negtgel!U$2:BL$2,'Tsalin uzuulelt'!J$3,negtgel!U529:BL529)+SUMIF(negtgel!U$2:BL$2,'Tsalin uzuulelt'!J$4,negtgel!U529:BL529)+SUMIF(negtgel!U$2:BL$2,'Tsalin uzuulelt'!J$5,negtgel!U529:BL529)</f>
      </c>
      <c r="K529">
        <f>SUMIF(negtgel!U$2:BL$2,'Tsalin uzuulelt'!L$1,negtgel!U529:BL529) + SUMIF(negtgel!U$2:BL$2,'Tsalin uzuulelt'!L$2,negtgel!U529:BL529)+SUMIF(negtgel!U$2:BL$2,'Tsalin uzuulelt'!L$3,negtgel!U529:BL529)+SUMIF(negtgel!U$2:BL$2,'Tsalin uzuulelt'!L$4,negtgel!U529:BL529)+SUMIF(negtgel!U$2:BL$2,'Tsalin uzuulelt'!L$5,negtgel!U529:BL529)</f>
      </c>
      <c r="L529">
        <f>SUMIF(negtgel!U$2:BL$2,'Tsalin uzuulelt'!N$1,negtgel!U529:BL529) + SUMIF(negtgel!U$2:BL$2,'Tsalin uzuulelt'!N$2,negtgel!U529:BL529)+SUMIF(negtgel!U$2:BL$2,'Tsalin uzuulelt'!N$3,negtgel!U529:BL529)+SUMIF(negtgel!U$2:BL$2,'Tsalin uzuulelt'!N$4,negtgel!U529:BL529)+SUMIF(negtgel!U$2:BL$2,'Tsalin uzuulelt'!N$5,negtgel!U529:BL529)</f>
      </c>
      <c r="M529">
        <f>SUMIF(negtgel!U$2:BL$2,'Tsalin uzuulelt'!P$1,negtgel!U529:BL529) + SUMIF(negtgel!U$2:BL$2,'Tsalin uzuulelt'!P$2,negtgel!U529:BL529)+ SUMIF(negtgel!U$2:BL$2,'Tsalin uzuulelt'!P$3,negtgel!U529:BL529)+ SUMIF(negtgel!U$2:BL$2,'Tsalin uzuulelt'!P$4,negtgel!U529:BL529)+ SUMIF(negtgel!U$2:BL$2,'Tsalin uzuulelt'!P$5,negtgel!U529:BL529)</f>
      </c>
      <c r="N529">
        <f>IF(ISNUMBER(U529*1)=CF529,0,K529-H529-G529)</f>
      </c>
      <c r="O529">
        <f>IF(ISNUMBER(U529*1)=CF529,0,L529)</f>
      </c>
      <c r="P529">
        <f>IF(ISNUMBER(U529*1)=CF529,0,M529)</f>
      </c>
      <c r="Q529">
        <f>IF(N529&gt;2400000,N529,0)</f>
      </c>
      <c r="R529">
        <f>IF(L529/Q529*100&lt;3,2,10)</f>
      </c>
      <c r="S529">
        <f>IF(CH529=0,0,IF(B529&gt;9,10,IF(B529&gt;8,B529,IF(B529&gt;7.7,7.8,IF(B529&gt;3,B529,IF(B529&gt;1.5,2))))))</f>
      </c>
      <c r="T529">
        <f>IFERROR(U529*1,0)</f>
      </c>
      <c r="U529" t="n">
        <v>77.0</v>
      </c>
      <c r="V529" t="s">
        <v>4508</v>
      </c>
      <c r="W529" t="s">
        <v>4471</v>
      </c>
      <c r="X529" t="n">
        <v>496912.0</v>
      </c>
      <c r="Y529" t="n">
        <v>216049.0</v>
      </c>
      <c r="Z529" t="n">
        <v>0.0</v>
      </c>
      <c r="AA529" t="n">
        <v>0.0</v>
      </c>
      <c r="AB529" t="n">
        <v>21605.0</v>
      </c>
      <c r="AC529" t="n">
        <v>0.0</v>
      </c>
      <c r="AD529" t="n">
        <v>0.0</v>
      </c>
      <c r="AE529" t="n">
        <v>0.0</v>
      </c>
      <c r="AF529" t="n">
        <v>30000.0</v>
      </c>
      <c r="AG529" t="n">
        <v>0.0</v>
      </c>
      <c r="AH529" t="n">
        <v>0.0</v>
      </c>
      <c r="AI529" t="n">
        <v>0.0</v>
      </c>
      <c r="AJ529" t="n">
        <v>392996.0</v>
      </c>
      <c r="AK529" t="n">
        <v>0.0</v>
      </c>
      <c r="AL529" t="n">
        <v>0.0</v>
      </c>
      <c r="AM529" t="n">
        <v>0.0</v>
      </c>
      <c r="AN529" t="n">
        <v>0.0</v>
      </c>
      <c r="AO529" t="n">
        <v>660650.0</v>
      </c>
      <c r="AP529" t="n">
        <v>66065.0</v>
      </c>
      <c r="AQ529" t="n">
        <v>52758.5</v>
      </c>
      <c r="CG529"/>
    </row>
    <row r="530">
      <c r="A530" t="n">
        <v>8.0</v>
      </c>
      <c r="B530">
        <f>IF((K530-G530-H530&gt;2400000),10,(L530/(K530-G530-H530)*100))</f>
      </c>
      <c r="C530">
        <f>IF(N530&gt;2400000,240000,(N530*S530)/100)</f>
      </c>
      <c r="D530">
        <f>IF(S530=0,0,IF((N530-I530)&gt;2400000,((((((N530-I530-J530)-240000))*0.1+(I530+J530)*0.1)))-7000,((((((N530-I530-J530)-(N530-I530-J530)*S530/100)))*0.1+(I530+J530)*0.1)-7000)))</f>
      </c>
      <c r="E530">
        <f>C530-O530</f>
      </c>
      <c r="F530">
        <f>D530-P530</f>
      </c>
      <c r="G530">
        <f>SUMIF(negtgel!U$2:BL$2,'Tsalin uzuulelt'!B$1,negtgel!U530:BL530) + SUMIF(negtgel!U$2:BL$2,'Tsalin uzuulelt'!B$2,negtgel!U530:BL530)+SUMIF(negtgel!U$2:BL$2,'Tsalin uzuulelt'!B$3,negtgel!U530:BL530)+SUMIF(negtgel!U$2:BL$2,'Tsalin uzuulelt'!B$4,negtgel!U530:BL530)+SUMIF(negtgel!U$2:BL$2,'Tsalin uzuulelt'!B$5,negtgel!U530:BL530)</f>
      </c>
      <c r="H530">
        <f>SUMIF(negtgel!U$2:BL$2,'Tsalin uzuulelt'!F$1,negtgel!U530:BL530) + SUMIF(negtgel!U$2:BL$2,'Tsalin uzuulelt'!F$2,negtgel!U530:BL530)+SUMIF(negtgel!U$2:BL$2,'Tsalin uzuulelt'!F$3,negtgel!U530:BL530)+SUMIF(negtgel!U$2:BL$2,'Tsalin uzuulelt'!F$4,negtgel!U530:BL530)+SUMIF(negtgel!U$2:BL$2,'Tsalin uzuulelt'!F$5,negtgel!U530:BL530)</f>
      </c>
      <c r="I530">
        <f>SUMIF(negtgel!U$2:BL$2,'Tsalin uzuulelt'!H$1,negtgel!U530:BL530) + SUMIF(negtgel!U$2:BL$2,'Tsalin uzuulelt'!H$2,negtgel!U530:BL530)+SUMIF(negtgel!U$2:BL$2,'Tsalin uzuulelt'!H$3,negtgel!U530:BL530)+SUMIF(negtgel!U$2:BL$2,'Tsalin uzuulelt'!H$4,negtgel!U530:BL530)+SUMIF(negtgel!U$2:BL$2,'Tsalin uzuulelt'!H$5,negtgel!U530:BL530)</f>
      </c>
      <c r="J530">
        <f>SUMIF(negtgel!U$2:BL$2,'Tsalin uzuulelt'!J$1,negtgel!U530:BL530) + SUMIF(negtgel!U$2:BL$2,'Tsalin uzuulelt'!J$2,negtgel!U530:BL530)+SUMIF(negtgel!U$2:BL$2,'Tsalin uzuulelt'!J$3,negtgel!U530:BL530)+SUMIF(negtgel!U$2:BL$2,'Tsalin uzuulelt'!J$4,negtgel!U530:BL530)+SUMIF(negtgel!U$2:BL$2,'Tsalin uzuulelt'!J$5,negtgel!U530:BL530)</f>
      </c>
      <c r="K530">
        <f>SUMIF(negtgel!U$2:BL$2,'Tsalin uzuulelt'!L$1,negtgel!U530:BL530) + SUMIF(negtgel!U$2:BL$2,'Tsalin uzuulelt'!L$2,negtgel!U530:BL530)+SUMIF(negtgel!U$2:BL$2,'Tsalin uzuulelt'!L$3,negtgel!U530:BL530)+SUMIF(negtgel!U$2:BL$2,'Tsalin uzuulelt'!L$4,negtgel!U530:BL530)+SUMIF(negtgel!U$2:BL$2,'Tsalin uzuulelt'!L$5,negtgel!U530:BL530)</f>
      </c>
      <c r="L530">
        <f>SUMIF(negtgel!U$2:BL$2,'Tsalin uzuulelt'!N$1,negtgel!U530:BL530) + SUMIF(negtgel!U$2:BL$2,'Tsalin uzuulelt'!N$2,negtgel!U530:BL530)+SUMIF(negtgel!U$2:BL$2,'Tsalin uzuulelt'!N$3,negtgel!U530:BL530)+SUMIF(negtgel!U$2:BL$2,'Tsalin uzuulelt'!N$4,negtgel!U530:BL530)+SUMIF(negtgel!U$2:BL$2,'Tsalin uzuulelt'!N$5,negtgel!U530:BL530)</f>
      </c>
      <c r="M530">
        <f>SUMIF(negtgel!U$2:BL$2,'Tsalin uzuulelt'!P$1,negtgel!U530:BL530) + SUMIF(negtgel!U$2:BL$2,'Tsalin uzuulelt'!P$2,negtgel!U530:BL530)+ SUMIF(negtgel!U$2:BL$2,'Tsalin uzuulelt'!P$3,negtgel!U530:BL530)+ SUMIF(negtgel!U$2:BL$2,'Tsalin uzuulelt'!P$4,negtgel!U530:BL530)+ SUMIF(negtgel!U$2:BL$2,'Tsalin uzuulelt'!P$5,negtgel!U530:BL530)</f>
      </c>
      <c r="N530">
        <f>IF(ISNUMBER(U530*1)=CF530,0,K530-H530-G530)</f>
      </c>
      <c r="O530">
        <f>IF(ISNUMBER(U530*1)=CF530,0,L530)</f>
      </c>
      <c r="P530">
        <f>IF(ISNUMBER(U530*1)=CF530,0,M530)</f>
      </c>
      <c r="Q530">
        <f>IF(N530&gt;2400000,N530,0)</f>
      </c>
      <c r="R530">
        <f>IF(L530/Q530*100&lt;3,2,10)</f>
      </c>
      <c r="S530">
        <f>IF(CH530=0,0,IF(B530&gt;9,10,IF(B530&gt;8,B530,IF(B530&gt;7.7,7.8,IF(B530&gt;3,B530,IF(B530&gt;1.5,2))))))</f>
      </c>
      <c r="T530">
        <f>IFERROR(U530*1,0)</f>
      </c>
      <c r="U530" t="n">
        <v>78.0</v>
      </c>
      <c r="V530" t="s">
        <v>4510</v>
      </c>
      <c r="W530" t="s">
        <v>4499</v>
      </c>
      <c r="X530" t="n">
        <v>663720.0</v>
      </c>
      <c r="Y530" t="n">
        <v>115430.0</v>
      </c>
      <c r="Z530" t="n">
        <v>11543.0</v>
      </c>
      <c r="AA530" t="n">
        <v>19623.0</v>
      </c>
      <c r="AB530" t="n">
        <v>0.0</v>
      </c>
      <c r="AC530" t="n">
        <v>0.0</v>
      </c>
      <c r="AD530" t="n">
        <v>0.0</v>
      </c>
      <c r="AE530" t="n">
        <v>0.0</v>
      </c>
      <c r="AF530" t="n">
        <v>12000.0</v>
      </c>
      <c r="AG530" t="n">
        <v>0.0</v>
      </c>
      <c r="AH530" t="n">
        <v>0.0</v>
      </c>
      <c r="AI530" t="n">
        <v>0.0</v>
      </c>
      <c r="AJ530" t="n">
        <v>811560.0</v>
      </c>
      <c r="AK530" t="n">
        <v>0.0</v>
      </c>
      <c r="AL530" t="n">
        <v>0.0</v>
      </c>
      <c r="AM530" t="n">
        <v>0.0</v>
      </c>
      <c r="AN530" t="n">
        <v>0.0</v>
      </c>
      <c r="AO530" t="n">
        <v>970156.0</v>
      </c>
      <c r="AP530" t="n">
        <v>97015.0</v>
      </c>
      <c r="AQ530" t="n">
        <v>80434.0</v>
      </c>
      <c r="CG530"/>
    </row>
    <row r="531">
      <c r="A531" t="n">
        <v>8.0</v>
      </c>
      <c r="B531">
        <f>IF((K531-G531-H531&gt;2400000),10,(L531/(K531-G531-H531)*100))</f>
      </c>
      <c r="C531">
        <f>IF(N531&gt;2400000,240000,(N531*S531)/100)</f>
      </c>
      <c r="D531">
        <f>IF(S531=0,0,IF((N531-I531)&gt;2400000,((((((N531-I531-J531)-240000))*0.1+(I531+J531)*0.1)))-7000,((((((N531-I531-J531)-(N531-I531-J531)*S531/100)))*0.1+(I531+J531)*0.1)-7000)))</f>
      </c>
      <c r="E531">
        <f>C531-O531</f>
      </c>
      <c r="F531">
        <f>D531-P531</f>
      </c>
      <c r="G531">
        <f>SUMIF(negtgel!U$2:BL$2,'Tsalin uzuulelt'!B$1,negtgel!U531:BL531) + SUMIF(negtgel!U$2:BL$2,'Tsalin uzuulelt'!B$2,negtgel!U531:BL531)+SUMIF(negtgel!U$2:BL$2,'Tsalin uzuulelt'!B$3,negtgel!U531:BL531)+SUMIF(negtgel!U$2:BL$2,'Tsalin uzuulelt'!B$4,negtgel!U531:BL531)+SUMIF(negtgel!U$2:BL$2,'Tsalin uzuulelt'!B$5,negtgel!U531:BL531)</f>
      </c>
      <c r="H531">
        <f>SUMIF(negtgel!U$2:BL$2,'Tsalin uzuulelt'!F$1,negtgel!U531:BL531) + SUMIF(negtgel!U$2:BL$2,'Tsalin uzuulelt'!F$2,negtgel!U531:BL531)+SUMIF(negtgel!U$2:BL$2,'Tsalin uzuulelt'!F$3,negtgel!U531:BL531)+SUMIF(negtgel!U$2:BL$2,'Tsalin uzuulelt'!F$4,negtgel!U531:BL531)+SUMIF(negtgel!U$2:BL$2,'Tsalin uzuulelt'!F$5,negtgel!U531:BL531)</f>
      </c>
      <c r="I531">
        <f>SUMIF(negtgel!U$2:BL$2,'Tsalin uzuulelt'!H$1,negtgel!U531:BL531) + SUMIF(negtgel!U$2:BL$2,'Tsalin uzuulelt'!H$2,negtgel!U531:BL531)+SUMIF(negtgel!U$2:BL$2,'Tsalin uzuulelt'!H$3,negtgel!U531:BL531)+SUMIF(negtgel!U$2:BL$2,'Tsalin uzuulelt'!H$4,negtgel!U531:BL531)+SUMIF(negtgel!U$2:BL$2,'Tsalin uzuulelt'!H$5,negtgel!U531:BL531)</f>
      </c>
      <c r="J531">
        <f>SUMIF(negtgel!U$2:BL$2,'Tsalin uzuulelt'!J$1,negtgel!U531:BL531) + SUMIF(negtgel!U$2:BL$2,'Tsalin uzuulelt'!J$2,negtgel!U531:BL531)+SUMIF(negtgel!U$2:BL$2,'Tsalin uzuulelt'!J$3,negtgel!U531:BL531)+SUMIF(negtgel!U$2:BL$2,'Tsalin uzuulelt'!J$4,negtgel!U531:BL531)+SUMIF(negtgel!U$2:BL$2,'Tsalin uzuulelt'!J$5,negtgel!U531:BL531)</f>
      </c>
      <c r="K531">
        <f>SUMIF(negtgel!U$2:BL$2,'Tsalin uzuulelt'!L$1,negtgel!U531:BL531) + SUMIF(negtgel!U$2:BL$2,'Tsalin uzuulelt'!L$2,negtgel!U531:BL531)+SUMIF(negtgel!U$2:BL$2,'Tsalin uzuulelt'!L$3,negtgel!U531:BL531)+SUMIF(negtgel!U$2:BL$2,'Tsalin uzuulelt'!L$4,negtgel!U531:BL531)+SUMIF(negtgel!U$2:BL$2,'Tsalin uzuulelt'!L$5,negtgel!U531:BL531)</f>
      </c>
      <c r="L531">
        <f>SUMIF(negtgel!U$2:BL$2,'Tsalin uzuulelt'!N$1,negtgel!U531:BL531) + SUMIF(negtgel!U$2:BL$2,'Tsalin uzuulelt'!N$2,negtgel!U531:BL531)+SUMIF(negtgel!U$2:BL$2,'Tsalin uzuulelt'!N$3,negtgel!U531:BL531)+SUMIF(negtgel!U$2:BL$2,'Tsalin uzuulelt'!N$4,negtgel!U531:BL531)+SUMIF(negtgel!U$2:BL$2,'Tsalin uzuulelt'!N$5,negtgel!U531:BL531)</f>
      </c>
      <c r="M531">
        <f>SUMIF(negtgel!U$2:BL$2,'Tsalin uzuulelt'!P$1,negtgel!U531:BL531) + SUMIF(negtgel!U$2:BL$2,'Tsalin uzuulelt'!P$2,negtgel!U531:BL531)+ SUMIF(negtgel!U$2:BL$2,'Tsalin uzuulelt'!P$3,negtgel!U531:BL531)+ SUMIF(negtgel!U$2:BL$2,'Tsalin uzuulelt'!P$4,negtgel!U531:BL531)+ SUMIF(negtgel!U$2:BL$2,'Tsalin uzuulelt'!P$5,negtgel!U531:BL531)</f>
      </c>
      <c r="N531">
        <f>IF(ISNUMBER(U531*1)=CF531,0,K531-H531-G531)</f>
      </c>
      <c r="O531">
        <f>IF(ISNUMBER(U531*1)=CF531,0,L531)</f>
      </c>
      <c r="P531">
        <f>IF(ISNUMBER(U531*1)=CF531,0,M531)</f>
      </c>
      <c r="Q531">
        <f>IF(N531&gt;2400000,N531,0)</f>
      </c>
      <c r="R531">
        <f>IF(L531/Q531*100&lt;3,2,10)</f>
      </c>
      <c r="S531">
        <f>IF(CH531=0,0,IF(B531&gt;9,10,IF(B531&gt;8,B531,IF(B531&gt;7.7,7.8,IF(B531&gt;3,B531,IF(B531&gt;1.5,2))))))</f>
      </c>
      <c r="T531">
        <f>IFERROR(U531*1,0)</f>
      </c>
      <c r="U531" t="n">
        <v>79.0</v>
      </c>
      <c r="V531" t="s">
        <v>4547</v>
      </c>
      <c r="W531" t="s">
        <v>4469</v>
      </c>
      <c r="X531" t="n">
        <v>645556.0</v>
      </c>
      <c r="Y531" t="n">
        <v>645556.0</v>
      </c>
      <c r="Z531" t="n">
        <v>109745.0</v>
      </c>
      <c r="AA531" t="n">
        <v>96833.0</v>
      </c>
      <c r="AB531" t="n">
        <v>0.0</v>
      </c>
      <c r="AC531" t="n">
        <v>0.0</v>
      </c>
      <c r="AD531" t="n">
        <v>0.0</v>
      </c>
      <c r="AE531" t="n">
        <v>0.0</v>
      </c>
      <c r="AF531" t="n">
        <v>619734.0</v>
      </c>
      <c r="AG531" t="n">
        <v>0.0</v>
      </c>
      <c r="AH531" t="n">
        <v>0.0</v>
      </c>
      <c r="AI531" t="n">
        <v>0.0</v>
      </c>
      <c r="AJ531" t="n">
        <v>0.0</v>
      </c>
      <c r="AK531" t="n">
        <v>0.0</v>
      </c>
      <c r="AL531" t="n">
        <v>0.0</v>
      </c>
      <c r="AM531" t="n">
        <v>0.0</v>
      </c>
      <c r="AN531" t="n">
        <v>0.0</v>
      </c>
      <c r="AO531" t="n">
        <v>1471868.0</v>
      </c>
      <c r="AP531" t="n">
        <v>147187.0</v>
      </c>
      <c r="AQ531" t="n">
        <v>131665.5</v>
      </c>
      <c r="CG531"/>
    </row>
    <row r="532">
      <c r="A532" t="n">
        <v>8.0</v>
      </c>
      <c r="B532">
        <f>IF((K532-G532-H532&gt;2400000),10,(L532/(K532-G532-H532)*100))</f>
      </c>
      <c r="C532">
        <f>IF(N532&gt;2400000,240000,(N532*S532)/100)</f>
      </c>
      <c r="D532">
        <f>IF(S532=0,0,IF((N532-I532)&gt;2400000,((((((N532-I532-J532)-240000))*0.1+(I532+J532)*0.1)))-7000,((((((N532-I532-J532)-(N532-I532-J532)*S532/100)))*0.1+(I532+J532)*0.1)-7000)))</f>
      </c>
      <c r="E532">
        <f>C532-O532</f>
      </c>
      <c r="F532">
        <f>D532-P532</f>
      </c>
      <c r="G532">
        <f>SUMIF(negtgel!U$2:BL$2,'Tsalin uzuulelt'!B$1,negtgel!U532:BL532) + SUMIF(negtgel!U$2:BL$2,'Tsalin uzuulelt'!B$2,negtgel!U532:BL532)+SUMIF(negtgel!U$2:BL$2,'Tsalin uzuulelt'!B$3,negtgel!U532:BL532)+SUMIF(negtgel!U$2:BL$2,'Tsalin uzuulelt'!B$4,negtgel!U532:BL532)+SUMIF(negtgel!U$2:BL$2,'Tsalin uzuulelt'!B$5,negtgel!U532:BL532)</f>
      </c>
      <c r="H532">
        <f>SUMIF(negtgel!U$2:BL$2,'Tsalin uzuulelt'!F$1,negtgel!U532:BL532) + SUMIF(negtgel!U$2:BL$2,'Tsalin uzuulelt'!F$2,negtgel!U532:BL532)+SUMIF(negtgel!U$2:BL$2,'Tsalin uzuulelt'!F$3,negtgel!U532:BL532)+SUMIF(negtgel!U$2:BL$2,'Tsalin uzuulelt'!F$4,negtgel!U532:BL532)+SUMIF(negtgel!U$2:BL$2,'Tsalin uzuulelt'!F$5,negtgel!U532:BL532)</f>
      </c>
      <c r="I532">
        <f>SUMIF(negtgel!U$2:BL$2,'Tsalin uzuulelt'!H$1,negtgel!U532:BL532) + SUMIF(negtgel!U$2:BL$2,'Tsalin uzuulelt'!H$2,negtgel!U532:BL532)+SUMIF(negtgel!U$2:BL$2,'Tsalin uzuulelt'!H$3,negtgel!U532:BL532)+SUMIF(negtgel!U$2:BL$2,'Tsalin uzuulelt'!H$4,negtgel!U532:BL532)+SUMIF(negtgel!U$2:BL$2,'Tsalin uzuulelt'!H$5,negtgel!U532:BL532)</f>
      </c>
      <c r="J532">
        <f>SUMIF(negtgel!U$2:BL$2,'Tsalin uzuulelt'!J$1,negtgel!U532:BL532) + SUMIF(negtgel!U$2:BL$2,'Tsalin uzuulelt'!J$2,negtgel!U532:BL532)+SUMIF(negtgel!U$2:BL$2,'Tsalin uzuulelt'!J$3,negtgel!U532:BL532)+SUMIF(negtgel!U$2:BL$2,'Tsalin uzuulelt'!J$4,negtgel!U532:BL532)+SUMIF(negtgel!U$2:BL$2,'Tsalin uzuulelt'!J$5,negtgel!U532:BL532)</f>
      </c>
      <c r="K532">
        <f>SUMIF(negtgel!U$2:BL$2,'Tsalin uzuulelt'!L$1,negtgel!U532:BL532) + SUMIF(negtgel!U$2:BL$2,'Tsalin uzuulelt'!L$2,negtgel!U532:BL532)+SUMIF(negtgel!U$2:BL$2,'Tsalin uzuulelt'!L$3,negtgel!U532:BL532)+SUMIF(negtgel!U$2:BL$2,'Tsalin uzuulelt'!L$4,negtgel!U532:BL532)+SUMIF(negtgel!U$2:BL$2,'Tsalin uzuulelt'!L$5,negtgel!U532:BL532)</f>
      </c>
      <c r="L532">
        <f>SUMIF(negtgel!U$2:BL$2,'Tsalin uzuulelt'!N$1,negtgel!U532:BL532) + SUMIF(negtgel!U$2:BL$2,'Tsalin uzuulelt'!N$2,negtgel!U532:BL532)+SUMIF(negtgel!U$2:BL$2,'Tsalin uzuulelt'!N$3,negtgel!U532:BL532)+SUMIF(negtgel!U$2:BL$2,'Tsalin uzuulelt'!N$4,negtgel!U532:BL532)+SUMIF(negtgel!U$2:BL$2,'Tsalin uzuulelt'!N$5,negtgel!U532:BL532)</f>
      </c>
      <c r="M532">
        <f>SUMIF(negtgel!U$2:BL$2,'Tsalin uzuulelt'!P$1,negtgel!U532:BL532) + SUMIF(negtgel!U$2:BL$2,'Tsalin uzuulelt'!P$2,negtgel!U532:BL532)+ SUMIF(negtgel!U$2:BL$2,'Tsalin uzuulelt'!P$3,negtgel!U532:BL532)+ SUMIF(negtgel!U$2:BL$2,'Tsalin uzuulelt'!P$4,negtgel!U532:BL532)+ SUMIF(negtgel!U$2:BL$2,'Tsalin uzuulelt'!P$5,negtgel!U532:BL532)</f>
      </c>
      <c r="N532">
        <f>IF(ISNUMBER(U532*1)=CF532,0,K532-H532-G532)</f>
      </c>
      <c r="O532">
        <f>IF(ISNUMBER(U532*1)=CF532,0,L532)</f>
      </c>
      <c r="P532">
        <f>IF(ISNUMBER(U532*1)=CF532,0,M532)</f>
      </c>
      <c r="Q532">
        <f>IF(N532&gt;2400000,N532,0)</f>
      </c>
      <c r="R532">
        <f>IF(L532/Q532*100&lt;3,2,10)</f>
      </c>
      <c r="S532">
        <f>IF(CH532=0,0,IF(B532&gt;9,10,IF(B532&gt;8,B532,IF(B532&gt;7.7,7.8,IF(B532&gt;3,B532,IF(B532&gt;1.5,2))))))</f>
      </c>
      <c r="T532">
        <f>IFERROR(U532*1,0)</f>
      </c>
      <c r="U532" t="n">
        <v>80.0</v>
      </c>
      <c r="V532" t="s">
        <v>4512</v>
      </c>
      <c r="W532" t="s">
        <v>4469</v>
      </c>
      <c r="X532" t="n">
        <v>645556.0</v>
      </c>
      <c r="Y532" t="n">
        <v>364879.0</v>
      </c>
      <c r="Z532" t="n">
        <v>54732.0</v>
      </c>
      <c r="AA532" t="n">
        <v>62029.0</v>
      </c>
      <c r="AB532" t="n">
        <v>0.0</v>
      </c>
      <c r="AC532" t="n">
        <v>0.0</v>
      </c>
      <c r="AD532" t="n">
        <v>0.0</v>
      </c>
      <c r="AE532" t="n">
        <v>0.0</v>
      </c>
      <c r="AF532" t="n">
        <v>39000.0</v>
      </c>
      <c r="AG532" t="n">
        <v>0.0</v>
      </c>
      <c r="AH532" t="n">
        <v>0.0</v>
      </c>
      <c r="AI532" t="n">
        <v>0.0</v>
      </c>
      <c r="AJ532" t="n">
        <v>0.0</v>
      </c>
      <c r="AK532" t="n">
        <v>0.0</v>
      </c>
      <c r="AL532" t="n">
        <v>0.0</v>
      </c>
      <c r="AM532" t="n">
        <v>0.0</v>
      </c>
      <c r="AN532" t="n">
        <v>0.0</v>
      </c>
      <c r="AO532" t="n">
        <v>520640.0</v>
      </c>
      <c r="AP532" t="n">
        <v>52064.0</v>
      </c>
      <c r="AQ532" t="n">
        <v>40247.6</v>
      </c>
      <c r="CG532"/>
    </row>
    <row r="533">
      <c r="A533" t="n">
        <v>8.0</v>
      </c>
      <c r="B533">
        <f>IF((K533-G533-H533&gt;2400000),10,(L533/(K533-G533-H533)*100))</f>
      </c>
      <c r="C533">
        <f>IF(N533&gt;2400000,240000,(N533*S533)/100)</f>
      </c>
      <c r="D533">
        <f>IF(S533=0,0,IF((N533-I533)&gt;2400000,((((((N533-I533-J533)-240000))*0.1+(I533+J533)*0.1)))-7000,((((((N533-I533-J533)-(N533-I533-J533)*S533/100)))*0.1+(I533+J533)*0.1)-7000)))</f>
      </c>
      <c r="E533">
        <f>C533-O533</f>
      </c>
      <c r="F533">
        <f>D533-P533</f>
      </c>
      <c r="G533">
        <f>SUMIF(negtgel!U$2:BL$2,'Tsalin uzuulelt'!B$1,negtgel!U533:BL533) + SUMIF(negtgel!U$2:BL$2,'Tsalin uzuulelt'!B$2,negtgel!U533:BL533)+SUMIF(negtgel!U$2:BL$2,'Tsalin uzuulelt'!B$3,negtgel!U533:BL533)+SUMIF(negtgel!U$2:BL$2,'Tsalin uzuulelt'!B$4,negtgel!U533:BL533)+SUMIF(negtgel!U$2:BL$2,'Tsalin uzuulelt'!B$5,negtgel!U533:BL533)</f>
      </c>
      <c r="H533">
        <f>SUMIF(negtgel!U$2:BL$2,'Tsalin uzuulelt'!F$1,negtgel!U533:BL533) + SUMIF(negtgel!U$2:BL$2,'Tsalin uzuulelt'!F$2,negtgel!U533:BL533)+SUMIF(negtgel!U$2:BL$2,'Tsalin uzuulelt'!F$3,negtgel!U533:BL533)+SUMIF(negtgel!U$2:BL$2,'Tsalin uzuulelt'!F$4,negtgel!U533:BL533)+SUMIF(negtgel!U$2:BL$2,'Tsalin uzuulelt'!F$5,negtgel!U533:BL533)</f>
      </c>
      <c r="I533">
        <f>SUMIF(negtgel!U$2:BL$2,'Tsalin uzuulelt'!H$1,negtgel!U533:BL533) + SUMIF(negtgel!U$2:BL$2,'Tsalin uzuulelt'!H$2,negtgel!U533:BL533)+SUMIF(negtgel!U$2:BL$2,'Tsalin uzuulelt'!H$3,negtgel!U533:BL533)+SUMIF(negtgel!U$2:BL$2,'Tsalin uzuulelt'!H$4,negtgel!U533:BL533)+SUMIF(negtgel!U$2:BL$2,'Tsalin uzuulelt'!H$5,negtgel!U533:BL533)</f>
      </c>
      <c r="J533">
        <f>SUMIF(negtgel!U$2:BL$2,'Tsalin uzuulelt'!J$1,negtgel!U533:BL533) + SUMIF(negtgel!U$2:BL$2,'Tsalin uzuulelt'!J$2,negtgel!U533:BL533)+SUMIF(negtgel!U$2:BL$2,'Tsalin uzuulelt'!J$3,negtgel!U533:BL533)+SUMIF(negtgel!U$2:BL$2,'Tsalin uzuulelt'!J$4,negtgel!U533:BL533)+SUMIF(negtgel!U$2:BL$2,'Tsalin uzuulelt'!J$5,negtgel!U533:BL533)</f>
      </c>
      <c r="K533">
        <f>SUMIF(negtgel!U$2:BL$2,'Tsalin uzuulelt'!L$1,negtgel!U533:BL533) + SUMIF(negtgel!U$2:BL$2,'Tsalin uzuulelt'!L$2,negtgel!U533:BL533)+SUMIF(negtgel!U$2:BL$2,'Tsalin uzuulelt'!L$3,negtgel!U533:BL533)+SUMIF(negtgel!U$2:BL$2,'Tsalin uzuulelt'!L$4,negtgel!U533:BL533)+SUMIF(negtgel!U$2:BL$2,'Tsalin uzuulelt'!L$5,negtgel!U533:BL533)</f>
      </c>
      <c r="L533">
        <f>SUMIF(negtgel!U$2:BL$2,'Tsalin uzuulelt'!N$1,negtgel!U533:BL533) + SUMIF(negtgel!U$2:BL$2,'Tsalin uzuulelt'!N$2,negtgel!U533:BL533)+SUMIF(negtgel!U$2:BL$2,'Tsalin uzuulelt'!N$3,negtgel!U533:BL533)+SUMIF(negtgel!U$2:BL$2,'Tsalin uzuulelt'!N$4,negtgel!U533:BL533)+SUMIF(negtgel!U$2:BL$2,'Tsalin uzuulelt'!N$5,negtgel!U533:BL533)</f>
      </c>
      <c r="M533">
        <f>SUMIF(negtgel!U$2:BL$2,'Tsalin uzuulelt'!P$1,negtgel!U533:BL533) + SUMIF(negtgel!U$2:BL$2,'Tsalin uzuulelt'!P$2,negtgel!U533:BL533)+ SUMIF(negtgel!U$2:BL$2,'Tsalin uzuulelt'!P$3,negtgel!U533:BL533)+ SUMIF(negtgel!U$2:BL$2,'Tsalin uzuulelt'!P$4,negtgel!U533:BL533)+ SUMIF(negtgel!U$2:BL$2,'Tsalin uzuulelt'!P$5,negtgel!U533:BL533)</f>
      </c>
      <c r="N533">
        <f>IF(ISNUMBER(U533*1)=CF533,0,K533-H533-G533)</f>
      </c>
      <c r="O533">
        <f>IF(ISNUMBER(U533*1)=CF533,0,L533)</f>
      </c>
      <c r="P533">
        <f>IF(ISNUMBER(U533*1)=CF533,0,M533)</f>
      </c>
      <c r="Q533">
        <f>IF(N533&gt;2400000,N533,0)</f>
      </c>
      <c r="R533">
        <f>IF(L533/Q533*100&lt;3,2,10)</f>
      </c>
      <c r="S533">
        <f>IF(CH533=0,0,IF(B533&gt;9,10,IF(B533&gt;8,B533,IF(B533&gt;7.7,7.8,IF(B533&gt;3,B533,IF(B533&gt;1.5,2))))))</f>
      </c>
      <c r="T533">
        <f>IFERROR(U533*1,0)</f>
      </c>
      <c r="U533" t="n">
        <v>81.0</v>
      </c>
      <c r="V533" t="s">
        <v>4514</v>
      </c>
      <c r="W533" t="s">
        <v>4469</v>
      </c>
      <c r="X533" t="n">
        <v>613669.0</v>
      </c>
      <c r="Y533" t="n">
        <v>240131.0</v>
      </c>
      <c r="Z533" t="n">
        <v>12007.0</v>
      </c>
      <c r="AA533" t="n">
        <v>0.0</v>
      </c>
      <c r="AB533" t="n">
        <v>0.0</v>
      </c>
      <c r="AC533" t="n">
        <v>0.0</v>
      </c>
      <c r="AD533" t="n">
        <v>0.0</v>
      </c>
      <c r="AE533" t="n">
        <v>0.0</v>
      </c>
      <c r="AF533" t="n">
        <v>27000.0</v>
      </c>
      <c r="AG533" t="n">
        <v>0.0</v>
      </c>
      <c r="AH533" t="n">
        <v>0.0</v>
      </c>
      <c r="AI533" t="n">
        <v>0.0</v>
      </c>
      <c r="AJ533" t="n">
        <v>0.0</v>
      </c>
      <c r="AK533" t="n">
        <v>0.0</v>
      </c>
      <c r="AL533" t="n">
        <v>0.0</v>
      </c>
      <c r="AM533" t="n">
        <v>0.0</v>
      </c>
      <c r="AN533" t="n">
        <v>0.0</v>
      </c>
      <c r="AO533" t="n">
        <v>279138.0</v>
      </c>
      <c r="AP533" t="n">
        <v>27914.0</v>
      </c>
      <c r="AQ533" t="n">
        <v>18392.4</v>
      </c>
      <c r="CG533"/>
    </row>
    <row r="534">
      <c r="A534" t="n">
        <v>8.0</v>
      </c>
      <c r="B534">
        <f>IF((K534-G534-H534&gt;2400000),10,(L534/(K534-G534-H534)*100))</f>
      </c>
      <c r="C534">
        <f>IF(N534&gt;2400000,240000,(N534*S534)/100)</f>
      </c>
      <c r="D534">
        <f>IF(S534=0,0,IF((N534-I534)&gt;2400000,((((((N534-I534-J534)-240000))*0.1+(I534+J534)*0.1)))-7000,((((((N534-I534-J534)-(N534-I534-J534)*S534/100)))*0.1+(I534+J534)*0.1)-7000)))</f>
      </c>
      <c r="E534">
        <f>C534-O534</f>
      </c>
      <c r="F534">
        <f>D534-P534</f>
      </c>
      <c r="G534">
        <f>SUMIF(negtgel!U$2:BL$2,'Tsalin uzuulelt'!B$1,negtgel!U534:BL534) + SUMIF(negtgel!U$2:BL$2,'Tsalin uzuulelt'!B$2,negtgel!U534:BL534)+SUMIF(negtgel!U$2:BL$2,'Tsalin uzuulelt'!B$3,negtgel!U534:BL534)+SUMIF(negtgel!U$2:BL$2,'Tsalin uzuulelt'!B$4,negtgel!U534:BL534)+SUMIF(negtgel!U$2:BL$2,'Tsalin uzuulelt'!B$5,negtgel!U534:BL534)</f>
      </c>
      <c r="H534">
        <f>SUMIF(negtgel!U$2:BL$2,'Tsalin uzuulelt'!F$1,negtgel!U534:BL534) + SUMIF(negtgel!U$2:BL$2,'Tsalin uzuulelt'!F$2,negtgel!U534:BL534)+SUMIF(negtgel!U$2:BL$2,'Tsalin uzuulelt'!F$3,negtgel!U534:BL534)+SUMIF(negtgel!U$2:BL$2,'Tsalin uzuulelt'!F$4,negtgel!U534:BL534)+SUMIF(negtgel!U$2:BL$2,'Tsalin uzuulelt'!F$5,negtgel!U534:BL534)</f>
      </c>
      <c r="I534">
        <f>SUMIF(negtgel!U$2:BL$2,'Tsalin uzuulelt'!H$1,negtgel!U534:BL534) + SUMIF(negtgel!U$2:BL$2,'Tsalin uzuulelt'!H$2,negtgel!U534:BL534)+SUMIF(negtgel!U$2:BL$2,'Tsalin uzuulelt'!H$3,negtgel!U534:BL534)+SUMIF(negtgel!U$2:BL$2,'Tsalin uzuulelt'!H$4,negtgel!U534:BL534)+SUMIF(negtgel!U$2:BL$2,'Tsalin uzuulelt'!H$5,negtgel!U534:BL534)</f>
      </c>
      <c r="J534">
        <f>SUMIF(negtgel!U$2:BL$2,'Tsalin uzuulelt'!J$1,negtgel!U534:BL534) + SUMIF(negtgel!U$2:BL$2,'Tsalin uzuulelt'!J$2,negtgel!U534:BL534)+SUMIF(negtgel!U$2:BL$2,'Tsalin uzuulelt'!J$3,negtgel!U534:BL534)+SUMIF(negtgel!U$2:BL$2,'Tsalin uzuulelt'!J$4,negtgel!U534:BL534)+SUMIF(negtgel!U$2:BL$2,'Tsalin uzuulelt'!J$5,negtgel!U534:BL534)</f>
      </c>
      <c r="K534">
        <f>SUMIF(negtgel!U$2:BL$2,'Tsalin uzuulelt'!L$1,negtgel!U534:BL534) + SUMIF(negtgel!U$2:BL$2,'Tsalin uzuulelt'!L$2,negtgel!U534:BL534)+SUMIF(negtgel!U$2:BL$2,'Tsalin uzuulelt'!L$3,negtgel!U534:BL534)+SUMIF(negtgel!U$2:BL$2,'Tsalin uzuulelt'!L$4,negtgel!U534:BL534)+SUMIF(negtgel!U$2:BL$2,'Tsalin uzuulelt'!L$5,negtgel!U534:BL534)</f>
      </c>
      <c r="L534">
        <f>SUMIF(negtgel!U$2:BL$2,'Tsalin uzuulelt'!N$1,negtgel!U534:BL534) + SUMIF(negtgel!U$2:BL$2,'Tsalin uzuulelt'!N$2,negtgel!U534:BL534)+SUMIF(negtgel!U$2:BL$2,'Tsalin uzuulelt'!N$3,negtgel!U534:BL534)+SUMIF(negtgel!U$2:BL$2,'Tsalin uzuulelt'!N$4,negtgel!U534:BL534)+SUMIF(negtgel!U$2:BL$2,'Tsalin uzuulelt'!N$5,negtgel!U534:BL534)</f>
      </c>
      <c r="M534">
        <f>SUMIF(negtgel!U$2:BL$2,'Tsalin uzuulelt'!P$1,negtgel!U534:BL534) + SUMIF(negtgel!U$2:BL$2,'Tsalin uzuulelt'!P$2,negtgel!U534:BL534)+ SUMIF(negtgel!U$2:BL$2,'Tsalin uzuulelt'!P$3,negtgel!U534:BL534)+ SUMIF(negtgel!U$2:BL$2,'Tsalin uzuulelt'!P$4,negtgel!U534:BL534)+ SUMIF(negtgel!U$2:BL$2,'Tsalin uzuulelt'!P$5,negtgel!U534:BL534)</f>
      </c>
      <c r="N534">
        <f>IF(ISNUMBER(U534*1)=CF534,0,K534-H534-G534)</f>
      </c>
      <c r="O534">
        <f>IF(ISNUMBER(U534*1)=CF534,0,L534)</f>
      </c>
      <c r="P534">
        <f>IF(ISNUMBER(U534*1)=CF534,0,M534)</f>
      </c>
      <c r="Q534">
        <f>IF(N534&gt;2400000,N534,0)</f>
      </c>
      <c r="R534">
        <f>IF(L534/Q534*100&lt;3,2,10)</f>
      </c>
      <c r="S534">
        <f>IF(CH534=0,0,IF(B534&gt;9,10,IF(B534&gt;8,B534,IF(B534&gt;7.7,7.8,IF(B534&gt;3,B534,IF(B534&gt;1.5,2))))))</f>
      </c>
      <c r="T534">
        <f>IFERROR(U534*1,0)</f>
      </c>
      <c r="U534" t="s">
        <v>4466</v>
      </c>
      <c r="V534"/>
      <c r="W534"/>
      <c r="X534" t="n">
        <v>4146907.0</v>
      </c>
      <c r="Y534" t="n">
        <v>2061762.0</v>
      </c>
      <c r="Z534" t="n">
        <v>188027.0</v>
      </c>
      <c r="AA534" t="n">
        <v>178485.0</v>
      </c>
      <c r="AB534" t="n">
        <v>21605.0</v>
      </c>
      <c r="AC534" t="n">
        <v>0.0</v>
      </c>
      <c r="AD534" t="n">
        <v>0.0</v>
      </c>
      <c r="AE534" t="n">
        <v>0.0</v>
      </c>
      <c r="AF534" t="n">
        <v>784734.0</v>
      </c>
      <c r="AG534" t="n">
        <v>0.0</v>
      </c>
      <c r="AH534" t="n">
        <v>0.0</v>
      </c>
      <c r="AI534" t="n">
        <v>0.0</v>
      </c>
      <c r="AJ534" t="n">
        <v>1204556.0</v>
      </c>
      <c r="AK534" t="n">
        <v>0.0</v>
      </c>
      <c r="AL534" t="n">
        <v>0.0</v>
      </c>
      <c r="AM534" t="n">
        <v>0.0</v>
      </c>
      <c r="AN534" t="n">
        <v>0.0</v>
      </c>
      <c r="AO534" t="n">
        <v>4439169.0</v>
      </c>
      <c r="AP534" t="n">
        <v>443916.0</v>
      </c>
      <c r="AQ534" t="n">
        <v>365372.5</v>
      </c>
      <c r="CG534"/>
    </row>
    <row r="535">
      <c r="A535" t="n">
        <v>8.0</v>
      </c>
      <c r="B535">
        <f>IF((K535-G535-H535&gt;2400000),10,(L535/(K535-G535-H535)*100))</f>
      </c>
      <c r="C535">
        <f>IF(N535&gt;2400000,240000,(N535*S535)/100)</f>
      </c>
      <c r="D535">
        <f>IF(S535=0,0,IF((N535-I535)&gt;2400000,((((((N535-I535-J535)-240000))*0.1+(I535+J535)*0.1)))-7000,((((((N535-I535-J535)-(N535-I535-J535)*S535/100)))*0.1+(I535+J535)*0.1)-7000)))</f>
      </c>
      <c r="E535">
        <f>C535-O535</f>
      </c>
      <c r="F535">
        <f>D535-P535</f>
      </c>
      <c r="G535">
        <f>SUMIF(negtgel!U$2:BL$2,'Tsalin uzuulelt'!B$1,negtgel!U535:BL535) + SUMIF(negtgel!U$2:BL$2,'Tsalin uzuulelt'!B$2,negtgel!U535:BL535)+SUMIF(negtgel!U$2:BL$2,'Tsalin uzuulelt'!B$3,negtgel!U535:BL535)+SUMIF(negtgel!U$2:BL$2,'Tsalin uzuulelt'!B$4,negtgel!U535:BL535)+SUMIF(negtgel!U$2:BL$2,'Tsalin uzuulelt'!B$5,negtgel!U535:BL535)</f>
      </c>
      <c r="H535">
        <f>SUMIF(negtgel!U$2:BL$2,'Tsalin uzuulelt'!F$1,negtgel!U535:BL535) + SUMIF(negtgel!U$2:BL$2,'Tsalin uzuulelt'!F$2,negtgel!U535:BL535)+SUMIF(negtgel!U$2:BL$2,'Tsalin uzuulelt'!F$3,negtgel!U535:BL535)+SUMIF(negtgel!U$2:BL$2,'Tsalin uzuulelt'!F$4,negtgel!U535:BL535)+SUMIF(negtgel!U$2:BL$2,'Tsalin uzuulelt'!F$5,negtgel!U535:BL535)</f>
      </c>
      <c r="I535">
        <f>SUMIF(negtgel!U$2:BL$2,'Tsalin uzuulelt'!H$1,negtgel!U535:BL535) + SUMIF(negtgel!U$2:BL$2,'Tsalin uzuulelt'!H$2,negtgel!U535:BL535)+SUMIF(negtgel!U$2:BL$2,'Tsalin uzuulelt'!H$3,negtgel!U535:BL535)+SUMIF(negtgel!U$2:BL$2,'Tsalin uzuulelt'!H$4,negtgel!U535:BL535)+SUMIF(negtgel!U$2:BL$2,'Tsalin uzuulelt'!H$5,negtgel!U535:BL535)</f>
      </c>
      <c r="J535">
        <f>SUMIF(negtgel!U$2:BL$2,'Tsalin uzuulelt'!J$1,negtgel!U535:BL535) + SUMIF(negtgel!U$2:BL$2,'Tsalin uzuulelt'!J$2,negtgel!U535:BL535)+SUMIF(negtgel!U$2:BL$2,'Tsalin uzuulelt'!J$3,negtgel!U535:BL535)+SUMIF(negtgel!U$2:BL$2,'Tsalin uzuulelt'!J$4,negtgel!U535:BL535)+SUMIF(negtgel!U$2:BL$2,'Tsalin uzuulelt'!J$5,negtgel!U535:BL535)</f>
      </c>
      <c r="K535">
        <f>SUMIF(negtgel!U$2:BL$2,'Tsalin uzuulelt'!L$1,negtgel!U535:BL535) + SUMIF(negtgel!U$2:BL$2,'Tsalin uzuulelt'!L$2,negtgel!U535:BL535)+SUMIF(negtgel!U$2:BL$2,'Tsalin uzuulelt'!L$3,negtgel!U535:BL535)+SUMIF(negtgel!U$2:BL$2,'Tsalin uzuulelt'!L$4,negtgel!U535:BL535)+SUMIF(negtgel!U$2:BL$2,'Tsalin uzuulelt'!L$5,negtgel!U535:BL535)</f>
      </c>
      <c r="L535">
        <f>SUMIF(negtgel!U$2:BL$2,'Tsalin uzuulelt'!N$1,negtgel!U535:BL535) + SUMIF(negtgel!U$2:BL$2,'Tsalin uzuulelt'!N$2,negtgel!U535:BL535)+SUMIF(negtgel!U$2:BL$2,'Tsalin uzuulelt'!N$3,negtgel!U535:BL535)+SUMIF(negtgel!U$2:BL$2,'Tsalin uzuulelt'!N$4,negtgel!U535:BL535)+SUMIF(negtgel!U$2:BL$2,'Tsalin uzuulelt'!N$5,negtgel!U535:BL535)</f>
      </c>
      <c r="M535">
        <f>SUMIF(negtgel!U$2:BL$2,'Tsalin uzuulelt'!P$1,negtgel!U535:BL535) + SUMIF(negtgel!U$2:BL$2,'Tsalin uzuulelt'!P$2,negtgel!U535:BL535)+ SUMIF(negtgel!U$2:BL$2,'Tsalin uzuulelt'!P$3,negtgel!U535:BL535)+ SUMIF(negtgel!U$2:BL$2,'Tsalin uzuulelt'!P$4,negtgel!U535:BL535)+ SUMIF(negtgel!U$2:BL$2,'Tsalin uzuulelt'!P$5,negtgel!U535:BL535)</f>
      </c>
      <c r="N535">
        <f>IF(ISNUMBER(U535*1)=CF535,0,K535-H535-G535)</f>
      </c>
      <c r="O535">
        <f>IF(ISNUMBER(U535*1)=CF535,0,L535)</f>
      </c>
      <c r="P535">
        <f>IF(ISNUMBER(U535*1)=CF535,0,M535)</f>
      </c>
      <c r="Q535">
        <f>IF(N535&gt;2400000,N535,0)</f>
      </c>
      <c r="R535">
        <f>IF(L535/Q535*100&lt;3,2,10)</f>
      </c>
      <c r="S535">
        <f>IF(CH535=0,0,IF(B535&gt;9,10,IF(B535&gt;8,B535,IF(B535&gt;7.7,7.8,IF(B535&gt;3,B535,IF(B535&gt;1.5,2))))))</f>
      </c>
      <c r="T535">
        <f>IFERROR(U535*1,0)</f>
      </c>
      <c r="U535" t="s">
        <v>4515</v>
      </c>
      <c r="V535"/>
      <c r="W535"/>
      <c r="X535"/>
      <c r="Y535"/>
      <c r="Z535"/>
      <c r="AA535"/>
      <c r="AB535"/>
      <c r="AC535"/>
      <c r="AD535"/>
      <c r="AE535"/>
      <c r="AF535"/>
      <c r="AG535"/>
      <c r="AH535"/>
      <c r="AI535"/>
      <c r="AJ535"/>
      <c r="AK535"/>
      <c r="AL535"/>
      <c r="AM535"/>
      <c r="AN535"/>
      <c r="AO535"/>
      <c r="AP535"/>
      <c r="AQ535"/>
      <c r="CG535"/>
    </row>
    <row r="536">
      <c r="A536" t="n">
        <v>8.0</v>
      </c>
      <c r="B536">
        <f>IF((K536-G536-H536&gt;2400000),10,(L536/(K536-G536-H536)*100))</f>
      </c>
      <c r="C536">
        <f>IF(N536&gt;2400000,240000,(N536*S536)/100)</f>
      </c>
      <c r="D536">
        <f>IF(S536=0,0,IF((N536-I536)&gt;2400000,((((((N536-I536-J536)-240000))*0.1+(I536+J536)*0.1)))-7000,((((((N536-I536-J536)-(N536-I536-J536)*S536/100)))*0.1+(I536+J536)*0.1)-7000)))</f>
      </c>
      <c r="E536">
        <f>C536-O536</f>
      </c>
      <c r="F536">
        <f>D536-P536</f>
      </c>
      <c r="G536">
        <f>SUMIF(negtgel!U$2:BL$2,'Tsalin uzuulelt'!B$1,negtgel!U536:BL536) + SUMIF(negtgel!U$2:BL$2,'Tsalin uzuulelt'!B$2,negtgel!U536:BL536)+SUMIF(negtgel!U$2:BL$2,'Tsalin uzuulelt'!B$3,negtgel!U536:BL536)+SUMIF(negtgel!U$2:BL$2,'Tsalin uzuulelt'!B$4,negtgel!U536:BL536)+SUMIF(negtgel!U$2:BL$2,'Tsalin uzuulelt'!B$5,negtgel!U536:BL536)</f>
      </c>
      <c r="H536">
        <f>SUMIF(negtgel!U$2:BL$2,'Tsalin uzuulelt'!F$1,negtgel!U536:BL536) + SUMIF(negtgel!U$2:BL$2,'Tsalin uzuulelt'!F$2,negtgel!U536:BL536)+SUMIF(negtgel!U$2:BL$2,'Tsalin uzuulelt'!F$3,negtgel!U536:BL536)+SUMIF(negtgel!U$2:BL$2,'Tsalin uzuulelt'!F$4,negtgel!U536:BL536)+SUMIF(negtgel!U$2:BL$2,'Tsalin uzuulelt'!F$5,negtgel!U536:BL536)</f>
      </c>
      <c r="I536">
        <f>SUMIF(negtgel!U$2:BL$2,'Tsalin uzuulelt'!H$1,negtgel!U536:BL536) + SUMIF(negtgel!U$2:BL$2,'Tsalin uzuulelt'!H$2,negtgel!U536:BL536)+SUMIF(negtgel!U$2:BL$2,'Tsalin uzuulelt'!H$3,negtgel!U536:BL536)+SUMIF(negtgel!U$2:BL$2,'Tsalin uzuulelt'!H$4,negtgel!U536:BL536)+SUMIF(negtgel!U$2:BL$2,'Tsalin uzuulelt'!H$5,negtgel!U536:BL536)</f>
      </c>
      <c r="J536">
        <f>SUMIF(negtgel!U$2:BL$2,'Tsalin uzuulelt'!J$1,negtgel!U536:BL536) + SUMIF(negtgel!U$2:BL$2,'Tsalin uzuulelt'!J$2,negtgel!U536:BL536)+SUMIF(negtgel!U$2:BL$2,'Tsalin uzuulelt'!J$3,negtgel!U536:BL536)+SUMIF(negtgel!U$2:BL$2,'Tsalin uzuulelt'!J$4,negtgel!U536:BL536)+SUMIF(negtgel!U$2:BL$2,'Tsalin uzuulelt'!J$5,negtgel!U536:BL536)</f>
      </c>
      <c r="K536">
        <f>SUMIF(negtgel!U$2:BL$2,'Tsalin uzuulelt'!L$1,negtgel!U536:BL536) + SUMIF(negtgel!U$2:BL$2,'Tsalin uzuulelt'!L$2,negtgel!U536:BL536)+SUMIF(negtgel!U$2:BL$2,'Tsalin uzuulelt'!L$3,negtgel!U536:BL536)+SUMIF(negtgel!U$2:BL$2,'Tsalin uzuulelt'!L$4,negtgel!U536:BL536)+SUMIF(negtgel!U$2:BL$2,'Tsalin uzuulelt'!L$5,negtgel!U536:BL536)</f>
      </c>
      <c r="L536">
        <f>SUMIF(negtgel!U$2:BL$2,'Tsalin uzuulelt'!N$1,negtgel!U536:BL536) + SUMIF(negtgel!U$2:BL$2,'Tsalin uzuulelt'!N$2,negtgel!U536:BL536)+SUMIF(negtgel!U$2:BL$2,'Tsalin uzuulelt'!N$3,negtgel!U536:BL536)+SUMIF(negtgel!U$2:BL$2,'Tsalin uzuulelt'!N$4,negtgel!U536:BL536)+SUMIF(negtgel!U$2:BL$2,'Tsalin uzuulelt'!N$5,negtgel!U536:BL536)</f>
      </c>
      <c r="M536">
        <f>SUMIF(negtgel!U$2:BL$2,'Tsalin uzuulelt'!P$1,negtgel!U536:BL536) + SUMIF(negtgel!U$2:BL$2,'Tsalin uzuulelt'!P$2,negtgel!U536:BL536)+ SUMIF(negtgel!U$2:BL$2,'Tsalin uzuulelt'!P$3,negtgel!U536:BL536)+ SUMIF(negtgel!U$2:BL$2,'Tsalin uzuulelt'!P$4,negtgel!U536:BL536)+ SUMIF(negtgel!U$2:BL$2,'Tsalin uzuulelt'!P$5,negtgel!U536:BL536)</f>
      </c>
      <c r="N536">
        <f>IF(ISNUMBER(U536*1)=CF536,0,K536-H536-G536)</f>
      </c>
      <c r="O536">
        <f>IF(ISNUMBER(U536*1)=CF536,0,L536)</f>
      </c>
      <c r="P536">
        <f>IF(ISNUMBER(U536*1)=CF536,0,M536)</f>
      </c>
      <c r="Q536">
        <f>IF(N536&gt;2400000,N536,0)</f>
      </c>
      <c r="R536">
        <f>IF(L536/Q536*100&lt;3,2,10)</f>
      </c>
      <c r="S536">
        <f>IF(CH536=0,0,IF(B536&gt;9,10,IF(B536&gt;8,B536,IF(B536&gt;7.7,7.8,IF(B536&gt;3,B536,IF(B536&gt;1.5,2))))))</f>
      </c>
      <c r="T536">
        <f>IFERROR(U536*1,0)</f>
      </c>
      <c r="U536" t="n">
        <v>82.0</v>
      </c>
      <c r="V536" t="s">
        <v>4516</v>
      </c>
      <c r="W536" t="s">
        <v>4499</v>
      </c>
      <c r="X536" t="n">
        <v>645556.0</v>
      </c>
      <c r="Y536" t="n">
        <v>280677.0</v>
      </c>
      <c r="Z536" t="n">
        <v>42102.0</v>
      </c>
      <c r="AA536" t="n">
        <v>56135.0</v>
      </c>
      <c r="AB536" t="n">
        <v>0.0</v>
      </c>
      <c r="AC536" t="n">
        <v>0.0</v>
      </c>
      <c r="AD536" t="n">
        <v>0.0</v>
      </c>
      <c r="AE536" t="n">
        <v>0.0</v>
      </c>
      <c r="AF536" t="n">
        <v>30000.0</v>
      </c>
      <c r="AG536" t="n">
        <v>0.0</v>
      </c>
      <c r="AH536" t="n">
        <v>0.0</v>
      </c>
      <c r="AI536" t="n">
        <v>0.0</v>
      </c>
      <c r="AJ536" t="n">
        <v>0.0</v>
      </c>
      <c r="AK536" t="n">
        <v>0.0</v>
      </c>
      <c r="AL536" t="n">
        <v>0.0</v>
      </c>
      <c r="AM536" t="n">
        <v>0.0</v>
      </c>
      <c r="AN536" t="n">
        <v>0.0</v>
      </c>
      <c r="AO536" t="n">
        <v>408914.0</v>
      </c>
      <c r="AP536" t="n">
        <v>40891.0</v>
      </c>
      <c r="AQ536" t="n">
        <v>30102.3</v>
      </c>
      <c r="CG536"/>
    </row>
    <row r="537">
      <c r="A537" t="n">
        <v>8.0</v>
      </c>
      <c r="B537">
        <f>IF((K537-G537-H537&gt;2400000),10,(L537/(K537-G537-H537)*100))</f>
      </c>
      <c r="C537">
        <f>IF(N537&gt;2400000,240000,(N537*S537)/100)</f>
      </c>
      <c r="D537">
        <f>IF(S537=0,0,IF((N537-I537)&gt;2400000,((((((N537-I537-J537)-240000))*0.1+(I537+J537)*0.1)))-7000,((((((N537-I537-J537)-(N537-I537-J537)*S537/100)))*0.1+(I537+J537)*0.1)-7000)))</f>
      </c>
      <c r="E537">
        <f>C537-O537</f>
      </c>
      <c r="F537">
        <f>D537-P537</f>
      </c>
      <c r="G537">
        <f>SUMIF(negtgel!U$2:BL$2,'Tsalin uzuulelt'!B$1,negtgel!U537:BL537) + SUMIF(negtgel!U$2:BL$2,'Tsalin uzuulelt'!B$2,negtgel!U537:BL537)+SUMIF(negtgel!U$2:BL$2,'Tsalin uzuulelt'!B$3,negtgel!U537:BL537)+SUMIF(negtgel!U$2:BL$2,'Tsalin uzuulelt'!B$4,negtgel!U537:BL537)+SUMIF(negtgel!U$2:BL$2,'Tsalin uzuulelt'!B$5,negtgel!U537:BL537)</f>
      </c>
      <c r="H537">
        <f>SUMIF(negtgel!U$2:BL$2,'Tsalin uzuulelt'!F$1,negtgel!U537:BL537) + SUMIF(negtgel!U$2:BL$2,'Tsalin uzuulelt'!F$2,negtgel!U537:BL537)+SUMIF(negtgel!U$2:BL$2,'Tsalin uzuulelt'!F$3,negtgel!U537:BL537)+SUMIF(negtgel!U$2:BL$2,'Tsalin uzuulelt'!F$4,negtgel!U537:BL537)+SUMIF(negtgel!U$2:BL$2,'Tsalin uzuulelt'!F$5,negtgel!U537:BL537)</f>
      </c>
      <c r="I537">
        <f>SUMIF(negtgel!U$2:BL$2,'Tsalin uzuulelt'!H$1,negtgel!U537:BL537) + SUMIF(negtgel!U$2:BL$2,'Tsalin uzuulelt'!H$2,negtgel!U537:BL537)+SUMIF(negtgel!U$2:BL$2,'Tsalin uzuulelt'!H$3,negtgel!U537:BL537)+SUMIF(negtgel!U$2:BL$2,'Tsalin uzuulelt'!H$4,negtgel!U537:BL537)+SUMIF(negtgel!U$2:BL$2,'Tsalin uzuulelt'!H$5,negtgel!U537:BL537)</f>
      </c>
      <c r="J537">
        <f>SUMIF(negtgel!U$2:BL$2,'Tsalin uzuulelt'!J$1,negtgel!U537:BL537) + SUMIF(negtgel!U$2:BL$2,'Tsalin uzuulelt'!J$2,negtgel!U537:BL537)+SUMIF(negtgel!U$2:BL$2,'Tsalin uzuulelt'!J$3,negtgel!U537:BL537)+SUMIF(negtgel!U$2:BL$2,'Tsalin uzuulelt'!J$4,negtgel!U537:BL537)+SUMIF(negtgel!U$2:BL$2,'Tsalin uzuulelt'!J$5,negtgel!U537:BL537)</f>
      </c>
      <c r="K537">
        <f>SUMIF(negtgel!U$2:BL$2,'Tsalin uzuulelt'!L$1,negtgel!U537:BL537) + SUMIF(negtgel!U$2:BL$2,'Tsalin uzuulelt'!L$2,negtgel!U537:BL537)+SUMIF(negtgel!U$2:BL$2,'Tsalin uzuulelt'!L$3,negtgel!U537:BL537)+SUMIF(negtgel!U$2:BL$2,'Tsalin uzuulelt'!L$4,negtgel!U537:BL537)+SUMIF(negtgel!U$2:BL$2,'Tsalin uzuulelt'!L$5,negtgel!U537:BL537)</f>
      </c>
      <c r="L537">
        <f>SUMIF(negtgel!U$2:BL$2,'Tsalin uzuulelt'!N$1,negtgel!U537:BL537) + SUMIF(negtgel!U$2:BL$2,'Tsalin uzuulelt'!N$2,negtgel!U537:BL537)+SUMIF(negtgel!U$2:BL$2,'Tsalin uzuulelt'!N$3,negtgel!U537:BL537)+SUMIF(negtgel!U$2:BL$2,'Tsalin uzuulelt'!N$4,negtgel!U537:BL537)+SUMIF(negtgel!U$2:BL$2,'Tsalin uzuulelt'!N$5,negtgel!U537:BL537)</f>
      </c>
      <c r="M537">
        <f>SUMIF(negtgel!U$2:BL$2,'Tsalin uzuulelt'!P$1,negtgel!U537:BL537) + SUMIF(negtgel!U$2:BL$2,'Tsalin uzuulelt'!P$2,negtgel!U537:BL537)+ SUMIF(negtgel!U$2:BL$2,'Tsalin uzuulelt'!P$3,negtgel!U537:BL537)+ SUMIF(negtgel!U$2:BL$2,'Tsalin uzuulelt'!P$4,negtgel!U537:BL537)+ SUMIF(negtgel!U$2:BL$2,'Tsalin uzuulelt'!P$5,negtgel!U537:BL537)</f>
      </c>
      <c r="N537">
        <f>IF(ISNUMBER(U537*1)=CF537,0,K537-H537-G537)</f>
      </c>
      <c r="O537">
        <f>IF(ISNUMBER(U537*1)=CF537,0,L537)</f>
      </c>
      <c r="P537">
        <f>IF(ISNUMBER(U537*1)=CF537,0,M537)</f>
      </c>
      <c r="Q537">
        <f>IF(N537&gt;2400000,N537,0)</f>
      </c>
      <c r="R537">
        <f>IF(L537/Q537*100&lt;3,2,10)</f>
      </c>
      <c r="S537">
        <f>IF(CH537=0,0,IF(B537&gt;9,10,IF(B537&gt;8,B537,IF(B537&gt;7.7,7.8,IF(B537&gt;3,B537,IF(B537&gt;1.5,2))))))</f>
      </c>
      <c r="T537">
        <f>IFERROR(U537*1,0)</f>
      </c>
      <c r="U537" t="n">
        <v>83.0</v>
      </c>
      <c r="V537" t="s">
        <v>4517</v>
      </c>
      <c r="W537" t="s">
        <v>4469</v>
      </c>
      <c r="X537" t="n">
        <v>677436.0</v>
      </c>
      <c r="Y537" t="n">
        <v>294537.0</v>
      </c>
      <c r="Z537" t="n">
        <v>73634.0</v>
      </c>
      <c r="AA537" t="n">
        <v>58907.0</v>
      </c>
      <c r="AB537" t="n">
        <v>0.0</v>
      </c>
      <c r="AC537" t="n">
        <v>0.0</v>
      </c>
      <c r="AD537" t="n">
        <v>0.0</v>
      </c>
      <c r="AE537" t="n">
        <v>0.0</v>
      </c>
      <c r="AF537" t="n">
        <v>30000.0</v>
      </c>
      <c r="AG537" t="n">
        <v>0.0</v>
      </c>
      <c r="AH537" t="n">
        <v>0.0</v>
      </c>
      <c r="AI537" t="n">
        <v>0.0</v>
      </c>
      <c r="AJ537" t="n">
        <v>0.0</v>
      </c>
      <c r="AK537" t="n">
        <v>0.0</v>
      </c>
      <c r="AL537" t="n">
        <v>0.0</v>
      </c>
      <c r="AM537" t="n">
        <v>0.0</v>
      </c>
      <c r="AN537" t="n">
        <v>0.0</v>
      </c>
      <c r="AO537" t="n">
        <v>457078.0</v>
      </c>
      <c r="AP537" t="n">
        <v>45708.0</v>
      </c>
      <c r="AQ537" t="n">
        <v>34437.0</v>
      </c>
      <c r="CG537"/>
    </row>
    <row r="538">
      <c r="A538" t="n">
        <v>8.0</v>
      </c>
      <c r="B538">
        <f>IF((K538-G538-H538&gt;2400000),10,(L538/(K538-G538-H538)*100))</f>
      </c>
      <c r="C538">
        <f>IF(N538&gt;2400000,240000,(N538*S538)/100)</f>
      </c>
      <c r="D538">
        <f>IF(S538=0,0,IF((N538-I538)&gt;2400000,((((((N538-I538-J538)-240000))*0.1+(I538+J538)*0.1)))-7000,((((((N538-I538-J538)-(N538-I538-J538)*S538/100)))*0.1+(I538+J538)*0.1)-7000)))</f>
      </c>
      <c r="E538">
        <f>C538-O538</f>
      </c>
      <c r="F538">
        <f>D538-P538</f>
      </c>
      <c r="G538">
        <f>SUMIF(negtgel!U$2:BL$2,'Tsalin uzuulelt'!B$1,negtgel!U538:BL538) + SUMIF(negtgel!U$2:BL$2,'Tsalin uzuulelt'!B$2,negtgel!U538:BL538)+SUMIF(negtgel!U$2:BL$2,'Tsalin uzuulelt'!B$3,negtgel!U538:BL538)+SUMIF(negtgel!U$2:BL$2,'Tsalin uzuulelt'!B$4,negtgel!U538:BL538)+SUMIF(negtgel!U$2:BL$2,'Tsalin uzuulelt'!B$5,negtgel!U538:BL538)</f>
      </c>
      <c r="H538">
        <f>SUMIF(negtgel!U$2:BL$2,'Tsalin uzuulelt'!F$1,negtgel!U538:BL538) + SUMIF(negtgel!U$2:BL$2,'Tsalin uzuulelt'!F$2,negtgel!U538:BL538)+SUMIF(negtgel!U$2:BL$2,'Tsalin uzuulelt'!F$3,negtgel!U538:BL538)+SUMIF(negtgel!U$2:BL$2,'Tsalin uzuulelt'!F$4,negtgel!U538:BL538)+SUMIF(negtgel!U$2:BL$2,'Tsalin uzuulelt'!F$5,negtgel!U538:BL538)</f>
      </c>
      <c r="I538">
        <f>SUMIF(negtgel!U$2:BL$2,'Tsalin uzuulelt'!H$1,negtgel!U538:BL538) + SUMIF(negtgel!U$2:BL$2,'Tsalin uzuulelt'!H$2,negtgel!U538:BL538)+SUMIF(negtgel!U$2:BL$2,'Tsalin uzuulelt'!H$3,negtgel!U538:BL538)+SUMIF(negtgel!U$2:BL$2,'Tsalin uzuulelt'!H$4,negtgel!U538:BL538)+SUMIF(negtgel!U$2:BL$2,'Tsalin uzuulelt'!H$5,negtgel!U538:BL538)</f>
      </c>
      <c r="J538">
        <f>SUMIF(negtgel!U$2:BL$2,'Tsalin uzuulelt'!J$1,negtgel!U538:BL538) + SUMIF(negtgel!U$2:BL$2,'Tsalin uzuulelt'!J$2,negtgel!U538:BL538)+SUMIF(negtgel!U$2:BL$2,'Tsalin uzuulelt'!J$3,negtgel!U538:BL538)+SUMIF(negtgel!U$2:BL$2,'Tsalin uzuulelt'!J$4,negtgel!U538:BL538)+SUMIF(negtgel!U$2:BL$2,'Tsalin uzuulelt'!J$5,negtgel!U538:BL538)</f>
      </c>
      <c r="K538">
        <f>SUMIF(negtgel!U$2:BL$2,'Tsalin uzuulelt'!L$1,negtgel!U538:BL538) + SUMIF(negtgel!U$2:BL$2,'Tsalin uzuulelt'!L$2,negtgel!U538:BL538)+SUMIF(negtgel!U$2:BL$2,'Tsalin uzuulelt'!L$3,negtgel!U538:BL538)+SUMIF(negtgel!U$2:BL$2,'Tsalin uzuulelt'!L$4,negtgel!U538:BL538)+SUMIF(negtgel!U$2:BL$2,'Tsalin uzuulelt'!L$5,negtgel!U538:BL538)</f>
      </c>
      <c r="L538">
        <f>SUMIF(negtgel!U$2:BL$2,'Tsalin uzuulelt'!N$1,negtgel!U538:BL538) + SUMIF(negtgel!U$2:BL$2,'Tsalin uzuulelt'!N$2,negtgel!U538:BL538)+SUMIF(negtgel!U$2:BL$2,'Tsalin uzuulelt'!N$3,negtgel!U538:BL538)+SUMIF(negtgel!U$2:BL$2,'Tsalin uzuulelt'!N$4,negtgel!U538:BL538)+SUMIF(negtgel!U$2:BL$2,'Tsalin uzuulelt'!N$5,negtgel!U538:BL538)</f>
      </c>
      <c r="M538">
        <f>SUMIF(negtgel!U$2:BL$2,'Tsalin uzuulelt'!P$1,negtgel!U538:BL538) + SUMIF(negtgel!U$2:BL$2,'Tsalin uzuulelt'!P$2,negtgel!U538:BL538)+ SUMIF(negtgel!U$2:BL$2,'Tsalin uzuulelt'!P$3,negtgel!U538:BL538)+ SUMIF(negtgel!U$2:BL$2,'Tsalin uzuulelt'!P$4,negtgel!U538:BL538)+ SUMIF(negtgel!U$2:BL$2,'Tsalin uzuulelt'!P$5,negtgel!U538:BL538)</f>
      </c>
      <c r="N538">
        <f>IF(ISNUMBER(U538*1)=CF538,0,K538-H538-G538)</f>
      </c>
      <c r="O538">
        <f>IF(ISNUMBER(U538*1)=CF538,0,L538)</f>
      </c>
      <c r="P538">
        <f>IF(ISNUMBER(U538*1)=CF538,0,M538)</f>
      </c>
      <c r="Q538">
        <f>IF(N538&gt;2400000,N538,0)</f>
      </c>
      <c r="R538">
        <f>IF(L538/Q538*100&lt;3,2,10)</f>
      </c>
      <c r="S538">
        <f>IF(CH538=0,0,IF(B538&gt;9,10,IF(B538&gt;8,B538,IF(B538&gt;7.7,7.8,IF(B538&gt;3,B538,IF(B538&gt;1.5,2))))))</f>
      </c>
      <c r="T538">
        <f>IFERROR(U538*1,0)</f>
      </c>
      <c r="U538" t="n">
        <v>84.0</v>
      </c>
      <c r="V538" t="s">
        <v>4518</v>
      </c>
      <c r="W538" t="s">
        <v>4469</v>
      </c>
      <c r="X538" t="n">
        <v>677436.0</v>
      </c>
      <c r="Y538" t="n">
        <v>530167.0</v>
      </c>
      <c r="Z538" t="n">
        <v>106033.0</v>
      </c>
      <c r="AA538" t="n">
        <v>116637.0</v>
      </c>
      <c r="AB538" t="n">
        <v>0.0</v>
      </c>
      <c r="AC538" t="n">
        <v>0.0</v>
      </c>
      <c r="AD538" t="n">
        <v>0.0</v>
      </c>
      <c r="AE538" t="n">
        <v>0.0</v>
      </c>
      <c r="AF538" t="n">
        <v>54000.0</v>
      </c>
      <c r="AG538" t="n">
        <v>0.0</v>
      </c>
      <c r="AH538" t="n">
        <v>0.0</v>
      </c>
      <c r="AI538" t="n">
        <v>0.0</v>
      </c>
      <c r="AJ538" t="n">
        <v>0.0</v>
      </c>
      <c r="AK538" t="n">
        <v>0.0</v>
      </c>
      <c r="AL538" t="n">
        <v>0.0</v>
      </c>
      <c r="AM538" t="n">
        <v>0.0</v>
      </c>
      <c r="AN538" t="n">
        <v>0.0</v>
      </c>
      <c r="AO538" t="n">
        <v>806837.0</v>
      </c>
      <c r="AP538" t="n">
        <v>80685.0</v>
      </c>
      <c r="AQ538" t="n">
        <v>66155.3</v>
      </c>
      <c r="CG538"/>
    </row>
    <row r="539">
      <c r="A539" t="n">
        <v>8.0</v>
      </c>
      <c r="B539">
        <f>IF((K539-G539-H539&gt;2400000),10,(L539/(K539-G539-H539)*100))</f>
      </c>
      <c r="C539">
        <f>IF(N539&gt;2400000,240000,(N539*S539)/100)</f>
      </c>
      <c r="D539">
        <f>IF(S539=0,0,IF((N539-I539)&gt;2400000,((((((N539-I539-J539)-240000))*0.1+(I539+J539)*0.1)))-7000,((((((N539-I539-J539)-(N539-I539-J539)*S539/100)))*0.1+(I539+J539)*0.1)-7000)))</f>
      </c>
      <c r="E539">
        <f>C539-O539</f>
      </c>
      <c r="F539">
        <f>D539-P539</f>
      </c>
      <c r="G539">
        <f>SUMIF(negtgel!U$2:BL$2,'Tsalin uzuulelt'!B$1,negtgel!U539:BL539) + SUMIF(negtgel!U$2:BL$2,'Tsalin uzuulelt'!B$2,negtgel!U539:BL539)+SUMIF(negtgel!U$2:BL$2,'Tsalin uzuulelt'!B$3,negtgel!U539:BL539)+SUMIF(negtgel!U$2:BL$2,'Tsalin uzuulelt'!B$4,negtgel!U539:BL539)+SUMIF(negtgel!U$2:BL$2,'Tsalin uzuulelt'!B$5,negtgel!U539:BL539)</f>
      </c>
      <c r="H539">
        <f>SUMIF(negtgel!U$2:BL$2,'Tsalin uzuulelt'!F$1,negtgel!U539:BL539) + SUMIF(negtgel!U$2:BL$2,'Tsalin uzuulelt'!F$2,negtgel!U539:BL539)+SUMIF(negtgel!U$2:BL$2,'Tsalin uzuulelt'!F$3,negtgel!U539:BL539)+SUMIF(negtgel!U$2:BL$2,'Tsalin uzuulelt'!F$4,negtgel!U539:BL539)+SUMIF(negtgel!U$2:BL$2,'Tsalin uzuulelt'!F$5,negtgel!U539:BL539)</f>
      </c>
      <c r="I539">
        <f>SUMIF(negtgel!U$2:BL$2,'Tsalin uzuulelt'!H$1,negtgel!U539:BL539) + SUMIF(negtgel!U$2:BL$2,'Tsalin uzuulelt'!H$2,negtgel!U539:BL539)+SUMIF(negtgel!U$2:BL$2,'Tsalin uzuulelt'!H$3,negtgel!U539:BL539)+SUMIF(negtgel!U$2:BL$2,'Tsalin uzuulelt'!H$4,negtgel!U539:BL539)+SUMIF(negtgel!U$2:BL$2,'Tsalin uzuulelt'!H$5,negtgel!U539:BL539)</f>
      </c>
      <c r="J539">
        <f>SUMIF(negtgel!U$2:BL$2,'Tsalin uzuulelt'!J$1,negtgel!U539:BL539) + SUMIF(negtgel!U$2:BL$2,'Tsalin uzuulelt'!J$2,negtgel!U539:BL539)+SUMIF(negtgel!U$2:BL$2,'Tsalin uzuulelt'!J$3,negtgel!U539:BL539)+SUMIF(negtgel!U$2:BL$2,'Tsalin uzuulelt'!J$4,negtgel!U539:BL539)+SUMIF(negtgel!U$2:BL$2,'Tsalin uzuulelt'!J$5,negtgel!U539:BL539)</f>
      </c>
      <c r="K539">
        <f>SUMIF(negtgel!U$2:BL$2,'Tsalin uzuulelt'!L$1,negtgel!U539:BL539) + SUMIF(negtgel!U$2:BL$2,'Tsalin uzuulelt'!L$2,negtgel!U539:BL539)+SUMIF(negtgel!U$2:BL$2,'Tsalin uzuulelt'!L$3,negtgel!U539:BL539)+SUMIF(negtgel!U$2:BL$2,'Tsalin uzuulelt'!L$4,negtgel!U539:BL539)+SUMIF(negtgel!U$2:BL$2,'Tsalin uzuulelt'!L$5,negtgel!U539:BL539)</f>
      </c>
      <c r="L539">
        <f>SUMIF(negtgel!U$2:BL$2,'Tsalin uzuulelt'!N$1,negtgel!U539:BL539) + SUMIF(negtgel!U$2:BL$2,'Tsalin uzuulelt'!N$2,negtgel!U539:BL539)+SUMIF(negtgel!U$2:BL$2,'Tsalin uzuulelt'!N$3,negtgel!U539:BL539)+SUMIF(negtgel!U$2:BL$2,'Tsalin uzuulelt'!N$4,negtgel!U539:BL539)+SUMIF(negtgel!U$2:BL$2,'Tsalin uzuulelt'!N$5,negtgel!U539:BL539)</f>
      </c>
      <c r="M539">
        <f>SUMIF(negtgel!U$2:BL$2,'Tsalin uzuulelt'!P$1,negtgel!U539:BL539) + SUMIF(negtgel!U$2:BL$2,'Tsalin uzuulelt'!P$2,negtgel!U539:BL539)+ SUMIF(negtgel!U$2:BL$2,'Tsalin uzuulelt'!P$3,negtgel!U539:BL539)+ SUMIF(negtgel!U$2:BL$2,'Tsalin uzuulelt'!P$4,negtgel!U539:BL539)+ SUMIF(negtgel!U$2:BL$2,'Tsalin uzuulelt'!P$5,negtgel!U539:BL539)</f>
      </c>
      <c r="N539">
        <f>IF(ISNUMBER(U539*1)=CF539,0,K539-H539-G539)</f>
      </c>
      <c r="O539">
        <f>IF(ISNUMBER(U539*1)=CF539,0,L539)</f>
      </c>
      <c r="P539">
        <f>IF(ISNUMBER(U539*1)=CF539,0,M539)</f>
      </c>
      <c r="Q539">
        <f>IF(N539&gt;2400000,N539,0)</f>
      </c>
      <c r="R539">
        <f>IF(L539/Q539*100&lt;3,2,10)</f>
      </c>
      <c r="S539">
        <f>IF(CH539=0,0,IF(B539&gt;9,10,IF(B539&gt;8,B539,IF(B539&gt;7.7,7.8,IF(B539&gt;3,B539,IF(B539&gt;1.5,2))))))</f>
      </c>
      <c r="T539">
        <f>IFERROR(U539*1,0)</f>
      </c>
      <c r="U539" t="n">
        <v>85.0</v>
      </c>
      <c r="V539" t="s">
        <v>4519</v>
      </c>
      <c r="W539" t="s">
        <v>4499</v>
      </c>
      <c r="X539" t="n">
        <v>677436.0</v>
      </c>
      <c r="Y539" t="n">
        <v>471260.0</v>
      </c>
      <c r="Z539" t="n">
        <v>94252.0</v>
      </c>
      <c r="AA539" t="n">
        <v>94252.0</v>
      </c>
      <c r="AB539" t="n">
        <v>23563.0</v>
      </c>
      <c r="AC539" t="n">
        <v>0.0</v>
      </c>
      <c r="AD539" t="n">
        <v>0.0</v>
      </c>
      <c r="AE539" t="n">
        <v>0.0</v>
      </c>
      <c r="AF539" t="n">
        <v>48000.0</v>
      </c>
      <c r="AG539" t="n">
        <v>0.0</v>
      </c>
      <c r="AH539" t="n">
        <v>0.0</v>
      </c>
      <c r="AI539" t="n">
        <v>0.0</v>
      </c>
      <c r="AJ539" t="n">
        <v>0.0</v>
      </c>
      <c r="AK539" t="n">
        <v>0.0</v>
      </c>
      <c r="AL539" t="n">
        <v>0.0</v>
      </c>
      <c r="AM539" t="n">
        <v>0.0</v>
      </c>
      <c r="AN539" t="n">
        <v>0.0</v>
      </c>
      <c r="AO539" t="n">
        <v>731327.0</v>
      </c>
      <c r="AP539" t="n">
        <v>73134.0</v>
      </c>
      <c r="AQ539" t="n">
        <v>59299.4</v>
      </c>
      <c r="CG539"/>
    </row>
    <row r="540">
      <c r="A540" t="n">
        <v>8.0</v>
      </c>
      <c r="B540">
        <f>IF((K540-G540-H540&gt;2400000),10,(L540/(K540-G540-H540)*100))</f>
      </c>
      <c r="C540">
        <f>IF(N540&gt;2400000,240000,(N540*S540)/100)</f>
      </c>
      <c r="D540">
        <f>IF(S540=0,0,IF((N540-I540)&gt;2400000,((((((N540-I540-J540)-240000))*0.1+(I540+J540)*0.1)))-7000,((((((N540-I540-J540)-(N540-I540-J540)*S540/100)))*0.1+(I540+J540)*0.1)-7000)))</f>
      </c>
      <c r="E540">
        <f>C540-O540</f>
      </c>
      <c r="F540">
        <f>D540-P540</f>
      </c>
      <c r="G540">
        <f>SUMIF(negtgel!U$2:BL$2,'Tsalin uzuulelt'!B$1,negtgel!U540:BL540) + SUMIF(negtgel!U$2:BL$2,'Tsalin uzuulelt'!B$2,negtgel!U540:BL540)+SUMIF(negtgel!U$2:BL$2,'Tsalin uzuulelt'!B$3,negtgel!U540:BL540)+SUMIF(negtgel!U$2:BL$2,'Tsalin uzuulelt'!B$4,negtgel!U540:BL540)+SUMIF(negtgel!U$2:BL$2,'Tsalin uzuulelt'!B$5,negtgel!U540:BL540)</f>
      </c>
      <c r="H540">
        <f>SUMIF(negtgel!U$2:BL$2,'Tsalin uzuulelt'!F$1,negtgel!U540:BL540) + SUMIF(negtgel!U$2:BL$2,'Tsalin uzuulelt'!F$2,negtgel!U540:BL540)+SUMIF(negtgel!U$2:BL$2,'Tsalin uzuulelt'!F$3,negtgel!U540:BL540)+SUMIF(negtgel!U$2:BL$2,'Tsalin uzuulelt'!F$4,negtgel!U540:BL540)+SUMIF(negtgel!U$2:BL$2,'Tsalin uzuulelt'!F$5,negtgel!U540:BL540)</f>
      </c>
      <c r="I540">
        <f>SUMIF(negtgel!U$2:BL$2,'Tsalin uzuulelt'!H$1,negtgel!U540:BL540) + SUMIF(negtgel!U$2:BL$2,'Tsalin uzuulelt'!H$2,negtgel!U540:BL540)+SUMIF(negtgel!U$2:BL$2,'Tsalin uzuulelt'!H$3,negtgel!U540:BL540)+SUMIF(negtgel!U$2:BL$2,'Tsalin uzuulelt'!H$4,negtgel!U540:BL540)+SUMIF(negtgel!U$2:BL$2,'Tsalin uzuulelt'!H$5,negtgel!U540:BL540)</f>
      </c>
      <c r="J540">
        <f>SUMIF(negtgel!U$2:BL$2,'Tsalin uzuulelt'!J$1,negtgel!U540:BL540) + SUMIF(negtgel!U$2:BL$2,'Tsalin uzuulelt'!J$2,negtgel!U540:BL540)+SUMIF(negtgel!U$2:BL$2,'Tsalin uzuulelt'!J$3,negtgel!U540:BL540)+SUMIF(negtgel!U$2:BL$2,'Tsalin uzuulelt'!J$4,negtgel!U540:BL540)+SUMIF(negtgel!U$2:BL$2,'Tsalin uzuulelt'!J$5,negtgel!U540:BL540)</f>
      </c>
      <c r="K540">
        <f>SUMIF(negtgel!U$2:BL$2,'Tsalin uzuulelt'!L$1,negtgel!U540:BL540) + SUMIF(negtgel!U$2:BL$2,'Tsalin uzuulelt'!L$2,negtgel!U540:BL540)+SUMIF(negtgel!U$2:BL$2,'Tsalin uzuulelt'!L$3,negtgel!U540:BL540)+SUMIF(negtgel!U$2:BL$2,'Tsalin uzuulelt'!L$4,negtgel!U540:BL540)+SUMIF(negtgel!U$2:BL$2,'Tsalin uzuulelt'!L$5,negtgel!U540:BL540)</f>
      </c>
      <c r="L540">
        <f>SUMIF(negtgel!U$2:BL$2,'Tsalin uzuulelt'!N$1,negtgel!U540:BL540) + SUMIF(negtgel!U$2:BL$2,'Tsalin uzuulelt'!N$2,negtgel!U540:BL540)+SUMIF(negtgel!U$2:BL$2,'Tsalin uzuulelt'!N$3,negtgel!U540:BL540)+SUMIF(negtgel!U$2:BL$2,'Tsalin uzuulelt'!N$4,negtgel!U540:BL540)+SUMIF(negtgel!U$2:BL$2,'Tsalin uzuulelt'!N$5,negtgel!U540:BL540)</f>
      </c>
      <c r="M540">
        <f>SUMIF(negtgel!U$2:BL$2,'Tsalin uzuulelt'!P$1,negtgel!U540:BL540) + SUMIF(negtgel!U$2:BL$2,'Tsalin uzuulelt'!P$2,negtgel!U540:BL540)+ SUMIF(negtgel!U$2:BL$2,'Tsalin uzuulelt'!P$3,negtgel!U540:BL540)+ SUMIF(negtgel!U$2:BL$2,'Tsalin uzuulelt'!P$4,negtgel!U540:BL540)+ SUMIF(negtgel!U$2:BL$2,'Tsalin uzuulelt'!P$5,negtgel!U540:BL540)</f>
      </c>
      <c r="N540">
        <f>IF(ISNUMBER(U540*1)=CF540,0,K540-H540-G540)</f>
      </c>
      <c r="O540">
        <f>IF(ISNUMBER(U540*1)=CF540,0,L540)</f>
      </c>
      <c r="P540">
        <f>IF(ISNUMBER(U540*1)=CF540,0,M540)</f>
      </c>
      <c r="Q540">
        <f>IF(N540&gt;2400000,N540,0)</f>
      </c>
      <c r="R540">
        <f>IF(L540/Q540*100&lt;3,2,10)</f>
      </c>
      <c r="S540">
        <f>IF(CH540=0,0,IF(B540&gt;9,10,IF(B540&gt;8,B540,IF(B540&gt;7.7,7.8,IF(B540&gt;3,B540,IF(B540&gt;1.5,2))))))</f>
      </c>
      <c r="T540">
        <f>IFERROR(U540*1,0)</f>
      </c>
      <c r="U540" t="n">
        <v>86.0</v>
      </c>
      <c r="V540" t="s">
        <v>4520</v>
      </c>
      <c r="W540" t="s">
        <v>4469</v>
      </c>
      <c r="X540" t="n">
        <v>613669.0</v>
      </c>
      <c r="Y540" t="n">
        <v>160088.0</v>
      </c>
      <c r="Z540" t="n">
        <v>8004.0</v>
      </c>
      <c r="AA540" t="n">
        <v>28816.0</v>
      </c>
      <c r="AB540" t="n">
        <v>0.0</v>
      </c>
      <c r="AC540" t="n">
        <v>0.0</v>
      </c>
      <c r="AD540" t="n">
        <v>0.0</v>
      </c>
      <c r="AE540" t="n">
        <v>0.0</v>
      </c>
      <c r="AF540" t="n">
        <v>18000.0</v>
      </c>
      <c r="AG540" t="n">
        <v>0.0</v>
      </c>
      <c r="AH540" t="n">
        <v>0.0</v>
      </c>
      <c r="AI540" t="n">
        <v>0.0</v>
      </c>
      <c r="AJ540" t="n">
        <v>735900.0</v>
      </c>
      <c r="AK540" t="n">
        <v>0.0</v>
      </c>
      <c r="AL540" t="n">
        <v>0.0</v>
      </c>
      <c r="AM540" t="n">
        <v>0.0</v>
      </c>
      <c r="AN540" t="n">
        <v>0.0</v>
      </c>
      <c r="AO540" t="n">
        <v>950808.0</v>
      </c>
      <c r="AP540" t="n">
        <v>95081.0</v>
      </c>
      <c r="AQ540" t="n">
        <v>78752.7</v>
      </c>
      <c r="CG540"/>
    </row>
    <row r="541">
      <c r="A541" t="n">
        <v>8.0</v>
      </c>
      <c r="B541">
        <f>IF((K541-G541-H541&gt;2400000),10,(L541/(K541-G541-H541)*100))</f>
      </c>
      <c r="C541">
        <f>IF(N541&gt;2400000,240000,(N541*S541)/100)</f>
      </c>
      <c r="D541">
        <f>IF(S541=0,0,IF((N541-I541)&gt;2400000,((((((N541-I541-J541)-240000))*0.1+(I541+J541)*0.1)))-7000,((((((N541-I541-J541)-(N541-I541-J541)*S541/100)))*0.1+(I541+J541)*0.1)-7000)))</f>
      </c>
      <c r="E541">
        <f>C541-O541</f>
      </c>
      <c r="F541">
        <f>D541-P541</f>
      </c>
      <c r="G541">
        <f>SUMIF(negtgel!U$2:BL$2,'Tsalin uzuulelt'!B$1,negtgel!U541:BL541) + SUMIF(negtgel!U$2:BL$2,'Tsalin uzuulelt'!B$2,negtgel!U541:BL541)+SUMIF(negtgel!U$2:BL$2,'Tsalin uzuulelt'!B$3,negtgel!U541:BL541)+SUMIF(negtgel!U$2:BL$2,'Tsalin uzuulelt'!B$4,negtgel!U541:BL541)+SUMIF(negtgel!U$2:BL$2,'Tsalin uzuulelt'!B$5,negtgel!U541:BL541)</f>
      </c>
      <c r="H541">
        <f>SUMIF(negtgel!U$2:BL$2,'Tsalin uzuulelt'!F$1,negtgel!U541:BL541) + SUMIF(negtgel!U$2:BL$2,'Tsalin uzuulelt'!F$2,negtgel!U541:BL541)+SUMIF(negtgel!U$2:BL$2,'Tsalin uzuulelt'!F$3,negtgel!U541:BL541)+SUMIF(negtgel!U$2:BL$2,'Tsalin uzuulelt'!F$4,negtgel!U541:BL541)+SUMIF(negtgel!U$2:BL$2,'Tsalin uzuulelt'!F$5,negtgel!U541:BL541)</f>
      </c>
      <c r="I541">
        <f>SUMIF(negtgel!U$2:BL$2,'Tsalin uzuulelt'!H$1,negtgel!U541:BL541) + SUMIF(negtgel!U$2:BL$2,'Tsalin uzuulelt'!H$2,negtgel!U541:BL541)+SUMIF(negtgel!U$2:BL$2,'Tsalin uzuulelt'!H$3,negtgel!U541:BL541)+SUMIF(negtgel!U$2:BL$2,'Tsalin uzuulelt'!H$4,negtgel!U541:BL541)+SUMIF(negtgel!U$2:BL$2,'Tsalin uzuulelt'!H$5,negtgel!U541:BL541)</f>
      </c>
      <c r="J541">
        <f>SUMIF(negtgel!U$2:BL$2,'Tsalin uzuulelt'!J$1,negtgel!U541:BL541) + SUMIF(negtgel!U$2:BL$2,'Tsalin uzuulelt'!J$2,negtgel!U541:BL541)+SUMIF(negtgel!U$2:BL$2,'Tsalin uzuulelt'!J$3,negtgel!U541:BL541)+SUMIF(negtgel!U$2:BL$2,'Tsalin uzuulelt'!J$4,negtgel!U541:BL541)+SUMIF(negtgel!U$2:BL$2,'Tsalin uzuulelt'!J$5,negtgel!U541:BL541)</f>
      </c>
      <c r="K541">
        <f>SUMIF(negtgel!U$2:BL$2,'Tsalin uzuulelt'!L$1,negtgel!U541:BL541) + SUMIF(negtgel!U$2:BL$2,'Tsalin uzuulelt'!L$2,negtgel!U541:BL541)+SUMIF(negtgel!U$2:BL$2,'Tsalin uzuulelt'!L$3,negtgel!U541:BL541)+SUMIF(negtgel!U$2:BL$2,'Tsalin uzuulelt'!L$4,negtgel!U541:BL541)+SUMIF(negtgel!U$2:BL$2,'Tsalin uzuulelt'!L$5,negtgel!U541:BL541)</f>
      </c>
      <c r="L541">
        <f>SUMIF(negtgel!U$2:BL$2,'Tsalin uzuulelt'!N$1,negtgel!U541:BL541) + SUMIF(negtgel!U$2:BL$2,'Tsalin uzuulelt'!N$2,negtgel!U541:BL541)+SUMIF(negtgel!U$2:BL$2,'Tsalin uzuulelt'!N$3,negtgel!U541:BL541)+SUMIF(negtgel!U$2:BL$2,'Tsalin uzuulelt'!N$4,negtgel!U541:BL541)+SUMIF(negtgel!U$2:BL$2,'Tsalin uzuulelt'!N$5,negtgel!U541:BL541)</f>
      </c>
      <c r="M541">
        <f>SUMIF(negtgel!U$2:BL$2,'Tsalin uzuulelt'!P$1,negtgel!U541:BL541) + SUMIF(negtgel!U$2:BL$2,'Tsalin uzuulelt'!P$2,negtgel!U541:BL541)+ SUMIF(negtgel!U$2:BL$2,'Tsalin uzuulelt'!P$3,negtgel!U541:BL541)+ SUMIF(negtgel!U$2:BL$2,'Tsalin uzuulelt'!P$4,negtgel!U541:BL541)+ SUMIF(negtgel!U$2:BL$2,'Tsalin uzuulelt'!P$5,negtgel!U541:BL541)</f>
      </c>
      <c r="N541">
        <f>IF(ISNUMBER(U541*1)=CF541,0,K541-H541-G541)</f>
      </c>
      <c r="O541">
        <f>IF(ISNUMBER(U541*1)=CF541,0,L541)</f>
      </c>
      <c r="P541">
        <f>IF(ISNUMBER(U541*1)=CF541,0,M541)</f>
      </c>
      <c r="Q541">
        <f>IF(N541&gt;2400000,N541,0)</f>
      </c>
      <c r="R541">
        <f>IF(L541/Q541*100&lt;3,2,10)</f>
      </c>
      <c r="S541">
        <f>IF(CH541=0,0,IF(B541&gt;9,10,IF(B541&gt;8,B541,IF(B541&gt;7.7,7.8,IF(B541&gt;3,B541,IF(B541&gt;1.5,2))))))</f>
      </c>
      <c r="T541">
        <f>IFERROR(U541*1,0)</f>
      </c>
      <c r="U541" t="n">
        <v>87.0</v>
      </c>
      <c r="V541" t="s">
        <v>4521</v>
      </c>
      <c r="W541" t="s">
        <v>4469</v>
      </c>
      <c r="X541" t="n">
        <v>645556.0</v>
      </c>
      <c r="Y541" t="n">
        <v>196474.0</v>
      </c>
      <c r="Z541" t="n">
        <v>33401.0</v>
      </c>
      <c r="AA541" t="n">
        <v>35365.0</v>
      </c>
      <c r="AB541" t="n">
        <v>0.0</v>
      </c>
      <c r="AC541" t="n">
        <v>0.0</v>
      </c>
      <c r="AD541" t="n">
        <v>0.0</v>
      </c>
      <c r="AE541" t="n">
        <v>0.0</v>
      </c>
      <c r="AF541" t="n">
        <v>21000.0</v>
      </c>
      <c r="AG541" t="n">
        <v>0.0</v>
      </c>
      <c r="AH541" t="n">
        <v>0.0</v>
      </c>
      <c r="AI541" t="n">
        <v>0.0</v>
      </c>
      <c r="AJ541" t="n">
        <v>0.0</v>
      </c>
      <c r="AK541" t="n">
        <v>0.0</v>
      </c>
      <c r="AL541" t="n">
        <v>0.0</v>
      </c>
      <c r="AM541" t="n">
        <v>0.0</v>
      </c>
      <c r="AN541" t="n">
        <v>0.0</v>
      </c>
      <c r="AO541" t="n">
        <v>286240.0</v>
      </c>
      <c r="AP541" t="n">
        <v>28624.0</v>
      </c>
      <c r="AQ541" t="n">
        <v>18971.6</v>
      </c>
      <c r="CG541"/>
    </row>
    <row r="542">
      <c r="A542" t="n">
        <v>8.0</v>
      </c>
      <c r="B542">
        <f>IF((K542-G542-H542&gt;2400000),10,(L542/(K542-G542-H542)*100))</f>
      </c>
      <c r="C542">
        <f>IF(N542&gt;2400000,240000,(N542*S542)/100)</f>
      </c>
      <c r="D542">
        <f>IF(S542=0,0,IF((N542-I542)&gt;2400000,((((((N542-I542-J542)-240000))*0.1+(I542+J542)*0.1)))-7000,((((((N542-I542-J542)-(N542-I542-J542)*S542/100)))*0.1+(I542+J542)*0.1)-7000)))</f>
      </c>
      <c r="E542">
        <f>C542-O542</f>
      </c>
      <c r="F542">
        <f>D542-P542</f>
      </c>
      <c r="G542">
        <f>SUMIF(negtgel!U$2:BL$2,'Tsalin uzuulelt'!B$1,negtgel!U542:BL542) + SUMIF(negtgel!U$2:BL$2,'Tsalin uzuulelt'!B$2,negtgel!U542:BL542)+SUMIF(negtgel!U$2:BL$2,'Tsalin uzuulelt'!B$3,negtgel!U542:BL542)+SUMIF(negtgel!U$2:BL$2,'Tsalin uzuulelt'!B$4,negtgel!U542:BL542)+SUMIF(negtgel!U$2:BL$2,'Tsalin uzuulelt'!B$5,negtgel!U542:BL542)</f>
      </c>
      <c r="H542">
        <f>SUMIF(negtgel!U$2:BL$2,'Tsalin uzuulelt'!F$1,negtgel!U542:BL542) + SUMIF(negtgel!U$2:BL$2,'Tsalin uzuulelt'!F$2,negtgel!U542:BL542)+SUMIF(negtgel!U$2:BL$2,'Tsalin uzuulelt'!F$3,negtgel!U542:BL542)+SUMIF(negtgel!U$2:BL$2,'Tsalin uzuulelt'!F$4,negtgel!U542:BL542)+SUMIF(negtgel!U$2:BL$2,'Tsalin uzuulelt'!F$5,negtgel!U542:BL542)</f>
      </c>
      <c r="I542">
        <f>SUMIF(negtgel!U$2:BL$2,'Tsalin uzuulelt'!H$1,negtgel!U542:BL542) + SUMIF(negtgel!U$2:BL$2,'Tsalin uzuulelt'!H$2,negtgel!U542:BL542)+SUMIF(negtgel!U$2:BL$2,'Tsalin uzuulelt'!H$3,negtgel!U542:BL542)+SUMIF(negtgel!U$2:BL$2,'Tsalin uzuulelt'!H$4,negtgel!U542:BL542)+SUMIF(negtgel!U$2:BL$2,'Tsalin uzuulelt'!H$5,negtgel!U542:BL542)</f>
      </c>
      <c r="J542">
        <f>SUMIF(negtgel!U$2:BL$2,'Tsalin uzuulelt'!J$1,negtgel!U542:BL542) + SUMIF(negtgel!U$2:BL$2,'Tsalin uzuulelt'!J$2,negtgel!U542:BL542)+SUMIF(negtgel!U$2:BL$2,'Tsalin uzuulelt'!J$3,negtgel!U542:BL542)+SUMIF(negtgel!U$2:BL$2,'Tsalin uzuulelt'!J$4,negtgel!U542:BL542)+SUMIF(negtgel!U$2:BL$2,'Tsalin uzuulelt'!J$5,negtgel!U542:BL542)</f>
      </c>
      <c r="K542">
        <f>SUMIF(negtgel!U$2:BL$2,'Tsalin uzuulelt'!L$1,negtgel!U542:BL542) + SUMIF(negtgel!U$2:BL$2,'Tsalin uzuulelt'!L$2,negtgel!U542:BL542)+SUMIF(negtgel!U$2:BL$2,'Tsalin uzuulelt'!L$3,negtgel!U542:BL542)+SUMIF(negtgel!U$2:BL$2,'Tsalin uzuulelt'!L$4,negtgel!U542:BL542)+SUMIF(negtgel!U$2:BL$2,'Tsalin uzuulelt'!L$5,negtgel!U542:BL542)</f>
      </c>
      <c r="L542">
        <f>SUMIF(negtgel!U$2:BL$2,'Tsalin uzuulelt'!N$1,negtgel!U542:BL542) + SUMIF(negtgel!U$2:BL$2,'Tsalin uzuulelt'!N$2,negtgel!U542:BL542)+SUMIF(negtgel!U$2:BL$2,'Tsalin uzuulelt'!N$3,negtgel!U542:BL542)+SUMIF(negtgel!U$2:BL$2,'Tsalin uzuulelt'!N$4,negtgel!U542:BL542)+SUMIF(negtgel!U$2:BL$2,'Tsalin uzuulelt'!N$5,negtgel!U542:BL542)</f>
      </c>
      <c r="M542">
        <f>SUMIF(negtgel!U$2:BL$2,'Tsalin uzuulelt'!P$1,negtgel!U542:BL542) + SUMIF(negtgel!U$2:BL$2,'Tsalin uzuulelt'!P$2,negtgel!U542:BL542)+ SUMIF(negtgel!U$2:BL$2,'Tsalin uzuulelt'!P$3,negtgel!U542:BL542)+ SUMIF(negtgel!U$2:BL$2,'Tsalin uzuulelt'!P$4,negtgel!U542:BL542)+ SUMIF(negtgel!U$2:BL$2,'Tsalin uzuulelt'!P$5,negtgel!U542:BL542)</f>
      </c>
      <c r="N542">
        <f>IF(ISNUMBER(U542*1)=CF542,0,K542-H542-G542)</f>
      </c>
      <c r="O542">
        <f>IF(ISNUMBER(U542*1)=CF542,0,L542)</f>
      </c>
      <c r="P542">
        <f>IF(ISNUMBER(U542*1)=CF542,0,M542)</f>
      </c>
      <c r="Q542">
        <f>IF(N542&gt;2400000,N542,0)</f>
      </c>
      <c r="R542">
        <f>IF(L542/Q542*100&lt;3,2,10)</f>
      </c>
      <c r="S542">
        <f>IF(CH542=0,0,IF(B542&gt;9,10,IF(B542&gt;8,B542,IF(B542&gt;7.7,7.8,IF(B542&gt;3,B542,IF(B542&gt;1.5,2))))))</f>
      </c>
      <c r="T542">
        <f>IFERROR(U542*1,0)</f>
      </c>
      <c r="U542" t="n">
        <v>88.0</v>
      </c>
      <c r="V542" t="s">
        <v>4522</v>
      </c>
      <c r="W542" t="s">
        <v>4499</v>
      </c>
      <c r="X542" t="n">
        <v>698795.0</v>
      </c>
      <c r="Y542" t="n">
        <v>334206.0</v>
      </c>
      <c r="Z542" t="n">
        <v>66841.0</v>
      </c>
      <c r="AA542" t="n">
        <v>66841.0</v>
      </c>
      <c r="AB542" t="n">
        <v>0.0</v>
      </c>
      <c r="AC542" t="n">
        <v>0.0</v>
      </c>
      <c r="AD542" t="n">
        <v>0.0</v>
      </c>
      <c r="AE542" t="n">
        <v>0.0</v>
      </c>
      <c r="AF542" t="n">
        <v>33000.0</v>
      </c>
      <c r="AG542" t="n">
        <v>0.0</v>
      </c>
      <c r="AH542" t="n">
        <v>0.0</v>
      </c>
      <c r="AI542" t="n">
        <v>0.0</v>
      </c>
      <c r="AJ542" t="n">
        <v>0.0</v>
      </c>
      <c r="AK542" t="n">
        <v>0.0</v>
      </c>
      <c r="AL542" t="n">
        <v>0.0</v>
      </c>
      <c r="AM542" t="n">
        <v>0.0</v>
      </c>
      <c r="AN542" t="n">
        <v>0.0</v>
      </c>
      <c r="AO542" t="n">
        <v>500888.0</v>
      </c>
      <c r="AP542" t="n">
        <v>50089.0</v>
      </c>
      <c r="AQ542" t="n">
        <v>38409.9</v>
      </c>
      <c r="CG542"/>
    </row>
    <row r="543">
      <c r="A543" t="n">
        <v>8.0</v>
      </c>
      <c r="B543">
        <f>IF((K543-G543-H543&gt;2400000),10,(L543/(K543-G543-H543)*100))</f>
      </c>
      <c r="C543">
        <f>IF(N543&gt;2400000,240000,(N543*S543)/100)</f>
      </c>
      <c r="D543">
        <f>IF(S543=0,0,IF((N543-I543)&gt;2400000,((((((N543-I543-J543)-240000))*0.1+(I543+J543)*0.1)))-7000,((((((N543-I543-J543)-(N543-I543-J543)*S543/100)))*0.1+(I543+J543)*0.1)-7000)))</f>
      </c>
      <c r="E543">
        <f>C543-O543</f>
      </c>
      <c r="F543">
        <f>D543-P543</f>
      </c>
      <c r="G543">
        <f>SUMIF(negtgel!U$2:BL$2,'Tsalin uzuulelt'!B$1,negtgel!U543:BL543) + SUMIF(negtgel!U$2:BL$2,'Tsalin uzuulelt'!B$2,negtgel!U543:BL543)+SUMIF(negtgel!U$2:BL$2,'Tsalin uzuulelt'!B$3,negtgel!U543:BL543)+SUMIF(negtgel!U$2:BL$2,'Tsalin uzuulelt'!B$4,negtgel!U543:BL543)+SUMIF(negtgel!U$2:BL$2,'Tsalin uzuulelt'!B$5,negtgel!U543:BL543)</f>
      </c>
      <c r="H543">
        <f>SUMIF(negtgel!U$2:BL$2,'Tsalin uzuulelt'!F$1,negtgel!U543:BL543) + SUMIF(negtgel!U$2:BL$2,'Tsalin uzuulelt'!F$2,negtgel!U543:BL543)+SUMIF(negtgel!U$2:BL$2,'Tsalin uzuulelt'!F$3,negtgel!U543:BL543)+SUMIF(negtgel!U$2:BL$2,'Tsalin uzuulelt'!F$4,negtgel!U543:BL543)+SUMIF(negtgel!U$2:BL$2,'Tsalin uzuulelt'!F$5,negtgel!U543:BL543)</f>
      </c>
      <c r="I543">
        <f>SUMIF(negtgel!U$2:BL$2,'Tsalin uzuulelt'!H$1,negtgel!U543:BL543) + SUMIF(negtgel!U$2:BL$2,'Tsalin uzuulelt'!H$2,negtgel!U543:BL543)+SUMIF(negtgel!U$2:BL$2,'Tsalin uzuulelt'!H$3,negtgel!U543:BL543)+SUMIF(negtgel!U$2:BL$2,'Tsalin uzuulelt'!H$4,negtgel!U543:BL543)+SUMIF(negtgel!U$2:BL$2,'Tsalin uzuulelt'!H$5,negtgel!U543:BL543)</f>
      </c>
      <c r="J543">
        <f>SUMIF(negtgel!U$2:BL$2,'Tsalin uzuulelt'!J$1,negtgel!U543:BL543) + SUMIF(negtgel!U$2:BL$2,'Tsalin uzuulelt'!J$2,negtgel!U543:BL543)+SUMIF(negtgel!U$2:BL$2,'Tsalin uzuulelt'!J$3,negtgel!U543:BL543)+SUMIF(negtgel!U$2:BL$2,'Tsalin uzuulelt'!J$4,negtgel!U543:BL543)+SUMIF(negtgel!U$2:BL$2,'Tsalin uzuulelt'!J$5,negtgel!U543:BL543)</f>
      </c>
      <c r="K543">
        <f>SUMIF(negtgel!U$2:BL$2,'Tsalin uzuulelt'!L$1,negtgel!U543:BL543) + SUMIF(negtgel!U$2:BL$2,'Tsalin uzuulelt'!L$2,negtgel!U543:BL543)+SUMIF(negtgel!U$2:BL$2,'Tsalin uzuulelt'!L$3,negtgel!U543:BL543)+SUMIF(negtgel!U$2:BL$2,'Tsalin uzuulelt'!L$4,negtgel!U543:BL543)+SUMIF(negtgel!U$2:BL$2,'Tsalin uzuulelt'!L$5,negtgel!U543:BL543)</f>
      </c>
      <c r="L543">
        <f>SUMIF(negtgel!U$2:BL$2,'Tsalin uzuulelt'!N$1,negtgel!U543:BL543) + SUMIF(negtgel!U$2:BL$2,'Tsalin uzuulelt'!N$2,negtgel!U543:BL543)+SUMIF(negtgel!U$2:BL$2,'Tsalin uzuulelt'!N$3,negtgel!U543:BL543)+SUMIF(negtgel!U$2:BL$2,'Tsalin uzuulelt'!N$4,negtgel!U543:BL543)+SUMIF(negtgel!U$2:BL$2,'Tsalin uzuulelt'!N$5,negtgel!U543:BL543)</f>
      </c>
      <c r="M543">
        <f>SUMIF(negtgel!U$2:BL$2,'Tsalin uzuulelt'!P$1,negtgel!U543:BL543) + SUMIF(negtgel!U$2:BL$2,'Tsalin uzuulelt'!P$2,negtgel!U543:BL543)+ SUMIF(negtgel!U$2:BL$2,'Tsalin uzuulelt'!P$3,negtgel!U543:BL543)+ SUMIF(negtgel!U$2:BL$2,'Tsalin uzuulelt'!P$4,negtgel!U543:BL543)+ SUMIF(negtgel!U$2:BL$2,'Tsalin uzuulelt'!P$5,negtgel!U543:BL543)</f>
      </c>
      <c r="N543">
        <f>IF(ISNUMBER(U543*1)=CF543,0,K543-H543-G543)</f>
      </c>
      <c r="O543">
        <f>IF(ISNUMBER(U543*1)=CF543,0,L543)</f>
      </c>
      <c r="P543">
        <f>IF(ISNUMBER(U543*1)=CF543,0,M543)</f>
      </c>
      <c r="Q543">
        <f>IF(N543&gt;2400000,N543,0)</f>
      </c>
      <c r="R543">
        <f>IF(L543/Q543*100&lt;3,2,10)</f>
      </c>
      <c r="S543">
        <f>IF(CH543=0,0,IF(B543&gt;9,10,IF(B543&gt;8,B543,IF(B543&gt;7.7,7.8,IF(B543&gt;3,B543,IF(B543&gt;1.5,2))))))</f>
      </c>
      <c r="T543">
        <f>IFERROR(U543*1,0)</f>
      </c>
      <c r="U543" t="n">
        <v>89.0</v>
      </c>
      <c r="V543" t="s">
        <v>4532</v>
      </c>
      <c r="W543" t="s">
        <v>4469</v>
      </c>
      <c r="X543" t="n">
        <v>613669.0</v>
      </c>
      <c r="Y543" t="n">
        <v>293494.0</v>
      </c>
      <c r="Z543" t="n">
        <v>14675.0</v>
      </c>
      <c r="AA543" t="n">
        <v>44024.0</v>
      </c>
      <c r="AB543" t="n">
        <v>0.0</v>
      </c>
      <c r="AC543" t="n">
        <v>0.0</v>
      </c>
      <c r="AD543" t="n">
        <v>0.0</v>
      </c>
      <c r="AE543" t="n">
        <v>0.0</v>
      </c>
      <c r="AF543" t="n">
        <v>33000.0</v>
      </c>
      <c r="AG543" t="n">
        <v>0.0</v>
      </c>
      <c r="AH543" t="n">
        <v>0.0</v>
      </c>
      <c r="AI543" t="n">
        <v>0.0</v>
      </c>
      <c r="AJ543" t="n">
        <v>0.0</v>
      </c>
      <c r="AK543" t="n">
        <v>0.0</v>
      </c>
      <c r="AL543" t="n">
        <v>0.0</v>
      </c>
      <c r="AM543" t="n">
        <v>0.0</v>
      </c>
      <c r="AN543" t="n">
        <v>0.0</v>
      </c>
      <c r="AO543" t="n">
        <v>385193.0</v>
      </c>
      <c r="AP543" t="n">
        <v>38520.0</v>
      </c>
      <c r="AQ543" t="n">
        <v>27997.4</v>
      </c>
      <c r="CG543"/>
    </row>
    <row r="544">
      <c r="A544" t="n">
        <v>8.0</v>
      </c>
      <c r="B544">
        <f>IF((K544-G544-H544&gt;2400000),10,(L544/(K544-G544-H544)*100))</f>
      </c>
      <c r="C544">
        <f>IF(N544&gt;2400000,240000,(N544*S544)/100)</f>
      </c>
      <c r="D544">
        <f>IF(S544=0,0,IF((N544-I544)&gt;2400000,((((((N544-I544-J544)-240000))*0.1+(I544+J544)*0.1)))-7000,((((((N544-I544-J544)-(N544-I544-J544)*S544/100)))*0.1+(I544+J544)*0.1)-7000)))</f>
      </c>
      <c r="E544">
        <f>C544-O544</f>
      </c>
      <c r="F544">
        <f>D544-P544</f>
      </c>
      <c r="G544">
        <f>SUMIF(negtgel!U$2:BL$2,'Tsalin uzuulelt'!B$1,negtgel!U544:BL544) + SUMIF(negtgel!U$2:BL$2,'Tsalin uzuulelt'!B$2,negtgel!U544:BL544)+SUMIF(negtgel!U$2:BL$2,'Tsalin uzuulelt'!B$3,negtgel!U544:BL544)+SUMIF(negtgel!U$2:BL$2,'Tsalin uzuulelt'!B$4,negtgel!U544:BL544)+SUMIF(negtgel!U$2:BL$2,'Tsalin uzuulelt'!B$5,negtgel!U544:BL544)</f>
      </c>
      <c r="H544">
        <f>SUMIF(negtgel!U$2:BL$2,'Tsalin uzuulelt'!F$1,negtgel!U544:BL544) + SUMIF(negtgel!U$2:BL$2,'Tsalin uzuulelt'!F$2,negtgel!U544:BL544)+SUMIF(negtgel!U$2:BL$2,'Tsalin uzuulelt'!F$3,negtgel!U544:BL544)+SUMIF(negtgel!U$2:BL$2,'Tsalin uzuulelt'!F$4,negtgel!U544:BL544)+SUMIF(negtgel!U$2:BL$2,'Tsalin uzuulelt'!F$5,negtgel!U544:BL544)</f>
      </c>
      <c r="I544">
        <f>SUMIF(negtgel!U$2:BL$2,'Tsalin uzuulelt'!H$1,negtgel!U544:BL544) + SUMIF(negtgel!U$2:BL$2,'Tsalin uzuulelt'!H$2,negtgel!U544:BL544)+SUMIF(negtgel!U$2:BL$2,'Tsalin uzuulelt'!H$3,negtgel!U544:BL544)+SUMIF(negtgel!U$2:BL$2,'Tsalin uzuulelt'!H$4,negtgel!U544:BL544)+SUMIF(negtgel!U$2:BL$2,'Tsalin uzuulelt'!H$5,negtgel!U544:BL544)</f>
      </c>
      <c r="J544">
        <f>SUMIF(negtgel!U$2:BL$2,'Tsalin uzuulelt'!J$1,negtgel!U544:BL544) + SUMIF(negtgel!U$2:BL$2,'Tsalin uzuulelt'!J$2,negtgel!U544:BL544)+SUMIF(negtgel!U$2:BL$2,'Tsalin uzuulelt'!J$3,negtgel!U544:BL544)+SUMIF(negtgel!U$2:BL$2,'Tsalin uzuulelt'!J$4,negtgel!U544:BL544)+SUMIF(negtgel!U$2:BL$2,'Tsalin uzuulelt'!J$5,negtgel!U544:BL544)</f>
      </c>
      <c r="K544">
        <f>SUMIF(negtgel!U$2:BL$2,'Tsalin uzuulelt'!L$1,negtgel!U544:BL544) + SUMIF(negtgel!U$2:BL$2,'Tsalin uzuulelt'!L$2,negtgel!U544:BL544)+SUMIF(negtgel!U$2:BL$2,'Tsalin uzuulelt'!L$3,negtgel!U544:BL544)+SUMIF(negtgel!U$2:BL$2,'Tsalin uzuulelt'!L$4,negtgel!U544:BL544)+SUMIF(negtgel!U$2:BL$2,'Tsalin uzuulelt'!L$5,negtgel!U544:BL544)</f>
      </c>
      <c r="L544">
        <f>SUMIF(negtgel!U$2:BL$2,'Tsalin uzuulelt'!N$1,negtgel!U544:BL544) + SUMIF(negtgel!U$2:BL$2,'Tsalin uzuulelt'!N$2,negtgel!U544:BL544)+SUMIF(negtgel!U$2:BL$2,'Tsalin uzuulelt'!N$3,negtgel!U544:BL544)+SUMIF(negtgel!U$2:BL$2,'Tsalin uzuulelt'!N$4,negtgel!U544:BL544)+SUMIF(negtgel!U$2:BL$2,'Tsalin uzuulelt'!N$5,negtgel!U544:BL544)</f>
      </c>
      <c r="M544">
        <f>SUMIF(negtgel!U$2:BL$2,'Tsalin uzuulelt'!P$1,negtgel!U544:BL544) + SUMIF(negtgel!U$2:BL$2,'Tsalin uzuulelt'!P$2,negtgel!U544:BL544)+ SUMIF(negtgel!U$2:BL$2,'Tsalin uzuulelt'!P$3,negtgel!U544:BL544)+ SUMIF(negtgel!U$2:BL$2,'Tsalin uzuulelt'!P$4,negtgel!U544:BL544)+ SUMIF(negtgel!U$2:BL$2,'Tsalin uzuulelt'!P$5,negtgel!U544:BL544)</f>
      </c>
      <c r="N544">
        <f>IF(ISNUMBER(U544*1)=CF544,0,K544-H544-G544)</f>
      </c>
      <c r="O544">
        <f>IF(ISNUMBER(U544*1)=CF544,0,L544)</f>
      </c>
      <c r="P544">
        <f>IF(ISNUMBER(U544*1)=CF544,0,M544)</f>
      </c>
      <c r="Q544">
        <f>IF(N544&gt;2400000,N544,0)</f>
      </c>
      <c r="R544">
        <f>IF(L544/Q544*100&lt;3,2,10)</f>
      </c>
      <c r="S544">
        <f>IF(CH544=0,0,IF(B544&gt;9,10,IF(B544&gt;8,B544,IF(B544&gt;7.7,7.8,IF(B544&gt;3,B544,IF(B544&gt;1.5,2))))))</f>
      </c>
      <c r="T544">
        <f>IFERROR(U544*1,0)</f>
      </c>
      <c r="U544" t="n">
        <v>90.0</v>
      </c>
      <c r="V544" t="s">
        <v>4533</v>
      </c>
      <c r="W544" t="s">
        <v>4464</v>
      </c>
      <c r="X544" t="n">
        <v>795935.0</v>
      </c>
      <c r="Y544" t="n">
        <v>415270.0</v>
      </c>
      <c r="Z544" t="n">
        <v>83054.0</v>
      </c>
      <c r="AA544" t="n">
        <v>91359.0</v>
      </c>
      <c r="AB544" t="n">
        <v>0.0</v>
      </c>
      <c r="AC544" t="n">
        <v>0.0</v>
      </c>
      <c r="AD544" t="n">
        <v>0.0</v>
      </c>
      <c r="AE544" t="n">
        <v>0.0</v>
      </c>
      <c r="AF544" t="n">
        <v>36000.0</v>
      </c>
      <c r="AG544" t="n">
        <v>0.0</v>
      </c>
      <c r="AH544" t="n">
        <v>0.0</v>
      </c>
      <c r="AI544" t="n">
        <v>0.0</v>
      </c>
      <c r="AJ544" t="n">
        <v>0.0</v>
      </c>
      <c r="AK544" t="n">
        <v>0.0</v>
      </c>
      <c r="AL544" t="n">
        <v>0.0</v>
      </c>
      <c r="AM544" t="n">
        <v>0.0</v>
      </c>
      <c r="AN544" t="n">
        <v>0.0</v>
      </c>
      <c r="AO544" t="n">
        <v>625683.0</v>
      </c>
      <c r="AP544" t="n">
        <v>62568.0</v>
      </c>
      <c r="AQ544" t="n">
        <v>49671.5</v>
      </c>
      <c r="CG544"/>
    </row>
    <row r="545">
      <c r="A545" t="n">
        <v>8.0</v>
      </c>
      <c r="B545">
        <f>IF((K545-G545-H545&gt;2400000),10,(L545/(K545-G545-H545)*100))</f>
      </c>
      <c r="C545">
        <f>IF(N545&gt;2400000,240000,(N545*S545)/100)</f>
      </c>
      <c r="D545">
        <f>IF(S545=0,0,IF((N545-I545)&gt;2400000,((((((N545-I545-J545)-240000))*0.1+(I545+J545)*0.1)))-7000,((((((N545-I545-J545)-(N545-I545-J545)*S545/100)))*0.1+(I545+J545)*0.1)-7000)))</f>
      </c>
      <c r="E545">
        <f>C545-O545</f>
      </c>
      <c r="F545">
        <f>D545-P545</f>
      </c>
      <c r="G545">
        <f>SUMIF(negtgel!U$2:BL$2,'Tsalin uzuulelt'!B$1,negtgel!U545:BL545) + SUMIF(negtgel!U$2:BL$2,'Tsalin uzuulelt'!B$2,negtgel!U545:BL545)+SUMIF(negtgel!U$2:BL$2,'Tsalin uzuulelt'!B$3,negtgel!U545:BL545)+SUMIF(negtgel!U$2:BL$2,'Tsalin uzuulelt'!B$4,negtgel!U545:BL545)+SUMIF(negtgel!U$2:BL$2,'Tsalin uzuulelt'!B$5,negtgel!U545:BL545)</f>
      </c>
      <c r="H545">
        <f>SUMIF(negtgel!U$2:BL$2,'Tsalin uzuulelt'!F$1,negtgel!U545:BL545) + SUMIF(negtgel!U$2:BL$2,'Tsalin uzuulelt'!F$2,negtgel!U545:BL545)+SUMIF(negtgel!U$2:BL$2,'Tsalin uzuulelt'!F$3,negtgel!U545:BL545)+SUMIF(negtgel!U$2:BL$2,'Tsalin uzuulelt'!F$4,negtgel!U545:BL545)+SUMIF(negtgel!U$2:BL$2,'Tsalin uzuulelt'!F$5,negtgel!U545:BL545)</f>
      </c>
      <c r="I545">
        <f>SUMIF(negtgel!U$2:BL$2,'Tsalin uzuulelt'!H$1,negtgel!U545:BL545) + SUMIF(negtgel!U$2:BL$2,'Tsalin uzuulelt'!H$2,negtgel!U545:BL545)+SUMIF(negtgel!U$2:BL$2,'Tsalin uzuulelt'!H$3,negtgel!U545:BL545)+SUMIF(negtgel!U$2:BL$2,'Tsalin uzuulelt'!H$4,negtgel!U545:BL545)+SUMIF(negtgel!U$2:BL$2,'Tsalin uzuulelt'!H$5,negtgel!U545:BL545)</f>
      </c>
      <c r="J545">
        <f>SUMIF(negtgel!U$2:BL$2,'Tsalin uzuulelt'!J$1,negtgel!U545:BL545) + SUMIF(negtgel!U$2:BL$2,'Tsalin uzuulelt'!J$2,negtgel!U545:BL545)+SUMIF(negtgel!U$2:BL$2,'Tsalin uzuulelt'!J$3,negtgel!U545:BL545)+SUMIF(negtgel!U$2:BL$2,'Tsalin uzuulelt'!J$4,negtgel!U545:BL545)+SUMIF(negtgel!U$2:BL$2,'Tsalin uzuulelt'!J$5,negtgel!U545:BL545)</f>
      </c>
      <c r="K545">
        <f>SUMIF(negtgel!U$2:BL$2,'Tsalin uzuulelt'!L$1,negtgel!U545:BL545) + SUMIF(negtgel!U$2:BL$2,'Tsalin uzuulelt'!L$2,negtgel!U545:BL545)+SUMIF(negtgel!U$2:BL$2,'Tsalin uzuulelt'!L$3,negtgel!U545:BL545)+SUMIF(negtgel!U$2:BL$2,'Tsalin uzuulelt'!L$4,negtgel!U545:BL545)+SUMIF(negtgel!U$2:BL$2,'Tsalin uzuulelt'!L$5,negtgel!U545:BL545)</f>
      </c>
      <c r="L545">
        <f>SUMIF(negtgel!U$2:BL$2,'Tsalin uzuulelt'!N$1,negtgel!U545:BL545) + SUMIF(negtgel!U$2:BL$2,'Tsalin uzuulelt'!N$2,negtgel!U545:BL545)+SUMIF(negtgel!U$2:BL$2,'Tsalin uzuulelt'!N$3,negtgel!U545:BL545)+SUMIF(negtgel!U$2:BL$2,'Tsalin uzuulelt'!N$4,negtgel!U545:BL545)+SUMIF(negtgel!U$2:BL$2,'Tsalin uzuulelt'!N$5,negtgel!U545:BL545)</f>
      </c>
      <c r="M545">
        <f>SUMIF(negtgel!U$2:BL$2,'Tsalin uzuulelt'!P$1,negtgel!U545:BL545) + SUMIF(negtgel!U$2:BL$2,'Tsalin uzuulelt'!P$2,negtgel!U545:BL545)+ SUMIF(negtgel!U$2:BL$2,'Tsalin uzuulelt'!P$3,negtgel!U545:BL545)+ SUMIF(negtgel!U$2:BL$2,'Tsalin uzuulelt'!P$4,negtgel!U545:BL545)+ SUMIF(negtgel!U$2:BL$2,'Tsalin uzuulelt'!P$5,negtgel!U545:BL545)</f>
      </c>
      <c r="N545">
        <f>IF(ISNUMBER(U545*1)=CF545,0,K545-H545-G545)</f>
      </c>
      <c r="O545">
        <f>IF(ISNUMBER(U545*1)=CF545,0,L545)</f>
      </c>
      <c r="P545">
        <f>IF(ISNUMBER(U545*1)=CF545,0,M545)</f>
      </c>
      <c r="Q545">
        <f>IF(N545&gt;2400000,N545,0)</f>
      </c>
      <c r="R545">
        <f>IF(L545/Q545*100&lt;3,2,10)</f>
      </c>
      <c r="S545">
        <f>IF(CH545=0,0,IF(B545&gt;9,10,IF(B545&gt;8,B545,IF(B545&gt;7.7,7.8,IF(B545&gt;3,B545,IF(B545&gt;1.5,2))))))</f>
      </c>
      <c r="T545">
        <f>IFERROR(U545*1,0)</f>
      </c>
      <c r="U545" t="n">
        <v>91.0</v>
      </c>
      <c r="V545" t="s">
        <v>4534</v>
      </c>
      <c r="W545" t="s">
        <v>4469</v>
      </c>
      <c r="X545" t="n">
        <v>580710.0</v>
      </c>
      <c r="Y545" t="n">
        <v>0.0</v>
      </c>
      <c r="Z545" t="n">
        <v>0.0</v>
      </c>
      <c r="AA545" t="n">
        <v>0.0</v>
      </c>
      <c r="AB545" t="n">
        <v>0.0</v>
      </c>
      <c r="AC545" t="n">
        <v>0.0</v>
      </c>
      <c r="AD545" t="n">
        <v>0.0</v>
      </c>
      <c r="AE545" t="n">
        <v>0.0</v>
      </c>
      <c r="AF545" t="n">
        <v>0.0</v>
      </c>
      <c r="AG545" t="n">
        <v>0.0</v>
      </c>
      <c r="AH545" t="n">
        <v>0.0</v>
      </c>
      <c r="AI545" t="n">
        <v>0.0</v>
      </c>
      <c r="AJ545" t="n">
        <v>0.0</v>
      </c>
      <c r="AK545" t="n">
        <v>0.0</v>
      </c>
      <c r="AL545" t="n">
        <v>0.0</v>
      </c>
      <c r="AM545" t="n">
        <v>0.0</v>
      </c>
      <c r="AN545" t="n">
        <v>0.0</v>
      </c>
      <c r="AO545" t="n">
        <v>0.0</v>
      </c>
      <c r="AP545" t="n">
        <v>0.0</v>
      </c>
      <c r="AQ545" t="n">
        <v>0.0</v>
      </c>
      <c r="CG545"/>
    </row>
    <row r="546">
      <c r="A546" t="n">
        <v>8.0</v>
      </c>
      <c r="B546">
        <f>IF((K546-G546-H546&gt;2400000),10,(L546/(K546-G546-H546)*100))</f>
      </c>
      <c r="C546">
        <f>IF(N546&gt;2400000,240000,(N546*S546)/100)</f>
      </c>
      <c r="D546">
        <f>IF(S546=0,0,IF((N546-I546)&gt;2400000,((((((N546-I546-J546)-240000))*0.1+(I546+J546)*0.1)))-7000,((((((N546-I546-J546)-(N546-I546-J546)*S546/100)))*0.1+(I546+J546)*0.1)-7000)))</f>
      </c>
      <c r="E546">
        <f>C546-O546</f>
      </c>
      <c r="F546">
        <f>D546-P546</f>
      </c>
      <c r="G546">
        <f>SUMIF(negtgel!U$2:BL$2,'Tsalin uzuulelt'!B$1,negtgel!U546:BL546) + SUMIF(negtgel!U$2:BL$2,'Tsalin uzuulelt'!B$2,negtgel!U546:BL546)+SUMIF(negtgel!U$2:BL$2,'Tsalin uzuulelt'!B$3,negtgel!U546:BL546)+SUMIF(negtgel!U$2:BL$2,'Tsalin uzuulelt'!B$4,negtgel!U546:BL546)+SUMIF(negtgel!U$2:BL$2,'Tsalin uzuulelt'!B$5,negtgel!U546:BL546)</f>
      </c>
      <c r="H546">
        <f>SUMIF(negtgel!U$2:BL$2,'Tsalin uzuulelt'!F$1,negtgel!U546:BL546) + SUMIF(negtgel!U$2:BL$2,'Tsalin uzuulelt'!F$2,negtgel!U546:BL546)+SUMIF(negtgel!U$2:BL$2,'Tsalin uzuulelt'!F$3,negtgel!U546:BL546)+SUMIF(negtgel!U$2:BL$2,'Tsalin uzuulelt'!F$4,negtgel!U546:BL546)+SUMIF(negtgel!U$2:BL$2,'Tsalin uzuulelt'!F$5,negtgel!U546:BL546)</f>
      </c>
      <c r="I546">
        <f>SUMIF(negtgel!U$2:BL$2,'Tsalin uzuulelt'!H$1,negtgel!U546:BL546) + SUMIF(negtgel!U$2:BL$2,'Tsalin uzuulelt'!H$2,negtgel!U546:BL546)+SUMIF(negtgel!U$2:BL$2,'Tsalin uzuulelt'!H$3,negtgel!U546:BL546)+SUMIF(negtgel!U$2:BL$2,'Tsalin uzuulelt'!H$4,negtgel!U546:BL546)+SUMIF(negtgel!U$2:BL$2,'Tsalin uzuulelt'!H$5,negtgel!U546:BL546)</f>
      </c>
      <c r="J546">
        <f>SUMIF(negtgel!U$2:BL$2,'Tsalin uzuulelt'!J$1,negtgel!U546:BL546) + SUMIF(negtgel!U$2:BL$2,'Tsalin uzuulelt'!J$2,negtgel!U546:BL546)+SUMIF(negtgel!U$2:BL$2,'Tsalin uzuulelt'!J$3,negtgel!U546:BL546)+SUMIF(negtgel!U$2:BL$2,'Tsalin uzuulelt'!J$4,negtgel!U546:BL546)+SUMIF(negtgel!U$2:BL$2,'Tsalin uzuulelt'!J$5,negtgel!U546:BL546)</f>
      </c>
      <c r="K546">
        <f>SUMIF(negtgel!U$2:BL$2,'Tsalin uzuulelt'!L$1,negtgel!U546:BL546) + SUMIF(negtgel!U$2:BL$2,'Tsalin uzuulelt'!L$2,negtgel!U546:BL546)+SUMIF(negtgel!U$2:BL$2,'Tsalin uzuulelt'!L$3,negtgel!U546:BL546)+SUMIF(negtgel!U$2:BL$2,'Tsalin uzuulelt'!L$4,negtgel!U546:BL546)+SUMIF(negtgel!U$2:BL$2,'Tsalin uzuulelt'!L$5,negtgel!U546:BL546)</f>
      </c>
      <c r="L546">
        <f>SUMIF(negtgel!U$2:BL$2,'Tsalin uzuulelt'!N$1,negtgel!U546:BL546) + SUMIF(negtgel!U$2:BL$2,'Tsalin uzuulelt'!N$2,negtgel!U546:BL546)+SUMIF(negtgel!U$2:BL$2,'Tsalin uzuulelt'!N$3,negtgel!U546:BL546)+SUMIF(negtgel!U$2:BL$2,'Tsalin uzuulelt'!N$4,negtgel!U546:BL546)+SUMIF(negtgel!U$2:BL$2,'Tsalin uzuulelt'!N$5,negtgel!U546:BL546)</f>
      </c>
      <c r="M546">
        <f>SUMIF(negtgel!U$2:BL$2,'Tsalin uzuulelt'!P$1,negtgel!U546:BL546) + SUMIF(negtgel!U$2:BL$2,'Tsalin uzuulelt'!P$2,negtgel!U546:BL546)+ SUMIF(negtgel!U$2:BL$2,'Tsalin uzuulelt'!P$3,negtgel!U546:BL546)+ SUMIF(negtgel!U$2:BL$2,'Tsalin uzuulelt'!P$4,negtgel!U546:BL546)+ SUMIF(negtgel!U$2:BL$2,'Tsalin uzuulelt'!P$5,negtgel!U546:BL546)</f>
      </c>
      <c r="N546">
        <f>IF(ISNUMBER(U546*1)=CF546,0,K546-H546-G546)</f>
      </c>
      <c r="O546">
        <f>IF(ISNUMBER(U546*1)=CF546,0,L546)</f>
      </c>
      <c r="P546">
        <f>IF(ISNUMBER(U546*1)=CF546,0,M546)</f>
      </c>
      <c r="Q546">
        <f>IF(N546&gt;2400000,N546,0)</f>
      </c>
      <c r="R546">
        <f>IF(L546/Q546*100&lt;3,2,10)</f>
      </c>
      <c r="S546">
        <f>IF(CH546=0,0,IF(B546&gt;9,10,IF(B546&gt;8,B546,IF(B546&gt;7.7,7.8,IF(B546&gt;3,B546,IF(B546&gt;1.5,2))))))</f>
      </c>
      <c r="T546">
        <f>IFERROR(U546*1,0)</f>
      </c>
      <c r="U546" t="n">
        <v>92.0</v>
      </c>
      <c r="V546" t="s">
        <v>4535</v>
      </c>
      <c r="W546" t="s">
        <v>4499</v>
      </c>
      <c r="X546" t="n">
        <v>613669.0</v>
      </c>
      <c r="Y546" t="n">
        <v>213450.0</v>
      </c>
      <c r="Z546" t="n">
        <v>21345.0</v>
      </c>
      <c r="AA546" t="n">
        <v>38421.0</v>
      </c>
      <c r="AB546" t="n">
        <v>0.0</v>
      </c>
      <c r="AC546" t="n">
        <v>0.0</v>
      </c>
      <c r="AD546" t="n">
        <v>0.0</v>
      </c>
      <c r="AE546" t="n">
        <v>0.0</v>
      </c>
      <c r="AF546" t="n">
        <v>24000.0</v>
      </c>
      <c r="AG546" t="n">
        <v>0.0</v>
      </c>
      <c r="AH546" t="n">
        <v>0.0</v>
      </c>
      <c r="AI546" t="n">
        <v>0.0</v>
      </c>
      <c r="AJ546" t="n">
        <v>825810.0</v>
      </c>
      <c r="AK546" t="n">
        <v>0.0</v>
      </c>
      <c r="AL546" t="n">
        <v>0.0</v>
      </c>
      <c r="AM546" t="n">
        <v>0.0</v>
      </c>
      <c r="AN546" t="n">
        <v>0.0</v>
      </c>
      <c r="AO546" t="n">
        <v>1123026.0</v>
      </c>
      <c r="AP546" t="n">
        <v>112303.0</v>
      </c>
      <c r="AQ546" t="n">
        <v>94312.3</v>
      </c>
      <c r="CG546"/>
    </row>
    <row r="547">
      <c r="A547" t="n">
        <v>8.0</v>
      </c>
      <c r="B547">
        <f>IF((K547-G547-H547&gt;2400000),10,(L547/(K547-G547-H547)*100))</f>
      </c>
      <c r="C547">
        <f>IF(N547&gt;2400000,240000,(N547*S547)/100)</f>
      </c>
      <c r="D547">
        <f>IF(S547=0,0,IF((N547-I547)&gt;2400000,((((((N547-I547-J547)-240000))*0.1+(I547+J547)*0.1)))-7000,((((((N547-I547-J547)-(N547-I547-J547)*S547/100)))*0.1+(I547+J547)*0.1)-7000)))</f>
      </c>
      <c r="E547">
        <f>C547-O547</f>
      </c>
      <c r="F547">
        <f>D547-P547</f>
      </c>
      <c r="G547">
        <f>SUMIF(negtgel!U$2:BL$2,'Tsalin uzuulelt'!B$1,negtgel!U547:BL547) + SUMIF(negtgel!U$2:BL$2,'Tsalin uzuulelt'!B$2,negtgel!U547:BL547)+SUMIF(negtgel!U$2:BL$2,'Tsalin uzuulelt'!B$3,negtgel!U547:BL547)+SUMIF(negtgel!U$2:BL$2,'Tsalin uzuulelt'!B$4,negtgel!U547:BL547)+SUMIF(negtgel!U$2:BL$2,'Tsalin uzuulelt'!B$5,negtgel!U547:BL547)</f>
      </c>
      <c r="H547">
        <f>SUMIF(negtgel!U$2:BL$2,'Tsalin uzuulelt'!F$1,negtgel!U547:BL547) + SUMIF(negtgel!U$2:BL$2,'Tsalin uzuulelt'!F$2,negtgel!U547:BL547)+SUMIF(negtgel!U$2:BL$2,'Tsalin uzuulelt'!F$3,negtgel!U547:BL547)+SUMIF(negtgel!U$2:BL$2,'Tsalin uzuulelt'!F$4,negtgel!U547:BL547)+SUMIF(negtgel!U$2:BL$2,'Tsalin uzuulelt'!F$5,negtgel!U547:BL547)</f>
      </c>
      <c r="I547">
        <f>SUMIF(negtgel!U$2:BL$2,'Tsalin uzuulelt'!H$1,negtgel!U547:BL547) + SUMIF(negtgel!U$2:BL$2,'Tsalin uzuulelt'!H$2,negtgel!U547:BL547)+SUMIF(negtgel!U$2:BL$2,'Tsalin uzuulelt'!H$3,negtgel!U547:BL547)+SUMIF(negtgel!U$2:BL$2,'Tsalin uzuulelt'!H$4,negtgel!U547:BL547)+SUMIF(negtgel!U$2:BL$2,'Tsalin uzuulelt'!H$5,negtgel!U547:BL547)</f>
      </c>
      <c r="J547">
        <f>SUMIF(negtgel!U$2:BL$2,'Tsalin uzuulelt'!J$1,negtgel!U547:BL547) + SUMIF(negtgel!U$2:BL$2,'Tsalin uzuulelt'!J$2,negtgel!U547:BL547)+SUMIF(negtgel!U$2:BL$2,'Tsalin uzuulelt'!J$3,negtgel!U547:BL547)+SUMIF(negtgel!U$2:BL$2,'Tsalin uzuulelt'!J$4,negtgel!U547:BL547)+SUMIF(negtgel!U$2:BL$2,'Tsalin uzuulelt'!J$5,negtgel!U547:BL547)</f>
      </c>
      <c r="K547">
        <f>SUMIF(negtgel!U$2:BL$2,'Tsalin uzuulelt'!L$1,negtgel!U547:BL547) + SUMIF(negtgel!U$2:BL$2,'Tsalin uzuulelt'!L$2,negtgel!U547:BL547)+SUMIF(negtgel!U$2:BL$2,'Tsalin uzuulelt'!L$3,negtgel!U547:BL547)+SUMIF(negtgel!U$2:BL$2,'Tsalin uzuulelt'!L$4,negtgel!U547:BL547)+SUMIF(negtgel!U$2:BL$2,'Tsalin uzuulelt'!L$5,negtgel!U547:BL547)</f>
      </c>
      <c r="L547">
        <f>SUMIF(negtgel!U$2:BL$2,'Tsalin uzuulelt'!N$1,negtgel!U547:BL547) + SUMIF(negtgel!U$2:BL$2,'Tsalin uzuulelt'!N$2,negtgel!U547:BL547)+SUMIF(negtgel!U$2:BL$2,'Tsalin uzuulelt'!N$3,negtgel!U547:BL547)+SUMIF(negtgel!U$2:BL$2,'Tsalin uzuulelt'!N$4,negtgel!U547:BL547)+SUMIF(negtgel!U$2:BL$2,'Tsalin uzuulelt'!N$5,negtgel!U547:BL547)</f>
      </c>
      <c r="M547">
        <f>SUMIF(negtgel!U$2:BL$2,'Tsalin uzuulelt'!P$1,negtgel!U547:BL547) + SUMIF(negtgel!U$2:BL$2,'Tsalin uzuulelt'!P$2,negtgel!U547:BL547)+ SUMIF(negtgel!U$2:BL$2,'Tsalin uzuulelt'!P$3,negtgel!U547:BL547)+ SUMIF(negtgel!U$2:BL$2,'Tsalin uzuulelt'!P$4,negtgel!U547:BL547)+ SUMIF(negtgel!U$2:BL$2,'Tsalin uzuulelt'!P$5,negtgel!U547:BL547)</f>
      </c>
      <c r="N547">
        <f>IF(ISNUMBER(U547*1)=CF547,0,K547-H547-G547)</f>
      </c>
      <c r="O547">
        <f>IF(ISNUMBER(U547*1)=CF547,0,L547)</f>
      </c>
      <c r="P547">
        <f>IF(ISNUMBER(U547*1)=CF547,0,M547)</f>
      </c>
      <c r="Q547">
        <f>IF(N547&gt;2400000,N547,0)</f>
      </c>
      <c r="R547">
        <f>IF(L547/Q547*100&lt;3,2,10)</f>
      </c>
      <c r="S547">
        <f>IF(CH547=0,0,IF(B547&gt;9,10,IF(B547&gt;8,B547,IF(B547&gt;7.7,7.8,IF(B547&gt;3,B547,IF(B547&gt;1.5,2))))))</f>
      </c>
      <c r="T547">
        <f>IFERROR(U547*1,0)</f>
      </c>
      <c r="U547" t="n">
        <v>93.0</v>
      </c>
      <c r="V547" t="s">
        <v>4536</v>
      </c>
      <c r="W547" t="s">
        <v>4469</v>
      </c>
      <c r="X547" t="n">
        <v>613669.0</v>
      </c>
      <c r="Y547" t="n">
        <v>293494.0</v>
      </c>
      <c r="Z547" t="n">
        <v>29349.0</v>
      </c>
      <c r="AA547" t="n">
        <v>49894.0</v>
      </c>
      <c r="AB547" t="n">
        <v>0.0</v>
      </c>
      <c r="AC547" t="n">
        <v>0.0</v>
      </c>
      <c r="AD547" t="n">
        <v>0.0</v>
      </c>
      <c r="AE547" t="n">
        <v>0.0</v>
      </c>
      <c r="AF547" t="n">
        <v>33000.0</v>
      </c>
      <c r="AG547" t="n">
        <v>0.0</v>
      </c>
      <c r="AH547" t="n">
        <v>0.0</v>
      </c>
      <c r="AI547" t="n">
        <v>0.0</v>
      </c>
      <c r="AJ547" t="n">
        <v>0.0</v>
      </c>
      <c r="AK547" t="n">
        <v>0.0</v>
      </c>
      <c r="AL547" t="n">
        <v>0.0</v>
      </c>
      <c r="AM547" t="n">
        <v>0.0</v>
      </c>
      <c r="AN547" t="n">
        <v>0.0</v>
      </c>
      <c r="AO547" t="n">
        <v>405737.0</v>
      </c>
      <c r="AP547" t="n">
        <v>40574.0</v>
      </c>
      <c r="AQ547" t="n">
        <v>29846.3</v>
      </c>
      <c r="CG547"/>
    </row>
    <row r="548">
      <c r="A548" t="n">
        <v>8.0</v>
      </c>
      <c r="B548">
        <f>IF((K548-G548-H548&gt;2400000),10,(L548/(K548-G548-H548)*100))</f>
      </c>
      <c r="C548">
        <f>IF(N548&gt;2400000,240000,(N548*S548)/100)</f>
      </c>
      <c r="D548">
        <f>IF(S548=0,0,IF((N548-I548)&gt;2400000,((((((N548-I548-J548)-240000))*0.1+(I548+J548)*0.1)))-7000,((((((N548-I548-J548)-(N548-I548-J548)*S548/100)))*0.1+(I548+J548)*0.1)-7000)))</f>
      </c>
      <c r="E548">
        <f>C548-O548</f>
      </c>
      <c r="F548">
        <f>D548-P548</f>
      </c>
      <c r="G548">
        <f>SUMIF(negtgel!U$2:BL$2,'Tsalin uzuulelt'!B$1,negtgel!U548:BL548) + SUMIF(negtgel!U$2:BL$2,'Tsalin uzuulelt'!B$2,negtgel!U548:BL548)+SUMIF(negtgel!U$2:BL$2,'Tsalin uzuulelt'!B$3,negtgel!U548:BL548)+SUMIF(negtgel!U$2:BL$2,'Tsalin uzuulelt'!B$4,negtgel!U548:BL548)+SUMIF(negtgel!U$2:BL$2,'Tsalin uzuulelt'!B$5,negtgel!U548:BL548)</f>
      </c>
      <c r="H548">
        <f>SUMIF(negtgel!U$2:BL$2,'Tsalin uzuulelt'!F$1,negtgel!U548:BL548) + SUMIF(negtgel!U$2:BL$2,'Tsalin uzuulelt'!F$2,negtgel!U548:BL548)+SUMIF(negtgel!U$2:BL$2,'Tsalin uzuulelt'!F$3,negtgel!U548:BL548)+SUMIF(negtgel!U$2:BL$2,'Tsalin uzuulelt'!F$4,negtgel!U548:BL548)+SUMIF(negtgel!U$2:BL$2,'Tsalin uzuulelt'!F$5,negtgel!U548:BL548)</f>
      </c>
      <c r="I548">
        <f>SUMIF(negtgel!U$2:BL$2,'Tsalin uzuulelt'!H$1,negtgel!U548:BL548) + SUMIF(negtgel!U$2:BL$2,'Tsalin uzuulelt'!H$2,negtgel!U548:BL548)+SUMIF(negtgel!U$2:BL$2,'Tsalin uzuulelt'!H$3,negtgel!U548:BL548)+SUMIF(negtgel!U$2:BL$2,'Tsalin uzuulelt'!H$4,negtgel!U548:BL548)+SUMIF(negtgel!U$2:BL$2,'Tsalin uzuulelt'!H$5,negtgel!U548:BL548)</f>
      </c>
      <c r="J548">
        <f>SUMIF(negtgel!U$2:BL$2,'Tsalin uzuulelt'!J$1,negtgel!U548:BL548) + SUMIF(negtgel!U$2:BL$2,'Tsalin uzuulelt'!J$2,negtgel!U548:BL548)+SUMIF(negtgel!U$2:BL$2,'Tsalin uzuulelt'!J$3,negtgel!U548:BL548)+SUMIF(negtgel!U$2:BL$2,'Tsalin uzuulelt'!J$4,negtgel!U548:BL548)+SUMIF(negtgel!U$2:BL$2,'Tsalin uzuulelt'!J$5,negtgel!U548:BL548)</f>
      </c>
      <c r="K548">
        <f>SUMIF(negtgel!U$2:BL$2,'Tsalin uzuulelt'!L$1,negtgel!U548:BL548) + SUMIF(negtgel!U$2:BL$2,'Tsalin uzuulelt'!L$2,negtgel!U548:BL548)+SUMIF(negtgel!U$2:BL$2,'Tsalin uzuulelt'!L$3,negtgel!U548:BL548)+SUMIF(negtgel!U$2:BL$2,'Tsalin uzuulelt'!L$4,negtgel!U548:BL548)+SUMIF(negtgel!U$2:BL$2,'Tsalin uzuulelt'!L$5,negtgel!U548:BL548)</f>
      </c>
      <c r="L548">
        <f>SUMIF(negtgel!U$2:BL$2,'Tsalin uzuulelt'!N$1,negtgel!U548:BL548) + SUMIF(negtgel!U$2:BL$2,'Tsalin uzuulelt'!N$2,negtgel!U548:BL548)+SUMIF(negtgel!U$2:BL$2,'Tsalin uzuulelt'!N$3,negtgel!U548:BL548)+SUMIF(negtgel!U$2:BL$2,'Tsalin uzuulelt'!N$4,negtgel!U548:BL548)+SUMIF(negtgel!U$2:BL$2,'Tsalin uzuulelt'!N$5,negtgel!U548:BL548)</f>
      </c>
      <c r="M548">
        <f>SUMIF(negtgel!U$2:BL$2,'Tsalin uzuulelt'!P$1,negtgel!U548:BL548) + SUMIF(negtgel!U$2:BL$2,'Tsalin uzuulelt'!P$2,negtgel!U548:BL548)+ SUMIF(negtgel!U$2:BL$2,'Tsalin uzuulelt'!P$3,negtgel!U548:BL548)+ SUMIF(negtgel!U$2:BL$2,'Tsalin uzuulelt'!P$4,negtgel!U548:BL548)+ SUMIF(negtgel!U$2:BL$2,'Tsalin uzuulelt'!P$5,negtgel!U548:BL548)</f>
      </c>
      <c r="N548">
        <f>IF(ISNUMBER(U548*1)=CF548,0,K548-H548-G548)</f>
      </c>
      <c r="O548">
        <f>IF(ISNUMBER(U548*1)=CF548,0,L548)</f>
      </c>
      <c r="P548">
        <f>IF(ISNUMBER(U548*1)=CF548,0,M548)</f>
      </c>
      <c r="Q548">
        <f>IF(N548&gt;2400000,N548,0)</f>
      </c>
      <c r="R548">
        <f>IF(L548/Q548*100&lt;3,2,10)</f>
      </c>
      <c r="S548">
        <f>IF(CH548=0,0,IF(B548&gt;9,10,IF(B548&gt;8,B548,IF(B548&gt;7.7,7.8,IF(B548&gt;3,B548,IF(B548&gt;1.5,2))))))</f>
      </c>
      <c r="T548">
        <f>IFERROR(U548*1,0)</f>
      </c>
      <c r="U548" t="s">
        <v>4466</v>
      </c>
      <c r="V548"/>
      <c r="W548"/>
      <c r="X548" t="n">
        <v>7853536.0</v>
      </c>
      <c r="Y548" t="n">
        <v>3483117.0</v>
      </c>
      <c r="Z548" t="n">
        <v>572690.0</v>
      </c>
      <c r="AA548" t="n">
        <v>680651.0</v>
      </c>
      <c r="AB548" t="n">
        <v>23563.0</v>
      </c>
      <c r="AC548" t="n">
        <v>0.0</v>
      </c>
      <c r="AD548" t="n">
        <v>0.0</v>
      </c>
      <c r="AE548" t="n">
        <v>0.0</v>
      </c>
      <c r="AF548" t="n">
        <v>360000.0</v>
      </c>
      <c r="AG548" t="n">
        <v>0.0</v>
      </c>
      <c r="AH548" t="n">
        <v>0.0</v>
      </c>
      <c r="AI548" t="n">
        <v>0.0</v>
      </c>
      <c r="AJ548" t="n">
        <v>1561710.0</v>
      </c>
      <c r="AK548" t="n">
        <v>0.0</v>
      </c>
      <c r="AL548" t="n">
        <v>0.0</v>
      </c>
      <c r="AM548" t="n">
        <v>0.0</v>
      </c>
      <c r="AN548" t="n">
        <v>0.0</v>
      </c>
      <c r="AO548" t="n">
        <v>6681731.0</v>
      </c>
      <c r="AP548" t="n">
        <v>668177.0</v>
      </c>
      <c r="AQ548" t="n">
        <v>527955.7</v>
      </c>
      <c r="CG548"/>
    </row>
    <row r="549">
      <c r="A549" t="n">
        <v>8.0</v>
      </c>
      <c r="B549">
        <f>IF((K549-G549-H549&gt;2400000),10,(L549/(K549-G549-H549)*100))</f>
      </c>
      <c r="C549">
        <f>IF(N549&gt;2400000,240000,(N549*S549)/100)</f>
      </c>
      <c r="D549">
        <f>IF(S549=0,0,IF((N549-I549)&gt;2400000,((((((N549-I549-J549)-240000))*0.1+(I549+J549)*0.1)))-7000,((((((N549-I549-J549)-(N549-I549-J549)*S549/100)))*0.1+(I549+J549)*0.1)-7000)))</f>
      </c>
      <c r="E549">
        <f>C549-O549</f>
      </c>
      <c r="F549">
        <f>D549-P549</f>
      </c>
      <c r="G549">
        <f>SUMIF(negtgel!U$2:BL$2,'Tsalin uzuulelt'!B$1,negtgel!U549:BL549) + SUMIF(negtgel!U$2:BL$2,'Tsalin uzuulelt'!B$2,negtgel!U549:BL549)+SUMIF(negtgel!U$2:BL$2,'Tsalin uzuulelt'!B$3,negtgel!U549:BL549)+SUMIF(negtgel!U$2:BL$2,'Tsalin uzuulelt'!B$4,negtgel!U549:BL549)+SUMIF(negtgel!U$2:BL$2,'Tsalin uzuulelt'!B$5,negtgel!U549:BL549)</f>
      </c>
      <c r="H549">
        <f>SUMIF(negtgel!U$2:BL$2,'Tsalin uzuulelt'!F$1,negtgel!U549:BL549) + SUMIF(negtgel!U$2:BL$2,'Tsalin uzuulelt'!F$2,negtgel!U549:BL549)+SUMIF(negtgel!U$2:BL$2,'Tsalin uzuulelt'!F$3,negtgel!U549:BL549)+SUMIF(negtgel!U$2:BL$2,'Tsalin uzuulelt'!F$4,negtgel!U549:BL549)+SUMIF(negtgel!U$2:BL$2,'Tsalin uzuulelt'!F$5,negtgel!U549:BL549)</f>
      </c>
      <c r="I549">
        <f>SUMIF(negtgel!U$2:BL$2,'Tsalin uzuulelt'!H$1,negtgel!U549:BL549) + SUMIF(negtgel!U$2:BL$2,'Tsalin uzuulelt'!H$2,negtgel!U549:BL549)+SUMIF(negtgel!U$2:BL$2,'Tsalin uzuulelt'!H$3,negtgel!U549:BL549)+SUMIF(negtgel!U$2:BL$2,'Tsalin uzuulelt'!H$4,negtgel!U549:BL549)+SUMIF(negtgel!U$2:BL$2,'Tsalin uzuulelt'!H$5,negtgel!U549:BL549)</f>
      </c>
      <c r="J549">
        <f>SUMIF(negtgel!U$2:BL$2,'Tsalin uzuulelt'!J$1,negtgel!U549:BL549) + SUMIF(negtgel!U$2:BL$2,'Tsalin uzuulelt'!J$2,negtgel!U549:BL549)+SUMIF(negtgel!U$2:BL$2,'Tsalin uzuulelt'!J$3,negtgel!U549:BL549)+SUMIF(negtgel!U$2:BL$2,'Tsalin uzuulelt'!J$4,negtgel!U549:BL549)+SUMIF(negtgel!U$2:BL$2,'Tsalin uzuulelt'!J$5,negtgel!U549:BL549)</f>
      </c>
      <c r="K549">
        <f>SUMIF(negtgel!U$2:BL$2,'Tsalin uzuulelt'!L$1,negtgel!U549:BL549) + SUMIF(negtgel!U$2:BL$2,'Tsalin uzuulelt'!L$2,negtgel!U549:BL549)+SUMIF(negtgel!U$2:BL$2,'Tsalin uzuulelt'!L$3,negtgel!U549:BL549)+SUMIF(negtgel!U$2:BL$2,'Tsalin uzuulelt'!L$4,negtgel!U549:BL549)+SUMIF(negtgel!U$2:BL$2,'Tsalin uzuulelt'!L$5,negtgel!U549:BL549)</f>
      </c>
      <c r="L549">
        <f>SUMIF(negtgel!U$2:BL$2,'Tsalin uzuulelt'!N$1,negtgel!U549:BL549) + SUMIF(negtgel!U$2:BL$2,'Tsalin uzuulelt'!N$2,negtgel!U549:BL549)+SUMIF(negtgel!U$2:BL$2,'Tsalin uzuulelt'!N$3,negtgel!U549:BL549)+SUMIF(negtgel!U$2:BL$2,'Tsalin uzuulelt'!N$4,negtgel!U549:BL549)+SUMIF(negtgel!U$2:BL$2,'Tsalin uzuulelt'!N$5,negtgel!U549:BL549)</f>
      </c>
      <c r="M549">
        <f>SUMIF(negtgel!U$2:BL$2,'Tsalin uzuulelt'!P$1,negtgel!U549:BL549) + SUMIF(negtgel!U$2:BL$2,'Tsalin uzuulelt'!P$2,negtgel!U549:BL549)+ SUMIF(negtgel!U$2:BL$2,'Tsalin uzuulelt'!P$3,negtgel!U549:BL549)+ SUMIF(negtgel!U$2:BL$2,'Tsalin uzuulelt'!P$4,negtgel!U549:BL549)+ SUMIF(negtgel!U$2:BL$2,'Tsalin uzuulelt'!P$5,negtgel!U549:BL549)</f>
      </c>
      <c r="N549">
        <f>IF(ISNUMBER(U549*1)=CF549,0,K549-H549-G549)</f>
      </c>
      <c r="O549">
        <f>IF(ISNUMBER(U549*1)=CF549,0,L549)</f>
      </c>
      <c r="P549">
        <f>IF(ISNUMBER(U549*1)=CF549,0,M549)</f>
      </c>
      <c r="Q549">
        <f>IF(N549&gt;2400000,N549,0)</f>
      </c>
      <c r="R549">
        <f>IF(L549/Q549*100&lt;3,2,10)</f>
      </c>
      <c r="S549">
        <f>IF(CH549=0,0,IF(B549&gt;9,10,IF(B549&gt;8,B549,IF(B549&gt;7.7,7.8,IF(B549&gt;3,B549,IF(B549&gt;1.5,2))))))</f>
      </c>
      <c r="T549">
        <f>IFERROR(U549*1,0)</f>
      </c>
      <c r="U549" t="s">
        <v>4537</v>
      </c>
      <c r="V549"/>
      <c r="W549"/>
      <c r="X549"/>
      <c r="Y549"/>
      <c r="Z549"/>
      <c r="AA549"/>
      <c r="AB549"/>
      <c r="AC549"/>
      <c r="AD549"/>
      <c r="AE549"/>
      <c r="AF549"/>
      <c r="AG549"/>
      <c r="AH549"/>
      <c r="AI549"/>
      <c r="AJ549"/>
      <c r="AK549"/>
      <c r="AL549"/>
      <c r="AM549"/>
      <c r="AN549"/>
      <c r="AO549"/>
      <c r="AP549"/>
      <c r="AQ549"/>
      <c r="CG549"/>
    </row>
    <row r="550">
      <c r="A550" t="n">
        <v>8.0</v>
      </c>
      <c r="B550">
        <f>IF((K550-G550-H550&gt;2400000),10,(L550/(K550-G550-H550)*100))</f>
      </c>
      <c r="C550">
        <f>IF(N550&gt;2400000,240000,(N550*S550)/100)</f>
      </c>
      <c r="D550">
        <f>IF(S550=0,0,IF((N550-I550)&gt;2400000,((((((N550-I550-J550)-240000))*0.1+(I550+J550)*0.1)))-7000,((((((N550-I550-J550)-(N550-I550-J550)*S550/100)))*0.1+(I550+J550)*0.1)-7000)))</f>
      </c>
      <c r="E550">
        <f>C550-O550</f>
      </c>
      <c r="F550">
        <f>D550-P550</f>
      </c>
      <c r="G550">
        <f>SUMIF(negtgel!U$2:BL$2,'Tsalin uzuulelt'!B$1,negtgel!U550:BL550) + SUMIF(negtgel!U$2:BL$2,'Tsalin uzuulelt'!B$2,negtgel!U550:BL550)+SUMIF(negtgel!U$2:BL$2,'Tsalin uzuulelt'!B$3,negtgel!U550:BL550)+SUMIF(negtgel!U$2:BL$2,'Tsalin uzuulelt'!B$4,negtgel!U550:BL550)+SUMIF(negtgel!U$2:BL$2,'Tsalin uzuulelt'!B$5,negtgel!U550:BL550)</f>
      </c>
      <c r="H550">
        <f>SUMIF(negtgel!U$2:BL$2,'Tsalin uzuulelt'!F$1,negtgel!U550:BL550) + SUMIF(negtgel!U$2:BL$2,'Tsalin uzuulelt'!F$2,negtgel!U550:BL550)+SUMIF(negtgel!U$2:BL$2,'Tsalin uzuulelt'!F$3,negtgel!U550:BL550)+SUMIF(negtgel!U$2:BL$2,'Tsalin uzuulelt'!F$4,negtgel!U550:BL550)+SUMIF(negtgel!U$2:BL$2,'Tsalin uzuulelt'!F$5,negtgel!U550:BL550)</f>
      </c>
      <c r="I550">
        <f>SUMIF(negtgel!U$2:BL$2,'Tsalin uzuulelt'!H$1,negtgel!U550:BL550) + SUMIF(negtgel!U$2:BL$2,'Tsalin uzuulelt'!H$2,negtgel!U550:BL550)+SUMIF(negtgel!U$2:BL$2,'Tsalin uzuulelt'!H$3,negtgel!U550:BL550)+SUMIF(negtgel!U$2:BL$2,'Tsalin uzuulelt'!H$4,negtgel!U550:BL550)+SUMIF(negtgel!U$2:BL$2,'Tsalin uzuulelt'!H$5,negtgel!U550:BL550)</f>
      </c>
      <c r="J550">
        <f>SUMIF(negtgel!U$2:BL$2,'Tsalin uzuulelt'!J$1,negtgel!U550:BL550) + SUMIF(negtgel!U$2:BL$2,'Tsalin uzuulelt'!J$2,negtgel!U550:BL550)+SUMIF(negtgel!U$2:BL$2,'Tsalin uzuulelt'!J$3,negtgel!U550:BL550)+SUMIF(negtgel!U$2:BL$2,'Tsalin uzuulelt'!J$4,negtgel!U550:BL550)+SUMIF(negtgel!U$2:BL$2,'Tsalin uzuulelt'!J$5,negtgel!U550:BL550)</f>
      </c>
      <c r="K550">
        <f>SUMIF(negtgel!U$2:BL$2,'Tsalin uzuulelt'!L$1,negtgel!U550:BL550) + SUMIF(negtgel!U$2:BL$2,'Tsalin uzuulelt'!L$2,negtgel!U550:BL550)+SUMIF(negtgel!U$2:BL$2,'Tsalin uzuulelt'!L$3,negtgel!U550:BL550)+SUMIF(negtgel!U$2:BL$2,'Tsalin uzuulelt'!L$4,negtgel!U550:BL550)+SUMIF(negtgel!U$2:BL$2,'Tsalin uzuulelt'!L$5,negtgel!U550:BL550)</f>
      </c>
      <c r="L550">
        <f>SUMIF(negtgel!U$2:BL$2,'Tsalin uzuulelt'!N$1,negtgel!U550:BL550) + SUMIF(negtgel!U$2:BL$2,'Tsalin uzuulelt'!N$2,negtgel!U550:BL550)+SUMIF(negtgel!U$2:BL$2,'Tsalin uzuulelt'!N$3,negtgel!U550:BL550)+SUMIF(negtgel!U$2:BL$2,'Tsalin uzuulelt'!N$4,negtgel!U550:BL550)+SUMIF(negtgel!U$2:BL$2,'Tsalin uzuulelt'!N$5,negtgel!U550:BL550)</f>
      </c>
      <c r="M550">
        <f>SUMIF(negtgel!U$2:BL$2,'Tsalin uzuulelt'!P$1,negtgel!U550:BL550) + SUMIF(negtgel!U$2:BL$2,'Tsalin uzuulelt'!P$2,negtgel!U550:BL550)+ SUMIF(negtgel!U$2:BL$2,'Tsalin uzuulelt'!P$3,negtgel!U550:BL550)+ SUMIF(negtgel!U$2:BL$2,'Tsalin uzuulelt'!P$4,negtgel!U550:BL550)+ SUMIF(negtgel!U$2:BL$2,'Tsalin uzuulelt'!P$5,negtgel!U550:BL550)</f>
      </c>
      <c r="N550">
        <f>IF(ISNUMBER(U550*1)=CF550,0,K550-H550-G550)</f>
      </c>
      <c r="O550">
        <f>IF(ISNUMBER(U550*1)=CF550,0,L550)</f>
      </c>
      <c r="P550">
        <f>IF(ISNUMBER(U550*1)=CF550,0,M550)</f>
      </c>
      <c r="Q550">
        <f>IF(N550&gt;2400000,N550,0)</f>
      </c>
      <c r="R550">
        <f>IF(L550/Q550*100&lt;3,2,10)</f>
      </c>
      <c r="S550">
        <f>IF(CH550=0,0,IF(B550&gt;9,10,IF(B550&gt;8,B550,IF(B550&gt;7.7,7.8,IF(B550&gt;3,B550,IF(B550&gt;1.5,2))))))</f>
      </c>
      <c r="T550">
        <f>IFERROR(U550*1,0)</f>
      </c>
      <c r="U550" t="n">
        <v>94.0</v>
      </c>
      <c r="V550" t="s">
        <v>4538</v>
      </c>
      <c r="W550" t="s">
        <v>4469</v>
      </c>
      <c r="X550" t="n">
        <v>580710.0</v>
      </c>
      <c r="Y550" t="n">
        <v>0.0</v>
      </c>
      <c r="Z550" t="n">
        <v>0.0</v>
      </c>
      <c r="AA550" t="n">
        <v>0.0</v>
      </c>
      <c r="AB550" t="n">
        <v>0.0</v>
      </c>
      <c r="AC550" t="n">
        <v>0.0</v>
      </c>
      <c r="AD550" t="n">
        <v>0.0</v>
      </c>
      <c r="AE550" t="n">
        <v>0.0</v>
      </c>
      <c r="AF550" t="n">
        <v>0.0</v>
      </c>
      <c r="AG550" t="n">
        <v>0.0</v>
      </c>
      <c r="AH550" t="n">
        <v>0.0</v>
      </c>
      <c r="AI550" t="n">
        <v>0.0</v>
      </c>
      <c r="AJ550" t="n">
        <v>0.0</v>
      </c>
      <c r="AK550" t="n">
        <v>0.0</v>
      </c>
      <c r="AL550" t="n">
        <v>0.0</v>
      </c>
      <c r="AM550" t="n">
        <v>0.0</v>
      </c>
      <c r="AN550" t="n">
        <v>0.0</v>
      </c>
      <c r="AO550" t="n">
        <v>0.0</v>
      </c>
      <c r="AP550" t="n">
        <v>0.0</v>
      </c>
      <c r="AQ550" t="n">
        <v>0.0</v>
      </c>
      <c r="CG550"/>
    </row>
    <row r="551">
      <c r="A551" t="n">
        <v>8.0</v>
      </c>
      <c r="B551">
        <f>IF((K551-G551-H551&gt;2400000),10,(L551/(K551-G551-H551)*100))</f>
      </c>
      <c r="C551">
        <f>IF(N551&gt;2400000,240000,(N551*S551)/100)</f>
      </c>
      <c r="D551">
        <f>IF(S551=0,0,IF((N551-I551)&gt;2400000,((((((N551-I551-J551)-240000))*0.1+(I551+J551)*0.1)))-7000,((((((N551-I551-J551)-(N551-I551-J551)*S551/100)))*0.1+(I551+J551)*0.1)-7000)))</f>
      </c>
      <c r="E551">
        <f>C551-O551</f>
      </c>
      <c r="F551">
        <f>D551-P551</f>
      </c>
      <c r="G551">
        <f>SUMIF(negtgel!U$2:BL$2,'Tsalin uzuulelt'!B$1,negtgel!U551:BL551) + SUMIF(negtgel!U$2:BL$2,'Tsalin uzuulelt'!B$2,negtgel!U551:BL551)+SUMIF(negtgel!U$2:BL$2,'Tsalin uzuulelt'!B$3,negtgel!U551:BL551)+SUMIF(negtgel!U$2:BL$2,'Tsalin uzuulelt'!B$4,negtgel!U551:BL551)+SUMIF(negtgel!U$2:BL$2,'Tsalin uzuulelt'!B$5,negtgel!U551:BL551)</f>
      </c>
      <c r="H551">
        <f>SUMIF(negtgel!U$2:BL$2,'Tsalin uzuulelt'!F$1,negtgel!U551:BL551) + SUMIF(negtgel!U$2:BL$2,'Tsalin uzuulelt'!F$2,negtgel!U551:BL551)+SUMIF(negtgel!U$2:BL$2,'Tsalin uzuulelt'!F$3,negtgel!U551:BL551)+SUMIF(negtgel!U$2:BL$2,'Tsalin uzuulelt'!F$4,negtgel!U551:BL551)+SUMIF(negtgel!U$2:BL$2,'Tsalin uzuulelt'!F$5,negtgel!U551:BL551)</f>
      </c>
      <c r="I551">
        <f>SUMIF(negtgel!U$2:BL$2,'Tsalin uzuulelt'!H$1,negtgel!U551:BL551) + SUMIF(negtgel!U$2:BL$2,'Tsalin uzuulelt'!H$2,negtgel!U551:BL551)+SUMIF(negtgel!U$2:BL$2,'Tsalin uzuulelt'!H$3,negtgel!U551:BL551)+SUMIF(negtgel!U$2:BL$2,'Tsalin uzuulelt'!H$4,negtgel!U551:BL551)+SUMIF(negtgel!U$2:BL$2,'Tsalin uzuulelt'!H$5,negtgel!U551:BL551)</f>
      </c>
      <c r="J551">
        <f>SUMIF(negtgel!U$2:BL$2,'Tsalin uzuulelt'!J$1,negtgel!U551:BL551) + SUMIF(negtgel!U$2:BL$2,'Tsalin uzuulelt'!J$2,negtgel!U551:BL551)+SUMIF(negtgel!U$2:BL$2,'Tsalin uzuulelt'!J$3,negtgel!U551:BL551)+SUMIF(negtgel!U$2:BL$2,'Tsalin uzuulelt'!J$4,negtgel!U551:BL551)+SUMIF(negtgel!U$2:BL$2,'Tsalin uzuulelt'!J$5,negtgel!U551:BL551)</f>
      </c>
      <c r="K551">
        <f>SUMIF(negtgel!U$2:BL$2,'Tsalin uzuulelt'!L$1,negtgel!U551:BL551) + SUMIF(negtgel!U$2:BL$2,'Tsalin uzuulelt'!L$2,negtgel!U551:BL551)+SUMIF(negtgel!U$2:BL$2,'Tsalin uzuulelt'!L$3,negtgel!U551:BL551)+SUMIF(negtgel!U$2:BL$2,'Tsalin uzuulelt'!L$4,negtgel!U551:BL551)+SUMIF(negtgel!U$2:BL$2,'Tsalin uzuulelt'!L$5,negtgel!U551:BL551)</f>
      </c>
      <c r="L551">
        <f>SUMIF(negtgel!U$2:BL$2,'Tsalin uzuulelt'!N$1,negtgel!U551:BL551) + SUMIF(negtgel!U$2:BL$2,'Tsalin uzuulelt'!N$2,negtgel!U551:BL551)+SUMIF(negtgel!U$2:BL$2,'Tsalin uzuulelt'!N$3,negtgel!U551:BL551)+SUMIF(negtgel!U$2:BL$2,'Tsalin uzuulelt'!N$4,negtgel!U551:BL551)+SUMIF(negtgel!U$2:BL$2,'Tsalin uzuulelt'!N$5,negtgel!U551:BL551)</f>
      </c>
      <c r="M551">
        <f>SUMIF(negtgel!U$2:BL$2,'Tsalin uzuulelt'!P$1,negtgel!U551:BL551) + SUMIF(negtgel!U$2:BL$2,'Tsalin uzuulelt'!P$2,negtgel!U551:BL551)+ SUMIF(negtgel!U$2:BL$2,'Tsalin uzuulelt'!P$3,negtgel!U551:BL551)+ SUMIF(negtgel!U$2:BL$2,'Tsalin uzuulelt'!P$4,negtgel!U551:BL551)+ SUMIF(negtgel!U$2:BL$2,'Tsalin uzuulelt'!P$5,negtgel!U551:BL551)</f>
      </c>
      <c r="N551">
        <f>IF(ISNUMBER(U551*1)=CF551,0,K551-H551-G551)</f>
      </c>
      <c r="O551">
        <f>IF(ISNUMBER(U551*1)=CF551,0,L551)</f>
      </c>
      <c r="P551">
        <f>IF(ISNUMBER(U551*1)=CF551,0,M551)</f>
      </c>
      <c r="Q551">
        <f>IF(N551&gt;2400000,N551,0)</f>
      </c>
      <c r="R551">
        <f>IF(L551/Q551*100&lt;3,2,10)</f>
      </c>
      <c r="S551">
        <f>IF(CH551=0,0,IF(B551&gt;9,10,IF(B551&gt;8,B551,IF(B551&gt;7.7,7.8,IF(B551&gt;3,B551,IF(B551&gt;1.5,2))))))</f>
      </c>
      <c r="T551">
        <f>IFERROR(U551*1,0)</f>
      </c>
      <c r="U551" t="n">
        <v>95.0</v>
      </c>
      <c r="V551" t="s">
        <v>4552</v>
      </c>
      <c r="W551" t="s">
        <v>4471</v>
      </c>
      <c r="X551" t="n">
        <v>496912.0</v>
      </c>
      <c r="Y551" t="n">
        <v>0.0</v>
      </c>
      <c r="Z551" t="n">
        <v>0.0</v>
      </c>
      <c r="AA551" t="n">
        <v>0.0</v>
      </c>
      <c r="AB551" t="n">
        <v>0.0</v>
      </c>
      <c r="AC551" t="n">
        <v>0.0</v>
      </c>
      <c r="AD551" t="n">
        <v>0.0</v>
      </c>
      <c r="AE551" t="n">
        <v>0.0</v>
      </c>
      <c r="AF551" t="n">
        <v>0.0</v>
      </c>
      <c r="AG551" t="n">
        <v>0.0</v>
      </c>
      <c r="AH551" t="n">
        <v>0.0</v>
      </c>
      <c r="AI551" t="n">
        <v>0.0</v>
      </c>
      <c r="AJ551" t="n">
        <v>0.0</v>
      </c>
      <c r="AK551" t="n">
        <v>0.0</v>
      </c>
      <c r="AL551" t="n">
        <v>0.0</v>
      </c>
      <c r="AM551" t="n">
        <v>0.0</v>
      </c>
      <c r="AN551" t="n">
        <v>0.0</v>
      </c>
      <c r="AO551" t="n">
        <v>0.0</v>
      </c>
      <c r="AP551" t="n">
        <v>0.0</v>
      </c>
      <c r="AQ551" t="n">
        <v>0.0</v>
      </c>
      <c r="CG551"/>
    </row>
    <row r="552">
      <c r="A552" t="n">
        <v>8.0</v>
      </c>
      <c r="B552">
        <f>IF((K552-G552-H552&gt;2400000),10,(L552/(K552-G552-H552)*100))</f>
      </c>
      <c r="C552">
        <f>IF(N552&gt;2400000,240000,(N552*S552)/100)</f>
      </c>
      <c r="D552">
        <f>IF(S552=0,0,IF((N552-I552)&gt;2400000,((((((N552-I552-J552)-240000))*0.1+(I552+J552)*0.1)))-7000,((((((N552-I552-J552)-(N552-I552-J552)*S552/100)))*0.1+(I552+J552)*0.1)-7000)))</f>
      </c>
      <c r="E552">
        <f>C552-O552</f>
      </c>
      <c r="F552">
        <f>D552-P552</f>
      </c>
      <c r="G552">
        <f>SUMIF(negtgel!U$2:BL$2,'Tsalin uzuulelt'!B$1,negtgel!U552:BL552) + SUMIF(negtgel!U$2:BL$2,'Tsalin uzuulelt'!B$2,negtgel!U552:BL552)+SUMIF(negtgel!U$2:BL$2,'Tsalin uzuulelt'!B$3,negtgel!U552:BL552)+SUMIF(negtgel!U$2:BL$2,'Tsalin uzuulelt'!B$4,negtgel!U552:BL552)+SUMIF(negtgel!U$2:BL$2,'Tsalin uzuulelt'!B$5,negtgel!U552:BL552)</f>
      </c>
      <c r="H552">
        <f>SUMIF(negtgel!U$2:BL$2,'Tsalin uzuulelt'!F$1,negtgel!U552:BL552) + SUMIF(negtgel!U$2:BL$2,'Tsalin uzuulelt'!F$2,negtgel!U552:BL552)+SUMIF(negtgel!U$2:BL$2,'Tsalin uzuulelt'!F$3,negtgel!U552:BL552)+SUMIF(negtgel!U$2:BL$2,'Tsalin uzuulelt'!F$4,negtgel!U552:BL552)+SUMIF(negtgel!U$2:BL$2,'Tsalin uzuulelt'!F$5,negtgel!U552:BL552)</f>
      </c>
      <c r="I552">
        <f>SUMIF(negtgel!U$2:BL$2,'Tsalin uzuulelt'!H$1,negtgel!U552:BL552) + SUMIF(negtgel!U$2:BL$2,'Tsalin uzuulelt'!H$2,negtgel!U552:BL552)+SUMIF(negtgel!U$2:BL$2,'Tsalin uzuulelt'!H$3,negtgel!U552:BL552)+SUMIF(negtgel!U$2:BL$2,'Tsalin uzuulelt'!H$4,negtgel!U552:BL552)+SUMIF(negtgel!U$2:BL$2,'Tsalin uzuulelt'!H$5,negtgel!U552:BL552)</f>
      </c>
      <c r="J552">
        <f>SUMIF(negtgel!U$2:BL$2,'Tsalin uzuulelt'!J$1,negtgel!U552:BL552) + SUMIF(negtgel!U$2:BL$2,'Tsalin uzuulelt'!J$2,negtgel!U552:BL552)+SUMIF(negtgel!U$2:BL$2,'Tsalin uzuulelt'!J$3,negtgel!U552:BL552)+SUMIF(negtgel!U$2:BL$2,'Tsalin uzuulelt'!J$4,negtgel!U552:BL552)+SUMIF(negtgel!U$2:BL$2,'Tsalin uzuulelt'!J$5,negtgel!U552:BL552)</f>
      </c>
      <c r="K552">
        <f>SUMIF(negtgel!U$2:BL$2,'Tsalin uzuulelt'!L$1,negtgel!U552:BL552) + SUMIF(negtgel!U$2:BL$2,'Tsalin uzuulelt'!L$2,negtgel!U552:BL552)+SUMIF(negtgel!U$2:BL$2,'Tsalin uzuulelt'!L$3,negtgel!U552:BL552)+SUMIF(negtgel!U$2:BL$2,'Tsalin uzuulelt'!L$4,negtgel!U552:BL552)+SUMIF(negtgel!U$2:BL$2,'Tsalin uzuulelt'!L$5,negtgel!U552:BL552)</f>
      </c>
      <c r="L552">
        <f>SUMIF(negtgel!U$2:BL$2,'Tsalin uzuulelt'!N$1,negtgel!U552:BL552) + SUMIF(negtgel!U$2:BL$2,'Tsalin uzuulelt'!N$2,negtgel!U552:BL552)+SUMIF(negtgel!U$2:BL$2,'Tsalin uzuulelt'!N$3,negtgel!U552:BL552)+SUMIF(negtgel!U$2:BL$2,'Tsalin uzuulelt'!N$4,negtgel!U552:BL552)+SUMIF(negtgel!U$2:BL$2,'Tsalin uzuulelt'!N$5,negtgel!U552:BL552)</f>
      </c>
      <c r="M552">
        <f>SUMIF(negtgel!U$2:BL$2,'Tsalin uzuulelt'!P$1,negtgel!U552:BL552) + SUMIF(negtgel!U$2:BL$2,'Tsalin uzuulelt'!P$2,negtgel!U552:BL552)+ SUMIF(negtgel!U$2:BL$2,'Tsalin uzuulelt'!P$3,negtgel!U552:BL552)+ SUMIF(negtgel!U$2:BL$2,'Tsalin uzuulelt'!P$4,negtgel!U552:BL552)+ SUMIF(negtgel!U$2:BL$2,'Tsalin uzuulelt'!P$5,negtgel!U552:BL552)</f>
      </c>
      <c r="N552">
        <f>IF(ISNUMBER(U552*1)=CF552,0,K552-H552-G552)</f>
      </c>
      <c r="O552">
        <f>IF(ISNUMBER(U552*1)=CF552,0,L552)</f>
      </c>
      <c r="P552">
        <f>IF(ISNUMBER(U552*1)=CF552,0,M552)</f>
      </c>
      <c r="Q552">
        <f>IF(N552&gt;2400000,N552,0)</f>
      </c>
      <c r="R552">
        <f>IF(L552/Q552*100&lt;3,2,10)</f>
      </c>
      <c r="S552">
        <f>IF(CH552=0,0,IF(B552&gt;9,10,IF(B552&gt;8,B552,IF(B552&gt;7.7,7.8,IF(B552&gt;3,B552,IF(B552&gt;1.5,2))))))</f>
      </c>
      <c r="T552">
        <f>IFERROR(U552*1,0)</f>
      </c>
      <c r="U552" t="n">
        <v>96.0</v>
      </c>
      <c r="V552" t="s">
        <v>4553</v>
      </c>
      <c r="W552" t="s">
        <v>4469</v>
      </c>
      <c r="X552" t="n">
        <v>677436.0</v>
      </c>
      <c r="Y552" t="n">
        <v>0.0</v>
      </c>
      <c r="Z552" t="n">
        <v>0.0</v>
      </c>
      <c r="AA552" t="n">
        <v>0.0</v>
      </c>
      <c r="AB552" t="n">
        <v>0.0</v>
      </c>
      <c r="AC552" t="n">
        <v>0.0</v>
      </c>
      <c r="AD552" t="n">
        <v>0.0</v>
      </c>
      <c r="AE552" t="n">
        <v>0.0</v>
      </c>
      <c r="AF552" t="n">
        <v>0.0</v>
      </c>
      <c r="AG552" t="n">
        <v>0.0</v>
      </c>
      <c r="AH552" t="n">
        <v>0.0</v>
      </c>
      <c r="AI552" t="n">
        <v>0.0</v>
      </c>
      <c r="AJ552" t="n">
        <v>0.0</v>
      </c>
      <c r="AK552" t="n">
        <v>0.0</v>
      </c>
      <c r="AL552" t="n">
        <v>0.0</v>
      </c>
      <c r="AM552" t="n">
        <v>0.0</v>
      </c>
      <c r="AN552" t="n">
        <v>0.0</v>
      </c>
      <c r="AO552" t="n">
        <v>0.0</v>
      </c>
      <c r="AP552" t="n">
        <v>0.0</v>
      </c>
      <c r="AQ552" t="n">
        <v>0.0</v>
      </c>
      <c r="CG552"/>
    </row>
    <row r="553">
      <c r="A553" t="n">
        <v>8.0</v>
      </c>
      <c r="B553">
        <f>IF((K553-G553-H553&gt;2400000),10,(L553/(K553-G553-H553)*100))</f>
      </c>
      <c r="C553">
        <f>IF(N553&gt;2400000,240000,(N553*S553)/100)</f>
      </c>
      <c r="D553">
        <f>IF(S553=0,0,IF((N553-I553)&gt;2400000,((((((N553-I553-J553)-240000))*0.1+(I553+J553)*0.1)))-7000,((((((N553-I553-J553)-(N553-I553-J553)*S553/100)))*0.1+(I553+J553)*0.1)-7000)))</f>
      </c>
      <c r="E553">
        <f>C553-O553</f>
      </c>
      <c r="F553">
        <f>D553-P553</f>
      </c>
      <c r="G553">
        <f>SUMIF(negtgel!U$2:BL$2,'Tsalin uzuulelt'!B$1,negtgel!U553:BL553) + SUMIF(negtgel!U$2:BL$2,'Tsalin uzuulelt'!B$2,negtgel!U553:BL553)+SUMIF(negtgel!U$2:BL$2,'Tsalin uzuulelt'!B$3,negtgel!U553:BL553)+SUMIF(negtgel!U$2:BL$2,'Tsalin uzuulelt'!B$4,negtgel!U553:BL553)+SUMIF(negtgel!U$2:BL$2,'Tsalin uzuulelt'!B$5,negtgel!U553:BL553)</f>
      </c>
      <c r="H553">
        <f>SUMIF(negtgel!U$2:BL$2,'Tsalin uzuulelt'!F$1,negtgel!U553:BL553) + SUMIF(negtgel!U$2:BL$2,'Tsalin uzuulelt'!F$2,negtgel!U553:BL553)+SUMIF(negtgel!U$2:BL$2,'Tsalin uzuulelt'!F$3,negtgel!U553:BL553)+SUMIF(negtgel!U$2:BL$2,'Tsalin uzuulelt'!F$4,negtgel!U553:BL553)+SUMIF(negtgel!U$2:BL$2,'Tsalin uzuulelt'!F$5,negtgel!U553:BL553)</f>
      </c>
      <c r="I553">
        <f>SUMIF(negtgel!U$2:BL$2,'Tsalin uzuulelt'!H$1,negtgel!U553:BL553) + SUMIF(negtgel!U$2:BL$2,'Tsalin uzuulelt'!H$2,negtgel!U553:BL553)+SUMIF(negtgel!U$2:BL$2,'Tsalin uzuulelt'!H$3,negtgel!U553:BL553)+SUMIF(negtgel!U$2:BL$2,'Tsalin uzuulelt'!H$4,negtgel!U553:BL553)+SUMIF(negtgel!U$2:BL$2,'Tsalin uzuulelt'!H$5,negtgel!U553:BL553)</f>
      </c>
      <c r="J553">
        <f>SUMIF(negtgel!U$2:BL$2,'Tsalin uzuulelt'!J$1,negtgel!U553:BL553) + SUMIF(negtgel!U$2:BL$2,'Tsalin uzuulelt'!J$2,negtgel!U553:BL553)+SUMIF(negtgel!U$2:BL$2,'Tsalin uzuulelt'!J$3,negtgel!U553:BL553)+SUMIF(negtgel!U$2:BL$2,'Tsalin uzuulelt'!J$4,negtgel!U553:BL553)+SUMIF(negtgel!U$2:BL$2,'Tsalin uzuulelt'!J$5,negtgel!U553:BL553)</f>
      </c>
      <c r="K553">
        <f>SUMIF(negtgel!U$2:BL$2,'Tsalin uzuulelt'!L$1,negtgel!U553:BL553) + SUMIF(negtgel!U$2:BL$2,'Tsalin uzuulelt'!L$2,negtgel!U553:BL553)+SUMIF(negtgel!U$2:BL$2,'Tsalin uzuulelt'!L$3,negtgel!U553:BL553)+SUMIF(negtgel!U$2:BL$2,'Tsalin uzuulelt'!L$4,negtgel!U553:BL553)+SUMIF(negtgel!U$2:BL$2,'Tsalin uzuulelt'!L$5,negtgel!U553:BL553)</f>
      </c>
      <c r="L553">
        <f>SUMIF(negtgel!U$2:BL$2,'Tsalin uzuulelt'!N$1,negtgel!U553:BL553) + SUMIF(negtgel!U$2:BL$2,'Tsalin uzuulelt'!N$2,negtgel!U553:BL553)+SUMIF(negtgel!U$2:BL$2,'Tsalin uzuulelt'!N$3,negtgel!U553:BL553)+SUMIF(negtgel!U$2:BL$2,'Tsalin uzuulelt'!N$4,negtgel!U553:BL553)+SUMIF(negtgel!U$2:BL$2,'Tsalin uzuulelt'!N$5,negtgel!U553:BL553)</f>
      </c>
      <c r="M553">
        <f>SUMIF(negtgel!U$2:BL$2,'Tsalin uzuulelt'!P$1,negtgel!U553:BL553) + SUMIF(negtgel!U$2:BL$2,'Tsalin uzuulelt'!P$2,negtgel!U553:BL553)+ SUMIF(negtgel!U$2:BL$2,'Tsalin uzuulelt'!P$3,negtgel!U553:BL553)+ SUMIF(negtgel!U$2:BL$2,'Tsalin uzuulelt'!P$4,negtgel!U553:BL553)+ SUMIF(negtgel!U$2:BL$2,'Tsalin uzuulelt'!P$5,negtgel!U553:BL553)</f>
      </c>
      <c r="N553">
        <f>IF(ISNUMBER(U553*1)=CF553,0,K553-H553-G553)</f>
      </c>
      <c r="O553">
        <f>IF(ISNUMBER(U553*1)=CF553,0,L553)</f>
      </c>
      <c r="P553">
        <f>IF(ISNUMBER(U553*1)=CF553,0,M553)</f>
      </c>
      <c r="Q553">
        <f>IF(N553&gt;2400000,N553,0)</f>
      </c>
      <c r="R553">
        <f>IF(L553/Q553*100&lt;3,2,10)</f>
      </c>
      <c r="S553">
        <f>IF(CH553=0,0,IF(B553&gt;9,10,IF(B553&gt;8,B553,IF(B553&gt;7.7,7.8,IF(B553&gt;3,B553,IF(B553&gt;1.5,2))))))</f>
      </c>
      <c r="T553">
        <f>IFERROR(U553*1,0)</f>
      </c>
      <c r="U553" t="n">
        <v>97.0</v>
      </c>
      <c r="V553" t="s">
        <v>4554</v>
      </c>
      <c r="W553" t="s">
        <v>4469</v>
      </c>
      <c r="X553" t="n">
        <v>580710.0</v>
      </c>
      <c r="Y553" t="n">
        <v>0.0</v>
      </c>
      <c r="Z553" t="n">
        <v>0.0</v>
      </c>
      <c r="AA553" t="n">
        <v>0.0</v>
      </c>
      <c r="AB553" t="n">
        <v>0.0</v>
      </c>
      <c r="AC553" t="n">
        <v>0.0</v>
      </c>
      <c r="AD553" t="n">
        <v>0.0</v>
      </c>
      <c r="AE553" t="n">
        <v>0.0</v>
      </c>
      <c r="AF553" t="n">
        <v>0.0</v>
      </c>
      <c r="AG553" t="n">
        <v>0.0</v>
      </c>
      <c r="AH553" t="n">
        <v>0.0</v>
      </c>
      <c r="AI553" t="n">
        <v>0.0</v>
      </c>
      <c r="AJ553" t="n">
        <v>0.0</v>
      </c>
      <c r="AK553" t="n">
        <v>0.0</v>
      </c>
      <c r="AL553" t="n">
        <v>0.0</v>
      </c>
      <c r="AM553" t="n">
        <v>0.0</v>
      </c>
      <c r="AN553" t="n">
        <v>0.0</v>
      </c>
      <c r="AO553" t="n">
        <v>0.0</v>
      </c>
      <c r="AP553" t="n">
        <v>0.0</v>
      </c>
      <c r="AQ553" t="n">
        <v>0.0</v>
      </c>
      <c r="CG553"/>
    </row>
    <row r="554">
      <c r="A554" t="n">
        <v>8.0</v>
      </c>
      <c r="B554">
        <f>IF((K554-G554-H554&gt;2400000),10,(L554/(K554-G554-H554)*100))</f>
      </c>
      <c r="C554">
        <f>IF(N554&gt;2400000,240000,(N554*S554)/100)</f>
      </c>
      <c r="D554">
        <f>IF(S554=0,0,IF((N554-I554)&gt;2400000,((((((N554-I554-J554)-240000))*0.1+(I554+J554)*0.1)))-7000,((((((N554-I554-J554)-(N554-I554-J554)*S554/100)))*0.1+(I554+J554)*0.1)-7000)))</f>
      </c>
      <c r="E554">
        <f>C554-O554</f>
      </c>
      <c r="F554">
        <f>D554-P554</f>
      </c>
      <c r="G554">
        <f>SUMIF(negtgel!U$2:BL$2,'Tsalin uzuulelt'!B$1,negtgel!U554:BL554) + SUMIF(negtgel!U$2:BL$2,'Tsalin uzuulelt'!B$2,negtgel!U554:BL554)+SUMIF(negtgel!U$2:BL$2,'Tsalin uzuulelt'!B$3,negtgel!U554:BL554)+SUMIF(negtgel!U$2:BL$2,'Tsalin uzuulelt'!B$4,negtgel!U554:BL554)+SUMIF(negtgel!U$2:BL$2,'Tsalin uzuulelt'!B$5,negtgel!U554:BL554)</f>
      </c>
      <c r="H554">
        <f>SUMIF(negtgel!U$2:BL$2,'Tsalin uzuulelt'!F$1,negtgel!U554:BL554) + SUMIF(negtgel!U$2:BL$2,'Tsalin uzuulelt'!F$2,negtgel!U554:BL554)+SUMIF(negtgel!U$2:BL$2,'Tsalin uzuulelt'!F$3,negtgel!U554:BL554)+SUMIF(negtgel!U$2:BL$2,'Tsalin uzuulelt'!F$4,negtgel!U554:BL554)+SUMIF(negtgel!U$2:BL$2,'Tsalin uzuulelt'!F$5,negtgel!U554:BL554)</f>
      </c>
      <c r="I554">
        <f>SUMIF(negtgel!U$2:BL$2,'Tsalin uzuulelt'!H$1,negtgel!U554:BL554) + SUMIF(negtgel!U$2:BL$2,'Tsalin uzuulelt'!H$2,negtgel!U554:BL554)+SUMIF(negtgel!U$2:BL$2,'Tsalin uzuulelt'!H$3,negtgel!U554:BL554)+SUMIF(negtgel!U$2:BL$2,'Tsalin uzuulelt'!H$4,negtgel!U554:BL554)+SUMIF(negtgel!U$2:BL$2,'Tsalin uzuulelt'!H$5,negtgel!U554:BL554)</f>
      </c>
      <c r="J554">
        <f>SUMIF(negtgel!U$2:BL$2,'Tsalin uzuulelt'!J$1,negtgel!U554:BL554) + SUMIF(negtgel!U$2:BL$2,'Tsalin uzuulelt'!J$2,negtgel!U554:BL554)+SUMIF(negtgel!U$2:BL$2,'Tsalin uzuulelt'!J$3,negtgel!U554:BL554)+SUMIF(negtgel!U$2:BL$2,'Tsalin uzuulelt'!J$4,negtgel!U554:BL554)+SUMIF(negtgel!U$2:BL$2,'Tsalin uzuulelt'!J$5,negtgel!U554:BL554)</f>
      </c>
      <c r="K554">
        <f>SUMIF(negtgel!U$2:BL$2,'Tsalin uzuulelt'!L$1,negtgel!U554:BL554) + SUMIF(negtgel!U$2:BL$2,'Tsalin uzuulelt'!L$2,negtgel!U554:BL554)+SUMIF(negtgel!U$2:BL$2,'Tsalin uzuulelt'!L$3,negtgel!U554:BL554)+SUMIF(negtgel!U$2:BL$2,'Tsalin uzuulelt'!L$4,negtgel!U554:BL554)+SUMIF(negtgel!U$2:BL$2,'Tsalin uzuulelt'!L$5,negtgel!U554:BL554)</f>
      </c>
      <c r="L554">
        <f>SUMIF(negtgel!U$2:BL$2,'Tsalin uzuulelt'!N$1,negtgel!U554:BL554) + SUMIF(negtgel!U$2:BL$2,'Tsalin uzuulelt'!N$2,negtgel!U554:BL554)+SUMIF(negtgel!U$2:BL$2,'Tsalin uzuulelt'!N$3,negtgel!U554:BL554)+SUMIF(negtgel!U$2:BL$2,'Tsalin uzuulelt'!N$4,negtgel!U554:BL554)+SUMIF(negtgel!U$2:BL$2,'Tsalin uzuulelt'!N$5,negtgel!U554:BL554)</f>
      </c>
      <c r="M554">
        <f>SUMIF(negtgel!U$2:BL$2,'Tsalin uzuulelt'!P$1,negtgel!U554:BL554) + SUMIF(negtgel!U$2:BL$2,'Tsalin uzuulelt'!P$2,negtgel!U554:BL554)+ SUMIF(negtgel!U$2:BL$2,'Tsalin uzuulelt'!P$3,negtgel!U554:BL554)+ SUMIF(negtgel!U$2:BL$2,'Tsalin uzuulelt'!P$4,negtgel!U554:BL554)+ SUMIF(negtgel!U$2:BL$2,'Tsalin uzuulelt'!P$5,negtgel!U554:BL554)</f>
      </c>
      <c r="N554">
        <f>IF(ISNUMBER(U554*1)=CF554,0,K554-H554-G554)</f>
      </c>
      <c r="O554">
        <f>IF(ISNUMBER(U554*1)=CF554,0,L554)</f>
      </c>
      <c r="P554">
        <f>IF(ISNUMBER(U554*1)=CF554,0,M554)</f>
      </c>
      <c r="Q554">
        <f>IF(N554&gt;2400000,N554,0)</f>
      </c>
      <c r="R554">
        <f>IF(L554/Q554*100&lt;3,2,10)</f>
      </c>
      <c r="S554">
        <f>IF(CH554=0,0,IF(B554&gt;9,10,IF(B554&gt;8,B554,IF(B554&gt;7.7,7.8,IF(B554&gt;3,B554,IF(B554&gt;1.5,2))))))</f>
      </c>
      <c r="T554">
        <f>IFERROR(U554*1,0)</f>
      </c>
      <c r="U554" t="n">
        <v>151.0</v>
      </c>
      <c r="V554" t="s">
        <v>4549</v>
      </c>
      <c r="W554" t="s">
        <v>4469</v>
      </c>
      <c r="X554" t="n">
        <v>580710.0</v>
      </c>
      <c r="Y554" t="n">
        <v>0.0</v>
      </c>
      <c r="Z554" t="n">
        <v>0.0</v>
      </c>
      <c r="AA554" t="n">
        <v>0.0</v>
      </c>
      <c r="AB554" t="n">
        <v>0.0</v>
      </c>
      <c r="AC554" t="n">
        <v>0.0</v>
      </c>
      <c r="AD554" t="n">
        <v>0.0</v>
      </c>
      <c r="AE554" t="n">
        <v>0.0</v>
      </c>
      <c r="AF554" t="n">
        <v>0.0</v>
      </c>
      <c r="AG554" t="n">
        <v>0.0</v>
      </c>
      <c r="AH554" t="n">
        <v>0.0</v>
      </c>
      <c r="AI554" t="n">
        <v>0.0</v>
      </c>
      <c r="AJ554" t="n">
        <v>0.0</v>
      </c>
      <c r="AK554" t="n">
        <v>0.0</v>
      </c>
      <c r="AL554" t="n">
        <v>0.0</v>
      </c>
      <c r="AM554" t="n">
        <v>0.0</v>
      </c>
      <c r="AN554" t="n">
        <v>0.0</v>
      </c>
      <c r="AO554" t="n">
        <v>0.0</v>
      </c>
      <c r="AP554" t="n">
        <v>0.0</v>
      </c>
      <c r="AQ554" t="n">
        <v>0.0</v>
      </c>
      <c r="CG554"/>
    </row>
    <row r="555">
      <c r="A555" t="n">
        <v>8.0</v>
      </c>
      <c r="B555">
        <f>IF((K555-G555-H555&gt;2400000),10,(L555/(K555-G555-H555)*100))</f>
      </c>
      <c r="C555">
        <f>IF(N555&gt;2400000,240000,(N555*S555)/100)</f>
      </c>
      <c r="D555">
        <f>IF(S555=0,0,IF((N555-I555)&gt;2400000,((((((N555-I555-J555)-240000))*0.1+(I555+J555)*0.1)))-7000,((((((N555-I555-J555)-(N555-I555-J555)*S555/100)))*0.1+(I555+J555)*0.1)-7000)))</f>
      </c>
      <c r="E555">
        <f>C555-O555</f>
      </c>
      <c r="F555">
        <f>D555-P555</f>
      </c>
      <c r="G555">
        <f>SUMIF(negtgel!U$2:BL$2,'Tsalin uzuulelt'!B$1,negtgel!U555:BL555) + SUMIF(negtgel!U$2:BL$2,'Tsalin uzuulelt'!B$2,negtgel!U555:BL555)+SUMIF(negtgel!U$2:BL$2,'Tsalin uzuulelt'!B$3,negtgel!U555:BL555)+SUMIF(negtgel!U$2:BL$2,'Tsalin uzuulelt'!B$4,negtgel!U555:BL555)+SUMIF(negtgel!U$2:BL$2,'Tsalin uzuulelt'!B$5,negtgel!U555:BL555)</f>
      </c>
      <c r="H555">
        <f>SUMIF(negtgel!U$2:BL$2,'Tsalin uzuulelt'!F$1,negtgel!U555:BL555) + SUMIF(negtgel!U$2:BL$2,'Tsalin uzuulelt'!F$2,negtgel!U555:BL555)+SUMIF(negtgel!U$2:BL$2,'Tsalin uzuulelt'!F$3,negtgel!U555:BL555)+SUMIF(negtgel!U$2:BL$2,'Tsalin uzuulelt'!F$4,negtgel!U555:BL555)+SUMIF(negtgel!U$2:BL$2,'Tsalin uzuulelt'!F$5,negtgel!U555:BL555)</f>
      </c>
      <c r="I555">
        <f>SUMIF(negtgel!U$2:BL$2,'Tsalin uzuulelt'!H$1,negtgel!U555:BL555) + SUMIF(negtgel!U$2:BL$2,'Tsalin uzuulelt'!H$2,negtgel!U555:BL555)+SUMIF(negtgel!U$2:BL$2,'Tsalin uzuulelt'!H$3,negtgel!U555:BL555)+SUMIF(negtgel!U$2:BL$2,'Tsalin uzuulelt'!H$4,negtgel!U555:BL555)+SUMIF(negtgel!U$2:BL$2,'Tsalin uzuulelt'!H$5,negtgel!U555:BL555)</f>
      </c>
      <c r="J555">
        <f>SUMIF(negtgel!U$2:BL$2,'Tsalin uzuulelt'!J$1,negtgel!U555:BL555) + SUMIF(negtgel!U$2:BL$2,'Tsalin uzuulelt'!J$2,negtgel!U555:BL555)+SUMIF(negtgel!U$2:BL$2,'Tsalin uzuulelt'!J$3,negtgel!U555:BL555)+SUMIF(negtgel!U$2:BL$2,'Tsalin uzuulelt'!J$4,negtgel!U555:BL555)+SUMIF(negtgel!U$2:BL$2,'Tsalin uzuulelt'!J$5,negtgel!U555:BL555)</f>
      </c>
      <c r="K555">
        <f>SUMIF(negtgel!U$2:BL$2,'Tsalin uzuulelt'!L$1,negtgel!U555:BL555) + SUMIF(negtgel!U$2:BL$2,'Tsalin uzuulelt'!L$2,negtgel!U555:BL555)+SUMIF(negtgel!U$2:BL$2,'Tsalin uzuulelt'!L$3,negtgel!U555:BL555)+SUMIF(negtgel!U$2:BL$2,'Tsalin uzuulelt'!L$4,negtgel!U555:BL555)+SUMIF(negtgel!U$2:BL$2,'Tsalin uzuulelt'!L$5,negtgel!U555:BL555)</f>
      </c>
      <c r="L555">
        <f>SUMIF(negtgel!U$2:BL$2,'Tsalin uzuulelt'!N$1,negtgel!U555:BL555) + SUMIF(negtgel!U$2:BL$2,'Tsalin uzuulelt'!N$2,negtgel!U555:BL555)+SUMIF(negtgel!U$2:BL$2,'Tsalin uzuulelt'!N$3,negtgel!U555:BL555)+SUMIF(negtgel!U$2:BL$2,'Tsalin uzuulelt'!N$4,negtgel!U555:BL555)+SUMIF(negtgel!U$2:BL$2,'Tsalin uzuulelt'!N$5,negtgel!U555:BL555)</f>
      </c>
      <c r="M555">
        <f>SUMIF(negtgel!U$2:BL$2,'Tsalin uzuulelt'!P$1,negtgel!U555:BL555) + SUMIF(negtgel!U$2:BL$2,'Tsalin uzuulelt'!P$2,negtgel!U555:BL555)+ SUMIF(negtgel!U$2:BL$2,'Tsalin uzuulelt'!P$3,negtgel!U555:BL555)+ SUMIF(negtgel!U$2:BL$2,'Tsalin uzuulelt'!P$4,negtgel!U555:BL555)+ SUMIF(negtgel!U$2:BL$2,'Tsalin uzuulelt'!P$5,negtgel!U555:BL555)</f>
      </c>
      <c r="N555">
        <f>IF(ISNUMBER(U555*1)=CF555,0,K555-H555-G555)</f>
      </c>
      <c r="O555">
        <f>IF(ISNUMBER(U555*1)=CF555,0,L555)</f>
      </c>
      <c r="P555">
        <f>IF(ISNUMBER(U555*1)=CF555,0,M555)</f>
      </c>
      <c r="Q555">
        <f>IF(N555&gt;2400000,N555,0)</f>
      </c>
      <c r="R555">
        <f>IF(L555/Q555*100&lt;3,2,10)</f>
      </c>
      <c r="S555">
        <f>IF(CH555=0,0,IF(B555&gt;9,10,IF(B555&gt;8,B555,IF(B555&gt;7.7,7.8,IF(B555&gt;3,B555,IF(B555&gt;1.5,2))))))</f>
      </c>
      <c r="T555">
        <f>IFERROR(U555*1,0)</f>
      </c>
      <c r="U555" t="n">
        <v>152.0</v>
      </c>
      <c r="V555" t="s">
        <v>4550</v>
      </c>
      <c r="W555" t="s">
        <v>4469</v>
      </c>
      <c r="X555" t="n">
        <v>613669.0</v>
      </c>
      <c r="Y555" t="n">
        <v>0.0</v>
      </c>
      <c r="Z555" t="n">
        <v>0.0</v>
      </c>
      <c r="AA555" t="n">
        <v>0.0</v>
      </c>
      <c r="AB555" t="n">
        <v>0.0</v>
      </c>
      <c r="AC555" t="n">
        <v>0.0</v>
      </c>
      <c r="AD555" t="n">
        <v>0.0</v>
      </c>
      <c r="AE555" t="n">
        <v>0.0</v>
      </c>
      <c r="AF555" t="n">
        <v>0.0</v>
      </c>
      <c r="AG555" t="n">
        <v>0.0</v>
      </c>
      <c r="AH555" t="n">
        <v>0.0</v>
      </c>
      <c r="AI555" t="n">
        <v>0.0</v>
      </c>
      <c r="AJ555" t="n">
        <v>0.0</v>
      </c>
      <c r="AK555" t="n">
        <v>0.0</v>
      </c>
      <c r="AL555" t="n">
        <v>0.0</v>
      </c>
      <c r="AM555" t="n">
        <v>0.0</v>
      </c>
      <c r="AN555" t="n">
        <v>0.0</v>
      </c>
      <c r="AO555" t="n">
        <v>0.0</v>
      </c>
      <c r="AP555" t="n">
        <v>0.0</v>
      </c>
      <c r="AQ555" t="n">
        <v>0.0</v>
      </c>
      <c r="CG555"/>
    </row>
    <row r="556">
      <c r="A556" t="n">
        <v>8.0</v>
      </c>
      <c r="B556">
        <f>IF((K556-G556-H556&gt;2400000),10,(L556/(K556-G556-H556)*100))</f>
      </c>
      <c r="C556">
        <f>IF(N556&gt;2400000,240000,(N556*S556)/100)</f>
      </c>
      <c r="D556">
        <f>IF(S556=0,0,IF((N556-I556)&gt;2400000,((((((N556-I556-J556)-240000))*0.1+(I556+J556)*0.1)))-7000,((((((N556-I556-J556)-(N556-I556-J556)*S556/100)))*0.1+(I556+J556)*0.1)-7000)))</f>
      </c>
      <c r="E556">
        <f>C556-O556</f>
      </c>
      <c r="F556">
        <f>D556-P556</f>
      </c>
      <c r="G556">
        <f>SUMIF(negtgel!U$2:BL$2,'Tsalin uzuulelt'!B$1,negtgel!U556:BL556) + SUMIF(negtgel!U$2:BL$2,'Tsalin uzuulelt'!B$2,negtgel!U556:BL556)+SUMIF(negtgel!U$2:BL$2,'Tsalin uzuulelt'!B$3,negtgel!U556:BL556)+SUMIF(negtgel!U$2:BL$2,'Tsalin uzuulelt'!B$4,negtgel!U556:BL556)+SUMIF(negtgel!U$2:BL$2,'Tsalin uzuulelt'!B$5,negtgel!U556:BL556)</f>
      </c>
      <c r="H556">
        <f>SUMIF(negtgel!U$2:BL$2,'Tsalin uzuulelt'!F$1,negtgel!U556:BL556) + SUMIF(negtgel!U$2:BL$2,'Tsalin uzuulelt'!F$2,negtgel!U556:BL556)+SUMIF(negtgel!U$2:BL$2,'Tsalin uzuulelt'!F$3,negtgel!U556:BL556)+SUMIF(negtgel!U$2:BL$2,'Tsalin uzuulelt'!F$4,negtgel!U556:BL556)+SUMIF(negtgel!U$2:BL$2,'Tsalin uzuulelt'!F$5,negtgel!U556:BL556)</f>
      </c>
      <c r="I556">
        <f>SUMIF(negtgel!U$2:BL$2,'Tsalin uzuulelt'!H$1,negtgel!U556:BL556) + SUMIF(negtgel!U$2:BL$2,'Tsalin uzuulelt'!H$2,negtgel!U556:BL556)+SUMIF(negtgel!U$2:BL$2,'Tsalin uzuulelt'!H$3,negtgel!U556:BL556)+SUMIF(negtgel!U$2:BL$2,'Tsalin uzuulelt'!H$4,negtgel!U556:BL556)+SUMIF(negtgel!U$2:BL$2,'Tsalin uzuulelt'!H$5,negtgel!U556:BL556)</f>
      </c>
      <c r="J556">
        <f>SUMIF(negtgel!U$2:BL$2,'Tsalin uzuulelt'!J$1,negtgel!U556:BL556) + SUMIF(negtgel!U$2:BL$2,'Tsalin uzuulelt'!J$2,negtgel!U556:BL556)+SUMIF(negtgel!U$2:BL$2,'Tsalin uzuulelt'!J$3,negtgel!U556:BL556)+SUMIF(negtgel!U$2:BL$2,'Tsalin uzuulelt'!J$4,negtgel!U556:BL556)+SUMIF(negtgel!U$2:BL$2,'Tsalin uzuulelt'!J$5,negtgel!U556:BL556)</f>
      </c>
      <c r="K556">
        <f>SUMIF(negtgel!U$2:BL$2,'Tsalin uzuulelt'!L$1,negtgel!U556:BL556) + SUMIF(negtgel!U$2:BL$2,'Tsalin uzuulelt'!L$2,negtgel!U556:BL556)+SUMIF(negtgel!U$2:BL$2,'Tsalin uzuulelt'!L$3,negtgel!U556:BL556)+SUMIF(negtgel!U$2:BL$2,'Tsalin uzuulelt'!L$4,negtgel!U556:BL556)+SUMIF(negtgel!U$2:BL$2,'Tsalin uzuulelt'!L$5,negtgel!U556:BL556)</f>
      </c>
      <c r="L556">
        <f>SUMIF(negtgel!U$2:BL$2,'Tsalin uzuulelt'!N$1,negtgel!U556:BL556) + SUMIF(negtgel!U$2:BL$2,'Tsalin uzuulelt'!N$2,negtgel!U556:BL556)+SUMIF(negtgel!U$2:BL$2,'Tsalin uzuulelt'!N$3,negtgel!U556:BL556)+SUMIF(negtgel!U$2:BL$2,'Tsalin uzuulelt'!N$4,negtgel!U556:BL556)+SUMIF(negtgel!U$2:BL$2,'Tsalin uzuulelt'!N$5,negtgel!U556:BL556)</f>
      </c>
      <c r="M556">
        <f>SUMIF(negtgel!U$2:BL$2,'Tsalin uzuulelt'!P$1,negtgel!U556:BL556) + SUMIF(negtgel!U$2:BL$2,'Tsalin uzuulelt'!P$2,negtgel!U556:BL556)+ SUMIF(negtgel!U$2:BL$2,'Tsalin uzuulelt'!P$3,negtgel!U556:BL556)+ SUMIF(negtgel!U$2:BL$2,'Tsalin uzuulelt'!P$4,negtgel!U556:BL556)+ SUMIF(negtgel!U$2:BL$2,'Tsalin uzuulelt'!P$5,negtgel!U556:BL556)</f>
      </c>
      <c r="N556">
        <f>IF(ISNUMBER(U556*1)=CF556,0,K556-H556-G556)</f>
      </c>
      <c r="O556">
        <f>IF(ISNUMBER(U556*1)=CF556,0,L556)</f>
      </c>
      <c r="P556">
        <f>IF(ISNUMBER(U556*1)=CF556,0,M556)</f>
      </c>
      <c r="Q556">
        <f>IF(N556&gt;2400000,N556,0)</f>
      </c>
      <c r="R556">
        <f>IF(L556/Q556*100&lt;3,2,10)</f>
      </c>
      <c r="S556">
        <f>IF(CH556=0,0,IF(B556&gt;9,10,IF(B556&gt;8,B556,IF(B556&gt;7.7,7.8,IF(B556&gt;3,B556,IF(B556&gt;1.5,2))))))</f>
      </c>
      <c r="T556">
        <f>IFERROR(U556*1,0)</f>
      </c>
      <c r="U556" t="n">
        <v>153.0</v>
      </c>
      <c r="V556" t="s">
        <v>4542</v>
      </c>
      <c r="W556" t="s">
        <v>4469</v>
      </c>
      <c r="X556" t="n">
        <v>577826.0</v>
      </c>
      <c r="Y556" t="n">
        <v>0.0</v>
      </c>
      <c r="Z556" t="n">
        <v>0.0</v>
      </c>
      <c r="AA556" t="n">
        <v>0.0</v>
      </c>
      <c r="AB556" t="n">
        <v>0.0</v>
      </c>
      <c r="AC556" t="n">
        <v>0.0</v>
      </c>
      <c r="AD556" t="n">
        <v>0.0</v>
      </c>
      <c r="AE556" t="n">
        <v>0.0</v>
      </c>
      <c r="AF556" t="n">
        <v>0.0</v>
      </c>
      <c r="AG556" t="n">
        <v>0.0</v>
      </c>
      <c r="AH556" t="n">
        <v>0.0</v>
      </c>
      <c r="AI556" t="n">
        <v>0.0</v>
      </c>
      <c r="AJ556" t="n">
        <v>0.0</v>
      </c>
      <c r="AK556" t="n">
        <v>0.0</v>
      </c>
      <c r="AL556" t="n">
        <v>0.0</v>
      </c>
      <c r="AM556" t="n">
        <v>0.0</v>
      </c>
      <c r="AN556" t="n">
        <v>0.0</v>
      </c>
      <c r="AO556" t="n">
        <v>0.0</v>
      </c>
      <c r="AP556" t="n">
        <v>0.0</v>
      </c>
      <c r="AQ556" t="n">
        <v>0.0</v>
      </c>
      <c r="CG556"/>
    </row>
    <row r="557">
      <c r="A557" t="n">
        <v>8.0</v>
      </c>
      <c r="B557">
        <f>IF((K557-G557-H557&gt;2400000),10,(L557/(K557-G557-H557)*100))</f>
      </c>
      <c r="C557">
        <f>IF(N557&gt;2400000,240000,(N557*S557)/100)</f>
      </c>
      <c r="D557">
        <f>IF(S557=0,0,IF((N557-I557)&gt;2400000,((((((N557-I557-J557)-240000))*0.1+(I557+J557)*0.1)))-7000,((((((N557-I557-J557)-(N557-I557-J557)*S557/100)))*0.1+(I557+J557)*0.1)-7000)))</f>
      </c>
      <c r="E557">
        <f>C557-O557</f>
      </c>
      <c r="F557">
        <f>D557-P557</f>
      </c>
      <c r="G557">
        <f>SUMIF(negtgel!U$2:BL$2,'Tsalin uzuulelt'!B$1,negtgel!U557:BL557) + SUMIF(negtgel!U$2:BL$2,'Tsalin uzuulelt'!B$2,negtgel!U557:BL557)+SUMIF(negtgel!U$2:BL$2,'Tsalin uzuulelt'!B$3,negtgel!U557:BL557)+SUMIF(negtgel!U$2:BL$2,'Tsalin uzuulelt'!B$4,negtgel!U557:BL557)+SUMIF(negtgel!U$2:BL$2,'Tsalin uzuulelt'!B$5,negtgel!U557:BL557)</f>
      </c>
      <c r="H557">
        <f>SUMIF(negtgel!U$2:BL$2,'Tsalin uzuulelt'!F$1,negtgel!U557:BL557) + SUMIF(negtgel!U$2:BL$2,'Tsalin uzuulelt'!F$2,negtgel!U557:BL557)+SUMIF(negtgel!U$2:BL$2,'Tsalin uzuulelt'!F$3,negtgel!U557:BL557)+SUMIF(negtgel!U$2:BL$2,'Tsalin uzuulelt'!F$4,negtgel!U557:BL557)+SUMIF(negtgel!U$2:BL$2,'Tsalin uzuulelt'!F$5,negtgel!U557:BL557)</f>
      </c>
      <c r="I557">
        <f>SUMIF(negtgel!U$2:BL$2,'Tsalin uzuulelt'!H$1,negtgel!U557:BL557) + SUMIF(negtgel!U$2:BL$2,'Tsalin uzuulelt'!H$2,negtgel!U557:BL557)+SUMIF(negtgel!U$2:BL$2,'Tsalin uzuulelt'!H$3,negtgel!U557:BL557)+SUMIF(negtgel!U$2:BL$2,'Tsalin uzuulelt'!H$4,negtgel!U557:BL557)+SUMIF(negtgel!U$2:BL$2,'Tsalin uzuulelt'!H$5,negtgel!U557:BL557)</f>
      </c>
      <c r="J557">
        <f>SUMIF(negtgel!U$2:BL$2,'Tsalin uzuulelt'!J$1,negtgel!U557:BL557) + SUMIF(negtgel!U$2:BL$2,'Tsalin uzuulelt'!J$2,negtgel!U557:BL557)+SUMIF(negtgel!U$2:BL$2,'Tsalin uzuulelt'!J$3,negtgel!U557:BL557)+SUMIF(negtgel!U$2:BL$2,'Tsalin uzuulelt'!J$4,negtgel!U557:BL557)+SUMIF(negtgel!U$2:BL$2,'Tsalin uzuulelt'!J$5,negtgel!U557:BL557)</f>
      </c>
      <c r="K557">
        <f>SUMIF(negtgel!U$2:BL$2,'Tsalin uzuulelt'!L$1,negtgel!U557:BL557) + SUMIF(negtgel!U$2:BL$2,'Tsalin uzuulelt'!L$2,negtgel!U557:BL557)+SUMIF(negtgel!U$2:BL$2,'Tsalin uzuulelt'!L$3,negtgel!U557:BL557)+SUMIF(negtgel!U$2:BL$2,'Tsalin uzuulelt'!L$4,negtgel!U557:BL557)+SUMIF(negtgel!U$2:BL$2,'Tsalin uzuulelt'!L$5,negtgel!U557:BL557)</f>
      </c>
      <c r="L557">
        <f>SUMIF(negtgel!U$2:BL$2,'Tsalin uzuulelt'!N$1,negtgel!U557:BL557) + SUMIF(negtgel!U$2:BL$2,'Tsalin uzuulelt'!N$2,negtgel!U557:BL557)+SUMIF(negtgel!U$2:BL$2,'Tsalin uzuulelt'!N$3,negtgel!U557:BL557)+SUMIF(negtgel!U$2:BL$2,'Tsalin uzuulelt'!N$4,negtgel!U557:BL557)+SUMIF(negtgel!U$2:BL$2,'Tsalin uzuulelt'!N$5,negtgel!U557:BL557)</f>
      </c>
      <c r="M557">
        <f>SUMIF(negtgel!U$2:BL$2,'Tsalin uzuulelt'!P$1,negtgel!U557:BL557) + SUMIF(negtgel!U$2:BL$2,'Tsalin uzuulelt'!P$2,negtgel!U557:BL557)+ SUMIF(negtgel!U$2:BL$2,'Tsalin uzuulelt'!P$3,negtgel!U557:BL557)+ SUMIF(negtgel!U$2:BL$2,'Tsalin uzuulelt'!P$4,negtgel!U557:BL557)+ SUMIF(negtgel!U$2:BL$2,'Tsalin uzuulelt'!P$5,negtgel!U557:BL557)</f>
      </c>
      <c r="N557">
        <f>IF(ISNUMBER(U557*1)=CF557,0,K557-H557-G557)</f>
      </c>
      <c r="O557">
        <f>IF(ISNUMBER(U557*1)=CF557,0,L557)</f>
      </c>
      <c r="P557">
        <f>IF(ISNUMBER(U557*1)=CF557,0,M557)</f>
      </c>
      <c r="Q557">
        <f>IF(N557&gt;2400000,N557,0)</f>
      </c>
      <c r="R557">
        <f>IF(L557/Q557*100&lt;3,2,10)</f>
      </c>
      <c r="S557">
        <f>IF(CH557=0,0,IF(B557&gt;9,10,IF(B557&gt;8,B557,IF(B557&gt;7.7,7.8,IF(B557&gt;3,B557,IF(B557&gt;1.5,2))))))</f>
      </c>
      <c r="T557">
        <f>IFERROR(U557*1,0)</f>
      </c>
      <c r="U557" t="n">
        <v>154.0</v>
      </c>
      <c r="V557" t="s">
        <v>4465</v>
      </c>
      <c r="W557" t="s">
        <v>4464</v>
      </c>
      <c r="X557" t="n">
        <v>627465.0</v>
      </c>
      <c r="Y557" t="n">
        <v>0.0</v>
      </c>
      <c r="Z557" t="n">
        <v>0.0</v>
      </c>
      <c r="AA557" t="n">
        <v>0.0</v>
      </c>
      <c r="AB557" t="n">
        <v>0.0</v>
      </c>
      <c r="AC557" t="n">
        <v>0.0</v>
      </c>
      <c r="AD557" t="n">
        <v>0.0</v>
      </c>
      <c r="AE557" t="n">
        <v>0.0</v>
      </c>
      <c r="AF557" t="n">
        <v>0.0</v>
      </c>
      <c r="AG557" t="n">
        <v>0.0</v>
      </c>
      <c r="AH557" t="n">
        <v>0.0</v>
      </c>
      <c r="AI557" t="n">
        <v>0.0</v>
      </c>
      <c r="AJ557" t="n">
        <v>0.0</v>
      </c>
      <c r="AK557" t="n">
        <v>0.0</v>
      </c>
      <c r="AL557" t="n">
        <v>0.0</v>
      </c>
      <c r="AM557" t="n">
        <v>0.0</v>
      </c>
      <c r="AN557" t="n">
        <v>0.0</v>
      </c>
      <c r="AO557" t="n">
        <v>0.0</v>
      </c>
      <c r="AP557" t="n">
        <v>0.0</v>
      </c>
      <c r="AQ557" t="n">
        <v>0.0</v>
      </c>
      <c r="CG557"/>
    </row>
    <row r="558">
      <c r="A558" t="n">
        <v>8.0</v>
      </c>
      <c r="B558">
        <f>IF((K558-G558-H558&gt;2400000),10,(L558/(K558-G558-H558)*100))</f>
      </c>
      <c r="C558">
        <f>IF(N558&gt;2400000,240000,(N558*S558)/100)</f>
      </c>
      <c r="D558">
        <f>IF(S558=0,0,IF((N558-I558)&gt;2400000,((((((N558-I558-J558)-240000))*0.1+(I558+J558)*0.1)))-7000,((((((N558-I558-J558)-(N558-I558-J558)*S558/100)))*0.1+(I558+J558)*0.1)-7000)))</f>
      </c>
      <c r="E558">
        <f>C558-O558</f>
      </c>
      <c r="F558">
        <f>D558-P558</f>
      </c>
      <c r="G558">
        <f>SUMIF(negtgel!U$2:BL$2,'Tsalin uzuulelt'!B$1,negtgel!U558:BL558) + SUMIF(negtgel!U$2:BL$2,'Tsalin uzuulelt'!B$2,negtgel!U558:BL558)+SUMIF(negtgel!U$2:BL$2,'Tsalin uzuulelt'!B$3,negtgel!U558:BL558)+SUMIF(negtgel!U$2:BL$2,'Tsalin uzuulelt'!B$4,negtgel!U558:BL558)+SUMIF(negtgel!U$2:BL$2,'Tsalin uzuulelt'!B$5,negtgel!U558:BL558)</f>
      </c>
      <c r="H558">
        <f>SUMIF(negtgel!U$2:BL$2,'Tsalin uzuulelt'!F$1,negtgel!U558:BL558) + SUMIF(negtgel!U$2:BL$2,'Tsalin uzuulelt'!F$2,negtgel!U558:BL558)+SUMIF(negtgel!U$2:BL$2,'Tsalin uzuulelt'!F$3,negtgel!U558:BL558)+SUMIF(negtgel!U$2:BL$2,'Tsalin uzuulelt'!F$4,negtgel!U558:BL558)+SUMIF(negtgel!U$2:BL$2,'Tsalin uzuulelt'!F$5,negtgel!U558:BL558)</f>
      </c>
      <c r="I558">
        <f>SUMIF(negtgel!U$2:BL$2,'Tsalin uzuulelt'!H$1,negtgel!U558:BL558) + SUMIF(negtgel!U$2:BL$2,'Tsalin uzuulelt'!H$2,negtgel!U558:BL558)+SUMIF(negtgel!U$2:BL$2,'Tsalin uzuulelt'!H$3,negtgel!U558:BL558)+SUMIF(negtgel!U$2:BL$2,'Tsalin uzuulelt'!H$4,negtgel!U558:BL558)+SUMIF(negtgel!U$2:BL$2,'Tsalin uzuulelt'!H$5,negtgel!U558:BL558)</f>
      </c>
      <c r="J558">
        <f>SUMIF(negtgel!U$2:BL$2,'Tsalin uzuulelt'!J$1,negtgel!U558:BL558) + SUMIF(negtgel!U$2:BL$2,'Tsalin uzuulelt'!J$2,negtgel!U558:BL558)+SUMIF(negtgel!U$2:BL$2,'Tsalin uzuulelt'!J$3,negtgel!U558:BL558)+SUMIF(negtgel!U$2:BL$2,'Tsalin uzuulelt'!J$4,negtgel!U558:BL558)+SUMIF(negtgel!U$2:BL$2,'Tsalin uzuulelt'!J$5,negtgel!U558:BL558)</f>
      </c>
      <c r="K558">
        <f>SUMIF(negtgel!U$2:BL$2,'Tsalin uzuulelt'!L$1,negtgel!U558:BL558) + SUMIF(negtgel!U$2:BL$2,'Tsalin uzuulelt'!L$2,negtgel!U558:BL558)+SUMIF(negtgel!U$2:BL$2,'Tsalin uzuulelt'!L$3,negtgel!U558:BL558)+SUMIF(negtgel!U$2:BL$2,'Tsalin uzuulelt'!L$4,negtgel!U558:BL558)+SUMIF(negtgel!U$2:BL$2,'Tsalin uzuulelt'!L$5,negtgel!U558:BL558)</f>
      </c>
      <c r="L558">
        <f>SUMIF(negtgel!U$2:BL$2,'Tsalin uzuulelt'!N$1,negtgel!U558:BL558) + SUMIF(negtgel!U$2:BL$2,'Tsalin uzuulelt'!N$2,negtgel!U558:BL558)+SUMIF(negtgel!U$2:BL$2,'Tsalin uzuulelt'!N$3,negtgel!U558:BL558)+SUMIF(negtgel!U$2:BL$2,'Tsalin uzuulelt'!N$4,negtgel!U558:BL558)+SUMIF(negtgel!U$2:BL$2,'Tsalin uzuulelt'!N$5,negtgel!U558:BL558)</f>
      </c>
      <c r="M558">
        <f>SUMIF(negtgel!U$2:BL$2,'Tsalin uzuulelt'!P$1,negtgel!U558:BL558) + SUMIF(negtgel!U$2:BL$2,'Tsalin uzuulelt'!P$2,negtgel!U558:BL558)+ SUMIF(negtgel!U$2:BL$2,'Tsalin uzuulelt'!P$3,negtgel!U558:BL558)+ SUMIF(negtgel!U$2:BL$2,'Tsalin uzuulelt'!P$4,negtgel!U558:BL558)+ SUMIF(negtgel!U$2:BL$2,'Tsalin uzuulelt'!P$5,negtgel!U558:BL558)</f>
      </c>
      <c r="N558">
        <f>IF(ISNUMBER(U558*1)=CF558,0,K558-H558-G558)</f>
      </c>
      <c r="O558">
        <f>IF(ISNUMBER(U558*1)=CF558,0,L558)</f>
      </c>
      <c r="P558">
        <f>IF(ISNUMBER(U558*1)=CF558,0,M558)</f>
      </c>
      <c r="Q558">
        <f>IF(N558&gt;2400000,N558,0)</f>
      </c>
      <c r="R558">
        <f>IF(L558/Q558*100&lt;3,2,10)</f>
      </c>
      <c r="S558">
        <f>IF(CH558=0,0,IF(B558&gt;9,10,IF(B558&gt;8,B558,IF(B558&gt;7.7,7.8,IF(B558&gt;3,B558,IF(B558&gt;1.5,2))))))</f>
      </c>
      <c r="T558">
        <f>IFERROR(U558*1,0)</f>
      </c>
      <c r="U558" t="n">
        <v>155.0</v>
      </c>
      <c r="V558" t="s">
        <v>4539</v>
      </c>
      <c r="W558" t="s">
        <v>4469</v>
      </c>
      <c r="X558" t="n">
        <v>547759.0</v>
      </c>
      <c r="Y558" t="n">
        <v>0.0</v>
      </c>
      <c r="Z558" t="n">
        <v>0.0</v>
      </c>
      <c r="AA558" t="n">
        <v>0.0</v>
      </c>
      <c r="AB558" t="n">
        <v>0.0</v>
      </c>
      <c r="AC558" t="n">
        <v>0.0</v>
      </c>
      <c r="AD558" t="n">
        <v>0.0</v>
      </c>
      <c r="AE558" t="n">
        <v>0.0</v>
      </c>
      <c r="AF558" t="n">
        <v>0.0</v>
      </c>
      <c r="AG558" t="n">
        <v>0.0</v>
      </c>
      <c r="AH558" t="n">
        <v>0.0</v>
      </c>
      <c r="AI558" t="n">
        <v>0.0</v>
      </c>
      <c r="AJ558" t="n">
        <v>0.0</v>
      </c>
      <c r="AK558" t="n">
        <v>0.0</v>
      </c>
      <c r="AL558" t="n">
        <v>0.0</v>
      </c>
      <c r="AM558" t="n">
        <v>0.0</v>
      </c>
      <c r="AN558" t="n">
        <v>0.0</v>
      </c>
      <c r="AO558" t="n">
        <v>0.0</v>
      </c>
      <c r="AP558" t="n">
        <v>0.0</v>
      </c>
      <c r="AQ558" t="n">
        <v>0.0</v>
      </c>
      <c r="CG558"/>
    </row>
    <row r="559">
      <c r="A559" t="n">
        <v>8.0</v>
      </c>
      <c r="B559">
        <f>IF((K559-G559-H559&gt;2400000),10,(L559/(K559-G559-H559)*100))</f>
      </c>
      <c r="C559">
        <f>IF(N559&gt;2400000,240000,(N559*S559)/100)</f>
      </c>
      <c r="D559">
        <f>IF(S559=0,0,IF((N559-I559)&gt;2400000,((((((N559-I559-J559)-240000))*0.1+(I559+J559)*0.1)))-7000,((((((N559-I559-J559)-(N559-I559-J559)*S559/100)))*0.1+(I559+J559)*0.1)-7000)))</f>
      </c>
      <c r="E559">
        <f>C559-O559</f>
      </c>
      <c r="F559">
        <f>D559-P559</f>
      </c>
      <c r="G559">
        <f>SUMIF(negtgel!U$2:BL$2,'Tsalin uzuulelt'!B$1,negtgel!U559:BL559) + SUMIF(negtgel!U$2:BL$2,'Tsalin uzuulelt'!B$2,negtgel!U559:BL559)+SUMIF(negtgel!U$2:BL$2,'Tsalin uzuulelt'!B$3,negtgel!U559:BL559)+SUMIF(negtgel!U$2:BL$2,'Tsalin uzuulelt'!B$4,negtgel!U559:BL559)+SUMIF(negtgel!U$2:BL$2,'Tsalin uzuulelt'!B$5,negtgel!U559:BL559)</f>
      </c>
      <c r="H559">
        <f>SUMIF(negtgel!U$2:BL$2,'Tsalin uzuulelt'!F$1,negtgel!U559:BL559) + SUMIF(negtgel!U$2:BL$2,'Tsalin uzuulelt'!F$2,negtgel!U559:BL559)+SUMIF(negtgel!U$2:BL$2,'Tsalin uzuulelt'!F$3,negtgel!U559:BL559)+SUMIF(negtgel!U$2:BL$2,'Tsalin uzuulelt'!F$4,negtgel!U559:BL559)+SUMIF(negtgel!U$2:BL$2,'Tsalin uzuulelt'!F$5,negtgel!U559:BL559)</f>
      </c>
      <c r="I559">
        <f>SUMIF(negtgel!U$2:BL$2,'Tsalin uzuulelt'!H$1,negtgel!U559:BL559) + SUMIF(negtgel!U$2:BL$2,'Tsalin uzuulelt'!H$2,negtgel!U559:BL559)+SUMIF(negtgel!U$2:BL$2,'Tsalin uzuulelt'!H$3,negtgel!U559:BL559)+SUMIF(negtgel!U$2:BL$2,'Tsalin uzuulelt'!H$4,negtgel!U559:BL559)+SUMIF(negtgel!U$2:BL$2,'Tsalin uzuulelt'!H$5,negtgel!U559:BL559)</f>
      </c>
      <c r="J559">
        <f>SUMIF(negtgel!U$2:BL$2,'Tsalin uzuulelt'!J$1,negtgel!U559:BL559) + SUMIF(negtgel!U$2:BL$2,'Tsalin uzuulelt'!J$2,negtgel!U559:BL559)+SUMIF(negtgel!U$2:BL$2,'Tsalin uzuulelt'!J$3,negtgel!U559:BL559)+SUMIF(negtgel!U$2:BL$2,'Tsalin uzuulelt'!J$4,negtgel!U559:BL559)+SUMIF(negtgel!U$2:BL$2,'Tsalin uzuulelt'!J$5,negtgel!U559:BL559)</f>
      </c>
      <c r="K559">
        <f>SUMIF(negtgel!U$2:BL$2,'Tsalin uzuulelt'!L$1,negtgel!U559:BL559) + SUMIF(negtgel!U$2:BL$2,'Tsalin uzuulelt'!L$2,negtgel!U559:BL559)+SUMIF(negtgel!U$2:BL$2,'Tsalin uzuulelt'!L$3,negtgel!U559:BL559)+SUMIF(negtgel!U$2:BL$2,'Tsalin uzuulelt'!L$4,negtgel!U559:BL559)+SUMIF(negtgel!U$2:BL$2,'Tsalin uzuulelt'!L$5,negtgel!U559:BL559)</f>
      </c>
      <c r="L559">
        <f>SUMIF(negtgel!U$2:BL$2,'Tsalin uzuulelt'!N$1,negtgel!U559:BL559) + SUMIF(negtgel!U$2:BL$2,'Tsalin uzuulelt'!N$2,negtgel!U559:BL559)+SUMIF(negtgel!U$2:BL$2,'Tsalin uzuulelt'!N$3,negtgel!U559:BL559)+SUMIF(negtgel!U$2:BL$2,'Tsalin uzuulelt'!N$4,negtgel!U559:BL559)+SUMIF(negtgel!U$2:BL$2,'Tsalin uzuulelt'!N$5,negtgel!U559:BL559)</f>
      </c>
      <c r="M559">
        <f>SUMIF(negtgel!U$2:BL$2,'Tsalin uzuulelt'!P$1,negtgel!U559:BL559) + SUMIF(negtgel!U$2:BL$2,'Tsalin uzuulelt'!P$2,negtgel!U559:BL559)+ SUMIF(negtgel!U$2:BL$2,'Tsalin uzuulelt'!P$3,negtgel!U559:BL559)+ SUMIF(negtgel!U$2:BL$2,'Tsalin uzuulelt'!P$4,negtgel!U559:BL559)+ SUMIF(negtgel!U$2:BL$2,'Tsalin uzuulelt'!P$5,negtgel!U559:BL559)</f>
      </c>
      <c r="N559">
        <f>IF(ISNUMBER(U559*1)=CF559,0,K559-H559-G559)</f>
      </c>
      <c r="O559">
        <f>IF(ISNUMBER(U559*1)=CF559,0,L559)</f>
      </c>
      <c r="P559">
        <f>IF(ISNUMBER(U559*1)=CF559,0,M559)</f>
      </c>
      <c r="Q559">
        <f>IF(N559&gt;2400000,N559,0)</f>
      </c>
      <c r="R559">
        <f>IF(L559/Q559*100&lt;3,2,10)</f>
      </c>
      <c r="S559">
        <f>IF(CH559=0,0,IF(B559&gt;9,10,IF(B559&gt;8,B559,IF(B559&gt;7.7,7.8,IF(B559&gt;3,B559,IF(B559&gt;1.5,2))))))</f>
      </c>
      <c r="T559">
        <f>IFERROR(U559*1,0)</f>
      </c>
      <c r="U559" t="n">
        <v>156.0</v>
      </c>
      <c r="V559" t="s">
        <v>4523</v>
      </c>
      <c r="W559" t="s">
        <v>4469</v>
      </c>
      <c r="X559" t="n">
        <v>677436.0</v>
      </c>
      <c r="Y559" t="n">
        <v>0.0</v>
      </c>
      <c r="Z559" t="n">
        <v>0.0</v>
      </c>
      <c r="AA559" t="n">
        <v>0.0</v>
      </c>
      <c r="AB559" t="n">
        <v>0.0</v>
      </c>
      <c r="AC559" t="n">
        <v>0.0</v>
      </c>
      <c r="AD559" t="n">
        <v>0.0</v>
      </c>
      <c r="AE559" t="n">
        <v>0.0</v>
      </c>
      <c r="AF559" t="n">
        <v>0.0</v>
      </c>
      <c r="AG559" t="n">
        <v>0.0</v>
      </c>
      <c r="AH559" t="n">
        <v>0.0</v>
      </c>
      <c r="AI559" t="n">
        <v>0.0</v>
      </c>
      <c r="AJ559" t="n">
        <v>0.0</v>
      </c>
      <c r="AK559" t="n">
        <v>0.0</v>
      </c>
      <c r="AL559" t="n">
        <v>0.0</v>
      </c>
      <c r="AM559" t="n">
        <v>0.0</v>
      </c>
      <c r="AN559" t="n">
        <v>0.0</v>
      </c>
      <c r="AO559" t="n">
        <v>0.0</v>
      </c>
      <c r="AP559" t="n">
        <v>0.0</v>
      </c>
      <c r="AQ559" t="n">
        <v>0.0</v>
      </c>
      <c r="CG559"/>
    </row>
    <row r="560">
      <c r="A560" t="n">
        <v>8.0</v>
      </c>
      <c r="B560">
        <f>IF((K560-G560-H560&gt;2400000),10,(L560/(K560-G560-H560)*100))</f>
      </c>
      <c r="C560">
        <f>IF(N560&gt;2400000,240000,(N560*S560)/100)</f>
      </c>
      <c r="D560">
        <f>IF(S560=0,0,IF((N560-I560)&gt;2400000,((((((N560-I560-J560)-240000))*0.1+(I560+J560)*0.1)))-7000,((((((N560-I560-J560)-(N560-I560-J560)*S560/100)))*0.1+(I560+J560)*0.1)-7000)))</f>
      </c>
      <c r="E560">
        <f>C560-O560</f>
      </c>
      <c r="F560">
        <f>D560-P560</f>
      </c>
      <c r="G560">
        <f>SUMIF(negtgel!U$2:BL$2,'Tsalin uzuulelt'!B$1,negtgel!U560:BL560) + SUMIF(negtgel!U$2:BL$2,'Tsalin uzuulelt'!B$2,negtgel!U560:BL560)+SUMIF(negtgel!U$2:BL$2,'Tsalin uzuulelt'!B$3,negtgel!U560:BL560)+SUMIF(negtgel!U$2:BL$2,'Tsalin uzuulelt'!B$4,negtgel!U560:BL560)+SUMIF(negtgel!U$2:BL$2,'Tsalin uzuulelt'!B$5,negtgel!U560:BL560)</f>
      </c>
      <c r="H560">
        <f>SUMIF(negtgel!U$2:BL$2,'Tsalin uzuulelt'!F$1,negtgel!U560:BL560) + SUMIF(negtgel!U$2:BL$2,'Tsalin uzuulelt'!F$2,negtgel!U560:BL560)+SUMIF(negtgel!U$2:BL$2,'Tsalin uzuulelt'!F$3,negtgel!U560:BL560)+SUMIF(negtgel!U$2:BL$2,'Tsalin uzuulelt'!F$4,negtgel!U560:BL560)+SUMIF(negtgel!U$2:BL$2,'Tsalin uzuulelt'!F$5,negtgel!U560:BL560)</f>
      </c>
      <c r="I560">
        <f>SUMIF(negtgel!U$2:BL$2,'Tsalin uzuulelt'!H$1,negtgel!U560:BL560) + SUMIF(negtgel!U$2:BL$2,'Tsalin uzuulelt'!H$2,negtgel!U560:BL560)+SUMIF(negtgel!U$2:BL$2,'Tsalin uzuulelt'!H$3,negtgel!U560:BL560)+SUMIF(negtgel!U$2:BL$2,'Tsalin uzuulelt'!H$4,negtgel!U560:BL560)+SUMIF(negtgel!U$2:BL$2,'Tsalin uzuulelt'!H$5,negtgel!U560:BL560)</f>
      </c>
      <c r="J560">
        <f>SUMIF(negtgel!U$2:BL$2,'Tsalin uzuulelt'!J$1,negtgel!U560:BL560) + SUMIF(negtgel!U$2:BL$2,'Tsalin uzuulelt'!J$2,negtgel!U560:BL560)+SUMIF(negtgel!U$2:BL$2,'Tsalin uzuulelt'!J$3,negtgel!U560:BL560)+SUMIF(negtgel!U$2:BL$2,'Tsalin uzuulelt'!J$4,negtgel!U560:BL560)+SUMIF(negtgel!U$2:BL$2,'Tsalin uzuulelt'!J$5,negtgel!U560:BL560)</f>
      </c>
      <c r="K560">
        <f>SUMIF(negtgel!U$2:BL$2,'Tsalin uzuulelt'!L$1,negtgel!U560:BL560) + SUMIF(negtgel!U$2:BL$2,'Tsalin uzuulelt'!L$2,negtgel!U560:BL560)+SUMIF(negtgel!U$2:BL$2,'Tsalin uzuulelt'!L$3,negtgel!U560:BL560)+SUMIF(negtgel!U$2:BL$2,'Tsalin uzuulelt'!L$4,negtgel!U560:BL560)+SUMIF(negtgel!U$2:BL$2,'Tsalin uzuulelt'!L$5,negtgel!U560:BL560)</f>
      </c>
      <c r="L560">
        <f>SUMIF(negtgel!U$2:BL$2,'Tsalin uzuulelt'!N$1,negtgel!U560:BL560) + SUMIF(negtgel!U$2:BL$2,'Tsalin uzuulelt'!N$2,negtgel!U560:BL560)+SUMIF(negtgel!U$2:BL$2,'Tsalin uzuulelt'!N$3,negtgel!U560:BL560)+SUMIF(negtgel!U$2:BL$2,'Tsalin uzuulelt'!N$4,negtgel!U560:BL560)+SUMIF(negtgel!U$2:BL$2,'Tsalin uzuulelt'!N$5,negtgel!U560:BL560)</f>
      </c>
      <c r="M560">
        <f>SUMIF(negtgel!U$2:BL$2,'Tsalin uzuulelt'!P$1,negtgel!U560:BL560) + SUMIF(negtgel!U$2:BL$2,'Tsalin uzuulelt'!P$2,negtgel!U560:BL560)+ SUMIF(negtgel!U$2:BL$2,'Tsalin uzuulelt'!P$3,negtgel!U560:BL560)+ SUMIF(negtgel!U$2:BL$2,'Tsalin uzuulelt'!P$4,negtgel!U560:BL560)+ SUMIF(negtgel!U$2:BL$2,'Tsalin uzuulelt'!P$5,negtgel!U560:BL560)</f>
      </c>
      <c r="N560">
        <f>IF(ISNUMBER(U560*1)=CF560,0,K560-H560-G560)</f>
      </c>
      <c r="O560">
        <f>IF(ISNUMBER(U560*1)=CF560,0,L560)</f>
      </c>
      <c r="P560">
        <f>IF(ISNUMBER(U560*1)=CF560,0,M560)</f>
      </c>
      <c r="Q560">
        <f>IF(N560&gt;2400000,N560,0)</f>
      </c>
      <c r="R560">
        <f>IF(L560/Q560*100&lt;3,2,10)</f>
      </c>
      <c r="S560">
        <f>IF(CH560=0,0,IF(B560&gt;9,10,IF(B560&gt;8,B560,IF(B560&gt;7.7,7.8,IF(B560&gt;3,B560,IF(B560&gt;1.5,2))))))</f>
      </c>
      <c r="T560">
        <f>IFERROR(U560*1,0)</f>
      </c>
      <c r="U560" t="n">
        <v>157.0</v>
      </c>
      <c r="V560" t="s">
        <v>4524</v>
      </c>
      <c r="W560" t="s">
        <v>4469</v>
      </c>
      <c r="X560" t="n">
        <v>677436.0</v>
      </c>
      <c r="Y560" t="n">
        <v>0.0</v>
      </c>
      <c r="Z560" t="n">
        <v>0.0</v>
      </c>
      <c r="AA560" t="n">
        <v>0.0</v>
      </c>
      <c r="AB560" t="n">
        <v>0.0</v>
      </c>
      <c r="AC560" t="n">
        <v>0.0</v>
      </c>
      <c r="AD560" t="n">
        <v>0.0</v>
      </c>
      <c r="AE560" t="n">
        <v>0.0</v>
      </c>
      <c r="AF560" t="n">
        <v>0.0</v>
      </c>
      <c r="AG560" t="n">
        <v>0.0</v>
      </c>
      <c r="AH560" t="n">
        <v>0.0</v>
      </c>
      <c r="AI560" t="n">
        <v>0.0</v>
      </c>
      <c r="AJ560" t="n">
        <v>0.0</v>
      </c>
      <c r="AK560" t="n">
        <v>0.0</v>
      </c>
      <c r="AL560" t="n">
        <v>0.0</v>
      </c>
      <c r="AM560" t="n">
        <v>0.0</v>
      </c>
      <c r="AN560" t="n">
        <v>0.0</v>
      </c>
      <c r="AO560" t="n">
        <v>0.0</v>
      </c>
      <c r="AP560" t="n">
        <v>0.0</v>
      </c>
      <c r="AQ560" t="n">
        <v>0.0</v>
      </c>
      <c r="CG560"/>
    </row>
    <row r="563">
      <c r="A563" t="n">
        <v>9.0</v>
      </c>
      <c r="B563">
        <f>IF((K563-G563-H563&gt;2400000),10,(L563/(K563-G563-H563)*100))</f>
      </c>
      <c r="C563">
        <f>IF(N563&gt;2400000,240000,(N563*S563)/100)</f>
      </c>
      <c r="D563">
        <f>IF(S563=0,0,IF((N563-I563)&gt;2400000,((((((N563-I563-J563)-240000))*0.1+(I563+J563)*0.1)))-7000,((((((N563-I563-J563)-(N563-I563-J563)*S563/100)))*0.1+(I563+J563)*0.1)-7000)))</f>
      </c>
      <c r="E563">
        <f>C563-O563</f>
      </c>
      <c r="F563">
        <f>D563-P563</f>
      </c>
      <c r="G563">
        <f>SUMIF(negtgel!U$2:BL$2,'Tsalin uzuulelt'!B$1,negtgel!U563:BL563) + SUMIF(negtgel!U$2:BL$2,'Tsalin uzuulelt'!B$2,negtgel!U563:BL563)+SUMIF(negtgel!U$2:BL$2,'Tsalin uzuulelt'!B$3,negtgel!U563:BL563)+SUMIF(negtgel!U$2:BL$2,'Tsalin uzuulelt'!B$4,negtgel!U563:BL563)+SUMIF(negtgel!U$2:BL$2,'Tsalin uzuulelt'!B$5,negtgel!U563:BL563)</f>
      </c>
      <c r="H563">
        <f>SUMIF(negtgel!U$2:BL$2,'Tsalin uzuulelt'!F$1,negtgel!U563:BL563) + SUMIF(negtgel!U$2:BL$2,'Tsalin uzuulelt'!F$2,negtgel!U563:BL563)+SUMIF(negtgel!U$2:BL$2,'Tsalin uzuulelt'!F$3,negtgel!U563:BL563)+SUMIF(negtgel!U$2:BL$2,'Tsalin uzuulelt'!F$4,negtgel!U563:BL563)+SUMIF(negtgel!U$2:BL$2,'Tsalin uzuulelt'!F$5,negtgel!U563:BL563)</f>
      </c>
      <c r="I563">
        <f>SUMIF(negtgel!U$2:BL$2,'Tsalin uzuulelt'!H$1,negtgel!U563:BL563) + SUMIF(negtgel!U$2:BL$2,'Tsalin uzuulelt'!H$2,negtgel!U563:BL563)+SUMIF(negtgel!U$2:BL$2,'Tsalin uzuulelt'!H$3,negtgel!U563:BL563)+SUMIF(negtgel!U$2:BL$2,'Tsalin uzuulelt'!H$4,negtgel!U563:BL563)+SUMIF(negtgel!U$2:BL$2,'Tsalin uzuulelt'!H$5,negtgel!U563:BL563)</f>
      </c>
      <c r="J563">
        <f>SUMIF(negtgel!U$2:BL$2,'Tsalin uzuulelt'!J$1,negtgel!U563:BL563) + SUMIF(negtgel!U$2:BL$2,'Tsalin uzuulelt'!J$2,negtgel!U563:BL563)+SUMIF(negtgel!U$2:BL$2,'Tsalin uzuulelt'!J$3,negtgel!U563:BL563)+SUMIF(negtgel!U$2:BL$2,'Tsalin uzuulelt'!J$4,negtgel!U563:BL563)+SUMIF(negtgel!U$2:BL$2,'Tsalin uzuulelt'!J$5,negtgel!U563:BL563)</f>
      </c>
      <c r="K563">
        <f>SUMIF(negtgel!U$2:BL$2,'Tsalin uzuulelt'!L$1,negtgel!U563:BL563) + SUMIF(negtgel!U$2:BL$2,'Tsalin uzuulelt'!L$2,negtgel!U563:BL563)+SUMIF(negtgel!U$2:BL$2,'Tsalin uzuulelt'!L$3,negtgel!U563:BL563)+SUMIF(negtgel!U$2:BL$2,'Tsalin uzuulelt'!L$4,negtgel!U563:BL563)+SUMIF(negtgel!U$2:BL$2,'Tsalin uzuulelt'!L$5,negtgel!U563:BL563)</f>
      </c>
      <c r="L563">
        <f>SUMIF(negtgel!U$2:BL$2,'Tsalin uzuulelt'!N$1,negtgel!U563:BL563) + SUMIF(negtgel!U$2:BL$2,'Tsalin uzuulelt'!N$2,negtgel!U563:BL563)+SUMIF(negtgel!U$2:BL$2,'Tsalin uzuulelt'!N$3,negtgel!U563:BL563)+SUMIF(negtgel!U$2:BL$2,'Tsalin uzuulelt'!N$4,negtgel!U563:BL563)+SUMIF(negtgel!U$2:BL$2,'Tsalin uzuulelt'!N$5,negtgel!U563:BL563)</f>
      </c>
      <c r="M563">
        <f>SUMIF(negtgel!U$2:BL$2,'Tsalin uzuulelt'!P$1,negtgel!U563:BL563) + SUMIF(negtgel!U$2:BL$2,'Tsalin uzuulelt'!P$2,negtgel!U563:BL563)+ SUMIF(negtgel!U$2:BL$2,'Tsalin uzuulelt'!P$3,negtgel!U563:BL563)+ SUMIF(negtgel!U$2:BL$2,'Tsalin uzuulelt'!P$4,negtgel!U563:BL563)+ SUMIF(negtgel!U$2:BL$2,'Tsalin uzuulelt'!P$5,negtgel!U563:BL563)</f>
      </c>
      <c r="N563">
        <f>IF(ISNUMBER(U563*1)=CF563,0,K563-H563-G563)</f>
      </c>
      <c r="O563">
        <f>IF(ISNUMBER(U563*1)=CF563,0,L563)</f>
      </c>
      <c r="P563">
        <f>IF(ISNUMBER(U563*1)=CF563,0,M563)</f>
      </c>
      <c r="Q563">
        <f>IF(N563&gt;2400000,N563,0)</f>
      </c>
      <c r="R563">
        <f>IF(L563/Q563*100&lt;3,2,10)</f>
      </c>
      <c r="S563">
        <f>IF(CH563=0,0,IF(B563&gt;9,10,IF(B563&gt;8,B563,IF(B563&gt;7.7,7.8,IF(B563&gt;3,B563,IF(B563&gt;1.5,2))))))</f>
      </c>
      <c r="T563">
        <f>IFERROR(U563*1,0)</f>
      </c>
      <c r="U563" t="s">
        <v>4460</v>
      </c>
      <c r="V563"/>
      <c r="W563"/>
      <c r="X563"/>
      <c r="Y563"/>
      <c r="Z563"/>
      <c r="AA563"/>
      <c r="AB563"/>
      <c r="AC563"/>
      <c r="AD563"/>
      <c r="AE563"/>
      <c r="AF563"/>
      <c r="AG563"/>
      <c r="AH563"/>
      <c r="AI563"/>
      <c r="AJ563"/>
      <c r="AK563"/>
      <c r="AL563"/>
      <c r="AM563"/>
      <c r="AN563"/>
      <c r="AO563"/>
      <c r="AP563"/>
      <c r="AQ563"/>
      <c r="CG563"/>
    </row>
    <row r="564">
      <c r="A564" t="n">
        <v>9.0</v>
      </c>
      <c r="B564">
        <f>IF((K564-G564-H564&gt;2400000),10,(L564/(K564-G564-H564)*100))</f>
      </c>
      <c r="C564">
        <f>IF(N564&gt;2400000,240000,(N564*S564)/100)</f>
      </c>
      <c r="D564">
        <f>IF(S564=0,0,IF((N564-I564)&gt;2400000,((((((N564-I564-J564)-240000))*0.1+(I564+J564)*0.1)))-7000,((((((N564-I564-J564)-(N564-I564-J564)*S564/100)))*0.1+(I564+J564)*0.1)-7000)))</f>
      </c>
      <c r="E564">
        <f>C564-O564</f>
      </c>
      <c r="F564">
        <f>D564-P564</f>
      </c>
      <c r="G564">
        <f>SUMIF(negtgel!U$2:BL$2,'Tsalin uzuulelt'!B$1,negtgel!U564:BL564) + SUMIF(negtgel!U$2:BL$2,'Tsalin uzuulelt'!B$2,negtgel!U564:BL564)+SUMIF(negtgel!U$2:BL$2,'Tsalin uzuulelt'!B$3,negtgel!U564:BL564)+SUMIF(negtgel!U$2:BL$2,'Tsalin uzuulelt'!B$4,negtgel!U564:BL564)+SUMIF(negtgel!U$2:BL$2,'Tsalin uzuulelt'!B$5,negtgel!U564:BL564)</f>
      </c>
      <c r="H564">
        <f>SUMIF(negtgel!U$2:BL$2,'Tsalin uzuulelt'!F$1,negtgel!U564:BL564) + SUMIF(negtgel!U$2:BL$2,'Tsalin uzuulelt'!F$2,negtgel!U564:BL564)+SUMIF(negtgel!U$2:BL$2,'Tsalin uzuulelt'!F$3,negtgel!U564:BL564)+SUMIF(negtgel!U$2:BL$2,'Tsalin uzuulelt'!F$4,negtgel!U564:BL564)+SUMIF(negtgel!U$2:BL$2,'Tsalin uzuulelt'!F$5,negtgel!U564:BL564)</f>
      </c>
      <c r="I564">
        <f>SUMIF(negtgel!U$2:BL$2,'Tsalin uzuulelt'!H$1,negtgel!U564:BL564) + SUMIF(negtgel!U$2:BL$2,'Tsalin uzuulelt'!H$2,negtgel!U564:BL564)+SUMIF(negtgel!U$2:BL$2,'Tsalin uzuulelt'!H$3,negtgel!U564:BL564)+SUMIF(negtgel!U$2:BL$2,'Tsalin uzuulelt'!H$4,negtgel!U564:BL564)+SUMIF(negtgel!U$2:BL$2,'Tsalin uzuulelt'!H$5,negtgel!U564:BL564)</f>
      </c>
      <c r="J564">
        <f>SUMIF(negtgel!U$2:BL$2,'Tsalin uzuulelt'!J$1,negtgel!U564:BL564) + SUMIF(negtgel!U$2:BL$2,'Tsalin uzuulelt'!J$2,negtgel!U564:BL564)+SUMIF(negtgel!U$2:BL$2,'Tsalin uzuulelt'!J$3,negtgel!U564:BL564)+SUMIF(negtgel!U$2:BL$2,'Tsalin uzuulelt'!J$4,negtgel!U564:BL564)+SUMIF(negtgel!U$2:BL$2,'Tsalin uzuulelt'!J$5,negtgel!U564:BL564)</f>
      </c>
      <c r="K564">
        <f>SUMIF(negtgel!U$2:BL$2,'Tsalin uzuulelt'!L$1,negtgel!U564:BL564) + SUMIF(negtgel!U$2:BL$2,'Tsalin uzuulelt'!L$2,negtgel!U564:BL564)+SUMIF(negtgel!U$2:BL$2,'Tsalin uzuulelt'!L$3,negtgel!U564:BL564)+SUMIF(negtgel!U$2:BL$2,'Tsalin uzuulelt'!L$4,negtgel!U564:BL564)+SUMIF(negtgel!U$2:BL$2,'Tsalin uzuulelt'!L$5,negtgel!U564:BL564)</f>
      </c>
      <c r="L564">
        <f>SUMIF(negtgel!U$2:BL$2,'Tsalin uzuulelt'!N$1,negtgel!U564:BL564) + SUMIF(negtgel!U$2:BL$2,'Tsalin uzuulelt'!N$2,negtgel!U564:BL564)+SUMIF(negtgel!U$2:BL$2,'Tsalin uzuulelt'!N$3,negtgel!U564:BL564)+SUMIF(negtgel!U$2:BL$2,'Tsalin uzuulelt'!N$4,negtgel!U564:BL564)+SUMIF(negtgel!U$2:BL$2,'Tsalin uzuulelt'!N$5,negtgel!U564:BL564)</f>
      </c>
      <c r="M564">
        <f>SUMIF(negtgel!U$2:BL$2,'Tsalin uzuulelt'!P$1,negtgel!U564:BL564) + SUMIF(negtgel!U$2:BL$2,'Tsalin uzuulelt'!P$2,negtgel!U564:BL564)+ SUMIF(negtgel!U$2:BL$2,'Tsalin uzuulelt'!P$3,negtgel!U564:BL564)+ SUMIF(negtgel!U$2:BL$2,'Tsalin uzuulelt'!P$4,negtgel!U564:BL564)+ SUMIF(negtgel!U$2:BL$2,'Tsalin uzuulelt'!P$5,negtgel!U564:BL564)</f>
      </c>
      <c r="N564">
        <f>IF(ISNUMBER(U564*1)=CF564,0,K564-H564-G564)</f>
      </c>
      <c r="O564">
        <f>IF(ISNUMBER(U564*1)=CF564,0,L564)</f>
      </c>
      <c r="P564">
        <f>IF(ISNUMBER(U564*1)=CF564,0,M564)</f>
      </c>
      <c r="Q564">
        <f>IF(N564&gt;2400000,N564,0)</f>
      </c>
      <c r="R564">
        <f>IF(L564/Q564*100&lt;3,2,10)</f>
      </c>
      <c r="S564">
        <f>IF(CH564=0,0,IF(B564&gt;9,10,IF(B564&gt;8,B564,IF(B564&gt;7.7,7.8,IF(B564&gt;3,B564,IF(B564&gt;1.5,2))))))</f>
      </c>
      <c r="T564">
        <f>IFERROR(U564*1,0)</f>
      </c>
      <c r="U564" t="n">
        <v>20.0</v>
      </c>
      <c r="V564" t="s">
        <v>4543</v>
      </c>
      <c r="W564" t="s">
        <v>4544</v>
      </c>
      <c r="X564" t="n">
        <v>371016.0</v>
      </c>
      <c r="Y564" t="n">
        <v>371016.0</v>
      </c>
      <c r="Z564" t="n">
        <v>0.0</v>
      </c>
      <c r="AA564" t="n">
        <v>0.0</v>
      </c>
      <c r="AB564" t="n">
        <v>0.0</v>
      </c>
      <c r="AC564" t="n">
        <v>0.0</v>
      </c>
      <c r="AD564" t="n">
        <v>0.0</v>
      </c>
      <c r="AE564" t="n">
        <v>0.0</v>
      </c>
      <c r="AF564" t="n">
        <v>63000.0</v>
      </c>
      <c r="AG564" t="n">
        <v>0.0</v>
      </c>
      <c r="AH564" t="n">
        <v>0.0</v>
      </c>
      <c r="AI564" t="n">
        <v>0.0</v>
      </c>
      <c r="AJ564" t="n">
        <v>0.0</v>
      </c>
      <c r="AK564" t="n">
        <v>0.0</v>
      </c>
      <c r="AL564" t="n">
        <v>0.0</v>
      </c>
      <c r="AM564" t="n">
        <v>0.0</v>
      </c>
      <c r="AN564" t="n">
        <v>0.0</v>
      </c>
      <c r="AO564" t="n">
        <v>434016.0</v>
      </c>
      <c r="AP564" t="n">
        <v>43401.0</v>
      </c>
      <c r="AQ564" t="n">
        <v>32691.4</v>
      </c>
      <c r="CG564"/>
    </row>
    <row r="565">
      <c r="A565" t="n">
        <v>9.0</v>
      </c>
      <c r="B565">
        <f>IF((K565-G565-H565&gt;2400000),10,(L565/(K565-G565-H565)*100))</f>
      </c>
      <c r="C565">
        <f>IF(N565&gt;2400000,240000,(N565*S565)/100)</f>
      </c>
      <c r="D565">
        <f>IF(S565=0,0,IF((N565-I565)&gt;2400000,((((((N565-I565-J565)-240000))*0.1+(I565+J565)*0.1)))-7000,((((((N565-I565-J565)-(N565-I565-J565)*S565/100)))*0.1+(I565+J565)*0.1)-7000)))</f>
      </c>
      <c r="E565">
        <f>C565-O565</f>
      </c>
      <c r="F565">
        <f>D565-P565</f>
      </c>
      <c r="G565">
        <f>SUMIF(negtgel!U$2:BL$2,'Tsalin uzuulelt'!B$1,negtgel!U565:BL565) + SUMIF(negtgel!U$2:BL$2,'Tsalin uzuulelt'!B$2,negtgel!U565:BL565)+SUMIF(negtgel!U$2:BL$2,'Tsalin uzuulelt'!B$3,negtgel!U565:BL565)+SUMIF(negtgel!U$2:BL$2,'Tsalin uzuulelt'!B$4,negtgel!U565:BL565)+SUMIF(negtgel!U$2:BL$2,'Tsalin uzuulelt'!B$5,negtgel!U565:BL565)</f>
      </c>
      <c r="H565">
        <f>SUMIF(negtgel!U$2:BL$2,'Tsalin uzuulelt'!F$1,negtgel!U565:BL565) + SUMIF(negtgel!U$2:BL$2,'Tsalin uzuulelt'!F$2,negtgel!U565:BL565)+SUMIF(negtgel!U$2:BL$2,'Tsalin uzuulelt'!F$3,negtgel!U565:BL565)+SUMIF(negtgel!U$2:BL$2,'Tsalin uzuulelt'!F$4,negtgel!U565:BL565)+SUMIF(negtgel!U$2:BL$2,'Tsalin uzuulelt'!F$5,negtgel!U565:BL565)</f>
      </c>
      <c r="I565">
        <f>SUMIF(negtgel!U$2:BL$2,'Tsalin uzuulelt'!H$1,negtgel!U565:BL565) + SUMIF(negtgel!U$2:BL$2,'Tsalin uzuulelt'!H$2,negtgel!U565:BL565)+SUMIF(negtgel!U$2:BL$2,'Tsalin uzuulelt'!H$3,negtgel!U565:BL565)+SUMIF(negtgel!U$2:BL$2,'Tsalin uzuulelt'!H$4,negtgel!U565:BL565)+SUMIF(negtgel!U$2:BL$2,'Tsalin uzuulelt'!H$5,negtgel!U565:BL565)</f>
      </c>
      <c r="J565">
        <f>SUMIF(negtgel!U$2:BL$2,'Tsalin uzuulelt'!J$1,negtgel!U565:BL565) + SUMIF(negtgel!U$2:BL$2,'Tsalin uzuulelt'!J$2,negtgel!U565:BL565)+SUMIF(negtgel!U$2:BL$2,'Tsalin uzuulelt'!J$3,negtgel!U565:BL565)+SUMIF(negtgel!U$2:BL$2,'Tsalin uzuulelt'!J$4,negtgel!U565:BL565)+SUMIF(negtgel!U$2:BL$2,'Tsalin uzuulelt'!J$5,negtgel!U565:BL565)</f>
      </c>
      <c r="K565">
        <f>SUMIF(negtgel!U$2:BL$2,'Tsalin uzuulelt'!L$1,negtgel!U565:BL565) + SUMIF(negtgel!U$2:BL$2,'Tsalin uzuulelt'!L$2,negtgel!U565:BL565)+SUMIF(negtgel!U$2:BL$2,'Tsalin uzuulelt'!L$3,negtgel!U565:BL565)+SUMIF(negtgel!U$2:BL$2,'Tsalin uzuulelt'!L$4,negtgel!U565:BL565)+SUMIF(negtgel!U$2:BL$2,'Tsalin uzuulelt'!L$5,negtgel!U565:BL565)</f>
      </c>
      <c r="L565">
        <f>SUMIF(negtgel!U$2:BL$2,'Tsalin uzuulelt'!N$1,negtgel!U565:BL565) + SUMIF(negtgel!U$2:BL$2,'Tsalin uzuulelt'!N$2,negtgel!U565:BL565)+SUMIF(negtgel!U$2:BL$2,'Tsalin uzuulelt'!N$3,negtgel!U565:BL565)+SUMIF(negtgel!U$2:BL$2,'Tsalin uzuulelt'!N$4,negtgel!U565:BL565)+SUMIF(negtgel!U$2:BL$2,'Tsalin uzuulelt'!N$5,negtgel!U565:BL565)</f>
      </c>
      <c r="M565">
        <f>SUMIF(negtgel!U$2:BL$2,'Tsalin uzuulelt'!P$1,negtgel!U565:BL565) + SUMIF(negtgel!U$2:BL$2,'Tsalin uzuulelt'!P$2,negtgel!U565:BL565)+ SUMIF(negtgel!U$2:BL$2,'Tsalin uzuulelt'!P$3,negtgel!U565:BL565)+ SUMIF(negtgel!U$2:BL$2,'Tsalin uzuulelt'!P$4,negtgel!U565:BL565)+ SUMIF(negtgel!U$2:BL$2,'Tsalin uzuulelt'!P$5,negtgel!U565:BL565)</f>
      </c>
      <c r="N565">
        <f>IF(ISNUMBER(U565*1)=CF565,0,K565-H565-G565)</f>
      </c>
      <c r="O565">
        <f>IF(ISNUMBER(U565*1)=CF565,0,L565)</f>
      </c>
      <c r="P565">
        <f>IF(ISNUMBER(U565*1)=CF565,0,M565)</f>
      </c>
      <c r="Q565">
        <f>IF(N565&gt;2400000,N565,0)</f>
      </c>
      <c r="R565">
        <f>IF(L565/Q565*100&lt;3,2,10)</f>
      </c>
      <c r="S565">
        <f>IF(CH565=0,0,IF(B565&gt;9,10,IF(B565&gt;8,B565,IF(B565&gt;7.7,7.8,IF(B565&gt;3,B565,IF(B565&gt;1.5,2))))))</f>
      </c>
      <c r="T565">
        <f>IFERROR(U565*1,0)</f>
      </c>
      <c r="U565" t="n">
        <v>21.0</v>
      </c>
      <c r="V565" t="s">
        <v>4540</v>
      </c>
      <c r="W565" t="s">
        <v>4469</v>
      </c>
      <c r="X565" t="n">
        <v>645556.0</v>
      </c>
      <c r="Y565" t="n">
        <v>584074.0</v>
      </c>
      <c r="Z565" t="n">
        <v>87611.0</v>
      </c>
      <c r="AA565" t="n">
        <v>116815.0</v>
      </c>
      <c r="AB565" t="n">
        <v>0.0</v>
      </c>
      <c r="AC565" t="n">
        <v>87611.0</v>
      </c>
      <c r="AD565" t="n">
        <v>0.0</v>
      </c>
      <c r="AE565" t="n">
        <v>0.0</v>
      </c>
      <c r="AF565" t="n">
        <v>57000.0</v>
      </c>
      <c r="AG565" t="n">
        <v>0.0</v>
      </c>
      <c r="AH565" t="n">
        <v>0.0</v>
      </c>
      <c r="AI565" t="n">
        <v>0.0</v>
      </c>
      <c r="AJ565" t="n">
        <v>0.0</v>
      </c>
      <c r="AK565" t="n">
        <v>0.0</v>
      </c>
      <c r="AL565" t="n">
        <v>0.0</v>
      </c>
      <c r="AM565" t="n">
        <v>0.0</v>
      </c>
      <c r="AN565" t="n">
        <v>0.0</v>
      </c>
      <c r="AO565" t="n">
        <v>933111.0</v>
      </c>
      <c r="AP565" t="n">
        <v>93311.0</v>
      </c>
      <c r="AQ565" t="n">
        <v>77550.0</v>
      </c>
      <c r="CG565"/>
    </row>
    <row r="566">
      <c r="A566" t="n">
        <v>9.0</v>
      </c>
      <c r="B566">
        <f>IF((K566-G566-H566&gt;2400000),10,(L566/(K566-G566-H566)*100))</f>
      </c>
      <c r="C566">
        <f>IF(N566&gt;2400000,240000,(N566*S566)/100)</f>
      </c>
      <c r="D566">
        <f>IF(S566=0,0,IF((N566-I566)&gt;2400000,((((((N566-I566-J566)-240000))*0.1+(I566+J566)*0.1)))-7000,((((((N566-I566-J566)-(N566-I566-J566)*S566/100)))*0.1+(I566+J566)*0.1)-7000)))</f>
      </c>
      <c r="E566">
        <f>C566-O566</f>
      </c>
      <c r="F566">
        <f>D566-P566</f>
      </c>
      <c r="G566">
        <f>SUMIF(negtgel!U$2:BL$2,'Tsalin uzuulelt'!B$1,negtgel!U566:BL566) + SUMIF(negtgel!U$2:BL$2,'Tsalin uzuulelt'!B$2,negtgel!U566:BL566)+SUMIF(negtgel!U$2:BL$2,'Tsalin uzuulelt'!B$3,negtgel!U566:BL566)+SUMIF(negtgel!U$2:BL$2,'Tsalin uzuulelt'!B$4,negtgel!U566:BL566)+SUMIF(negtgel!U$2:BL$2,'Tsalin uzuulelt'!B$5,negtgel!U566:BL566)</f>
      </c>
      <c r="H566">
        <f>SUMIF(negtgel!U$2:BL$2,'Tsalin uzuulelt'!F$1,negtgel!U566:BL566) + SUMIF(negtgel!U$2:BL$2,'Tsalin uzuulelt'!F$2,negtgel!U566:BL566)+SUMIF(negtgel!U$2:BL$2,'Tsalin uzuulelt'!F$3,negtgel!U566:BL566)+SUMIF(negtgel!U$2:BL$2,'Tsalin uzuulelt'!F$4,negtgel!U566:BL566)+SUMIF(negtgel!U$2:BL$2,'Tsalin uzuulelt'!F$5,negtgel!U566:BL566)</f>
      </c>
      <c r="I566">
        <f>SUMIF(negtgel!U$2:BL$2,'Tsalin uzuulelt'!H$1,negtgel!U566:BL566) + SUMIF(negtgel!U$2:BL$2,'Tsalin uzuulelt'!H$2,negtgel!U566:BL566)+SUMIF(negtgel!U$2:BL$2,'Tsalin uzuulelt'!H$3,negtgel!U566:BL566)+SUMIF(negtgel!U$2:BL$2,'Tsalin uzuulelt'!H$4,negtgel!U566:BL566)+SUMIF(negtgel!U$2:BL$2,'Tsalin uzuulelt'!H$5,negtgel!U566:BL566)</f>
      </c>
      <c r="J566">
        <f>SUMIF(negtgel!U$2:BL$2,'Tsalin uzuulelt'!J$1,negtgel!U566:BL566) + SUMIF(negtgel!U$2:BL$2,'Tsalin uzuulelt'!J$2,negtgel!U566:BL566)+SUMIF(negtgel!U$2:BL$2,'Tsalin uzuulelt'!J$3,negtgel!U566:BL566)+SUMIF(negtgel!U$2:BL$2,'Tsalin uzuulelt'!J$4,negtgel!U566:BL566)+SUMIF(negtgel!U$2:BL$2,'Tsalin uzuulelt'!J$5,negtgel!U566:BL566)</f>
      </c>
      <c r="K566">
        <f>SUMIF(negtgel!U$2:BL$2,'Tsalin uzuulelt'!L$1,negtgel!U566:BL566) + SUMIF(negtgel!U$2:BL$2,'Tsalin uzuulelt'!L$2,negtgel!U566:BL566)+SUMIF(negtgel!U$2:BL$2,'Tsalin uzuulelt'!L$3,negtgel!U566:BL566)+SUMIF(negtgel!U$2:BL$2,'Tsalin uzuulelt'!L$4,negtgel!U566:BL566)+SUMIF(negtgel!U$2:BL$2,'Tsalin uzuulelt'!L$5,negtgel!U566:BL566)</f>
      </c>
      <c r="L566">
        <f>SUMIF(negtgel!U$2:BL$2,'Tsalin uzuulelt'!N$1,negtgel!U566:BL566) + SUMIF(negtgel!U$2:BL$2,'Tsalin uzuulelt'!N$2,negtgel!U566:BL566)+SUMIF(negtgel!U$2:BL$2,'Tsalin uzuulelt'!N$3,negtgel!U566:BL566)+SUMIF(negtgel!U$2:BL$2,'Tsalin uzuulelt'!N$4,negtgel!U566:BL566)+SUMIF(negtgel!U$2:BL$2,'Tsalin uzuulelt'!N$5,negtgel!U566:BL566)</f>
      </c>
      <c r="M566">
        <f>SUMIF(negtgel!U$2:BL$2,'Tsalin uzuulelt'!P$1,negtgel!U566:BL566) + SUMIF(negtgel!U$2:BL$2,'Tsalin uzuulelt'!P$2,negtgel!U566:BL566)+ SUMIF(negtgel!U$2:BL$2,'Tsalin uzuulelt'!P$3,negtgel!U566:BL566)+ SUMIF(negtgel!U$2:BL$2,'Tsalin uzuulelt'!P$4,negtgel!U566:BL566)+ SUMIF(negtgel!U$2:BL$2,'Tsalin uzuulelt'!P$5,negtgel!U566:BL566)</f>
      </c>
      <c r="N566">
        <f>IF(ISNUMBER(U566*1)=CF566,0,K566-H566-G566)</f>
      </c>
      <c r="O566">
        <f>IF(ISNUMBER(U566*1)=CF566,0,L566)</f>
      </c>
      <c r="P566">
        <f>IF(ISNUMBER(U566*1)=CF566,0,M566)</f>
      </c>
      <c r="Q566">
        <f>IF(N566&gt;2400000,N566,0)</f>
      </c>
      <c r="R566">
        <f>IF(L566/Q566*100&lt;3,2,10)</f>
      </c>
      <c r="S566">
        <f>IF(CH566=0,0,IF(B566&gt;9,10,IF(B566&gt;8,B566,IF(B566&gt;7.7,7.8,IF(B566&gt;3,B566,IF(B566&gt;1.5,2))))))</f>
      </c>
      <c r="T566">
        <f>IFERROR(U566*1,0)</f>
      </c>
      <c r="U566" t="s">
        <v>4466</v>
      </c>
      <c r="V566"/>
      <c r="W566"/>
      <c r="X566" t="n">
        <v>1.2309429E7</v>
      </c>
      <c r="Y566" t="n">
        <v>1.0340843E7</v>
      </c>
      <c r="Z566" t="n">
        <v>1070145.0</v>
      </c>
      <c r="AA566" t="n">
        <v>1217115.0</v>
      </c>
      <c r="AB566" t="n">
        <v>604519.0</v>
      </c>
      <c r="AC566" t="n">
        <v>313549.0</v>
      </c>
      <c r="AD566" t="n">
        <v>629733.0</v>
      </c>
      <c r="AE566" t="n">
        <v>0.0</v>
      </c>
      <c r="AF566" t="n">
        <v>1125000.0</v>
      </c>
      <c r="AG566" t="n">
        <v>0.0</v>
      </c>
      <c r="AH566" t="n">
        <v>0.0</v>
      </c>
      <c r="AI566" t="n">
        <v>0.0</v>
      </c>
      <c r="AJ566" t="n">
        <v>0.0</v>
      </c>
      <c r="AK566" t="n">
        <v>0.0</v>
      </c>
      <c r="AL566" t="n">
        <v>127680.0</v>
      </c>
      <c r="AM566" t="n">
        <v>0.0</v>
      </c>
      <c r="AN566" t="n">
        <v>0.0</v>
      </c>
      <c r="AO566" t="n">
        <v>1.546405E7</v>
      </c>
      <c r="AP566" t="n">
        <v>1533636.0</v>
      </c>
      <c r="AQ566" t="n">
        <v>1251523.3</v>
      </c>
      <c r="CG566"/>
    </row>
    <row r="567">
      <c r="A567" t="n">
        <v>9.0</v>
      </c>
      <c r="B567">
        <f>IF((K567-G567-H567&gt;2400000),10,(L567/(K567-G567-H567)*100))</f>
      </c>
      <c r="C567">
        <f>IF(N567&gt;2400000,240000,(N567*S567)/100)</f>
      </c>
      <c r="D567">
        <f>IF(S567=0,0,IF((N567-I567)&gt;2400000,((((((N567-I567-J567)-240000))*0.1+(I567+J567)*0.1)))-7000,((((((N567-I567-J567)-(N567-I567-J567)*S567/100)))*0.1+(I567+J567)*0.1)-7000)))</f>
      </c>
      <c r="E567">
        <f>C567-O567</f>
      </c>
      <c r="F567">
        <f>D567-P567</f>
      </c>
      <c r="G567">
        <f>SUMIF(negtgel!U$2:BL$2,'Tsalin uzuulelt'!B$1,negtgel!U567:BL567) + SUMIF(negtgel!U$2:BL$2,'Tsalin uzuulelt'!B$2,negtgel!U567:BL567)+SUMIF(negtgel!U$2:BL$2,'Tsalin uzuulelt'!B$3,negtgel!U567:BL567)+SUMIF(negtgel!U$2:BL$2,'Tsalin uzuulelt'!B$4,negtgel!U567:BL567)+SUMIF(negtgel!U$2:BL$2,'Tsalin uzuulelt'!B$5,negtgel!U567:BL567)</f>
      </c>
      <c r="H567">
        <f>SUMIF(negtgel!U$2:BL$2,'Tsalin uzuulelt'!F$1,negtgel!U567:BL567) + SUMIF(negtgel!U$2:BL$2,'Tsalin uzuulelt'!F$2,negtgel!U567:BL567)+SUMIF(negtgel!U$2:BL$2,'Tsalin uzuulelt'!F$3,negtgel!U567:BL567)+SUMIF(negtgel!U$2:BL$2,'Tsalin uzuulelt'!F$4,negtgel!U567:BL567)+SUMIF(negtgel!U$2:BL$2,'Tsalin uzuulelt'!F$5,negtgel!U567:BL567)</f>
      </c>
      <c r="I567">
        <f>SUMIF(negtgel!U$2:BL$2,'Tsalin uzuulelt'!H$1,negtgel!U567:BL567) + SUMIF(negtgel!U$2:BL$2,'Tsalin uzuulelt'!H$2,negtgel!U567:BL567)+SUMIF(negtgel!U$2:BL$2,'Tsalin uzuulelt'!H$3,negtgel!U567:BL567)+SUMIF(negtgel!U$2:BL$2,'Tsalin uzuulelt'!H$4,negtgel!U567:BL567)+SUMIF(negtgel!U$2:BL$2,'Tsalin uzuulelt'!H$5,negtgel!U567:BL567)</f>
      </c>
      <c r="J567">
        <f>SUMIF(negtgel!U$2:BL$2,'Tsalin uzuulelt'!J$1,negtgel!U567:BL567) + SUMIF(negtgel!U$2:BL$2,'Tsalin uzuulelt'!J$2,negtgel!U567:BL567)+SUMIF(negtgel!U$2:BL$2,'Tsalin uzuulelt'!J$3,negtgel!U567:BL567)+SUMIF(negtgel!U$2:BL$2,'Tsalin uzuulelt'!J$4,negtgel!U567:BL567)+SUMIF(negtgel!U$2:BL$2,'Tsalin uzuulelt'!J$5,negtgel!U567:BL567)</f>
      </c>
      <c r="K567">
        <f>SUMIF(negtgel!U$2:BL$2,'Tsalin uzuulelt'!L$1,negtgel!U567:BL567) + SUMIF(negtgel!U$2:BL$2,'Tsalin uzuulelt'!L$2,negtgel!U567:BL567)+SUMIF(negtgel!U$2:BL$2,'Tsalin uzuulelt'!L$3,negtgel!U567:BL567)+SUMIF(negtgel!U$2:BL$2,'Tsalin uzuulelt'!L$4,negtgel!U567:BL567)+SUMIF(negtgel!U$2:BL$2,'Tsalin uzuulelt'!L$5,negtgel!U567:BL567)</f>
      </c>
      <c r="L567">
        <f>SUMIF(negtgel!U$2:BL$2,'Tsalin uzuulelt'!N$1,negtgel!U567:BL567) + SUMIF(negtgel!U$2:BL$2,'Tsalin uzuulelt'!N$2,negtgel!U567:BL567)+SUMIF(negtgel!U$2:BL$2,'Tsalin uzuulelt'!N$3,negtgel!U567:BL567)+SUMIF(negtgel!U$2:BL$2,'Tsalin uzuulelt'!N$4,negtgel!U567:BL567)+SUMIF(negtgel!U$2:BL$2,'Tsalin uzuulelt'!N$5,negtgel!U567:BL567)</f>
      </c>
      <c r="M567">
        <f>SUMIF(negtgel!U$2:BL$2,'Tsalin uzuulelt'!P$1,negtgel!U567:BL567) + SUMIF(negtgel!U$2:BL$2,'Tsalin uzuulelt'!P$2,negtgel!U567:BL567)+ SUMIF(negtgel!U$2:BL$2,'Tsalin uzuulelt'!P$3,negtgel!U567:BL567)+ SUMIF(negtgel!U$2:BL$2,'Tsalin uzuulelt'!P$4,negtgel!U567:BL567)+ SUMIF(negtgel!U$2:BL$2,'Tsalin uzuulelt'!P$5,negtgel!U567:BL567)</f>
      </c>
      <c r="N567">
        <f>IF(ISNUMBER(U567*1)=CF567,0,K567-H567-G567)</f>
      </c>
      <c r="O567">
        <f>IF(ISNUMBER(U567*1)=CF567,0,L567)</f>
      </c>
      <c r="P567">
        <f>IF(ISNUMBER(U567*1)=CF567,0,M567)</f>
      </c>
      <c r="Q567">
        <f>IF(N567&gt;2400000,N567,0)</f>
      </c>
      <c r="R567">
        <f>IF(L567/Q567*100&lt;3,2,10)</f>
      </c>
      <c r="S567">
        <f>IF(CH567=0,0,IF(B567&gt;9,10,IF(B567&gt;8,B567,IF(B567&gt;7.7,7.8,IF(B567&gt;3,B567,IF(B567&gt;1.5,2))))))</f>
      </c>
      <c r="T567">
        <f>IFERROR(U567*1,0)</f>
      </c>
      <c r="U567" t="s">
        <v>4467</v>
      </c>
      <c r="V567"/>
      <c r="W567"/>
      <c r="X567"/>
      <c r="Y567"/>
      <c r="Z567"/>
      <c r="AA567"/>
      <c r="AB567"/>
      <c r="AC567"/>
      <c r="AD567"/>
      <c r="AE567"/>
      <c r="AF567"/>
      <c r="AG567"/>
      <c r="AH567"/>
      <c r="AI567"/>
      <c r="AJ567"/>
      <c r="AK567"/>
      <c r="AL567"/>
      <c r="AM567"/>
      <c r="AN567"/>
      <c r="AO567"/>
      <c r="AP567"/>
      <c r="AQ567"/>
      <c r="CG567"/>
    </row>
    <row r="568">
      <c r="A568" t="n">
        <v>9.0</v>
      </c>
      <c r="B568">
        <f>IF((K568-G568-H568&gt;2400000),10,(L568/(K568-G568-H568)*100))</f>
      </c>
      <c r="C568">
        <f>IF(N568&gt;2400000,240000,(N568*S568)/100)</f>
      </c>
      <c r="D568">
        <f>IF(S568=0,0,IF((N568-I568)&gt;2400000,((((((N568-I568-J568)-240000))*0.1+(I568+J568)*0.1)))-7000,((((((N568-I568-J568)-(N568-I568-J568)*S568/100)))*0.1+(I568+J568)*0.1)-7000)))</f>
      </c>
      <c r="E568">
        <f>C568-O568</f>
      </c>
      <c r="F568">
        <f>D568-P568</f>
      </c>
      <c r="G568">
        <f>SUMIF(negtgel!U$2:BL$2,'Tsalin uzuulelt'!B$1,negtgel!U568:BL568) + SUMIF(negtgel!U$2:BL$2,'Tsalin uzuulelt'!B$2,negtgel!U568:BL568)+SUMIF(negtgel!U$2:BL$2,'Tsalin uzuulelt'!B$3,negtgel!U568:BL568)+SUMIF(negtgel!U$2:BL$2,'Tsalin uzuulelt'!B$4,negtgel!U568:BL568)+SUMIF(negtgel!U$2:BL$2,'Tsalin uzuulelt'!B$5,negtgel!U568:BL568)</f>
      </c>
      <c r="H568">
        <f>SUMIF(negtgel!U$2:BL$2,'Tsalin uzuulelt'!F$1,negtgel!U568:BL568) + SUMIF(negtgel!U$2:BL$2,'Tsalin uzuulelt'!F$2,negtgel!U568:BL568)+SUMIF(negtgel!U$2:BL$2,'Tsalin uzuulelt'!F$3,negtgel!U568:BL568)+SUMIF(negtgel!U$2:BL$2,'Tsalin uzuulelt'!F$4,negtgel!U568:BL568)+SUMIF(negtgel!U$2:BL$2,'Tsalin uzuulelt'!F$5,negtgel!U568:BL568)</f>
      </c>
      <c r="I568">
        <f>SUMIF(negtgel!U$2:BL$2,'Tsalin uzuulelt'!H$1,negtgel!U568:BL568) + SUMIF(negtgel!U$2:BL$2,'Tsalin uzuulelt'!H$2,negtgel!U568:BL568)+SUMIF(negtgel!U$2:BL$2,'Tsalin uzuulelt'!H$3,negtgel!U568:BL568)+SUMIF(negtgel!U$2:BL$2,'Tsalin uzuulelt'!H$4,negtgel!U568:BL568)+SUMIF(negtgel!U$2:BL$2,'Tsalin uzuulelt'!H$5,negtgel!U568:BL568)</f>
      </c>
      <c r="J568">
        <f>SUMIF(negtgel!U$2:BL$2,'Tsalin uzuulelt'!J$1,negtgel!U568:BL568) + SUMIF(negtgel!U$2:BL$2,'Tsalin uzuulelt'!J$2,negtgel!U568:BL568)+SUMIF(negtgel!U$2:BL$2,'Tsalin uzuulelt'!J$3,negtgel!U568:BL568)+SUMIF(negtgel!U$2:BL$2,'Tsalin uzuulelt'!J$4,negtgel!U568:BL568)+SUMIF(negtgel!U$2:BL$2,'Tsalin uzuulelt'!J$5,negtgel!U568:BL568)</f>
      </c>
      <c r="K568">
        <f>SUMIF(negtgel!U$2:BL$2,'Tsalin uzuulelt'!L$1,negtgel!U568:BL568) + SUMIF(negtgel!U$2:BL$2,'Tsalin uzuulelt'!L$2,negtgel!U568:BL568)+SUMIF(negtgel!U$2:BL$2,'Tsalin uzuulelt'!L$3,negtgel!U568:BL568)+SUMIF(negtgel!U$2:BL$2,'Tsalin uzuulelt'!L$4,negtgel!U568:BL568)+SUMIF(negtgel!U$2:BL$2,'Tsalin uzuulelt'!L$5,negtgel!U568:BL568)</f>
      </c>
      <c r="L568">
        <f>SUMIF(negtgel!U$2:BL$2,'Tsalin uzuulelt'!N$1,negtgel!U568:BL568) + SUMIF(negtgel!U$2:BL$2,'Tsalin uzuulelt'!N$2,negtgel!U568:BL568)+SUMIF(negtgel!U$2:BL$2,'Tsalin uzuulelt'!N$3,negtgel!U568:BL568)+SUMIF(negtgel!U$2:BL$2,'Tsalin uzuulelt'!N$4,negtgel!U568:BL568)+SUMIF(negtgel!U$2:BL$2,'Tsalin uzuulelt'!N$5,negtgel!U568:BL568)</f>
      </c>
      <c r="M568">
        <f>SUMIF(negtgel!U$2:BL$2,'Tsalin uzuulelt'!P$1,negtgel!U568:BL568) + SUMIF(negtgel!U$2:BL$2,'Tsalin uzuulelt'!P$2,negtgel!U568:BL568)+ SUMIF(negtgel!U$2:BL$2,'Tsalin uzuulelt'!P$3,negtgel!U568:BL568)+ SUMIF(negtgel!U$2:BL$2,'Tsalin uzuulelt'!P$4,negtgel!U568:BL568)+ SUMIF(negtgel!U$2:BL$2,'Tsalin uzuulelt'!P$5,negtgel!U568:BL568)</f>
      </c>
      <c r="N568">
        <f>IF(ISNUMBER(U568*1)=CF568,0,K568-H568-G568)</f>
      </c>
      <c r="O568">
        <f>IF(ISNUMBER(U568*1)=CF568,0,L568)</f>
      </c>
      <c r="P568">
        <f>IF(ISNUMBER(U568*1)=CF568,0,M568)</f>
      </c>
      <c r="Q568">
        <f>IF(N568&gt;2400000,N568,0)</f>
      </c>
      <c r="R568">
        <f>IF(L568/Q568*100&lt;3,2,10)</f>
      </c>
      <c r="S568">
        <f>IF(CH568=0,0,IF(B568&gt;9,10,IF(B568&gt;8,B568,IF(B568&gt;7.7,7.8,IF(B568&gt;3,B568,IF(B568&gt;1.5,2))))))</f>
      </c>
      <c r="T568">
        <f>IFERROR(U568*1,0)</f>
      </c>
      <c r="U568" t="n">
        <v>51.0</v>
      </c>
      <c r="V568" t="s">
        <v>4477</v>
      </c>
      <c r="W568" t="s">
        <v>4471</v>
      </c>
      <c r="X568" t="n">
        <v>496912.0</v>
      </c>
      <c r="Y568" t="n">
        <v>496912.0</v>
      </c>
      <c r="Z568" t="n">
        <v>0.0</v>
      </c>
      <c r="AA568" t="n">
        <v>0.0</v>
      </c>
      <c r="AB568" t="n">
        <v>0.0</v>
      </c>
      <c r="AC568" t="n">
        <v>0.0</v>
      </c>
      <c r="AD568" t="n">
        <v>0.0</v>
      </c>
      <c r="AE568" t="n">
        <v>0.0</v>
      </c>
      <c r="AF568" t="n">
        <v>63000.0</v>
      </c>
      <c r="AG568" t="n">
        <v>0.0</v>
      </c>
      <c r="AH568" t="n">
        <v>0.0</v>
      </c>
      <c r="AI568" t="n">
        <v>0.0</v>
      </c>
      <c r="AJ568" t="n">
        <v>0.0</v>
      </c>
      <c r="AK568" t="n">
        <v>0.0</v>
      </c>
      <c r="AL568" t="n">
        <v>0.0</v>
      </c>
      <c r="AM568" t="n">
        <v>0.0</v>
      </c>
      <c r="AN568" t="n">
        <v>0.0</v>
      </c>
      <c r="AO568" t="n">
        <v>559912.0</v>
      </c>
      <c r="AP568" t="n">
        <v>55991.0</v>
      </c>
      <c r="AQ568" t="n">
        <v>44022.1</v>
      </c>
      <c r="CG568"/>
    </row>
    <row r="569">
      <c r="A569" t="n">
        <v>9.0</v>
      </c>
      <c r="B569">
        <f>IF((K569-G569-H569&gt;2400000),10,(L569/(K569-G569-H569)*100))</f>
      </c>
      <c r="C569">
        <f>IF(N569&gt;2400000,240000,(N569*S569)/100)</f>
      </c>
      <c r="D569">
        <f>IF(S569=0,0,IF((N569-I569)&gt;2400000,((((((N569-I569-J569)-240000))*0.1+(I569+J569)*0.1)))-7000,((((((N569-I569-J569)-(N569-I569-J569)*S569/100)))*0.1+(I569+J569)*0.1)-7000)))</f>
      </c>
      <c r="E569">
        <f>C569-O569</f>
      </c>
      <c r="F569">
        <f>D569-P569</f>
      </c>
      <c r="G569">
        <f>SUMIF(negtgel!U$2:BL$2,'Tsalin uzuulelt'!B$1,negtgel!U569:BL569) + SUMIF(negtgel!U$2:BL$2,'Tsalin uzuulelt'!B$2,negtgel!U569:BL569)+SUMIF(negtgel!U$2:BL$2,'Tsalin uzuulelt'!B$3,negtgel!U569:BL569)+SUMIF(negtgel!U$2:BL$2,'Tsalin uzuulelt'!B$4,negtgel!U569:BL569)+SUMIF(negtgel!U$2:BL$2,'Tsalin uzuulelt'!B$5,negtgel!U569:BL569)</f>
      </c>
      <c r="H569">
        <f>SUMIF(negtgel!U$2:BL$2,'Tsalin uzuulelt'!F$1,negtgel!U569:BL569) + SUMIF(negtgel!U$2:BL$2,'Tsalin uzuulelt'!F$2,negtgel!U569:BL569)+SUMIF(negtgel!U$2:BL$2,'Tsalin uzuulelt'!F$3,negtgel!U569:BL569)+SUMIF(negtgel!U$2:BL$2,'Tsalin uzuulelt'!F$4,negtgel!U569:BL569)+SUMIF(negtgel!U$2:BL$2,'Tsalin uzuulelt'!F$5,negtgel!U569:BL569)</f>
      </c>
      <c r="I569">
        <f>SUMIF(negtgel!U$2:BL$2,'Tsalin uzuulelt'!H$1,negtgel!U569:BL569) + SUMIF(negtgel!U$2:BL$2,'Tsalin uzuulelt'!H$2,negtgel!U569:BL569)+SUMIF(negtgel!U$2:BL$2,'Tsalin uzuulelt'!H$3,negtgel!U569:BL569)+SUMIF(negtgel!U$2:BL$2,'Tsalin uzuulelt'!H$4,negtgel!U569:BL569)+SUMIF(negtgel!U$2:BL$2,'Tsalin uzuulelt'!H$5,negtgel!U569:BL569)</f>
      </c>
      <c r="J569">
        <f>SUMIF(negtgel!U$2:BL$2,'Tsalin uzuulelt'!J$1,negtgel!U569:BL569) + SUMIF(negtgel!U$2:BL$2,'Tsalin uzuulelt'!J$2,negtgel!U569:BL569)+SUMIF(negtgel!U$2:BL$2,'Tsalin uzuulelt'!J$3,negtgel!U569:BL569)+SUMIF(negtgel!U$2:BL$2,'Tsalin uzuulelt'!J$4,negtgel!U569:BL569)+SUMIF(negtgel!U$2:BL$2,'Tsalin uzuulelt'!J$5,negtgel!U569:BL569)</f>
      </c>
      <c r="K569">
        <f>SUMIF(negtgel!U$2:BL$2,'Tsalin uzuulelt'!L$1,negtgel!U569:BL569) + SUMIF(negtgel!U$2:BL$2,'Tsalin uzuulelt'!L$2,negtgel!U569:BL569)+SUMIF(negtgel!U$2:BL$2,'Tsalin uzuulelt'!L$3,negtgel!U569:BL569)+SUMIF(negtgel!U$2:BL$2,'Tsalin uzuulelt'!L$4,negtgel!U569:BL569)+SUMIF(negtgel!U$2:BL$2,'Tsalin uzuulelt'!L$5,negtgel!U569:BL569)</f>
      </c>
      <c r="L569">
        <f>SUMIF(negtgel!U$2:BL$2,'Tsalin uzuulelt'!N$1,negtgel!U569:BL569) + SUMIF(negtgel!U$2:BL$2,'Tsalin uzuulelt'!N$2,negtgel!U569:BL569)+SUMIF(negtgel!U$2:BL$2,'Tsalin uzuulelt'!N$3,negtgel!U569:BL569)+SUMIF(negtgel!U$2:BL$2,'Tsalin uzuulelt'!N$4,negtgel!U569:BL569)+SUMIF(negtgel!U$2:BL$2,'Tsalin uzuulelt'!N$5,negtgel!U569:BL569)</f>
      </c>
      <c r="M569">
        <f>SUMIF(negtgel!U$2:BL$2,'Tsalin uzuulelt'!P$1,negtgel!U569:BL569) + SUMIF(negtgel!U$2:BL$2,'Tsalin uzuulelt'!P$2,negtgel!U569:BL569)+ SUMIF(negtgel!U$2:BL$2,'Tsalin uzuulelt'!P$3,negtgel!U569:BL569)+ SUMIF(negtgel!U$2:BL$2,'Tsalin uzuulelt'!P$4,negtgel!U569:BL569)+ SUMIF(negtgel!U$2:BL$2,'Tsalin uzuulelt'!P$5,negtgel!U569:BL569)</f>
      </c>
      <c r="N569">
        <f>IF(ISNUMBER(U569*1)=CF569,0,K569-H569-G569)</f>
      </c>
      <c r="O569">
        <f>IF(ISNUMBER(U569*1)=CF569,0,L569)</f>
      </c>
      <c r="P569">
        <f>IF(ISNUMBER(U569*1)=CF569,0,M569)</f>
      </c>
      <c r="Q569">
        <f>IF(N569&gt;2400000,N569,0)</f>
      </c>
      <c r="R569">
        <f>IF(L569/Q569*100&lt;3,2,10)</f>
      </c>
      <c r="S569">
        <f>IF(CH569=0,0,IF(B569&gt;9,10,IF(B569&gt;8,B569,IF(B569&gt;7.7,7.8,IF(B569&gt;3,B569,IF(B569&gt;1.5,2))))))</f>
      </c>
      <c r="T569">
        <f>IFERROR(U569*1,0)</f>
      </c>
      <c r="U569" t="n">
        <v>53.0</v>
      </c>
      <c r="V569" t="s">
        <v>4479</v>
      </c>
      <c r="W569" t="s">
        <v>4469</v>
      </c>
      <c r="X569" t="n">
        <v>613669.0</v>
      </c>
      <c r="Y569" t="n">
        <v>613669.0</v>
      </c>
      <c r="Z569" t="n">
        <v>92050.0</v>
      </c>
      <c r="AA569" t="n">
        <v>122734.0</v>
      </c>
      <c r="AB569" t="n">
        <v>0.0</v>
      </c>
      <c r="AC569" t="n">
        <v>0.0</v>
      </c>
      <c r="AD569" t="n">
        <v>0.0</v>
      </c>
      <c r="AE569" t="n">
        <v>0.0</v>
      </c>
      <c r="AF569" t="n">
        <v>63000.0</v>
      </c>
      <c r="AG569" t="n">
        <v>0.0</v>
      </c>
      <c r="AH569" t="n">
        <v>0.0</v>
      </c>
      <c r="AI569" t="n">
        <v>0.0</v>
      </c>
      <c r="AJ569" t="n">
        <v>0.0</v>
      </c>
      <c r="AK569" t="n">
        <v>0.0</v>
      </c>
      <c r="AL569" t="n">
        <v>0.0</v>
      </c>
      <c r="AM569" t="n">
        <v>0.0</v>
      </c>
      <c r="AN569" t="n">
        <v>0.0</v>
      </c>
      <c r="AO569" t="n">
        <v>891453.0</v>
      </c>
      <c r="AP569" t="n">
        <v>89146.0</v>
      </c>
      <c r="AQ569" t="n">
        <v>73860.8</v>
      </c>
      <c r="CG569"/>
    </row>
    <row r="570">
      <c r="A570" t="n">
        <v>9.0</v>
      </c>
      <c r="B570">
        <f>IF((K570-G570-H570&gt;2400000),10,(L570/(K570-G570-H570)*100))</f>
      </c>
      <c r="C570">
        <f>IF(N570&gt;2400000,240000,(N570*S570)/100)</f>
      </c>
      <c r="D570">
        <f>IF(S570=0,0,IF((N570-I570)&gt;2400000,((((((N570-I570-J570)-240000))*0.1+(I570+J570)*0.1)))-7000,((((((N570-I570-J570)-(N570-I570-J570)*S570/100)))*0.1+(I570+J570)*0.1)-7000)))</f>
      </c>
      <c r="E570">
        <f>C570-O570</f>
      </c>
      <c r="F570">
        <f>D570-P570</f>
      </c>
      <c r="G570">
        <f>SUMIF(negtgel!U$2:BL$2,'Tsalin uzuulelt'!B$1,negtgel!U570:BL570) + SUMIF(negtgel!U$2:BL$2,'Tsalin uzuulelt'!B$2,negtgel!U570:BL570)+SUMIF(negtgel!U$2:BL$2,'Tsalin uzuulelt'!B$3,negtgel!U570:BL570)+SUMIF(negtgel!U$2:BL$2,'Tsalin uzuulelt'!B$4,negtgel!U570:BL570)+SUMIF(negtgel!U$2:BL$2,'Tsalin uzuulelt'!B$5,negtgel!U570:BL570)</f>
      </c>
      <c r="H570">
        <f>SUMIF(negtgel!U$2:BL$2,'Tsalin uzuulelt'!F$1,negtgel!U570:BL570) + SUMIF(negtgel!U$2:BL$2,'Tsalin uzuulelt'!F$2,negtgel!U570:BL570)+SUMIF(negtgel!U$2:BL$2,'Tsalin uzuulelt'!F$3,negtgel!U570:BL570)+SUMIF(negtgel!U$2:BL$2,'Tsalin uzuulelt'!F$4,negtgel!U570:BL570)+SUMIF(negtgel!U$2:BL$2,'Tsalin uzuulelt'!F$5,negtgel!U570:BL570)</f>
      </c>
      <c r="I570">
        <f>SUMIF(negtgel!U$2:BL$2,'Tsalin uzuulelt'!H$1,negtgel!U570:BL570) + SUMIF(negtgel!U$2:BL$2,'Tsalin uzuulelt'!H$2,negtgel!U570:BL570)+SUMIF(negtgel!U$2:BL$2,'Tsalin uzuulelt'!H$3,negtgel!U570:BL570)+SUMIF(negtgel!U$2:BL$2,'Tsalin uzuulelt'!H$4,negtgel!U570:BL570)+SUMIF(negtgel!U$2:BL$2,'Tsalin uzuulelt'!H$5,negtgel!U570:BL570)</f>
      </c>
      <c r="J570">
        <f>SUMIF(negtgel!U$2:BL$2,'Tsalin uzuulelt'!J$1,negtgel!U570:BL570) + SUMIF(negtgel!U$2:BL$2,'Tsalin uzuulelt'!J$2,negtgel!U570:BL570)+SUMIF(negtgel!U$2:BL$2,'Tsalin uzuulelt'!J$3,negtgel!U570:BL570)+SUMIF(negtgel!U$2:BL$2,'Tsalin uzuulelt'!J$4,negtgel!U570:BL570)+SUMIF(negtgel!U$2:BL$2,'Tsalin uzuulelt'!J$5,negtgel!U570:BL570)</f>
      </c>
      <c r="K570">
        <f>SUMIF(negtgel!U$2:BL$2,'Tsalin uzuulelt'!L$1,negtgel!U570:BL570) + SUMIF(negtgel!U$2:BL$2,'Tsalin uzuulelt'!L$2,negtgel!U570:BL570)+SUMIF(negtgel!U$2:BL$2,'Tsalin uzuulelt'!L$3,negtgel!U570:BL570)+SUMIF(negtgel!U$2:BL$2,'Tsalin uzuulelt'!L$4,negtgel!U570:BL570)+SUMIF(negtgel!U$2:BL$2,'Tsalin uzuulelt'!L$5,negtgel!U570:BL570)</f>
      </c>
      <c r="L570">
        <f>SUMIF(negtgel!U$2:BL$2,'Tsalin uzuulelt'!N$1,negtgel!U570:BL570) + SUMIF(negtgel!U$2:BL$2,'Tsalin uzuulelt'!N$2,negtgel!U570:BL570)+SUMIF(negtgel!U$2:BL$2,'Tsalin uzuulelt'!N$3,negtgel!U570:BL570)+SUMIF(negtgel!U$2:BL$2,'Tsalin uzuulelt'!N$4,negtgel!U570:BL570)+SUMIF(negtgel!U$2:BL$2,'Tsalin uzuulelt'!N$5,negtgel!U570:BL570)</f>
      </c>
      <c r="M570">
        <f>SUMIF(negtgel!U$2:BL$2,'Tsalin uzuulelt'!P$1,negtgel!U570:BL570) + SUMIF(negtgel!U$2:BL$2,'Tsalin uzuulelt'!P$2,negtgel!U570:BL570)+ SUMIF(negtgel!U$2:BL$2,'Tsalin uzuulelt'!P$3,negtgel!U570:BL570)+ SUMIF(negtgel!U$2:BL$2,'Tsalin uzuulelt'!P$4,negtgel!U570:BL570)+ SUMIF(negtgel!U$2:BL$2,'Tsalin uzuulelt'!P$5,negtgel!U570:BL570)</f>
      </c>
      <c r="N570">
        <f>IF(ISNUMBER(U570*1)=CF570,0,K570-H570-G570)</f>
      </c>
      <c r="O570">
        <f>IF(ISNUMBER(U570*1)=CF570,0,L570)</f>
      </c>
      <c r="P570">
        <f>IF(ISNUMBER(U570*1)=CF570,0,M570)</f>
      </c>
      <c r="Q570">
        <f>IF(N570&gt;2400000,N570,0)</f>
      </c>
      <c r="R570">
        <f>IF(L570/Q570*100&lt;3,2,10)</f>
      </c>
      <c r="S570">
        <f>IF(CH570=0,0,IF(B570&gt;9,10,IF(B570&gt;8,B570,IF(B570&gt;7.7,7.8,IF(B570&gt;3,B570,IF(B570&gt;1.5,2))))))</f>
      </c>
      <c r="T570">
        <f>IFERROR(U570*1,0)</f>
      </c>
      <c r="U570" t="n">
        <v>54.0</v>
      </c>
      <c r="V570" t="s">
        <v>4480</v>
      </c>
      <c r="W570" t="s">
        <v>4469</v>
      </c>
      <c r="X570" t="n">
        <v>580710.0</v>
      </c>
      <c r="Y570" t="n">
        <v>580710.0</v>
      </c>
      <c r="Z570" t="n">
        <v>0.0</v>
      </c>
      <c r="AA570" t="n">
        <v>0.0</v>
      </c>
      <c r="AB570" t="n">
        <v>0.0</v>
      </c>
      <c r="AC570" t="n">
        <v>0.0</v>
      </c>
      <c r="AD570" t="n">
        <v>0.0</v>
      </c>
      <c r="AE570" t="n">
        <v>0.0</v>
      </c>
      <c r="AF570" t="n">
        <v>63000.0</v>
      </c>
      <c r="AG570" t="n">
        <v>0.0</v>
      </c>
      <c r="AH570" t="n">
        <v>0.0</v>
      </c>
      <c r="AI570" t="n">
        <v>0.0</v>
      </c>
      <c r="AJ570" t="n">
        <v>0.0</v>
      </c>
      <c r="AK570" t="n">
        <v>0.0</v>
      </c>
      <c r="AL570" t="n">
        <v>0.0</v>
      </c>
      <c r="AM570" t="n">
        <v>0.0</v>
      </c>
      <c r="AN570" t="n">
        <v>0.0</v>
      </c>
      <c r="AO570" t="n">
        <v>643710.0</v>
      </c>
      <c r="AP570" t="n">
        <v>64371.0</v>
      </c>
      <c r="AQ570" t="n">
        <v>51563.9</v>
      </c>
      <c r="CG570"/>
    </row>
    <row r="571">
      <c r="A571" t="n">
        <v>9.0</v>
      </c>
      <c r="B571">
        <f>IF((K571-G571-H571&gt;2400000),10,(L571/(K571-G571-H571)*100))</f>
      </c>
      <c r="C571">
        <f>IF(N571&gt;2400000,240000,(N571*S571)/100)</f>
      </c>
      <c r="D571">
        <f>IF(S571=0,0,IF((N571-I571)&gt;2400000,((((((N571-I571-J571)-240000))*0.1+(I571+J571)*0.1)))-7000,((((((N571-I571-J571)-(N571-I571-J571)*S571/100)))*0.1+(I571+J571)*0.1)-7000)))</f>
      </c>
      <c r="E571">
        <f>C571-O571</f>
      </c>
      <c r="F571">
        <f>D571-P571</f>
      </c>
      <c r="G571">
        <f>SUMIF(negtgel!U$2:BL$2,'Tsalin uzuulelt'!B$1,negtgel!U571:BL571) + SUMIF(negtgel!U$2:BL$2,'Tsalin uzuulelt'!B$2,negtgel!U571:BL571)+SUMIF(negtgel!U$2:BL$2,'Tsalin uzuulelt'!B$3,negtgel!U571:BL571)+SUMIF(negtgel!U$2:BL$2,'Tsalin uzuulelt'!B$4,negtgel!U571:BL571)+SUMIF(negtgel!U$2:BL$2,'Tsalin uzuulelt'!B$5,negtgel!U571:BL571)</f>
      </c>
      <c r="H571">
        <f>SUMIF(negtgel!U$2:BL$2,'Tsalin uzuulelt'!F$1,negtgel!U571:BL571) + SUMIF(negtgel!U$2:BL$2,'Tsalin uzuulelt'!F$2,negtgel!U571:BL571)+SUMIF(negtgel!U$2:BL$2,'Tsalin uzuulelt'!F$3,negtgel!U571:BL571)+SUMIF(negtgel!U$2:BL$2,'Tsalin uzuulelt'!F$4,negtgel!U571:BL571)+SUMIF(negtgel!U$2:BL$2,'Tsalin uzuulelt'!F$5,negtgel!U571:BL571)</f>
      </c>
      <c r="I571">
        <f>SUMIF(negtgel!U$2:BL$2,'Tsalin uzuulelt'!H$1,negtgel!U571:BL571) + SUMIF(negtgel!U$2:BL$2,'Tsalin uzuulelt'!H$2,negtgel!U571:BL571)+SUMIF(negtgel!U$2:BL$2,'Tsalin uzuulelt'!H$3,negtgel!U571:BL571)+SUMIF(negtgel!U$2:BL$2,'Tsalin uzuulelt'!H$4,negtgel!U571:BL571)+SUMIF(negtgel!U$2:BL$2,'Tsalin uzuulelt'!H$5,negtgel!U571:BL571)</f>
      </c>
      <c r="J571">
        <f>SUMIF(negtgel!U$2:BL$2,'Tsalin uzuulelt'!J$1,negtgel!U571:BL571) + SUMIF(negtgel!U$2:BL$2,'Tsalin uzuulelt'!J$2,negtgel!U571:BL571)+SUMIF(negtgel!U$2:BL$2,'Tsalin uzuulelt'!J$3,negtgel!U571:BL571)+SUMIF(negtgel!U$2:BL$2,'Tsalin uzuulelt'!J$4,negtgel!U571:BL571)+SUMIF(negtgel!U$2:BL$2,'Tsalin uzuulelt'!J$5,negtgel!U571:BL571)</f>
      </c>
      <c r="K571">
        <f>SUMIF(negtgel!U$2:BL$2,'Tsalin uzuulelt'!L$1,negtgel!U571:BL571) + SUMIF(negtgel!U$2:BL$2,'Tsalin uzuulelt'!L$2,negtgel!U571:BL571)+SUMIF(negtgel!U$2:BL$2,'Tsalin uzuulelt'!L$3,negtgel!U571:BL571)+SUMIF(negtgel!U$2:BL$2,'Tsalin uzuulelt'!L$4,negtgel!U571:BL571)+SUMIF(negtgel!U$2:BL$2,'Tsalin uzuulelt'!L$5,negtgel!U571:BL571)</f>
      </c>
      <c r="L571">
        <f>SUMIF(negtgel!U$2:BL$2,'Tsalin uzuulelt'!N$1,negtgel!U571:BL571) + SUMIF(negtgel!U$2:BL$2,'Tsalin uzuulelt'!N$2,negtgel!U571:BL571)+SUMIF(negtgel!U$2:BL$2,'Tsalin uzuulelt'!N$3,negtgel!U571:BL571)+SUMIF(negtgel!U$2:BL$2,'Tsalin uzuulelt'!N$4,negtgel!U571:BL571)+SUMIF(negtgel!U$2:BL$2,'Tsalin uzuulelt'!N$5,negtgel!U571:BL571)</f>
      </c>
      <c r="M571">
        <f>SUMIF(negtgel!U$2:BL$2,'Tsalin uzuulelt'!P$1,negtgel!U571:BL571) + SUMIF(negtgel!U$2:BL$2,'Tsalin uzuulelt'!P$2,negtgel!U571:BL571)+ SUMIF(negtgel!U$2:BL$2,'Tsalin uzuulelt'!P$3,negtgel!U571:BL571)+ SUMIF(negtgel!U$2:BL$2,'Tsalin uzuulelt'!P$4,negtgel!U571:BL571)+ SUMIF(negtgel!U$2:BL$2,'Tsalin uzuulelt'!P$5,negtgel!U571:BL571)</f>
      </c>
      <c r="N571">
        <f>IF(ISNUMBER(U571*1)=CF571,0,K571-H571-G571)</f>
      </c>
      <c r="O571">
        <f>IF(ISNUMBER(U571*1)=CF571,0,L571)</f>
      </c>
      <c r="P571">
        <f>IF(ISNUMBER(U571*1)=CF571,0,M571)</f>
      </c>
      <c r="Q571">
        <f>IF(N571&gt;2400000,N571,0)</f>
      </c>
      <c r="R571">
        <f>IF(L571/Q571*100&lt;3,2,10)</f>
      </c>
      <c r="S571">
        <f>IF(CH571=0,0,IF(B571&gt;9,10,IF(B571&gt;8,B571,IF(B571&gt;7.7,7.8,IF(B571&gt;3,B571,IF(B571&gt;1.5,2))))))</f>
      </c>
      <c r="T571">
        <f>IFERROR(U571*1,0)</f>
      </c>
      <c r="U571" t="n">
        <v>55.0</v>
      </c>
      <c r="V571" t="s">
        <v>4481</v>
      </c>
      <c r="W571" t="s">
        <v>4471</v>
      </c>
      <c r="X571" t="n">
        <v>496912.0</v>
      </c>
      <c r="Y571" t="n">
        <v>496912.0</v>
      </c>
      <c r="Z571" t="n">
        <v>0.0</v>
      </c>
      <c r="AA571" t="n">
        <v>0.0</v>
      </c>
      <c r="AB571" t="n">
        <v>0.0</v>
      </c>
      <c r="AC571" t="n">
        <v>0.0</v>
      </c>
      <c r="AD571" t="n">
        <v>0.0</v>
      </c>
      <c r="AE571" t="n">
        <v>0.0</v>
      </c>
      <c r="AF571" t="n">
        <v>63000.0</v>
      </c>
      <c r="AG571" t="n">
        <v>0.0</v>
      </c>
      <c r="AH571" t="n">
        <v>0.0</v>
      </c>
      <c r="AI571" t="n">
        <v>0.0</v>
      </c>
      <c r="AJ571" t="n">
        <v>0.0</v>
      </c>
      <c r="AK571" t="n">
        <v>0.0</v>
      </c>
      <c r="AL571" t="n">
        <v>0.0</v>
      </c>
      <c r="AM571" t="n">
        <v>0.0</v>
      </c>
      <c r="AN571" t="n">
        <v>0.0</v>
      </c>
      <c r="AO571" t="n">
        <v>559912.0</v>
      </c>
      <c r="AP571" t="n">
        <v>55991.0</v>
      </c>
      <c r="AQ571" t="n">
        <v>44022.1</v>
      </c>
      <c r="CG571"/>
    </row>
    <row r="572">
      <c r="A572" t="n">
        <v>9.0</v>
      </c>
      <c r="B572">
        <f>IF((K572-G572-H572&gt;2400000),10,(L572/(K572-G572-H572)*100))</f>
      </c>
      <c r="C572">
        <f>IF(N572&gt;2400000,240000,(N572*S572)/100)</f>
      </c>
      <c r="D572">
        <f>IF(S572=0,0,IF((N572-I572)&gt;2400000,((((((N572-I572-J572)-240000))*0.1+(I572+J572)*0.1)))-7000,((((((N572-I572-J572)-(N572-I572-J572)*S572/100)))*0.1+(I572+J572)*0.1)-7000)))</f>
      </c>
      <c r="E572">
        <f>C572-O572</f>
      </c>
      <c r="F572">
        <f>D572-P572</f>
      </c>
      <c r="G572">
        <f>SUMIF(negtgel!U$2:BL$2,'Tsalin uzuulelt'!B$1,negtgel!U572:BL572) + SUMIF(negtgel!U$2:BL$2,'Tsalin uzuulelt'!B$2,negtgel!U572:BL572)+SUMIF(negtgel!U$2:BL$2,'Tsalin uzuulelt'!B$3,negtgel!U572:BL572)+SUMIF(negtgel!U$2:BL$2,'Tsalin uzuulelt'!B$4,negtgel!U572:BL572)+SUMIF(negtgel!U$2:BL$2,'Tsalin uzuulelt'!B$5,negtgel!U572:BL572)</f>
      </c>
      <c r="H572">
        <f>SUMIF(negtgel!U$2:BL$2,'Tsalin uzuulelt'!F$1,negtgel!U572:BL572) + SUMIF(negtgel!U$2:BL$2,'Tsalin uzuulelt'!F$2,negtgel!U572:BL572)+SUMIF(negtgel!U$2:BL$2,'Tsalin uzuulelt'!F$3,negtgel!U572:BL572)+SUMIF(negtgel!U$2:BL$2,'Tsalin uzuulelt'!F$4,negtgel!U572:BL572)+SUMIF(negtgel!U$2:BL$2,'Tsalin uzuulelt'!F$5,negtgel!U572:BL572)</f>
      </c>
      <c r="I572">
        <f>SUMIF(negtgel!U$2:BL$2,'Tsalin uzuulelt'!H$1,negtgel!U572:BL572) + SUMIF(negtgel!U$2:BL$2,'Tsalin uzuulelt'!H$2,negtgel!U572:BL572)+SUMIF(negtgel!U$2:BL$2,'Tsalin uzuulelt'!H$3,negtgel!U572:BL572)+SUMIF(negtgel!U$2:BL$2,'Tsalin uzuulelt'!H$4,negtgel!U572:BL572)+SUMIF(negtgel!U$2:BL$2,'Tsalin uzuulelt'!H$5,negtgel!U572:BL572)</f>
      </c>
      <c r="J572">
        <f>SUMIF(negtgel!U$2:BL$2,'Tsalin uzuulelt'!J$1,negtgel!U572:BL572) + SUMIF(negtgel!U$2:BL$2,'Tsalin uzuulelt'!J$2,negtgel!U572:BL572)+SUMIF(negtgel!U$2:BL$2,'Tsalin uzuulelt'!J$3,negtgel!U572:BL572)+SUMIF(negtgel!U$2:BL$2,'Tsalin uzuulelt'!J$4,negtgel!U572:BL572)+SUMIF(negtgel!U$2:BL$2,'Tsalin uzuulelt'!J$5,negtgel!U572:BL572)</f>
      </c>
      <c r="K572">
        <f>SUMIF(negtgel!U$2:BL$2,'Tsalin uzuulelt'!L$1,negtgel!U572:BL572) + SUMIF(negtgel!U$2:BL$2,'Tsalin uzuulelt'!L$2,negtgel!U572:BL572)+SUMIF(negtgel!U$2:BL$2,'Tsalin uzuulelt'!L$3,negtgel!U572:BL572)+SUMIF(negtgel!U$2:BL$2,'Tsalin uzuulelt'!L$4,negtgel!U572:BL572)+SUMIF(negtgel!U$2:BL$2,'Tsalin uzuulelt'!L$5,negtgel!U572:BL572)</f>
      </c>
      <c r="L572">
        <f>SUMIF(negtgel!U$2:BL$2,'Tsalin uzuulelt'!N$1,negtgel!U572:BL572) + SUMIF(negtgel!U$2:BL$2,'Tsalin uzuulelt'!N$2,negtgel!U572:BL572)+SUMIF(negtgel!U$2:BL$2,'Tsalin uzuulelt'!N$3,negtgel!U572:BL572)+SUMIF(negtgel!U$2:BL$2,'Tsalin uzuulelt'!N$4,negtgel!U572:BL572)+SUMIF(negtgel!U$2:BL$2,'Tsalin uzuulelt'!N$5,negtgel!U572:BL572)</f>
      </c>
      <c r="M572">
        <f>SUMIF(negtgel!U$2:BL$2,'Tsalin uzuulelt'!P$1,negtgel!U572:BL572) + SUMIF(negtgel!U$2:BL$2,'Tsalin uzuulelt'!P$2,negtgel!U572:BL572)+ SUMIF(negtgel!U$2:BL$2,'Tsalin uzuulelt'!P$3,negtgel!U572:BL572)+ SUMIF(negtgel!U$2:BL$2,'Tsalin uzuulelt'!P$4,negtgel!U572:BL572)+ SUMIF(negtgel!U$2:BL$2,'Tsalin uzuulelt'!P$5,negtgel!U572:BL572)</f>
      </c>
      <c r="N572">
        <f>IF(ISNUMBER(U572*1)=CF572,0,K572-H572-G572)</f>
      </c>
      <c r="O572">
        <f>IF(ISNUMBER(U572*1)=CF572,0,L572)</f>
      </c>
      <c r="P572">
        <f>IF(ISNUMBER(U572*1)=CF572,0,M572)</f>
      </c>
      <c r="Q572">
        <f>IF(N572&gt;2400000,N572,0)</f>
      </c>
      <c r="R572">
        <f>IF(L572/Q572*100&lt;3,2,10)</f>
      </c>
      <c r="S572">
        <f>IF(CH572=0,0,IF(B572&gt;9,10,IF(B572&gt;8,B572,IF(B572&gt;7.7,7.8,IF(B572&gt;3,B572,IF(B572&gt;1.5,2))))))</f>
      </c>
      <c r="T572">
        <f>IFERROR(U572*1,0)</f>
      </c>
      <c r="U572" t="n">
        <v>56.0</v>
      </c>
      <c r="V572" t="s">
        <v>4482</v>
      </c>
      <c r="W572" t="s">
        <v>4469</v>
      </c>
      <c r="X572" t="n">
        <v>733863.0</v>
      </c>
      <c r="Y572" t="n">
        <v>733863.0</v>
      </c>
      <c r="Z572" t="n">
        <v>146773.0</v>
      </c>
      <c r="AA572" t="n">
        <v>146773.0</v>
      </c>
      <c r="AB572" t="n">
        <v>0.0</v>
      </c>
      <c r="AC572" t="n">
        <v>110079.0</v>
      </c>
      <c r="AD572" t="n">
        <v>0.0</v>
      </c>
      <c r="AE572" t="n">
        <v>0.0</v>
      </c>
      <c r="AF572" t="n">
        <v>63000.0</v>
      </c>
      <c r="AG572" t="n">
        <v>0.0</v>
      </c>
      <c r="AH572" t="n">
        <v>0.0</v>
      </c>
      <c r="AI572" t="n">
        <v>0.0</v>
      </c>
      <c r="AJ572" t="n">
        <v>0.0</v>
      </c>
      <c r="AK572" t="n">
        <v>0.0</v>
      </c>
      <c r="AL572" t="n">
        <v>0.0</v>
      </c>
      <c r="AM572" t="n">
        <v>0.0</v>
      </c>
      <c r="AN572" t="n">
        <v>0.0</v>
      </c>
      <c r="AO572" t="n">
        <v>1200488.0</v>
      </c>
      <c r="AP572" t="n">
        <v>120049.0</v>
      </c>
      <c r="AQ572" t="n">
        <v>101673.9</v>
      </c>
      <c r="CG572"/>
    </row>
    <row r="573">
      <c r="A573" t="n">
        <v>9.0</v>
      </c>
      <c r="B573">
        <f>IF((K573-G573-H573&gt;2400000),10,(L573/(K573-G573-H573)*100))</f>
      </c>
      <c r="C573">
        <f>IF(N573&gt;2400000,240000,(N573*S573)/100)</f>
      </c>
      <c r="D573">
        <f>IF(S573=0,0,IF((N573-I573)&gt;2400000,((((((N573-I573-J573)-240000))*0.1+(I573+J573)*0.1)))-7000,((((((N573-I573-J573)-(N573-I573-J573)*S573/100)))*0.1+(I573+J573)*0.1)-7000)))</f>
      </c>
      <c r="E573">
        <f>C573-O573</f>
      </c>
      <c r="F573">
        <f>D573-P573</f>
      </c>
      <c r="G573">
        <f>SUMIF(negtgel!U$2:BL$2,'Tsalin uzuulelt'!B$1,negtgel!U573:BL573) + SUMIF(negtgel!U$2:BL$2,'Tsalin uzuulelt'!B$2,negtgel!U573:BL573)+SUMIF(negtgel!U$2:BL$2,'Tsalin uzuulelt'!B$3,negtgel!U573:BL573)+SUMIF(negtgel!U$2:BL$2,'Tsalin uzuulelt'!B$4,negtgel!U573:BL573)+SUMIF(negtgel!U$2:BL$2,'Tsalin uzuulelt'!B$5,negtgel!U573:BL573)</f>
      </c>
      <c r="H573">
        <f>SUMIF(negtgel!U$2:BL$2,'Tsalin uzuulelt'!F$1,negtgel!U573:BL573) + SUMIF(negtgel!U$2:BL$2,'Tsalin uzuulelt'!F$2,negtgel!U573:BL573)+SUMIF(negtgel!U$2:BL$2,'Tsalin uzuulelt'!F$3,negtgel!U573:BL573)+SUMIF(negtgel!U$2:BL$2,'Tsalin uzuulelt'!F$4,negtgel!U573:BL573)+SUMIF(negtgel!U$2:BL$2,'Tsalin uzuulelt'!F$5,negtgel!U573:BL573)</f>
      </c>
      <c r="I573">
        <f>SUMIF(negtgel!U$2:BL$2,'Tsalin uzuulelt'!H$1,negtgel!U573:BL573) + SUMIF(negtgel!U$2:BL$2,'Tsalin uzuulelt'!H$2,negtgel!U573:BL573)+SUMIF(negtgel!U$2:BL$2,'Tsalin uzuulelt'!H$3,negtgel!U573:BL573)+SUMIF(negtgel!U$2:BL$2,'Tsalin uzuulelt'!H$4,negtgel!U573:BL573)+SUMIF(negtgel!U$2:BL$2,'Tsalin uzuulelt'!H$5,negtgel!U573:BL573)</f>
      </c>
      <c r="J573">
        <f>SUMIF(negtgel!U$2:BL$2,'Tsalin uzuulelt'!J$1,negtgel!U573:BL573) + SUMIF(negtgel!U$2:BL$2,'Tsalin uzuulelt'!J$2,negtgel!U573:BL573)+SUMIF(negtgel!U$2:BL$2,'Tsalin uzuulelt'!J$3,negtgel!U573:BL573)+SUMIF(negtgel!U$2:BL$2,'Tsalin uzuulelt'!J$4,negtgel!U573:BL573)+SUMIF(negtgel!U$2:BL$2,'Tsalin uzuulelt'!J$5,negtgel!U573:BL573)</f>
      </c>
      <c r="K573">
        <f>SUMIF(negtgel!U$2:BL$2,'Tsalin uzuulelt'!L$1,negtgel!U573:BL573) + SUMIF(negtgel!U$2:BL$2,'Tsalin uzuulelt'!L$2,negtgel!U573:BL573)+SUMIF(negtgel!U$2:BL$2,'Tsalin uzuulelt'!L$3,negtgel!U573:BL573)+SUMIF(negtgel!U$2:BL$2,'Tsalin uzuulelt'!L$4,negtgel!U573:BL573)+SUMIF(negtgel!U$2:BL$2,'Tsalin uzuulelt'!L$5,negtgel!U573:BL573)</f>
      </c>
      <c r="L573">
        <f>SUMIF(negtgel!U$2:BL$2,'Tsalin uzuulelt'!N$1,negtgel!U573:BL573) + SUMIF(negtgel!U$2:BL$2,'Tsalin uzuulelt'!N$2,negtgel!U573:BL573)+SUMIF(negtgel!U$2:BL$2,'Tsalin uzuulelt'!N$3,negtgel!U573:BL573)+SUMIF(negtgel!U$2:BL$2,'Tsalin uzuulelt'!N$4,negtgel!U573:BL573)+SUMIF(negtgel!U$2:BL$2,'Tsalin uzuulelt'!N$5,negtgel!U573:BL573)</f>
      </c>
      <c r="M573">
        <f>SUMIF(negtgel!U$2:BL$2,'Tsalin uzuulelt'!P$1,negtgel!U573:BL573) + SUMIF(negtgel!U$2:BL$2,'Tsalin uzuulelt'!P$2,negtgel!U573:BL573)+ SUMIF(negtgel!U$2:BL$2,'Tsalin uzuulelt'!P$3,negtgel!U573:BL573)+ SUMIF(negtgel!U$2:BL$2,'Tsalin uzuulelt'!P$4,negtgel!U573:BL573)+ SUMIF(negtgel!U$2:BL$2,'Tsalin uzuulelt'!P$5,negtgel!U573:BL573)</f>
      </c>
      <c r="N573">
        <f>IF(ISNUMBER(U573*1)=CF573,0,K573-H573-G573)</f>
      </c>
      <c r="O573">
        <f>IF(ISNUMBER(U573*1)=CF573,0,L573)</f>
      </c>
      <c r="P573">
        <f>IF(ISNUMBER(U573*1)=CF573,0,M573)</f>
      </c>
      <c r="Q573">
        <f>IF(N573&gt;2400000,N573,0)</f>
      </c>
      <c r="R573">
        <f>IF(L573/Q573*100&lt;3,2,10)</f>
      </c>
      <c r="S573">
        <f>IF(CH573=0,0,IF(B573&gt;9,10,IF(B573&gt;8,B573,IF(B573&gt;7.7,7.8,IF(B573&gt;3,B573,IF(B573&gt;1.5,2))))))</f>
      </c>
      <c r="T573">
        <f>IFERROR(U573*1,0)</f>
      </c>
      <c r="U573" t="s">
        <v>4466</v>
      </c>
      <c r="V573"/>
      <c r="W573"/>
      <c r="X573" t="n">
        <v>5622775.0</v>
      </c>
      <c r="Y573" t="n">
        <v>5396963.0</v>
      </c>
      <c r="Z573" t="n">
        <v>456640.0</v>
      </c>
      <c r="AA573" t="n">
        <v>611069.0</v>
      </c>
      <c r="AB573" t="n">
        <v>0.0</v>
      </c>
      <c r="AC573" t="n">
        <v>177823.0</v>
      </c>
      <c r="AD573" t="n">
        <v>0.0</v>
      </c>
      <c r="AE573" t="n">
        <v>0.0</v>
      </c>
      <c r="AF573" t="n">
        <v>546000.0</v>
      </c>
      <c r="AG573" t="n">
        <v>0.0</v>
      </c>
      <c r="AH573" t="n">
        <v>0.0</v>
      </c>
      <c r="AI573" t="n">
        <v>0.0</v>
      </c>
      <c r="AJ573" t="n">
        <v>0.0</v>
      </c>
      <c r="AK573" t="n">
        <v>0.0</v>
      </c>
      <c r="AL573" t="n">
        <v>207787.0</v>
      </c>
      <c r="AM573" t="n">
        <v>0.0</v>
      </c>
      <c r="AN573" t="n">
        <v>0.0</v>
      </c>
      <c r="AO573" t="n">
        <v>7396282.0</v>
      </c>
      <c r="AP573" t="n">
        <v>718849.0</v>
      </c>
      <c r="AQ573" t="n">
        <v>589424.6</v>
      </c>
      <c r="CG573"/>
    </row>
    <row r="574">
      <c r="A574" t="n">
        <v>9.0</v>
      </c>
      <c r="B574">
        <f>IF((K574-G574-H574&gt;2400000),10,(L574/(K574-G574-H574)*100))</f>
      </c>
      <c r="C574">
        <f>IF(N574&gt;2400000,240000,(N574*S574)/100)</f>
      </c>
      <c r="D574">
        <f>IF(S574=0,0,IF((N574-I574)&gt;2400000,((((((N574-I574-J574)-240000))*0.1+(I574+J574)*0.1)))-7000,((((((N574-I574-J574)-(N574-I574-J574)*S574/100)))*0.1+(I574+J574)*0.1)-7000)))</f>
      </c>
      <c r="E574">
        <f>C574-O574</f>
      </c>
      <c r="F574">
        <f>D574-P574</f>
      </c>
      <c r="G574">
        <f>SUMIF(negtgel!U$2:BL$2,'Tsalin uzuulelt'!B$1,negtgel!U574:BL574) + SUMIF(negtgel!U$2:BL$2,'Tsalin uzuulelt'!B$2,negtgel!U574:BL574)+SUMIF(negtgel!U$2:BL$2,'Tsalin uzuulelt'!B$3,negtgel!U574:BL574)+SUMIF(negtgel!U$2:BL$2,'Tsalin uzuulelt'!B$4,negtgel!U574:BL574)+SUMIF(negtgel!U$2:BL$2,'Tsalin uzuulelt'!B$5,negtgel!U574:BL574)</f>
      </c>
      <c r="H574">
        <f>SUMIF(negtgel!U$2:BL$2,'Tsalin uzuulelt'!F$1,negtgel!U574:BL574) + SUMIF(negtgel!U$2:BL$2,'Tsalin uzuulelt'!F$2,negtgel!U574:BL574)+SUMIF(negtgel!U$2:BL$2,'Tsalin uzuulelt'!F$3,negtgel!U574:BL574)+SUMIF(negtgel!U$2:BL$2,'Tsalin uzuulelt'!F$4,negtgel!U574:BL574)+SUMIF(negtgel!U$2:BL$2,'Tsalin uzuulelt'!F$5,negtgel!U574:BL574)</f>
      </c>
      <c r="I574">
        <f>SUMIF(negtgel!U$2:BL$2,'Tsalin uzuulelt'!H$1,negtgel!U574:BL574) + SUMIF(negtgel!U$2:BL$2,'Tsalin uzuulelt'!H$2,negtgel!U574:BL574)+SUMIF(negtgel!U$2:BL$2,'Tsalin uzuulelt'!H$3,negtgel!U574:BL574)+SUMIF(negtgel!U$2:BL$2,'Tsalin uzuulelt'!H$4,negtgel!U574:BL574)+SUMIF(negtgel!U$2:BL$2,'Tsalin uzuulelt'!H$5,negtgel!U574:BL574)</f>
      </c>
      <c r="J574">
        <f>SUMIF(negtgel!U$2:BL$2,'Tsalin uzuulelt'!J$1,negtgel!U574:BL574) + SUMIF(negtgel!U$2:BL$2,'Tsalin uzuulelt'!J$2,negtgel!U574:BL574)+SUMIF(negtgel!U$2:BL$2,'Tsalin uzuulelt'!J$3,negtgel!U574:BL574)+SUMIF(negtgel!U$2:BL$2,'Tsalin uzuulelt'!J$4,negtgel!U574:BL574)+SUMIF(negtgel!U$2:BL$2,'Tsalin uzuulelt'!J$5,negtgel!U574:BL574)</f>
      </c>
      <c r="K574">
        <f>SUMIF(negtgel!U$2:BL$2,'Tsalin uzuulelt'!L$1,negtgel!U574:BL574) + SUMIF(negtgel!U$2:BL$2,'Tsalin uzuulelt'!L$2,negtgel!U574:BL574)+SUMIF(negtgel!U$2:BL$2,'Tsalin uzuulelt'!L$3,negtgel!U574:BL574)+SUMIF(negtgel!U$2:BL$2,'Tsalin uzuulelt'!L$4,negtgel!U574:BL574)+SUMIF(negtgel!U$2:BL$2,'Tsalin uzuulelt'!L$5,negtgel!U574:BL574)</f>
      </c>
      <c r="L574">
        <f>SUMIF(negtgel!U$2:BL$2,'Tsalin uzuulelt'!N$1,negtgel!U574:BL574) + SUMIF(negtgel!U$2:BL$2,'Tsalin uzuulelt'!N$2,negtgel!U574:BL574)+SUMIF(negtgel!U$2:BL$2,'Tsalin uzuulelt'!N$3,negtgel!U574:BL574)+SUMIF(negtgel!U$2:BL$2,'Tsalin uzuulelt'!N$4,negtgel!U574:BL574)+SUMIF(negtgel!U$2:BL$2,'Tsalin uzuulelt'!N$5,negtgel!U574:BL574)</f>
      </c>
      <c r="M574">
        <f>SUMIF(negtgel!U$2:BL$2,'Tsalin uzuulelt'!P$1,negtgel!U574:BL574) + SUMIF(negtgel!U$2:BL$2,'Tsalin uzuulelt'!P$2,negtgel!U574:BL574)+ SUMIF(negtgel!U$2:BL$2,'Tsalin uzuulelt'!P$3,negtgel!U574:BL574)+ SUMIF(negtgel!U$2:BL$2,'Tsalin uzuulelt'!P$4,negtgel!U574:BL574)+ SUMIF(negtgel!U$2:BL$2,'Tsalin uzuulelt'!P$5,negtgel!U574:BL574)</f>
      </c>
      <c r="N574">
        <f>IF(ISNUMBER(U574*1)=CF574,0,K574-H574-G574)</f>
      </c>
      <c r="O574">
        <f>IF(ISNUMBER(U574*1)=CF574,0,L574)</f>
      </c>
      <c r="P574">
        <f>IF(ISNUMBER(U574*1)=CF574,0,M574)</f>
      </c>
      <c r="Q574">
        <f>IF(N574&gt;2400000,N574,0)</f>
      </c>
      <c r="R574">
        <f>IF(L574/Q574*100&lt;3,2,10)</f>
      </c>
      <c r="S574">
        <f>IF(CH574=0,0,IF(B574&gt;9,10,IF(B574&gt;8,B574,IF(B574&gt;7.7,7.8,IF(B574&gt;3,B574,IF(B574&gt;1.5,2))))))</f>
      </c>
      <c r="T574">
        <f>IFERROR(U574*1,0)</f>
      </c>
      <c r="U574" t="s">
        <v>4483</v>
      </c>
      <c r="V574"/>
      <c r="W574"/>
      <c r="X574"/>
      <c r="Y574"/>
      <c r="Z574"/>
      <c r="AA574"/>
      <c r="AB574"/>
      <c r="AC574"/>
      <c r="AD574"/>
      <c r="AE574"/>
      <c r="AF574"/>
      <c r="AG574"/>
      <c r="AH574"/>
      <c r="AI574"/>
      <c r="AJ574"/>
      <c r="AK574"/>
      <c r="AL574"/>
      <c r="AM574"/>
      <c r="AN574"/>
      <c r="AO574"/>
      <c r="AP574"/>
      <c r="AQ574"/>
      <c r="CG574"/>
    </row>
    <row r="575">
      <c r="A575" t="n">
        <v>9.0</v>
      </c>
      <c r="B575">
        <f>IF((K575-G575-H575&gt;2400000),10,(L575/(K575-G575-H575)*100))</f>
      </c>
      <c r="C575">
        <f>IF(N575&gt;2400000,240000,(N575*S575)/100)</f>
      </c>
      <c r="D575">
        <f>IF(S575=0,0,IF((N575-I575)&gt;2400000,((((((N575-I575-J575)-240000))*0.1+(I575+J575)*0.1)))-7000,((((((N575-I575-J575)-(N575-I575-J575)*S575/100)))*0.1+(I575+J575)*0.1)-7000)))</f>
      </c>
      <c r="E575">
        <f>C575-O575</f>
      </c>
      <c r="F575">
        <f>D575-P575</f>
      </c>
      <c r="G575">
        <f>SUMIF(negtgel!U$2:BL$2,'Tsalin uzuulelt'!B$1,negtgel!U575:BL575) + SUMIF(negtgel!U$2:BL$2,'Tsalin uzuulelt'!B$2,negtgel!U575:BL575)+SUMIF(negtgel!U$2:BL$2,'Tsalin uzuulelt'!B$3,negtgel!U575:BL575)+SUMIF(negtgel!U$2:BL$2,'Tsalin uzuulelt'!B$4,negtgel!U575:BL575)+SUMIF(negtgel!U$2:BL$2,'Tsalin uzuulelt'!B$5,negtgel!U575:BL575)</f>
      </c>
      <c r="H575">
        <f>SUMIF(negtgel!U$2:BL$2,'Tsalin uzuulelt'!F$1,negtgel!U575:BL575) + SUMIF(negtgel!U$2:BL$2,'Tsalin uzuulelt'!F$2,negtgel!U575:BL575)+SUMIF(negtgel!U$2:BL$2,'Tsalin uzuulelt'!F$3,negtgel!U575:BL575)+SUMIF(negtgel!U$2:BL$2,'Tsalin uzuulelt'!F$4,negtgel!U575:BL575)+SUMIF(negtgel!U$2:BL$2,'Tsalin uzuulelt'!F$5,negtgel!U575:BL575)</f>
      </c>
      <c r="I575">
        <f>SUMIF(negtgel!U$2:BL$2,'Tsalin uzuulelt'!H$1,negtgel!U575:BL575) + SUMIF(negtgel!U$2:BL$2,'Tsalin uzuulelt'!H$2,negtgel!U575:BL575)+SUMIF(negtgel!U$2:BL$2,'Tsalin uzuulelt'!H$3,negtgel!U575:BL575)+SUMIF(negtgel!U$2:BL$2,'Tsalin uzuulelt'!H$4,negtgel!U575:BL575)+SUMIF(negtgel!U$2:BL$2,'Tsalin uzuulelt'!H$5,negtgel!U575:BL575)</f>
      </c>
      <c r="J575">
        <f>SUMIF(negtgel!U$2:BL$2,'Tsalin uzuulelt'!J$1,negtgel!U575:BL575) + SUMIF(negtgel!U$2:BL$2,'Tsalin uzuulelt'!J$2,negtgel!U575:BL575)+SUMIF(negtgel!U$2:BL$2,'Tsalin uzuulelt'!J$3,negtgel!U575:BL575)+SUMIF(negtgel!U$2:BL$2,'Tsalin uzuulelt'!J$4,negtgel!U575:BL575)+SUMIF(negtgel!U$2:BL$2,'Tsalin uzuulelt'!J$5,negtgel!U575:BL575)</f>
      </c>
      <c r="K575">
        <f>SUMIF(negtgel!U$2:BL$2,'Tsalin uzuulelt'!L$1,negtgel!U575:BL575) + SUMIF(negtgel!U$2:BL$2,'Tsalin uzuulelt'!L$2,negtgel!U575:BL575)+SUMIF(negtgel!U$2:BL$2,'Tsalin uzuulelt'!L$3,negtgel!U575:BL575)+SUMIF(negtgel!U$2:BL$2,'Tsalin uzuulelt'!L$4,negtgel!U575:BL575)+SUMIF(negtgel!U$2:BL$2,'Tsalin uzuulelt'!L$5,negtgel!U575:BL575)</f>
      </c>
      <c r="L575">
        <f>SUMIF(negtgel!U$2:BL$2,'Tsalin uzuulelt'!N$1,negtgel!U575:BL575) + SUMIF(negtgel!U$2:BL$2,'Tsalin uzuulelt'!N$2,negtgel!U575:BL575)+SUMIF(negtgel!U$2:BL$2,'Tsalin uzuulelt'!N$3,negtgel!U575:BL575)+SUMIF(negtgel!U$2:BL$2,'Tsalin uzuulelt'!N$4,negtgel!U575:BL575)+SUMIF(negtgel!U$2:BL$2,'Tsalin uzuulelt'!N$5,negtgel!U575:BL575)</f>
      </c>
      <c r="M575">
        <f>SUMIF(negtgel!U$2:BL$2,'Tsalin uzuulelt'!P$1,negtgel!U575:BL575) + SUMIF(negtgel!U$2:BL$2,'Tsalin uzuulelt'!P$2,negtgel!U575:BL575)+ SUMIF(negtgel!U$2:BL$2,'Tsalin uzuulelt'!P$3,negtgel!U575:BL575)+ SUMIF(negtgel!U$2:BL$2,'Tsalin uzuulelt'!P$4,negtgel!U575:BL575)+ SUMIF(negtgel!U$2:BL$2,'Tsalin uzuulelt'!P$5,negtgel!U575:BL575)</f>
      </c>
      <c r="N575">
        <f>IF(ISNUMBER(U575*1)=CF575,0,K575-H575-G575)</f>
      </c>
      <c r="O575">
        <f>IF(ISNUMBER(U575*1)=CF575,0,L575)</f>
      </c>
      <c r="P575">
        <f>IF(ISNUMBER(U575*1)=CF575,0,M575)</f>
      </c>
      <c r="Q575">
        <f>IF(N575&gt;2400000,N575,0)</f>
      </c>
      <c r="R575">
        <f>IF(L575/Q575*100&lt;3,2,10)</f>
      </c>
      <c r="S575">
        <f>IF(CH575=0,0,IF(B575&gt;9,10,IF(B575&gt;8,B575,IF(B575&gt;7.7,7.8,IF(B575&gt;3,B575,IF(B575&gt;1.5,2))))))</f>
      </c>
      <c r="T575">
        <f>IFERROR(U575*1,0)</f>
      </c>
      <c r="U575" t="n">
        <v>57.0</v>
      </c>
      <c r="V575" t="s">
        <v>4484</v>
      </c>
      <c r="W575" t="s">
        <v>4469</v>
      </c>
      <c r="X575" t="n">
        <v>645556.0</v>
      </c>
      <c r="Y575" t="n">
        <v>645556.0</v>
      </c>
      <c r="Z575" t="n">
        <v>64556.0</v>
      </c>
      <c r="AA575" t="n">
        <v>109745.0</v>
      </c>
      <c r="AB575" t="n">
        <v>0.0</v>
      </c>
      <c r="AC575" t="n">
        <v>0.0</v>
      </c>
      <c r="AD575" t="n">
        <v>0.0</v>
      </c>
      <c r="AE575" t="n">
        <v>0.0</v>
      </c>
      <c r="AF575" t="n">
        <v>63000.0</v>
      </c>
      <c r="AG575" t="n">
        <v>0.0</v>
      </c>
      <c r="AH575" t="n">
        <v>0.0</v>
      </c>
      <c r="AI575" t="n">
        <v>0.0</v>
      </c>
      <c r="AJ575" t="n">
        <v>0.0</v>
      </c>
      <c r="AK575" t="n">
        <v>0.0</v>
      </c>
      <c r="AL575" t="n">
        <v>0.0</v>
      </c>
      <c r="AM575" t="n">
        <v>0.0</v>
      </c>
      <c r="AN575" t="n">
        <v>0.0</v>
      </c>
      <c r="AO575" t="n">
        <v>882857.0</v>
      </c>
      <c r="AP575" t="n">
        <v>88286.0</v>
      </c>
      <c r="AQ575" t="n">
        <v>73087.1</v>
      </c>
      <c r="CG575"/>
    </row>
    <row r="576">
      <c r="A576" t="n">
        <v>9.0</v>
      </c>
      <c r="B576">
        <f>IF((K576-G576-H576&gt;2400000),10,(L576/(K576-G576-H576)*100))</f>
      </c>
      <c r="C576">
        <f>IF(N576&gt;2400000,240000,(N576*S576)/100)</f>
      </c>
      <c r="D576">
        <f>IF(S576=0,0,IF((N576-I576)&gt;2400000,((((((N576-I576-J576)-240000))*0.1+(I576+J576)*0.1)))-7000,((((((N576-I576-J576)-(N576-I576-J576)*S576/100)))*0.1+(I576+J576)*0.1)-7000)))</f>
      </c>
      <c r="E576">
        <f>C576-O576</f>
      </c>
      <c r="F576">
        <f>D576-P576</f>
      </c>
      <c r="G576">
        <f>SUMIF(negtgel!U$2:BL$2,'Tsalin uzuulelt'!B$1,negtgel!U576:BL576) + SUMIF(negtgel!U$2:BL$2,'Tsalin uzuulelt'!B$2,negtgel!U576:BL576)+SUMIF(negtgel!U$2:BL$2,'Tsalin uzuulelt'!B$3,negtgel!U576:BL576)+SUMIF(negtgel!U$2:BL$2,'Tsalin uzuulelt'!B$4,negtgel!U576:BL576)+SUMIF(negtgel!U$2:BL$2,'Tsalin uzuulelt'!B$5,negtgel!U576:BL576)</f>
      </c>
      <c r="H576">
        <f>SUMIF(negtgel!U$2:BL$2,'Tsalin uzuulelt'!F$1,negtgel!U576:BL576) + SUMIF(negtgel!U$2:BL$2,'Tsalin uzuulelt'!F$2,negtgel!U576:BL576)+SUMIF(negtgel!U$2:BL$2,'Tsalin uzuulelt'!F$3,negtgel!U576:BL576)+SUMIF(negtgel!U$2:BL$2,'Tsalin uzuulelt'!F$4,negtgel!U576:BL576)+SUMIF(negtgel!U$2:BL$2,'Tsalin uzuulelt'!F$5,negtgel!U576:BL576)</f>
      </c>
      <c r="I576">
        <f>SUMIF(negtgel!U$2:BL$2,'Tsalin uzuulelt'!H$1,negtgel!U576:BL576) + SUMIF(negtgel!U$2:BL$2,'Tsalin uzuulelt'!H$2,negtgel!U576:BL576)+SUMIF(negtgel!U$2:BL$2,'Tsalin uzuulelt'!H$3,negtgel!U576:BL576)+SUMIF(negtgel!U$2:BL$2,'Tsalin uzuulelt'!H$4,negtgel!U576:BL576)+SUMIF(negtgel!U$2:BL$2,'Tsalin uzuulelt'!H$5,negtgel!U576:BL576)</f>
      </c>
      <c r="J576">
        <f>SUMIF(negtgel!U$2:BL$2,'Tsalin uzuulelt'!J$1,negtgel!U576:BL576) + SUMIF(negtgel!U$2:BL$2,'Tsalin uzuulelt'!J$2,negtgel!U576:BL576)+SUMIF(negtgel!U$2:BL$2,'Tsalin uzuulelt'!J$3,negtgel!U576:BL576)+SUMIF(negtgel!U$2:BL$2,'Tsalin uzuulelt'!J$4,negtgel!U576:BL576)+SUMIF(negtgel!U$2:BL$2,'Tsalin uzuulelt'!J$5,negtgel!U576:BL576)</f>
      </c>
      <c r="K576">
        <f>SUMIF(negtgel!U$2:BL$2,'Tsalin uzuulelt'!L$1,negtgel!U576:BL576) + SUMIF(negtgel!U$2:BL$2,'Tsalin uzuulelt'!L$2,negtgel!U576:BL576)+SUMIF(negtgel!U$2:BL$2,'Tsalin uzuulelt'!L$3,negtgel!U576:BL576)+SUMIF(negtgel!U$2:BL$2,'Tsalin uzuulelt'!L$4,negtgel!U576:BL576)+SUMIF(negtgel!U$2:BL$2,'Tsalin uzuulelt'!L$5,negtgel!U576:BL576)</f>
      </c>
      <c r="L576">
        <f>SUMIF(negtgel!U$2:BL$2,'Tsalin uzuulelt'!N$1,negtgel!U576:BL576) + SUMIF(negtgel!U$2:BL$2,'Tsalin uzuulelt'!N$2,negtgel!U576:BL576)+SUMIF(negtgel!U$2:BL$2,'Tsalin uzuulelt'!N$3,negtgel!U576:BL576)+SUMIF(negtgel!U$2:BL$2,'Tsalin uzuulelt'!N$4,negtgel!U576:BL576)+SUMIF(negtgel!U$2:BL$2,'Tsalin uzuulelt'!N$5,negtgel!U576:BL576)</f>
      </c>
      <c r="M576">
        <f>SUMIF(negtgel!U$2:BL$2,'Tsalin uzuulelt'!P$1,negtgel!U576:BL576) + SUMIF(negtgel!U$2:BL$2,'Tsalin uzuulelt'!P$2,negtgel!U576:BL576)+ SUMIF(negtgel!U$2:BL$2,'Tsalin uzuulelt'!P$3,negtgel!U576:BL576)+ SUMIF(negtgel!U$2:BL$2,'Tsalin uzuulelt'!P$4,negtgel!U576:BL576)+ SUMIF(negtgel!U$2:BL$2,'Tsalin uzuulelt'!P$5,negtgel!U576:BL576)</f>
      </c>
      <c r="N576">
        <f>IF(ISNUMBER(U576*1)=CF576,0,K576-H576-G576)</f>
      </c>
      <c r="O576">
        <f>IF(ISNUMBER(U576*1)=CF576,0,L576)</f>
      </c>
      <c r="P576">
        <f>IF(ISNUMBER(U576*1)=CF576,0,M576)</f>
      </c>
      <c r="Q576">
        <f>IF(N576&gt;2400000,N576,0)</f>
      </c>
      <c r="R576">
        <f>IF(L576/Q576*100&lt;3,2,10)</f>
      </c>
      <c r="S576">
        <f>IF(CH576=0,0,IF(B576&gt;9,10,IF(B576&gt;8,B576,IF(B576&gt;7.7,7.8,IF(B576&gt;3,B576,IF(B576&gt;1.5,2))))))</f>
      </c>
      <c r="T576">
        <f>IFERROR(U576*1,0)</f>
      </c>
      <c r="U576" t="n">
        <v>58.0</v>
      </c>
      <c r="V576" t="s">
        <v>4531</v>
      </c>
      <c r="W576" t="s">
        <v>4471</v>
      </c>
      <c r="X576" t="n">
        <v>496912.0</v>
      </c>
      <c r="Y576" t="n">
        <v>473250.0</v>
      </c>
      <c r="Z576" t="n">
        <v>0.0</v>
      </c>
      <c r="AA576" t="n">
        <v>0.0</v>
      </c>
      <c r="AB576" t="n">
        <v>47325.0</v>
      </c>
      <c r="AC576" t="n">
        <v>0.0</v>
      </c>
      <c r="AD576" t="n">
        <v>0.0</v>
      </c>
      <c r="AE576" t="n">
        <v>0.0</v>
      </c>
      <c r="AF576" t="n">
        <v>60000.0</v>
      </c>
      <c r="AG576" t="n">
        <v>0.0</v>
      </c>
      <c r="AH576" t="n">
        <v>0.0</v>
      </c>
      <c r="AI576" t="n">
        <v>0.0</v>
      </c>
      <c r="AJ576" t="n">
        <v>0.0</v>
      </c>
      <c r="AK576" t="n">
        <v>0.0</v>
      </c>
      <c r="AL576" t="n">
        <v>67794.0</v>
      </c>
      <c r="AM576" t="n">
        <v>0.0</v>
      </c>
      <c r="AN576" t="n">
        <v>0.0</v>
      </c>
      <c r="AO576" t="n">
        <v>648369.0</v>
      </c>
      <c r="AP576" t="n">
        <v>58058.0</v>
      </c>
      <c r="AQ576" t="n">
        <v>45851.8</v>
      </c>
      <c r="CG576"/>
    </row>
    <row r="577">
      <c r="A577" t="n">
        <v>9.0</v>
      </c>
      <c r="B577">
        <f>IF((K577-G577-H577&gt;2400000),10,(L577/(K577-G577-H577)*100))</f>
      </c>
      <c r="C577">
        <f>IF(N577&gt;2400000,240000,(N577*S577)/100)</f>
      </c>
      <c r="D577">
        <f>IF(S577=0,0,IF((N577-I577)&gt;2400000,((((((N577-I577-J577)-240000))*0.1+(I577+J577)*0.1)))-7000,((((((N577-I577-J577)-(N577-I577-J577)*S577/100)))*0.1+(I577+J577)*0.1)-7000)))</f>
      </c>
      <c r="E577">
        <f>C577-O577</f>
      </c>
      <c r="F577">
        <f>D577-P577</f>
      </c>
      <c r="G577">
        <f>SUMIF(negtgel!U$2:BL$2,'Tsalin uzuulelt'!B$1,negtgel!U577:BL577) + SUMIF(negtgel!U$2:BL$2,'Tsalin uzuulelt'!B$2,negtgel!U577:BL577)+SUMIF(negtgel!U$2:BL$2,'Tsalin uzuulelt'!B$3,negtgel!U577:BL577)+SUMIF(negtgel!U$2:BL$2,'Tsalin uzuulelt'!B$4,negtgel!U577:BL577)+SUMIF(negtgel!U$2:BL$2,'Tsalin uzuulelt'!B$5,negtgel!U577:BL577)</f>
      </c>
      <c r="H577">
        <f>SUMIF(negtgel!U$2:BL$2,'Tsalin uzuulelt'!F$1,negtgel!U577:BL577) + SUMIF(negtgel!U$2:BL$2,'Tsalin uzuulelt'!F$2,negtgel!U577:BL577)+SUMIF(negtgel!U$2:BL$2,'Tsalin uzuulelt'!F$3,negtgel!U577:BL577)+SUMIF(negtgel!U$2:BL$2,'Tsalin uzuulelt'!F$4,negtgel!U577:BL577)+SUMIF(negtgel!U$2:BL$2,'Tsalin uzuulelt'!F$5,negtgel!U577:BL577)</f>
      </c>
      <c r="I577">
        <f>SUMIF(negtgel!U$2:BL$2,'Tsalin uzuulelt'!H$1,negtgel!U577:BL577) + SUMIF(negtgel!U$2:BL$2,'Tsalin uzuulelt'!H$2,negtgel!U577:BL577)+SUMIF(negtgel!U$2:BL$2,'Tsalin uzuulelt'!H$3,negtgel!U577:BL577)+SUMIF(negtgel!U$2:BL$2,'Tsalin uzuulelt'!H$4,negtgel!U577:BL577)+SUMIF(negtgel!U$2:BL$2,'Tsalin uzuulelt'!H$5,negtgel!U577:BL577)</f>
      </c>
      <c r="J577">
        <f>SUMIF(negtgel!U$2:BL$2,'Tsalin uzuulelt'!J$1,negtgel!U577:BL577) + SUMIF(negtgel!U$2:BL$2,'Tsalin uzuulelt'!J$2,negtgel!U577:BL577)+SUMIF(negtgel!U$2:BL$2,'Tsalin uzuulelt'!J$3,negtgel!U577:BL577)+SUMIF(negtgel!U$2:BL$2,'Tsalin uzuulelt'!J$4,negtgel!U577:BL577)+SUMIF(negtgel!U$2:BL$2,'Tsalin uzuulelt'!J$5,negtgel!U577:BL577)</f>
      </c>
      <c r="K577">
        <f>SUMIF(negtgel!U$2:BL$2,'Tsalin uzuulelt'!L$1,negtgel!U577:BL577) + SUMIF(negtgel!U$2:BL$2,'Tsalin uzuulelt'!L$2,negtgel!U577:BL577)+SUMIF(negtgel!U$2:BL$2,'Tsalin uzuulelt'!L$3,negtgel!U577:BL577)+SUMIF(negtgel!U$2:BL$2,'Tsalin uzuulelt'!L$4,negtgel!U577:BL577)+SUMIF(negtgel!U$2:BL$2,'Tsalin uzuulelt'!L$5,negtgel!U577:BL577)</f>
      </c>
      <c r="L577">
        <f>SUMIF(negtgel!U$2:BL$2,'Tsalin uzuulelt'!N$1,negtgel!U577:BL577) + SUMIF(negtgel!U$2:BL$2,'Tsalin uzuulelt'!N$2,negtgel!U577:BL577)+SUMIF(negtgel!U$2:BL$2,'Tsalin uzuulelt'!N$3,negtgel!U577:BL577)+SUMIF(negtgel!U$2:BL$2,'Tsalin uzuulelt'!N$4,negtgel!U577:BL577)+SUMIF(negtgel!U$2:BL$2,'Tsalin uzuulelt'!N$5,negtgel!U577:BL577)</f>
      </c>
      <c r="M577">
        <f>SUMIF(negtgel!U$2:BL$2,'Tsalin uzuulelt'!P$1,negtgel!U577:BL577) + SUMIF(negtgel!U$2:BL$2,'Tsalin uzuulelt'!P$2,negtgel!U577:BL577)+ SUMIF(negtgel!U$2:BL$2,'Tsalin uzuulelt'!P$3,negtgel!U577:BL577)+ SUMIF(negtgel!U$2:BL$2,'Tsalin uzuulelt'!P$4,negtgel!U577:BL577)+ SUMIF(negtgel!U$2:BL$2,'Tsalin uzuulelt'!P$5,negtgel!U577:BL577)</f>
      </c>
      <c r="N577">
        <f>IF(ISNUMBER(U577*1)=CF577,0,K577-H577-G577)</f>
      </c>
      <c r="O577">
        <f>IF(ISNUMBER(U577*1)=CF577,0,L577)</f>
      </c>
      <c r="P577">
        <f>IF(ISNUMBER(U577*1)=CF577,0,M577)</f>
      </c>
      <c r="Q577">
        <f>IF(N577&gt;2400000,N577,0)</f>
      </c>
      <c r="R577">
        <f>IF(L577/Q577*100&lt;3,2,10)</f>
      </c>
      <c r="S577">
        <f>IF(CH577=0,0,IF(B577&gt;9,10,IF(B577&gt;8,B577,IF(B577&gt;7.7,7.8,IF(B577&gt;3,B577,IF(B577&gt;1.5,2))))))</f>
      </c>
      <c r="T577">
        <f>IFERROR(U577*1,0)</f>
      </c>
      <c r="U577" t="n">
        <v>59.0</v>
      </c>
      <c r="V577" t="s">
        <v>4551</v>
      </c>
      <c r="W577" t="s">
        <v>4469</v>
      </c>
      <c r="X577" t="n">
        <v>645556.0</v>
      </c>
      <c r="Y577" t="n">
        <v>399630.0</v>
      </c>
      <c r="Z577" t="n">
        <v>59944.0</v>
      </c>
      <c r="AA577" t="n">
        <v>67937.0</v>
      </c>
      <c r="AB577" t="n">
        <v>0.0</v>
      </c>
      <c r="AC577" t="n">
        <v>0.0</v>
      </c>
      <c r="AD577" t="n">
        <v>0.0</v>
      </c>
      <c r="AE577" t="n">
        <v>0.0</v>
      </c>
      <c r="AF577" t="n">
        <v>39000.0</v>
      </c>
      <c r="AG577" t="n">
        <v>0.0</v>
      </c>
      <c r="AH577" t="n">
        <v>0.0</v>
      </c>
      <c r="AI577" t="n">
        <v>0.0</v>
      </c>
      <c r="AJ577" t="n">
        <v>0.0</v>
      </c>
      <c r="AK577" t="n">
        <v>0.0</v>
      </c>
      <c r="AL577" t="n">
        <v>0.0</v>
      </c>
      <c r="AM577" t="n">
        <v>0.0</v>
      </c>
      <c r="AN577" t="n">
        <v>0.0</v>
      </c>
      <c r="AO577" t="n">
        <v>566511.0</v>
      </c>
      <c r="AP577" t="n">
        <v>56651.0</v>
      </c>
      <c r="AQ577" t="n">
        <v>44376.0</v>
      </c>
      <c r="CG577"/>
    </row>
    <row r="578">
      <c r="A578" t="n">
        <v>9.0</v>
      </c>
      <c r="B578">
        <f>IF((K578-G578-H578&gt;2400000),10,(L578/(K578-G578-H578)*100))</f>
      </c>
      <c r="C578">
        <f>IF(N578&gt;2400000,240000,(N578*S578)/100)</f>
      </c>
      <c r="D578">
        <f>IF(S578=0,0,IF((N578-I578)&gt;2400000,((((((N578-I578-J578)-240000))*0.1+(I578+J578)*0.1)))-7000,((((((N578-I578-J578)-(N578-I578-J578)*S578/100)))*0.1+(I578+J578)*0.1)-7000)))</f>
      </c>
      <c r="E578">
        <f>C578-O578</f>
      </c>
      <c r="F578">
        <f>D578-P578</f>
      </c>
      <c r="G578">
        <f>SUMIF(negtgel!U$2:BL$2,'Tsalin uzuulelt'!B$1,negtgel!U578:BL578) + SUMIF(negtgel!U$2:BL$2,'Tsalin uzuulelt'!B$2,negtgel!U578:BL578)+SUMIF(negtgel!U$2:BL$2,'Tsalin uzuulelt'!B$3,negtgel!U578:BL578)+SUMIF(negtgel!U$2:BL$2,'Tsalin uzuulelt'!B$4,negtgel!U578:BL578)+SUMIF(negtgel!U$2:BL$2,'Tsalin uzuulelt'!B$5,negtgel!U578:BL578)</f>
      </c>
      <c r="H578">
        <f>SUMIF(negtgel!U$2:BL$2,'Tsalin uzuulelt'!F$1,negtgel!U578:BL578) + SUMIF(negtgel!U$2:BL$2,'Tsalin uzuulelt'!F$2,negtgel!U578:BL578)+SUMIF(negtgel!U$2:BL$2,'Tsalin uzuulelt'!F$3,negtgel!U578:BL578)+SUMIF(negtgel!U$2:BL$2,'Tsalin uzuulelt'!F$4,negtgel!U578:BL578)+SUMIF(negtgel!U$2:BL$2,'Tsalin uzuulelt'!F$5,negtgel!U578:BL578)</f>
      </c>
      <c r="I578">
        <f>SUMIF(negtgel!U$2:BL$2,'Tsalin uzuulelt'!H$1,negtgel!U578:BL578) + SUMIF(negtgel!U$2:BL$2,'Tsalin uzuulelt'!H$2,negtgel!U578:BL578)+SUMIF(negtgel!U$2:BL$2,'Tsalin uzuulelt'!H$3,negtgel!U578:BL578)+SUMIF(negtgel!U$2:BL$2,'Tsalin uzuulelt'!H$4,negtgel!U578:BL578)+SUMIF(negtgel!U$2:BL$2,'Tsalin uzuulelt'!H$5,negtgel!U578:BL578)</f>
      </c>
      <c r="J578">
        <f>SUMIF(negtgel!U$2:BL$2,'Tsalin uzuulelt'!J$1,negtgel!U578:BL578) + SUMIF(negtgel!U$2:BL$2,'Tsalin uzuulelt'!J$2,negtgel!U578:BL578)+SUMIF(negtgel!U$2:BL$2,'Tsalin uzuulelt'!J$3,negtgel!U578:BL578)+SUMIF(negtgel!U$2:BL$2,'Tsalin uzuulelt'!J$4,negtgel!U578:BL578)+SUMIF(negtgel!U$2:BL$2,'Tsalin uzuulelt'!J$5,negtgel!U578:BL578)</f>
      </c>
      <c r="K578">
        <f>SUMIF(negtgel!U$2:BL$2,'Tsalin uzuulelt'!L$1,negtgel!U578:BL578) + SUMIF(negtgel!U$2:BL$2,'Tsalin uzuulelt'!L$2,negtgel!U578:BL578)+SUMIF(negtgel!U$2:BL$2,'Tsalin uzuulelt'!L$3,negtgel!U578:BL578)+SUMIF(negtgel!U$2:BL$2,'Tsalin uzuulelt'!L$4,negtgel!U578:BL578)+SUMIF(negtgel!U$2:BL$2,'Tsalin uzuulelt'!L$5,negtgel!U578:BL578)</f>
      </c>
      <c r="L578">
        <f>SUMIF(negtgel!U$2:BL$2,'Tsalin uzuulelt'!N$1,negtgel!U578:BL578) + SUMIF(negtgel!U$2:BL$2,'Tsalin uzuulelt'!N$2,negtgel!U578:BL578)+SUMIF(negtgel!U$2:BL$2,'Tsalin uzuulelt'!N$3,negtgel!U578:BL578)+SUMIF(negtgel!U$2:BL$2,'Tsalin uzuulelt'!N$4,negtgel!U578:BL578)+SUMIF(negtgel!U$2:BL$2,'Tsalin uzuulelt'!N$5,negtgel!U578:BL578)</f>
      </c>
      <c r="M578">
        <f>SUMIF(negtgel!U$2:BL$2,'Tsalin uzuulelt'!P$1,negtgel!U578:BL578) + SUMIF(negtgel!U$2:BL$2,'Tsalin uzuulelt'!P$2,negtgel!U578:BL578)+ SUMIF(negtgel!U$2:BL$2,'Tsalin uzuulelt'!P$3,negtgel!U578:BL578)+ SUMIF(negtgel!U$2:BL$2,'Tsalin uzuulelt'!P$4,negtgel!U578:BL578)+ SUMIF(negtgel!U$2:BL$2,'Tsalin uzuulelt'!P$5,negtgel!U578:BL578)</f>
      </c>
      <c r="N578">
        <f>IF(ISNUMBER(U578*1)=CF578,0,K578-H578-G578)</f>
      </c>
      <c r="O578">
        <f>IF(ISNUMBER(U578*1)=CF578,0,L578)</f>
      </c>
      <c r="P578">
        <f>IF(ISNUMBER(U578*1)=CF578,0,M578)</f>
      </c>
      <c r="Q578">
        <f>IF(N578&gt;2400000,N578,0)</f>
      </c>
      <c r="R578">
        <f>IF(L578/Q578*100&lt;3,2,10)</f>
      </c>
      <c r="S578">
        <f>IF(CH578=0,0,IF(B578&gt;9,10,IF(B578&gt;8,B578,IF(B578&gt;7.7,7.8,IF(B578&gt;3,B578,IF(B578&gt;1.5,2))))))</f>
      </c>
      <c r="T578">
        <f>IFERROR(U578*1,0)</f>
      </c>
      <c r="U578" t="s">
        <v>4494</v>
      </c>
      <c r="V578"/>
      <c r="W578"/>
      <c r="X578"/>
      <c r="Y578"/>
      <c r="Z578"/>
      <c r="AA578"/>
      <c r="AB578"/>
      <c r="AC578"/>
      <c r="AD578"/>
      <c r="AE578"/>
      <c r="AF578"/>
      <c r="AG578"/>
      <c r="AH578"/>
      <c r="AI578"/>
      <c r="AJ578"/>
      <c r="AK578"/>
      <c r="AL578"/>
      <c r="AM578"/>
      <c r="AN578"/>
      <c r="AO578"/>
      <c r="AP578"/>
      <c r="AQ578"/>
      <c r="CG578"/>
    </row>
    <row r="579">
      <c r="A579" t="n">
        <v>9.0</v>
      </c>
      <c r="B579">
        <f>IF((K579-G579-H579&gt;2400000),10,(L579/(K579-G579-H579)*100))</f>
      </c>
      <c r="C579">
        <f>IF(N579&gt;2400000,240000,(N579*S579)/100)</f>
      </c>
      <c r="D579">
        <f>IF(S579=0,0,IF((N579-I579)&gt;2400000,((((((N579-I579-J579)-240000))*0.1+(I579+J579)*0.1)))-7000,((((((N579-I579-J579)-(N579-I579-J579)*S579/100)))*0.1+(I579+J579)*0.1)-7000)))</f>
      </c>
      <c r="E579">
        <f>C579-O579</f>
      </c>
      <c r="F579">
        <f>D579-P579</f>
      </c>
      <c r="G579">
        <f>SUMIF(negtgel!U$2:BL$2,'Tsalin uzuulelt'!B$1,negtgel!U579:BL579) + SUMIF(negtgel!U$2:BL$2,'Tsalin uzuulelt'!B$2,negtgel!U579:BL579)+SUMIF(negtgel!U$2:BL$2,'Tsalin uzuulelt'!B$3,negtgel!U579:BL579)+SUMIF(negtgel!U$2:BL$2,'Tsalin uzuulelt'!B$4,negtgel!U579:BL579)+SUMIF(negtgel!U$2:BL$2,'Tsalin uzuulelt'!B$5,negtgel!U579:BL579)</f>
      </c>
      <c r="H579">
        <f>SUMIF(negtgel!U$2:BL$2,'Tsalin uzuulelt'!F$1,negtgel!U579:BL579) + SUMIF(negtgel!U$2:BL$2,'Tsalin uzuulelt'!F$2,negtgel!U579:BL579)+SUMIF(negtgel!U$2:BL$2,'Tsalin uzuulelt'!F$3,negtgel!U579:BL579)+SUMIF(negtgel!U$2:BL$2,'Tsalin uzuulelt'!F$4,negtgel!U579:BL579)+SUMIF(negtgel!U$2:BL$2,'Tsalin uzuulelt'!F$5,negtgel!U579:BL579)</f>
      </c>
      <c r="I579">
        <f>SUMIF(negtgel!U$2:BL$2,'Tsalin uzuulelt'!H$1,negtgel!U579:BL579) + SUMIF(negtgel!U$2:BL$2,'Tsalin uzuulelt'!H$2,negtgel!U579:BL579)+SUMIF(negtgel!U$2:BL$2,'Tsalin uzuulelt'!H$3,negtgel!U579:BL579)+SUMIF(negtgel!U$2:BL$2,'Tsalin uzuulelt'!H$4,negtgel!U579:BL579)+SUMIF(negtgel!U$2:BL$2,'Tsalin uzuulelt'!H$5,negtgel!U579:BL579)</f>
      </c>
      <c r="J579">
        <f>SUMIF(negtgel!U$2:BL$2,'Tsalin uzuulelt'!J$1,negtgel!U579:BL579) + SUMIF(negtgel!U$2:BL$2,'Tsalin uzuulelt'!J$2,negtgel!U579:BL579)+SUMIF(negtgel!U$2:BL$2,'Tsalin uzuulelt'!J$3,negtgel!U579:BL579)+SUMIF(negtgel!U$2:BL$2,'Tsalin uzuulelt'!J$4,negtgel!U579:BL579)+SUMIF(negtgel!U$2:BL$2,'Tsalin uzuulelt'!J$5,negtgel!U579:BL579)</f>
      </c>
      <c r="K579">
        <f>SUMIF(negtgel!U$2:BL$2,'Tsalin uzuulelt'!L$1,negtgel!U579:BL579) + SUMIF(negtgel!U$2:BL$2,'Tsalin uzuulelt'!L$2,negtgel!U579:BL579)+SUMIF(negtgel!U$2:BL$2,'Tsalin uzuulelt'!L$3,negtgel!U579:BL579)+SUMIF(negtgel!U$2:BL$2,'Tsalin uzuulelt'!L$4,negtgel!U579:BL579)+SUMIF(negtgel!U$2:BL$2,'Tsalin uzuulelt'!L$5,negtgel!U579:BL579)</f>
      </c>
      <c r="L579">
        <f>SUMIF(negtgel!U$2:BL$2,'Tsalin uzuulelt'!N$1,negtgel!U579:BL579) + SUMIF(negtgel!U$2:BL$2,'Tsalin uzuulelt'!N$2,negtgel!U579:BL579)+SUMIF(negtgel!U$2:BL$2,'Tsalin uzuulelt'!N$3,negtgel!U579:BL579)+SUMIF(negtgel!U$2:BL$2,'Tsalin uzuulelt'!N$4,negtgel!U579:BL579)+SUMIF(negtgel!U$2:BL$2,'Tsalin uzuulelt'!N$5,negtgel!U579:BL579)</f>
      </c>
      <c r="M579">
        <f>SUMIF(negtgel!U$2:BL$2,'Tsalin uzuulelt'!P$1,negtgel!U579:BL579) + SUMIF(negtgel!U$2:BL$2,'Tsalin uzuulelt'!P$2,negtgel!U579:BL579)+ SUMIF(negtgel!U$2:BL$2,'Tsalin uzuulelt'!P$3,negtgel!U579:BL579)+ SUMIF(negtgel!U$2:BL$2,'Tsalin uzuulelt'!P$4,negtgel!U579:BL579)+ SUMIF(negtgel!U$2:BL$2,'Tsalin uzuulelt'!P$5,negtgel!U579:BL579)</f>
      </c>
      <c r="N579">
        <f>IF(ISNUMBER(U579*1)=CF579,0,K579-H579-G579)</f>
      </c>
      <c r="O579">
        <f>IF(ISNUMBER(U579*1)=CF579,0,L579)</f>
      </c>
      <c r="P579">
        <f>IF(ISNUMBER(U579*1)=CF579,0,M579)</f>
      </c>
      <c r="Q579">
        <f>IF(N579&gt;2400000,N579,0)</f>
      </c>
      <c r="R579">
        <f>IF(L579/Q579*100&lt;3,2,10)</f>
      </c>
      <c r="S579">
        <f>IF(CH579=0,0,IF(B579&gt;9,10,IF(B579&gt;8,B579,IF(B579&gt;7.7,7.8,IF(B579&gt;3,B579,IF(B579&gt;1.5,2))))))</f>
      </c>
      <c r="T579">
        <f>IFERROR(U579*1,0)</f>
      </c>
      <c r="U579" t="n">
        <v>67.0</v>
      </c>
      <c r="V579" t="s">
        <v>4495</v>
      </c>
      <c r="W579" t="s">
        <v>4469</v>
      </c>
      <c r="X579" t="n">
        <v>547759.0</v>
      </c>
      <c r="Y579" t="n">
        <v>547759.0</v>
      </c>
      <c r="Z579" t="n">
        <v>0.0</v>
      </c>
      <c r="AA579" t="n">
        <v>0.0</v>
      </c>
      <c r="AB579" t="n">
        <v>0.0</v>
      </c>
      <c r="AC579" t="n">
        <v>0.0</v>
      </c>
      <c r="AD579" t="n">
        <v>219104.0</v>
      </c>
      <c r="AE579" t="n">
        <v>0.0</v>
      </c>
      <c r="AF579" t="n">
        <v>63000.0</v>
      </c>
      <c r="AG579" t="n">
        <v>0.0</v>
      </c>
      <c r="AH579" t="n">
        <v>0.0</v>
      </c>
      <c r="AI579" t="n">
        <v>0.0</v>
      </c>
      <c r="AJ579" t="n">
        <v>0.0</v>
      </c>
      <c r="AK579" t="n">
        <v>0.0</v>
      </c>
      <c r="AL579" t="n">
        <v>0.0</v>
      </c>
      <c r="AM579" t="n">
        <v>0.0</v>
      </c>
      <c r="AN579" t="n">
        <v>0.0</v>
      </c>
      <c r="AO579" t="n">
        <v>829863.0</v>
      </c>
      <c r="AP579" t="n">
        <v>82986.0</v>
      </c>
      <c r="AQ579" t="n">
        <v>68317.7</v>
      </c>
      <c r="CG579"/>
    </row>
    <row r="580">
      <c r="A580" t="n">
        <v>9.0</v>
      </c>
      <c r="B580">
        <f>IF((K580-G580-H580&gt;2400000),10,(L580/(K580-G580-H580)*100))</f>
      </c>
      <c r="C580">
        <f>IF(N580&gt;2400000,240000,(N580*S580)/100)</f>
      </c>
      <c r="D580">
        <f>IF(S580=0,0,IF((N580-I580)&gt;2400000,((((((N580-I580-J580)-240000))*0.1+(I580+J580)*0.1)))-7000,((((((N580-I580-J580)-(N580-I580-J580)*S580/100)))*0.1+(I580+J580)*0.1)-7000)))</f>
      </c>
      <c r="E580">
        <f>C580-O580</f>
      </c>
      <c r="F580">
        <f>D580-P580</f>
      </c>
      <c r="G580">
        <f>SUMIF(negtgel!U$2:BL$2,'Tsalin uzuulelt'!B$1,negtgel!U580:BL580) + SUMIF(negtgel!U$2:BL$2,'Tsalin uzuulelt'!B$2,negtgel!U580:BL580)+SUMIF(negtgel!U$2:BL$2,'Tsalin uzuulelt'!B$3,negtgel!U580:BL580)+SUMIF(negtgel!U$2:BL$2,'Tsalin uzuulelt'!B$4,negtgel!U580:BL580)+SUMIF(negtgel!U$2:BL$2,'Tsalin uzuulelt'!B$5,negtgel!U580:BL580)</f>
      </c>
      <c r="H580">
        <f>SUMIF(negtgel!U$2:BL$2,'Tsalin uzuulelt'!F$1,negtgel!U580:BL580) + SUMIF(negtgel!U$2:BL$2,'Tsalin uzuulelt'!F$2,negtgel!U580:BL580)+SUMIF(negtgel!U$2:BL$2,'Tsalin uzuulelt'!F$3,negtgel!U580:BL580)+SUMIF(negtgel!U$2:BL$2,'Tsalin uzuulelt'!F$4,negtgel!U580:BL580)+SUMIF(negtgel!U$2:BL$2,'Tsalin uzuulelt'!F$5,negtgel!U580:BL580)</f>
      </c>
      <c r="I580">
        <f>SUMIF(negtgel!U$2:BL$2,'Tsalin uzuulelt'!H$1,negtgel!U580:BL580) + SUMIF(negtgel!U$2:BL$2,'Tsalin uzuulelt'!H$2,negtgel!U580:BL580)+SUMIF(negtgel!U$2:BL$2,'Tsalin uzuulelt'!H$3,negtgel!U580:BL580)+SUMIF(negtgel!U$2:BL$2,'Tsalin uzuulelt'!H$4,negtgel!U580:BL580)+SUMIF(negtgel!U$2:BL$2,'Tsalin uzuulelt'!H$5,negtgel!U580:BL580)</f>
      </c>
      <c r="J580">
        <f>SUMIF(negtgel!U$2:BL$2,'Tsalin uzuulelt'!J$1,negtgel!U580:BL580) + SUMIF(negtgel!U$2:BL$2,'Tsalin uzuulelt'!J$2,negtgel!U580:BL580)+SUMIF(negtgel!U$2:BL$2,'Tsalin uzuulelt'!J$3,negtgel!U580:BL580)+SUMIF(negtgel!U$2:BL$2,'Tsalin uzuulelt'!J$4,negtgel!U580:BL580)+SUMIF(negtgel!U$2:BL$2,'Tsalin uzuulelt'!J$5,negtgel!U580:BL580)</f>
      </c>
      <c r="K580">
        <f>SUMIF(negtgel!U$2:BL$2,'Tsalin uzuulelt'!L$1,negtgel!U580:BL580) + SUMIF(negtgel!U$2:BL$2,'Tsalin uzuulelt'!L$2,negtgel!U580:BL580)+SUMIF(negtgel!U$2:BL$2,'Tsalin uzuulelt'!L$3,negtgel!U580:BL580)+SUMIF(negtgel!U$2:BL$2,'Tsalin uzuulelt'!L$4,negtgel!U580:BL580)+SUMIF(negtgel!U$2:BL$2,'Tsalin uzuulelt'!L$5,negtgel!U580:BL580)</f>
      </c>
      <c r="L580">
        <f>SUMIF(negtgel!U$2:BL$2,'Tsalin uzuulelt'!N$1,negtgel!U580:BL580) + SUMIF(negtgel!U$2:BL$2,'Tsalin uzuulelt'!N$2,negtgel!U580:BL580)+SUMIF(negtgel!U$2:BL$2,'Tsalin uzuulelt'!N$3,negtgel!U580:BL580)+SUMIF(negtgel!U$2:BL$2,'Tsalin uzuulelt'!N$4,negtgel!U580:BL580)+SUMIF(negtgel!U$2:BL$2,'Tsalin uzuulelt'!N$5,negtgel!U580:BL580)</f>
      </c>
      <c r="M580">
        <f>SUMIF(negtgel!U$2:BL$2,'Tsalin uzuulelt'!P$1,negtgel!U580:BL580) + SUMIF(negtgel!U$2:BL$2,'Tsalin uzuulelt'!P$2,negtgel!U580:BL580)+ SUMIF(negtgel!U$2:BL$2,'Tsalin uzuulelt'!P$3,negtgel!U580:BL580)+ SUMIF(negtgel!U$2:BL$2,'Tsalin uzuulelt'!P$4,negtgel!U580:BL580)+ SUMIF(negtgel!U$2:BL$2,'Tsalin uzuulelt'!P$5,negtgel!U580:BL580)</f>
      </c>
      <c r="N580">
        <f>IF(ISNUMBER(U580*1)=CF580,0,K580-H580-G580)</f>
      </c>
      <c r="O580">
        <f>IF(ISNUMBER(U580*1)=CF580,0,L580)</f>
      </c>
      <c r="P580">
        <f>IF(ISNUMBER(U580*1)=CF580,0,M580)</f>
      </c>
      <c r="Q580">
        <f>IF(N580&gt;2400000,N580,0)</f>
      </c>
      <c r="R580">
        <f>IF(L580/Q580*100&lt;3,2,10)</f>
      </c>
      <c r="S580">
        <f>IF(CH580=0,0,IF(B580&gt;9,10,IF(B580&gt;8,B580,IF(B580&gt;7.7,7.8,IF(B580&gt;3,B580,IF(B580&gt;1.5,2))))))</f>
      </c>
      <c r="T580">
        <f>IFERROR(U580*1,0)</f>
      </c>
      <c r="U580" t="n">
        <v>68.0</v>
      </c>
      <c r="V580" t="s">
        <v>4496</v>
      </c>
      <c r="W580" t="s">
        <v>4469</v>
      </c>
      <c r="X580" t="n">
        <v>677436.0</v>
      </c>
      <c r="Y580" t="n">
        <v>677436.0</v>
      </c>
      <c r="Z580" t="n">
        <v>135487.0</v>
      </c>
      <c r="AA580" t="n">
        <v>135487.0</v>
      </c>
      <c r="AB580" t="n">
        <v>0.0</v>
      </c>
      <c r="AC580" t="n">
        <v>0.0</v>
      </c>
      <c r="AD580" t="n">
        <v>0.0</v>
      </c>
      <c r="AE580" t="n">
        <v>0.0</v>
      </c>
      <c r="AF580" t="n">
        <v>63000.0</v>
      </c>
      <c r="AG580" t="n">
        <v>0.0</v>
      </c>
      <c r="AH580" t="n">
        <v>0.0</v>
      </c>
      <c r="AI580" t="n">
        <v>0.0</v>
      </c>
      <c r="AJ580" t="n">
        <v>0.0</v>
      </c>
      <c r="AK580" t="n">
        <v>0.0</v>
      </c>
      <c r="AL580" t="n">
        <v>0.0</v>
      </c>
      <c r="AM580" t="n">
        <v>0.0</v>
      </c>
      <c r="AN580" t="n">
        <v>0.0</v>
      </c>
      <c r="AO580" t="n">
        <v>1011410.0</v>
      </c>
      <c r="AP580" t="n">
        <v>101141.0</v>
      </c>
      <c r="AQ580" t="n">
        <v>84656.9</v>
      </c>
      <c r="CG580"/>
    </row>
    <row r="581">
      <c r="A581" t="n">
        <v>9.0</v>
      </c>
      <c r="B581">
        <f>IF((K581-G581-H581&gt;2400000),10,(L581/(K581-G581-H581)*100))</f>
      </c>
      <c r="C581">
        <f>IF(N581&gt;2400000,240000,(N581*S581)/100)</f>
      </c>
      <c r="D581">
        <f>IF(S581=0,0,IF((N581-I581)&gt;2400000,((((((N581-I581-J581)-240000))*0.1+(I581+J581)*0.1)))-7000,((((((N581-I581-J581)-(N581-I581-J581)*S581/100)))*0.1+(I581+J581)*0.1)-7000)))</f>
      </c>
      <c r="E581">
        <f>C581-O581</f>
      </c>
      <c r="F581">
        <f>D581-P581</f>
      </c>
      <c r="G581">
        <f>SUMIF(negtgel!U$2:BL$2,'Tsalin uzuulelt'!B$1,negtgel!U581:BL581) + SUMIF(negtgel!U$2:BL$2,'Tsalin uzuulelt'!B$2,negtgel!U581:BL581)+SUMIF(negtgel!U$2:BL$2,'Tsalin uzuulelt'!B$3,negtgel!U581:BL581)+SUMIF(negtgel!U$2:BL$2,'Tsalin uzuulelt'!B$4,negtgel!U581:BL581)+SUMIF(negtgel!U$2:BL$2,'Tsalin uzuulelt'!B$5,negtgel!U581:BL581)</f>
      </c>
      <c r="H581">
        <f>SUMIF(negtgel!U$2:BL$2,'Tsalin uzuulelt'!F$1,negtgel!U581:BL581) + SUMIF(negtgel!U$2:BL$2,'Tsalin uzuulelt'!F$2,negtgel!U581:BL581)+SUMIF(negtgel!U$2:BL$2,'Tsalin uzuulelt'!F$3,negtgel!U581:BL581)+SUMIF(negtgel!U$2:BL$2,'Tsalin uzuulelt'!F$4,negtgel!U581:BL581)+SUMIF(negtgel!U$2:BL$2,'Tsalin uzuulelt'!F$5,negtgel!U581:BL581)</f>
      </c>
      <c r="I581">
        <f>SUMIF(negtgel!U$2:BL$2,'Tsalin uzuulelt'!H$1,negtgel!U581:BL581) + SUMIF(negtgel!U$2:BL$2,'Tsalin uzuulelt'!H$2,negtgel!U581:BL581)+SUMIF(negtgel!U$2:BL$2,'Tsalin uzuulelt'!H$3,negtgel!U581:BL581)+SUMIF(negtgel!U$2:BL$2,'Tsalin uzuulelt'!H$4,negtgel!U581:BL581)+SUMIF(negtgel!U$2:BL$2,'Tsalin uzuulelt'!H$5,negtgel!U581:BL581)</f>
      </c>
      <c r="J581">
        <f>SUMIF(negtgel!U$2:BL$2,'Tsalin uzuulelt'!J$1,negtgel!U581:BL581) + SUMIF(negtgel!U$2:BL$2,'Tsalin uzuulelt'!J$2,negtgel!U581:BL581)+SUMIF(negtgel!U$2:BL$2,'Tsalin uzuulelt'!J$3,negtgel!U581:BL581)+SUMIF(negtgel!U$2:BL$2,'Tsalin uzuulelt'!J$4,negtgel!U581:BL581)+SUMIF(negtgel!U$2:BL$2,'Tsalin uzuulelt'!J$5,negtgel!U581:BL581)</f>
      </c>
      <c r="K581">
        <f>SUMIF(negtgel!U$2:BL$2,'Tsalin uzuulelt'!L$1,negtgel!U581:BL581) + SUMIF(negtgel!U$2:BL$2,'Tsalin uzuulelt'!L$2,negtgel!U581:BL581)+SUMIF(negtgel!U$2:BL$2,'Tsalin uzuulelt'!L$3,negtgel!U581:BL581)+SUMIF(negtgel!U$2:BL$2,'Tsalin uzuulelt'!L$4,negtgel!U581:BL581)+SUMIF(negtgel!U$2:BL$2,'Tsalin uzuulelt'!L$5,negtgel!U581:BL581)</f>
      </c>
      <c r="L581">
        <f>SUMIF(negtgel!U$2:BL$2,'Tsalin uzuulelt'!N$1,negtgel!U581:BL581) + SUMIF(negtgel!U$2:BL$2,'Tsalin uzuulelt'!N$2,negtgel!U581:BL581)+SUMIF(negtgel!U$2:BL$2,'Tsalin uzuulelt'!N$3,negtgel!U581:BL581)+SUMIF(negtgel!U$2:BL$2,'Tsalin uzuulelt'!N$4,negtgel!U581:BL581)+SUMIF(negtgel!U$2:BL$2,'Tsalin uzuulelt'!N$5,negtgel!U581:BL581)</f>
      </c>
      <c r="M581">
        <f>SUMIF(negtgel!U$2:BL$2,'Tsalin uzuulelt'!P$1,negtgel!U581:BL581) + SUMIF(negtgel!U$2:BL$2,'Tsalin uzuulelt'!P$2,negtgel!U581:BL581)+ SUMIF(negtgel!U$2:BL$2,'Tsalin uzuulelt'!P$3,negtgel!U581:BL581)+ SUMIF(negtgel!U$2:BL$2,'Tsalin uzuulelt'!P$4,negtgel!U581:BL581)+ SUMIF(negtgel!U$2:BL$2,'Tsalin uzuulelt'!P$5,negtgel!U581:BL581)</f>
      </c>
      <c r="N581">
        <f>IF(ISNUMBER(U581*1)=CF581,0,K581-H581-G581)</f>
      </c>
      <c r="O581">
        <f>IF(ISNUMBER(U581*1)=CF581,0,L581)</f>
      </c>
      <c r="P581">
        <f>IF(ISNUMBER(U581*1)=CF581,0,M581)</f>
      </c>
      <c r="Q581">
        <f>IF(N581&gt;2400000,N581,0)</f>
      </c>
      <c r="R581">
        <f>IF(L581/Q581*100&lt;3,2,10)</f>
      </c>
      <c r="S581">
        <f>IF(CH581=0,0,IF(B581&gt;9,10,IF(B581&gt;8,B581,IF(B581&gt;7.7,7.8,IF(B581&gt;3,B581,IF(B581&gt;1.5,2))))))</f>
      </c>
      <c r="T581">
        <f>IFERROR(U581*1,0)</f>
      </c>
      <c r="U581" t="n">
        <v>69.0</v>
      </c>
      <c r="V581" t="s">
        <v>4497</v>
      </c>
      <c r="W581" t="s">
        <v>4464</v>
      </c>
      <c r="X581" t="n">
        <v>795935.0</v>
      </c>
      <c r="Y581" t="n">
        <v>795935.0</v>
      </c>
      <c r="Z581" t="n">
        <v>159187.0</v>
      </c>
      <c r="AA581" t="n">
        <v>143268.0</v>
      </c>
      <c r="AB581" t="n">
        <v>0.0</v>
      </c>
      <c r="AC581" t="n">
        <v>0.0</v>
      </c>
      <c r="AD581" t="n">
        <v>0.0</v>
      </c>
      <c r="AE581" t="n">
        <v>0.0</v>
      </c>
      <c r="AF581" t="n">
        <v>63000.0</v>
      </c>
      <c r="AG581" t="n">
        <v>0.0</v>
      </c>
      <c r="AH581" t="n">
        <v>0.0</v>
      </c>
      <c r="AI581" t="n">
        <v>0.0</v>
      </c>
      <c r="AJ581" t="n">
        <v>0.0</v>
      </c>
      <c r="AK581" t="n">
        <v>0.0</v>
      </c>
      <c r="AL581" t="n">
        <v>0.0</v>
      </c>
      <c r="AM581" t="n">
        <v>0.0</v>
      </c>
      <c r="AN581" t="n">
        <v>0.0</v>
      </c>
      <c r="AO581" t="n">
        <v>1161390.0</v>
      </c>
      <c r="AP581" t="n">
        <v>116139.0</v>
      </c>
      <c r="AQ581" t="n">
        <v>98155.1</v>
      </c>
      <c r="CG581"/>
    </row>
    <row r="582">
      <c r="A582" t="n">
        <v>9.0</v>
      </c>
      <c r="B582">
        <f>IF((K582-G582-H582&gt;2400000),10,(L582/(K582-G582-H582)*100))</f>
      </c>
      <c r="C582">
        <f>IF(N582&gt;2400000,240000,(N582*S582)/100)</f>
      </c>
      <c r="D582">
        <f>IF(S582=0,0,IF((N582-I582)&gt;2400000,((((((N582-I582-J582)-240000))*0.1+(I582+J582)*0.1)))-7000,((((((N582-I582-J582)-(N582-I582-J582)*S582/100)))*0.1+(I582+J582)*0.1)-7000)))</f>
      </c>
      <c r="E582">
        <f>C582-O582</f>
      </c>
      <c r="F582">
        <f>D582-P582</f>
      </c>
      <c r="G582">
        <f>SUMIF(negtgel!U$2:BL$2,'Tsalin uzuulelt'!B$1,negtgel!U582:BL582) + SUMIF(negtgel!U$2:BL$2,'Tsalin uzuulelt'!B$2,negtgel!U582:BL582)+SUMIF(negtgel!U$2:BL$2,'Tsalin uzuulelt'!B$3,negtgel!U582:BL582)+SUMIF(negtgel!U$2:BL$2,'Tsalin uzuulelt'!B$4,negtgel!U582:BL582)+SUMIF(negtgel!U$2:BL$2,'Tsalin uzuulelt'!B$5,negtgel!U582:BL582)</f>
      </c>
      <c r="H582">
        <f>SUMIF(negtgel!U$2:BL$2,'Tsalin uzuulelt'!F$1,negtgel!U582:BL582) + SUMIF(negtgel!U$2:BL$2,'Tsalin uzuulelt'!F$2,negtgel!U582:BL582)+SUMIF(negtgel!U$2:BL$2,'Tsalin uzuulelt'!F$3,negtgel!U582:BL582)+SUMIF(negtgel!U$2:BL$2,'Tsalin uzuulelt'!F$4,negtgel!U582:BL582)+SUMIF(negtgel!U$2:BL$2,'Tsalin uzuulelt'!F$5,negtgel!U582:BL582)</f>
      </c>
      <c r="I582">
        <f>SUMIF(negtgel!U$2:BL$2,'Tsalin uzuulelt'!H$1,negtgel!U582:BL582) + SUMIF(negtgel!U$2:BL$2,'Tsalin uzuulelt'!H$2,negtgel!U582:BL582)+SUMIF(negtgel!U$2:BL$2,'Tsalin uzuulelt'!H$3,negtgel!U582:BL582)+SUMIF(negtgel!U$2:BL$2,'Tsalin uzuulelt'!H$4,negtgel!U582:BL582)+SUMIF(negtgel!U$2:BL$2,'Tsalin uzuulelt'!H$5,negtgel!U582:BL582)</f>
      </c>
      <c r="J582">
        <f>SUMIF(negtgel!U$2:BL$2,'Tsalin uzuulelt'!J$1,negtgel!U582:BL582) + SUMIF(negtgel!U$2:BL$2,'Tsalin uzuulelt'!J$2,negtgel!U582:BL582)+SUMIF(negtgel!U$2:BL$2,'Tsalin uzuulelt'!J$3,negtgel!U582:BL582)+SUMIF(negtgel!U$2:BL$2,'Tsalin uzuulelt'!J$4,negtgel!U582:BL582)+SUMIF(negtgel!U$2:BL$2,'Tsalin uzuulelt'!J$5,negtgel!U582:BL582)</f>
      </c>
      <c r="K582">
        <f>SUMIF(negtgel!U$2:BL$2,'Tsalin uzuulelt'!L$1,negtgel!U582:BL582) + SUMIF(negtgel!U$2:BL$2,'Tsalin uzuulelt'!L$2,negtgel!U582:BL582)+SUMIF(negtgel!U$2:BL$2,'Tsalin uzuulelt'!L$3,negtgel!U582:BL582)+SUMIF(negtgel!U$2:BL$2,'Tsalin uzuulelt'!L$4,negtgel!U582:BL582)+SUMIF(negtgel!U$2:BL$2,'Tsalin uzuulelt'!L$5,negtgel!U582:BL582)</f>
      </c>
      <c r="L582">
        <f>SUMIF(negtgel!U$2:BL$2,'Tsalin uzuulelt'!N$1,negtgel!U582:BL582) + SUMIF(negtgel!U$2:BL$2,'Tsalin uzuulelt'!N$2,negtgel!U582:BL582)+SUMIF(negtgel!U$2:BL$2,'Tsalin uzuulelt'!N$3,negtgel!U582:BL582)+SUMIF(negtgel!U$2:BL$2,'Tsalin uzuulelt'!N$4,negtgel!U582:BL582)+SUMIF(negtgel!U$2:BL$2,'Tsalin uzuulelt'!N$5,negtgel!U582:BL582)</f>
      </c>
      <c r="M582">
        <f>SUMIF(negtgel!U$2:BL$2,'Tsalin uzuulelt'!P$1,negtgel!U582:BL582) + SUMIF(negtgel!U$2:BL$2,'Tsalin uzuulelt'!P$2,negtgel!U582:BL582)+ SUMIF(negtgel!U$2:BL$2,'Tsalin uzuulelt'!P$3,negtgel!U582:BL582)+ SUMIF(negtgel!U$2:BL$2,'Tsalin uzuulelt'!P$4,negtgel!U582:BL582)+ SUMIF(negtgel!U$2:BL$2,'Tsalin uzuulelt'!P$5,negtgel!U582:BL582)</f>
      </c>
      <c r="N582">
        <f>IF(ISNUMBER(U582*1)=CF582,0,K582-H582-G582)</f>
      </c>
      <c r="O582">
        <f>IF(ISNUMBER(U582*1)=CF582,0,L582)</f>
      </c>
      <c r="P582">
        <f>IF(ISNUMBER(U582*1)=CF582,0,M582)</f>
      </c>
      <c r="Q582">
        <f>IF(N582&gt;2400000,N582,0)</f>
      </c>
      <c r="R582">
        <f>IF(L582/Q582*100&lt;3,2,10)</f>
      </c>
      <c r="S582">
        <f>IF(CH582=0,0,IF(B582&gt;9,10,IF(B582&gt;8,B582,IF(B582&gt;7.7,7.8,IF(B582&gt;3,B582,IF(B582&gt;1.5,2))))))</f>
      </c>
      <c r="T582">
        <f>IFERROR(U582*1,0)</f>
      </c>
      <c r="U582" t="n">
        <v>70.0</v>
      </c>
      <c r="V582" t="s">
        <v>4498</v>
      </c>
      <c r="W582" t="s">
        <v>4499</v>
      </c>
      <c r="X582" t="n">
        <v>698795.0</v>
      </c>
      <c r="Y582" t="n">
        <v>698795.0</v>
      </c>
      <c r="Z582" t="n">
        <v>104819.0</v>
      </c>
      <c r="AA582" t="n">
        <v>125783.0</v>
      </c>
      <c r="AB582" t="n">
        <v>0.0</v>
      </c>
      <c r="AC582" t="n">
        <v>0.0</v>
      </c>
      <c r="AD582" t="n">
        <v>0.0</v>
      </c>
      <c r="AE582" t="n">
        <v>0.0</v>
      </c>
      <c r="AF582" t="n">
        <v>63000.0</v>
      </c>
      <c r="AG582" t="n">
        <v>0.0</v>
      </c>
      <c r="AH582" t="n">
        <v>0.0</v>
      </c>
      <c r="AI582" t="n">
        <v>0.0</v>
      </c>
      <c r="AJ582" t="n">
        <v>0.0</v>
      </c>
      <c r="AK582" t="n">
        <v>0.0</v>
      </c>
      <c r="AL582" t="n">
        <v>0.0</v>
      </c>
      <c r="AM582" t="n">
        <v>0.0</v>
      </c>
      <c r="AN582" t="n">
        <v>0.0</v>
      </c>
      <c r="AO582" t="n">
        <v>992397.0</v>
      </c>
      <c r="AP582" t="n">
        <v>99240.0</v>
      </c>
      <c r="AQ582" t="n">
        <v>82945.7</v>
      </c>
      <c r="CG582"/>
    </row>
    <row r="583">
      <c r="A583" t="n">
        <v>9.0</v>
      </c>
      <c r="B583">
        <f>IF((K583-G583-H583&gt;2400000),10,(L583/(K583-G583-H583)*100))</f>
      </c>
      <c r="C583">
        <f>IF(N583&gt;2400000,240000,(N583*S583)/100)</f>
      </c>
      <c r="D583">
        <f>IF(S583=0,0,IF((N583-I583)&gt;2400000,((((((N583-I583-J583)-240000))*0.1+(I583+J583)*0.1)))-7000,((((((N583-I583-J583)-(N583-I583-J583)*S583/100)))*0.1+(I583+J583)*0.1)-7000)))</f>
      </c>
      <c r="E583">
        <f>C583-O583</f>
      </c>
      <c r="F583">
        <f>D583-P583</f>
      </c>
      <c r="G583">
        <f>SUMIF(negtgel!U$2:BL$2,'Tsalin uzuulelt'!B$1,negtgel!U583:BL583) + SUMIF(negtgel!U$2:BL$2,'Tsalin uzuulelt'!B$2,negtgel!U583:BL583)+SUMIF(negtgel!U$2:BL$2,'Tsalin uzuulelt'!B$3,negtgel!U583:BL583)+SUMIF(negtgel!U$2:BL$2,'Tsalin uzuulelt'!B$4,negtgel!U583:BL583)+SUMIF(negtgel!U$2:BL$2,'Tsalin uzuulelt'!B$5,negtgel!U583:BL583)</f>
      </c>
      <c r="H583">
        <f>SUMIF(negtgel!U$2:BL$2,'Tsalin uzuulelt'!F$1,negtgel!U583:BL583) + SUMIF(negtgel!U$2:BL$2,'Tsalin uzuulelt'!F$2,negtgel!U583:BL583)+SUMIF(negtgel!U$2:BL$2,'Tsalin uzuulelt'!F$3,negtgel!U583:BL583)+SUMIF(negtgel!U$2:BL$2,'Tsalin uzuulelt'!F$4,negtgel!U583:BL583)+SUMIF(negtgel!U$2:BL$2,'Tsalin uzuulelt'!F$5,negtgel!U583:BL583)</f>
      </c>
      <c r="I583">
        <f>SUMIF(negtgel!U$2:BL$2,'Tsalin uzuulelt'!H$1,negtgel!U583:BL583) + SUMIF(negtgel!U$2:BL$2,'Tsalin uzuulelt'!H$2,negtgel!U583:BL583)+SUMIF(negtgel!U$2:BL$2,'Tsalin uzuulelt'!H$3,negtgel!U583:BL583)+SUMIF(negtgel!U$2:BL$2,'Tsalin uzuulelt'!H$4,negtgel!U583:BL583)+SUMIF(negtgel!U$2:BL$2,'Tsalin uzuulelt'!H$5,negtgel!U583:BL583)</f>
      </c>
      <c r="J583">
        <f>SUMIF(negtgel!U$2:BL$2,'Tsalin uzuulelt'!J$1,negtgel!U583:BL583) + SUMIF(negtgel!U$2:BL$2,'Tsalin uzuulelt'!J$2,negtgel!U583:BL583)+SUMIF(negtgel!U$2:BL$2,'Tsalin uzuulelt'!J$3,negtgel!U583:BL583)+SUMIF(negtgel!U$2:BL$2,'Tsalin uzuulelt'!J$4,negtgel!U583:BL583)+SUMIF(negtgel!U$2:BL$2,'Tsalin uzuulelt'!J$5,negtgel!U583:BL583)</f>
      </c>
      <c r="K583">
        <f>SUMIF(negtgel!U$2:BL$2,'Tsalin uzuulelt'!L$1,negtgel!U583:BL583) + SUMIF(negtgel!U$2:BL$2,'Tsalin uzuulelt'!L$2,negtgel!U583:BL583)+SUMIF(negtgel!U$2:BL$2,'Tsalin uzuulelt'!L$3,negtgel!U583:BL583)+SUMIF(negtgel!U$2:BL$2,'Tsalin uzuulelt'!L$4,negtgel!U583:BL583)+SUMIF(negtgel!U$2:BL$2,'Tsalin uzuulelt'!L$5,negtgel!U583:BL583)</f>
      </c>
      <c r="L583">
        <f>SUMIF(negtgel!U$2:BL$2,'Tsalin uzuulelt'!N$1,negtgel!U583:BL583) + SUMIF(negtgel!U$2:BL$2,'Tsalin uzuulelt'!N$2,negtgel!U583:BL583)+SUMIF(negtgel!U$2:BL$2,'Tsalin uzuulelt'!N$3,negtgel!U583:BL583)+SUMIF(negtgel!U$2:BL$2,'Tsalin uzuulelt'!N$4,negtgel!U583:BL583)+SUMIF(negtgel!U$2:BL$2,'Tsalin uzuulelt'!N$5,negtgel!U583:BL583)</f>
      </c>
      <c r="M583">
        <f>SUMIF(negtgel!U$2:BL$2,'Tsalin uzuulelt'!P$1,negtgel!U583:BL583) + SUMIF(negtgel!U$2:BL$2,'Tsalin uzuulelt'!P$2,negtgel!U583:BL583)+ SUMIF(negtgel!U$2:BL$2,'Tsalin uzuulelt'!P$3,negtgel!U583:BL583)+ SUMIF(negtgel!U$2:BL$2,'Tsalin uzuulelt'!P$4,negtgel!U583:BL583)+ SUMIF(negtgel!U$2:BL$2,'Tsalin uzuulelt'!P$5,negtgel!U583:BL583)</f>
      </c>
      <c r="N583">
        <f>IF(ISNUMBER(U583*1)=CF583,0,K583-H583-G583)</f>
      </c>
      <c r="O583">
        <f>IF(ISNUMBER(U583*1)=CF583,0,L583)</f>
      </c>
      <c r="P583">
        <f>IF(ISNUMBER(U583*1)=CF583,0,M583)</f>
      </c>
      <c r="Q583">
        <f>IF(N583&gt;2400000,N583,0)</f>
      </c>
      <c r="R583">
        <f>IF(L583/Q583*100&lt;3,2,10)</f>
      </c>
      <c r="S583">
        <f>IF(CH583=0,0,IF(B583&gt;9,10,IF(B583&gt;8,B583,IF(B583&gt;7.7,7.8,IF(B583&gt;3,B583,IF(B583&gt;1.5,2))))))</f>
      </c>
      <c r="T583">
        <f>IFERROR(U583*1,0)</f>
      </c>
      <c r="U583" t="n">
        <v>71.0</v>
      </c>
      <c r="V583" t="s">
        <v>4500</v>
      </c>
      <c r="W583" t="s">
        <v>4469</v>
      </c>
      <c r="X583" t="n">
        <v>547759.0</v>
      </c>
      <c r="Y583" t="n">
        <v>547759.0</v>
      </c>
      <c r="Z583" t="n">
        <v>0.0</v>
      </c>
      <c r="AA583" t="n">
        <v>0.0</v>
      </c>
      <c r="AB583" t="n">
        <v>0.0</v>
      </c>
      <c r="AC583" t="n">
        <v>0.0</v>
      </c>
      <c r="AD583" t="n">
        <v>0.0</v>
      </c>
      <c r="AE583" t="n">
        <v>0.0</v>
      </c>
      <c r="AF583" t="n">
        <v>63000.0</v>
      </c>
      <c r="AG583" t="n">
        <v>0.0</v>
      </c>
      <c r="AH583" t="n">
        <v>0.0</v>
      </c>
      <c r="AI583" t="n">
        <v>0.0</v>
      </c>
      <c r="AJ583" t="n">
        <v>0.0</v>
      </c>
      <c r="AK583" t="n">
        <v>0.0</v>
      </c>
      <c r="AL583" t="n">
        <v>0.0</v>
      </c>
      <c r="AM583" t="n">
        <v>0.0</v>
      </c>
      <c r="AN583" t="n">
        <v>0.0</v>
      </c>
      <c r="AO583" t="n">
        <v>610759.0</v>
      </c>
      <c r="AP583" t="n">
        <v>61076.0</v>
      </c>
      <c r="AQ583" t="n">
        <v>48598.3</v>
      </c>
      <c r="CG583"/>
    </row>
    <row r="584">
      <c r="A584" t="n">
        <v>9.0</v>
      </c>
      <c r="B584">
        <f>IF((K584-G584-H584&gt;2400000),10,(L584/(K584-G584-H584)*100))</f>
      </c>
      <c r="C584">
        <f>IF(N584&gt;2400000,240000,(N584*S584)/100)</f>
      </c>
      <c r="D584">
        <f>IF(S584=0,0,IF((N584-I584)&gt;2400000,((((((N584-I584-J584)-240000))*0.1+(I584+J584)*0.1)))-7000,((((((N584-I584-J584)-(N584-I584-J584)*S584/100)))*0.1+(I584+J584)*0.1)-7000)))</f>
      </c>
      <c r="E584">
        <f>C584-O584</f>
      </c>
      <c r="F584">
        <f>D584-P584</f>
      </c>
      <c r="G584">
        <f>SUMIF(negtgel!U$2:BL$2,'Tsalin uzuulelt'!B$1,negtgel!U584:BL584) + SUMIF(negtgel!U$2:BL$2,'Tsalin uzuulelt'!B$2,negtgel!U584:BL584)+SUMIF(negtgel!U$2:BL$2,'Tsalin uzuulelt'!B$3,negtgel!U584:BL584)+SUMIF(negtgel!U$2:BL$2,'Tsalin uzuulelt'!B$4,negtgel!U584:BL584)+SUMIF(negtgel!U$2:BL$2,'Tsalin uzuulelt'!B$5,negtgel!U584:BL584)</f>
      </c>
      <c r="H584">
        <f>SUMIF(negtgel!U$2:BL$2,'Tsalin uzuulelt'!F$1,negtgel!U584:BL584) + SUMIF(negtgel!U$2:BL$2,'Tsalin uzuulelt'!F$2,negtgel!U584:BL584)+SUMIF(negtgel!U$2:BL$2,'Tsalin uzuulelt'!F$3,negtgel!U584:BL584)+SUMIF(negtgel!U$2:BL$2,'Tsalin uzuulelt'!F$4,negtgel!U584:BL584)+SUMIF(negtgel!U$2:BL$2,'Tsalin uzuulelt'!F$5,negtgel!U584:BL584)</f>
      </c>
      <c r="I584">
        <f>SUMIF(negtgel!U$2:BL$2,'Tsalin uzuulelt'!H$1,negtgel!U584:BL584) + SUMIF(negtgel!U$2:BL$2,'Tsalin uzuulelt'!H$2,negtgel!U584:BL584)+SUMIF(negtgel!U$2:BL$2,'Tsalin uzuulelt'!H$3,negtgel!U584:BL584)+SUMIF(negtgel!U$2:BL$2,'Tsalin uzuulelt'!H$4,negtgel!U584:BL584)+SUMIF(negtgel!U$2:BL$2,'Tsalin uzuulelt'!H$5,negtgel!U584:BL584)</f>
      </c>
      <c r="J584">
        <f>SUMIF(negtgel!U$2:BL$2,'Tsalin uzuulelt'!J$1,negtgel!U584:BL584) + SUMIF(negtgel!U$2:BL$2,'Tsalin uzuulelt'!J$2,negtgel!U584:BL584)+SUMIF(negtgel!U$2:BL$2,'Tsalin uzuulelt'!J$3,negtgel!U584:BL584)+SUMIF(negtgel!U$2:BL$2,'Tsalin uzuulelt'!J$4,negtgel!U584:BL584)+SUMIF(negtgel!U$2:BL$2,'Tsalin uzuulelt'!J$5,negtgel!U584:BL584)</f>
      </c>
      <c r="K584">
        <f>SUMIF(negtgel!U$2:BL$2,'Tsalin uzuulelt'!L$1,negtgel!U584:BL584) + SUMIF(negtgel!U$2:BL$2,'Tsalin uzuulelt'!L$2,negtgel!U584:BL584)+SUMIF(negtgel!U$2:BL$2,'Tsalin uzuulelt'!L$3,negtgel!U584:BL584)+SUMIF(negtgel!U$2:BL$2,'Tsalin uzuulelt'!L$4,negtgel!U584:BL584)+SUMIF(negtgel!U$2:BL$2,'Tsalin uzuulelt'!L$5,negtgel!U584:BL584)</f>
      </c>
      <c r="L584">
        <f>SUMIF(negtgel!U$2:BL$2,'Tsalin uzuulelt'!N$1,negtgel!U584:BL584) + SUMIF(negtgel!U$2:BL$2,'Tsalin uzuulelt'!N$2,negtgel!U584:BL584)+SUMIF(negtgel!U$2:BL$2,'Tsalin uzuulelt'!N$3,negtgel!U584:BL584)+SUMIF(negtgel!U$2:BL$2,'Tsalin uzuulelt'!N$4,negtgel!U584:BL584)+SUMIF(negtgel!U$2:BL$2,'Tsalin uzuulelt'!N$5,negtgel!U584:BL584)</f>
      </c>
      <c r="M584">
        <f>SUMIF(negtgel!U$2:BL$2,'Tsalin uzuulelt'!P$1,negtgel!U584:BL584) + SUMIF(negtgel!U$2:BL$2,'Tsalin uzuulelt'!P$2,negtgel!U584:BL584)+ SUMIF(negtgel!U$2:BL$2,'Tsalin uzuulelt'!P$3,negtgel!U584:BL584)+ SUMIF(negtgel!U$2:BL$2,'Tsalin uzuulelt'!P$4,negtgel!U584:BL584)+ SUMIF(negtgel!U$2:BL$2,'Tsalin uzuulelt'!P$5,negtgel!U584:BL584)</f>
      </c>
      <c r="N584">
        <f>IF(ISNUMBER(U584*1)=CF584,0,K584-H584-G584)</f>
      </c>
      <c r="O584">
        <f>IF(ISNUMBER(U584*1)=CF584,0,L584)</f>
      </c>
      <c r="P584">
        <f>IF(ISNUMBER(U584*1)=CF584,0,M584)</f>
      </c>
      <c r="Q584">
        <f>IF(N584&gt;2400000,N584,0)</f>
      </c>
      <c r="R584">
        <f>IF(L584/Q584*100&lt;3,2,10)</f>
      </c>
      <c r="S584">
        <f>IF(CH584=0,0,IF(B584&gt;9,10,IF(B584&gt;8,B584,IF(B584&gt;7.7,7.8,IF(B584&gt;3,B584,IF(B584&gt;1.5,2))))))</f>
      </c>
      <c r="T584">
        <f>IFERROR(U584*1,0)</f>
      </c>
      <c r="U584" t="n">
        <v>72.0</v>
      </c>
      <c r="V584" t="s">
        <v>4501</v>
      </c>
      <c r="W584" t="s">
        <v>4502</v>
      </c>
      <c r="X584" t="n">
        <v>539547.0</v>
      </c>
      <c r="Y584" t="n">
        <v>0.0</v>
      </c>
      <c r="Z584" t="n">
        <v>0.0</v>
      </c>
      <c r="AA584" t="n">
        <v>0.0</v>
      </c>
      <c r="AB584" t="n">
        <v>0.0</v>
      </c>
      <c r="AC584" t="n">
        <v>0.0</v>
      </c>
      <c r="AD584" t="n">
        <v>0.0</v>
      </c>
      <c r="AE584" t="n">
        <v>0.0</v>
      </c>
      <c r="AF584" t="n">
        <v>0.0</v>
      </c>
      <c r="AG584" t="n">
        <v>0.0</v>
      </c>
      <c r="AH584" t="n">
        <v>0.0</v>
      </c>
      <c r="AI584" t="n">
        <v>0.0</v>
      </c>
      <c r="AJ584" t="n">
        <v>0.0</v>
      </c>
      <c r="AK584" t="n">
        <v>0.0</v>
      </c>
      <c r="AL584" t="n">
        <v>0.0</v>
      </c>
      <c r="AM584" t="n">
        <v>0.0</v>
      </c>
      <c r="AN584" t="n">
        <v>0.0</v>
      </c>
      <c r="AO584" t="n">
        <v>0.0</v>
      </c>
      <c r="AP584" t="n">
        <v>0.0</v>
      </c>
      <c r="AQ584" t="n">
        <v>0.0</v>
      </c>
      <c r="CG584"/>
    </row>
    <row r="585">
      <c r="A585" t="n">
        <v>9.0</v>
      </c>
      <c r="B585">
        <f>IF((K585-G585-H585&gt;2400000),10,(L585/(K585-G585-H585)*100))</f>
      </c>
      <c r="C585">
        <f>IF(N585&gt;2400000,240000,(N585*S585)/100)</f>
      </c>
      <c r="D585">
        <f>IF(S585=0,0,IF((N585-I585)&gt;2400000,((((((N585-I585-J585)-240000))*0.1+(I585+J585)*0.1)))-7000,((((((N585-I585-J585)-(N585-I585-J585)*S585/100)))*0.1+(I585+J585)*0.1)-7000)))</f>
      </c>
      <c r="E585">
        <f>C585-O585</f>
      </c>
      <c r="F585">
        <f>D585-P585</f>
      </c>
      <c r="G585">
        <f>SUMIF(negtgel!U$2:BL$2,'Tsalin uzuulelt'!B$1,negtgel!U585:BL585) + SUMIF(negtgel!U$2:BL$2,'Tsalin uzuulelt'!B$2,negtgel!U585:BL585)+SUMIF(negtgel!U$2:BL$2,'Tsalin uzuulelt'!B$3,negtgel!U585:BL585)+SUMIF(negtgel!U$2:BL$2,'Tsalin uzuulelt'!B$4,negtgel!U585:BL585)+SUMIF(negtgel!U$2:BL$2,'Tsalin uzuulelt'!B$5,negtgel!U585:BL585)</f>
      </c>
      <c r="H585">
        <f>SUMIF(negtgel!U$2:BL$2,'Tsalin uzuulelt'!F$1,negtgel!U585:BL585) + SUMIF(negtgel!U$2:BL$2,'Tsalin uzuulelt'!F$2,negtgel!U585:BL585)+SUMIF(negtgel!U$2:BL$2,'Tsalin uzuulelt'!F$3,negtgel!U585:BL585)+SUMIF(negtgel!U$2:BL$2,'Tsalin uzuulelt'!F$4,negtgel!U585:BL585)+SUMIF(negtgel!U$2:BL$2,'Tsalin uzuulelt'!F$5,negtgel!U585:BL585)</f>
      </c>
      <c r="I585">
        <f>SUMIF(negtgel!U$2:BL$2,'Tsalin uzuulelt'!H$1,negtgel!U585:BL585) + SUMIF(negtgel!U$2:BL$2,'Tsalin uzuulelt'!H$2,negtgel!U585:BL585)+SUMIF(negtgel!U$2:BL$2,'Tsalin uzuulelt'!H$3,negtgel!U585:BL585)+SUMIF(negtgel!U$2:BL$2,'Tsalin uzuulelt'!H$4,negtgel!U585:BL585)+SUMIF(negtgel!U$2:BL$2,'Tsalin uzuulelt'!H$5,negtgel!U585:BL585)</f>
      </c>
      <c r="J585">
        <f>SUMIF(negtgel!U$2:BL$2,'Tsalin uzuulelt'!J$1,negtgel!U585:BL585) + SUMIF(negtgel!U$2:BL$2,'Tsalin uzuulelt'!J$2,negtgel!U585:BL585)+SUMIF(negtgel!U$2:BL$2,'Tsalin uzuulelt'!J$3,negtgel!U585:BL585)+SUMIF(negtgel!U$2:BL$2,'Tsalin uzuulelt'!J$4,negtgel!U585:BL585)+SUMIF(negtgel!U$2:BL$2,'Tsalin uzuulelt'!J$5,negtgel!U585:BL585)</f>
      </c>
      <c r="K585">
        <f>SUMIF(negtgel!U$2:BL$2,'Tsalin uzuulelt'!L$1,negtgel!U585:BL585) + SUMIF(negtgel!U$2:BL$2,'Tsalin uzuulelt'!L$2,negtgel!U585:BL585)+SUMIF(negtgel!U$2:BL$2,'Tsalin uzuulelt'!L$3,negtgel!U585:BL585)+SUMIF(negtgel!U$2:BL$2,'Tsalin uzuulelt'!L$4,negtgel!U585:BL585)+SUMIF(negtgel!U$2:BL$2,'Tsalin uzuulelt'!L$5,negtgel!U585:BL585)</f>
      </c>
      <c r="L585">
        <f>SUMIF(negtgel!U$2:BL$2,'Tsalin uzuulelt'!N$1,negtgel!U585:BL585) + SUMIF(negtgel!U$2:BL$2,'Tsalin uzuulelt'!N$2,negtgel!U585:BL585)+SUMIF(negtgel!U$2:BL$2,'Tsalin uzuulelt'!N$3,negtgel!U585:BL585)+SUMIF(negtgel!U$2:BL$2,'Tsalin uzuulelt'!N$4,negtgel!U585:BL585)+SUMIF(negtgel!U$2:BL$2,'Tsalin uzuulelt'!N$5,negtgel!U585:BL585)</f>
      </c>
      <c r="M585">
        <f>SUMIF(negtgel!U$2:BL$2,'Tsalin uzuulelt'!P$1,negtgel!U585:BL585) + SUMIF(negtgel!U$2:BL$2,'Tsalin uzuulelt'!P$2,negtgel!U585:BL585)+ SUMIF(negtgel!U$2:BL$2,'Tsalin uzuulelt'!P$3,negtgel!U585:BL585)+ SUMIF(negtgel!U$2:BL$2,'Tsalin uzuulelt'!P$4,negtgel!U585:BL585)+ SUMIF(negtgel!U$2:BL$2,'Tsalin uzuulelt'!P$5,negtgel!U585:BL585)</f>
      </c>
      <c r="N585">
        <f>IF(ISNUMBER(U585*1)=CF585,0,K585-H585-G585)</f>
      </c>
      <c r="O585">
        <f>IF(ISNUMBER(U585*1)=CF585,0,L585)</f>
      </c>
      <c r="P585">
        <f>IF(ISNUMBER(U585*1)=CF585,0,M585)</f>
      </c>
      <c r="Q585">
        <f>IF(N585&gt;2400000,N585,0)</f>
      </c>
      <c r="R585">
        <f>IF(L585/Q585*100&lt;3,2,10)</f>
      </c>
      <c r="S585">
        <f>IF(CH585=0,0,IF(B585&gt;9,10,IF(B585&gt;8,B585,IF(B585&gt;7.7,7.8,IF(B585&gt;3,B585,IF(B585&gt;1.5,2))))))</f>
      </c>
      <c r="T585">
        <f>IFERROR(U585*1,0)</f>
      </c>
      <c r="U585" t="n">
        <v>73.0</v>
      </c>
      <c r="V585" t="s">
        <v>4503</v>
      </c>
      <c r="W585" t="s">
        <v>4469</v>
      </c>
      <c r="X585" t="n">
        <v>677436.0</v>
      </c>
      <c r="Y585" t="n">
        <v>677436.0</v>
      </c>
      <c r="Z585" t="n">
        <v>135487.0</v>
      </c>
      <c r="AA585" t="n">
        <v>135487.0</v>
      </c>
      <c r="AB585" t="n">
        <v>0.0</v>
      </c>
      <c r="AC585" t="n">
        <v>101615.0</v>
      </c>
      <c r="AD585" t="n">
        <v>0.0</v>
      </c>
      <c r="AE585" t="n">
        <v>0.0</v>
      </c>
      <c r="AF585" t="n">
        <v>63000.0</v>
      </c>
      <c r="AG585" t="n">
        <v>0.0</v>
      </c>
      <c r="AH585" t="n">
        <v>0.0</v>
      </c>
      <c r="AI585" t="n">
        <v>0.0</v>
      </c>
      <c r="AJ585" t="n">
        <v>0.0</v>
      </c>
      <c r="AK585" t="n">
        <v>0.0</v>
      </c>
      <c r="AL585" t="n">
        <v>0.0</v>
      </c>
      <c r="AM585" t="n">
        <v>0.0</v>
      </c>
      <c r="AN585" t="n">
        <v>0.0</v>
      </c>
      <c r="AO585" t="n">
        <v>1113025.0</v>
      </c>
      <c r="AP585" t="n">
        <v>111302.0</v>
      </c>
      <c r="AQ585" t="n">
        <v>93802.2</v>
      </c>
      <c r="CG585"/>
    </row>
    <row r="586">
      <c r="A586" t="n">
        <v>9.0</v>
      </c>
      <c r="B586">
        <f>IF((K586-G586-H586&gt;2400000),10,(L586/(K586-G586-H586)*100))</f>
      </c>
      <c r="C586">
        <f>IF(N586&gt;2400000,240000,(N586*S586)/100)</f>
      </c>
      <c r="D586">
        <f>IF(S586=0,0,IF((N586-I586)&gt;2400000,((((((N586-I586-J586)-240000))*0.1+(I586+J586)*0.1)))-7000,((((((N586-I586-J586)-(N586-I586-J586)*S586/100)))*0.1+(I586+J586)*0.1)-7000)))</f>
      </c>
      <c r="E586">
        <f>C586-O586</f>
      </c>
      <c r="F586">
        <f>D586-P586</f>
      </c>
      <c r="G586">
        <f>SUMIF(negtgel!U$2:BL$2,'Tsalin uzuulelt'!B$1,negtgel!U586:BL586) + SUMIF(negtgel!U$2:BL$2,'Tsalin uzuulelt'!B$2,negtgel!U586:BL586)+SUMIF(negtgel!U$2:BL$2,'Tsalin uzuulelt'!B$3,negtgel!U586:BL586)+SUMIF(negtgel!U$2:BL$2,'Tsalin uzuulelt'!B$4,negtgel!U586:BL586)+SUMIF(negtgel!U$2:BL$2,'Tsalin uzuulelt'!B$5,negtgel!U586:BL586)</f>
      </c>
      <c r="H586">
        <f>SUMIF(negtgel!U$2:BL$2,'Tsalin uzuulelt'!F$1,negtgel!U586:BL586) + SUMIF(negtgel!U$2:BL$2,'Tsalin uzuulelt'!F$2,negtgel!U586:BL586)+SUMIF(negtgel!U$2:BL$2,'Tsalin uzuulelt'!F$3,negtgel!U586:BL586)+SUMIF(negtgel!U$2:BL$2,'Tsalin uzuulelt'!F$4,negtgel!U586:BL586)+SUMIF(negtgel!U$2:BL$2,'Tsalin uzuulelt'!F$5,negtgel!U586:BL586)</f>
      </c>
      <c r="I586">
        <f>SUMIF(negtgel!U$2:BL$2,'Tsalin uzuulelt'!H$1,negtgel!U586:BL586) + SUMIF(negtgel!U$2:BL$2,'Tsalin uzuulelt'!H$2,negtgel!U586:BL586)+SUMIF(negtgel!U$2:BL$2,'Tsalin uzuulelt'!H$3,negtgel!U586:BL586)+SUMIF(negtgel!U$2:BL$2,'Tsalin uzuulelt'!H$4,negtgel!U586:BL586)+SUMIF(negtgel!U$2:BL$2,'Tsalin uzuulelt'!H$5,negtgel!U586:BL586)</f>
      </c>
      <c r="J586">
        <f>SUMIF(negtgel!U$2:BL$2,'Tsalin uzuulelt'!J$1,negtgel!U586:BL586) + SUMIF(negtgel!U$2:BL$2,'Tsalin uzuulelt'!J$2,negtgel!U586:BL586)+SUMIF(negtgel!U$2:BL$2,'Tsalin uzuulelt'!J$3,negtgel!U586:BL586)+SUMIF(negtgel!U$2:BL$2,'Tsalin uzuulelt'!J$4,negtgel!U586:BL586)+SUMIF(negtgel!U$2:BL$2,'Tsalin uzuulelt'!J$5,negtgel!U586:BL586)</f>
      </c>
      <c r="K586">
        <f>SUMIF(negtgel!U$2:BL$2,'Tsalin uzuulelt'!L$1,negtgel!U586:BL586) + SUMIF(negtgel!U$2:BL$2,'Tsalin uzuulelt'!L$2,negtgel!U586:BL586)+SUMIF(negtgel!U$2:BL$2,'Tsalin uzuulelt'!L$3,negtgel!U586:BL586)+SUMIF(negtgel!U$2:BL$2,'Tsalin uzuulelt'!L$4,negtgel!U586:BL586)+SUMIF(negtgel!U$2:BL$2,'Tsalin uzuulelt'!L$5,negtgel!U586:BL586)</f>
      </c>
      <c r="L586">
        <f>SUMIF(negtgel!U$2:BL$2,'Tsalin uzuulelt'!N$1,negtgel!U586:BL586) + SUMIF(negtgel!U$2:BL$2,'Tsalin uzuulelt'!N$2,negtgel!U586:BL586)+SUMIF(negtgel!U$2:BL$2,'Tsalin uzuulelt'!N$3,negtgel!U586:BL586)+SUMIF(negtgel!U$2:BL$2,'Tsalin uzuulelt'!N$4,negtgel!U586:BL586)+SUMIF(negtgel!U$2:BL$2,'Tsalin uzuulelt'!N$5,negtgel!U586:BL586)</f>
      </c>
      <c r="M586">
        <f>SUMIF(negtgel!U$2:BL$2,'Tsalin uzuulelt'!P$1,negtgel!U586:BL586) + SUMIF(negtgel!U$2:BL$2,'Tsalin uzuulelt'!P$2,negtgel!U586:BL586)+ SUMIF(negtgel!U$2:BL$2,'Tsalin uzuulelt'!P$3,negtgel!U586:BL586)+ SUMIF(negtgel!U$2:BL$2,'Tsalin uzuulelt'!P$4,negtgel!U586:BL586)+ SUMIF(negtgel!U$2:BL$2,'Tsalin uzuulelt'!P$5,negtgel!U586:BL586)</f>
      </c>
      <c r="N586">
        <f>IF(ISNUMBER(U586*1)=CF586,0,K586-H586-G586)</f>
      </c>
      <c r="O586">
        <f>IF(ISNUMBER(U586*1)=CF586,0,L586)</f>
      </c>
      <c r="P586">
        <f>IF(ISNUMBER(U586*1)=CF586,0,M586)</f>
      </c>
      <c r="Q586">
        <f>IF(N586&gt;2400000,N586,0)</f>
      </c>
      <c r="R586">
        <f>IF(L586/Q586*100&lt;3,2,10)</f>
      </c>
      <c r="S586">
        <f>IF(CH586=0,0,IF(B586&gt;9,10,IF(B586&gt;8,B586,IF(B586&gt;7.7,7.8,IF(B586&gt;3,B586,IF(B586&gt;1.5,2))))))</f>
      </c>
      <c r="T586">
        <f>IFERROR(U586*1,0)</f>
      </c>
      <c r="U586" t="n">
        <v>74.0</v>
      </c>
      <c r="V586" t="s">
        <v>4556</v>
      </c>
      <c r="W586" t="s">
        <v>4469</v>
      </c>
      <c r="X586" t="n">
        <v>645556.0</v>
      </c>
      <c r="Y586" t="n">
        <v>245926.0</v>
      </c>
      <c r="Z586" t="n">
        <v>49185.0</v>
      </c>
      <c r="AA586" t="n">
        <v>49185.0</v>
      </c>
      <c r="AB586" t="n">
        <v>0.0</v>
      </c>
      <c r="AC586" t="n">
        <v>36889.0</v>
      </c>
      <c r="AD586" t="n">
        <v>0.0</v>
      </c>
      <c r="AE586" t="n">
        <v>0.0</v>
      </c>
      <c r="AF586" t="n">
        <v>24000.0</v>
      </c>
      <c r="AG586" t="n">
        <v>0.0</v>
      </c>
      <c r="AH586" t="n">
        <v>0.0</v>
      </c>
      <c r="AI586" t="n">
        <v>0.0</v>
      </c>
      <c r="AJ586" t="n">
        <v>0.0</v>
      </c>
      <c r="AK586" t="n">
        <v>0.0</v>
      </c>
      <c r="AL586" t="n">
        <v>0.0</v>
      </c>
      <c r="AM586" t="n">
        <v>0.0</v>
      </c>
      <c r="AN586" t="n">
        <v>0.0</v>
      </c>
      <c r="AO586" t="n">
        <v>405185.0</v>
      </c>
      <c r="AP586" t="n">
        <v>40518.0</v>
      </c>
      <c r="AQ586" t="n">
        <v>29706.6</v>
      </c>
      <c r="CG586"/>
    </row>
    <row r="587">
      <c r="A587" t="n">
        <v>9.0</v>
      </c>
      <c r="B587">
        <f>IF((K587-G587-H587&gt;2400000),10,(L587/(K587-G587-H587)*100))</f>
      </c>
      <c r="C587">
        <f>IF(N587&gt;2400000,240000,(N587*S587)/100)</f>
      </c>
      <c r="D587">
        <f>IF(S587=0,0,IF((N587-I587)&gt;2400000,((((((N587-I587-J587)-240000))*0.1+(I587+J587)*0.1)))-7000,((((((N587-I587-J587)-(N587-I587-J587)*S587/100)))*0.1+(I587+J587)*0.1)-7000)))</f>
      </c>
      <c r="E587">
        <f>C587-O587</f>
      </c>
      <c r="F587">
        <f>D587-P587</f>
      </c>
      <c r="G587">
        <f>SUMIF(negtgel!U$2:BL$2,'Tsalin uzuulelt'!B$1,negtgel!U587:BL587) + SUMIF(negtgel!U$2:BL$2,'Tsalin uzuulelt'!B$2,negtgel!U587:BL587)+SUMIF(negtgel!U$2:BL$2,'Tsalin uzuulelt'!B$3,negtgel!U587:BL587)+SUMIF(negtgel!U$2:BL$2,'Tsalin uzuulelt'!B$4,negtgel!U587:BL587)+SUMIF(negtgel!U$2:BL$2,'Tsalin uzuulelt'!B$5,negtgel!U587:BL587)</f>
      </c>
      <c r="H587">
        <f>SUMIF(negtgel!U$2:BL$2,'Tsalin uzuulelt'!F$1,negtgel!U587:BL587) + SUMIF(negtgel!U$2:BL$2,'Tsalin uzuulelt'!F$2,negtgel!U587:BL587)+SUMIF(negtgel!U$2:BL$2,'Tsalin uzuulelt'!F$3,negtgel!U587:BL587)+SUMIF(negtgel!U$2:BL$2,'Tsalin uzuulelt'!F$4,negtgel!U587:BL587)+SUMIF(negtgel!U$2:BL$2,'Tsalin uzuulelt'!F$5,negtgel!U587:BL587)</f>
      </c>
      <c r="I587">
        <f>SUMIF(negtgel!U$2:BL$2,'Tsalin uzuulelt'!H$1,negtgel!U587:BL587) + SUMIF(negtgel!U$2:BL$2,'Tsalin uzuulelt'!H$2,negtgel!U587:BL587)+SUMIF(negtgel!U$2:BL$2,'Tsalin uzuulelt'!H$3,negtgel!U587:BL587)+SUMIF(negtgel!U$2:BL$2,'Tsalin uzuulelt'!H$4,negtgel!U587:BL587)+SUMIF(negtgel!U$2:BL$2,'Tsalin uzuulelt'!H$5,negtgel!U587:BL587)</f>
      </c>
      <c r="J587">
        <f>SUMIF(negtgel!U$2:BL$2,'Tsalin uzuulelt'!J$1,negtgel!U587:BL587) + SUMIF(negtgel!U$2:BL$2,'Tsalin uzuulelt'!J$2,negtgel!U587:BL587)+SUMIF(negtgel!U$2:BL$2,'Tsalin uzuulelt'!J$3,negtgel!U587:BL587)+SUMIF(negtgel!U$2:BL$2,'Tsalin uzuulelt'!J$4,negtgel!U587:BL587)+SUMIF(negtgel!U$2:BL$2,'Tsalin uzuulelt'!J$5,negtgel!U587:BL587)</f>
      </c>
      <c r="K587">
        <f>SUMIF(negtgel!U$2:BL$2,'Tsalin uzuulelt'!L$1,negtgel!U587:BL587) + SUMIF(negtgel!U$2:BL$2,'Tsalin uzuulelt'!L$2,negtgel!U587:BL587)+SUMIF(negtgel!U$2:BL$2,'Tsalin uzuulelt'!L$3,negtgel!U587:BL587)+SUMIF(negtgel!U$2:BL$2,'Tsalin uzuulelt'!L$4,negtgel!U587:BL587)+SUMIF(negtgel!U$2:BL$2,'Tsalin uzuulelt'!L$5,negtgel!U587:BL587)</f>
      </c>
      <c r="L587">
        <f>SUMIF(negtgel!U$2:BL$2,'Tsalin uzuulelt'!N$1,negtgel!U587:BL587) + SUMIF(negtgel!U$2:BL$2,'Tsalin uzuulelt'!N$2,negtgel!U587:BL587)+SUMIF(negtgel!U$2:BL$2,'Tsalin uzuulelt'!N$3,negtgel!U587:BL587)+SUMIF(negtgel!U$2:BL$2,'Tsalin uzuulelt'!N$4,negtgel!U587:BL587)+SUMIF(negtgel!U$2:BL$2,'Tsalin uzuulelt'!N$5,negtgel!U587:BL587)</f>
      </c>
      <c r="M587">
        <f>SUMIF(negtgel!U$2:BL$2,'Tsalin uzuulelt'!P$1,negtgel!U587:BL587) + SUMIF(negtgel!U$2:BL$2,'Tsalin uzuulelt'!P$2,negtgel!U587:BL587)+ SUMIF(negtgel!U$2:BL$2,'Tsalin uzuulelt'!P$3,negtgel!U587:BL587)+ SUMIF(negtgel!U$2:BL$2,'Tsalin uzuulelt'!P$4,negtgel!U587:BL587)+ SUMIF(negtgel!U$2:BL$2,'Tsalin uzuulelt'!P$5,negtgel!U587:BL587)</f>
      </c>
      <c r="N587">
        <f>IF(ISNUMBER(U587*1)=CF587,0,K587-H587-G587)</f>
      </c>
      <c r="O587">
        <f>IF(ISNUMBER(U587*1)=CF587,0,L587)</f>
      </c>
      <c r="P587">
        <f>IF(ISNUMBER(U587*1)=CF587,0,M587)</f>
      </c>
      <c r="Q587">
        <f>IF(N587&gt;2400000,N587,0)</f>
      </c>
      <c r="R587">
        <f>IF(L587/Q587*100&lt;3,2,10)</f>
      </c>
      <c r="S587">
        <f>IF(CH587=0,0,IF(B587&gt;9,10,IF(B587&gt;8,B587,IF(B587&gt;7.7,7.8,IF(B587&gt;3,B587,IF(B587&gt;1.5,2))))))</f>
      </c>
      <c r="T587">
        <f>IFERROR(U587*1,0)</f>
      </c>
      <c r="U587" t="s">
        <v>4466</v>
      </c>
      <c r="V587"/>
      <c r="W587"/>
      <c r="X587" t="n">
        <v>5130223.0</v>
      </c>
      <c r="Y587" t="n">
        <v>4191046.0</v>
      </c>
      <c r="Z587" t="n">
        <v>584165.0</v>
      </c>
      <c r="AA587" t="n">
        <v>589210.0</v>
      </c>
      <c r="AB587" t="n">
        <v>0.0</v>
      </c>
      <c r="AC587" t="n">
        <v>138504.0</v>
      </c>
      <c r="AD587" t="n">
        <v>219104.0</v>
      </c>
      <c r="AE587" t="n">
        <v>0.0</v>
      </c>
      <c r="AF587" t="n">
        <v>402000.0</v>
      </c>
      <c r="AG587" t="n">
        <v>0.0</v>
      </c>
      <c r="AH587" t="n">
        <v>0.0</v>
      </c>
      <c r="AI587" t="n">
        <v>0.0</v>
      </c>
      <c r="AJ587" t="n">
        <v>0.0</v>
      </c>
      <c r="AK587" t="n">
        <v>0.0</v>
      </c>
      <c r="AL587" t="n">
        <v>0.0</v>
      </c>
      <c r="AM587" t="n">
        <v>0.0</v>
      </c>
      <c r="AN587" t="n">
        <v>0.0</v>
      </c>
      <c r="AO587" t="n">
        <v>6124029.0</v>
      </c>
      <c r="AP587" t="n">
        <v>612402.0</v>
      </c>
      <c r="AQ587" t="n">
        <v>506182.5</v>
      </c>
      <c r="CG587"/>
    </row>
    <row r="588">
      <c r="A588" t="n">
        <v>9.0</v>
      </c>
      <c r="B588">
        <f>IF((K588-G588-H588&gt;2400000),10,(L588/(K588-G588-H588)*100))</f>
      </c>
      <c r="C588">
        <f>IF(N588&gt;2400000,240000,(N588*S588)/100)</f>
      </c>
      <c r="D588">
        <f>IF(S588=0,0,IF((N588-I588)&gt;2400000,((((((N588-I588-J588)-240000))*0.1+(I588+J588)*0.1)))-7000,((((((N588-I588-J588)-(N588-I588-J588)*S588/100)))*0.1+(I588+J588)*0.1)-7000)))</f>
      </c>
      <c r="E588">
        <f>C588-O588</f>
      </c>
      <c r="F588">
        <f>D588-P588</f>
      </c>
      <c r="G588">
        <f>SUMIF(negtgel!U$2:BL$2,'Tsalin uzuulelt'!B$1,negtgel!U588:BL588) + SUMIF(negtgel!U$2:BL$2,'Tsalin uzuulelt'!B$2,negtgel!U588:BL588)+SUMIF(negtgel!U$2:BL$2,'Tsalin uzuulelt'!B$3,negtgel!U588:BL588)+SUMIF(negtgel!U$2:BL$2,'Tsalin uzuulelt'!B$4,negtgel!U588:BL588)+SUMIF(negtgel!U$2:BL$2,'Tsalin uzuulelt'!B$5,negtgel!U588:BL588)</f>
      </c>
      <c r="H588">
        <f>SUMIF(negtgel!U$2:BL$2,'Tsalin uzuulelt'!F$1,negtgel!U588:BL588) + SUMIF(negtgel!U$2:BL$2,'Tsalin uzuulelt'!F$2,negtgel!U588:BL588)+SUMIF(negtgel!U$2:BL$2,'Tsalin uzuulelt'!F$3,negtgel!U588:BL588)+SUMIF(negtgel!U$2:BL$2,'Tsalin uzuulelt'!F$4,negtgel!U588:BL588)+SUMIF(negtgel!U$2:BL$2,'Tsalin uzuulelt'!F$5,negtgel!U588:BL588)</f>
      </c>
      <c r="I588">
        <f>SUMIF(negtgel!U$2:BL$2,'Tsalin uzuulelt'!H$1,negtgel!U588:BL588) + SUMIF(negtgel!U$2:BL$2,'Tsalin uzuulelt'!H$2,negtgel!U588:BL588)+SUMIF(negtgel!U$2:BL$2,'Tsalin uzuulelt'!H$3,negtgel!U588:BL588)+SUMIF(negtgel!U$2:BL$2,'Tsalin uzuulelt'!H$4,negtgel!U588:BL588)+SUMIF(negtgel!U$2:BL$2,'Tsalin uzuulelt'!H$5,negtgel!U588:BL588)</f>
      </c>
      <c r="J588">
        <f>SUMIF(negtgel!U$2:BL$2,'Tsalin uzuulelt'!J$1,negtgel!U588:BL588) + SUMIF(negtgel!U$2:BL$2,'Tsalin uzuulelt'!J$2,negtgel!U588:BL588)+SUMIF(negtgel!U$2:BL$2,'Tsalin uzuulelt'!J$3,negtgel!U588:BL588)+SUMIF(negtgel!U$2:BL$2,'Tsalin uzuulelt'!J$4,negtgel!U588:BL588)+SUMIF(negtgel!U$2:BL$2,'Tsalin uzuulelt'!J$5,negtgel!U588:BL588)</f>
      </c>
      <c r="K588">
        <f>SUMIF(negtgel!U$2:BL$2,'Tsalin uzuulelt'!L$1,negtgel!U588:BL588) + SUMIF(negtgel!U$2:BL$2,'Tsalin uzuulelt'!L$2,negtgel!U588:BL588)+SUMIF(negtgel!U$2:BL$2,'Tsalin uzuulelt'!L$3,negtgel!U588:BL588)+SUMIF(negtgel!U$2:BL$2,'Tsalin uzuulelt'!L$4,negtgel!U588:BL588)+SUMIF(negtgel!U$2:BL$2,'Tsalin uzuulelt'!L$5,negtgel!U588:BL588)</f>
      </c>
      <c r="L588">
        <f>SUMIF(negtgel!U$2:BL$2,'Tsalin uzuulelt'!N$1,negtgel!U588:BL588) + SUMIF(negtgel!U$2:BL$2,'Tsalin uzuulelt'!N$2,negtgel!U588:BL588)+SUMIF(negtgel!U$2:BL$2,'Tsalin uzuulelt'!N$3,negtgel!U588:BL588)+SUMIF(negtgel!U$2:BL$2,'Tsalin uzuulelt'!N$4,negtgel!U588:BL588)+SUMIF(negtgel!U$2:BL$2,'Tsalin uzuulelt'!N$5,negtgel!U588:BL588)</f>
      </c>
      <c r="M588">
        <f>SUMIF(negtgel!U$2:BL$2,'Tsalin uzuulelt'!P$1,negtgel!U588:BL588) + SUMIF(negtgel!U$2:BL$2,'Tsalin uzuulelt'!P$2,negtgel!U588:BL588)+ SUMIF(negtgel!U$2:BL$2,'Tsalin uzuulelt'!P$3,negtgel!U588:BL588)+ SUMIF(negtgel!U$2:BL$2,'Tsalin uzuulelt'!P$4,negtgel!U588:BL588)+ SUMIF(negtgel!U$2:BL$2,'Tsalin uzuulelt'!P$5,negtgel!U588:BL588)</f>
      </c>
      <c r="N588">
        <f>IF(ISNUMBER(U588*1)=CF588,0,K588-H588-G588)</f>
      </c>
      <c r="O588">
        <f>IF(ISNUMBER(U588*1)=CF588,0,L588)</f>
      </c>
      <c r="P588">
        <f>IF(ISNUMBER(U588*1)=CF588,0,M588)</f>
      </c>
      <c r="Q588">
        <f>IF(N588&gt;2400000,N588,0)</f>
      </c>
      <c r="R588">
        <f>IF(L588/Q588*100&lt;3,2,10)</f>
      </c>
      <c r="S588">
        <f>IF(CH588=0,0,IF(B588&gt;9,10,IF(B588&gt;8,B588,IF(B588&gt;7.7,7.8,IF(B588&gt;3,B588,IF(B588&gt;1.5,2))))))</f>
      </c>
      <c r="T588">
        <f>IFERROR(U588*1,0)</f>
      </c>
      <c r="U588" t="s">
        <v>4504</v>
      </c>
      <c r="V588"/>
      <c r="W588"/>
      <c r="X588"/>
      <c r="Y588"/>
      <c r="Z588"/>
      <c r="AA588"/>
      <c r="AB588"/>
      <c r="AC588"/>
      <c r="AD588"/>
      <c r="AE588"/>
      <c r="AF588"/>
      <c r="AG588"/>
      <c r="AH588"/>
      <c r="AI588"/>
      <c r="AJ588"/>
      <c r="AK588"/>
      <c r="AL588"/>
      <c r="AM588"/>
      <c r="AN588"/>
      <c r="AO588"/>
      <c r="AP588"/>
      <c r="AQ588"/>
      <c r="CG588"/>
    </row>
    <row r="589">
      <c r="A589" t="n">
        <v>9.0</v>
      </c>
      <c r="B589">
        <f>IF((K589-G589-H589&gt;2400000),10,(L589/(K589-G589-H589)*100))</f>
      </c>
      <c r="C589">
        <f>IF(N589&gt;2400000,240000,(N589*S589)/100)</f>
      </c>
      <c r="D589">
        <f>IF(S589=0,0,IF((N589-I589)&gt;2400000,((((((N589-I589-J589)-240000))*0.1+(I589+J589)*0.1)))-7000,((((((N589-I589-J589)-(N589-I589-J589)*S589/100)))*0.1+(I589+J589)*0.1)-7000)))</f>
      </c>
      <c r="E589">
        <f>C589-O589</f>
      </c>
      <c r="F589">
        <f>D589-P589</f>
      </c>
      <c r="G589">
        <f>SUMIF(negtgel!U$2:BL$2,'Tsalin uzuulelt'!B$1,negtgel!U589:BL589) + SUMIF(negtgel!U$2:BL$2,'Tsalin uzuulelt'!B$2,negtgel!U589:BL589)+SUMIF(negtgel!U$2:BL$2,'Tsalin uzuulelt'!B$3,negtgel!U589:BL589)+SUMIF(negtgel!U$2:BL$2,'Tsalin uzuulelt'!B$4,negtgel!U589:BL589)+SUMIF(negtgel!U$2:BL$2,'Tsalin uzuulelt'!B$5,negtgel!U589:BL589)</f>
      </c>
      <c r="H589">
        <f>SUMIF(negtgel!U$2:BL$2,'Tsalin uzuulelt'!F$1,negtgel!U589:BL589) + SUMIF(negtgel!U$2:BL$2,'Tsalin uzuulelt'!F$2,negtgel!U589:BL589)+SUMIF(negtgel!U$2:BL$2,'Tsalin uzuulelt'!F$3,negtgel!U589:BL589)+SUMIF(negtgel!U$2:BL$2,'Tsalin uzuulelt'!F$4,negtgel!U589:BL589)+SUMIF(negtgel!U$2:BL$2,'Tsalin uzuulelt'!F$5,negtgel!U589:BL589)</f>
      </c>
      <c r="I589">
        <f>SUMIF(negtgel!U$2:BL$2,'Tsalin uzuulelt'!H$1,negtgel!U589:BL589) + SUMIF(negtgel!U$2:BL$2,'Tsalin uzuulelt'!H$2,negtgel!U589:BL589)+SUMIF(negtgel!U$2:BL$2,'Tsalin uzuulelt'!H$3,negtgel!U589:BL589)+SUMIF(negtgel!U$2:BL$2,'Tsalin uzuulelt'!H$4,negtgel!U589:BL589)+SUMIF(negtgel!U$2:BL$2,'Tsalin uzuulelt'!H$5,negtgel!U589:BL589)</f>
      </c>
      <c r="J589">
        <f>SUMIF(negtgel!U$2:BL$2,'Tsalin uzuulelt'!J$1,negtgel!U589:BL589) + SUMIF(negtgel!U$2:BL$2,'Tsalin uzuulelt'!J$2,negtgel!U589:BL589)+SUMIF(negtgel!U$2:BL$2,'Tsalin uzuulelt'!J$3,negtgel!U589:BL589)+SUMIF(negtgel!U$2:BL$2,'Tsalin uzuulelt'!J$4,negtgel!U589:BL589)+SUMIF(negtgel!U$2:BL$2,'Tsalin uzuulelt'!J$5,negtgel!U589:BL589)</f>
      </c>
      <c r="K589">
        <f>SUMIF(negtgel!U$2:BL$2,'Tsalin uzuulelt'!L$1,negtgel!U589:BL589) + SUMIF(negtgel!U$2:BL$2,'Tsalin uzuulelt'!L$2,negtgel!U589:BL589)+SUMIF(negtgel!U$2:BL$2,'Tsalin uzuulelt'!L$3,negtgel!U589:BL589)+SUMIF(negtgel!U$2:BL$2,'Tsalin uzuulelt'!L$4,negtgel!U589:BL589)+SUMIF(negtgel!U$2:BL$2,'Tsalin uzuulelt'!L$5,negtgel!U589:BL589)</f>
      </c>
      <c r="L589">
        <f>SUMIF(negtgel!U$2:BL$2,'Tsalin uzuulelt'!N$1,negtgel!U589:BL589) + SUMIF(negtgel!U$2:BL$2,'Tsalin uzuulelt'!N$2,negtgel!U589:BL589)+SUMIF(negtgel!U$2:BL$2,'Tsalin uzuulelt'!N$3,negtgel!U589:BL589)+SUMIF(negtgel!U$2:BL$2,'Tsalin uzuulelt'!N$4,negtgel!U589:BL589)+SUMIF(negtgel!U$2:BL$2,'Tsalin uzuulelt'!N$5,negtgel!U589:BL589)</f>
      </c>
      <c r="M589">
        <f>SUMIF(negtgel!U$2:BL$2,'Tsalin uzuulelt'!P$1,negtgel!U589:BL589) + SUMIF(negtgel!U$2:BL$2,'Tsalin uzuulelt'!P$2,negtgel!U589:BL589)+ SUMIF(negtgel!U$2:BL$2,'Tsalin uzuulelt'!P$3,negtgel!U589:BL589)+ SUMIF(negtgel!U$2:BL$2,'Tsalin uzuulelt'!P$4,negtgel!U589:BL589)+ SUMIF(negtgel!U$2:BL$2,'Tsalin uzuulelt'!P$5,negtgel!U589:BL589)</f>
      </c>
      <c r="N589">
        <f>IF(ISNUMBER(U589*1)=CF589,0,K589-H589-G589)</f>
      </c>
      <c r="O589">
        <f>IF(ISNUMBER(U589*1)=CF589,0,L589)</f>
      </c>
      <c r="P589">
        <f>IF(ISNUMBER(U589*1)=CF589,0,M589)</f>
      </c>
      <c r="Q589">
        <f>IF(N589&gt;2400000,N589,0)</f>
      </c>
      <c r="R589">
        <f>IF(L589/Q589*100&lt;3,2,10)</f>
      </c>
      <c r="S589">
        <f>IF(CH589=0,0,IF(B589&gt;9,10,IF(B589&gt;8,B589,IF(B589&gt;7.7,7.8,IF(B589&gt;3,B589,IF(B589&gt;1.5,2))))))</f>
      </c>
      <c r="T589">
        <f>IFERROR(U589*1,0)</f>
      </c>
      <c r="U589" t="n">
        <v>75.0</v>
      </c>
      <c r="V589" t="s">
        <v>4506</v>
      </c>
      <c r="W589" t="s">
        <v>4469</v>
      </c>
      <c r="X589" t="n">
        <v>580710.0</v>
      </c>
      <c r="Y589" t="n">
        <v>580710.0</v>
      </c>
      <c r="Z589" t="n">
        <v>0.0</v>
      </c>
      <c r="AA589" t="n">
        <v>0.0</v>
      </c>
      <c r="AB589" t="n">
        <v>0.0</v>
      </c>
      <c r="AC589" t="n">
        <v>0.0</v>
      </c>
      <c r="AD589" t="n">
        <v>0.0</v>
      </c>
      <c r="AE589" t="n">
        <v>0.0</v>
      </c>
      <c r="AF589" t="n">
        <v>63000.0</v>
      </c>
      <c r="AG589" t="n">
        <v>0.0</v>
      </c>
      <c r="AH589" t="n">
        <v>0.0</v>
      </c>
      <c r="AI589" t="n">
        <v>0.0</v>
      </c>
      <c r="AJ589" t="n">
        <v>0.0</v>
      </c>
      <c r="AK589" t="n">
        <v>0.0</v>
      </c>
      <c r="AL589" t="n">
        <v>0.0</v>
      </c>
      <c r="AM589" t="n">
        <v>0.0</v>
      </c>
      <c r="AN589" t="n">
        <v>0.0</v>
      </c>
      <c r="AO589" t="n">
        <v>643710.0</v>
      </c>
      <c r="AP589" t="n">
        <v>64371.0</v>
      </c>
      <c r="AQ589" t="n">
        <v>51563.9</v>
      </c>
      <c r="CG589"/>
    </row>
    <row r="590">
      <c r="A590" t="n">
        <v>9.0</v>
      </c>
      <c r="B590">
        <f>IF((K590-G590-H590&gt;2400000),10,(L590/(K590-G590-H590)*100))</f>
      </c>
      <c r="C590">
        <f>IF(N590&gt;2400000,240000,(N590*S590)/100)</f>
      </c>
      <c r="D590">
        <f>IF(S590=0,0,IF((N590-I590)&gt;2400000,((((((N590-I590-J590)-240000))*0.1+(I590+J590)*0.1)))-7000,((((((N590-I590-J590)-(N590-I590-J590)*S590/100)))*0.1+(I590+J590)*0.1)-7000)))</f>
      </c>
      <c r="E590">
        <f>C590-O590</f>
      </c>
      <c r="F590">
        <f>D590-P590</f>
      </c>
      <c r="G590">
        <f>SUMIF(negtgel!U$2:BL$2,'Tsalin uzuulelt'!B$1,negtgel!U590:BL590) + SUMIF(negtgel!U$2:BL$2,'Tsalin uzuulelt'!B$2,negtgel!U590:BL590)+SUMIF(negtgel!U$2:BL$2,'Tsalin uzuulelt'!B$3,negtgel!U590:BL590)+SUMIF(negtgel!U$2:BL$2,'Tsalin uzuulelt'!B$4,negtgel!U590:BL590)+SUMIF(negtgel!U$2:BL$2,'Tsalin uzuulelt'!B$5,negtgel!U590:BL590)</f>
      </c>
      <c r="H590">
        <f>SUMIF(negtgel!U$2:BL$2,'Tsalin uzuulelt'!F$1,negtgel!U590:BL590) + SUMIF(negtgel!U$2:BL$2,'Tsalin uzuulelt'!F$2,negtgel!U590:BL590)+SUMIF(negtgel!U$2:BL$2,'Tsalin uzuulelt'!F$3,negtgel!U590:BL590)+SUMIF(negtgel!U$2:BL$2,'Tsalin uzuulelt'!F$4,negtgel!U590:BL590)+SUMIF(negtgel!U$2:BL$2,'Tsalin uzuulelt'!F$5,negtgel!U590:BL590)</f>
      </c>
      <c r="I590">
        <f>SUMIF(negtgel!U$2:BL$2,'Tsalin uzuulelt'!H$1,negtgel!U590:BL590) + SUMIF(negtgel!U$2:BL$2,'Tsalin uzuulelt'!H$2,negtgel!U590:BL590)+SUMIF(negtgel!U$2:BL$2,'Tsalin uzuulelt'!H$3,negtgel!U590:BL590)+SUMIF(negtgel!U$2:BL$2,'Tsalin uzuulelt'!H$4,negtgel!U590:BL590)+SUMIF(negtgel!U$2:BL$2,'Tsalin uzuulelt'!H$5,negtgel!U590:BL590)</f>
      </c>
      <c r="J590">
        <f>SUMIF(negtgel!U$2:BL$2,'Tsalin uzuulelt'!J$1,negtgel!U590:BL590) + SUMIF(negtgel!U$2:BL$2,'Tsalin uzuulelt'!J$2,negtgel!U590:BL590)+SUMIF(negtgel!U$2:BL$2,'Tsalin uzuulelt'!J$3,negtgel!U590:BL590)+SUMIF(negtgel!U$2:BL$2,'Tsalin uzuulelt'!J$4,negtgel!U590:BL590)+SUMIF(negtgel!U$2:BL$2,'Tsalin uzuulelt'!J$5,negtgel!U590:BL590)</f>
      </c>
      <c r="K590">
        <f>SUMIF(negtgel!U$2:BL$2,'Tsalin uzuulelt'!L$1,negtgel!U590:BL590) + SUMIF(negtgel!U$2:BL$2,'Tsalin uzuulelt'!L$2,negtgel!U590:BL590)+SUMIF(negtgel!U$2:BL$2,'Tsalin uzuulelt'!L$3,negtgel!U590:BL590)+SUMIF(negtgel!U$2:BL$2,'Tsalin uzuulelt'!L$4,negtgel!U590:BL590)+SUMIF(negtgel!U$2:BL$2,'Tsalin uzuulelt'!L$5,negtgel!U590:BL590)</f>
      </c>
      <c r="L590">
        <f>SUMIF(negtgel!U$2:BL$2,'Tsalin uzuulelt'!N$1,negtgel!U590:BL590) + SUMIF(negtgel!U$2:BL$2,'Tsalin uzuulelt'!N$2,negtgel!U590:BL590)+SUMIF(negtgel!U$2:BL$2,'Tsalin uzuulelt'!N$3,negtgel!U590:BL590)+SUMIF(negtgel!U$2:BL$2,'Tsalin uzuulelt'!N$4,negtgel!U590:BL590)+SUMIF(negtgel!U$2:BL$2,'Tsalin uzuulelt'!N$5,negtgel!U590:BL590)</f>
      </c>
      <c r="M590">
        <f>SUMIF(negtgel!U$2:BL$2,'Tsalin uzuulelt'!P$1,negtgel!U590:BL590) + SUMIF(negtgel!U$2:BL$2,'Tsalin uzuulelt'!P$2,negtgel!U590:BL590)+ SUMIF(negtgel!U$2:BL$2,'Tsalin uzuulelt'!P$3,negtgel!U590:BL590)+ SUMIF(negtgel!U$2:BL$2,'Tsalin uzuulelt'!P$4,negtgel!U590:BL590)+ SUMIF(negtgel!U$2:BL$2,'Tsalin uzuulelt'!P$5,negtgel!U590:BL590)</f>
      </c>
      <c r="N590">
        <f>IF(ISNUMBER(U590*1)=CF590,0,K590-H590-G590)</f>
      </c>
      <c r="O590">
        <f>IF(ISNUMBER(U590*1)=CF590,0,L590)</f>
      </c>
      <c r="P590">
        <f>IF(ISNUMBER(U590*1)=CF590,0,M590)</f>
      </c>
      <c r="Q590">
        <f>IF(N590&gt;2400000,N590,0)</f>
      </c>
      <c r="R590">
        <f>IF(L590/Q590*100&lt;3,2,10)</f>
      </c>
      <c r="S590">
        <f>IF(CH590=0,0,IF(B590&gt;9,10,IF(B590&gt;8,B590,IF(B590&gt;7.7,7.8,IF(B590&gt;3,B590,IF(B590&gt;1.5,2))))))</f>
      </c>
      <c r="T590">
        <f>IFERROR(U590*1,0)</f>
      </c>
      <c r="U590" t="n">
        <v>76.0</v>
      </c>
      <c r="V590" t="s">
        <v>4507</v>
      </c>
      <c r="W590" t="s">
        <v>4471</v>
      </c>
      <c r="X590" t="n">
        <v>500784.0</v>
      </c>
      <c r="Y590" t="n">
        <v>0.0</v>
      </c>
      <c r="Z590" t="n">
        <v>0.0</v>
      </c>
      <c r="AA590" t="n">
        <v>0.0</v>
      </c>
      <c r="AB590" t="n">
        <v>0.0</v>
      </c>
      <c r="AC590" t="n">
        <v>0.0</v>
      </c>
      <c r="AD590" t="n">
        <v>0.0</v>
      </c>
      <c r="AE590" t="n">
        <v>0.0</v>
      </c>
      <c r="AF590" t="n">
        <v>0.0</v>
      </c>
      <c r="AG590" t="n">
        <v>0.0</v>
      </c>
      <c r="AH590" t="n">
        <v>0.0</v>
      </c>
      <c r="AI590" t="n">
        <v>0.0</v>
      </c>
      <c r="AJ590" t="n">
        <v>0.0</v>
      </c>
      <c r="AK590" t="n">
        <v>0.0</v>
      </c>
      <c r="AL590" t="n">
        <v>0.0</v>
      </c>
      <c r="AM590" t="n">
        <v>0.0</v>
      </c>
      <c r="AN590" t="n">
        <v>0.0</v>
      </c>
      <c r="AO590" t="n">
        <v>0.0</v>
      </c>
      <c r="AP590" t="n">
        <v>0.0</v>
      </c>
      <c r="AQ590" t="n">
        <v>0.0</v>
      </c>
      <c r="CG590"/>
    </row>
    <row r="591">
      <c r="A591" t="n">
        <v>9.0</v>
      </c>
      <c r="B591">
        <f>IF((K591-G591-H591&gt;2400000),10,(L591/(K591-G591-H591)*100))</f>
      </c>
      <c r="C591">
        <f>IF(N591&gt;2400000,240000,(N591*S591)/100)</f>
      </c>
      <c r="D591">
        <f>IF(S591=0,0,IF((N591-I591)&gt;2400000,((((((N591-I591-J591)-240000))*0.1+(I591+J591)*0.1)))-7000,((((((N591-I591-J591)-(N591-I591-J591)*S591/100)))*0.1+(I591+J591)*0.1)-7000)))</f>
      </c>
      <c r="E591">
        <f>C591-O591</f>
      </c>
      <c r="F591">
        <f>D591-P591</f>
      </c>
      <c r="G591">
        <f>SUMIF(negtgel!U$2:BL$2,'Tsalin uzuulelt'!B$1,negtgel!U591:BL591) + SUMIF(negtgel!U$2:BL$2,'Tsalin uzuulelt'!B$2,negtgel!U591:BL591)+SUMIF(negtgel!U$2:BL$2,'Tsalin uzuulelt'!B$3,negtgel!U591:BL591)+SUMIF(negtgel!U$2:BL$2,'Tsalin uzuulelt'!B$4,negtgel!U591:BL591)+SUMIF(negtgel!U$2:BL$2,'Tsalin uzuulelt'!B$5,negtgel!U591:BL591)</f>
      </c>
      <c r="H591">
        <f>SUMIF(negtgel!U$2:BL$2,'Tsalin uzuulelt'!F$1,negtgel!U591:BL591) + SUMIF(negtgel!U$2:BL$2,'Tsalin uzuulelt'!F$2,negtgel!U591:BL591)+SUMIF(negtgel!U$2:BL$2,'Tsalin uzuulelt'!F$3,negtgel!U591:BL591)+SUMIF(negtgel!U$2:BL$2,'Tsalin uzuulelt'!F$4,negtgel!U591:BL591)+SUMIF(negtgel!U$2:BL$2,'Tsalin uzuulelt'!F$5,negtgel!U591:BL591)</f>
      </c>
      <c r="I591">
        <f>SUMIF(negtgel!U$2:BL$2,'Tsalin uzuulelt'!H$1,negtgel!U591:BL591) + SUMIF(negtgel!U$2:BL$2,'Tsalin uzuulelt'!H$2,negtgel!U591:BL591)+SUMIF(negtgel!U$2:BL$2,'Tsalin uzuulelt'!H$3,negtgel!U591:BL591)+SUMIF(negtgel!U$2:BL$2,'Tsalin uzuulelt'!H$4,negtgel!U591:BL591)+SUMIF(negtgel!U$2:BL$2,'Tsalin uzuulelt'!H$5,negtgel!U591:BL591)</f>
      </c>
      <c r="J591">
        <f>SUMIF(negtgel!U$2:BL$2,'Tsalin uzuulelt'!J$1,negtgel!U591:BL591) + SUMIF(negtgel!U$2:BL$2,'Tsalin uzuulelt'!J$2,negtgel!U591:BL591)+SUMIF(negtgel!U$2:BL$2,'Tsalin uzuulelt'!J$3,negtgel!U591:BL591)+SUMIF(negtgel!U$2:BL$2,'Tsalin uzuulelt'!J$4,negtgel!U591:BL591)+SUMIF(negtgel!U$2:BL$2,'Tsalin uzuulelt'!J$5,negtgel!U591:BL591)</f>
      </c>
      <c r="K591">
        <f>SUMIF(negtgel!U$2:BL$2,'Tsalin uzuulelt'!L$1,negtgel!U591:BL591) + SUMIF(negtgel!U$2:BL$2,'Tsalin uzuulelt'!L$2,negtgel!U591:BL591)+SUMIF(negtgel!U$2:BL$2,'Tsalin uzuulelt'!L$3,negtgel!U591:BL591)+SUMIF(negtgel!U$2:BL$2,'Tsalin uzuulelt'!L$4,negtgel!U591:BL591)+SUMIF(negtgel!U$2:BL$2,'Tsalin uzuulelt'!L$5,negtgel!U591:BL591)</f>
      </c>
      <c r="L591">
        <f>SUMIF(negtgel!U$2:BL$2,'Tsalin uzuulelt'!N$1,negtgel!U591:BL591) + SUMIF(negtgel!U$2:BL$2,'Tsalin uzuulelt'!N$2,negtgel!U591:BL591)+SUMIF(negtgel!U$2:BL$2,'Tsalin uzuulelt'!N$3,negtgel!U591:BL591)+SUMIF(negtgel!U$2:BL$2,'Tsalin uzuulelt'!N$4,negtgel!U591:BL591)+SUMIF(negtgel!U$2:BL$2,'Tsalin uzuulelt'!N$5,negtgel!U591:BL591)</f>
      </c>
      <c r="M591">
        <f>SUMIF(negtgel!U$2:BL$2,'Tsalin uzuulelt'!P$1,negtgel!U591:BL591) + SUMIF(negtgel!U$2:BL$2,'Tsalin uzuulelt'!P$2,negtgel!U591:BL591)+ SUMIF(negtgel!U$2:BL$2,'Tsalin uzuulelt'!P$3,negtgel!U591:BL591)+ SUMIF(negtgel!U$2:BL$2,'Tsalin uzuulelt'!P$4,negtgel!U591:BL591)+ SUMIF(negtgel!U$2:BL$2,'Tsalin uzuulelt'!P$5,negtgel!U591:BL591)</f>
      </c>
      <c r="N591">
        <f>IF(ISNUMBER(U591*1)=CF591,0,K591-H591-G591)</f>
      </c>
      <c r="O591">
        <f>IF(ISNUMBER(U591*1)=CF591,0,L591)</f>
      </c>
      <c r="P591">
        <f>IF(ISNUMBER(U591*1)=CF591,0,M591)</f>
      </c>
      <c r="Q591">
        <f>IF(N591&gt;2400000,N591,0)</f>
      </c>
      <c r="R591">
        <f>IF(L591/Q591*100&lt;3,2,10)</f>
      </c>
      <c r="S591">
        <f>IF(CH591=0,0,IF(B591&gt;9,10,IF(B591&gt;8,B591,IF(B591&gt;7.7,7.8,IF(B591&gt;3,B591,IF(B591&gt;1.5,2))))))</f>
      </c>
      <c r="T591">
        <f>IFERROR(U591*1,0)</f>
      </c>
      <c r="U591" t="n">
        <v>77.0</v>
      </c>
      <c r="V591" t="s">
        <v>4508</v>
      </c>
      <c r="W591" t="s">
        <v>4471</v>
      </c>
      <c r="X591" t="n">
        <v>496912.0</v>
      </c>
      <c r="Y591" t="n">
        <v>496912.0</v>
      </c>
      <c r="Z591" t="n">
        <v>0.0</v>
      </c>
      <c r="AA591" t="n">
        <v>0.0</v>
      </c>
      <c r="AB591" t="n">
        <v>49691.0</v>
      </c>
      <c r="AC591" t="n">
        <v>0.0</v>
      </c>
      <c r="AD591" t="n">
        <v>0.0</v>
      </c>
      <c r="AE591" t="n">
        <v>0.0</v>
      </c>
      <c r="AF591" t="n">
        <v>63000.0</v>
      </c>
      <c r="AG591" t="n">
        <v>0.0</v>
      </c>
      <c r="AH591" t="n">
        <v>0.0</v>
      </c>
      <c r="AI591" t="n">
        <v>0.0</v>
      </c>
      <c r="AJ591" t="n">
        <v>0.0</v>
      </c>
      <c r="AK591" t="n">
        <v>0.0</v>
      </c>
      <c r="AL591" t="n">
        <v>0.0</v>
      </c>
      <c r="AM591" t="n">
        <v>0.0</v>
      </c>
      <c r="AN591" t="n">
        <v>0.0</v>
      </c>
      <c r="AO591" t="n">
        <v>609603.0</v>
      </c>
      <c r="AP591" t="n">
        <v>60960.0</v>
      </c>
      <c r="AQ591" t="n">
        <v>48494.3</v>
      </c>
      <c r="CG591"/>
    </row>
    <row r="592">
      <c r="A592" t="n">
        <v>9.0</v>
      </c>
      <c r="B592">
        <f>IF((K592-G592-H592&gt;2400000),10,(L592/(K592-G592-H592)*100))</f>
      </c>
      <c r="C592">
        <f>IF(N592&gt;2400000,240000,(N592*S592)/100)</f>
      </c>
      <c r="D592">
        <f>IF(S592=0,0,IF((N592-I592)&gt;2400000,((((((N592-I592-J592)-240000))*0.1+(I592+J592)*0.1)))-7000,((((((N592-I592-J592)-(N592-I592-J592)*S592/100)))*0.1+(I592+J592)*0.1)-7000)))</f>
      </c>
      <c r="E592">
        <f>C592-O592</f>
      </c>
      <c r="F592">
        <f>D592-P592</f>
      </c>
      <c r="G592">
        <f>SUMIF(negtgel!U$2:BL$2,'Tsalin uzuulelt'!B$1,negtgel!U592:BL592) + SUMIF(negtgel!U$2:BL$2,'Tsalin uzuulelt'!B$2,negtgel!U592:BL592)+SUMIF(negtgel!U$2:BL$2,'Tsalin uzuulelt'!B$3,negtgel!U592:BL592)+SUMIF(negtgel!U$2:BL$2,'Tsalin uzuulelt'!B$4,negtgel!U592:BL592)+SUMIF(negtgel!U$2:BL$2,'Tsalin uzuulelt'!B$5,negtgel!U592:BL592)</f>
      </c>
      <c r="H592">
        <f>SUMIF(negtgel!U$2:BL$2,'Tsalin uzuulelt'!F$1,negtgel!U592:BL592) + SUMIF(negtgel!U$2:BL$2,'Tsalin uzuulelt'!F$2,negtgel!U592:BL592)+SUMIF(negtgel!U$2:BL$2,'Tsalin uzuulelt'!F$3,negtgel!U592:BL592)+SUMIF(negtgel!U$2:BL$2,'Tsalin uzuulelt'!F$4,negtgel!U592:BL592)+SUMIF(negtgel!U$2:BL$2,'Tsalin uzuulelt'!F$5,negtgel!U592:BL592)</f>
      </c>
      <c r="I592">
        <f>SUMIF(negtgel!U$2:BL$2,'Tsalin uzuulelt'!H$1,negtgel!U592:BL592) + SUMIF(negtgel!U$2:BL$2,'Tsalin uzuulelt'!H$2,negtgel!U592:BL592)+SUMIF(negtgel!U$2:BL$2,'Tsalin uzuulelt'!H$3,negtgel!U592:BL592)+SUMIF(negtgel!U$2:BL$2,'Tsalin uzuulelt'!H$4,negtgel!U592:BL592)+SUMIF(negtgel!U$2:BL$2,'Tsalin uzuulelt'!H$5,negtgel!U592:BL592)</f>
      </c>
      <c r="J592">
        <f>SUMIF(negtgel!U$2:BL$2,'Tsalin uzuulelt'!J$1,negtgel!U592:BL592) + SUMIF(negtgel!U$2:BL$2,'Tsalin uzuulelt'!J$2,negtgel!U592:BL592)+SUMIF(negtgel!U$2:BL$2,'Tsalin uzuulelt'!J$3,negtgel!U592:BL592)+SUMIF(negtgel!U$2:BL$2,'Tsalin uzuulelt'!J$4,negtgel!U592:BL592)+SUMIF(negtgel!U$2:BL$2,'Tsalin uzuulelt'!J$5,negtgel!U592:BL592)</f>
      </c>
      <c r="K592">
        <f>SUMIF(negtgel!U$2:BL$2,'Tsalin uzuulelt'!L$1,negtgel!U592:BL592) + SUMIF(negtgel!U$2:BL$2,'Tsalin uzuulelt'!L$2,negtgel!U592:BL592)+SUMIF(negtgel!U$2:BL$2,'Tsalin uzuulelt'!L$3,negtgel!U592:BL592)+SUMIF(negtgel!U$2:BL$2,'Tsalin uzuulelt'!L$4,negtgel!U592:BL592)+SUMIF(negtgel!U$2:BL$2,'Tsalin uzuulelt'!L$5,negtgel!U592:BL592)</f>
      </c>
      <c r="L592">
        <f>SUMIF(negtgel!U$2:BL$2,'Tsalin uzuulelt'!N$1,negtgel!U592:BL592) + SUMIF(negtgel!U$2:BL$2,'Tsalin uzuulelt'!N$2,negtgel!U592:BL592)+SUMIF(negtgel!U$2:BL$2,'Tsalin uzuulelt'!N$3,negtgel!U592:BL592)+SUMIF(negtgel!U$2:BL$2,'Tsalin uzuulelt'!N$4,negtgel!U592:BL592)+SUMIF(negtgel!U$2:BL$2,'Tsalin uzuulelt'!N$5,negtgel!U592:BL592)</f>
      </c>
      <c r="M592">
        <f>SUMIF(negtgel!U$2:BL$2,'Tsalin uzuulelt'!P$1,negtgel!U592:BL592) + SUMIF(negtgel!U$2:BL$2,'Tsalin uzuulelt'!P$2,negtgel!U592:BL592)+ SUMIF(negtgel!U$2:BL$2,'Tsalin uzuulelt'!P$3,negtgel!U592:BL592)+ SUMIF(negtgel!U$2:BL$2,'Tsalin uzuulelt'!P$4,negtgel!U592:BL592)+ SUMIF(negtgel!U$2:BL$2,'Tsalin uzuulelt'!P$5,negtgel!U592:BL592)</f>
      </c>
      <c r="N592">
        <f>IF(ISNUMBER(U592*1)=CF592,0,K592-H592-G592)</f>
      </c>
      <c r="O592">
        <f>IF(ISNUMBER(U592*1)=CF592,0,L592)</f>
      </c>
      <c r="P592">
        <f>IF(ISNUMBER(U592*1)=CF592,0,M592)</f>
      </c>
      <c r="Q592">
        <f>IF(N592&gt;2400000,N592,0)</f>
      </c>
      <c r="R592">
        <f>IF(L592/Q592*100&lt;3,2,10)</f>
      </c>
      <c r="S592">
        <f>IF(CH592=0,0,IF(B592&gt;9,10,IF(B592&gt;8,B592,IF(B592&gt;7.7,7.8,IF(B592&gt;3,B592,IF(B592&gt;1.5,2))))))</f>
      </c>
      <c r="T592">
        <f>IFERROR(U592*1,0)</f>
      </c>
      <c r="U592" t="n">
        <v>78.0</v>
      </c>
      <c r="V592" t="s">
        <v>4510</v>
      </c>
      <c r="W592" t="s">
        <v>4499</v>
      </c>
      <c r="X592" t="n">
        <v>663720.0</v>
      </c>
      <c r="Y592" t="n">
        <v>663720.0</v>
      </c>
      <c r="Z592" t="n">
        <v>66372.0</v>
      </c>
      <c r="AA592" t="n">
        <v>112832.0</v>
      </c>
      <c r="AB592" t="n">
        <v>0.0</v>
      </c>
      <c r="AC592" t="n">
        <v>0.0</v>
      </c>
      <c r="AD592" t="n">
        <v>0.0</v>
      </c>
      <c r="AE592" t="n">
        <v>0.0</v>
      </c>
      <c r="AF592" t="n">
        <v>63000.0</v>
      </c>
      <c r="AG592" t="n">
        <v>0.0</v>
      </c>
      <c r="AH592" t="n">
        <v>0.0</v>
      </c>
      <c r="AI592" t="n">
        <v>0.0</v>
      </c>
      <c r="AJ592" t="n">
        <v>0.0</v>
      </c>
      <c r="AK592" t="n">
        <v>0.0</v>
      </c>
      <c r="AL592" t="n">
        <v>0.0</v>
      </c>
      <c r="AM592" t="n">
        <v>0.0</v>
      </c>
      <c r="AN592" t="n">
        <v>0.0</v>
      </c>
      <c r="AO592" t="n">
        <v>905924.0</v>
      </c>
      <c r="AP592" t="n">
        <v>90592.0</v>
      </c>
      <c r="AQ592" t="n">
        <v>75163.2</v>
      </c>
      <c r="CG592"/>
    </row>
    <row r="593">
      <c r="A593" t="n">
        <v>9.0</v>
      </c>
      <c r="B593">
        <f>IF((K593-G593-H593&gt;2400000),10,(L593/(K593-G593-H593)*100))</f>
      </c>
      <c r="C593">
        <f>IF(N593&gt;2400000,240000,(N593*S593)/100)</f>
      </c>
      <c r="D593">
        <f>IF(S593=0,0,IF((N593-I593)&gt;2400000,((((((N593-I593-J593)-240000))*0.1+(I593+J593)*0.1)))-7000,((((((N593-I593-J593)-(N593-I593-J593)*S593/100)))*0.1+(I593+J593)*0.1)-7000)))</f>
      </c>
      <c r="E593">
        <f>C593-O593</f>
      </c>
      <c r="F593">
        <f>D593-P593</f>
      </c>
      <c r="G593">
        <f>SUMIF(negtgel!U$2:BL$2,'Tsalin uzuulelt'!B$1,negtgel!U593:BL593) + SUMIF(negtgel!U$2:BL$2,'Tsalin uzuulelt'!B$2,negtgel!U593:BL593)+SUMIF(negtgel!U$2:BL$2,'Tsalin uzuulelt'!B$3,negtgel!U593:BL593)+SUMIF(negtgel!U$2:BL$2,'Tsalin uzuulelt'!B$4,negtgel!U593:BL593)+SUMIF(negtgel!U$2:BL$2,'Tsalin uzuulelt'!B$5,negtgel!U593:BL593)</f>
      </c>
      <c r="H593">
        <f>SUMIF(negtgel!U$2:BL$2,'Tsalin uzuulelt'!F$1,negtgel!U593:BL593) + SUMIF(negtgel!U$2:BL$2,'Tsalin uzuulelt'!F$2,negtgel!U593:BL593)+SUMIF(negtgel!U$2:BL$2,'Tsalin uzuulelt'!F$3,negtgel!U593:BL593)+SUMIF(negtgel!U$2:BL$2,'Tsalin uzuulelt'!F$4,negtgel!U593:BL593)+SUMIF(negtgel!U$2:BL$2,'Tsalin uzuulelt'!F$5,negtgel!U593:BL593)</f>
      </c>
      <c r="I593">
        <f>SUMIF(negtgel!U$2:BL$2,'Tsalin uzuulelt'!H$1,negtgel!U593:BL593) + SUMIF(negtgel!U$2:BL$2,'Tsalin uzuulelt'!H$2,negtgel!U593:BL593)+SUMIF(negtgel!U$2:BL$2,'Tsalin uzuulelt'!H$3,negtgel!U593:BL593)+SUMIF(negtgel!U$2:BL$2,'Tsalin uzuulelt'!H$4,negtgel!U593:BL593)+SUMIF(negtgel!U$2:BL$2,'Tsalin uzuulelt'!H$5,negtgel!U593:BL593)</f>
      </c>
      <c r="J593">
        <f>SUMIF(negtgel!U$2:BL$2,'Tsalin uzuulelt'!J$1,negtgel!U593:BL593) + SUMIF(negtgel!U$2:BL$2,'Tsalin uzuulelt'!J$2,negtgel!U593:BL593)+SUMIF(negtgel!U$2:BL$2,'Tsalin uzuulelt'!J$3,negtgel!U593:BL593)+SUMIF(negtgel!U$2:BL$2,'Tsalin uzuulelt'!J$4,negtgel!U593:BL593)+SUMIF(negtgel!U$2:BL$2,'Tsalin uzuulelt'!J$5,negtgel!U593:BL593)</f>
      </c>
      <c r="K593">
        <f>SUMIF(negtgel!U$2:BL$2,'Tsalin uzuulelt'!L$1,negtgel!U593:BL593) + SUMIF(negtgel!U$2:BL$2,'Tsalin uzuulelt'!L$2,negtgel!U593:BL593)+SUMIF(negtgel!U$2:BL$2,'Tsalin uzuulelt'!L$3,negtgel!U593:BL593)+SUMIF(negtgel!U$2:BL$2,'Tsalin uzuulelt'!L$4,negtgel!U593:BL593)+SUMIF(negtgel!U$2:BL$2,'Tsalin uzuulelt'!L$5,negtgel!U593:BL593)</f>
      </c>
      <c r="L593">
        <f>SUMIF(negtgel!U$2:BL$2,'Tsalin uzuulelt'!N$1,negtgel!U593:BL593) + SUMIF(negtgel!U$2:BL$2,'Tsalin uzuulelt'!N$2,negtgel!U593:BL593)+SUMIF(negtgel!U$2:BL$2,'Tsalin uzuulelt'!N$3,negtgel!U593:BL593)+SUMIF(negtgel!U$2:BL$2,'Tsalin uzuulelt'!N$4,negtgel!U593:BL593)+SUMIF(negtgel!U$2:BL$2,'Tsalin uzuulelt'!N$5,negtgel!U593:BL593)</f>
      </c>
      <c r="M593">
        <f>SUMIF(negtgel!U$2:BL$2,'Tsalin uzuulelt'!P$1,negtgel!U593:BL593) + SUMIF(negtgel!U$2:BL$2,'Tsalin uzuulelt'!P$2,negtgel!U593:BL593)+ SUMIF(negtgel!U$2:BL$2,'Tsalin uzuulelt'!P$3,negtgel!U593:BL593)+ SUMIF(negtgel!U$2:BL$2,'Tsalin uzuulelt'!P$4,negtgel!U593:BL593)+ SUMIF(negtgel!U$2:BL$2,'Tsalin uzuulelt'!P$5,negtgel!U593:BL593)</f>
      </c>
      <c r="N593">
        <f>IF(ISNUMBER(U593*1)=CF593,0,K593-H593-G593)</f>
      </c>
      <c r="O593">
        <f>IF(ISNUMBER(U593*1)=CF593,0,L593)</f>
      </c>
      <c r="P593">
        <f>IF(ISNUMBER(U593*1)=CF593,0,M593)</f>
      </c>
      <c r="Q593">
        <f>IF(N593&gt;2400000,N593,0)</f>
      </c>
      <c r="R593">
        <f>IF(L593/Q593*100&lt;3,2,10)</f>
      </c>
      <c r="S593">
        <f>IF(CH593=0,0,IF(B593&gt;9,10,IF(B593&gt;8,B593,IF(B593&gt;7.7,7.8,IF(B593&gt;3,B593,IF(B593&gt;1.5,2))))))</f>
      </c>
      <c r="T593">
        <f>IFERROR(U593*1,0)</f>
      </c>
      <c r="U593" t="n">
        <v>79.0</v>
      </c>
      <c r="V593" t="s">
        <v>4547</v>
      </c>
      <c r="W593" t="s">
        <v>4469</v>
      </c>
      <c r="X593" t="n">
        <v>645556.0</v>
      </c>
      <c r="Y593" t="n">
        <v>645556.0</v>
      </c>
      <c r="Z593" t="n">
        <v>109745.0</v>
      </c>
      <c r="AA593" t="n">
        <v>96833.0</v>
      </c>
      <c r="AB593" t="n">
        <v>0.0</v>
      </c>
      <c r="AC593" t="n">
        <v>0.0</v>
      </c>
      <c r="AD593" t="n">
        <v>0.0</v>
      </c>
      <c r="AE593" t="n">
        <v>0.0</v>
      </c>
      <c r="AF593" t="n">
        <v>63000.0</v>
      </c>
      <c r="AG593" t="n">
        <v>0.0</v>
      </c>
      <c r="AH593" t="n">
        <v>0.0</v>
      </c>
      <c r="AI593" t="n">
        <v>0.0</v>
      </c>
      <c r="AJ593" t="n">
        <v>0.0</v>
      </c>
      <c r="AK593" t="n">
        <v>0.0</v>
      </c>
      <c r="AL593" t="n">
        <v>0.0</v>
      </c>
      <c r="AM593" t="n">
        <v>0.0</v>
      </c>
      <c r="AN593" t="n">
        <v>0.0</v>
      </c>
      <c r="AO593" t="n">
        <v>915134.0</v>
      </c>
      <c r="AP593" t="n">
        <v>91513.0</v>
      </c>
      <c r="AQ593" t="n">
        <v>75992.1</v>
      </c>
      <c r="CG593"/>
    </row>
    <row r="594">
      <c r="A594" t="n">
        <v>9.0</v>
      </c>
      <c r="B594">
        <f>IF((K594-G594-H594&gt;2400000),10,(L594/(K594-G594-H594)*100))</f>
      </c>
      <c r="C594">
        <f>IF(N594&gt;2400000,240000,(N594*S594)/100)</f>
      </c>
      <c r="D594">
        <f>IF(S594=0,0,IF((N594-I594)&gt;2400000,((((((N594-I594-J594)-240000))*0.1+(I594+J594)*0.1)))-7000,((((((N594-I594-J594)-(N594-I594-J594)*S594/100)))*0.1+(I594+J594)*0.1)-7000)))</f>
      </c>
      <c r="E594">
        <f>C594-O594</f>
      </c>
      <c r="F594">
        <f>D594-P594</f>
      </c>
      <c r="G594">
        <f>SUMIF(negtgel!U$2:BL$2,'Tsalin uzuulelt'!B$1,negtgel!U594:BL594) + SUMIF(negtgel!U$2:BL$2,'Tsalin uzuulelt'!B$2,negtgel!U594:BL594)+SUMIF(negtgel!U$2:BL$2,'Tsalin uzuulelt'!B$3,negtgel!U594:BL594)+SUMIF(negtgel!U$2:BL$2,'Tsalin uzuulelt'!B$4,negtgel!U594:BL594)+SUMIF(negtgel!U$2:BL$2,'Tsalin uzuulelt'!B$5,negtgel!U594:BL594)</f>
      </c>
      <c r="H594">
        <f>SUMIF(negtgel!U$2:BL$2,'Tsalin uzuulelt'!F$1,negtgel!U594:BL594) + SUMIF(negtgel!U$2:BL$2,'Tsalin uzuulelt'!F$2,negtgel!U594:BL594)+SUMIF(negtgel!U$2:BL$2,'Tsalin uzuulelt'!F$3,negtgel!U594:BL594)+SUMIF(negtgel!U$2:BL$2,'Tsalin uzuulelt'!F$4,negtgel!U594:BL594)+SUMIF(negtgel!U$2:BL$2,'Tsalin uzuulelt'!F$5,negtgel!U594:BL594)</f>
      </c>
      <c r="I594">
        <f>SUMIF(negtgel!U$2:BL$2,'Tsalin uzuulelt'!H$1,negtgel!U594:BL594) + SUMIF(negtgel!U$2:BL$2,'Tsalin uzuulelt'!H$2,negtgel!U594:BL594)+SUMIF(negtgel!U$2:BL$2,'Tsalin uzuulelt'!H$3,negtgel!U594:BL594)+SUMIF(negtgel!U$2:BL$2,'Tsalin uzuulelt'!H$4,negtgel!U594:BL594)+SUMIF(negtgel!U$2:BL$2,'Tsalin uzuulelt'!H$5,negtgel!U594:BL594)</f>
      </c>
      <c r="J594">
        <f>SUMIF(negtgel!U$2:BL$2,'Tsalin uzuulelt'!J$1,negtgel!U594:BL594) + SUMIF(negtgel!U$2:BL$2,'Tsalin uzuulelt'!J$2,negtgel!U594:BL594)+SUMIF(negtgel!U$2:BL$2,'Tsalin uzuulelt'!J$3,negtgel!U594:BL594)+SUMIF(negtgel!U$2:BL$2,'Tsalin uzuulelt'!J$4,negtgel!U594:BL594)+SUMIF(negtgel!U$2:BL$2,'Tsalin uzuulelt'!J$5,negtgel!U594:BL594)</f>
      </c>
      <c r="K594">
        <f>SUMIF(negtgel!U$2:BL$2,'Tsalin uzuulelt'!L$1,negtgel!U594:BL594) + SUMIF(negtgel!U$2:BL$2,'Tsalin uzuulelt'!L$2,negtgel!U594:BL594)+SUMIF(negtgel!U$2:BL$2,'Tsalin uzuulelt'!L$3,negtgel!U594:BL594)+SUMIF(negtgel!U$2:BL$2,'Tsalin uzuulelt'!L$4,negtgel!U594:BL594)+SUMIF(negtgel!U$2:BL$2,'Tsalin uzuulelt'!L$5,negtgel!U594:BL594)</f>
      </c>
      <c r="L594">
        <f>SUMIF(negtgel!U$2:BL$2,'Tsalin uzuulelt'!N$1,negtgel!U594:BL594) + SUMIF(negtgel!U$2:BL$2,'Tsalin uzuulelt'!N$2,negtgel!U594:BL594)+SUMIF(negtgel!U$2:BL$2,'Tsalin uzuulelt'!N$3,negtgel!U594:BL594)+SUMIF(negtgel!U$2:BL$2,'Tsalin uzuulelt'!N$4,negtgel!U594:BL594)+SUMIF(negtgel!U$2:BL$2,'Tsalin uzuulelt'!N$5,negtgel!U594:BL594)</f>
      </c>
      <c r="M594">
        <f>SUMIF(negtgel!U$2:BL$2,'Tsalin uzuulelt'!P$1,negtgel!U594:BL594) + SUMIF(negtgel!U$2:BL$2,'Tsalin uzuulelt'!P$2,negtgel!U594:BL594)+ SUMIF(negtgel!U$2:BL$2,'Tsalin uzuulelt'!P$3,negtgel!U594:BL594)+ SUMIF(negtgel!U$2:BL$2,'Tsalin uzuulelt'!P$4,negtgel!U594:BL594)+ SUMIF(negtgel!U$2:BL$2,'Tsalin uzuulelt'!P$5,negtgel!U594:BL594)</f>
      </c>
      <c r="N594">
        <f>IF(ISNUMBER(U594*1)=CF594,0,K594-H594-G594)</f>
      </c>
      <c r="O594">
        <f>IF(ISNUMBER(U594*1)=CF594,0,L594)</f>
      </c>
      <c r="P594">
        <f>IF(ISNUMBER(U594*1)=CF594,0,M594)</f>
      </c>
      <c r="Q594">
        <f>IF(N594&gt;2400000,N594,0)</f>
      </c>
      <c r="R594">
        <f>IF(L594/Q594*100&lt;3,2,10)</f>
      </c>
      <c r="S594">
        <f>IF(CH594=0,0,IF(B594&gt;9,10,IF(B594&gt;8,B594,IF(B594&gt;7.7,7.8,IF(B594&gt;3,B594,IF(B594&gt;1.5,2))))))</f>
      </c>
      <c r="T594">
        <f>IFERROR(U594*1,0)</f>
      </c>
      <c r="U594" t="n">
        <v>80.0</v>
      </c>
      <c r="V594" t="s">
        <v>4512</v>
      </c>
      <c r="W594" t="s">
        <v>4469</v>
      </c>
      <c r="X594" t="n">
        <v>645556.0</v>
      </c>
      <c r="Y594" t="n">
        <v>491852.0</v>
      </c>
      <c r="Z594" t="n">
        <v>73778.0</v>
      </c>
      <c r="AA594" t="n">
        <v>83615.0</v>
      </c>
      <c r="AB594" t="n">
        <v>0.0</v>
      </c>
      <c r="AC594" t="n">
        <v>0.0</v>
      </c>
      <c r="AD594" t="n">
        <v>0.0</v>
      </c>
      <c r="AE594" t="n">
        <v>0.0</v>
      </c>
      <c r="AF594" t="n">
        <v>48000.0</v>
      </c>
      <c r="AG594" t="n">
        <v>0.0</v>
      </c>
      <c r="AH594" t="n">
        <v>0.0</v>
      </c>
      <c r="AI594" t="n">
        <v>0.0</v>
      </c>
      <c r="AJ594" t="n">
        <v>0.0</v>
      </c>
      <c r="AK594" t="n">
        <v>0.0</v>
      </c>
      <c r="AL594" t="n">
        <v>168685.0</v>
      </c>
      <c r="AM594" t="n">
        <v>0.0</v>
      </c>
      <c r="AN594" t="n">
        <v>0.0</v>
      </c>
      <c r="AO594" t="n">
        <v>865930.0</v>
      </c>
      <c r="AP594" t="n">
        <v>69724.0</v>
      </c>
      <c r="AQ594" t="n">
        <v>56232.0</v>
      </c>
      <c r="CG594"/>
    </row>
    <row r="595">
      <c r="A595" t="n">
        <v>9.0</v>
      </c>
      <c r="B595">
        <f>IF((K595-G595-H595&gt;2400000),10,(L595/(K595-G595-H595)*100))</f>
      </c>
      <c r="C595">
        <f>IF(N595&gt;2400000,240000,(N595*S595)/100)</f>
      </c>
      <c r="D595">
        <f>IF(S595=0,0,IF((N595-I595)&gt;2400000,((((((N595-I595-J595)-240000))*0.1+(I595+J595)*0.1)))-7000,((((((N595-I595-J595)-(N595-I595-J595)*S595/100)))*0.1+(I595+J595)*0.1)-7000)))</f>
      </c>
      <c r="E595">
        <f>C595-O595</f>
      </c>
      <c r="F595">
        <f>D595-P595</f>
      </c>
      <c r="G595">
        <f>SUMIF(negtgel!U$2:BL$2,'Tsalin uzuulelt'!B$1,negtgel!U595:BL595) + SUMIF(negtgel!U$2:BL$2,'Tsalin uzuulelt'!B$2,negtgel!U595:BL595)+SUMIF(negtgel!U$2:BL$2,'Tsalin uzuulelt'!B$3,negtgel!U595:BL595)+SUMIF(negtgel!U$2:BL$2,'Tsalin uzuulelt'!B$4,negtgel!U595:BL595)+SUMIF(negtgel!U$2:BL$2,'Tsalin uzuulelt'!B$5,negtgel!U595:BL595)</f>
      </c>
      <c r="H595">
        <f>SUMIF(negtgel!U$2:BL$2,'Tsalin uzuulelt'!F$1,negtgel!U595:BL595) + SUMIF(negtgel!U$2:BL$2,'Tsalin uzuulelt'!F$2,negtgel!U595:BL595)+SUMIF(negtgel!U$2:BL$2,'Tsalin uzuulelt'!F$3,negtgel!U595:BL595)+SUMIF(negtgel!U$2:BL$2,'Tsalin uzuulelt'!F$4,negtgel!U595:BL595)+SUMIF(negtgel!U$2:BL$2,'Tsalin uzuulelt'!F$5,negtgel!U595:BL595)</f>
      </c>
      <c r="I595">
        <f>SUMIF(negtgel!U$2:BL$2,'Tsalin uzuulelt'!H$1,negtgel!U595:BL595) + SUMIF(negtgel!U$2:BL$2,'Tsalin uzuulelt'!H$2,negtgel!U595:BL595)+SUMIF(negtgel!U$2:BL$2,'Tsalin uzuulelt'!H$3,negtgel!U595:BL595)+SUMIF(negtgel!U$2:BL$2,'Tsalin uzuulelt'!H$4,negtgel!U595:BL595)+SUMIF(negtgel!U$2:BL$2,'Tsalin uzuulelt'!H$5,negtgel!U595:BL595)</f>
      </c>
      <c r="J595">
        <f>SUMIF(negtgel!U$2:BL$2,'Tsalin uzuulelt'!J$1,negtgel!U595:BL595) + SUMIF(negtgel!U$2:BL$2,'Tsalin uzuulelt'!J$2,negtgel!U595:BL595)+SUMIF(negtgel!U$2:BL$2,'Tsalin uzuulelt'!J$3,negtgel!U595:BL595)+SUMIF(negtgel!U$2:BL$2,'Tsalin uzuulelt'!J$4,negtgel!U595:BL595)+SUMIF(negtgel!U$2:BL$2,'Tsalin uzuulelt'!J$5,negtgel!U595:BL595)</f>
      </c>
      <c r="K595">
        <f>SUMIF(negtgel!U$2:BL$2,'Tsalin uzuulelt'!L$1,negtgel!U595:BL595) + SUMIF(negtgel!U$2:BL$2,'Tsalin uzuulelt'!L$2,negtgel!U595:BL595)+SUMIF(negtgel!U$2:BL$2,'Tsalin uzuulelt'!L$3,negtgel!U595:BL595)+SUMIF(negtgel!U$2:BL$2,'Tsalin uzuulelt'!L$4,negtgel!U595:BL595)+SUMIF(negtgel!U$2:BL$2,'Tsalin uzuulelt'!L$5,negtgel!U595:BL595)</f>
      </c>
      <c r="L595">
        <f>SUMIF(negtgel!U$2:BL$2,'Tsalin uzuulelt'!N$1,negtgel!U595:BL595) + SUMIF(negtgel!U$2:BL$2,'Tsalin uzuulelt'!N$2,negtgel!U595:BL595)+SUMIF(negtgel!U$2:BL$2,'Tsalin uzuulelt'!N$3,negtgel!U595:BL595)+SUMIF(negtgel!U$2:BL$2,'Tsalin uzuulelt'!N$4,negtgel!U595:BL595)+SUMIF(negtgel!U$2:BL$2,'Tsalin uzuulelt'!N$5,negtgel!U595:BL595)</f>
      </c>
      <c r="M595">
        <f>SUMIF(negtgel!U$2:BL$2,'Tsalin uzuulelt'!P$1,negtgel!U595:BL595) + SUMIF(negtgel!U$2:BL$2,'Tsalin uzuulelt'!P$2,negtgel!U595:BL595)+ SUMIF(negtgel!U$2:BL$2,'Tsalin uzuulelt'!P$3,negtgel!U595:BL595)+ SUMIF(negtgel!U$2:BL$2,'Tsalin uzuulelt'!P$4,negtgel!U595:BL595)+ SUMIF(negtgel!U$2:BL$2,'Tsalin uzuulelt'!P$5,negtgel!U595:BL595)</f>
      </c>
      <c r="N595">
        <f>IF(ISNUMBER(U595*1)=CF595,0,K595-H595-G595)</f>
      </c>
      <c r="O595">
        <f>IF(ISNUMBER(U595*1)=CF595,0,L595)</f>
      </c>
      <c r="P595">
        <f>IF(ISNUMBER(U595*1)=CF595,0,M595)</f>
      </c>
      <c r="Q595">
        <f>IF(N595&gt;2400000,N595,0)</f>
      </c>
      <c r="R595">
        <f>IF(L595/Q595*100&lt;3,2,10)</f>
      </c>
      <c r="S595">
        <f>IF(CH595=0,0,IF(B595&gt;9,10,IF(B595&gt;8,B595,IF(B595&gt;7.7,7.8,IF(B595&gt;3,B595,IF(B595&gt;1.5,2))))))</f>
      </c>
      <c r="T595">
        <f>IFERROR(U595*1,0)</f>
      </c>
      <c r="U595" t="n">
        <v>81.0</v>
      </c>
      <c r="V595" t="s">
        <v>4514</v>
      </c>
      <c r="W595" t="s">
        <v>4469</v>
      </c>
      <c r="X595" t="n">
        <v>613669.0</v>
      </c>
      <c r="Y595" t="n">
        <v>613669.0</v>
      </c>
      <c r="Z595" t="n">
        <v>30683.0</v>
      </c>
      <c r="AA595" t="n">
        <v>0.0</v>
      </c>
      <c r="AB595" t="n">
        <v>0.0</v>
      </c>
      <c r="AC595" t="n">
        <v>0.0</v>
      </c>
      <c r="AD595" t="n">
        <v>0.0</v>
      </c>
      <c r="AE595" t="n">
        <v>0.0</v>
      </c>
      <c r="AF595" t="n">
        <v>63000.0</v>
      </c>
      <c r="AG595" t="n">
        <v>0.0</v>
      </c>
      <c r="AH595" t="n">
        <v>0.0</v>
      </c>
      <c r="AI595" t="n">
        <v>0.0</v>
      </c>
      <c r="AJ595" t="n">
        <v>0.0</v>
      </c>
      <c r="AK595" t="n">
        <v>0.0</v>
      </c>
      <c r="AL595" t="n">
        <v>92613.0</v>
      </c>
      <c r="AM595" t="n">
        <v>0.0</v>
      </c>
      <c r="AN595" t="n">
        <v>0.0</v>
      </c>
      <c r="AO595" t="n">
        <v>799965.0</v>
      </c>
      <c r="AP595" t="n">
        <v>70736.0</v>
      </c>
      <c r="AQ595" t="n">
        <v>57291.7</v>
      </c>
      <c r="CG595"/>
    </row>
    <row r="596">
      <c r="A596" t="n">
        <v>9.0</v>
      </c>
      <c r="B596">
        <f>IF((K596-G596-H596&gt;2400000),10,(L596/(K596-G596-H596)*100))</f>
      </c>
      <c r="C596">
        <f>IF(N596&gt;2400000,240000,(N596*S596)/100)</f>
      </c>
      <c r="D596">
        <f>IF(S596=0,0,IF((N596-I596)&gt;2400000,((((((N596-I596-J596)-240000))*0.1+(I596+J596)*0.1)))-7000,((((((N596-I596-J596)-(N596-I596-J596)*S596/100)))*0.1+(I596+J596)*0.1)-7000)))</f>
      </c>
      <c r="E596">
        <f>C596-O596</f>
      </c>
      <c r="F596">
        <f>D596-P596</f>
      </c>
      <c r="G596">
        <f>SUMIF(negtgel!U$2:BL$2,'Tsalin uzuulelt'!B$1,negtgel!U596:BL596) + SUMIF(negtgel!U$2:BL$2,'Tsalin uzuulelt'!B$2,negtgel!U596:BL596)+SUMIF(negtgel!U$2:BL$2,'Tsalin uzuulelt'!B$3,negtgel!U596:BL596)+SUMIF(negtgel!U$2:BL$2,'Tsalin uzuulelt'!B$4,negtgel!U596:BL596)+SUMIF(negtgel!U$2:BL$2,'Tsalin uzuulelt'!B$5,negtgel!U596:BL596)</f>
      </c>
      <c r="H596">
        <f>SUMIF(negtgel!U$2:BL$2,'Tsalin uzuulelt'!F$1,negtgel!U596:BL596) + SUMIF(negtgel!U$2:BL$2,'Tsalin uzuulelt'!F$2,negtgel!U596:BL596)+SUMIF(negtgel!U$2:BL$2,'Tsalin uzuulelt'!F$3,negtgel!U596:BL596)+SUMIF(negtgel!U$2:BL$2,'Tsalin uzuulelt'!F$4,negtgel!U596:BL596)+SUMIF(negtgel!U$2:BL$2,'Tsalin uzuulelt'!F$5,negtgel!U596:BL596)</f>
      </c>
      <c r="I596">
        <f>SUMIF(negtgel!U$2:BL$2,'Tsalin uzuulelt'!H$1,negtgel!U596:BL596) + SUMIF(negtgel!U$2:BL$2,'Tsalin uzuulelt'!H$2,negtgel!U596:BL596)+SUMIF(negtgel!U$2:BL$2,'Tsalin uzuulelt'!H$3,negtgel!U596:BL596)+SUMIF(negtgel!U$2:BL$2,'Tsalin uzuulelt'!H$4,negtgel!U596:BL596)+SUMIF(negtgel!U$2:BL$2,'Tsalin uzuulelt'!H$5,negtgel!U596:BL596)</f>
      </c>
      <c r="J596">
        <f>SUMIF(negtgel!U$2:BL$2,'Tsalin uzuulelt'!J$1,negtgel!U596:BL596) + SUMIF(negtgel!U$2:BL$2,'Tsalin uzuulelt'!J$2,negtgel!U596:BL596)+SUMIF(negtgel!U$2:BL$2,'Tsalin uzuulelt'!J$3,negtgel!U596:BL596)+SUMIF(negtgel!U$2:BL$2,'Tsalin uzuulelt'!J$4,negtgel!U596:BL596)+SUMIF(negtgel!U$2:BL$2,'Tsalin uzuulelt'!J$5,negtgel!U596:BL596)</f>
      </c>
      <c r="K596">
        <f>SUMIF(negtgel!U$2:BL$2,'Tsalin uzuulelt'!L$1,negtgel!U596:BL596) + SUMIF(negtgel!U$2:BL$2,'Tsalin uzuulelt'!L$2,negtgel!U596:BL596)+SUMIF(negtgel!U$2:BL$2,'Tsalin uzuulelt'!L$3,negtgel!U596:BL596)+SUMIF(negtgel!U$2:BL$2,'Tsalin uzuulelt'!L$4,negtgel!U596:BL596)+SUMIF(negtgel!U$2:BL$2,'Tsalin uzuulelt'!L$5,negtgel!U596:BL596)</f>
      </c>
      <c r="L596">
        <f>SUMIF(negtgel!U$2:BL$2,'Tsalin uzuulelt'!N$1,negtgel!U596:BL596) + SUMIF(negtgel!U$2:BL$2,'Tsalin uzuulelt'!N$2,negtgel!U596:BL596)+SUMIF(negtgel!U$2:BL$2,'Tsalin uzuulelt'!N$3,negtgel!U596:BL596)+SUMIF(negtgel!U$2:BL$2,'Tsalin uzuulelt'!N$4,negtgel!U596:BL596)+SUMIF(negtgel!U$2:BL$2,'Tsalin uzuulelt'!N$5,negtgel!U596:BL596)</f>
      </c>
      <c r="M596">
        <f>SUMIF(negtgel!U$2:BL$2,'Tsalin uzuulelt'!P$1,negtgel!U596:BL596) + SUMIF(negtgel!U$2:BL$2,'Tsalin uzuulelt'!P$2,negtgel!U596:BL596)+ SUMIF(negtgel!U$2:BL$2,'Tsalin uzuulelt'!P$3,negtgel!U596:BL596)+ SUMIF(negtgel!U$2:BL$2,'Tsalin uzuulelt'!P$4,negtgel!U596:BL596)+ SUMIF(negtgel!U$2:BL$2,'Tsalin uzuulelt'!P$5,negtgel!U596:BL596)</f>
      </c>
      <c r="N596">
        <f>IF(ISNUMBER(U596*1)=CF596,0,K596-H596-G596)</f>
      </c>
      <c r="O596">
        <f>IF(ISNUMBER(U596*1)=CF596,0,L596)</f>
      </c>
      <c r="P596">
        <f>IF(ISNUMBER(U596*1)=CF596,0,M596)</f>
      </c>
      <c r="Q596">
        <f>IF(N596&gt;2400000,N596,0)</f>
      </c>
      <c r="R596">
        <f>IF(L596/Q596*100&lt;3,2,10)</f>
      </c>
      <c r="S596">
        <f>IF(CH596=0,0,IF(B596&gt;9,10,IF(B596&gt;8,B596,IF(B596&gt;7.7,7.8,IF(B596&gt;3,B596,IF(B596&gt;1.5,2))))))</f>
      </c>
      <c r="T596">
        <f>IFERROR(U596*1,0)</f>
      </c>
      <c r="U596" t="s">
        <v>4466</v>
      </c>
      <c r="V596"/>
      <c r="W596"/>
      <c r="X596" t="n">
        <v>4146907.0</v>
      </c>
      <c r="Y596" t="n">
        <v>3492419.0</v>
      </c>
      <c r="Z596" t="n">
        <v>280578.0</v>
      </c>
      <c r="AA596" t="n">
        <v>293280.0</v>
      </c>
      <c r="AB596" t="n">
        <v>49691.0</v>
      </c>
      <c r="AC596" t="n">
        <v>0.0</v>
      </c>
      <c r="AD596" t="n">
        <v>0.0</v>
      </c>
      <c r="AE596" t="n">
        <v>0.0</v>
      </c>
      <c r="AF596" t="n">
        <v>363000.0</v>
      </c>
      <c r="AG596" t="n">
        <v>0.0</v>
      </c>
      <c r="AH596" t="n">
        <v>0.0</v>
      </c>
      <c r="AI596" t="n">
        <v>0.0</v>
      </c>
      <c r="AJ596" t="n">
        <v>0.0</v>
      </c>
      <c r="AK596" t="n">
        <v>0.0</v>
      </c>
      <c r="AL596" t="n">
        <v>261298.0</v>
      </c>
      <c r="AM596" t="n">
        <v>0.0</v>
      </c>
      <c r="AN596" t="n">
        <v>0.0</v>
      </c>
      <c r="AO596" t="n">
        <v>4740266.0</v>
      </c>
      <c r="AP596" t="n">
        <v>447896.0</v>
      </c>
      <c r="AQ596" t="n">
        <v>364737.2</v>
      </c>
      <c r="CG596"/>
    </row>
    <row r="597">
      <c r="A597" t="n">
        <v>9.0</v>
      </c>
      <c r="B597">
        <f>IF((K597-G597-H597&gt;2400000),10,(L597/(K597-G597-H597)*100))</f>
      </c>
      <c r="C597">
        <f>IF(N597&gt;2400000,240000,(N597*S597)/100)</f>
      </c>
      <c r="D597">
        <f>IF(S597=0,0,IF((N597-I597)&gt;2400000,((((((N597-I597-J597)-240000))*0.1+(I597+J597)*0.1)))-7000,((((((N597-I597-J597)-(N597-I597-J597)*S597/100)))*0.1+(I597+J597)*0.1)-7000)))</f>
      </c>
      <c r="E597">
        <f>C597-O597</f>
      </c>
      <c r="F597">
        <f>D597-P597</f>
      </c>
      <c r="G597">
        <f>SUMIF(negtgel!U$2:BL$2,'Tsalin uzuulelt'!B$1,negtgel!U597:BL597) + SUMIF(negtgel!U$2:BL$2,'Tsalin uzuulelt'!B$2,negtgel!U597:BL597)+SUMIF(negtgel!U$2:BL$2,'Tsalin uzuulelt'!B$3,negtgel!U597:BL597)+SUMIF(negtgel!U$2:BL$2,'Tsalin uzuulelt'!B$4,negtgel!U597:BL597)+SUMIF(negtgel!U$2:BL$2,'Tsalin uzuulelt'!B$5,negtgel!U597:BL597)</f>
      </c>
      <c r="H597">
        <f>SUMIF(negtgel!U$2:BL$2,'Tsalin uzuulelt'!F$1,negtgel!U597:BL597) + SUMIF(negtgel!U$2:BL$2,'Tsalin uzuulelt'!F$2,negtgel!U597:BL597)+SUMIF(negtgel!U$2:BL$2,'Tsalin uzuulelt'!F$3,negtgel!U597:BL597)+SUMIF(negtgel!U$2:BL$2,'Tsalin uzuulelt'!F$4,negtgel!U597:BL597)+SUMIF(negtgel!U$2:BL$2,'Tsalin uzuulelt'!F$5,negtgel!U597:BL597)</f>
      </c>
      <c r="I597">
        <f>SUMIF(negtgel!U$2:BL$2,'Tsalin uzuulelt'!H$1,negtgel!U597:BL597) + SUMIF(negtgel!U$2:BL$2,'Tsalin uzuulelt'!H$2,negtgel!U597:BL597)+SUMIF(negtgel!U$2:BL$2,'Tsalin uzuulelt'!H$3,negtgel!U597:BL597)+SUMIF(negtgel!U$2:BL$2,'Tsalin uzuulelt'!H$4,negtgel!U597:BL597)+SUMIF(negtgel!U$2:BL$2,'Tsalin uzuulelt'!H$5,negtgel!U597:BL597)</f>
      </c>
      <c r="J597">
        <f>SUMIF(negtgel!U$2:BL$2,'Tsalin uzuulelt'!J$1,negtgel!U597:BL597) + SUMIF(negtgel!U$2:BL$2,'Tsalin uzuulelt'!J$2,negtgel!U597:BL597)+SUMIF(negtgel!U$2:BL$2,'Tsalin uzuulelt'!J$3,negtgel!U597:BL597)+SUMIF(negtgel!U$2:BL$2,'Tsalin uzuulelt'!J$4,negtgel!U597:BL597)+SUMIF(negtgel!U$2:BL$2,'Tsalin uzuulelt'!J$5,negtgel!U597:BL597)</f>
      </c>
      <c r="K597">
        <f>SUMIF(negtgel!U$2:BL$2,'Tsalin uzuulelt'!L$1,negtgel!U597:BL597) + SUMIF(negtgel!U$2:BL$2,'Tsalin uzuulelt'!L$2,negtgel!U597:BL597)+SUMIF(negtgel!U$2:BL$2,'Tsalin uzuulelt'!L$3,negtgel!U597:BL597)+SUMIF(negtgel!U$2:BL$2,'Tsalin uzuulelt'!L$4,negtgel!U597:BL597)+SUMIF(negtgel!U$2:BL$2,'Tsalin uzuulelt'!L$5,negtgel!U597:BL597)</f>
      </c>
      <c r="L597">
        <f>SUMIF(negtgel!U$2:BL$2,'Tsalin uzuulelt'!N$1,negtgel!U597:BL597) + SUMIF(negtgel!U$2:BL$2,'Tsalin uzuulelt'!N$2,negtgel!U597:BL597)+SUMIF(negtgel!U$2:BL$2,'Tsalin uzuulelt'!N$3,negtgel!U597:BL597)+SUMIF(negtgel!U$2:BL$2,'Tsalin uzuulelt'!N$4,negtgel!U597:BL597)+SUMIF(negtgel!U$2:BL$2,'Tsalin uzuulelt'!N$5,negtgel!U597:BL597)</f>
      </c>
      <c r="M597">
        <f>SUMIF(negtgel!U$2:BL$2,'Tsalin uzuulelt'!P$1,negtgel!U597:BL597) + SUMIF(negtgel!U$2:BL$2,'Tsalin uzuulelt'!P$2,negtgel!U597:BL597)+ SUMIF(negtgel!U$2:BL$2,'Tsalin uzuulelt'!P$3,negtgel!U597:BL597)+ SUMIF(negtgel!U$2:BL$2,'Tsalin uzuulelt'!P$4,negtgel!U597:BL597)+ SUMIF(negtgel!U$2:BL$2,'Tsalin uzuulelt'!P$5,negtgel!U597:BL597)</f>
      </c>
      <c r="N597">
        <f>IF(ISNUMBER(U597*1)=CF597,0,K597-H597-G597)</f>
      </c>
      <c r="O597">
        <f>IF(ISNUMBER(U597*1)=CF597,0,L597)</f>
      </c>
      <c r="P597">
        <f>IF(ISNUMBER(U597*1)=CF597,0,M597)</f>
      </c>
      <c r="Q597">
        <f>IF(N597&gt;2400000,N597,0)</f>
      </c>
      <c r="R597">
        <f>IF(L597/Q597*100&lt;3,2,10)</f>
      </c>
      <c r="S597">
        <f>IF(CH597=0,0,IF(B597&gt;9,10,IF(B597&gt;8,B597,IF(B597&gt;7.7,7.8,IF(B597&gt;3,B597,IF(B597&gt;1.5,2))))))</f>
      </c>
      <c r="T597">
        <f>IFERROR(U597*1,0)</f>
      </c>
      <c r="U597" t="s">
        <v>4515</v>
      </c>
      <c r="V597"/>
      <c r="W597"/>
      <c r="X597"/>
      <c r="Y597"/>
      <c r="Z597"/>
      <c r="AA597"/>
      <c r="AB597"/>
      <c r="AC597"/>
      <c r="AD597"/>
      <c r="AE597"/>
      <c r="AF597"/>
      <c r="AG597"/>
      <c r="AH597"/>
      <c r="AI597"/>
      <c r="AJ597"/>
      <c r="AK597"/>
      <c r="AL597"/>
      <c r="AM597"/>
      <c r="AN597"/>
      <c r="AO597"/>
      <c r="AP597"/>
      <c r="AQ597"/>
      <c r="CG597"/>
    </row>
    <row r="598">
      <c r="A598" t="n">
        <v>9.0</v>
      </c>
      <c r="B598">
        <f>IF((K598-G598-H598&gt;2400000),10,(L598/(K598-G598-H598)*100))</f>
      </c>
      <c r="C598">
        <f>IF(N598&gt;2400000,240000,(N598*S598)/100)</f>
      </c>
      <c r="D598">
        <f>IF(S598=0,0,IF((N598-I598)&gt;2400000,((((((N598-I598-J598)-240000))*0.1+(I598+J598)*0.1)))-7000,((((((N598-I598-J598)-(N598-I598-J598)*S598/100)))*0.1+(I598+J598)*0.1)-7000)))</f>
      </c>
      <c r="E598">
        <f>C598-O598</f>
      </c>
      <c r="F598">
        <f>D598-P598</f>
      </c>
      <c r="G598">
        <f>SUMIF(negtgel!U$2:BL$2,'Tsalin uzuulelt'!B$1,negtgel!U598:BL598) + SUMIF(negtgel!U$2:BL$2,'Tsalin uzuulelt'!B$2,negtgel!U598:BL598)+SUMIF(negtgel!U$2:BL$2,'Tsalin uzuulelt'!B$3,negtgel!U598:BL598)+SUMIF(negtgel!U$2:BL$2,'Tsalin uzuulelt'!B$4,negtgel!U598:BL598)+SUMIF(negtgel!U$2:BL$2,'Tsalin uzuulelt'!B$5,negtgel!U598:BL598)</f>
      </c>
      <c r="H598">
        <f>SUMIF(negtgel!U$2:BL$2,'Tsalin uzuulelt'!F$1,negtgel!U598:BL598) + SUMIF(negtgel!U$2:BL$2,'Tsalin uzuulelt'!F$2,negtgel!U598:BL598)+SUMIF(negtgel!U$2:BL$2,'Tsalin uzuulelt'!F$3,negtgel!U598:BL598)+SUMIF(negtgel!U$2:BL$2,'Tsalin uzuulelt'!F$4,negtgel!U598:BL598)+SUMIF(negtgel!U$2:BL$2,'Tsalin uzuulelt'!F$5,negtgel!U598:BL598)</f>
      </c>
      <c r="I598">
        <f>SUMIF(negtgel!U$2:BL$2,'Tsalin uzuulelt'!H$1,negtgel!U598:BL598) + SUMIF(negtgel!U$2:BL$2,'Tsalin uzuulelt'!H$2,negtgel!U598:BL598)+SUMIF(negtgel!U$2:BL$2,'Tsalin uzuulelt'!H$3,negtgel!U598:BL598)+SUMIF(negtgel!U$2:BL$2,'Tsalin uzuulelt'!H$4,negtgel!U598:BL598)+SUMIF(negtgel!U$2:BL$2,'Tsalin uzuulelt'!H$5,negtgel!U598:BL598)</f>
      </c>
      <c r="J598">
        <f>SUMIF(negtgel!U$2:BL$2,'Tsalin uzuulelt'!J$1,negtgel!U598:BL598) + SUMIF(negtgel!U$2:BL$2,'Tsalin uzuulelt'!J$2,negtgel!U598:BL598)+SUMIF(negtgel!U$2:BL$2,'Tsalin uzuulelt'!J$3,negtgel!U598:BL598)+SUMIF(negtgel!U$2:BL$2,'Tsalin uzuulelt'!J$4,negtgel!U598:BL598)+SUMIF(negtgel!U$2:BL$2,'Tsalin uzuulelt'!J$5,negtgel!U598:BL598)</f>
      </c>
      <c r="K598">
        <f>SUMIF(negtgel!U$2:BL$2,'Tsalin uzuulelt'!L$1,negtgel!U598:BL598) + SUMIF(negtgel!U$2:BL$2,'Tsalin uzuulelt'!L$2,negtgel!U598:BL598)+SUMIF(negtgel!U$2:BL$2,'Tsalin uzuulelt'!L$3,negtgel!U598:BL598)+SUMIF(negtgel!U$2:BL$2,'Tsalin uzuulelt'!L$4,negtgel!U598:BL598)+SUMIF(negtgel!U$2:BL$2,'Tsalin uzuulelt'!L$5,negtgel!U598:BL598)</f>
      </c>
      <c r="L598">
        <f>SUMIF(negtgel!U$2:BL$2,'Tsalin uzuulelt'!N$1,negtgel!U598:BL598) + SUMIF(negtgel!U$2:BL$2,'Tsalin uzuulelt'!N$2,negtgel!U598:BL598)+SUMIF(negtgel!U$2:BL$2,'Tsalin uzuulelt'!N$3,negtgel!U598:BL598)+SUMIF(negtgel!U$2:BL$2,'Tsalin uzuulelt'!N$4,negtgel!U598:BL598)+SUMIF(negtgel!U$2:BL$2,'Tsalin uzuulelt'!N$5,negtgel!U598:BL598)</f>
      </c>
      <c r="M598">
        <f>SUMIF(negtgel!U$2:BL$2,'Tsalin uzuulelt'!P$1,negtgel!U598:BL598) + SUMIF(negtgel!U$2:BL$2,'Tsalin uzuulelt'!P$2,negtgel!U598:BL598)+ SUMIF(negtgel!U$2:BL$2,'Tsalin uzuulelt'!P$3,negtgel!U598:BL598)+ SUMIF(negtgel!U$2:BL$2,'Tsalin uzuulelt'!P$4,negtgel!U598:BL598)+ SUMIF(negtgel!U$2:BL$2,'Tsalin uzuulelt'!P$5,negtgel!U598:BL598)</f>
      </c>
      <c r="N598">
        <f>IF(ISNUMBER(U598*1)=CF598,0,K598-H598-G598)</f>
      </c>
      <c r="O598">
        <f>IF(ISNUMBER(U598*1)=CF598,0,L598)</f>
      </c>
      <c r="P598">
        <f>IF(ISNUMBER(U598*1)=CF598,0,M598)</f>
      </c>
      <c r="Q598">
        <f>IF(N598&gt;2400000,N598,0)</f>
      </c>
      <c r="R598">
        <f>IF(L598/Q598*100&lt;3,2,10)</f>
      </c>
      <c r="S598">
        <f>IF(CH598=0,0,IF(B598&gt;9,10,IF(B598&gt;8,B598,IF(B598&gt;7.7,7.8,IF(B598&gt;3,B598,IF(B598&gt;1.5,2))))))</f>
      </c>
      <c r="T598">
        <f>IFERROR(U598*1,0)</f>
      </c>
      <c r="U598" t="n">
        <v>82.0</v>
      </c>
      <c r="V598" t="s">
        <v>4516</v>
      </c>
      <c r="W598" t="s">
        <v>4499</v>
      </c>
      <c r="X598" t="n">
        <v>645556.0</v>
      </c>
      <c r="Y598" t="n">
        <v>614815.0</v>
      </c>
      <c r="Z598" t="n">
        <v>92222.0</v>
      </c>
      <c r="AA598" t="n">
        <v>122963.0</v>
      </c>
      <c r="AB598" t="n">
        <v>0.0</v>
      </c>
      <c r="AC598" t="n">
        <v>0.0</v>
      </c>
      <c r="AD598" t="n">
        <v>0.0</v>
      </c>
      <c r="AE598" t="n">
        <v>0.0</v>
      </c>
      <c r="AF598" t="n">
        <v>60000.0</v>
      </c>
      <c r="AG598" t="n">
        <v>0.0</v>
      </c>
      <c r="AH598" t="n">
        <v>0.0</v>
      </c>
      <c r="AI598" t="n">
        <v>0.0</v>
      </c>
      <c r="AJ598" t="n">
        <v>0.0</v>
      </c>
      <c r="AK598" t="n">
        <v>0.0</v>
      </c>
      <c r="AL598" t="n">
        <v>0.0</v>
      </c>
      <c r="AM598" t="n">
        <v>0.0</v>
      </c>
      <c r="AN598" t="n">
        <v>0.0</v>
      </c>
      <c r="AO598" t="n">
        <v>890000.0</v>
      </c>
      <c r="AP598" t="n">
        <v>89000.0</v>
      </c>
      <c r="AQ598" t="n">
        <v>73700.0</v>
      </c>
      <c r="CG598"/>
    </row>
    <row r="599">
      <c r="A599" t="n">
        <v>9.0</v>
      </c>
      <c r="B599">
        <f>IF((K599-G599-H599&gt;2400000),10,(L599/(K599-G599-H599)*100))</f>
      </c>
      <c r="C599">
        <f>IF(N599&gt;2400000,240000,(N599*S599)/100)</f>
      </c>
      <c r="D599">
        <f>IF(S599=0,0,IF((N599-I599)&gt;2400000,((((((N599-I599-J599)-240000))*0.1+(I599+J599)*0.1)))-7000,((((((N599-I599-J599)-(N599-I599-J599)*S599/100)))*0.1+(I599+J599)*0.1)-7000)))</f>
      </c>
      <c r="E599">
        <f>C599-O599</f>
      </c>
      <c r="F599">
        <f>D599-P599</f>
      </c>
      <c r="G599">
        <f>SUMIF(negtgel!U$2:BL$2,'Tsalin uzuulelt'!B$1,negtgel!U599:BL599) + SUMIF(negtgel!U$2:BL$2,'Tsalin uzuulelt'!B$2,negtgel!U599:BL599)+SUMIF(negtgel!U$2:BL$2,'Tsalin uzuulelt'!B$3,negtgel!U599:BL599)+SUMIF(negtgel!U$2:BL$2,'Tsalin uzuulelt'!B$4,negtgel!U599:BL599)+SUMIF(negtgel!U$2:BL$2,'Tsalin uzuulelt'!B$5,negtgel!U599:BL599)</f>
      </c>
      <c r="H599">
        <f>SUMIF(negtgel!U$2:BL$2,'Tsalin uzuulelt'!F$1,negtgel!U599:BL599) + SUMIF(negtgel!U$2:BL$2,'Tsalin uzuulelt'!F$2,negtgel!U599:BL599)+SUMIF(negtgel!U$2:BL$2,'Tsalin uzuulelt'!F$3,negtgel!U599:BL599)+SUMIF(negtgel!U$2:BL$2,'Tsalin uzuulelt'!F$4,negtgel!U599:BL599)+SUMIF(negtgel!U$2:BL$2,'Tsalin uzuulelt'!F$5,negtgel!U599:BL599)</f>
      </c>
      <c r="I599">
        <f>SUMIF(negtgel!U$2:BL$2,'Tsalin uzuulelt'!H$1,negtgel!U599:BL599) + SUMIF(negtgel!U$2:BL$2,'Tsalin uzuulelt'!H$2,negtgel!U599:BL599)+SUMIF(negtgel!U$2:BL$2,'Tsalin uzuulelt'!H$3,negtgel!U599:BL599)+SUMIF(negtgel!U$2:BL$2,'Tsalin uzuulelt'!H$4,negtgel!U599:BL599)+SUMIF(negtgel!U$2:BL$2,'Tsalin uzuulelt'!H$5,negtgel!U599:BL599)</f>
      </c>
      <c r="J599">
        <f>SUMIF(negtgel!U$2:BL$2,'Tsalin uzuulelt'!J$1,negtgel!U599:BL599) + SUMIF(negtgel!U$2:BL$2,'Tsalin uzuulelt'!J$2,negtgel!U599:BL599)+SUMIF(negtgel!U$2:BL$2,'Tsalin uzuulelt'!J$3,negtgel!U599:BL599)+SUMIF(negtgel!U$2:BL$2,'Tsalin uzuulelt'!J$4,negtgel!U599:BL599)+SUMIF(negtgel!U$2:BL$2,'Tsalin uzuulelt'!J$5,negtgel!U599:BL599)</f>
      </c>
      <c r="K599">
        <f>SUMIF(negtgel!U$2:BL$2,'Tsalin uzuulelt'!L$1,negtgel!U599:BL599) + SUMIF(negtgel!U$2:BL$2,'Tsalin uzuulelt'!L$2,negtgel!U599:BL599)+SUMIF(negtgel!U$2:BL$2,'Tsalin uzuulelt'!L$3,negtgel!U599:BL599)+SUMIF(negtgel!U$2:BL$2,'Tsalin uzuulelt'!L$4,negtgel!U599:BL599)+SUMIF(negtgel!U$2:BL$2,'Tsalin uzuulelt'!L$5,negtgel!U599:BL599)</f>
      </c>
      <c r="L599">
        <f>SUMIF(negtgel!U$2:BL$2,'Tsalin uzuulelt'!N$1,negtgel!U599:BL599) + SUMIF(negtgel!U$2:BL$2,'Tsalin uzuulelt'!N$2,negtgel!U599:BL599)+SUMIF(negtgel!U$2:BL$2,'Tsalin uzuulelt'!N$3,negtgel!U599:BL599)+SUMIF(negtgel!U$2:BL$2,'Tsalin uzuulelt'!N$4,negtgel!U599:BL599)+SUMIF(negtgel!U$2:BL$2,'Tsalin uzuulelt'!N$5,negtgel!U599:BL599)</f>
      </c>
      <c r="M599">
        <f>SUMIF(negtgel!U$2:BL$2,'Tsalin uzuulelt'!P$1,negtgel!U599:BL599) + SUMIF(negtgel!U$2:BL$2,'Tsalin uzuulelt'!P$2,negtgel!U599:BL599)+ SUMIF(negtgel!U$2:BL$2,'Tsalin uzuulelt'!P$3,negtgel!U599:BL599)+ SUMIF(negtgel!U$2:BL$2,'Tsalin uzuulelt'!P$4,negtgel!U599:BL599)+ SUMIF(negtgel!U$2:BL$2,'Tsalin uzuulelt'!P$5,negtgel!U599:BL599)</f>
      </c>
      <c r="N599">
        <f>IF(ISNUMBER(U599*1)=CF599,0,K599-H599-G599)</f>
      </c>
      <c r="O599">
        <f>IF(ISNUMBER(U599*1)=CF599,0,L599)</f>
      </c>
      <c r="P599">
        <f>IF(ISNUMBER(U599*1)=CF599,0,M599)</f>
      </c>
      <c r="Q599">
        <f>IF(N599&gt;2400000,N599,0)</f>
      </c>
      <c r="R599">
        <f>IF(L599/Q599*100&lt;3,2,10)</f>
      </c>
      <c r="S599">
        <f>IF(CH599=0,0,IF(B599&gt;9,10,IF(B599&gt;8,B599,IF(B599&gt;7.7,7.8,IF(B599&gt;3,B599,IF(B599&gt;1.5,2))))))</f>
      </c>
      <c r="T599">
        <f>IFERROR(U599*1,0)</f>
      </c>
      <c r="U599" t="n">
        <v>83.0</v>
      </c>
      <c r="V599" t="s">
        <v>4517</v>
      </c>
      <c r="W599" t="s">
        <v>4469</v>
      </c>
      <c r="X599" t="n">
        <v>677436.0</v>
      </c>
      <c r="Y599" t="n">
        <v>516142.0</v>
      </c>
      <c r="Z599" t="n">
        <v>129036.0</v>
      </c>
      <c r="AA599" t="n">
        <v>103228.0</v>
      </c>
      <c r="AB599" t="n">
        <v>0.0</v>
      </c>
      <c r="AC599" t="n">
        <v>0.0</v>
      </c>
      <c r="AD599" t="n">
        <v>0.0</v>
      </c>
      <c r="AE599" t="n">
        <v>0.0</v>
      </c>
      <c r="AF599" t="n">
        <v>48000.0</v>
      </c>
      <c r="AG599" t="n">
        <v>0.0</v>
      </c>
      <c r="AH599" t="n">
        <v>0.0</v>
      </c>
      <c r="AI599" t="n">
        <v>0.0</v>
      </c>
      <c r="AJ599" t="n">
        <v>0.0</v>
      </c>
      <c r="AK599" t="n">
        <v>0.0</v>
      </c>
      <c r="AL599" t="n">
        <v>0.0</v>
      </c>
      <c r="AM599" t="n">
        <v>0.0</v>
      </c>
      <c r="AN599" t="n">
        <v>0.0</v>
      </c>
      <c r="AO599" t="n">
        <v>796406.0</v>
      </c>
      <c r="AP599" t="n">
        <v>79640.0</v>
      </c>
      <c r="AQ599" t="n">
        <v>65156.5</v>
      </c>
      <c r="CG599"/>
    </row>
    <row r="600">
      <c r="A600" t="n">
        <v>9.0</v>
      </c>
      <c r="B600">
        <f>IF((K600-G600-H600&gt;2400000),10,(L600/(K600-G600-H600)*100))</f>
      </c>
      <c r="C600">
        <f>IF(N600&gt;2400000,240000,(N600*S600)/100)</f>
      </c>
      <c r="D600">
        <f>IF(S600=0,0,IF((N600-I600)&gt;2400000,((((((N600-I600-J600)-240000))*0.1+(I600+J600)*0.1)))-7000,((((((N600-I600-J600)-(N600-I600-J600)*S600/100)))*0.1+(I600+J600)*0.1)-7000)))</f>
      </c>
      <c r="E600">
        <f>C600-O600</f>
      </c>
      <c r="F600">
        <f>D600-P600</f>
      </c>
      <c r="G600">
        <f>SUMIF(negtgel!U$2:BL$2,'Tsalin uzuulelt'!B$1,negtgel!U600:BL600) + SUMIF(negtgel!U$2:BL$2,'Tsalin uzuulelt'!B$2,negtgel!U600:BL600)+SUMIF(negtgel!U$2:BL$2,'Tsalin uzuulelt'!B$3,negtgel!U600:BL600)+SUMIF(negtgel!U$2:BL$2,'Tsalin uzuulelt'!B$4,negtgel!U600:BL600)+SUMIF(negtgel!U$2:BL$2,'Tsalin uzuulelt'!B$5,negtgel!U600:BL600)</f>
      </c>
      <c r="H600">
        <f>SUMIF(negtgel!U$2:BL$2,'Tsalin uzuulelt'!F$1,negtgel!U600:BL600) + SUMIF(negtgel!U$2:BL$2,'Tsalin uzuulelt'!F$2,negtgel!U600:BL600)+SUMIF(negtgel!U$2:BL$2,'Tsalin uzuulelt'!F$3,negtgel!U600:BL600)+SUMIF(negtgel!U$2:BL$2,'Tsalin uzuulelt'!F$4,negtgel!U600:BL600)+SUMIF(negtgel!U$2:BL$2,'Tsalin uzuulelt'!F$5,negtgel!U600:BL600)</f>
      </c>
      <c r="I600">
        <f>SUMIF(negtgel!U$2:BL$2,'Tsalin uzuulelt'!H$1,negtgel!U600:BL600) + SUMIF(negtgel!U$2:BL$2,'Tsalin uzuulelt'!H$2,negtgel!U600:BL600)+SUMIF(negtgel!U$2:BL$2,'Tsalin uzuulelt'!H$3,negtgel!U600:BL600)+SUMIF(negtgel!U$2:BL$2,'Tsalin uzuulelt'!H$4,negtgel!U600:BL600)+SUMIF(negtgel!U$2:BL$2,'Tsalin uzuulelt'!H$5,negtgel!U600:BL600)</f>
      </c>
      <c r="J600">
        <f>SUMIF(negtgel!U$2:BL$2,'Tsalin uzuulelt'!J$1,negtgel!U600:BL600) + SUMIF(negtgel!U$2:BL$2,'Tsalin uzuulelt'!J$2,negtgel!U600:BL600)+SUMIF(negtgel!U$2:BL$2,'Tsalin uzuulelt'!J$3,negtgel!U600:BL600)+SUMIF(negtgel!U$2:BL$2,'Tsalin uzuulelt'!J$4,negtgel!U600:BL600)+SUMIF(negtgel!U$2:BL$2,'Tsalin uzuulelt'!J$5,negtgel!U600:BL600)</f>
      </c>
      <c r="K600">
        <f>SUMIF(negtgel!U$2:BL$2,'Tsalin uzuulelt'!L$1,negtgel!U600:BL600) + SUMIF(negtgel!U$2:BL$2,'Tsalin uzuulelt'!L$2,negtgel!U600:BL600)+SUMIF(negtgel!U$2:BL$2,'Tsalin uzuulelt'!L$3,negtgel!U600:BL600)+SUMIF(negtgel!U$2:BL$2,'Tsalin uzuulelt'!L$4,negtgel!U600:BL600)+SUMIF(negtgel!U$2:BL$2,'Tsalin uzuulelt'!L$5,negtgel!U600:BL600)</f>
      </c>
      <c r="L600">
        <f>SUMIF(negtgel!U$2:BL$2,'Tsalin uzuulelt'!N$1,negtgel!U600:BL600) + SUMIF(negtgel!U$2:BL$2,'Tsalin uzuulelt'!N$2,negtgel!U600:BL600)+SUMIF(negtgel!U$2:BL$2,'Tsalin uzuulelt'!N$3,negtgel!U600:BL600)+SUMIF(negtgel!U$2:BL$2,'Tsalin uzuulelt'!N$4,negtgel!U600:BL600)+SUMIF(negtgel!U$2:BL$2,'Tsalin uzuulelt'!N$5,negtgel!U600:BL600)</f>
      </c>
      <c r="M600">
        <f>SUMIF(negtgel!U$2:BL$2,'Tsalin uzuulelt'!P$1,negtgel!U600:BL600) + SUMIF(negtgel!U$2:BL$2,'Tsalin uzuulelt'!P$2,negtgel!U600:BL600)+ SUMIF(negtgel!U$2:BL$2,'Tsalin uzuulelt'!P$3,negtgel!U600:BL600)+ SUMIF(negtgel!U$2:BL$2,'Tsalin uzuulelt'!P$4,negtgel!U600:BL600)+ SUMIF(negtgel!U$2:BL$2,'Tsalin uzuulelt'!P$5,negtgel!U600:BL600)</f>
      </c>
      <c r="N600">
        <f>IF(ISNUMBER(U600*1)=CF600,0,K600-H600-G600)</f>
      </c>
      <c r="O600">
        <f>IF(ISNUMBER(U600*1)=CF600,0,L600)</f>
      </c>
      <c r="P600">
        <f>IF(ISNUMBER(U600*1)=CF600,0,M600)</f>
      </c>
      <c r="Q600">
        <f>IF(N600&gt;2400000,N600,0)</f>
      </c>
      <c r="R600">
        <f>IF(L600/Q600*100&lt;3,2,10)</f>
      </c>
      <c r="S600">
        <f>IF(CH600=0,0,IF(B600&gt;9,10,IF(B600&gt;8,B600,IF(B600&gt;7.7,7.8,IF(B600&gt;3,B600,IF(B600&gt;1.5,2))))))</f>
      </c>
      <c r="T600">
        <f>IFERROR(U600*1,0)</f>
      </c>
      <c r="U600" t="n">
        <v>84.0</v>
      </c>
      <c r="V600" t="s">
        <v>4518</v>
      </c>
      <c r="W600" t="s">
        <v>4469</v>
      </c>
      <c r="X600" t="n">
        <v>677436.0</v>
      </c>
      <c r="Y600" t="n">
        <v>451624.0</v>
      </c>
      <c r="Z600" t="n">
        <v>90325.0</v>
      </c>
      <c r="AA600" t="n">
        <v>99357.0</v>
      </c>
      <c r="AB600" t="n">
        <v>0.0</v>
      </c>
      <c r="AC600" t="n">
        <v>0.0</v>
      </c>
      <c r="AD600" t="n">
        <v>0.0</v>
      </c>
      <c r="AE600" t="n">
        <v>0.0</v>
      </c>
      <c r="AF600" t="n">
        <v>42000.0</v>
      </c>
      <c r="AG600" t="n">
        <v>0.0</v>
      </c>
      <c r="AH600" t="n">
        <v>0.0</v>
      </c>
      <c r="AI600" t="n">
        <v>0.0</v>
      </c>
      <c r="AJ600" t="n">
        <v>0.0</v>
      </c>
      <c r="AK600" t="n">
        <v>0.0</v>
      </c>
      <c r="AL600" t="n">
        <v>0.0</v>
      </c>
      <c r="AM600" t="n">
        <v>0.0</v>
      </c>
      <c r="AN600" t="n">
        <v>0.0</v>
      </c>
      <c r="AO600" t="n">
        <v>683306.0</v>
      </c>
      <c r="AP600" t="n">
        <v>68330.0</v>
      </c>
      <c r="AQ600" t="n">
        <v>54917.5</v>
      </c>
      <c r="CG600"/>
    </row>
    <row r="601">
      <c r="A601" t="n">
        <v>9.0</v>
      </c>
      <c r="B601">
        <f>IF((K601-G601-H601&gt;2400000),10,(L601/(K601-G601-H601)*100))</f>
      </c>
      <c r="C601">
        <f>IF(N601&gt;2400000,240000,(N601*S601)/100)</f>
      </c>
      <c r="D601">
        <f>IF(S601=0,0,IF((N601-I601)&gt;2400000,((((((N601-I601-J601)-240000))*0.1+(I601+J601)*0.1)))-7000,((((((N601-I601-J601)-(N601-I601-J601)*S601/100)))*0.1+(I601+J601)*0.1)-7000)))</f>
      </c>
      <c r="E601">
        <f>C601-O601</f>
      </c>
      <c r="F601">
        <f>D601-P601</f>
      </c>
      <c r="G601">
        <f>SUMIF(negtgel!U$2:BL$2,'Tsalin uzuulelt'!B$1,negtgel!U601:BL601) + SUMIF(negtgel!U$2:BL$2,'Tsalin uzuulelt'!B$2,negtgel!U601:BL601)+SUMIF(negtgel!U$2:BL$2,'Tsalin uzuulelt'!B$3,negtgel!U601:BL601)+SUMIF(negtgel!U$2:BL$2,'Tsalin uzuulelt'!B$4,negtgel!U601:BL601)+SUMIF(negtgel!U$2:BL$2,'Tsalin uzuulelt'!B$5,negtgel!U601:BL601)</f>
      </c>
      <c r="H601">
        <f>SUMIF(negtgel!U$2:BL$2,'Tsalin uzuulelt'!F$1,negtgel!U601:BL601) + SUMIF(negtgel!U$2:BL$2,'Tsalin uzuulelt'!F$2,negtgel!U601:BL601)+SUMIF(negtgel!U$2:BL$2,'Tsalin uzuulelt'!F$3,negtgel!U601:BL601)+SUMIF(negtgel!U$2:BL$2,'Tsalin uzuulelt'!F$4,negtgel!U601:BL601)+SUMIF(negtgel!U$2:BL$2,'Tsalin uzuulelt'!F$5,negtgel!U601:BL601)</f>
      </c>
      <c r="I601">
        <f>SUMIF(negtgel!U$2:BL$2,'Tsalin uzuulelt'!H$1,negtgel!U601:BL601) + SUMIF(negtgel!U$2:BL$2,'Tsalin uzuulelt'!H$2,negtgel!U601:BL601)+SUMIF(negtgel!U$2:BL$2,'Tsalin uzuulelt'!H$3,negtgel!U601:BL601)+SUMIF(negtgel!U$2:BL$2,'Tsalin uzuulelt'!H$4,negtgel!U601:BL601)+SUMIF(negtgel!U$2:BL$2,'Tsalin uzuulelt'!H$5,negtgel!U601:BL601)</f>
      </c>
      <c r="J601">
        <f>SUMIF(negtgel!U$2:BL$2,'Tsalin uzuulelt'!J$1,negtgel!U601:BL601) + SUMIF(negtgel!U$2:BL$2,'Tsalin uzuulelt'!J$2,negtgel!U601:BL601)+SUMIF(negtgel!U$2:BL$2,'Tsalin uzuulelt'!J$3,negtgel!U601:BL601)+SUMIF(negtgel!U$2:BL$2,'Tsalin uzuulelt'!J$4,negtgel!U601:BL601)+SUMIF(negtgel!U$2:BL$2,'Tsalin uzuulelt'!J$5,negtgel!U601:BL601)</f>
      </c>
      <c r="K601">
        <f>SUMIF(negtgel!U$2:BL$2,'Tsalin uzuulelt'!L$1,negtgel!U601:BL601) + SUMIF(negtgel!U$2:BL$2,'Tsalin uzuulelt'!L$2,negtgel!U601:BL601)+SUMIF(negtgel!U$2:BL$2,'Tsalin uzuulelt'!L$3,negtgel!U601:BL601)+SUMIF(negtgel!U$2:BL$2,'Tsalin uzuulelt'!L$4,negtgel!U601:BL601)+SUMIF(negtgel!U$2:BL$2,'Tsalin uzuulelt'!L$5,negtgel!U601:BL601)</f>
      </c>
      <c r="L601">
        <f>SUMIF(negtgel!U$2:BL$2,'Tsalin uzuulelt'!N$1,negtgel!U601:BL601) + SUMIF(negtgel!U$2:BL$2,'Tsalin uzuulelt'!N$2,negtgel!U601:BL601)+SUMIF(negtgel!U$2:BL$2,'Tsalin uzuulelt'!N$3,negtgel!U601:BL601)+SUMIF(negtgel!U$2:BL$2,'Tsalin uzuulelt'!N$4,negtgel!U601:BL601)+SUMIF(negtgel!U$2:BL$2,'Tsalin uzuulelt'!N$5,negtgel!U601:BL601)</f>
      </c>
      <c r="M601">
        <f>SUMIF(negtgel!U$2:BL$2,'Tsalin uzuulelt'!P$1,negtgel!U601:BL601) + SUMIF(negtgel!U$2:BL$2,'Tsalin uzuulelt'!P$2,negtgel!U601:BL601)+ SUMIF(negtgel!U$2:BL$2,'Tsalin uzuulelt'!P$3,negtgel!U601:BL601)+ SUMIF(negtgel!U$2:BL$2,'Tsalin uzuulelt'!P$4,negtgel!U601:BL601)+ SUMIF(negtgel!U$2:BL$2,'Tsalin uzuulelt'!P$5,negtgel!U601:BL601)</f>
      </c>
      <c r="N601">
        <f>IF(ISNUMBER(U601*1)=CF601,0,K601-H601-G601)</f>
      </c>
      <c r="O601">
        <f>IF(ISNUMBER(U601*1)=CF601,0,L601)</f>
      </c>
      <c r="P601">
        <f>IF(ISNUMBER(U601*1)=CF601,0,M601)</f>
      </c>
      <c r="Q601">
        <f>IF(N601&gt;2400000,N601,0)</f>
      </c>
      <c r="R601">
        <f>IF(L601/Q601*100&lt;3,2,10)</f>
      </c>
      <c r="S601">
        <f>IF(CH601=0,0,IF(B601&gt;9,10,IF(B601&gt;8,B601,IF(B601&gt;7.7,7.8,IF(B601&gt;3,B601,IF(B601&gt;1.5,2))))))</f>
      </c>
      <c r="T601">
        <f>IFERROR(U601*1,0)</f>
      </c>
      <c r="U601" t="n">
        <v>85.0</v>
      </c>
      <c r="V601" t="s">
        <v>4519</v>
      </c>
      <c r="W601" t="s">
        <v>4499</v>
      </c>
      <c r="X601" t="n">
        <v>677436.0</v>
      </c>
      <c r="Y601" t="n">
        <v>483883.0</v>
      </c>
      <c r="Z601" t="n">
        <v>96777.0</v>
      </c>
      <c r="AA601" t="n">
        <v>96777.0</v>
      </c>
      <c r="AB601" t="n">
        <v>24194.0</v>
      </c>
      <c r="AC601" t="n">
        <v>0.0</v>
      </c>
      <c r="AD601" t="n">
        <v>0.0</v>
      </c>
      <c r="AE601" t="n">
        <v>0.0</v>
      </c>
      <c r="AF601" t="n">
        <v>45000.0</v>
      </c>
      <c r="AG601" t="n">
        <v>0.0</v>
      </c>
      <c r="AH601" t="n">
        <v>0.0</v>
      </c>
      <c r="AI601" t="n">
        <v>0.0</v>
      </c>
      <c r="AJ601" t="n">
        <v>0.0</v>
      </c>
      <c r="AK601" t="n">
        <v>0.0</v>
      </c>
      <c r="AL601" t="n">
        <v>0.0</v>
      </c>
      <c r="AM601" t="n">
        <v>0.0</v>
      </c>
      <c r="AN601" t="n">
        <v>0.0</v>
      </c>
      <c r="AO601" t="n">
        <v>746631.0</v>
      </c>
      <c r="AP601" t="n">
        <v>74663.0</v>
      </c>
      <c r="AQ601" t="n">
        <v>60646.8</v>
      </c>
      <c r="CG601"/>
    </row>
    <row r="602">
      <c r="A602" t="n">
        <v>9.0</v>
      </c>
      <c r="B602">
        <f>IF((K602-G602-H602&gt;2400000),10,(L602/(K602-G602-H602)*100))</f>
      </c>
      <c r="C602">
        <f>IF(N602&gt;2400000,240000,(N602*S602)/100)</f>
      </c>
      <c r="D602">
        <f>IF(S602=0,0,IF((N602-I602)&gt;2400000,((((((N602-I602-J602)-240000))*0.1+(I602+J602)*0.1)))-7000,((((((N602-I602-J602)-(N602-I602-J602)*S602/100)))*0.1+(I602+J602)*0.1)-7000)))</f>
      </c>
      <c r="E602">
        <f>C602-O602</f>
      </c>
      <c r="F602">
        <f>D602-P602</f>
      </c>
      <c r="G602">
        <f>SUMIF(negtgel!U$2:BL$2,'Tsalin uzuulelt'!B$1,negtgel!U602:BL602) + SUMIF(negtgel!U$2:BL$2,'Tsalin uzuulelt'!B$2,negtgel!U602:BL602)+SUMIF(negtgel!U$2:BL$2,'Tsalin uzuulelt'!B$3,negtgel!U602:BL602)+SUMIF(negtgel!U$2:BL$2,'Tsalin uzuulelt'!B$4,negtgel!U602:BL602)+SUMIF(negtgel!U$2:BL$2,'Tsalin uzuulelt'!B$5,negtgel!U602:BL602)</f>
      </c>
      <c r="H602">
        <f>SUMIF(negtgel!U$2:BL$2,'Tsalin uzuulelt'!F$1,negtgel!U602:BL602) + SUMIF(negtgel!U$2:BL$2,'Tsalin uzuulelt'!F$2,negtgel!U602:BL602)+SUMIF(negtgel!U$2:BL$2,'Tsalin uzuulelt'!F$3,negtgel!U602:BL602)+SUMIF(negtgel!U$2:BL$2,'Tsalin uzuulelt'!F$4,negtgel!U602:BL602)+SUMIF(negtgel!U$2:BL$2,'Tsalin uzuulelt'!F$5,negtgel!U602:BL602)</f>
      </c>
      <c r="I602">
        <f>SUMIF(negtgel!U$2:BL$2,'Tsalin uzuulelt'!H$1,negtgel!U602:BL602) + SUMIF(negtgel!U$2:BL$2,'Tsalin uzuulelt'!H$2,negtgel!U602:BL602)+SUMIF(negtgel!U$2:BL$2,'Tsalin uzuulelt'!H$3,negtgel!U602:BL602)+SUMIF(negtgel!U$2:BL$2,'Tsalin uzuulelt'!H$4,negtgel!U602:BL602)+SUMIF(negtgel!U$2:BL$2,'Tsalin uzuulelt'!H$5,negtgel!U602:BL602)</f>
      </c>
      <c r="J602">
        <f>SUMIF(negtgel!U$2:BL$2,'Tsalin uzuulelt'!J$1,negtgel!U602:BL602) + SUMIF(negtgel!U$2:BL$2,'Tsalin uzuulelt'!J$2,negtgel!U602:BL602)+SUMIF(negtgel!U$2:BL$2,'Tsalin uzuulelt'!J$3,negtgel!U602:BL602)+SUMIF(negtgel!U$2:BL$2,'Tsalin uzuulelt'!J$4,negtgel!U602:BL602)+SUMIF(negtgel!U$2:BL$2,'Tsalin uzuulelt'!J$5,negtgel!U602:BL602)</f>
      </c>
      <c r="K602">
        <f>SUMIF(negtgel!U$2:BL$2,'Tsalin uzuulelt'!L$1,negtgel!U602:BL602) + SUMIF(negtgel!U$2:BL$2,'Tsalin uzuulelt'!L$2,negtgel!U602:BL602)+SUMIF(negtgel!U$2:BL$2,'Tsalin uzuulelt'!L$3,negtgel!U602:BL602)+SUMIF(negtgel!U$2:BL$2,'Tsalin uzuulelt'!L$4,negtgel!U602:BL602)+SUMIF(negtgel!U$2:BL$2,'Tsalin uzuulelt'!L$5,negtgel!U602:BL602)</f>
      </c>
      <c r="L602">
        <f>SUMIF(negtgel!U$2:BL$2,'Tsalin uzuulelt'!N$1,negtgel!U602:BL602) + SUMIF(negtgel!U$2:BL$2,'Tsalin uzuulelt'!N$2,negtgel!U602:BL602)+SUMIF(negtgel!U$2:BL$2,'Tsalin uzuulelt'!N$3,negtgel!U602:BL602)+SUMIF(negtgel!U$2:BL$2,'Tsalin uzuulelt'!N$4,negtgel!U602:BL602)+SUMIF(negtgel!U$2:BL$2,'Tsalin uzuulelt'!N$5,negtgel!U602:BL602)</f>
      </c>
      <c r="M602">
        <f>SUMIF(negtgel!U$2:BL$2,'Tsalin uzuulelt'!P$1,negtgel!U602:BL602) + SUMIF(negtgel!U$2:BL$2,'Tsalin uzuulelt'!P$2,negtgel!U602:BL602)+ SUMIF(negtgel!U$2:BL$2,'Tsalin uzuulelt'!P$3,negtgel!U602:BL602)+ SUMIF(negtgel!U$2:BL$2,'Tsalin uzuulelt'!P$4,negtgel!U602:BL602)+ SUMIF(negtgel!U$2:BL$2,'Tsalin uzuulelt'!P$5,negtgel!U602:BL602)</f>
      </c>
      <c r="N602">
        <f>IF(ISNUMBER(U602*1)=CF602,0,K602-H602-G602)</f>
      </c>
      <c r="O602">
        <f>IF(ISNUMBER(U602*1)=CF602,0,L602)</f>
      </c>
      <c r="P602">
        <f>IF(ISNUMBER(U602*1)=CF602,0,M602)</f>
      </c>
      <c r="Q602">
        <f>IF(N602&gt;2400000,N602,0)</f>
      </c>
      <c r="R602">
        <f>IF(L602/Q602*100&lt;3,2,10)</f>
      </c>
      <c r="S602">
        <f>IF(CH602=0,0,IF(B602&gt;9,10,IF(B602&gt;8,B602,IF(B602&gt;7.7,7.8,IF(B602&gt;3,B602,IF(B602&gt;1.5,2))))))</f>
      </c>
      <c r="T602">
        <f>IFERROR(U602*1,0)</f>
      </c>
      <c r="U602" t="n">
        <v>86.0</v>
      </c>
      <c r="V602" t="s">
        <v>4520</v>
      </c>
      <c r="W602" t="s">
        <v>4469</v>
      </c>
      <c r="X602" t="n">
        <v>613669.0</v>
      </c>
      <c r="Y602" t="n">
        <v>409113.0</v>
      </c>
      <c r="Z602" t="n">
        <v>20456.0</v>
      </c>
      <c r="AA602" t="n">
        <v>73640.0</v>
      </c>
      <c r="AB602" t="n">
        <v>0.0</v>
      </c>
      <c r="AC602" t="n">
        <v>0.0</v>
      </c>
      <c r="AD602" t="n">
        <v>0.0</v>
      </c>
      <c r="AE602" t="n">
        <v>0.0</v>
      </c>
      <c r="AF602" t="n">
        <v>42000.0</v>
      </c>
      <c r="AG602" t="n">
        <v>0.0</v>
      </c>
      <c r="AH602" t="n">
        <v>0.0</v>
      </c>
      <c r="AI602" t="n">
        <v>0.0</v>
      </c>
      <c r="AJ602" t="n">
        <v>0.0</v>
      </c>
      <c r="AK602" t="n">
        <v>0.0</v>
      </c>
      <c r="AL602" t="n">
        <v>113796.0</v>
      </c>
      <c r="AM602" t="n">
        <v>0.0</v>
      </c>
      <c r="AN602" t="n">
        <v>0.0</v>
      </c>
      <c r="AO602" t="n">
        <v>659005.0</v>
      </c>
      <c r="AP602" t="n">
        <v>54521.0</v>
      </c>
      <c r="AQ602" t="n">
        <v>42488.8</v>
      </c>
      <c r="CG602"/>
    </row>
    <row r="603">
      <c r="A603" t="n">
        <v>9.0</v>
      </c>
      <c r="B603">
        <f>IF((K603-G603-H603&gt;2400000),10,(L603/(K603-G603-H603)*100))</f>
      </c>
      <c r="C603">
        <f>IF(N603&gt;2400000,240000,(N603*S603)/100)</f>
      </c>
      <c r="D603">
        <f>IF(S603=0,0,IF((N603-I603)&gt;2400000,((((((N603-I603-J603)-240000))*0.1+(I603+J603)*0.1)))-7000,((((((N603-I603-J603)-(N603-I603-J603)*S603/100)))*0.1+(I603+J603)*0.1)-7000)))</f>
      </c>
      <c r="E603">
        <f>C603-O603</f>
      </c>
      <c r="F603">
        <f>D603-P603</f>
      </c>
      <c r="G603">
        <f>SUMIF(negtgel!U$2:BL$2,'Tsalin uzuulelt'!B$1,negtgel!U603:BL603) + SUMIF(negtgel!U$2:BL$2,'Tsalin uzuulelt'!B$2,negtgel!U603:BL603)+SUMIF(negtgel!U$2:BL$2,'Tsalin uzuulelt'!B$3,negtgel!U603:BL603)+SUMIF(negtgel!U$2:BL$2,'Tsalin uzuulelt'!B$4,negtgel!U603:BL603)+SUMIF(negtgel!U$2:BL$2,'Tsalin uzuulelt'!B$5,negtgel!U603:BL603)</f>
      </c>
      <c r="H603">
        <f>SUMIF(negtgel!U$2:BL$2,'Tsalin uzuulelt'!F$1,negtgel!U603:BL603) + SUMIF(negtgel!U$2:BL$2,'Tsalin uzuulelt'!F$2,negtgel!U603:BL603)+SUMIF(negtgel!U$2:BL$2,'Tsalin uzuulelt'!F$3,negtgel!U603:BL603)+SUMIF(negtgel!U$2:BL$2,'Tsalin uzuulelt'!F$4,negtgel!U603:BL603)+SUMIF(negtgel!U$2:BL$2,'Tsalin uzuulelt'!F$5,negtgel!U603:BL603)</f>
      </c>
      <c r="I603">
        <f>SUMIF(negtgel!U$2:BL$2,'Tsalin uzuulelt'!H$1,negtgel!U603:BL603) + SUMIF(negtgel!U$2:BL$2,'Tsalin uzuulelt'!H$2,negtgel!U603:BL603)+SUMIF(negtgel!U$2:BL$2,'Tsalin uzuulelt'!H$3,negtgel!U603:BL603)+SUMIF(negtgel!U$2:BL$2,'Tsalin uzuulelt'!H$4,negtgel!U603:BL603)+SUMIF(negtgel!U$2:BL$2,'Tsalin uzuulelt'!H$5,negtgel!U603:BL603)</f>
      </c>
      <c r="J603">
        <f>SUMIF(negtgel!U$2:BL$2,'Tsalin uzuulelt'!J$1,negtgel!U603:BL603) + SUMIF(negtgel!U$2:BL$2,'Tsalin uzuulelt'!J$2,negtgel!U603:BL603)+SUMIF(negtgel!U$2:BL$2,'Tsalin uzuulelt'!J$3,negtgel!U603:BL603)+SUMIF(negtgel!U$2:BL$2,'Tsalin uzuulelt'!J$4,negtgel!U603:BL603)+SUMIF(negtgel!U$2:BL$2,'Tsalin uzuulelt'!J$5,negtgel!U603:BL603)</f>
      </c>
      <c r="K603">
        <f>SUMIF(negtgel!U$2:BL$2,'Tsalin uzuulelt'!L$1,negtgel!U603:BL603) + SUMIF(negtgel!U$2:BL$2,'Tsalin uzuulelt'!L$2,negtgel!U603:BL603)+SUMIF(negtgel!U$2:BL$2,'Tsalin uzuulelt'!L$3,negtgel!U603:BL603)+SUMIF(negtgel!U$2:BL$2,'Tsalin uzuulelt'!L$4,negtgel!U603:BL603)+SUMIF(negtgel!U$2:BL$2,'Tsalin uzuulelt'!L$5,negtgel!U603:BL603)</f>
      </c>
      <c r="L603">
        <f>SUMIF(negtgel!U$2:BL$2,'Tsalin uzuulelt'!N$1,negtgel!U603:BL603) + SUMIF(negtgel!U$2:BL$2,'Tsalin uzuulelt'!N$2,negtgel!U603:BL603)+SUMIF(negtgel!U$2:BL$2,'Tsalin uzuulelt'!N$3,negtgel!U603:BL603)+SUMIF(negtgel!U$2:BL$2,'Tsalin uzuulelt'!N$4,negtgel!U603:BL603)+SUMIF(negtgel!U$2:BL$2,'Tsalin uzuulelt'!N$5,negtgel!U603:BL603)</f>
      </c>
      <c r="M603">
        <f>SUMIF(negtgel!U$2:BL$2,'Tsalin uzuulelt'!P$1,negtgel!U603:BL603) + SUMIF(negtgel!U$2:BL$2,'Tsalin uzuulelt'!P$2,negtgel!U603:BL603)+ SUMIF(negtgel!U$2:BL$2,'Tsalin uzuulelt'!P$3,negtgel!U603:BL603)+ SUMIF(negtgel!U$2:BL$2,'Tsalin uzuulelt'!P$4,negtgel!U603:BL603)+ SUMIF(negtgel!U$2:BL$2,'Tsalin uzuulelt'!P$5,negtgel!U603:BL603)</f>
      </c>
      <c r="N603">
        <f>IF(ISNUMBER(U603*1)=CF603,0,K603-H603-G603)</f>
      </c>
      <c r="O603">
        <f>IF(ISNUMBER(U603*1)=CF603,0,L603)</f>
      </c>
      <c r="P603">
        <f>IF(ISNUMBER(U603*1)=CF603,0,M603)</f>
      </c>
      <c r="Q603">
        <f>IF(N603&gt;2400000,N603,0)</f>
      </c>
      <c r="R603">
        <f>IF(L603/Q603*100&lt;3,2,10)</f>
      </c>
      <c r="S603">
        <f>IF(CH603=0,0,IF(B603&gt;9,10,IF(B603&gt;8,B603,IF(B603&gt;7.7,7.8,IF(B603&gt;3,B603,IF(B603&gt;1.5,2))))))</f>
      </c>
      <c r="T603">
        <f>IFERROR(U603*1,0)</f>
      </c>
      <c r="U603" t="n">
        <v>87.0</v>
      </c>
      <c r="V603" t="s">
        <v>4521</v>
      </c>
      <c r="W603" t="s">
        <v>4469</v>
      </c>
      <c r="X603" t="n">
        <v>645556.0</v>
      </c>
      <c r="Y603" t="n">
        <v>553334.0</v>
      </c>
      <c r="Z603" t="n">
        <v>94067.0</v>
      </c>
      <c r="AA603" t="n">
        <v>99600.0</v>
      </c>
      <c r="AB603" t="n">
        <v>0.0</v>
      </c>
      <c r="AC603" t="n">
        <v>0.0</v>
      </c>
      <c r="AD603" t="n">
        <v>0.0</v>
      </c>
      <c r="AE603" t="n">
        <v>0.0</v>
      </c>
      <c r="AF603" t="n">
        <v>54000.0</v>
      </c>
      <c r="AG603" t="n">
        <v>0.0</v>
      </c>
      <c r="AH603" t="n">
        <v>0.0</v>
      </c>
      <c r="AI603" t="n">
        <v>0.0</v>
      </c>
      <c r="AJ603" t="n">
        <v>0.0</v>
      </c>
      <c r="AK603" t="n">
        <v>0.0</v>
      </c>
      <c r="AL603" t="n">
        <v>172639.0</v>
      </c>
      <c r="AM603" t="n">
        <v>0.0</v>
      </c>
      <c r="AN603" t="n">
        <v>0.0</v>
      </c>
      <c r="AO603" t="n">
        <v>973640.0</v>
      </c>
      <c r="AP603" t="n">
        <v>80100.0</v>
      </c>
      <c r="AQ603" t="n">
        <v>65630.1</v>
      </c>
      <c r="CG603"/>
    </row>
    <row r="604">
      <c r="A604" t="n">
        <v>9.0</v>
      </c>
      <c r="B604">
        <f>IF((K604-G604-H604&gt;2400000),10,(L604/(K604-G604-H604)*100))</f>
      </c>
      <c r="C604">
        <f>IF(N604&gt;2400000,240000,(N604*S604)/100)</f>
      </c>
      <c r="D604">
        <f>IF(S604=0,0,IF((N604-I604)&gt;2400000,((((((N604-I604-J604)-240000))*0.1+(I604+J604)*0.1)))-7000,((((((N604-I604-J604)-(N604-I604-J604)*S604/100)))*0.1+(I604+J604)*0.1)-7000)))</f>
      </c>
      <c r="E604">
        <f>C604-O604</f>
      </c>
      <c r="F604">
        <f>D604-P604</f>
      </c>
      <c r="G604">
        <f>SUMIF(negtgel!U$2:BL$2,'Tsalin uzuulelt'!B$1,negtgel!U604:BL604) + SUMIF(negtgel!U$2:BL$2,'Tsalin uzuulelt'!B$2,negtgel!U604:BL604)+SUMIF(negtgel!U$2:BL$2,'Tsalin uzuulelt'!B$3,negtgel!U604:BL604)+SUMIF(negtgel!U$2:BL$2,'Tsalin uzuulelt'!B$4,negtgel!U604:BL604)+SUMIF(negtgel!U$2:BL$2,'Tsalin uzuulelt'!B$5,negtgel!U604:BL604)</f>
      </c>
      <c r="H604">
        <f>SUMIF(negtgel!U$2:BL$2,'Tsalin uzuulelt'!F$1,negtgel!U604:BL604) + SUMIF(negtgel!U$2:BL$2,'Tsalin uzuulelt'!F$2,negtgel!U604:BL604)+SUMIF(negtgel!U$2:BL$2,'Tsalin uzuulelt'!F$3,negtgel!U604:BL604)+SUMIF(negtgel!U$2:BL$2,'Tsalin uzuulelt'!F$4,negtgel!U604:BL604)+SUMIF(negtgel!U$2:BL$2,'Tsalin uzuulelt'!F$5,negtgel!U604:BL604)</f>
      </c>
      <c r="I604">
        <f>SUMIF(negtgel!U$2:BL$2,'Tsalin uzuulelt'!H$1,negtgel!U604:BL604) + SUMIF(negtgel!U$2:BL$2,'Tsalin uzuulelt'!H$2,negtgel!U604:BL604)+SUMIF(negtgel!U$2:BL$2,'Tsalin uzuulelt'!H$3,negtgel!U604:BL604)+SUMIF(negtgel!U$2:BL$2,'Tsalin uzuulelt'!H$4,negtgel!U604:BL604)+SUMIF(negtgel!U$2:BL$2,'Tsalin uzuulelt'!H$5,negtgel!U604:BL604)</f>
      </c>
      <c r="J604">
        <f>SUMIF(negtgel!U$2:BL$2,'Tsalin uzuulelt'!J$1,negtgel!U604:BL604) + SUMIF(negtgel!U$2:BL$2,'Tsalin uzuulelt'!J$2,negtgel!U604:BL604)+SUMIF(negtgel!U$2:BL$2,'Tsalin uzuulelt'!J$3,negtgel!U604:BL604)+SUMIF(negtgel!U$2:BL$2,'Tsalin uzuulelt'!J$4,negtgel!U604:BL604)+SUMIF(negtgel!U$2:BL$2,'Tsalin uzuulelt'!J$5,negtgel!U604:BL604)</f>
      </c>
      <c r="K604">
        <f>SUMIF(negtgel!U$2:BL$2,'Tsalin uzuulelt'!L$1,negtgel!U604:BL604) + SUMIF(negtgel!U$2:BL$2,'Tsalin uzuulelt'!L$2,negtgel!U604:BL604)+SUMIF(negtgel!U$2:BL$2,'Tsalin uzuulelt'!L$3,negtgel!U604:BL604)+SUMIF(negtgel!U$2:BL$2,'Tsalin uzuulelt'!L$4,negtgel!U604:BL604)+SUMIF(negtgel!U$2:BL$2,'Tsalin uzuulelt'!L$5,negtgel!U604:BL604)</f>
      </c>
      <c r="L604">
        <f>SUMIF(negtgel!U$2:BL$2,'Tsalin uzuulelt'!N$1,negtgel!U604:BL604) + SUMIF(negtgel!U$2:BL$2,'Tsalin uzuulelt'!N$2,negtgel!U604:BL604)+SUMIF(negtgel!U$2:BL$2,'Tsalin uzuulelt'!N$3,negtgel!U604:BL604)+SUMIF(negtgel!U$2:BL$2,'Tsalin uzuulelt'!N$4,negtgel!U604:BL604)+SUMIF(negtgel!U$2:BL$2,'Tsalin uzuulelt'!N$5,negtgel!U604:BL604)</f>
      </c>
      <c r="M604">
        <f>SUMIF(negtgel!U$2:BL$2,'Tsalin uzuulelt'!P$1,negtgel!U604:BL604) + SUMIF(negtgel!U$2:BL$2,'Tsalin uzuulelt'!P$2,negtgel!U604:BL604)+ SUMIF(negtgel!U$2:BL$2,'Tsalin uzuulelt'!P$3,negtgel!U604:BL604)+ SUMIF(negtgel!U$2:BL$2,'Tsalin uzuulelt'!P$4,negtgel!U604:BL604)+ SUMIF(negtgel!U$2:BL$2,'Tsalin uzuulelt'!P$5,negtgel!U604:BL604)</f>
      </c>
      <c r="N604">
        <f>IF(ISNUMBER(U604*1)=CF604,0,K604-H604-G604)</f>
      </c>
      <c r="O604">
        <f>IF(ISNUMBER(U604*1)=CF604,0,L604)</f>
      </c>
      <c r="P604">
        <f>IF(ISNUMBER(U604*1)=CF604,0,M604)</f>
      </c>
      <c r="Q604">
        <f>IF(N604&gt;2400000,N604,0)</f>
      </c>
      <c r="R604">
        <f>IF(L604/Q604*100&lt;3,2,10)</f>
      </c>
      <c r="S604">
        <f>IF(CH604=0,0,IF(B604&gt;9,10,IF(B604&gt;8,B604,IF(B604&gt;7.7,7.8,IF(B604&gt;3,B604,IF(B604&gt;1.5,2))))))</f>
      </c>
      <c r="T604">
        <f>IFERROR(U604*1,0)</f>
      </c>
      <c r="U604" t="n">
        <v>88.0</v>
      </c>
      <c r="V604" t="s">
        <v>4522</v>
      </c>
      <c r="W604" t="s">
        <v>4499</v>
      </c>
      <c r="X604" t="n">
        <v>698795.0</v>
      </c>
      <c r="Y604" t="n">
        <v>665519.0</v>
      </c>
      <c r="Z604" t="n">
        <v>133104.0</v>
      </c>
      <c r="AA604" t="n">
        <v>133104.0</v>
      </c>
      <c r="AB604" t="n">
        <v>0.0</v>
      </c>
      <c r="AC604" t="n">
        <v>0.0</v>
      </c>
      <c r="AD604" t="n">
        <v>0.0</v>
      </c>
      <c r="AE604" t="n">
        <v>0.0</v>
      </c>
      <c r="AF604" t="n">
        <v>60000.0</v>
      </c>
      <c r="AG604" t="n">
        <v>0.0</v>
      </c>
      <c r="AH604" t="n">
        <v>0.0</v>
      </c>
      <c r="AI604" t="n">
        <v>0.0</v>
      </c>
      <c r="AJ604" t="n">
        <v>0.0</v>
      </c>
      <c r="AK604" t="n">
        <v>0.0</v>
      </c>
      <c r="AL604" t="n">
        <v>0.0</v>
      </c>
      <c r="AM604" t="n">
        <v>0.0</v>
      </c>
      <c r="AN604" t="n">
        <v>0.0</v>
      </c>
      <c r="AO604" t="n">
        <v>991727.0</v>
      </c>
      <c r="AP604" t="n">
        <v>99173.0</v>
      </c>
      <c r="AQ604" t="n">
        <v>82855.4</v>
      </c>
      <c r="CG604"/>
    </row>
    <row r="605">
      <c r="A605" t="n">
        <v>9.0</v>
      </c>
      <c r="B605">
        <f>IF((K605-G605-H605&gt;2400000),10,(L605/(K605-G605-H605)*100))</f>
      </c>
      <c r="C605">
        <f>IF(N605&gt;2400000,240000,(N605*S605)/100)</f>
      </c>
      <c r="D605">
        <f>IF(S605=0,0,IF((N605-I605)&gt;2400000,((((((N605-I605-J605)-240000))*0.1+(I605+J605)*0.1)))-7000,((((((N605-I605-J605)-(N605-I605-J605)*S605/100)))*0.1+(I605+J605)*0.1)-7000)))</f>
      </c>
      <c r="E605">
        <f>C605-O605</f>
      </c>
      <c r="F605">
        <f>D605-P605</f>
      </c>
      <c r="G605">
        <f>SUMIF(negtgel!U$2:BL$2,'Tsalin uzuulelt'!B$1,negtgel!U605:BL605) + SUMIF(negtgel!U$2:BL$2,'Tsalin uzuulelt'!B$2,negtgel!U605:BL605)+SUMIF(negtgel!U$2:BL$2,'Tsalin uzuulelt'!B$3,negtgel!U605:BL605)+SUMIF(negtgel!U$2:BL$2,'Tsalin uzuulelt'!B$4,negtgel!U605:BL605)+SUMIF(negtgel!U$2:BL$2,'Tsalin uzuulelt'!B$5,negtgel!U605:BL605)</f>
      </c>
      <c r="H605">
        <f>SUMIF(negtgel!U$2:BL$2,'Tsalin uzuulelt'!F$1,negtgel!U605:BL605) + SUMIF(negtgel!U$2:BL$2,'Tsalin uzuulelt'!F$2,negtgel!U605:BL605)+SUMIF(negtgel!U$2:BL$2,'Tsalin uzuulelt'!F$3,negtgel!U605:BL605)+SUMIF(negtgel!U$2:BL$2,'Tsalin uzuulelt'!F$4,negtgel!U605:BL605)+SUMIF(negtgel!U$2:BL$2,'Tsalin uzuulelt'!F$5,negtgel!U605:BL605)</f>
      </c>
      <c r="I605">
        <f>SUMIF(negtgel!U$2:BL$2,'Tsalin uzuulelt'!H$1,negtgel!U605:BL605) + SUMIF(negtgel!U$2:BL$2,'Tsalin uzuulelt'!H$2,negtgel!U605:BL605)+SUMIF(negtgel!U$2:BL$2,'Tsalin uzuulelt'!H$3,negtgel!U605:BL605)+SUMIF(negtgel!U$2:BL$2,'Tsalin uzuulelt'!H$4,negtgel!U605:BL605)+SUMIF(negtgel!U$2:BL$2,'Tsalin uzuulelt'!H$5,negtgel!U605:BL605)</f>
      </c>
      <c r="J605">
        <f>SUMIF(negtgel!U$2:BL$2,'Tsalin uzuulelt'!J$1,negtgel!U605:BL605) + SUMIF(negtgel!U$2:BL$2,'Tsalin uzuulelt'!J$2,negtgel!U605:BL605)+SUMIF(negtgel!U$2:BL$2,'Tsalin uzuulelt'!J$3,negtgel!U605:BL605)+SUMIF(negtgel!U$2:BL$2,'Tsalin uzuulelt'!J$4,negtgel!U605:BL605)+SUMIF(negtgel!U$2:BL$2,'Tsalin uzuulelt'!J$5,negtgel!U605:BL605)</f>
      </c>
      <c r="K605">
        <f>SUMIF(negtgel!U$2:BL$2,'Tsalin uzuulelt'!L$1,negtgel!U605:BL605) + SUMIF(negtgel!U$2:BL$2,'Tsalin uzuulelt'!L$2,negtgel!U605:BL605)+SUMIF(negtgel!U$2:BL$2,'Tsalin uzuulelt'!L$3,negtgel!U605:BL605)+SUMIF(negtgel!U$2:BL$2,'Tsalin uzuulelt'!L$4,negtgel!U605:BL605)+SUMIF(negtgel!U$2:BL$2,'Tsalin uzuulelt'!L$5,negtgel!U605:BL605)</f>
      </c>
      <c r="L605">
        <f>SUMIF(negtgel!U$2:BL$2,'Tsalin uzuulelt'!N$1,negtgel!U605:BL605) + SUMIF(negtgel!U$2:BL$2,'Tsalin uzuulelt'!N$2,negtgel!U605:BL605)+SUMIF(negtgel!U$2:BL$2,'Tsalin uzuulelt'!N$3,negtgel!U605:BL605)+SUMIF(negtgel!U$2:BL$2,'Tsalin uzuulelt'!N$4,negtgel!U605:BL605)+SUMIF(negtgel!U$2:BL$2,'Tsalin uzuulelt'!N$5,negtgel!U605:BL605)</f>
      </c>
      <c r="M605">
        <f>SUMIF(negtgel!U$2:BL$2,'Tsalin uzuulelt'!P$1,negtgel!U605:BL605) + SUMIF(negtgel!U$2:BL$2,'Tsalin uzuulelt'!P$2,negtgel!U605:BL605)+ SUMIF(negtgel!U$2:BL$2,'Tsalin uzuulelt'!P$3,negtgel!U605:BL605)+ SUMIF(negtgel!U$2:BL$2,'Tsalin uzuulelt'!P$4,negtgel!U605:BL605)+ SUMIF(negtgel!U$2:BL$2,'Tsalin uzuulelt'!P$5,negtgel!U605:BL605)</f>
      </c>
      <c r="N605">
        <f>IF(ISNUMBER(U605*1)=CF605,0,K605-H605-G605)</f>
      </c>
      <c r="O605">
        <f>IF(ISNUMBER(U605*1)=CF605,0,L605)</f>
      </c>
      <c r="P605">
        <f>IF(ISNUMBER(U605*1)=CF605,0,M605)</f>
      </c>
      <c r="Q605">
        <f>IF(N605&gt;2400000,N605,0)</f>
      </c>
      <c r="R605">
        <f>IF(L605/Q605*100&lt;3,2,10)</f>
      </c>
      <c r="S605">
        <f>IF(CH605=0,0,IF(B605&gt;9,10,IF(B605&gt;8,B605,IF(B605&gt;7.7,7.8,IF(B605&gt;3,B605,IF(B605&gt;1.5,2))))))</f>
      </c>
      <c r="T605">
        <f>IFERROR(U605*1,0)</f>
      </c>
      <c r="U605" t="n">
        <v>89.0</v>
      </c>
      <c r="V605" t="s">
        <v>4532</v>
      </c>
      <c r="W605" t="s">
        <v>4469</v>
      </c>
      <c r="X605" t="n">
        <v>613669.0</v>
      </c>
      <c r="Y605" t="n">
        <v>584447.0</v>
      </c>
      <c r="Z605" t="n">
        <v>29222.0</v>
      </c>
      <c r="AA605" t="n">
        <v>87667.0</v>
      </c>
      <c r="AB605" t="n">
        <v>0.0</v>
      </c>
      <c r="AC605" t="n">
        <v>0.0</v>
      </c>
      <c r="AD605" t="n">
        <v>0.0</v>
      </c>
      <c r="AE605" t="n">
        <v>0.0</v>
      </c>
      <c r="AF605" t="n">
        <v>60000.0</v>
      </c>
      <c r="AG605" t="n">
        <v>0.0</v>
      </c>
      <c r="AH605" t="n">
        <v>0.0</v>
      </c>
      <c r="AI605" t="n">
        <v>0.0</v>
      </c>
      <c r="AJ605" t="n">
        <v>0.0</v>
      </c>
      <c r="AK605" t="n">
        <v>0.0</v>
      </c>
      <c r="AL605" t="n">
        <v>0.0</v>
      </c>
      <c r="AM605" t="n">
        <v>0.0</v>
      </c>
      <c r="AN605" t="n">
        <v>0.0</v>
      </c>
      <c r="AO605" t="n">
        <v>761336.0</v>
      </c>
      <c r="AP605" t="n">
        <v>76135.0</v>
      </c>
      <c r="AQ605" t="n">
        <v>62120.2</v>
      </c>
      <c r="CG605"/>
    </row>
    <row r="606">
      <c r="A606" t="n">
        <v>9.0</v>
      </c>
      <c r="B606">
        <f>IF((K606-G606-H606&gt;2400000),10,(L606/(K606-G606-H606)*100))</f>
      </c>
      <c r="C606">
        <f>IF(N606&gt;2400000,240000,(N606*S606)/100)</f>
      </c>
      <c r="D606">
        <f>IF(S606=0,0,IF((N606-I606)&gt;2400000,((((((N606-I606-J606)-240000))*0.1+(I606+J606)*0.1)))-7000,((((((N606-I606-J606)-(N606-I606-J606)*S606/100)))*0.1+(I606+J606)*0.1)-7000)))</f>
      </c>
      <c r="E606">
        <f>C606-O606</f>
      </c>
      <c r="F606">
        <f>D606-P606</f>
      </c>
      <c r="G606">
        <f>SUMIF(negtgel!U$2:BL$2,'Tsalin uzuulelt'!B$1,negtgel!U606:BL606) + SUMIF(negtgel!U$2:BL$2,'Tsalin uzuulelt'!B$2,negtgel!U606:BL606)+SUMIF(negtgel!U$2:BL$2,'Tsalin uzuulelt'!B$3,negtgel!U606:BL606)+SUMIF(negtgel!U$2:BL$2,'Tsalin uzuulelt'!B$4,negtgel!U606:BL606)+SUMIF(negtgel!U$2:BL$2,'Tsalin uzuulelt'!B$5,negtgel!U606:BL606)</f>
      </c>
      <c r="H606">
        <f>SUMIF(negtgel!U$2:BL$2,'Tsalin uzuulelt'!F$1,negtgel!U606:BL606) + SUMIF(negtgel!U$2:BL$2,'Tsalin uzuulelt'!F$2,negtgel!U606:BL606)+SUMIF(negtgel!U$2:BL$2,'Tsalin uzuulelt'!F$3,negtgel!U606:BL606)+SUMIF(negtgel!U$2:BL$2,'Tsalin uzuulelt'!F$4,negtgel!U606:BL606)+SUMIF(negtgel!U$2:BL$2,'Tsalin uzuulelt'!F$5,negtgel!U606:BL606)</f>
      </c>
      <c r="I606">
        <f>SUMIF(negtgel!U$2:BL$2,'Tsalin uzuulelt'!H$1,negtgel!U606:BL606) + SUMIF(negtgel!U$2:BL$2,'Tsalin uzuulelt'!H$2,negtgel!U606:BL606)+SUMIF(negtgel!U$2:BL$2,'Tsalin uzuulelt'!H$3,negtgel!U606:BL606)+SUMIF(negtgel!U$2:BL$2,'Tsalin uzuulelt'!H$4,negtgel!U606:BL606)+SUMIF(negtgel!U$2:BL$2,'Tsalin uzuulelt'!H$5,negtgel!U606:BL606)</f>
      </c>
      <c r="J606">
        <f>SUMIF(negtgel!U$2:BL$2,'Tsalin uzuulelt'!J$1,negtgel!U606:BL606) + SUMIF(negtgel!U$2:BL$2,'Tsalin uzuulelt'!J$2,negtgel!U606:BL606)+SUMIF(negtgel!U$2:BL$2,'Tsalin uzuulelt'!J$3,negtgel!U606:BL606)+SUMIF(negtgel!U$2:BL$2,'Tsalin uzuulelt'!J$4,negtgel!U606:BL606)+SUMIF(negtgel!U$2:BL$2,'Tsalin uzuulelt'!J$5,negtgel!U606:BL606)</f>
      </c>
      <c r="K606">
        <f>SUMIF(negtgel!U$2:BL$2,'Tsalin uzuulelt'!L$1,negtgel!U606:BL606) + SUMIF(negtgel!U$2:BL$2,'Tsalin uzuulelt'!L$2,negtgel!U606:BL606)+SUMIF(negtgel!U$2:BL$2,'Tsalin uzuulelt'!L$3,negtgel!U606:BL606)+SUMIF(negtgel!U$2:BL$2,'Tsalin uzuulelt'!L$4,negtgel!U606:BL606)+SUMIF(negtgel!U$2:BL$2,'Tsalin uzuulelt'!L$5,negtgel!U606:BL606)</f>
      </c>
      <c r="L606">
        <f>SUMIF(negtgel!U$2:BL$2,'Tsalin uzuulelt'!N$1,negtgel!U606:BL606) + SUMIF(negtgel!U$2:BL$2,'Tsalin uzuulelt'!N$2,negtgel!U606:BL606)+SUMIF(negtgel!U$2:BL$2,'Tsalin uzuulelt'!N$3,negtgel!U606:BL606)+SUMIF(negtgel!U$2:BL$2,'Tsalin uzuulelt'!N$4,negtgel!U606:BL606)+SUMIF(negtgel!U$2:BL$2,'Tsalin uzuulelt'!N$5,negtgel!U606:BL606)</f>
      </c>
      <c r="M606">
        <f>SUMIF(negtgel!U$2:BL$2,'Tsalin uzuulelt'!P$1,negtgel!U606:BL606) + SUMIF(negtgel!U$2:BL$2,'Tsalin uzuulelt'!P$2,negtgel!U606:BL606)+ SUMIF(negtgel!U$2:BL$2,'Tsalin uzuulelt'!P$3,negtgel!U606:BL606)+ SUMIF(negtgel!U$2:BL$2,'Tsalin uzuulelt'!P$4,negtgel!U606:BL606)+ SUMIF(negtgel!U$2:BL$2,'Tsalin uzuulelt'!P$5,negtgel!U606:BL606)</f>
      </c>
      <c r="N606">
        <f>IF(ISNUMBER(U606*1)=CF606,0,K606-H606-G606)</f>
      </c>
      <c r="O606">
        <f>IF(ISNUMBER(U606*1)=CF606,0,L606)</f>
      </c>
      <c r="P606">
        <f>IF(ISNUMBER(U606*1)=CF606,0,M606)</f>
      </c>
      <c r="Q606">
        <f>IF(N606&gt;2400000,N606,0)</f>
      </c>
      <c r="R606">
        <f>IF(L606/Q606*100&lt;3,2,10)</f>
      </c>
      <c r="S606">
        <f>IF(CH606=0,0,IF(B606&gt;9,10,IF(B606&gt;8,B606,IF(B606&gt;7.7,7.8,IF(B606&gt;3,B606,IF(B606&gt;1.5,2))))))</f>
      </c>
      <c r="T606">
        <f>IFERROR(U606*1,0)</f>
      </c>
      <c r="U606" t="n">
        <v>90.0</v>
      </c>
      <c r="V606" t="s">
        <v>4533</v>
      </c>
      <c r="W606" t="s">
        <v>4464</v>
      </c>
      <c r="X606" t="n">
        <v>795935.0</v>
      </c>
      <c r="Y606" t="n">
        <v>644328.0</v>
      </c>
      <c r="Z606" t="n">
        <v>128866.0</v>
      </c>
      <c r="AA606" t="n">
        <v>141752.0</v>
      </c>
      <c r="AB606" t="n">
        <v>0.0</v>
      </c>
      <c r="AC606" t="n">
        <v>0.0</v>
      </c>
      <c r="AD606" t="n">
        <v>0.0</v>
      </c>
      <c r="AE606" t="n">
        <v>0.0</v>
      </c>
      <c r="AF606" t="n">
        <v>51000.0</v>
      </c>
      <c r="AG606" t="n">
        <v>0.0</v>
      </c>
      <c r="AH606" t="n">
        <v>0.0</v>
      </c>
      <c r="AI606" t="n">
        <v>0.0</v>
      </c>
      <c r="AJ606" t="n">
        <v>0.0</v>
      </c>
      <c r="AK606" t="n">
        <v>0.0</v>
      </c>
      <c r="AL606" t="n">
        <v>0.0</v>
      </c>
      <c r="AM606" t="n">
        <v>0.0</v>
      </c>
      <c r="AN606" t="n">
        <v>0.0</v>
      </c>
      <c r="AO606" t="n">
        <v>965946.0</v>
      </c>
      <c r="AP606" t="n">
        <v>96595.0</v>
      </c>
      <c r="AQ606" t="n">
        <v>80445.1</v>
      </c>
      <c r="CG606"/>
    </row>
    <row r="607">
      <c r="A607" t="n">
        <v>9.0</v>
      </c>
      <c r="B607">
        <f>IF((K607-G607-H607&gt;2400000),10,(L607/(K607-G607-H607)*100))</f>
      </c>
      <c r="C607">
        <f>IF(N607&gt;2400000,240000,(N607*S607)/100)</f>
      </c>
      <c r="D607">
        <f>IF(S607=0,0,IF((N607-I607)&gt;2400000,((((((N607-I607-J607)-240000))*0.1+(I607+J607)*0.1)))-7000,((((((N607-I607-J607)-(N607-I607-J607)*S607/100)))*0.1+(I607+J607)*0.1)-7000)))</f>
      </c>
      <c r="E607">
        <f>C607-O607</f>
      </c>
      <c r="F607">
        <f>D607-P607</f>
      </c>
      <c r="G607">
        <f>SUMIF(negtgel!U$2:BL$2,'Tsalin uzuulelt'!B$1,negtgel!U607:BL607) + SUMIF(negtgel!U$2:BL$2,'Tsalin uzuulelt'!B$2,negtgel!U607:BL607)+SUMIF(negtgel!U$2:BL$2,'Tsalin uzuulelt'!B$3,negtgel!U607:BL607)+SUMIF(negtgel!U$2:BL$2,'Tsalin uzuulelt'!B$4,negtgel!U607:BL607)+SUMIF(negtgel!U$2:BL$2,'Tsalin uzuulelt'!B$5,negtgel!U607:BL607)</f>
      </c>
      <c r="H607">
        <f>SUMIF(negtgel!U$2:BL$2,'Tsalin uzuulelt'!F$1,negtgel!U607:BL607) + SUMIF(negtgel!U$2:BL$2,'Tsalin uzuulelt'!F$2,negtgel!U607:BL607)+SUMIF(negtgel!U$2:BL$2,'Tsalin uzuulelt'!F$3,negtgel!U607:BL607)+SUMIF(negtgel!U$2:BL$2,'Tsalin uzuulelt'!F$4,negtgel!U607:BL607)+SUMIF(negtgel!U$2:BL$2,'Tsalin uzuulelt'!F$5,negtgel!U607:BL607)</f>
      </c>
      <c r="I607">
        <f>SUMIF(negtgel!U$2:BL$2,'Tsalin uzuulelt'!H$1,negtgel!U607:BL607) + SUMIF(negtgel!U$2:BL$2,'Tsalin uzuulelt'!H$2,negtgel!U607:BL607)+SUMIF(negtgel!U$2:BL$2,'Tsalin uzuulelt'!H$3,negtgel!U607:BL607)+SUMIF(negtgel!U$2:BL$2,'Tsalin uzuulelt'!H$4,negtgel!U607:BL607)+SUMIF(negtgel!U$2:BL$2,'Tsalin uzuulelt'!H$5,negtgel!U607:BL607)</f>
      </c>
      <c r="J607">
        <f>SUMIF(negtgel!U$2:BL$2,'Tsalin uzuulelt'!J$1,negtgel!U607:BL607) + SUMIF(negtgel!U$2:BL$2,'Tsalin uzuulelt'!J$2,negtgel!U607:BL607)+SUMIF(negtgel!U$2:BL$2,'Tsalin uzuulelt'!J$3,negtgel!U607:BL607)+SUMIF(negtgel!U$2:BL$2,'Tsalin uzuulelt'!J$4,negtgel!U607:BL607)+SUMIF(negtgel!U$2:BL$2,'Tsalin uzuulelt'!J$5,negtgel!U607:BL607)</f>
      </c>
      <c r="K607">
        <f>SUMIF(negtgel!U$2:BL$2,'Tsalin uzuulelt'!L$1,negtgel!U607:BL607) + SUMIF(negtgel!U$2:BL$2,'Tsalin uzuulelt'!L$2,negtgel!U607:BL607)+SUMIF(negtgel!U$2:BL$2,'Tsalin uzuulelt'!L$3,negtgel!U607:BL607)+SUMIF(negtgel!U$2:BL$2,'Tsalin uzuulelt'!L$4,negtgel!U607:BL607)+SUMIF(negtgel!U$2:BL$2,'Tsalin uzuulelt'!L$5,negtgel!U607:BL607)</f>
      </c>
      <c r="L607">
        <f>SUMIF(negtgel!U$2:BL$2,'Tsalin uzuulelt'!N$1,negtgel!U607:BL607) + SUMIF(negtgel!U$2:BL$2,'Tsalin uzuulelt'!N$2,negtgel!U607:BL607)+SUMIF(negtgel!U$2:BL$2,'Tsalin uzuulelt'!N$3,negtgel!U607:BL607)+SUMIF(negtgel!U$2:BL$2,'Tsalin uzuulelt'!N$4,negtgel!U607:BL607)+SUMIF(negtgel!U$2:BL$2,'Tsalin uzuulelt'!N$5,negtgel!U607:BL607)</f>
      </c>
      <c r="M607">
        <f>SUMIF(negtgel!U$2:BL$2,'Tsalin uzuulelt'!P$1,negtgel!U607:BL607) + SUMIF(negtgel!U$2:BL$2,'Tsalin uzuulelt'!P$2,negtgel!U607:BL607)+ SUMIF(negtgel!U$2:BL$2,'Tsalin uzuulelt'!P$3,negtgel!U607:BL607)+ SUMIF(negtgel!U$2:BL$2,'Tsalin uzuulelt'!P$4,negtgel!U607:BL607)+ SUMIF(negtgel!U$2:BL$2,'Tsalin uzuulelt'!P$5,negtgel!U607:BL607)</f>
      </c>
      <c r="N607">
        <f>IF(ISNUMBER(U607*1)=CF607,0,K607-H607-G607)</f>
      </c>
      <c r="O607">
        <f>IF(ISNUMBER(U607*1)=CF607,0,L607)</f>
      </c>
      <c r="P607">
        <f>IF(ISNUMBER(U607*1)=CF607,0,M607)</f>
      </c>
      <c r="Q607">
        <f>IF(N607&gt;2400000,N607,0)</f>
      </c>
      <c r="R607">
        <f>IF(L607/Q607*100&lt;3,2,10)</f>
      </c>
      <c r="S607">
        <f>IF(CH607=0,0,IF(B607&gt;9,10,IF(B607&gt;8,B607,IF(B607&gt;7.7,7.8,IF(B607&gt;3,B607,IF(B607&gt;1.5,2))))))</f>
      </c>
      <c r="T607">
        <f>IFERROR(U607*1,0)</f>
      </c>
      <c r="U607" t="n">
        <v>91.0</v>
      </c>
      <c r="V607" t="s">
        <v>4534</v>
      </c>
      <c r="W607" t="s">
        <v>4469</v>
      </c>
      <c r="X607" t="n">
        <v>580710.0</v>
      </c>
      <c r="Y607" t="n">
        <v>0.0</v>
      </c>
      <c r="Z607" t="n">
        <v>0.0</v>
      </c>
      <c r="AA607" t="n">
        <v>0.0</v>
      </c>
      <c r="AB607" t="n">
        <v>0.0</v>
      </c>
      <c r="AC607" t="n">
        <v>0.0</v>
      </c>
      <c r="AD607" t="n">
        <v>0.0</v>
      </c>
      <c r="AE607" t="n">
        <v>0.0</v>
      </c>
      <c r="AF607" t="n">
        <v>0.0</v>
      </c>
      <c r="AG607" t="n">
        <v>0.0</v>
      </c>
      <c r="AH607" t="n">
        <v>0.0</v>
      </c>
      <c r="AI607" t="n">
        <v>0.0</v>
      </c>
      <c r="AJ607" t="n">
        <v>0.0</v>
      </c>
      <c r="AK607" t="n">
        <v>0.0</v>
      </c>
      <c r="AL607" t="n">
        <v>0.0</v>
      </c>
      <c r="AM607" t="n">
        <v>0.0</v>
      </c>
      <c r="AN607" t="n">
        <v>0.0</v>
      </c>
      <c r="AO607" t="n">
        <v>0.0</v>
      </c>
      <c r="AP607" t="n">
        <v>0.0</v>
      </c>
      <c r="AQ607" t="n">
        <v>0.0</v>
      </c>
      <c r="CG607"/>
    </row>
    <row r="608">
      <c r="A608" t="n">
        <v>9.0</v>
      </c>
      <c r="B608">
        <f>IF((K608-G608-H608&gt;2400000),10,(L608/(K608-G608-H608)*100))</f>
      </c>
      <c r="C608">
        <f>IF(N608&gt;2400000,240000,(N608*S608)/100)</f>
      </c>
      <c r="D608">
        <f>IF(S608=0,0,IF((N608-I608)&gt;2400000,((((((N608-I608-J608)-240000))*0.1+(I608+J608)*0.1)))-7000,((((((N608-I608-J608)-(N608-I608-J608)*S608/100)))*0.1+(I608+J608)*0.1)-7000)))</f>
      </c>
      <c r="E608">
        <f>C608-O608</f>
      </c>
      <c r="F608">
        <f>D608-P608</f>
      </c>
      <c r="G608">
        <f>SUMIF(negtgel!U$2:BL$2,'Tsalin uzuulelt'!B$1,negtgel!U608:BL608) + SUMIF(negtgel!U$2:BL$2,'Tsalin uzuulelt'!B$2,negtgel!U608:BL608)+SUMIF(negtgel!U$2:BL$2,'Tsalin uzuulelt'!B$3,negtgel!U608:BL608)+SUMIF(negtgel!U$2:BL$2,'Tsalin uzuulelt'!B$4,negtgel!U608:BL608)+SUMIF(negtgel!U$2:BL$2,'Tsalin uzuulelt'!B$5,negtgel!U608:BL608)</f>
      </c>
      <c r="H608">
        <f>SUMIF(negtgel!U$2:BL$2,'Tsalin uzuulelt'!F$1,negtgel!U608:BL608) + SUMIF(negtgel!U$2:BL$2,'Tsalin uzuulelt'!F$2,negtgel!U608:BL608)+SUMIF(negtgel!U$2:BL$2,'Tsalin uzuulelt'!F$3,negtgel!U608:BL608)+SUMIF(negtgel!U$2:BL$2,'Tsalin uzuulelt'!F$4,negtgel!U608:BL608)+SUMIF(negtgel!U$2:BL$2,'Tsalin uzuulelt'!F$5,negtgel!U608:BL608)</f>
      </c>
      <c r="I608">
        <f>SUMIF(negtgel!U$2:BL$2,'Tsalin uzuulelt'!H$1,negtgel!U608:BL608) + SUMIF(negtgel!U$2:BL$2,'Tsalin uzuulelt'!H$2,negtgel!U608:BL608)+SUMIF(negtgel!U$2:BL$2,'Tsalin uzuulelt'!H$3,negtgel!U608:BL608)+SUMIF(negtgel!U$2:BL$2,'Tsalin uzuulelt'!H$4,negtgel!U608:BL608)+SUMIF(negtgel!U$2:BL$2,'Tsalin uzuulelt'!H$5,negtgel!U608:BL608)</f>
      </c>
      <c r="J608">
        <f>SUMIF(negtgel!U$2:BL$2,'Tsalin uzuulelt'!J$1,negtgel!U608:BL608) + SUMIF(negtgel!U$2:BL$2,'Tsalin uzuulelt'!J$2,negtgel!U608:BL608)+SUMIF(negtgel!U$2:BL$2,'Tsalin uzuulelt'!J$3,negtgel!U608:BL608)+SUMIF(negtgel!U$2:BL$2,'Tsalin uzuulelt'!J$4,negtgel!U608:BL608)+SUMIF(negtgel!U$2:BL$2,'Tsalin uzuulelt'!J$5,negtgel!U608:BL608)</f>
      </c>
      <c r="K608">
        <f>SUMIF(negtgel!U$2:BL$2,'Tsalin uzuulelt'!L$1,negtgel!U608:BL608) + SUMIF(negtgel!U$2:BL$2,'Tsalin uzuulelt'!L$2,negtgel!U608:BL608)+SUMIF(negtgel!U$2:BL$2,'Tsalin uzuulelt'!L$3,negtgel!U608:BL608)+SUMIF(negtgel!U$2:BL$2,'Tsalin uzuulelt'!L$4,negtgel!U608:BL608)+SUMIF(negtgel!U$2:BL$2,'Tsalin uzuulelt'!L$5,negtgel!U608:BL608)</f>
      </c>
      <c r="L608">
        <f>SUMIF(negtgel!U$2:BL$2,'Tsalin uzuulelt'!N$1,negtgel!U608:BL608) + SUMIF(negtgel!U$2:BL$2,'Tsalin uzuulelt'!N$2,negtgel!U608:BL608)+SUMIF(negtgel!U$2:BL$2,'Tsalin uzuulelt'!N$3,negtgel!U608:BL608)+SUMIF(negtgel!U$2:BL$2,'Tsalin uzuulelt'!N$4,negtgel!U608:BL608)+SUMIF(negtgel!U$2:BL$2,'Tsalin uzuulelt'!N$5,negtgel!U608:BL608)</f>
      </c>
      <c r="M608">
        <f>SUMIF(negtgel!U$2:BL$2,'Tsalin uzuulelt'!P$1,negtgel!U608:BL608) + SUMIF(negtgel!U$2:BL$2,'Tsalin uzuulelt'!P$2,negtgel!U608:BL608)+ SUMIF(negtgel!U$2:BL$2,'Tsalin uzuulelt'!P$3,negtgel!U608:BL608)+ SUMIF(negtgel!U$2:BL$2,'Tsalin uzuulelt'!P$4,negtgel!U608:BL608)+ SUMIF(negtgel!U$2:BL$2,'Tsalin uzuulelt'!P$5,negtgel!U608:BL608)</f>
      </c>
      <c r="N608">
        <f>IF(ISNUMBER(U608*1)=CF608,0,K608-H608-G608)</f>
      </c>
      <c r="O608">
        <f>IF(ISNUMBER(U608*1)=CF608,0,L608)</f>
      </c>
      <c r="P608">
        <f>IF(ISNUMBER(U608*1)=CF608,0,M608)</f>
      </c>
      <c r="Q608">
        <f>IF(N608&gt;2400000,N608,0)</f>
      </c>
      <c r="R608">
        <f>IF(L608/Q608*100&lt;3,2,10)</f>
      </c>
      <c r="S608">
        <f>IF(CH608=0,0,IF(B608&gt;9,10,IF(B608&gt;8,B608,IF(B608&gt;7.7,7.8,IF(B608&gt;3,B608,IF(B608&gt;1.5,2))))))</f>
      </c>
      <c r="T608">
        <f>IFERROR(U608*1,0)</f>
      </c>
      <c r="U608" t="n">
        <v>92.0</v>
      </c>
      <c r="V608" t="s">
        <v>4535</v>
      </c>
      <c r="W608" t="s">
        <v>4499</v>
      </c>
      <c r="X608" t="n">
        <v>613669.0</v>
      </c>
      <c r="Y608" t="n">
        <v>467557.0</v>
      </c>
      <c r="Z608" t="n">
        <v>46756.0</v>
      </c>
      <c r="AA608" t="n">
        <v>84160.0</v>
      </c>
      <c r="AB608" t="n">
        <v>0.0</v>
      </c>
      <c r="AC608" t="n">
        <v>0.0</v>
      </c>
      <c r="AD608" t="n">
        <v>0.0</v>
      </c>
      <c r="AE608" t="n">
        <v>0.0</v>
      </c>
      <c r="AF608" t="n">
        <v>48000.0</v>
      </c>
      <c r="AG608" t="n">
        <v>0.0</v>
      </c>
      <c r="AH608" t="n">
        <v>0.0</v>
      </c>
      <c r="AI608" t="n">
        <v>0.0</v>
      </c>
      <c r="AJ608" t="n">
        <v>0.0</v>
      </c>
      <c r="AK608" t="n">
        <v>0.0</v>
      </c>
      <c r="AL608" t="n">
        <v>0.0</v>
      </c>
      <c r="AM608" t="n">
        <v>0.0</v>
      </c>
      <c r="AN608" t="n">
        <v>0.0</v>
      </c>
      <c r="AO608" t="n">
        <v>646473.0</v>
      </c>
      <c r="AP608" t="n">
        <v>64647.0</v>
      </c>
      <c r="AQ608" t="n">
        <v>51662.6</v>
      </c>
      <c r="CG608"/>
    </row>
    <row r="609">
      <c r="A609" t="n">
        <v>9.0</v>
      </c>
      <c r="B609">
        <f>IF((K609-G609-H609&gt;2400000),10,(L609/(K609-G609-H609)*100))</f>
      </c>
      <c r="C609">
        <f>IF(N609&gt;2400000,240000,(N609*S609)/100)</f>
      </c>
      <c r="D609">
        <f>IF(S609=0,0,IF((N609-I609)&gt;2400000,((((((N609-I609-J609)-240000))*0.1+(I609+J609)*0.1)))-7000,((((((N609-I609-J609)-(N609-I609-J609)*S609/100)))*0.1+(I609+J609)*0.1)-7000)))</f>
      </c>
      <c r="E609">
        <f>C609-O609</f>
      </c>
      <c r="F609">
        <f>D609-P609</f>
      </c>
      <c r="G609">
        <f>SUMIF(negtgel!U$2:BL$2,'Tsalin uzuulelt'!B$1,negtgel!U609:BL609) + SUMIF(negtgel!U$2:BL$2,'Tsalin uzuulelt'!B$2,negtgel!U609:BL609)+SUMIF(negtgel!U$2:BL$2,'Tsalin uzuulelt'!B$3,negtgel!U609:BL609)+SUMIF(negtgel!U$2:BL$2,'Tsalin uzuulelt'!B$4,negtgel!U609:BL609)+SUMIF(negtgel!U$2:BL$2,'Tsalin uzuulelt'!B$5,negtgel!U609:BL609)</f>
      </c>
      <c r="H609">
        <f>SUMIF(negtgel!U$2:BL$2,'Tsalin uzuulelt'!F$1,negtgel!U609:BL609) + SUMIF(negtgel!U$2:BL$2,'Tsalin uzuulelt'!F$2,negtgel!U609:BL609)+SUMIF(negtgel!U$2:BL$2,'Tsalin uzuulelt'!F$3,negtgel!U609:BL609)+SUMIF(negtgel!U$2:BL$2,'Tsalin uzuulelt'!F$4,negtgel!U609:BL609)+SUMIF(negtgel!U$2:BL$2,'Tsalin uzuulelt'!F$5,negtgel!U609:BL609)</f>
      </c>
      <c r="I609">
        <f>SUMIF(negtgel!U$2:BL$2,'Tsalin uzuulelt'!H$1,negtgel!U609:BL609) + SUMIF(negtgel!U$2:BL$2,'Tsalin uzuulelt'!H$2,negtgel!U609:BL609)+SUMIF(negtgel!U$2:BL$2,'Tsalin uzuulelt'!H$3,negtgel!U609:BL609)+SUMIF(negtgel!U$2:BL$2,'Tsalin uzuulelt'!H$4,negtgel!U609:BL609)+SUMIF(negtgel!U$2:BL$2,'Tsalin uzuulelt'!H$5,negtgel!U609:BL609)</f>
      </c>
      <c r="J609">
        <f>SUMIF(negtgel!U$2:BL$2,'Tsalin uzuulelt'!J$1,negtgel!U609:BL609) + SUMIF(negtgel!U$2:BL$2,'Tsalin uzuulelt'!J$2,negtgel!U609:BL609)+SUMIF(negtgel!U$2:BL$2,'Tsalin uzuulelt'!J$3,negtgel!U609:BL609)+SUMIF(negtgel!U$2:BL$2,'Tsalin uzuulelt'!J$4,negtgel!U609:BL609)+SUMIF(negtgel!U$2:BL$2,'Tsalin uzuulelt'!J$5,negtgel!U609:BL609)</f>
      </c>
      <c r="K609">
        <f>SUMIF(negtgel!U$2:BL$2,'Tsalin uzuulelt'!L$1,negtgel!U609:BL609) + SUMIF(negtgel!U$2:BL$2,'Tsalin uzuulelt'!L$2,negtgel!U609:BL609)+SUMIF(negtgel!U$2:BL$2,'Tsalin uzuulelt'!L$3,negtgel!U609:BL609)+SUMIF(negtgel!U$2:BL$2,'Tsalin uzuulelt'!L$4,negtgel!U609:BL609)+SUMIF(negtgel!U$2:BL$2,'Tsalin uzuulelt'!L$5,negtgel!U609:BL609)</f>
      </c>
      <c r="L609">
        <f>SUMIF(negtgel!U$2:BL$2,'Tsalin uzuulelt'!N$1,negtgel!U609:BL609) + SUMIF(negtgel!U$2:BL$2,'Tsalin uzuulelt'!N$2,negtgel!U609:BL609)+SUMIF(negtgel!U$2:BL$2,'Tsalin uzuulelt'!N$3,negtgel!U609:BL609)+SUMIF(negtgel!U$2:BL$2,'Tsalin uzuulelt'!N$4,negtgel!U609:BL609)+SUMIF(negtgel!U$2:BL$2,'Tsalin uzuulelt'!N$5,negtgel!U609:BL609)</f>
      </c>
      <c r="M609">
        <f>SUMIF(negtgel!U$2:BL$2,'Tsalin uzuulelt'!P$1,negtgel!U609:BL609) + SUMIF(negtgel!U$2:BL$2,'Tsalin uzuulelt'!P$2,negtgel!U609:BL609)+ SUMIF(negtgel!U$2:BL$2,'Tsalin uzuulelt'!P$3,negtgel!U609:BL609)+ SUMIF(negtgel!U$2:BL$2,'Tsalin uzuulelt'!P$4,negtgel!U609:BL609)+ SUMIF(negtgel!U$2:BL$2,'Tsalin uzuulelt'!P$5,negtgel!U609:BL609)</f>
      </c>
      <c r="N609">
        <f>IF(ISNUMBER(U609*1)=CF609,0,K609-H609-G609)</f>
      </c>
      <c r="O609">
        <f>IF(ISNUMBER(U609*1)=CF609,0,L609)</f>
      </c>
      <c r="P609">
        <f>IF(ISNUMBER(U609*1)=CF609,0,M609)</f>
      </c>
      <c r="Q609">
        <f>IF(N609&gt;2400000,N609,0)</f>
      </c>
      <c r="R609">
        <f>IF(L609/Q609*100&lt;3,2,10)</f>
      </c>
      <c r="S609">
        <f>IF(CH609=0,0,IF(B609&gt;9,10,IF(B609&gt;8,B609,IF(B609&gt;7.7,7.8,IF(B609&gt;3,B609,IF(B609&gt;1.5,2))))))</f>
      </c>
      <c r="T609">
        <f>IFERROR(U609*1,0)</f>
      </c>
      <c r="U609" t="n">
        <v>93.0</v>
      </c>
      <c r="V609" t="s">
        <v>4536</v>
      </c>
      <c r="W609" t="s">
        <v>4469</v>
      </c>
      <c r="X609" t="n">
        <v>613669.0</v>
      </c>
      <c r="Y609" t="n">
        <v>379890.0</v>
      </c>
      <c r="Z609" t="n">
        <v>37989.0</v>
      </c>
      <c r="AA609" t="n">
        <v>64581.0</v>
      </c>
      <c r="AB609" t="n">
        <v>0.0</v>
      </c>
      <c r="AC609" t="n">
        <v>0.0</v>
      </c>
      <c r="AD609" t="n">
        <v>0.0</v>
      </c>
      <c r="AE609" t="n">
        <v>0.0</v>
      </c>
      <c r="AF609" t="n">
        <v>39000.0</v>
      </c>
      <c r="AG609" t="n">
        <v>0.0</v>
      </c>
      <c r="AH609" t="n">
        <v>0.0</v>
      </c>
      <c r="AI609" t="n">
        <v>0.0</v>
      </c>
      <c r="AJ609" t="n">
        <v>0.0</v>
      </c>
      <c r="AK609" t="n">
        <v>0.0</v>
      </c>
      <c r="AL609" t="n">
        <v>0.0</v>
      </c>
      <c r="AM609" t="n">
        <v>0.0</v>
      </c>
      <c r="AN609" t="n">
        <v>0.0</v>
      </c>
      <c r="AO609" t="n">
        <v>521460.0</v>
      </c>
      <c r="AP609" t="n">
        <v>52146.0</v>
      </c>
      <c r="AQ609" t="n">
        <v>40321.4</v>
      </c>
      <c r="CG609"/>
    </row>
    <row r="610">
      <c r="A610" t="n">
        <v>9.0</v>
      </c>
      <c r="B610">
        <f>IF((K610-G610-H610&gt;2400000),10,(L610/(K610-G610-H610)*100))</f>
      </c>
      <c r="C610">
        <f>IF(N610&gt;2400000,240000,(N610*S610)/100)</f>
      </c>
      <c r="D610">
        <f>IF(S610=0,0,IF((N610-I610)&gt;2400000,((((((N610-I610-J610)-240000))*0.1+(I610+J610)*0.1)))-7000,((((((N610-I610-J610)-(N610-I610-J610)*S610/100)))*0.1+(I610+J610)*0.1)-7000)))</f>
      </c>
      <c r="E610">
        <f>C610-O610</f>
      </c>
      <c r="F610">
        <f>D610-P610</f>
      </c>
      <c r="G610">
        <f>SUMIF(negtgel!U$2:BL$2,'Tsalin uzuulelt'!B$1,negtgel!U610:BL610) + SUMIF(negtgel!U$2:BL$2,'Tsalin uzuulelt'!B$2,negtgel!U610:BL610)+SUMIF(negtgel!U$2:BL$2,'Tsalin uzuulelt'!B$3,negtgel!U610:BL610)+SUMIF(negtgel!U$2:BL$2,'Tsalin uzuulelt'!B$4,negtgel!U610:BL610)+SUMIF(negtgel!U$2:BL$2,'Tsalin uzuulelt'!B$5,negtgel!U610:BL610)</f>
      </c>
      <c r="H610">
        <f>SUMIF(negtgel!U$2:BL$2,'Tsalin uzuulelt'!F$1,negtgel!U610:BL610) + SUMIF(negtgel!U$2:BL$2,'Tsalin uzuulelt'!F$2,negtgel!U610:BL610)+SUMIF(negtgel!U$2:BL$2,'Tsalin uzuulelt'!F$3,negtgel!U610:BL610)+SUMIF(negtgel!U$2:BL$2,'Tsalin uzuulelt'!F$4,negtgel!U610:BL610)+SUMIF(negtgel!U$2:BL$2,'Tsalin uzuulelt'!F$5,negtgel!U610:BL610)</f>
      </c>
      <c r="I610">
        <f>SUMIF(negtgel!U$2:BL$2,'Tsalin uzuulelt'!H$1,negtgel!U610:BL610) + SUMIF(negtgel!U$2:BL$2,'Tsalin uzuulelt'!H$2,negtgel!U610:BL610)+SUMIF(negtgel!U$2:BL$2,'Tsalin uzuulelt'!H$3,negtgel!U610:BL610)+SUMIF(negtgel!U$2:BL$2,'Tsalin uzuulelt'!H$4,negtgel!U610:BL610)+SUMIF(negtgel!U$2:BL$2,'Tsalin uzuulelt'!H$5,negtgel!U610:BL610)</f>
      </c>
      <c r="J610">
        <f>SUMIF(negtgel!U$2:BL$2,'Tsalin uzuulelt'!J$1,negtgel!U610:BL610) + SUMIF(negtgel!U$2:BL$2,'Tsalin uzuulelt'!J$2,negtgel!U610:BL610)+SUMIF(negtgel!U$2:BL$2,'Tsalin uzuulelt'!J$3,negtgel!U610:BL610)+SUMIF(negtgel!U$2:BL$2,'Tsalin uzuulelt'!J$4,negtgel!U610:BL610)+SUMIF(negtgel!U$2:BL$2,'Tsalin uzuulelt'!J$5,negtgel!U610:BL610)</f>
      </c>
      <c r="K610">
        <f>SUMIF(negtgel!U$2:BL$2,'Tsalin uzuulelt'!L$1,negtgel!U610:BL610) + SUMIF(negtgel!U$2:BL$2,'Tsalin uzuulelt'!L$2,negtgel!U610:BL610)+SUMIF(negtgel!U$2:BL$2,'Tsalin uzuulelt'!L$3,negtgel!U610:BL610)+SUMIF(negtgel!U$2:BL$2,'Tsalin uzuulelt'!L$4,negtgel!U610:BL610)+SUMIF(negtgel!U$2:BL$2,'Tsalin uzuulelt'!L$5,negtgel!U610:BL610)</f>
      </c>
      <c r="L610">
        <f>SUMIF(negtgel!U$2:BL$2,'Tsalin uzuulelt'!N$1,negtgel!U610:BL610) + SUMIF(negtgel!U$2:BL$2,'Tsalin uzuulelt'!N$2,negtgel!U610:BL610)+SUMIF(negtgel!U$2:BL$2,'Tsalin uzuulelt'!N$3,negtgel!U610:BL610)+SUMIF(negtgel!U$2:BL$2,'Tsalin uzuulelt'!N$4,negtgel!U610:BL610)+SUMIF(negtgel!U$2:BL$2,'Tsalin uzuulelt'!N$5,negtgel!U610:BL610)</f>
      </c>
      <c r="M610">
        <f>SUMIF(negtgel!U$2:BL$2,'Tsalin uzuulelt'!P$1,negtgel!U610:BL610) + SUMIF(negtgel!U$2:BL$2,'Tsalin uzuulelt'!P$2,negtgel!U610:BL610)+ SUMIF(negtgel!U$2:BL$2,'Tsalin uzuulelt'!P$3,negtgel!U610:BL610)+ SUMIF(negtgel!U$2:BL$2,'Tsalin uzuulelt'!P$4,negtgel!U610:BL610)+ SUMIF(negtgel!U$2:BL$2,'Tsalin uzuulelt'!P$5,negtgel!U610:BL610)</f>
      </c>
      <c r="N610">
        <f>IF(ISNUMBER(U610*1)=CF610,0,K610-H610-G610)</f>
      </c>
      <c r="O610">
        <f>IF(ISNUMBER(U610*1)=CF610,0,L610)</f>
      </c>
      <c r="P610">
        <f>IF(ISNUMBER(U610*1)=CF610,0,M610)</f>
      </c>
      <c r="Q610">
        <f>IF(N610&gt;2400000,N610,0)</f>
      </c>
      <c r="R610">
        <f>IF(L610/Q610*100&lt;3,2,10)</f>
      </c>
      <c r="S610">
        <f>IF(CH610=0,0,IF(B610&gt;9,10,IF(B610&gt;8,B610,IF(B610&gt;7.7,7.8,IF(B610&gt;3,B610,IF(B610&gt;1.5,2))))))</f>
      </c>
      <c r="T610">
        <f>IFERROR(U610*1,0)</f>
      </c>
      <c r="U610" t="s">
        <v>4466</v>
      </c>
      <c r="V610"/>
      <c r="W610"/>
      <c r="X610" t="n">
        <v>7853536.0</v>
      </c>
      <c r="Y610" t="n">
        <v>5770652.0</v>
      </c>
      <c r="Z610" t="n">
        <v>898820.0</v>
      </c>
      <c r="AA610" t="n">
        <v>1106829.0</v>
      </c>
      <c r="AB610" t="n">
        <v>24194.0</v>
      </c>
      <c r="AC610" t="n">
        <v>0.0</v>
      </c>
      <c r="AD610" t="n">
        <v>0.0</v>
      </c>
      <c r="AE610" t="n">
        <v>0.0</v>
      </c>
      <c r="AF610" t="n">
        <v>549000.0</v>
      </c>
      <c r="AG610" t="n">
        <v>0.0</v>
      </c>
      <c r="AH610" t="n">
        <v>0.0</v>
      </c>
      <c r="AI610" t="n">
        <v>0.0</v>
      </c>
      <c r="AJ610" t="n">
        <v>0.0</v>
      </c>
      <c r="AK610" t="n">
        <v>0.0</v>
      </c>
      <c r="AL610" t="n">
        <v>286435.0</v>
      </c>
      <c r="AM610" t="n">
        <v>0.0</v>
      </c>
      <c r="AN610" t="n">
        <v>0.0</v>
      </c>
      <c r="AO610" t="n">
        <v>8635930.0</v>
      </c>
      <c r="AP610" t="n">
        <v>834950.0</v>
      </c>
      <c r="AQ610" t="n">
        <v>679944.4</v>
      </c>
      <c r="CG610"/>
    </row>
    <row r="611">
      <c r="A611" t="n">
        <v>9.0</v>
      </c>
      <c r="B611">
        <f>IF((K611-G611-H611&gt;2400000),10,(L611/(K611-G611-H611)*100))</f>
      </c>
      <c r="C611">
        <f>IF(N611&gt;2400000,240000,(N611*S611)/100)</f>
      </c>
      <c r="D611">
        <f>IF(S611=0,0,IF((N611-I611)&gt;2400000,((((((N611-I611-J611)-240000))*0.1+(I611+J611)*0.1)))-7000,((((((N611-I611-J611)-(N611-I611-J611)*S611/100)))*0.1+(I611+J611)*0.1)-7000)))</f>
      </c>
      <c r="E611">
        <f>C611-O611</f>
      </c>
      <c r="F611">
        <f>D611-P611</f>
      </c>
      <c r="G611">
        <f>SUMIF(negtgel!U$2:BL$2,'Tsalin uzuulelt'!B$1,negtgel!U611:BL611) + SUMIF(negtgel!U$2:BL$2,'Tsalin uzuulelt'!B$2,negtgel!U611:BL611)+SUMIF(negtgel!U$2:BL$2,'Tsalin uzuulelt'!B$3,negtgel!U611:BL611)+SUMIF(negtgel!U$2:BL$2,'Tsalin uzuulelt'!B$4,negtgel!U611:BL611)+SUMIF(negtgel!U$2:BL$2,'Tsalin uzuulelt'!B$5,negtgel!U611:BL611)</f>
      </c>
      <c r="H611">
        <f>SUMIF(negtgel!U$2:BL$2,'Tsalin uzuulelt'!F$1,negtgel!U611:BL611) + SUMIF(negtgel!U$2:BL$2,'Tsalin uzuulelt'!F$2,negtgel!U611:BL611)+SUMIF(negtgel!U$2:BL$2,'Tsalin uzuulelt'!F$3,negtgel!U611:BL611)+SUMIF(negtgel!U$2:BL$2,'Tsalin uzuulelt'!F$4,negtgel!U611:BL611)+SUMIF(negtgel!U$2:BL$2,'Tsalin uzuulelt'!F$5,negtgel!U611:BL611)</f>
      </c>
      <c r="I611">
        <f>SUMIF(negtgel!U$2:BL$2,'Tsalin uzuulelt'!H$1,negtgel!U611:BL611) + SUMIF(negtgel!U$2:BL$2,'Tsalin uzuulelt'!H$2,negtgel!U611:BL611)+SUMIF(negtgel!U$2:BL$2,'Tsalin uzuulelt'!H$3,negtgel!U611:BL611)+SUMIF(negtgel!U$2:BL$2,'Tsalin uzuulelt'!H$4,negtgel!U611:BL611)+SUMIF(negtgel!U$2:BL$2,'Tsalin uzuulelt'!H$5,negtgel!U611:BL611)</f>
      </c>
      <c r="J611">
        <f>SUMIF(negtgel!U$2:BL$2,'Tsalin uzuulelt'!J$1,negtgel!U611:BL611) + SUMIF(negtgel!U$2:BL$2,'Tsalin uzuulelt'!J$2,negtgel!U611:BL611)+SUMIF(negtgel!U$2:BL$2,'Tsalin uzuulelt'!J$3,negtgel!U611:BL611)+SUMIF(negtgel!U$2:BL$2,'Tsalin uzuulelt'!J$4,negtgel!U611:BL611)+SUMIF(negtgel!U$2:BL$2,'Tsalin uzuulelt'!J$5,negtgel!U611:BL611)</f>
      </c>
      <c r="K611">
        <f>SUMIF(negtgel!U$2:BL$2,'Tsalin uzuulelt'!L$1,negtgel!U611:BL611) + SUMIF(negtgel!U$2:BL$2,'Tsalin uzuulelt'!L$2,negtgel!U611:BL611)+SUMIF(negtgel!U$2:BL$2,'Tsalin uzuulelt'!L$3,negtgel!U611:BL611)+SUMIF(negtgel!U$2:BL$2,'Tsalin uzuulelt'!L$4,negtgel!U611:BL611)+SUMIF(negtgel!U$2:BL$2,'Tsalin uzuulelt'!L$5,negtgel!U611:BL611)</f>
      </c>
      <c r="L611">
        <f>SUMIF(negtgel!U$2:BL$2,'Tsalin uzuulelt'!N$1,negtgel!U611:BL611) + SUMIF(negtgel!U$2:BL$2,'Tsalin uzuulelt'!N$2,negtgel!U611:BL611)+SUMIF(negtgel!U$2:BL$2,'Tsalin uzuulelt'!N$3,negtgel!U611:BL611)+SUMIF(negtgel!U$2:BL$2,'Tsalin uzuulelt'!N$4,negtgel!U611:BL611)+SUMIF(negtgel!U$2:BL$2,'Tsalin uzuulelt'!N$5,negtgel!U611:BL611)</f>
      </c>
      <c r="M611">
        <f>SUMIF(negtgel!U$2:BL$2,'Tsalin uzuulelt'!P$1,negtgel!U611:BL611) + SUMIF(negtgel!U$2:BL$2,'Tsalin uzuulelt'!P$2,negtgel!U611:BL611)+ SUMIF(negtgel!U$2:BL$2,'Tsalin uzuulelt'!P$3,negtgel!U611:BL611)+ SUMIF(negtgel!U$2:BL$2,'Tsalin uzuulelt'!P$4,negtgel!U611:BL611)+ SUMIF(negtgel!U$2:BL$2,'Tsalin uzuulelt'!P$5,negtgel!U611:BL611)</f>
      </c>
      <c r="N611">
        <f>IF(ISNUMBER(U611*1)=CF611,0,K611-H611-G611)</f>
      </c>
      <c r="O611">
        <f>IF(ISNUMBER(U611*1)=CF611,0,L611)</f>
      </c>
      <c r="P611">
        <f>IF(ISNUMBER(U611*1)=CF611,0,M611)</f>
      </c>
      <c r="Q611">
        <f>IF(N611&gt;2400000,N611,0)</f>
      </c>
      <c r="R611">
        <f>IF(L611/Q611*100&lt;3,2,10)</f>
      </c>
      <c r="S611">
        <f>IF(CH611=0,0,IF(B611&gt;9,10,IF(B611&gt;8,B611,IF(B611&gt;7.7,7.8,IF(B611&gt;3,B611,IF(B611&gt;1.5,2))))))</f>
      </c>
      <c r="T611">
        <f>IFERROR(U611*1,0)</f>
      </c>
      <c r="U611" t="s">
        <v>4537</v>
      </c>
      <c r="V611"/>
      <c r="W611"/>
      <c r="X611"/>
      <c r="Y611"/>
      <c r="Z611"/>
      <c r="AA611"/>
      <c r="AB611"/>
      <c r="AC611"/>
      <c r="AD611"/>
      <c r="AE611"/>
      <c r="AF611"/>
      <c r="AG611"/>
      <c r="AH611"/>
      <c r="AI611"/>
      <c r="AJ611"/>
      <c r="AK611"/>
      <c r="AL611"/>
      <c r="AM611"/>
      <c r="AN611"/>
      <c r="AO611"/>
      <c r="AP611"/>
      <c r="AQ611"/>
      <c r="CG611"/>
    </row>
    <row r="612">
      <c r="A612" t="n">
        <v>9.0</v>
      </c>
      <c r="B612">
        <f>IF((K612-G612-H612&gt;2400000),10,(L612/(K612-G612-H612)*100))</f>
      </c>
      <c r="C612">
        <f>IF(N612&gt;2400000,240000,(N612*S612)/100)</f>
      </c>
      <c r="D612">
        <f>IF(S612=0,0,IF((N612-I612)&gt;2400000,((((((N612-I612-J612)-240000))*0.1+(I612+J612)*0.1)))-7000,((((((N612-I612-J612)-(N612-I612-J612)*S612/100)))*0.1+(I612+J612)*0.1)-7000)))</f>
      </c>
      <c r="E612">
        <f>C612-O612</f>
      </c>
      <c r="F612">
        <f>D612-P612</f>
      </c>
      <c r="G612">
        <f>SUMIF(negtgel!U$2:BL$2,'Tsalin uzuulelt'!B$1,negtgel!U612:BL612) + SUMIF(negtgel!U$2:BL$2,'Tsalin uzuulelt'!B$2,negtgel!U612:BL612)+SUMIF(negtgel!U$2:BL$2,'Tsalin uzuulelt'!B$3,negtgel!U612:BL612)+SUMIF(negtgel!U$2:BL$2,'Tsalin uzuulelt'!B$4,negtgel!U612:BL612)+SUMIF(negtgel!U$2:BL$2,'Tsalin uzuulelt'!B$5,negtgel!U612:BL612)</f>
      </c>
      <c r="H612">
        <f>SUMIF(negtgel!U$2:BL$2,'Tsalin uzuulelt'!F$1,negtgel!U612:BL612) + SUMIF(negtgel!U$2:BL$2,'Tsalin uzuulelt'!F$2,negtgel!U612:BL612)+SUMIF(negtgel!U$2:BL$2,'Tsalin uzuulelt'!F$3,negtgel!U612:BL612)+SUMIF(negtgel!U$2:BL$2,'Tsalin uzuulelt'!F$4,negtgel!U612:BL612)+SUMIF(negtgel!U$2:BL$2,'Tsalin uzuulelt'!F$5,negtgel!U612:BL612)</f>
      </c>
      <c r="I612">
        <f>SUMIF(negtgel!U$2:BL$2,'Tsalin uzuulelt'!H$1,negtgel!U612:BL612) + SUMIF(negtgel!U$2:BL$2,'Tsalin uzuulelt'!H$2,negtgel!U612:BL612)+SUMIF(negtgel!U$2:BL$2,'Tsalin uzuulelt'!H$3,negtgel!U612:BL612)+SUMIF(negtgel!U$2:BL$2,'Tsalin uzuulelt'!H$4,negtgel!U612:BL612)+SUMIF(negtgel!U$2:BL$2,'Tsalin uzuulelt'!H$5,negtgel!U612:BL612)</f>
      </c>
      <c r="J612">
        <f>SUMIF(negtgel!U$2:BL$2,'Tsalin uzuulelt'!J$1,negtgel!U612:BL612) + SUMIF(negtgel!U$2:BL$2,'Tsalin uzuulelt'!J$2,negtgel!U612:BL612)+SUMIF(negtgel!U$2:BL$2,'Tsalin uzuulelt'!J$3,negtgel!U612:BL612)+SUMIF(negtgel!U$2:BL$2,'Tsalin uzuulelt'!J$4,negtgel!U612:BL612)+SUMIF(negtgel!U$2:BL$2,'Tsalin uzuulelt'!J$5,negtgel!U612:BL612)</f>
      </c>
      <c r="K612">
        <f>SUMIF(negtgel!U$2:BL$2,'Tsalin uzuulelt'!L$1,negtgel!U612:BL612) + SUMIF(negtgel!U$2:BL$2,'Tsalin uzuulelt'!L$2,negtgel!U612:BL612)+SUMIF(negtgel!U$2:BL$2,'Tsalin uzuulelt'!L$3,negtgel!U612:BL612)+SUMIF(negtgel!U$2:BL$2,'Tsalin uzuulelt'!L$4,negtgel!U612:BL612)+SUMIF(negtgel!U$2:BL$2,'Tsalin uzuulelt'!L$5,negtgel!U612:BL612)</f>
      </c>
      <c r="L612">
        <f>SUMIF(negtgel!U$2:BL$2,'Tsalin uzuulelt'!N$1,negtgel!U612:BL612) + SUMIF(negtgel!U$2:BL$2,'Tsalin uzuulelt'!N$2,negtgel!U612:BL612)+SUMIF(negtgel!U$2:BL$2,'Tsalin uzuulelt'!N$3,negtgel!U612:BL612)+SUMIF(negtgel!U$2:BL$2,'Tsalin uzuulelt'!N$4,negtgel!U612:BL612)+SUMIF(negtgel!U$2:BL$2,'Tsalin uzuulelt'!N$5,negtgel!U612:BL612)</f>
      </c>
      <c r="M612">
        <f>SUMIF(negtgel!U$2:BL$2,'Tsalin uzuulelt'!P$1,negtgel!U612:BL612) + SUMIF(negtgel!U$2:BL$2,'Tsalin uzuulelt'!P$2,negtgel!U612:BL612)+ SUMIF(negtgel!U$2:BL$2,'Tsalin uzuulelt'!P$3,negtgel!U612:BL612)+ SUMIF(negtgel!U$2:BL$2,'Tsalin uzuulelt'!P$4,negtgel!U612:BL612)+ SUMIF(negtgel!U$2:BL$2,'Tsalin uzuulelt'!P$5,negtgel!U612:BL612)</f>
      </c>
      <c r="N612">
        <f>IF(ISNUMBER(U612*1)=CF612,0,K612-H612-G612)</f>
      </c>
      <c r="O612">
        <f>IF(ISNUMBER(U612*1)=CF612,0,L612)</f>
      </c>
      <c r="P612">
        <f>IF(ISNUMBER(U612*1)=CF612,0,M612)</f>
      </c>
      <c r="Q612">
        <f>IF(N612&gt;2400000,N612,0)</f>
      </c>
      <c r="R612">
        <f>IF(L612/Q612*100&lt;3,2,10)</f>
      </c>
      <c r="S612">
        <f>IF(CH612=0,0,IF(B612&gt;9,10,IF(B612&gt;8,B612,IF(B612&gt;7.7,7.8,IF(B612&gt;3,B612,IF(B612&gt;1.5,2))))))</f>
      </c>
      <c r="T612">
        <f>IFERROR(U612*1,0)</f>
      </c>
      <c r="U612" t="n">
        <v>94.0</v>
      </c>
      <c r="V612" t="s">
        <v>4538</v>
      </c>
      <c r="W612" t="s">
        <v>4469</v>
      </c>
      <c r="X612" t="n">
        <v>580710.0</v>
      </c>
      <c r="Y612" t="n">
        <v>0.0</v>
      </c>
      <c r="Z612" t="n">
        <v>0.0</v>
      </c>
      <c r="AA612" t="n">
        <v>0.0</v>
      </c>
      <c r="AB612" t="n">
        <v>0.0</v>
      </c>
      <c r="AC612" t="n">
        <v>0.0</v>
      </c>
      <c r="AD612" t="n">
        <v>0.0</v>
      </c>
      <c r="AE612" t="n">
        <v>0.0</v>
      </c>
      <c r="AF612" t="n">
        <v>0.0</v>
      </c>
      <c r="AG612" t="n">
        <v>0.0</v>
      </c>
      <c r="AH612" t="n">
        <v>0.0</v>
      </c>
      <c r="AI612" t="n">
        <v>0.0</v>
      </c>
      <c r="AJ612" t="n">
        <v>0.0</v>
      </c>
      <c r="AK612" t="n">
        <v>0.0</v>
      </c>
      <c r="AL612" t="n">
        <v>0.0</v>
      </c>
      <c r="AM612" t="n">
        <v>0.0</v>
      </c>
      <c r="AN612" t="n">
        <v>0.0</v>
      </c>
      <c r="AO612" t="n">
        <v>0.0</v>
      </c>
      <c r="AP612" t="n">
        <v>0.0</v>
      </c>
      <c r="AQ612" t="n">
        <v>0.0</v>
      </c>
      <c r="CG612"/>
    </row>
    <row r="613">
      <c r="A613" t="n">
        <v>9.0</v>
      </c>
      <c r="B613">
        <f>IF((K613-G613-H613&gt;2400000),10,(L613/(K613-G613-H613)*100))</f>
      </c>
      <c r="C613">
        <f>IF(N613&gt;2400000,240000,(N613*S613)/100)</f>
      </c>
      <c r="D613">
        <f>IF(S613=0,0,IF((N613-I613)&gt;2400000,((((((N613-I613-J613)-240000))*0.1+(I613+J613)*0.1)))-7000,((((((N613-I613-J613)-(N613-I613-J613)*S613/100)))*0.1+(I613+J613)*0.1)-7000)))</f>
      </c>
      <c r="E613">
        <f>C613-O613</f>
      </c>
      <c r="F613">
        <f>D613-P613</f>
      </c>
      <c r="G613">
        <f>SUMIF(negtgel!U$2:BL$2,'Tsalin uzuulelt'!B$1,negtgel!U613:BL613) + SUMIF(negtgel!U$2:BL$2,'Tsalin uzuulelt'!B$2,negtgel!U613:BL613)+SUMIF(negtgel!U$2:BL$2,'Tsalin uzuulelt'!B$3,negtgel!U613:BL613)+SUMIF(negtgel!U$2:BL$2,'Tsalin uzuulelt'!B$4,negtgel!U613:BL613)+SUMIF(negtgel!U$2:BL$2,'Tsalin uzuulelt'!B$5,negtgel!U613:BL613)</f>
      </c>
      <c r="H613">
        <f>SUMIF(negtgel!U$2:BL$2,'Tsalin uzuulelt'!F$1,negtgel!U613:BL613) + SUMIF(negtgel!U$2:BL$2,'Tsalin uzuulelt'!F$2,negtgel!U613:BL613)+SUMIF(negtgel!U$2:BL$2,'Tsalin uzuulelt'!F$3,negtgel!U613:BL613)+SUMIF(negtgel!U$2:BL$2,'Tsalin uzuulelt'!F$4,negtgel!U613:BL613)+SUMIF(negtgel!U$2:BL$2,'Tsalin uzuulelt'!F$5,negtgel!U613:BL613)</f>
      </c>
      <c r="I613">
        <f>SUMIF(negtgel!U$2:BL$2,'Tsalin uzuulelt'!H$1,negtgel!U613:BL613) + SUMIF(negtgel!U$2:BL$2,'Tsalin uzuulelt'!H$2,negtgel!U613:BL613)+SUMIF(negtgel!U$2:BL$2,'Tsalin uzuulelt'!H$3,negtgel!U613:BL613)+SUMIF(negtgel!U$2:BL$2,'Tsalin uzuulelt'!H$4,negtgel!U613:BL613)+SUMIF(negtgel!U$2:BL$2,'Tsalin uzuulelt'!H$5,negtgel!U613:BL613)</f>
      </c>
      <c r="J613">
        <f>SUMIF(negtgel!U$2:BL$2,'Tsalin uzuulelt'!J$1,negtgel!U613:BL613) + SUMIF(negtgel!U$2:BL$2,'Tsalin uzuulelt'!J$2,negtgel!U613:BL613)+SUMIF(negtgel!U$2:BL$2,'Tsalin uzuulelt'!J$3,negtgel!U613:BL613)+SUMIF(negtgel!U$2:BL$2,'Tsalin uzuulelt'!J$4,negtgel!U613:BL613)+SUMIF(negtgel!U$2:BL$2,'Tsalin uzuulelt'!J$5,negtgel!U613:BL613)</f>
      </c>
      <c r="K613">
        <f>SUMIF(negtgel!U$2:BL$2,'Tsalin uzuulelt'!L$1,negtgel!U613:BL613) + SUMIF(negtgel!U$2:BL$2,'Tsalin uzuulelt'!L$2,negtgel!U613:BL613)+SUMIF(negtgel!U$2:BL$2,'Tsalin uzuulelt'!L$3,negtgel!U613:BL613)+SUMIF(negtgel!U$2:BL$2,'Tsalin uzuulelt'!L$4,negtgel!U613:BL613)+SUMIF(negtgel!U$2:BL$2,'Tsalin uzuulelt'!L$5,negtgel!U613:BL613)</f>
      </c>
      <c r="L613">
        <f>SUMIF(negtgel!U$2:BL$2,'Tsalin uzuulelt'!N$1,negtgel!U613:BL613) + SUMIF(negtgel!U$2:BL$2,'Tsalin uzuulelt'!N$2,negtgel!U613:BL613)+SUMIF(negtgel!U$2:BL$2,'Tsalin uzuulelt'!N$3,negtgel!U613:BL613)+SUMIF(negtgel!U$2:BL$2,'Tsalin uzuulelt'!N$4,negtgel!U613:BL613)+SUMIF(negtgel!U$2:BL$2,'Tsalin uzuulelt'!N$5,negtgel!U613:BL613)</f>
      </c>
      <c r="M613">
        <f>SUMIF(negtgel!U$2:BL$2,'Tsalin uzuulelt'!P$1,negtgel!U613:BL613) + SUMIF(negtgel!U$2:BL$2,'Tsalin uzuulelt'!P$2,negtgel!U613:BL613)+ SUMIF(negtgel!U$2:BL$2,'Tsalin uzuulelt'!P$3,negtgel!U613:BL613)+ SUMIF(negtgel!U$2:BL$2,'Tsalin uzuulelt'!P$4,negtgel!U613:BL613)+ SUMIF(negtgel!U$2:BL$2,'Tsalin uzuulelt'!P$5,negtgel!U613:BL613)</f>
      </c>
      <c r="N613">
        <f>IF(ISNUMBER(U613*1)=CF613,0,K613-H613-G613)</f>
      </c>
      <c r="O613">
        <f>IF(ISNUMBER(U613*1)=CF613,0,L613)</f>
      </c>
      <c r="P613">
        <f>IF(ISNUMBER(U613*1)=CF613,0,M613)</f>
      </c>
      <c r="Q613">
        <f>IF(N613&gt;2400000,N613,0)</f>
      </c>
      <c r="R613">
        <f>IF(L613/Q613*100&lt;3,2,10)</f>
      </c>
      <c r="S613">
        <f>IF(CH613=0,0,IF(B613&gt;9,10,IF(B613&gt;8,B613,IF(B613&gt;7.7,7.8,IF(B613&gt;3,B613,IF(B613&gt;1.5,2))))))</f>
      </c>
      <c r="T613">
        <f>IFERROR(U613*1,0)</f>
      </c>
      <c r="U613" t="n">
        <v>95.0</v>
      </c>
      <c r="V613" t="s">
        <v>4552</v>
      </c>
      <c r="W613" t="s">
        <v>4471</v>
      </c>
      <c r="X613" t="n">
        <v>496912.0</v>
      </c>
      <c r="Y613" t="n">
        <v>0.0</v>
      </c>
      <c r="Z613" t="n">
        <v>0.0</v>
      </c>
      <c r="AA613" t="n">
        <v>0.0</v>
      </c>
      <c r="AB613" t="n">
        <v>0.0</v>
      </c>
      <c r="AC613" t="n">
        <v>0.0</v>
      </c>
      <c r="AD613" t="n">
        <v>0.0</v>
      </c>
      <c r="AE613" t="n">
        <v>0.0</v>
      </c>
      <c r="AF613" t="n">
        <v>0.0</v>
      </c>
      <c r="AG613" t="n">
        <v>0.0</v>
      </c>
      <c r="AH613" t="n">
        <v>0.0</v>
      </c>
      <c r="AI613" t="n">
        <v>0.0</v>
      </c>
      <c r="AJ613" t="n">
        <v>0.0</v>
      </c>
      <c r="AK613" t="n">
        <v>0.0</v>
      </c>
      <c r="AL613" t="n">
        <v>0.0</v>
      </c>
      <c r="AM613" t="n">
        <v>0.0</v>
      </c>
      <c r="AN613" t="n">
        <v>0.0</v>
      </c>
      <c r="AO613" t="n">
        <v>0.0</v>
      </c>
      <c r="AP613" t="n">
        <v>0.0</v>
      </c>
      <c r="AQ613" t="n">
        <v>0.0</v>
      </c>
      <c r="CG613"/>
    </row>
    <row r="614">
      <c r="A614" t="n">
        <v>9.0</v>
      </c>
      <c r="B614">
        <f>IF((K614-G614-H614&gt;2400000),10,(L614/(K614-G614-H614)*100))</f>
      </c>
      <c r="C614">
        <f>IF(N614&gt;2400000,240000,(N614*S614)/100)</f>
      </c>
      <c r="D614">
        <f>IF(S614=0,0,IF((N614-I614)&gt;2400000,((((((N614-I614-J614)-240000))*0.1+(I614+J614)*0.1)))-7000,((((((N614-I614-J614)-(N614-I614-J614)*S614/100)))*0.1+(I614+J614)*0.1)-7000)))</f>
      </c>
      <c r="E614">
        <f>C614-O614</f>
      </c>
      <c r="F614">
        <f>D614-P614</f>
      </c>
      <c r="G614">
        <f>SUMIF(negtgel!U$2:BL$2,'Tsalin uzuulelt'!B$1,negtgel!U614:BL614) + SUMIF(negtgel!U$2:BL$2,'Tsalin uzuulelt'!B$2,negtgel!U614:BL614)+SUMIF(negtgel!U$2:BL$2,'Tsalin uzuulelt'!B$3,negtgel!U614:BL614)+SUMIF(negtgel!U$2:BL$2,'Tsalin uzuulelt'!B$4,negtgel!U614:BL614)+SUMIF(negtgel!U$2:BL$2,'Tsalin uzuulelt'!B$5,negtgel!U614:BL614)</f>
      </c>
      <c r="H614">
        <f>SUMIF(negtgel!U$2:BL$2,'Tsalin uzuulelt'!F$1,negtgel!U614:BL614) + SUMIF(negtgel!U$2:BL$2,'Tsalin uzuulelt'!F$2,negtgel!U614:BL614)+SUMIF(negtgel!U$2:BL$2,'Tsalin uzuulelt'!F$3,negtgel!U614:BL614)+SUMIF(negtgel!U$2:BL$2,'Tsalin uzuulelt'!F$4,negtgel!U614:BL614)+SUMIF(negtgel!U$2:BL$2,'Tsalin uzuulelt'!F$5,negtgel!U614:BL614)</f>
      </c>
      <c r="I614">
        <f>SUMIF(negtgel!U$2:BL$2,'Tsalin uzuulelt'!H$1,negtgel!U614:BL614) + SUMIF(negtgel!U$2:BL$2,'Tsalin uzuulelt'!H$2,negtgel!U614:BL614)+SUMIF(negtgel!U$2:BL$2,'Tsalin uzuulelt'!H$3,negtgel!U614:BL614)+SUMIF(negtgel!U$2:BL$2,'Tsalin uzuulelt'!H$4,negtgel!U614:BL614)+SUMIF(negtgel!U$2:BL$2,'Tsalin uzuulelt'!H$5,negtgel!U614:BL614)</f>
      </c>
      <c r="J614">
        <f>SUMIF(negtgel!U$2:BL$2,'Tsalin uzuulelt'!J$1,negtgel!U614:BL614) + SUMIF(negtgel!U$2:BL$2,'Tsalin uzuulelt'!J$2,negtgel!U614:BL614)+SUMIF(negtgel!U$2:BL$2,'Tsalin uzuulelt'!J$3,negtgel!U614:BL614)+SUMIF(negtgel!U$2:BL$2,'Tsalin uzuulelt'!J$4,negtgel!U614:BL614)+SUMIF(negtgel!U$2:BL$2,'Tsalin uzuulelt'!J$5,negtgel!U614:BL614)</f>
      </c>
      <c r="K614">
        <f>SUMIF(negtgel!U$2:BL$2,'Tsalin uzuulelt'!L$1,negtgel!U614:BL614) + SUMIF(negtgel!U$2:BL$2,'Tsalin uzuulelt'!L$2,negtgel!U614:BL614)+SUMIF(negtgel!U$2:BL$2,'Tsalin uzuulelt'!L$3,negtgel!U614:BL614)+SUMIF(negtgel!U$2:BL$2,'Tsalin uzuulelt'!L$4,negtgel!U614:BL614)+SUMIF(negtgel!U$2:BL$2,'Tsalin uzuulelt'!L$5,negtgel!U614:BL614)</f>
      </c>
      <c r="L614">
        <f>SUMIF(negtgel!U$2:BL$2,'Tsalin uzuulelt'!N$1,negtgel!U614:BL614) + SUMIF(negtgel!U$2:BL$2,'Tsalin uzuulelt'!N$2,negtgel!U614:BL614)+SUMIF(negtgel!U$2:BL$2,'Tsalin uzuulelt'!N$3,negtgel!U614:BL614)+SUMIF(negtgel!U$2:BL$2,'Tsalin uzuulelt'!N$4,negtgel!U614:BL614)+SUMIF(negtgel!U$2:BL$2,'Tsalin uzuulelt'!N$5,negtgel!U614:BL614)</f>
      </c>
      <c r="M614">
        <f>SUMIF(negtgel!U$2:BL$2,'Tsalin uzuulelt'!P$1,negtgel!U614:BL614) + SUMIF(negtgel!U$2:BL$2,'Tsalin uzuulelt'!P$2,negtgel!U614:BL614)+ SUMIF(negtgel!U$2:BL$2,'Tsalin uzuulelt'!P$3,negtgel!U614:BL614)+ SUMIF(negtgel!U$2:BL$2,'Tsalin uzuulelt'!P$4,negtgel!U614:BL614)+ SUMIF(negtgel!U$2:BL$2,'Tsalin uzuulelt'!P$5,negtgel!U614:BL614)</f>
      </c>
      <c r="N614">
        <f>IF(ISNUMBER(U614*1)=CF614,0,K614-H614-G614)</f>
      </c>
      <c r="O614">
        <f>IF(ISNUMBER(U614*1)=CF614,0,L614)</f>
      </c>
      <c r="P614">
        <f>IF(ISNUMBER(U614*1)=CF614,0,M614)</f>
      </c>
      <c r="Q614">
        <f>IF(N614&gt;2400000,N614,0)</f>
      </c>
      <c r="R614">
        <f>IF(L614/Q614*100&lt;3,2,10)</f>
      </c>
      <c r="S614">
        <f>IF(CH614=0,0,IF(B614&gt;9,10,IF(B614&gt;8,B614,IF(B614&gt;7.7,7.8,IF(B614&gt;3,B614,IF(B614&gt;1.5,2))))))</f>
      </c>
      <c r="T614">
        <f>IFERROR(U614*1,0)</f>
      </c>
      <c r="U614" t="n">
        <v>96.0</v>
      </c>
      <c r="V614" t="s">
        <v>4553</v>
      </c>
      <c r="W614" t="s">
        <v>4469</v>
      </c>
      <c r="X614" t="n">
        <v>677436.0</v>
      </c>
      <c r="Y614" t="n">
        <v>0.0</v>
      </c>
      <c r="Z614" t="n">
        <v>0.0</v>
      </c>
      <c r="AA614" t="n">
        <v>0.0</v>
      </c>
      <c r="AB614" t="n">
        <v>0.0</v>
      </c>
      <c r="AC614" t="n">
        <v>0.0</v>
      </c>
      <c r="AD614" t="n">
        <v>0.0</v>
      </c>
      <c r="AE614" t="n">
        <v>0.0</v>
      </c>
      <c r="AF614" t="n">
        <v>0.0</v>
      </c>
      <c r="AG614" t="n">
        <v>0.0</v>
      </c>
      <c r="AH614" t="n">
        <v>0.0</v>
      </c>
      <c r="AI614" t="n">
        <v>0.0</v>
      </c>
      <c r="AJ614" t="n">
        <v>0.0</v>
      </c>
      <c r="AK614" t="n">
        <v>0.0</v>
      </c>
      <c r="AL614" t="n">
        <v>0.0</v>
      </c>
      <c r="AM614" t="n">
        <v>0.0</v>
      </c>
      <c r="AN614" t="n">
        <v>0.0</v>
      </c>
      <c r="AO614" t="n">
        <v>0.0</v>
      </c>
      <c r="AP614" t="n">
        <v>0.0</v>
      </c>
      <c r="AQ614" t="n">
        <v>0.0</v>
      </c>
      <c r="CG614"/>
    </row>
    <row r="615">
      <c r="A615" t="n">
        <v>9.0</v>
      </c>
      <c r="B615">
        <f>IF((K615-G615-H615&gt;2400000),10,(L615/(K615-G615-H615)*100))</f>
      </c>
      <c r="C615">
        <f>IF(N615&gt;2400000,240000,(N615*S615)/100)</f>
      </c>
      <c r="D615">
        <f>IF(S615=0,0,IF((N615-I615)&gt;2400000,((((((N615-I615-J615)-240000))*0.1+(I615+J615)*0.1)))-7000,((((((N615-I615-J615)-(N615-I615-J615)*S615/100)))*0.1+(I615+J615)*0.1)-7000)))</f>
      </c>
      <c r="E615">
        <f>C615-O615</f>
      </c>
      <c r="F615">
        <f>D615-P615</f>
      </c>
      <c r="G615">
        <f>SUMIF(negtgel!U$2:BL$2,'Tsalin uzuulelt'!B$1,negtgel!U615:BL615) + SUMIF(negtgel!U$2:BL$2,'Tsalin uzuulelt'!B$2,negtgel!U615:BL615)+SUMIF(negtgel!U$2:BL$2,'Tsalin uzuulelt'!B$3,negtgel!U615:BL615)+SUMIF(negtgel!U$2:BL$2,'Tsalin uzuulelt'!B$4,negtgel!U615:BL615)+SUMIF(negtgel!U$2:BL$2,'Tsalin uzuulelt'!B$5,negtgel!U615:BL615)</f>
      </c>
      <c r="H615">
        <f>SUMIF(negtgel!U$2:BL$2,'Tsalin uzuulelt'!F$1,negtgel!U615:BL615) + SUMIF(negtgel!U$2:BL$2,'Tsalin uzuulelt'!F$2,negtgel!U615:BL615)+SUMIF(negtgel!U$2:BL$2,'Tsalin uzuulelt'!F$3,negtgel!U615:BL615)+SUMIF(negtgel!U$2:BL$2,'Tsalin uzuulelt'!F$4,negtgel!U615:BL615)+SUMIF(negtgel!U$2:BL$2,'Tsalin uzuulelt'!F$5,negtgel!U615:BL615)</f>
      </c>
      <c r="I615">
        <f>SUMIF(negtgel!U$2:BL$2,'Tsalin uzuulelt'!H$1,negtgel!U615:BL615) + SUMIF(negtgel!U$2:BL$2,'Tsalin uzuulelt'!H$2,negtgel!U615:BL615)+SUMIF(negtgel!U$2:BL$2,'Tsalin uzuulelt'!H$3,negtgel!U615:BL615)+SUMIF(negtgel!U$2:BL$2,'Tsalin uzuulelt'!H$4,negtgel!U615:BL615)+SUMIF(negtgel!U$2:BL$2,'Tsalin uzuulelt'!H$5,negtgel!U615:BL615)</f>
      </c>
      <c r="J615">
        <f>SUMIF(negtgel!U$2:BL$2,'Tsalin uzuulelt'!J$1,negtgel!U615:BL615) + SUMIF(negtgel!U$2:BL$2,'Tsalin uzuulelt'!J$2,negtgel!U615:BL615)+SUMIF(negtgel!U$2:BL$2,'Tsalin uzuulelt'!J$3,negtgel!U615:BL615)+SUMIF(negtgel!U$2:BL$2,'Tsalin uzuulelt'!J$4,negtgel!U615:BL615)+SUMIF(negtgel!U$2:BL$2,'Tsalin uzuulelt'!J$5,negtgel!U615:BL615)</f>
      </c>
      <c r="K615">
        <f>SUMIF(negtgel!U$2:BL$2,'Tsalin uzuulelt'!L$1,negtgel!U615:BL615) + SUMIF(negtgel!U$2:BL$2,'Tsalin uzuulelt'!L$2,negtgel!U615:BL615)+SUMIF(negtgel!U$2:BL$2,'Tsalin uzuulelt'!L$3,negtgel!U615:BL615)+SUMIF(negtgel!U$2:BL$2,'Tsalin uzuulelt'!L$4,negtgel!U615:BL615)+SUMIF(negtgel!U$2:BL$2,'Tsalin uzuulelt'!L$5,negtgel!U615:BL615)</f>
      </c>
      <c r="L615">
        <f>SUMIF(negtgel!U$2:BL$2,'Tsalin uzuulelt'!N$1,negtgel!U615:BL615) + SUMIF(negtgel!U$2:BL$2,'Tsalin uzuulelt'!N$2,negtgel!U615:BL615)+SUMIF(negtgel!U$2:BL$2,'Tsalin uzuulelt'!N$3,negtgel!U615:BL615)+SUMIF(negtgel!U$2:BL$2,'Tsalin uzuulelt'!N$4,negtgel!U615:BL615)+SUMIF(negtgel!U$2:BL$2,'Tsalin uzuulelt'!N$5,negtgel!U615:BL615)</f>
      </c>
      <c r="M615">
        <f>SUMIF(negtgel!U$2:BL$2,'Tsalin uzuulelt'!P$1,negtgel!U615:BL615) + SUMIF(negtgel!U$2:BL$2,'Tsalin uzuulelt'!P$2,negtgel!U615:BL615)+ SUMIF(negtgel!U$2:BL$2,'Tsalin uzuulelt'!P$3,negtgel!U615:BL615)+ SUMIF(negtgel!U$2:BL$2,'Tsalin uzuulelt'!P$4,negtgel!U615:BL615)+ SUMIF(negtgel!U$2:BL$2,'Tsalin uzuulelt'!P$5,negtgel!U615:BL615)</f>
      </c>
      <c r="N615">
        <f>IF(ISNUMBER(U615*1)=CF615,0,K615-H615-G615)</f>
      </c>
      <c r="O615">
        <f>IF(ISNUMBER(U615*1)=CF615,0,L615)</f>
      </c>
      <c r="P615">
        <f>IF(ISNUMBER(U615*1)=CF615,0,M615)</f>
      </c>
      <c r="Q615">
        <f>IF(N615&gt;2400000,N615,0)</f>
      </c>
      <c r="R615">
        <f>IF(L615/Q615*100&lt;3,2,10)</f>
      </c>
      <c r="S615">
        <f>IF(CH615=0,0,IF(B615&gt;9,10,IF(B615&gt;8,B615,IF(B615&gt;7.7,7.8,IF(B615&gt;3,B615,IF(B615&gt;1.5,2))))))</f>
      </c>
      <c r="T615">
        <f>IFERROR(U615*1,0)</f>
      </c>
      <c r="U615" t="n">
        <v>97.0</v>
      </c>
      <c r="V615" t="s">
        <v>4554</v>
      </c>
      <c r="W615" t="s">
        <v>4469</v>
      </c>
      <c r="X615" t="n">
        <v>580710.0</v>
      </c>
      <c r="Y615" t="n">
        <v>0.0</v>
      </c>
      <c r="Z615" t="n">
        <v>0.0</v>
      </c>
      <c r="AA615" t="n">
        <v>0.0</v>
      </c>
      <c r="AB615" t="n">
        <v>0.0</v>
      </c>
      <c r="AC615" t="n">
        <v>0.0</v>
      </c>
      <c r="AD615" t="n">
        <v>0.0</v>
      </c>
      <c r="AE615" t="n">
        <v>0.0</v>
      </c>
      <c r="AF615" t="n">
        <v>0.0</v>
      </c>
      <c r="AG615" t="n">
        <v>0.0</v>
      </c>
      <c r="AH615" t="n">
        <v>0.0</v>
      </c>
      <c r="AI615" t="n">
        <v>0.0</v>
      </c>
      <c r="AJ615" t="n">
        <v>0.0</v>
      </c>
      <c r="AK615" t="n">
        <v>0.0</v>
      </c>
      <c r="AL615" t="n">
        <v>0.0</v>
      </c>
      <c r="AM615" t="n">
        <v>0.0</v>
      </c>
      <c r="AN615" t="n">
        <v>0.0</v>
      </c>
      <c r="AO615" t="n">
        <v>0.0</v>
      </c>
      <c r="AP615" t="n">
        <v>0.0</v>
      </c>
      <c r="AQ615" t="n">
        <v>0.0</v>
      </c>
      <c r="CG615"/>
    </row>
    <row r="616">
      <c r="A616" t="n">
        <v>9.0</v>
      </c>
      <c r="B616">
        <f>IF((K616-G616-H616&gt;2400000),10,(L616/(K616-G616-H616)*100))</f>
      </c>
      <c r="C616">
        <f>IF(N616&gt;2400000,240000,(N616*S616)/100)</f>
      </c>
      <c r="D616">
        <f>IF(S616=0,0,IF((N616-I616)&gt;2400000,((((((N616-I616-J616)-240000))*0.1+(I616+J616)*0.1)))-7000,((((((N616-I616-J616)-(N616-I616-J616)*S616/100)))*0.1+(I616+J616)*0.1)-7000)))</f>
      </c>
      <c r="E616">
        <f>C616-O616</f>
      </c>
      <c r="F616">
        <f>D616-P616</f>
      </c>
      <c r="G616">
        <f>SUMIF(negtgel!U$2:BL$2,'Tsalin uzuulelt'!B$1,negtgel!U616:BL616) + SUMIF(negtgel!U$2:BL$2,'Tsalin uzuulelt'!B$2,negtgel!U616:BL616)+SUMIF(negtgel!U$2:BL$2,'Tsalin uzuulelt'!B$3,negtgel!U616:BL616)+SUMIF(negtgel!U$2:BL$2,'Tsalin uzuulelt'!B$4,negtgel!U616:BL616)+SUMIF(negtgel!U$2:BL$2,'Tsalin uzuulelt'!B$5,negtgel!U616:BL616)</f>
      </c>
      <c r="H616">
        <f>SUMIF(negtgel!U$2:BL$2,'Tsalin uzuulelt'!F$1,negtgel!U616:BL616) + SUMIF(negtgel!U$2:BL$2,'Tsalin uzuulelt'!F$2,negtgel!U616:BL616)+SUMIF(negtgel!U$2:BL$2,'Tsalin uzuulelt'!F$3,negtgel!U616:BL616)+SUMIF(negtgel!U$2:BL$2,'Tsalin uzuulelt'!F$4,negtgel!U616:BL616)+SUMIF(negtgel!U$2:BL$2,'Tsalin uzuulelt'!F$5,negtgel!U616:BL616)</f>
      </c>
      <c r="I616">
        <f>SUMIF(negtgel!U$2:BL$2,'Tsalin uzuulelt'!H$1,negtgel!U616:BL616) + SUMIF(negtgel!U$2:BL$2,'Tsalin uzuulelt'!H$2,negtgel!U616:BL616)+SUMIF(negtgel!U$2:BL$2,'Tsalin uzuulelt'!H$3,negtgel!U616:BL616)+SUMIF(negtgel!U$2:BL$2,'Tsalin uzuulelt'!H$4,negtgel!U616:BL616)+SUMIF(negtgel!U$2:BL$2,'Tsalin uzuulelt'!H$5,negtgel!U616:BL616)</f>
      </c>
      <c r="J616">
        <f>SUMIF(negtgel!U$2:BL$2,'Tsalin uzuulelt'!J$1,negtgel!U616:BL616) + SUMIF(negtgel!U$2:BL$2,'Tsalin uzuulelt'!J$2,negtgel!U616:BL616)+SUMIF(negtgel!U$2:BL$2,'Tsalin uzuulelt'!J$3,negtgel!U616:BL616)+SUMIF(negtgel!U$2:BL$2,'Tsalin uzuulelt'!J$4,negtgel!U616:BL616)+SUMIF(negtgel!U$2:BL$2,'Tsalin uzuulelt'!J$5,negtgel!U616:BL616)</f>
      </c>
      <c r="K616">
        <f>SUMIF(negtgel!U$2:BL$2,'Tsalin uzuulelt'!L$1,negtgel!U616:BL616) + SUMIF(negtgel!U$2:BL$2,'Tsalin uzuulelt'!L$2,negtgel!U616:BL616)+SUMIF(negtgel!U$2:BL$2,'Tsalin uzuulelt'!L$3,negtgel!U616:BL616)+SUMIF(negtgel!U$2:BL$2,'Tsalin uzuulelt'!L$4,negtgel!U616:BL616)+SUMIF(negtgel!U$2:BL$2,'Tsalin uzuulelt'!L$5,negtgel!U616:BL616)</f>
      </c>
      <c r="L616">
        <f>SUMIF(negtgel!U$2:BL$2,'Tsalin uzuulelt'!N$1,negtgel!U616:BL616) + SUMIF(negtgel!U$2:BL$2,'Tsalin uzuulelt'!N$2,negtgel!U616:BL616)+SUMIF(negtgel!U$2:BL$2,'Tsalin uzuulelt'!N$3,negtgel!U616:BL616)+SUMIF(negtgel!U$2:BL$2,'Tsalin uzuulelt'!N$4,negtgel!U616:BL616)+SUMIF(negtgel!U$2:BL$2,'Tsalin uzuulelt'!N$5,negtgel!U616:BL616)</f>
      </c>
      <c r="M616">
        <f>SUMIF(negtgel!U$2:BL$2,'Tsalin uzuulelt'!P$1,negtgel!U616:BL616) + SUMIF(negtgel!U$2:BL$2,'Tsalin uzuulelt'!P$2,negtgel!U616:BL616)+ SUMIF(negtgel!U$2:BL$2,'Tsalin uzuulelt'!P$3,negtgel!U616:BL616)+ SUMIF(negtgel!U$2:BL$2,'Tsalin uzuulelt'!P$4,negtgel!U616:BL616)+ SUMIF(negtgel!U$2:BL$2,'Tsalin uzuulelt'!P$5,negtgel!U616:BL616)</f>
      </c>
      <c r="N616">
        <f>IF(ISNUMBER(U616*1)=CF616,0,K616-H616-G616)</f>
      </c>
      <c r="O616">
        <f>IF(ISNUMBER(U616*1)=CF616,0,L616)</f>
      </c>
      <c r="P616">
        <f>IF(ISNUMBER(U616*1)=CF616,0,M616)</f>
      </c>
      <c r="Q616">
        <f>IF(N616&gt;2400000,N616,0)</f>
      </c>
      <c r="R616">
        <f>IF(L616/Q616*100&lt;3,2,10)</f>
      </c>
      <c r="S616">
        <f>IF(CH616=0,0,IF(B616&gt;9,10,IF(B616&gt;8,B616,IF(B616&gt;7.7,7.8,IF(B616&gt;3,B616,IF(B616&gt;1.5,2))))))</f>
      </c>
      <c r="T616">
        <f>IFERROR(U616*1,0)</f>
      </c>
      <c r="U616" t="n">
        <v>151.0</v>
      </c>
      <c r="V616" t="s">
        <v>4549</v>
      </c>
      <c r="W616" t="s">
        <v>4469</v>
      </c>
      <c r="X616" t="n">
        <v>580710.0</v>
      </c>
      <c r="Y616" t="n">
        <v>0.0</v>
      </c>
      <c r="Z616" t="n">
        <v>0.0</v>
      </c>
      <c r="AA616" t="n">
        <v>0.0</v>
      </c>
      <c r="AB616" t="n">
        <v>0.0</v>
      </c>
      <c r="AC616" t="n">
        <v>0.0</v>
      </c>
      <c r="AD616" t="n">
        <v>0.0</v>
      </c>
      <c r="AE616" t="n">
        <v>0.0</v>
      </c>
      <c r="AF616" t="n">
        <v>0.0</v>
      </c>
      <c r="AG616" t="n">
        <v>0.0</v>
      </c>
      <c r="AH616" t="n">
        <v>0.0</v>
      </c>
      <c r="AI616" t="n">
        <v>0.0</v>
      </c>
      <c r="AJ616" t="n">
        <v>0.0</v>
      </c>
      <c r="AK616" t="n">
        <v>0.0</v>
      </c>
      <c r="AL616" t="n">
        <v>0.0</v>
      </c>
      <c r="AM616" t="n">
        <v>0.0</v>
      </c>
      <c r="AN616" t="n">
        <v>0.0</v>
      </c>
      <c r="AO616" t="n">
        <v>0.0</v>
      </c>
      <c r="AP616" t="n">
        <v>0.0</v>
      </c>
      <c r="AQ616" t="n">
        <v>0.0</v>
      </c>
      <c r="CG616"/>
    </row>
    <row r="617">
      <c r="A617" t="n">
        <v>9.0</v>
      </c>
      <c r="B617">
        <f>IF((K617-G617-H617&gt;2400000),10,(L617/(K617-G617-H617)*100))</f>
      </c>
      <c r="C617">
        <f>IF(N617&gt;2400000,240000,(N617*S617)/100)</f>
      </c>
      <c r="D617">
        <f>IF(S617=0,0,IF((N617-I617)&gt;2400000,((((((N617-I617-J617)-240000))*0.1+(I617+J617)*0.1)))-7000,((((((N617-I617-J617)-(N617-I617-J617)*S617/100)))*0.1+(I617+J617)*0.1)-7000)))</f>
      </c>
      <c r="E617">
        <f>C617-O617</f>
      </c>
      <c r="F617">
        <f>D617-P617</f>
      </c>
      <c r="G617">
        <f>SUMIF(negtgel!U$2:BL$2,'Tsalin uzuulelt'!B$1,negtgel!U617:BL617) + SUMIF(negtgel!U$2:BL$2,'Tsalin uzuulelt'!B$2,negtgel!U617:BL617)+SUMIF(negtgel!U$2:BL$2,'Tsalin uzuulelt'!B$3,negtgel!U617:BL617)+SUMIF(negtgel!U$2:BL$2,'Tsalin uzuulelt'!B$4,negtgel!U617:BL617)+SUMIF(negtgel!U$2:BL$2,'Tsalin uzuulelt'!B$5,negtgel!U617:BL617)</f>
      </c>
      <c r="H617">
        <f>SUMIF(negtgel!U$2:BL$2,'Tsalin uzuulelt'!F$1,negtgel!U617:BL617) + SUMIF(negtgel!U$2:BL$2,'Tsalin uzuulelt'!F$2,negtgel!U617:BL617)+SUMIF(negtgel!U$2:BL$2,'Tsalin uzuulelt'!F$3,negtgel!U617:BL617)+SUMIF(negtgel!U$2:BL$2,'Tsalin uzuulelt'!F$4,negtgel!U617:BL617)+SUMIF(negtgel!U$2:BL$2,'Tsalin uzuulelt'!F$5,negtgel!U617:BL617)</f>
      </c>
      <c r="I617">
        <f>SUMIF(negtgel!U$2:BL$2,'Tsalin uzuulelt'!H$1,negtgel!U617:BL617) + SUMIF(negtgel!U$2:BL$2,'Tsalin uzuulelt'!H$2,negtgel!U617:BL617)+SUMIF(negtgel!U$2:BL$2,'Tsalin uzuulelt'!H$3,negtgel!U617:BL617)+SUMIF(negtgel!U$2:BL$2,'Tsalin uzuulelt'!H$4,negtgel!U617:BL617)+SUMIF(negtgel!U$2:BL$2,'Tsalin uzuulelt'!H$5,negtgel!U617:BL617)</f>
      </c>
      <c r="J617">
        <f>SUMIF(negtgel!U$2:BL$2,'Tsalin uzuulelt'!J$1,negtgel!U617:BL617) + SUMIF(negtgel!U$2:BL$2,'Tsalin uzuulelt'!J$2,negtgel!U617:BL617)+SUMIF(negtgel!U$2:BL$2,'Tsalin uzuulelt'!J$3,negtgel!U617:BL617)+SUMIF(negtgel!U$2:BL$2,'Tsalin uzuulelt'!J$4,negtgel!U617:BL617)+SUMIF(negtgel!U$2:BL$2,'Tsalin uzuulelt'!J$5,negtgel!U617:BL617)</f>
      </c>
      <c r="K617">
        <f>SUMIF(negtgel!U$2:BL$2,'Tsalin uzuulelt'!L$1,negtgel!U617:BL617) + SUMIF(negtgel!U$2:BL$2,'Tsalin uzuulelt'!L$2,negtgel!U617:BL617)+SUMIF(negtgel!U$2:BL$2,'Tsalin uzuulelt'!L$3,negtgel!U617:BL617)+SUMIF(negtgel!U$2:BL$2,'Tsalin uzuulelt'!L$4,negtgel!U617:BL617)+SUMIF(negtgel!U$2:BL$2,'Tsalin uzuulelt'!L$5,negtgel!U617:BL617)</f>
      </c>
      <c r="L617">
        <f>SUMIF(negtgel!U$2:BL$2,'Tsalin uzuulelt'!N$1,negtgel!U617:BL617) + SUMIF(negtgel!U$2:BL$2,'Tsalin uzuulelt'!N$2,negtgel!U617:BL617)+SUMIF(negtgel!U$2:BL$2,'Tsalin uzuulelt'!N$3,negtgel!U617:BL617)+SUMIF(negtgel!U$2:BL$2,'Tsalin uzuulelt'!N$4,negtgel!U617:BL617)+SUMIF(negtgel!U$2:BL$2,'Tsalin uzuulelt'!N$5,negtgel!U617:BL617)</f>
      </c>
      <c r="M617">
        <f>SUMIF(negtgel!U$2:BL$2,'Tsalin uzuulelt'!P$1,negtgel!U617:BL617) + SUMIF(negtgel!U$2:BL$2,'Tsalin uzuulelt'!P$2,negtgel!U617:BL617)+ SUMIF(negtgel!U$2:BL$2,'Tsalin uzuulelt'!P$3,negtgel!U617:BL617)+ SUMIF(negtgel!U$2:BL$2,'Tsalin uzuulelt'!P$4,negtgel!U617:BL617)+ SUMIF(negtgel!U$2:BL$2,'Tsalin uzuulelt'!P$5,negtgel!U617:BL617)</f>
      </c>
      <c r="N617">
        <f>IF(ISNUMBER(U617*1)=CF617,0,K617-H617-G617)</f>
      </c>
      <c r="O617">
        <f>IF(ISNUMBER(U617*1)=CF617,0,L617)</f>
      </c>
      <c r="P617">
        <f>IF(ISNUMBER(U617*1)=CF617,0,M617)</f>
      </c>
      <c r="Q617">
        <f>IF(N617&gt;2400000,N617,0)</f>
      </c>
      <c r="R617">
        <f>IF(L617/Q617*100&lt;3,2,10)</f>
      </c>
      <c r="S617">
        <f>IF(CH617=0,0,IF(B617&gt;9,10,IF(B617&gt;8,B617,IF(B617&gt;7.7,7.8,IF(B617&gt;3,B617,IF(B617&gt;1.5,2))))))</f>
      </c>
      <c r="T617">
        <f>IFERROR(U617*1,0)</f>
      </c>
      <c r="U617" t="n">
        <v>152.0</v>
      </c>
      <c r="V617" t="s">
        <v>4550</v>
      </c>
      <c r="W617" t="s">
        <v>4469</v>
      </c>
      <c r="X617" t="n">
        <v>613669.0</v>
      </c>
      <c r="Y617" t="n">
        <v>0.0</v>
      </c>
      <c r="Z617" t="n">
        <v>0.0</v>
      </c>
      <c r="AA617" t="n">
        <v>0.0</v>
      </c>
      <c r="AB617" t="n">
        <v>0.0</v>
      </c>
      <c r="AC617" t="n">
        <v>0.0</v>
      </c>
      <c r="AD617" t="n">
        <v>0.0</v>
      </c>
      <c r="AE617" t="n">
        <v>0.0</v>
      </c>
      <c r="AF617" t="n">
        <v>0.0</v>
      </c>
      <c r="AG617" t="n">
        <v>0.0</v>
      </c>
      <c r="AH617" t="n">
        <v>0.0</v>
      </c>
      <c r="AI617" t="n">
        <v>0.0</v>
      </c>
      <c r="AJ617" t="n">
        <v>0.0</v>
      </c>
      <c r="AK617" t="n">
        <v>0.0</v>
      </c>
      <c r="AL617" t="n">
        <v>0.0</v>
      </c>
      <c r="AM617" t="n">
        <v>0.0</v>
      </c>
      <c r="AN617" t="n">
        <v>0.0</v>
      </c>
      <c r="AO617" t="n">
        <v>0.0</v>
      </c>
      <c r="AP617" t="n">
        <v>0.0</v>
      </c>
      <c r="AQ617" t="n">
        <v>0.0</v>
      </c>
      <c r="CG617"/>
    </row>
    <row r="618">
      <c r="A618" t="n">
        <v>9.0</v>
      </c>
      <c r="B618">
        <f>IF((K618-G618-H618&gt;2400000),10,(L618/(K618-G618-H618)*100))</f>
      </c>
      <c r="C618">
        <f>IF(N618&gt;2400000,240000,(N618*S618)/100)</f>
      </c>
      <c r="D618">
        <f>IF(S618=0,0,IF((N618-I618)&gt;2400000,((((((N618-I618-J618)-240000))*0.1+(I618+J618)*0.1)))-7000,((((((N618-I618-J618)-(N618-I618-J618)*S618/100)))*0.1+(I618+J618)*0.1)-7000)))</f>
      </c>
      <c r="E618">
        <f>C618-O618</f>
      </c>
      <c r="F618">
        <f>D618-P618</f>
      </c>
      <c r="G618">
        <f>SUMIF(negtgel!U$2:BL$2,'Tsalin uzuulelt'!B$1,negtgel!U618:BL618) + SUMIF(negtgel!U$2:BL$2,'Tsalin uzuulelt'!B$2,negtgel!U618:BL618)+SUMIF(negtgel!U$2:BL$2,'Tsalin uzuulelt'!B$3,negtgel!U618:BL618)+SUMIF(negtgel!U$2:BL$2,'Tsalin uzuulelt'!B$4,negtgel!U618:BL618)+SUMIF(negtgel!U$2:BL$2,'Tsalin uzuulelt'!B$5,negtgel!U618:BL618)</f>
      </c>
      <c r="H618">
        <f>SUMIF(negtgel!U$2:BL$2,'Tsalin uzuulelt'!F$1,negtgel!U618:BL618) + SUMIF(negtgel!U$2:BL$2,'Tsalin uzuulelt'!F$2,negtgel!U618:BL618)+SUMIF(negtgel!U$2:BL$2,'Tsalin uzuulelt'!F$3,negtgel!U618:BL618)+SUMIF(negtgel!U$2:BL$2,'Tsalin uzuulelt'!F$4,negtgel!U618:BL618)+SUMIF(negtgel!U$2:BL$2,'Tsalin uzuulelt'!F$5,negtgel!U618:BL618)</f>
      </c>
      <c r="I618">
        <f>SUMIF(negtgel!U$2:BL$2,'Tsalin uzuulelt'!H$1,negtgel!U618:BL618) + SUMIF(negtgel!U$2:BL$2,'Tsalin uzuulelt'!H$2,negtgel!U618:BL618)+SUMIF(negtgel!U$2:BL$2,'Tsalin uzuulelt'!H$3,negtgel!U618:BL618)+SUMIF(negtgel!U$2:BL$2,'Tsalin uzuulelt'!H$4,negtgel!U618:BL618)+SUMIF(negtgel!U$2:BL$2,'Tsalin uzuulelt'!H$5,negtgel!U618:BL618)</f>
      </c>
      <c r="J618">
        <f>SUMIF(negtgel!U$2:BL$2,'Tsalin uzuulelt'!J$1,negtgel!U618:BL618) + SUMIF(negtgel!U$2:BL$2,'Tsalin uzuulelt'!J$2,negtgel!U618:BL618)+SUMIF(negtgel!U$2:BL$2,'Tsalin uzuulelt'!J$3,negtgel!U618:BL618)+SUMIF(negtgel!U$2:BL$2,'Tsalin uzuulelt'!J$4,negtgel!U618:BL618)+SUMIF(negtgel!U$2:BL$2,'Tsalin uzuulelt'!J$5,negtgel!U618:BL618)</f>
      </c>
      <c r="K618">
        <f>SUMIF(negtgel!U$2:BL$2,'Tsalin uzuulelt'!L$1,negtgel!U618:BL618) + SUMIF(negtgel!U$2:BL$2,'Tsalin uzuulelt'!L$2,negtgel!U618:BL618)+SUMIF(negtgel!U$2:BL$2,'Tsalin uzuulelt'!L$3,negtgel!U618:BL618)+SUMIF(negtgel!U$2:BL$2,'Tsalin uzuulelt'!L$4,negtgel!U618:BL618)+SUMIF(negtgel!U$2:BL$2,'Tsalin uzuulelt'!L$5,negtgel!U618:BL618)</f>
      </c>
      <c r="L618">
        <f>SUMIF(negtgel!U$2:BL$2,'Tsalin uzuulelt'!N$1,negtgel!U618:BL618) + SUMIF(negtgel!U$2:BL$2,'Tsalin uzuulelt'!N$2,negtgel!U618:BL618)+SUMIF(negtgel!U$2:BL$2,'Tsalin uzuulelt'!N$3,negtgel!U618:BL618)+SUMIF(negtgel!U$2:BL$2,'Tsalin uzuulelt'!N$4,negtgel!U618:BL618)+SUMIF(negtgel!U$2:BL$2,'Tsalin uzuulelt'!N$5,negtgel!U618:BL618)</f>
      </c>
      <c r="M618">
        <f>SUMIF(negtgel!U$2:BL$2,'Tsalin uzuulelt'!P$1,negtgel!U618:BL618) + SUMIF(negtgel!U$2:BL$2,'Tsalin uzuulelt'!P$2,negtgel!U618:BL618)+ SUMIF(negtgel!U$2:BL$2,'Tsalin uzuulelt'!P$3,negtgel!U618:BL618)+ SUMIF(negtgel!U$2:BL$2,'Tsalin uzuulelt'!P$4,negtgel!U618:BL618)+ SUMIF(negtgel!U$2:BL$2,'Tsalin uzuulelt'!P$5,negtgel!U618:BL618)</f>
      </c>
      <c r="N618">
        <f>IF(ISNUMBER(U618*1)=CF618,0,K618-H618-G618)</f>
      </c>
      <c r="O618">
        <f>IF(ISNUMBER(U618*1)=CF618,0,L618)</f>
      </c>
      <c r="P618">
        <f>IF(ISNUMBER(U618*1)=CF618,0,M618)</f>
      </c>
      <c r="Q618">
        <f>IF(N618&gt;2400000,N618,0)</f>
      </c>
      <c r="R618">
        <f>IF(L618/Q618*100&lt;3,2,10)</f>
      </c>
      <c r="S618">
        <f>IF(CH618=0,0,IF(B618&gt;9,10,IF(B618&gt;8,B618,IF(B618&gt;7.7,7.8,IF(B618&gt;3,B618,IF(B618&gt;1.5,2))))))</f>
      </c>
      <c r="T618">
        <f>IFERROR(U618*1,0)</f>
      </c>
      <c r="U618" t="n">
        <v>153.0</v>
      </c>
      <c r="V618" t="s">
        <v>4542</v>
      </c>
      <c r="W618" t="s">
        <v>4469</v>
      </c>
      <c r="X618" t="n">
        <v>577826.0</v>
      </c>
      <c r="Y618" t="n">
        <v>0.0</v>
      </c>
      <c r="Z618" t="n">
        <v>0.0</v>
      </c>
      <c r="AA618" t="n">
        <v>0.0</v>
      </c>
      <c r="AB618" t="n">
        <v>0.0</v>
      </c>
      <c r="AC618" t="n">
        <v>0.0</v>
      </c>
      <c r="AD618" t="n">
        <v>0.0</v>
      </c>
      <c r="AE618" t="n">
        <v>0.0</v>
      </c>
      <c r="AF618" t="n">
        <v>0.0</v>
      </c>
      <c r="AG618" t="n">
        <v>0.0</v>
      </c>
      <c r="AH618" t="n">
        <v>0.0</v>
      </c>
      <c r="AI618" t="n">
        <v>0.0</v>
      </c>
      <c r="AJ618" t="n">
        <v>0.0</v>
      </c>
      <c r="AK618" t="n">
        <v>0.0</v>
      </c>
      <c r="AL618" t="n">
        <v>0.0</v>
      </c>
      <c r="AM618" t="n">
        <v>0.0</v>
      </c>
      <c r="AN618" t="n">
        <v>0.0</v>
      </c>
      <c r="AO618" t="n">
        <v>0.0</v>
      </c>
      <c r="AP618" t="n">
        <v>0.0</v>
      </c>
      <c r="AQ618" t="n">
        <v>0.0</v>
      </c>
      <c r="CG618"/>
    </row>
    <row r="619">
      <c r="A619" t="n">
        <v>9.0</v>
      </c>
      <c r="B619">
        <f>IF((K619-G619-H619&gt;2400000),10,(L619/(K619-G619-H619)*100))</f>
      </c>
      <c r="C619">
        <f>IF(N619&gt;2400000,240000,(N619*S619)/100)</f>
      </c>
      <c r="D619">
        <f>IF(S619=0,0,IF((N619-I619)&gt;2400000,((((((N619-I619-J619)-240000))*0.1+(I619+J619)*0.1)))-7000,((((((N619-I619-J619)-(N619-I619-J619)*S619/100)))*0.1+(I619+J619)*0.1)-7000)))</f>
      </c>
      <c r="E619">
        <f>C619-O619</f>
      </c>
      <c r="F619">
        <f>D619-P619</f>
      </c>
      <c r="G619">
        <f>SUMIF(negtgel!U$2:BL$2,'Tsalin uzuulelt'!B$1,negtgel!U619:BL619) + SUMIF(negtgel!U$2:BL$2,'Tsalin uzuulelt'!B$2,negtgel!U619:BL619)+SUMIF(negtgel!U$2:BL$2,'Tsalin uzuulelt'!B$3,negtgel!U619:BL619)+SUMIF(negtgel!U$2:BL$2,'Tsalin uzuulelt'!B$4,negtgel!U619:BL619)+SUMIF(negtgel!U$2:BL$2,'Tsalin uzuulelt'!B$5,negtgel!U619:BL619)</f>
      </c>
      <c r="H619">
        <f>SUMIF(negtgel!U$2:BL$2,'Tsalin uzuulelt'!F$1,negtgel!U619:BL619) + SUMIF(negtgel!U$2:BL$2,'Tsalin uzuulelt'!F$2,negtgel!U619:BL619)+SUMIF(negtgel!U$2:BL$2,'Tsalin uzuulelt'!F$3,negtgel!U619:BL619)+SUMIF(negtgel!U$2:BL$2,'Tsalin uzuulelt'!F$4,negtgel!U619:BL619)+SUMIF(negtgel!U$2:BL$2,'Tsalin uzuulelt'!F$5,negtgel!U619:BL619)</f>
      </c>
      <c r="I619">
        <f>SUMIF(negtgel!U$2:BL$2,'Tsalin uzuulelt'!H$1,negtgel!U619:BL619) + SUMIF(negtgel!U$2:BL$2,'Tsalin uzuulelt'!H$2,negtgel!U619:BL619)+SUMIF(negtgel!U$2:BL$2,'Tsalin uzuulelt'!H$3,negtgel!U619:BL619)+SUMIF(negtgel!U$2:BL$2,'Tsalin uzuulelt'!H$4,negtgel!U619:BL619)+SUMIF(negtgel!U$2:BL$2,'Tsalin uzuulelt'!H$5,negtgel!U619:BL619)</f>
      </c>
      <c r="J619">
        <f>SUMIF(negtgel!U$2:BL$2,'Tsalin uzuulelt'!J$1,negtgel!U619:BL619) + SUMIF(negtgel!U$2:BL$2,'Tsalin uzuulelt'!J$2,negtgel!U619:BL619)+SUMIF(negtgel!U$2:BL$2,'Tsalin uzuulelt'!J$3,negtgel!U619:BL619)+SUMIF(negtgel!U$2:BL$2,'Tsalin uzuulelt'!J$4,negtgel!U619:BL619)+SUMIF(negtgel!U$2:BL$2,'Tsalin uzuulelt'!J$5,negtgel!U619:BL619)</f>
      </c>
      <c r="K619">
        <f>SUMIF(negtgel!U$2:BL$2,'Tsalin uzuulelt'!L$1,negtgel!U619:BL619) + SUMIF(negtgel!U$2:BL$2,'Tsalin uzuulelt'!L$2,negtgel!U619:BL619)+SUMIF(negtgel!U$2:BL$2,'Tsalin uzuulelt'!L$3,negtgel!U619:BL619)+SUMIF(negtgel!U$2:BL$2,'Tsalin uzuulelt'!L$4,negtgel!U619:BL619)+SUMIF(negtgel!U$2:BL$2,'Tsalin uzuulelt'!L$5,negtgel!U619:BL619)</f>
      </c>
      <c r="L619">
        <f>SUMIF(negtgel!U$2:BL$2,'Tsalin uzuulelt'!N$1,negtgel!U619:BL619) + SUMIF(negtgel!U$2:BL$2,'Tsalin uzuulelt'!N$2,negtgel!U619:BL619)+SUMIF(negtgel!U$2:BL$2,'Tsalin uzuulelt'!N$3,negtgel!U619:BL619)+SUMIF(negtgel!U$2:BL$2,'Tsalin uzuulelt'!N$4,negtgel!U619:BL619)+SUMIF(negtgel!U$2:BL$2,'Tsalin uzuulelt'!N$5,negtgel!U619:BL619)</f>
      </c>
      <c r="M619">
        <f>SUMIF(negtgel!U$2:BL$2,'Tsalin uzuulelt'!P$1,negtgel!U619:BL619) + SUMIF(negtgel!U$2:BL$2,'Tsalin uzuulelt'!P$2,negtgel!U619:BL619)+ SUMIF(negtgel!U$2:BL$2,'Tsalin uzuulelt'!P$3,negtgel!U619:BL619)+ SUMIF(negtgel!U$2:BL$2,'Tsalin uzuulelt'!P$4,negtgel!U619:BL619)+ SUMIF(negtgel!U$2:BL$2,'Tsalin uzuulelt'!P$5,negtgel!U619:BL619)</f>
      </c>
      <c r="N619">
        <f>IF(ISNUMBER(U619*1)=CF619,0,K619-H619-G619)</f>
      </c>
      <c r="O619">
        <f>IF(ISNUMBER(U619*1)=CF619,0,L619)</f>
      </c>
      <c r="P619">
        <f>IF(ISNUMBER(U619*1)=CF619,0,M619)</f>
      </c>
      <c r="Q619">
        <f>IF(N619&gt;2400000,N619,0)</f>
      </c>
      <c r="R619">
        <f>IF(L619/Q619*100&lt;3,2,10)</f>
      </c>
      <c r="S619">
        <f>IF(CH619=0,0,IF(B619&gt;9,10,IF(B619&gt;8,B619,IF(B619&gt;7.7,7.8,IF(B619&gt;3,B619,IF(B619&gt;1.5,2))))))</f>
      </c>
      <c r="T619">
        <f>IFERROR(U619*1,0)</f>
      </c>
      <c r="U619" t="n">
        <v>154.0</v>
      </c>
      <c r="V619" t="s">
        <v>4465</v>
      </c>
      <c r="W619" t="s">
        <v>4464</v>
      </c>
      <c r="X619" t="n">
        <v>627465.0</v>
      </c>
      <c r="Y619" t="n">
        <v>0.0</v>
      </c>
      <c r="Z619" t="n">
        <v>0.0</v>
      </c>
      <c r="AA619" t="n">
        <v>0.0</v>
      </c>
      <c r="AB619" t="n">
        <v>0.0</v>
      </c>
      <c r="AC619" t="n">
        <v>0.0</v>
      </c>
      <c r="AD619" t="n">
        <v>0.0</v>
      </c>
      <c r="AE619" t="n">
        <v>0.0</v>
      </c>
      <c r="AF619" t="n">
        <v>0.0</v>
      </c>
      <c r="AG619" t="n">
        <v>0.0</v>
      </c>
      <c r="AH619" t="n">
        <v>0.0</v>
      </c>
      <c r="AI619" t="n">
        <v>0.0</v>
      </c>
      <c r="AJ619" t="n">
        <v>0.0</v>
      </c>
      <c r="AK619" t="n">
        <v>0.0</v>
      </c>
      <c r="AL619" t="n">
        <v>0.0</v>
      </c>
      <c r="AM619" t="n">
        <v>0.0</v>
      </c>
      <c r="AN619" t="n">
        <v>0.0</v>
      </c>
      <c r="AO619" t="n">
        <v>0.0</v>
      </c>
      <c r="AP619" t="n">
        <v>0.0</v>
      </c>
      <c r="AQ619" t="n">
        <v>0.0</v>
      </c>
      <c r="CG619"/>
    </row>
    <row r="620">
      <c r="A620" t="n">
        <v>9.0</v>
      </c>
      <c r="B620">
        <f>IF((K620-G620-H620&gt;2400000),10,(L620/(K620-G620-H620)*100))</f>
      </c>
      <c r="C620">
        <f>IF(N620&gt;2400000,240000,(N620*S620)/100)</f>
      </c>
      <c r="D620">
        <f>IF(S620=0,0,IF((N620-I620)&gt;2400000,((((((N620-I620-J620)-240000))*0.1+(I620+J620)*0.1)))-7000,((((((N620-I620-J620)-(N620-I620-J620)*S620/100)))*0.1+(I620+J620)*0.1)-7000)))</f>
      </c>
      <c r="E620">
        <f>C620-O620</f>
      </c>
      <c r="F620">
        <f>D620-P620</f>
      </c>
      <c r="G620">
        <f>SUMIF(negtgel!U$2:BL$2,'Tsalin uzuulelt'!B$1,negtgel!U620:BL620) + SUMIF(negtgel!U$2:BL$2,'Tsalin uzuulelt'!B$2,negtgel!U620:BL620)+SUMIF(negtgel!U$2:BL$2,'Tsalin uzuulelt'!B$3,negtgel!U620:BL620)+SUMIF(negtgel!U$2:BL$2,'Tsalin uzuulelt'!B$4,negtgel!U620:BL620)+SUMIF(negtgel!U$2:BL$2,'Tsalin uzuulelt'!B$5,negtgel!U620:BL620)</f>
      </c>
      <c r="H620">
        <f>SUMIF(negtgel!U$2:BL$2,'Tsalin uzuulelt'!F$1,negtgel!U620:BL620) + SUMIF(negtgel!U$2:BL$2,'Tsalin uzuulelt'!F$2,negtgel!U620:BL620)+SUMIF(negtgel!U$2:BL$2,'Tsalin uzuulelt'!F$3,negtgel!U620:BL620)+SUMIF(negtgel!U$2:BL$2,'Tsalin uzuulelt'!F$4,negtgel!U620:BL620)+SUMIF(negtgel!U$2:BL$2,'Tsalin uzuulelt'!F$5,negtgel!U620:BL620)</f>
      </c>
      <c r="I620">
        <f>SUMIF(negtgel!U$2:BL$2,'Tsalin uzuulelt'!H$1,negtgel!U620:BL620) + SUMIF(negtgel!U$2:BL$2,'Tsalin uzuulelt'!H$2,negtgel!U620:BL620)+SUMIF(negtgel!U$2:BL$2,'Tsalin uzuulelt'!H$3,negtgel!U620:BL620)+SUMIF(negtgel!U$2:BL$2,'Tsalin uzuulelt'!H$4,negtgel!U620:BL620)+SUMIF(negtgel!U$2:BL$2,'Tsalin uzuulelt'!H$5,negtgel!U620:BL620)</f>
      </c>
      <c r="J620">
        <f>SUMIF(negtgel!U$2:BL$2,'Tsalin uzuulelt'!J$1,negtgel!U620:BL620) + SUMIF(negtgel!U$2:BL$2,'Tsalin uzuulelt'!J$2,negtgel!U620:BL620)+SUMIF(negtgel!U$2:BL$2,'Tsalin uzuulelt'!J$3,negtgel!U620:BL620)+SUMIF(negtgel!U$2:BL$2,'Tsalin uzuulelt'!J$4,negtgel!U620:BL620)+SUMIF(negtgel!U$2:BL$2,'Tsalin uzuulelt'!J$5,negtgel!U620:BL620)</f>
      </c>
      <c r="K620">
        <f>SUMIF(negtgel!U$2:BL$2,'Tsalin uzuulelt'!L$1,negtgel!U620:BL620) + SUMIF(negtgel!U$2:BL$2,'Tsalin uzuulelt'!L$2,negtgel!U620:BL620)+SUMIF(negtgel!U$2:BL$2,'Tsalin uzuulelt'!L$3,negtgel!U620:BL620)+SUMIF(negtgel!U$2:BL$2,'Tsalin uzuulelt'!L$4,negtgel!U620:BL620)+SUMIF(negtgel!U$2:BL$2,'Tsalin uzuulelt'!L$5,negtgel!U620:BL620)</f>
      </c>
      <c r="L620">
        <f>SUMIF(negtgel!U$2:BL$2,'Tsalin uzuulelt'!N$1,negtgel!U620:BL620) + SUMIF(negtgel!U$2:BL$2,'Tsalin uzuulelt'!N$2,negtgel!U620:BL620)+SUMIF(negtgel!U$2:BL$2,'Tsalin uzuulelt'!N$3,negtgel!U620:BL620)+SUMIF(negtgel!U$2:BL$2,'Tsalin uzuulelt'!N$4,negtgel!U620:BL620)+SUMIF(negtgel!U$2:BL$2,'Tsalin uzuulelt'!N$5,negtgel!U620:BL620)</f>
      </c>
      <c r="M620">
        <f>SUMIF(negtgel!U$2:BL$2,'Tsalin uzuulelt'!P$1,negtgel!U620:BL620) + SUMIF(negtgel!U$2:BL$2,'Tsalin uzuulelt'!P$2,negtgel!U620:BL620)+ SUMIF(negtgel!U$2:BL$2,'Tsalin uzuulelt'!P$3,negtgel!U620:BL620)+ SUMIF(negtgel!U$2:BL$2,'Tsalin uzuulelt'!P$4,negtgel!U620:BL620)+ SUMIF(negtgel!U$2:BL$2,'Tsalin uzuulelt'!P$5,negtgel!U620:BL620)</f>
      </c>
      <c r="N620">
        <f>IF(ISNUMBER(U620*1)=CF620,0,K620-H620-G620)</f>
      </c>
      <c r="O620">
        <f>IF(ISNUMBER(U620*1)=CF620,0,L620)</f>
      </c>
      <c r="P620">
        <f>IF(ISNUMBER(U620*1)=CF620,0,M620)</f>
      </c>
      <c r="Q620">
        <f>IF(N620&gt;2400000,N620,0)</f>
      </c>
      <c r="R620">
        <f>IF(L620/Q620*100&lt;3,2,10)</f>
      </c>
      <c r="S620">
        <f>IF(CH620=0,0,IF(B620&gt;9,10,IF(B620&gt;8,B620,IF(B620&gt;7.7,7.8,IF(B620&gt;3,B620,IF(B620&gt;1.5,2))))))</f>
      </c>
      <c r="T620">
        <f>IFERROR(U620*1,0)</f>
      </c>
      <c r="U620" t="n">
        <v>155.0</v>
      </c>
      <c r="V620" t="s">
        <v>4539</v>
      </c>
      <c r="W620" t="s">
        <v>4469</v>
      </c>
      <c r="X620" t="n">
        <v>547759.0</v>
      </c>
      <c r="Y620" t="n">
        <v>0.0</v>
      </c>
      <c r="Z620" t="n">
        <v>0.0</v>
      </c>
      <c r="AA620" t="n">
        <v>0.0</v>
      </c>
      <c r="AB620" t="n">
        <v>0.0</v>
      </c>
      <c r="AC620" t="n">
        <v>0.0</v>
      </c>
      <c r="AD620" t="n">
        <v>0.0</v>
      </c>
      <c r="AE620" t="n">
        <v>0.0</v>
      </c>
      <c r="AF620" t="n">
        <v>0.0</v>
      </c>
      <c r="AG620" t="n">
        <v>0.0</v>
      </c>
      <c r="AH620" t="n">
        <v>0.0</v>
      </c>
      <c r="AI620" t="n">
        <v>0.0</v>
      </c>
      <c r="AJ620" t="n">
        <v>0.0</v>
      </c>
      <c r="AK620" t="n">
        <v>0.0</v>
      </c>
      <c r="AL620" t="n">
        <v>0.0</v>
      </c>
      <c r="AM620" t="n">
        <v>0.0</v>
      </c>
      <c r="AN620" t="n">
        <v>0.0</v>
      </c>
      <c r="AO620" t="n">
        <v>0.0</v>
      </c>
      <c r="AP620" t="n">
        <v>0.0</v>
      </c>
      <c r="AQ620" t="n">
        <v>0.0</v>
      </c>
      <c r="CG620"/>
    </row>
    <row r="621">
      <c r="A621" t="n">
        <v>9.0</v>
      </c>
      <c r="B621">
        <f>IF((K621-G621-H621&gt;2400000),10,(L621/(K621-G621-H621)*100))</f>
      </c>
      <c r="C621">
        <f>IF(N621&gt;2400000,240000,(N621*S621)/100)</f>
      </c>
      <c r="D621">
        <f>IF(S621=0,0,IF((N621-I621)&gt;2400000,((((((N621-I621-J621)-240000))*0.1+(I621+J621)*0.1)))-7000,((((((N621-I621-J621)-(N621-I621-J621)*S621/100)))*0.1+(I621+J621)*0.1)-7000)))</f>
      </c>
      <c r="E621">
        <f>C621-O621</f>
      </c>
      <c r="F621">
        <f>D621-P621</f>
      </c>
      <c r="G621">
        <f>SUMIF(negtgel!U$2:BL$2,'Tsalin uzuulelt'!B$1,negtgel!U621:BL621) + SUMIF(negtgel!U$2:BL$2,'Tsalin uzuulelt'!B$2,negtgel!U621:BL621)+SUMIF(negtgel!U$2:BL$2,'Tsalin uzuulelt'!B$3,negtgel!U621:BL621)+SUMIF(negtgel!U$2:BL$2,'Tsalin uzuulelt'!B$4,negtgel!U621:BL621)+SUMIF(negtgel!U$2:BL$2,'Tsalin uzuulelt'!B$5,negtgel!U621:BL621)</f>
      </c>
      <c r="H621">
        <f>SUMIF(negtgel!U$2:BL$2,'Tsalin uzuulelt'!F$1,negtgel!U621:BL621) + SUMIF(negtgel!U$2:BL$2,'Tsalin uzuulelt'!F$2,negtgel!U621:BL621)+SUMIF(negtgel!U$2:BL$2,'Tsalin uzuulelt'!F$3,negtgel!U621:BL621)+SUMIF(negtgel!U$2:BL$2,'Tsalin uzuulelt'!F$4,negtgel!U621:BL621)+SUMIF(negtgel!U$2:BL$2,'Tsalin uzuulelt'!F$5,negtgel!U621:BL621)</f>
      </c>
      <c r="I621">
        <f>SUMIF(negtgel!U$2:BL$2,'Tsalin uzuulelt'!H$1,negtgel!U621:BL621) + SUMIF(negtgel!U$2:BL$2,'Tsalin uzuulelt'!H$2,negtgel!U621:BL621)+SUMIF(negtgel!U$2:BL$2,'Tsalin uzuulelt'!H$3,negtgel!U621:BL621)+SUMIF(negtgel!U$2:BL$2,'Tsalin uzuulelt'!H$4,negtgel!U621:BL621)+SUMIF(negtgel!U$2:BL$2,'Tsalin uzuulelt'!H$5,negtgel!U621:BL621)</f>
      </c>
      <c r="J621">
        <f>SUMIF(negtgel!U$2:BL$2,'Tsalin uzuulelt'!J$1,negtgel!U621:BL621) + SUMIF(negtgel!U$2:BL$2,'Tsalin uzuulelt'!J$2,negtgel!U621:BL621)+SUMIF(negtgel!U$2:BL$2,'Tsalin uzuulelt'!J$3,negtgel!U621:BL621)+SUMIF(negtgel!U$2:BL$2,'Tsalin uzuulelt'!J$4,negtgel!U621:BL621)+SUMIF(negtgel!U$2:BL$2,'Tsalin uzuulelt'!J$5,negtgel!U621:BL621)</f>
      </c>
      <c r="K621">
        <f>SUMIF(negtgel!U$2:BL$2,'Tsalin uzuulelt'!L$1,negtgel!U621:BL621) + SUMIF(negtgel!U$2:BL$2,'Tsalin uzuulelt'!L$2,negtgel!U621:BL621)+SUMIF(negtgel!U$2:BL$2,'Tsalin uzuulelt'!L$3,negtgel!U621:BL621)+SUMIF(negtgel!U$2:BL$2,'Tsalin uzuulelt'!L$4,negtgel!U621:BL621)+SUMIF(negtgel!U$2:BL$2,'Tsalin uzuulelt'!L$5,negtgel!U621:BL621)</f>
      </c>
      <c r="L621">
        <f>SUMIF(negtgel!U$2:BL$2,'Tsalin uzuulelt'!N$1,negtgel!U621:BL621) + SUMIF(negtgel!U$2:BL$2,'Tsalin uzuulelt'!N$2,negtgel!U621:BL621)+SUMIF(negtgel!U$2:BL$2,'Tsalin uzuulelt'!N$3,negtgel!U621:BL621)+SUMIF(negtgel!U$2:BL$2,'Tsalin uzuulelt'!N$4,negtgel!U621:BL621)+SUMIF(negtgel!U$2:BL$2,'Tsalin uzuulelt'!N$5,negtgel!U621:BL621)</f>
      </c>
      <c r="M621">
        <f>SUMIF(negtgel!U$2:BL$2,'Tsalin uzuulelt'!P$1,negtgel!U621:BL621) + SUMIF(negtgel!U$2:BL$2,'Tsalin uzuulelt'!P$2,negtgel!U621:BL621)+ SUMIF(negtgel!U$2:BL$2,'Tsalin uzuulelt'!P$3,negtgel!U621:BL621)+ SUMIF(negtgel!U$2:BL$2,'Tsalin uzuulelt'!P$4,negtgel!U621:BL621)+ SUMIF(negtgel!U$2:BL$2,'Tsalin uzuulelt'!P$5,negtgel!U621:BL621)</f>
      </c>
      <c r="N621">
        <f>IF(ISNUMBER(U621*1)=CF621,0,K621-H621-G621)</f>
      </c>
      <c r="O621">
        <f>IF(ISNUMBER(U621*1)=CF621,0,L621)</f>
      </c>
      <c r="P621">
        <f>IF(ISNUMBER(U621*1)=CF621,0,M621)</f>
      </c>
      <c r="Q621">
        <f>IF(N621&gt;2400000,N621,0)</f>
      </c>
      <c r="R621">
        <f>IF(L621/Q621*100&lt;3,2,10)</f>
      </c>
      <c r="S621">
        <f>IF(CH621=0,0,IF(B621&gt;9,10,IF(B621&gt;8,B621,IF(B621&gt;7.7,7.8,IF(B621&gt;3,B621,IF(B621&gt;1.5,2))))))</f>
      </c>
      <c r="T621">
        <f>IFERROR(U621*1,0)</f>
      </c>
      <c r="U621" t="n">
        <v>156.0</v>
      </c>
      <c r="V621" t="s">
        <v>4523</v>
      </c>
      <c r="W621" t="s">
        <v>4469</v>
      </c>
      <c r="X621" t="n">
        <v>677436.0</v>
      </c>
      <c r="Y621" t="n">
        <v>0.0</v>
      </c>
      <c r="Z621" t="n">
        <v>0.0</v>
      </c>
      <c r="AA621" t="n">
        <v>0.0</v>
      </c>
      <c r="AB621" t="n">
        <v>0.0</v>
      </c>
      <c r="AC621" t="n">
        <v>0.0</v>
      </c>
      <c r="AD621" t="n">
        <v>0.0</v>
      </c>
      <c r="AE621" t="n">
        <v>0.0</v>
      </c>
      <c r="AF621" t="n">
        <v>0.0</v>
      </c>
      <c r="AG621" t="n">
        <v>0.0</v>
      </c>
      <c r="AH621" t="n">
        <v>0.0</v>
      </c>
      <c r="AI621" t="n">
        <v>0.0</v>
      </c>
      <c r="AJ621" t="n">
        <v>0.0</v>
      </c>
      <c r="AK621" t="n">
        <v>0.0</v>
      </c>
      <c r="AL621" t="n">
        <v>0.0</v>
      </c>
      <c r="AM621" t="n">
        <v>0.0</v>
      </c>
      <c r="AN621" t="n">
        <v>0.0</v>
      </c>
      <c r="AO621" t="n">
        <v>0.0</v>
      </c>
      <c r="AP621" t="n">
        <v>0.0</v>
      </c>
      <c r="AQ621" t="n">
        <v>0.0</v>
      </c>
      <c r="CG621"/>
    </row>
    <row r="622">
      <c r="A622" t="n">
        <v>9.0</v>
      </c>
      <c r="B622">
        <f>IF((K622-G622-H622&gt;2400000),10,(L622/(K622-G622-H622)*100))</f>
      </c>
      <c r="C622">
        <f>IF(N622&gt;2400000,240000,(N622*S622)/100)</f>
      </c>
      <c r="D622">
        <f>IF(S622=0,0,IF((N622-I622)&gt;2400000,((((((N622-I622-J622)-240000))*0.1+(I622+J622)*0.1)))-7000,((((((N622-I622-J622)-(N622-I622-J622)*S622/100)))*0.1+(I622+J622)*0.1)-7000)))</f>
      </c>
      <c r="E622">
        <f>C622-O622</f>
      </c>
      <c r="F622">
        <f>D622-P622</f>
      </c>
      <c r="G622">
        <f>SUMIF(negtgel!U$2:BL$2,'Tsalin uzuulelt'!B$1,negtgel!U622:BL622) + SUMIF(negtgel!U$2:BL$2,'Tsalin uzuulelt'!B$2,negtgel!U622:BL622)+SUMIF(negtgel!U$2:BL$2,'Tsalin uzuulelt'!B$3,negtgel!U622:BL622)+SUMIF(negtgel!U$2:BL$2,'Tsalin uzuulelt'!B$4,negtgel!U622:BL622)+SUMIF(negtgel!U$2:BL$2,'Tsalin uzuulelt'!B$5,negtgel!U622:BL622)</f>
      </c>
      <c r="H622">
        <f>SUMIF(negtgel!U$2:BL$2,'Tsalin uzuulelt'!F$1,negtgel!U622:BL622) + SUMIF(negtgel!U$2:BL$2,'Tsalin uzuulelt'!F$2,negtgel!U622:BL622)+SUMIF(negtgel!U$2:BL$2,'Tsalin uzuulelt'!F$3,negtgel!U622:BL622)+SUMIF(negtgel!U$2:BL$2,'Tsalin uzuulelt'!F$4,negtgel!U622:BL622)+SUMIF(negtgel!U$2:BL$2,'Tsalin uzuulelt'!F$5,negtgel!U622:BL622)</f>
      </c>
      <c r="I622">
        <f>SUMIF(negtgel!U$2:BL$2,'Tsalin uzuulelt'!H$1,negtgel!U622:BL622) + SUMIF(negtgel!U$2:BL$2,'Tsalin uzuulelt'!H$2,negtgel!U622:BL622)+SUMIF(negtgel!U$2:BL$2,'Tsalin uzuulelt'!H$3,negtgel!U622:BL622)+SUMIF(negtgel!U$2:BL$2,'Tsalin uzuulelt'!H$4,negtgel!U622:BL622)+SUMIF(negtgel!U$2:BL$2,'Tsalin uzuulelt'!H$5,negtgel!U622:BL622)</f>
      </c>
      <c r="J622">
        <f>SUMIF(negtgel!U$2:BL$2,'Tsalin uzuulelt'!J$1,negtgel!U622:BL622) + SUMIF(negtgel!U$2:BL$2,'Tsalin uzuulelt'!J$2,negtgel!U622:BL622)+SUMIF(negtgel!U$2:BL$2,'Tsalin uzuulelt'!J$3,negtgel!U622:BL622)+SUMIF(negtgel!U$2:BL$2,'Tsalin uzuulelt'!J$4,negtgel!U622:BL622)+SUMIF(negtgel!U$2:BL$2,'Tsalin uzuulelt'!J$5,negtgel!U622:BL622)</f>
      </c>
      <c r="K622">
        <f>SUMIF(negtgel!U$2:BL$2,'Tsalin uzuulelt'!L$1,negtgel!U622:BL622) + SUMIF(negtgel!U$2:BL$2,'Tsalin uzuulelt'!L$2,negtgel!U622:BL622)+SUMIF(negtgel!U$2:BL$2,'Tsalin uzuulelt'!L$3,negtgel!U622:BL622)+SUMIF(negtgel!U$2:BL$2,'Tsalin uzuulelt'!L$4,negtgel!U622:BL622)+SUMIF(negtgel!U$2:BL$2,'Tsalin uzuulelt'!L$5,negtgel!U622:BL622)</f>
      </c>
      <c r="L622">
        <f>SUMIF(negtgel!U$2:BL$2,'Tsalin uzuulelt'!N$1,negtgel!U622:BL622) + SUMIF(negtgel!U$2:BL$2,'Tsalin uzuulelt'!N$2,negtgel!U622:BL622)+SUMIF(negtgel!U$2:BL$2,'Tsalin uzuulelt'!N$3,negtgel!U622:BL622)+SUMIF(negtgel!U$2:BL$2,'Tsalin uzuulelt'!N$4,negtgel!U622:BL622)+SUMIF(negtgel!U$2:BL$2,'Tsalin uzuulelt'!N$5,negtgel!U622:BL622)</f>
      </c>
      <c r="M622">
        <f>SUMIF(negtgel!U$2:BL$2,'Tsalin uzuulelt'!P$1,negtgel!U622:BL622) + SUMIF(negtgel!U$2:BL$2,'Tsalin uzuulelt'!P$2,negtgel!U622:BL622)+ SUMIF(negtgel!U$2:BL$2,'Tsalin uzuulelt'!P$3,negtgel!U622:BL622)+ SUMIF(negtgel!U$2:BL$2,'Tsalin uzuulelt'!P$4,negtgel!U622:BL622)+ SUMIF(negtgel!U$2:BL$2,'Tsalin uzuulelt'!P$5,negtgel!U622:BL622)</f>
      </c>
      <c r="N622">
        <f>IF(ISNUMBER(U622*1)=CF622,0,K622-H622-G622)</f>
      </c>
      <c r="O622">
        <f>IF(ISNUMBER(U622*1)=CF622,0,L622)</f>
      </c>
      <c r="P622">
        <f>IF(ISNUMBER(U622*1)=CF622,0,M622)</f>
      </c>
      <c r="Q622">
        <f>IF(N622&gt;2400000,N622,0)</f>
      </c>
      <c r="R622">
        <f>IF(L622/Q622*100&lt;3,2,10)</f>
      </c>
      <c r="S622">
        <f>IF(CH622=0,0,IF(B622&gt;9,10,IF(B622&gt;8,B622,IF(B622&gt;7.7,7.8,IF(B622&gt;3,B622,IF(B622&gt;1.5,2))))))</f>
      </c>
      <c r="T622">
        <f>IFERROR(U622*1,0)</f>
      </c>
      <c r="U622" t="n">
        <v>157.0</v>
      </c>
      <c r="V622" t="s">
        <v>4524</v>
      </c>
      <c r="W622" t="s">
        <v>4469</v>
      </c>
      <c r="X622" t="n">
        <v>677436.0</v>
      </c>
      <c r="Y622" t="n">
        <v>0.0</v>
      </c>
      <c r="Z622" t="n">
        <v>0.0</v>
      </c>
      <c r="AA622" t="n">
        <v>0.0</v>
      </c>
      <c r="AB622" t="n">
        <v>0.0</v>
      </c>
      <c r="AC622" t="n">
        <v>0.0</v>
      </c>
      <c r="AD622" t="n">
        <v>0.0</v>
      </c>
      <c r="AE622" t="n">
        <v>0.0</v>
      </c>
      <c r="AF622" t="n">
        <v>0.0</v>
      </c>
      <c r="AG622" t="n">
        <v>0.0</v>
      </c>
      <c r="AH622" t="n">
        <v>0.0</v>
      </c>
      <c r="AI622" t="n">
        <v>0.0</v>
      </c>
      <c r="AJ622" t="n">
        <v>0.0</v>
      </c>
      <c r="AK622" t="n">
        <v>0.0</v>
      </c>
      <c r="AL622" t="n">
        <v>0.0</v>
      </c>
      <c r="AM622" t="n">
        <v>0.0</v>
      </c>
      <c r="AN622" t="n">
        <v>0.0</v>
      </c>
      <c r="AO622" t="n">
        <v>0.0</v>
      </c>
      <c r="AP622" t="n">
        <v>0.0</v>
      </c>
      <c r="AQ622" t="n">
        <v>0.0</v>
      </c>
      <c r="CG622"/>
    </row>
    <row r="625">
      <c r="A625" t="n">
        <v>10.0</v>
      </c>
      <c r="B625">
        <f>IF((K625-G625-H625&gt;2400000),10,(L625/(K625-G625-H625)*100))</f>
      </c>
      <c r="C625">
        <f>IF(N625&gt;2400000,240000,(N625*S625)/100)</f>
      </c>
      <c r="D625">
        <f>IF(S625=0,0,IF((N625-I625)&gt;2400000,((((((N625-I625-J625)-240000))*0.1+(I625+J625)*0.1)))-7000,((((((N625-I625-J625)-(N625-I625-J625)*S625/100)))*0.1+(I625+J625)*0.1)-7000)))</f>
      </c>
      <c r="E625">
        <f>C625-O625</f>
      </c>
      <c r="F625">
        <f>D625-P625</f>
      </c>
      <c r="G625">
        <f>SUMIF(negtgel!U$2:BL$2,'Tsalin uzuulelt'!B$1,negtgel!U625:BL625) + SUMIF(negtgel!U$2:BL$2,'Tsalin uzuulelt'!B$2,negtgel!U625:BL625)+SUMIF(negtgel!U$2:BL$2,'Tsalin uzuulelt'!B$3,negtgel!U625:BL625)+SUMIF(negtgel!U$2:BL$2,'Tsalin uzuulelt'!B$4,negtgel!U625:BL625)+SUMIF(negtgel!U$2:BL$2,'Tsalin uzuulelt'!B$5,negtgel!U625:BL625)</f>
      </c>
      <c r="H625">
        <f>SUMIF(negtgel!U$2:BL$2,'Tsalin uzuulelt'!F$1,negtgel!U625:BL625) + SUMIF(negtgel!U$2:BL$2,'Tsalin uzuulelt'!F$2,negtgel!U625:BL625)+SUMIF(negtgel!U$2:BL$2,'Tsalin uzuulelt'!F$3,negtgel!U625:BL625)+SUMIF(negtgel!U$2:BL$2,'Tsalin uzuulelt'!F$4,negtgel!U625:BL625)+SUMIF(negtgel!U$2:BL$2,'Tsalin uzuulelt'!F$5,negtgel!U625:BL625)</f>
      </c>
      <c r="I625">
        <f>SUMIF(negtgel!U$2:BL$2,'Tsalin uzuulelt'!H$1,negtgel!U625:BL625) + SUMIF(negtgel!U$2:BL$2,'Tsalin uzuulelt'!H$2,negtgel!U625:BL625)+SUMIF(negtgel!U$2:BL$2,'Tsalin uzuulelt'!H$3,negtgel!U625:BL625)+SUMIF(negtgel!U$2:BL$2,'Tsalin uzuulelt'!H$4,negtgel!U625:BL625)+SUMIF(negtgel!U$2:BL$2,'Tsalin uzuulelt'!H$5,negtgel!U625:BL625)</f>
      </c>
      <c r="J625">
        <f>SUMIF(negtgel!U$2:BL$2,'Tsalin uzuulelt'!J$1,negtgel!U625:BL625) + SUMIF(negtgel!U$2:BL$2,'Tsalin uzuulelt'!J$2,negtgel!U625:BL625)+SUMIF(negtgel!U$2:BL$2,'Tsalin uzuulelt'!J$3,negtgel!U625:BL625)+SUMIF(negtgel!U$2:BL$2,'Tsalin uzuulelt'!J$4,negtgel!U625:BL625)+SUMIF(negtgel!U$2:BL$2,'Tsalin uzuulelt'!J$5,negtgel!U625:BL625)</f>
      </c>
      <c r="K625">
        <f>SUMIF(negtgel!U$2:BL$2,'Tsalin uzuulelt'!L$1,negtgel!U625:BL625) + SUMIF(negtgel!U$2:BL$2,'Tsalin uzuulelt'!L$2,negtgel!U625:BL625)+SUMIF(negtgel!U$2:BL$2,'Tsalin uzuulelt'!L$3,negtgel!U625:BL625)+SUMIF(negtgel!U$2:BL$2,'Tsalin uzuulelt'!L$4,negtgel!U625:BL625)+SUMIF(negtgel!U$2:BL$2,'Tsalin uzuulelt'!L$5,negtgel!U625:BL625)</f>
      </c>
      <c r="L625">
        <f>SUMIF(negtgel!U$2:BL$2,'Tsalin uzuulelt'!N$1,negtgel!U625:BL625) + SUMIF(negtgel!U$2:BL$2,'Tsalin uzuulelt'!N$2,negtgel!U625:BL625)+SUMIF(negtgel!U$2:BL$2,'Tsalin uzuulelt'!N$3,negtgel!U625:BL625)+SUMIF(negtgel!U$2:BL$2,'Tsalin uzuulelt'!N$4,negtgel!U625:BL625)+SUMIF(negtgel!U$2:BL$2,'Tsalin uzuulelt'!N$5,negtgel!U625:BL625)</f>
      </c>
      <c r="M625">
        <f>SUMIF(negtgel!U$2:BL$2,'Tsalin uzuulelt'!P$1,negtgel!U625:BL625) + SUMIF(negtgel!U$2:BL$2,'Tsalin uzuulelt'!P$2,negtgel!U625:BL625)+ SUMIF(negtgel!U$2:BL$2,'Tsalin uzuulelt'!P$3,negtgel!U625:BL625)+ SUMIF(negtgel!U$2:BL$2,'Tsalin uzuulelt'!P$4,negtgel!U625:BL625)+ SUMIF(negtgel!U$2:BL$2,'Tsalin uzuulelt'!P$5,negtgel!U625:BL625)</f>
      </c>
      <c r="N625">
        <f>IF(ISNUMBER(U625*1)=CF625,0,K625-H625-G625)</f>
      </c>
      <c r="O625">
        <f>IF(ISNUMBER(U625*1)=CF625,0,L625)</f>
      </c>
      <c r="P625">
        <f>IF(ISNUMBER(U625*1)=CF625,0,M625)</f>
      </c>
      <c r="Q625">
        <f>IF(N625&gt;2400000,N625,0)</f>
      </c>
      <c r="R625">
        <f>IF(L625/Q625*100&lt;3,2,10)</f>
      </c>
      <c r="S625">
        <f>IF(CH625=0,0,IF(B625&gt;9,10,IF(B625&gt;8,B625,IF(B625&gt;7.7,7.8,IF(B625&gt;3,B625,IF(B625&gt;1.5,2))))))</f>
      </c>
      <c r="T625">
        <f>IFERROR(U625*1,0)</f>
      </c>
      <c r="U625" t="s">
        <v>4460</v>
      </c>
      <c r="V625"/>
      <c r="W625"/>
      <c r="X625"/>
      <c r="Y625"/>
      <c r="Z625"/>
      <c r="AA625"/>
      <c r="AB625"/>
      <c r="AC625"/>
      <c r="AD625"/>
      <c r="AE625"/>
      <c r="AF625"/>
      <c r="AG625"/>
      <c r="AH625"/>
      <c r="AI625"/>
      <c r="AJ625"/>
      <c r="AK625"/>
      <c r="AL625"/>
      <c r="AM625"/>
      <c r="AN625"/>
      <c r="AO625"/>
      <c r="AP625"/>
      <c r="AQ625"/>
      <c r="CG625"/>
    </row>
    <row r="626">
      <c r="A626" t="n">
        <v>10.0</v>
      </c>
      <c r="B626">
        <f>IF((K626-G626-H626&gt;2400000),10,(L626/(K626-G626-H626)*100))</f>
      </c>
      <c r="C626">
        <f>IF(N626&gt;2400000,240000,(N626*S626)/100)</f>
      </c>
      <c r="D626">
        <f>IF(S626=0,0,IF((N626-I626)&gt;2400000,((((((N626-I626-J626)-240000))*0.1+(I626+J626)*0.1)))-7000,((((((N626-I626-J626)-(N626-I626-J626)*S626/100)))*0.1+(I626+J626)*0.1)-7000)))</f>
      </c>
      <c r="E626">
        <f>C626-O626</f>
      </c>
      <c r="F626">
        <f>D626-P626</f>
      </c>
      <c r="G626">
        <f>SUMIF(negtgel!U$2:BL$2,'Tsalin uzuulelt'!B$1,negtgel!U626:BL626) + SUMIF(negtgel!U$2:BL$2,'Tsalin uzuulelt'!B$2,negtgel!U626:BL626)+SUMIF(negtgel!U$2:BL$2,'Tsalin uzuulelt'!B$3,negtgel!U626:BL626)+SUMIF(negtgel!U$2:BL$2,'Tsalin uzuulelt'!B$4,negtgel!U626:BL626)+SUMIF(negtgel!U$2:BL$2,'Tsalin uzuulelt'!B$5,negtgel!U626:BL626)</f>
      </c>
      <c r="H626">
        <f>SUMIF(negtgel!U$2:BL$2,'Tsalin uzuulelt'!F$1,negtgel!U626:BL626) + SUMIF(negtgel!U$2:BL$2,'Tsalin uzuulelt'!F$2,negtgel!U626:BL626)+SUMIF(negtgel!U$2:BL$2,'Tsalin uzuulelt'!F$3,negtgel!U626:BL626)+SUMIF(negtgel!U$2:BL$2,'Tsalin uzuulelt'!F$4,negtgel!U626:BL626)+SUMIF(negtgel!U$2:BL$2,'Tsalin uzuulelt'!F$5,negtgel!U626:BL626)</f>
      </c>
      <c r="I626">
        <f>SUMIF(negtgel!U$2:BL$2,'Tsalin uzuulelt'!H$1,negtgel!U626:BL626) + SUMIF(negtgel!U$2:BL$2,'Tsalin uzuulelt'!H$2,negtgel!U626:BL626)+SUMIF(negtgel!U$2:BL$2,'Tsalin uzuulelt'!H$3,negtgel!U626:BL626)+SUMIF(negtgel!U$2:BL$2,'Tsalin uzuulelt'!H$4,negtgel!U626:BL626)+SUMIF(negtgel!U$2:BL$2,'Tsalin uzuulelt'!H$5,negtgel!U626:BL626)</f>
      </c>
      <c r="J626">
        <f>SUMIF(negtgel!U$2:BL$2,'Tsalin uzuulelt'!J$1,negtgel!U626:BL626) + SUMIF(negtgel!U$2:BL$2,'Tsalin uzuulelt'!J$2,negtgel!U626:BL626)+SUMIF(negtgel!U$2:BL$2,'Tsalin uzuulelt'!J$3,negtgel!U626:BL626)+SUMIF(negtgel!U$2:BL$2,'Tsalin uzuulelt'!J$4,negtgel!U626:BL626)+SUMIF(negtgel!U$2:BL$2,'Tsalin uzuulelt'!J$5,negtgel!U626:BL626)</f>
      </c>
      <c r="K626">
        <f>SUMIF(negtgel!U$2:BL$2,'Tsalin uzuulelt'!L$1,negtgel!U626:BL626) + SUMIF(negtgel!U$2:BL$2,'Tsalin uzuulelt'!L$2,negtgel!U626:BL626)+SUMIF(negtgel!U$2:BL$2,'Tsalin uzuulelt'!L$3,negtgel!U626:BL626)+SUMIF(negtgel!U$2:BL$2,'Tsalin uzuulelt'!L$4,negtgel!U626:BL626)+SUMIF(negtgel!U$2:BL$2,'Tsalin uzuulelt'!L$5,negtgel!U626:BL626)</f>
      </c>
      <c r="L626">
        <f>SUMIF(negtgel!U$2:BL$2,'Tsalin uzuulelt'!N$1,negtgel!U626:BL626) + SUMIF(negtgel!U$2:BL$2,'Tsalin uzuulelt'!N$2,negtgel!U626:BL626)+SUMIF(negtgel!U$2:BL$2,'Tsalin uzuulelt'!N$3,negtgel!U626:BL626)+SUMIF(negtgel!U$2:BL$2,'Tsalin uzuulelt'!N$4,negtgel!U626:BL626)+SUMIF(negtgel!U$2:BL$2,'Tsalin uzuulelt'!N$5,negtgel!U626:BL626)</f>
      </c>
      <c r="M626">
        <f>SUMIF(negtgel!U$2:BL$2,'Tsalin uzuulelt'!P$1,negtgel!U626:BL626) + SUMIF(negtgel!U$2:BL$2,'Tsalin uzuulelt'!P$2,negtgel!U626:BL626)+ SUMIF(negtgel!U$2:BL$2,'Tsalin uzuulelt'!P$3,negtgel!U626:BL626)+ SUMIF(negtgel!U$2:BL$2,'Tsalin uzuulelt'!P$4,negtgel!U626:BL626)+ SUMIF(negtgel!U$2:BL$2,'Tsalin uzuulelt'!P$5,negtgel!U626:BL626)</f>
      </c>
      <c r="N626">
        <f>IF(ISNUMBER(U626*1)=CF626,0,K626-H626-G626)</f>
      </c>
      <c r="O626">
        <f>IF(ISNUMBER(U626*1)=CF626,0,L626)</f>
      </c>
      <c r="P626">
        <f>IF(ISNUMBER(U626*1)=CF626,0,M626)</f>
      </c>
      <c r="Q626">
        <f>IF(N626&gt;2400000,N626,0)</f>
      </c>
      <c r="R626">
        <f>IF(L626/Q626*100&lt;3,2,10)</f>
      </c>
      <c r="S626">
        <f>IF(CH626=0,0,IF(B626&gt;9,10,IF(B626&gt;8,B626,IF(B626&gt;7.7,7.8,IF(B626&gt;3,B626,IF(B626&gt;1.5,2))))))</f>
      </c>
      <c r="T626">
        <f>IFERROR(U626*1,0)</f>
      </c>
      <c r="U626" t="n">
        <v>20.0</v>
      </c>
      <c r="V626" t="s">
        <v>4540</v>
      </c>
      <c r="W626" t="s">
        <v>4469</v>
      </c>
      <c r="X626" t="n">
        <v>645556.0</v>
      </c>
      <c r="Y626" t="n">
        <v>645556.0</v>
      </c>
      <c r="Z626" t="n">
        <v>96833.0</v>
      </c>
      <c r="AA626" t="n">
        <v>129111.0</v>
      </c>
      <c r="AB626" t="n">
        <v>0.0</v>
      </c>
      <c r="AC626" t="n">
        <v>96833.0</v>
      </c>
      <c r="AD626" t="n">
        <v>0.0</v>
      </c>
      <c r="AE626" t="n">
        <v>129111.0</v>
      </c>
      <c r="AF626" t="n">
        <v>66000.0</v>
      </c>
      <c r="AG626" t="n">
        <v>0.0</v>
      </c>
      <c r="AH626" t="n">
        <v>0.0</v>
      </c>
      <c r="AI626" t="n">
        <v>0.0</v>
      </c>
      <c r="AJ626" t="n">
        <v>0.0</v>
      </c>
      <c r="AK626" t="n">
        <v>0.0</v>
      </c>
      <c r="AL626" t="n">
        <v>0.0</v>
      </c>
      <c r="AM626" t="n">
        <v>0.0</v>
      </c>
      <c r="AN626" t="n">
        <v>0.0</v>
      </c>
      <c r="AO626" t="n">
        <v>1163444.0</v>
      </c>
      <c r="AP626" t="n">
        <v>116345.0</v>
      </c>
      <c r="AQ626" t="n">
        <v>98370.0</v>
      </c>
      <c r="CG626"/>
    </row>
    <row r="627">
      <c r="A627" t="n">
        <v>10.0</v>
      </c>
      <c r="B627">
        <f>IF((K627-G627-H627&gt;2400000),10,(L627/(K627-G627-H627)*100))</f>
      </c>
      <c r="C627">
        <f>IF(N627&gt;2400000,240000,(N627*S627)/100)</f>
      </c>
      <c r="D627">
        <f>IF(S627=0,0,IF((N627-I627)&gt;2400000,((((((N627-I627-J627)-240000))*0.1+(I627+J627)*0.1)))-7000,((((((N627-I627-J627)-(N627-I627-J627)*S627/100)))*0.1+(I627+J627)*0.1)-7000)))</f>
      </c>
      <c r="E627">
        <f>C627-O627</f>
      </c>
      <c r="F627">
        <f>D627-P627</f>
      </c>
      <c r="G627">
        <f>SUMIF(negtgel!U$2:BL$2,'Tsalin uzuulelt'!B$1,negtgel!U627:BL627) + SUMIF(negtgel!U$2:BL$2,'Tsalin uzuulelt'!B$2,negtgel!U627:BL627)+SUMIF(negtgel!U$2:BL$2,'Tsalin uzuulelt'!B$3,negtgel!U627:BL627)+SUMIF(negtgel!U$2:BL$2,'Tsalin uzuulelt'!B$4,negtgel!U627:BL627)+SUMIF(negtgel!U$2:BL$2,'Tsalin uzuulelt'!B$5,negtgel!U627:BL627)</f>
      </c>
      <c r="H627">
        <f>SUMIF(negtgel!U$2:BL$2,'Tsalin uzuulelt'!F$1,negtgel!U627:BL627) + SUMIF(negtgel!U$2:BL$2,'Tsalin uzuulelt'!F$2,negtgel!U627:BL627)+SUMIF(negtgel!U$2:BL$2,'Tsalin uzuulelt'!F$3,negtgel!U627:BL627)+SUMIF(negtgel!U$2:BL$2,'Tsalin uzuulelt'!F$4,negtgel!U627:BL627)+SUMIF(negtgel!U$2:BL$2,'Tsalin uzuulelt'!F$5,negtgel!U627:BL627)</f>
      </c>
      <c r="I627">
        <f>SUMIF(negtgel!U$2:BL$2,'Tsalin uzuulelt'!H$1,negtgel!U627:BL627) + SUMIF(negtgel!U$2:BL$2,'Tsalin uzuulelt'!H$2,negtgel!U627:BL627)+SUMIF(negtgel!U$2:BL$2,'Tsalin uzuulelt'!H$3,negtgel!U627:BL627)+SUMIF(negtgel!U$2:BL$2,'Tsalin uzuulelt'!H$4,negtgel!U627:BL627)+SUMIF(negtgel!U$2:BL$2,'Tsalin uzuulelt'!H$5,negtgel!U627:BL627)</f>
      </c>
      <c r="J627">
        <f>SUMIF(negtgel!U$2:BL$2,'Tsalin uzuulelt'!J$1,negtgel!U627:BL627) + SUMIF(negtgel!U$2:BL$2,'Tsalin uzuulelt'!J$2,negtgel!U627:BL627)+SUMIF(negtgel!U$2:BL$2,'Tsalin uzuulelt'!J$3,negtgel!U627:BL627)+SUMIF(negtgel!U$2:BL$2,'Tsalin uzuulelt'!J$4,negtgel!U627:BL627)+SUMIF(negtgel!U$2:BL$2,'Tsalin uzuulelt'!J$5,negtgel!U627:BL627)</f>
      </c>
      <c r="K627">
        <f>SUMIF(negtgel!U$2:BL$2,'Tsalin uzuulelt'!L$1,negtgel!U627:BL627) + SUMIF(negtgel!U$2:BL$2,'Tsalin uzuulelt'!L$2,negtgel!U627:BL627)+SUMIF(negtgel!U$2:BL$2,'Tsalin uzuulelt'!L$3,negtgel!U627:BL627)+SUMIF(negtgel!U$2:BL$2,'Tsalin uzuulelt'!L$4,negtgel!U627:BL627)+SUMIF(negtgel!U$2:BL$2,'Tsalin uzuulelt'!L$5,negtgel!U627:BL627)</f>
      </c>
      <c r="L627">
        <f>SUMIF(negtgel!U$2:BL$2,'Tsalin uzuulelt'!N$1,negtgel!U627:BL627) + SUMIF(negtgel!U$2:BL$2,'Tsalin uzuulelt'!N$2,negtgel!U627:BL627)+SUMIF(negtgel!U$2:BL$2,'Tsalin uzuulelt'!N$3,negtgel!U627:BL627)+SUMIF(negtgel!U$2:BL$2,'Tsalin uzuulelt'!N$4,negtgel!U627:BL627)+SUMIF(negtgel!U$2:BL$2,'Tsalin uzuulelt'!N$5,negtgel!U627:BL627)</f>
      </c>
      <c r="M627">
        <f>SUMIF(negtgel!U$2:BL$2,'Tsalin uzuulelt'!P$1,negtgel!U627:BL627) + SUMIF(negtgel!U$2:BL$2,'Tsalin uzuulelt'!P$2,negtgel!U627:BL627)+ SUMIF(negtgel!U$2:BL$2,'Tsalin uzuulelt'!P$3,negtgel!U627:BL627)+ SUMIF(negtgel!U$2:BL$2,'Tsalin uzuulelt'!P$4,negtgel!U627:BL627)+ SUMIF(negtgel!U$2:BL$2,'Tsalin uzuulelt'!P$5,negtgel!U627:BL627)</f>
      </c>
      <c r="N627">
        <f>IF(ISNUMBER(U627*1)=CF627,0,K627-H627-G627)</f>
      </c>
      <c r="O627">
        <f>IF(ISNUMBER(U627*1)=CF627,0,L627)</f>
      </c>
      <c r="P627">
        <f>IF(ISNUMBER(U627*1)=CF627,0,M627)</f>
      </c>
      <c r="Q627">
        <f>IF(N627&gt;2400000,N627,0)</f>
      </c>
      <c r="R627">
        <f>IF(L627/Q627*100&lt;3,2,10)</f>
      </c>
      <c r="S627">
        <f>IF(CH627=0,0,IF(B627&gt;9,10,IF(B627&gt;8,B627,IF(B627&gt;7.7,7.8,IF(B627&gt;3,B627,IF(B627&gt;1.5,2))))))</f>
      </c>
      <c r="T627">
        <f>IFERROR(U627*1,0)</f>
      </c>
      <c r="U627" t="s">
        <v>4466</v>
      </c>
      <c r="V627"/>
      <c r="W627"/>
      <c r="X627" t="n">
        <v>1.1878239E7</v>
      </c>
      <c r="Y627" t="n">
        <v>1.0681096E7</v>
      </c>
      <c r="Z627" t="n">
        <v>1374739.0</v>
      </c>
      <c r="AA627" t="n">
        <v>1484087.0</v>
      </c>
      <c r="AB627" t="n">
        <v>481395.0</v>
      </c>
      <c r="AC627" t="n">
        <v>422131.0</v>
      </c>
      <c r="AD627" t="n">
        <v>568736.0</v>
      </c>
      <c r="AE627" t="n">
        <v>535572.0</v>
      </c>
      <c r="AF627" t="n">
        <v>1155000.0</v>
      </c>
      <c r="AG627" t="n">
        <v>0.0</v>
      </c>
      <c r="AH627" t="n">
        <v>0.0</v>
      </c>
      <c r="AI627" t="n">
        <v>0.0</v>
      </c>
      <c r="AJ627" t="n">
        <v>1996732.0</v>
      </c>
      <c r="AK627" t="n">
        <v>0.0</v>
      </c>
      <c r="AL627" t="n">
        <v>145938.0</v>
      </c>
      <c r="AM627" t="n">
        <v>0.0</v>
      </c>
      <c r="AN627" t="n">
        <v>0.0</v>
      </c>
      <c r="AO627" t="n">
        <v>1.8907191E7</v>
      </c>
      <c r="AP627" t="n">
        <v>1876127.0</v>
      </c>
      <c r="AQ627" t="n">
        <v>1560062.8</v>
      </c>
      <c r="CG627"/>
    </row>
    <row r="628">
      <c r="A628" t="n">
        <v>10.0</v>
      </c>
      <c r="B628">
        <f>IF((K628-G628-H628&gt;2400000),10,(L628/(K628-G628-H628)*100))</f>
      </c>
      <c r="C628">
        <f>IF(N628&gt;2400000,240000,(N628*S628)/100)</f>
      </c>
      <c r="D628">
        <f>IF(S628=0,0,IF((N628-I628)&gt;2400000,((((((N628-I628-J628)-240000))*0.1+(I628+J628)*0.1)))-7000,((((((N628-I628-J628)-(N628-I628-J628)*S628/100)))*0.1+(I628+J628)*0.1)-7000)))</f>
      </c>
      <c r="E628">
        <f>C628-O628</f>
      </c>
      <c r="F628">
        <f>D628-P628</f>
      </c>
      <c r="G628">
        <f>SUMIF(negtgel!U$2:BL$2,'Tsalin uzuulelt'!B$1,negtgel!U628:BL628) + SUMIF(negtgel!U$2:BL$2,'Tsalin uzuulelt'!B$2,negtgel!U628:BL628)+SUMIF(negtgel!U$2:BL$2,'Tsalin uzuulelt'!B$3,negtgel!U628:BL628)+SUMIF(negtgel!U$2:BL$2,'Tsalin uzuulelt'!B$4,negtgel!U628:BL628)+SUMIF(negtgel!U$2:BL$2,'Tsalin uzuulelt'!B$5,negtgel!U628:BL628)</f>
      </c>
      <c r="H628">
        <f>SUMIF(negtgel!U$2:BL$2,'Tsalin uzuulelt'!F$1,negtgel!U628:BL628) + SUMIF(negtgel!U$2:BL$2,'Tsalin uzuulelt'!F$2,negtgel!U628:BL628)+SUMIF(negtgel!U$2:BL$2,'Tsalin uzuulelt'!F$3,negtgel!U628:BL628)+SUMIF(negtgel!U$2:BL$2,'Tsalin uzuulelt'!F$4,negtgel!U628:BL628)+SUMIF(negtgel!U$2:BL$2,'Tsalin uzuulelt'!F$5,negtgel!U628:BL628)</f>
      </c>
      <c r="I628">
        <f>SUMIF(negtgel!U$2:BL$2,'Tsalin uzuulelt'!H$1,negtgel!U628:BL628) + SUMIF(negtgel!U$2:BL$2,'Tsalin uzuulelt'!H$2,negtgel!U628:BL628)+SUMIF(negtgel!U$2:BL$2,'Tsalin uzuulelt'!H$3,negtgel!U628:BL628)+SUMIF(negtgel!U$2:BL$2,'Tsalin uzuulelt'!H$4,negtgel!U628:BL628)+SUMIF(negtgel!U$2:BL$2,'Tsalin uzuulelt'!H$5,negtgel!U628:BL628)</f>
      </c>
      <c r="J628">
        <f>SUMIF(negtgel!U$2:BL$2,'Tsalin uzuulelt'!J$1,negtgel!U628:BL628) + SUMIF(negtgel!U$2:BL$2,'Tsalin uzuulelt'!J$2,negtgel!U628:BL628)+SUMIF(negtgel!U$2:BL$2,'Tsalin uzuulelt'!J$3,negtgel!U628:BL628)+SUMIF(negtgel!U$2:BL$2,'Tsalin uzuulelt'!J$4,negtgel!U628:BL628)+SUMIF(negtgel!U$2:BL$2,'Tsalin uzuulelt'!J$5,negtgel!U628:BL628)</f>
      </c>
      <c r="K628">
        <f>SUMIF(negtgel!U$2:BL$2,'Tsalin uzuulelt'!L$1,negtgel!U628:BL628) + SUMIF(negtgel!U$2:BL$2,'Tsalin uzuulelt'!L$2,negtgel!U628:BL628)+SUMIF(negtgel!U$2:BL$2,'Tsalin uzuulelt'!L$3,negtgel!U628:BL628)+SUMIF(negtgel!U$2:BL$2,'Tsalin uzuulelt'!L$4,negtgel!U628:BL628)+SUMIF(negtgel!U$2:BL$2,'Tsalin uzuulelt'!L$5,negtgel!U628:BL628)</f>
      </c>
      <c r="L628">
        <f>SUMIF(negtgel!U$2:BL$2,'Tsalin uzuulelt'!N$1,negtgel!U628:BL628) + SUMIF(negtgel!U$2:BL$2,'Tsalin uzuulelt'!N$2,negtgel!U628:BL628)+SUMIF(negtgel!U$2:BL$2,'Tsalin uzuulelt'!N$3,negtgel!U628:BL628)+SUMIF(negtgel!U$2:BL$2,'Tsalin uzuulelt'!N$4,negtgel!U628:BL628)+SUMIF(negtgel!U$2:BL$2,'Tsalin uzuulelt'!N$5,negtgel!U628:BL628)</f>
      </c>
      <c r="M628">
        <f>SUMIF(negtgel!U$2:BL$2,'Tsalin uzuulelt'!P$1,negtgel!U628:BL628) + SUMIF(negtgel!U$2:BL$2,'Tsalin uzuulelt'!P$2,negtgel!U628:BL628)+ SUMIF(negtgel!U$2:BL$2,'Tsalin uzuulelt'!P$3,negtgel!U628:BL628)+ SUMIF(negtgel!U$2:BL$2,'Tsalin uzuulelt'!P$4,negtgel!U628:BL628)+ SUMIF(negtgel!U$2:BL$2,'Tsalin uzuulelt'!P$5,negtgel!U628:BL628)</f>
      </c>
      <c r="N628">
        <f>IF(ISNUMBER(U628*1)=CF628,0,K628-H628-G628)</f>
      </c>
      <c r="O628">
        <f>IF(ISNUMBER(U628*1)=CF628,0,L628)</f>
      </c>
      <c r="P628">
        <f>IF(ISNUMBER(U628*1)=CF628,0,M628)</f>
      </c>
      <c r="Q628">
        <f>IF(N628&gt;2400000,N628,0)</f>
      </c>
      <c r="R628">
        <f>IF(L628/Q628*100&lt;3,2,10)</f>
      </c>
      <c r="S628">
        <f>IF(CH628=0,0,IF(B628&gt;9,10,IF(B628&gt;8,B628,IF(B628&gt;7.7,7.8,IF(B628&gt;3,B628,IF(B628&gt;1.5,2))))))</f>
      </c>
      <c r="T628">
        <f>IFERROR(U628*1,0)</f>
      </c>
      <c r="U628" t="s">
        <v>4467</v>
      </c>
      <c r="V628"/>
      <c r="W628"/>
      <c r="X628"/>
      <c r="Y628"/>
      <c r="Z628"/>
      <c r="AA628"/>
      <c r="AB628"/>
      <c r="AC628"/>
      <c r="AD628"/>
      <c r="AE628"/>
      <c r="AF628"/>
      <c r="AG628"/>
      <c r="AH628"/>
      <c r="AI628"/>
      <c r="AJ628"/>
      <c r="AK628"/>
      <c r="AL628"/>
      <c r="AM628"/>
      <c r="AN628"/>
      <c r="AO628"/>
      <c r="AP628"/>
      <c r="AQ628"/>
      <c r="CG628"/>
    </row>
    <row r="629">
      <c r="A629" t="n">
        <v>10.0</v>
      </c>
      <c r="B629">
        <f>IF((K629-G629-H629&gt;2400000),10,(L629/(K629-G629-H629)*100))</f>
      </c>
      <c r="C629">
        <f>IF(N629&gt;2400000,240000,(N629*S629)/100)</f>
      </c>
      <c r="D629">
        <f>IF(S629=0,0,IF((N629-I629)&gt;2400000,((((((N629-I629-J629)-240000))*0.1+(I629+J629)*0.1)))-7000,((((((N629-I629-J629)-(N629-I629-J629)*S629/100)))*0.1+(I629+J629)*0.1)-7000)))</f>
      </c>
      <c r="E629">
        <f>C629-O629</f>
      </c>
      <c r="F629">
        <f>D629-P629</f>
      </c>
      <c r="G629">
        <f>SUMIF(negtgel!U$2:BL$2,'Tsalin uzuulelt'!B$1,negtgel!U629:BL629) + SUMIF(negtgel!U$2:BL$2,'Tsalin uzuulelt'!B$2,negtgel!U629:BL629)+SUMIF(negtgel!U$2:BL$2,'Tsalin uzuulelt'!B$3,negtgel!U629:BL629)+SUMIF(negtgel!U$2:BL$2,'Tsalin uzuulelt'!B$4,negtgel!U629:BL629)+SUMIF(negtgel!U$2:BL$2,'Tsalin uzuulelt'!B$5,negtgel!U629:BL629)</f>
      </c>
      <c r="H629">
        <f>SUMIF(negtgel!U$2:BL$2,'Tsalin uzuulelt'!F$1,negtgel!U629:BL629) + SUMIF(negtgel!U$2:BL$2,'Tsalin uzuulelt'!F$2,negtgel!U629:BL629)+SUMIF(negtgel!U$2:BL$2,'Tsalin uzuulelt'!F$3,negtgel!U629:BL629)+SUMIF(negtgel!U$2:BL$2,'Tsalin uzuulelt'!F$4,negtgel!U629:BL629)+SUMIF(negtgel!U$2:BL$2,'Tsalin uzuulelt'!F$5,negtgel!U629:BL629)</f>
      </c>
      <c r="I629">
        <f>SUMIF(negtgel!U$2:BL$2,'Tsalin uzuulelt'!H$1,negtgel!U629:BL629) + SUMIF(negtgel!U$2:BL$2,'Tsalin uzuulelt'!H$2,negtgel!U629:BL629)+SUMIF(negtgel!U$2:BL$2,'Tsalin uzuulelt'!H$3,negtgel!U629:BL629)+SUMIF(negtgel!U$2:BL$2,'Tsalin uzuulelt'!H$4,negtgel!U629:BL629)+SUMIF(negtgel!U$2:BL$2,'Tsalin uzuulelt'!H$5,negtgel!U629:BL629)</f>
      </c>
      <c r="J629">
        <f>SUMIF(negtgel!U$2:BL$2,'Tsalin uzuulelt'!J$1,negtgel!U629:BL629) + SUMIF(negtgel!U$2:BL$2,'Tsalin uzuulelt'!J$2,negtgel!U629:BL629)+SUMIF(negtgel!U$2:BL$2,'Tsalin uzuulelt'!J$3,negtgel!U629:BL629)+SUMIF(negtgel!U$2:BL$2,'Tsalin uzuulelt'!J$4,negtgel!U629:BL629)+SUMIF(negtgel!U$2:BL$2,'Tsalin uzuulelt'!J$5,negtgel!U629:BL629)</f>
      </c>
      <c r="K629">
        <f>SUMIF(negtgel!U$2:BL$2,'Tsalin uzuulelt'!L$1,negtgel!U629:BL629) + SUMIF(negtgel!U$2:BL$2,'Tsalin uzuulelt'!L$2,negtgel!U629:BL629)+SUMIF(negtgel!U$2:BL$2,'Tsalin uzuulelt'!L$3,negtgel!U629:BL629)+SUMIF(negtgel!U$2:BL$2,'Tsalin uzuulelt'!L$4,negtgel!U629:BL629)+SUMIF(negtgel!U$2:BL$2,'Tsalin uzuulelt'!L$5,negtgel!U629:BL629)</f>
      </c>
      <c r="L629">
        <f>SUMIF(negtgel!U$2:BL$2,'Tsalin uzuulelt'!N$1,negtgel!U629:BL629) + SUMIF(negtgel!U$2:BL$2,'Tsalin uzuulelt'!N$2,negtgel!U629:BL629)+SUMIF(negtgel!U$2:BL$2,'Tsalin uzuulelt'!N$3,negtgel!U629:BL629)+SUMIF(negtgel!U$2:BL$2,'Tsalin uzuulelt'!N$4,negtgel!U629:BL629)+SUMIF(negtgel!U$2:BL$2,'Tsalin uzuulelt'!N$5,negtgel!U629:BL629)</f>
      </c>
      <c r="M629">
        <f>SUMIF(negtgel!U$2:BL$2,'Tsalin uzuulelt'!P$1,negtgel!U629:BL629) + SUMIF(negtgel!U$2:BL$2,'Tsalin uzuulelt'!P$2,negtgel!U629:BL629)+ SUMIF(negtgel!U$2:BL$2,'Tsalin uzuulelt'!P$3,negtgel!U629:BL629)+ SUMIF(negtgel!U$2:BL$2,'Tsalin uzuulelt'!P$4,negtgel!U629:BL629)+ SUMIF(negtgel!U$2:BL$2,'Tsalin uzuulelt'!P$5,negtgel!U629:BL629)</f>
      </c>
      <c r="N629">
        <f>IF(ISNUMBER(U629*1)=CF629,0,K629-H629-G629)</f>
      </c>
      <c r="O629">
        <f>IF(ISNUMBER(U629*1)=CF629,0,L629)</f>
      </c>
      <c r="P629">
        <f>IF(ISNUMBER(U629*1)=CF629,0,M629)</f>
      </c>
      <c r="Q629">
        <f>IF(N629&gt;2400000,N629,0)</f>
      </c>
      <c r="R629">
        <f>IF(L629/Q629*100&lt;3,2,10)</f>
      </c>
      <c r="S629">
        <f>IF(CH629=0,0,IF(B629&gt;9,10,IF(B629&gt;8,B629,IF(B629&gt;7.7,7.8,IF(B629&gt;3,B629,IF(B629&gt;1.5,2))))))</f>
      </c>
      <c r="T629">
        <f>IFERROR(U629*1,0)</f>
      </c>
      <c r="U629" t="n">
        <v>21.0</v>
      </c>
      <c r="V629" t="s">
        <v>4468</v>
      </c>
      <c r="W629" t="s">
        <v>4469</v>
      </c>
      <c r="X629" t="n">
        <v>613669.0</v>
      </c>
      <c r="Y629" t="n">
        <v>613669.0</v>
      </c>
      <c r="Z629" t="n">
        <v>61367.0</v>
      </c>
      <c r="AA629" t="n">
        <v>92050.0</v>
      </c>
      <c r="AB629" t="n">
        <v>0.0</v>
      </c>
      <c r="AC629" t="n">
        <v>0.0</v>
      </c>
      <c r="AD629" t="n">
        <v>0.0</v>
      </c>
      <c r="AE629" t="n">
        <v>0.0</v>
      </c>
      <c r="AF629" t="n">
        <v>66000.0</v>
      </c>
      <c r="AG629" t="n">
        <v>0.0</v>
      </c>
      <c r="AH629" t="n">
        <v>0.0</v>
      </c>
      <c r="AI629" t="n">
        <v>0.0</v>
      </c>
      <c r="AJ629" t="n">
        <v>0.0</v>
      </c>
      <c r="AK629" t="n">
        <v>0.0</v>
      </c>
      <c r="AL629" t="n">
        <v>0.0</v>
      </c>
      <c r="AM629" t="n">
        <v>0.0</v>
      </c>
      <c r="AN629" t="n">
        <v>0.0</v>
      </c>
      <c r="AO629" t="n">
        <v>833086.0</v>
      </c>
      <c r="AP629" t="n">
        <v>83309.0</v>
      </c>
      <c r="AQ629" t="n">
        <v>68637.7</v>
      </c>
      <c r="CG629"/>
    </row>
    <row r="630">
      <c r="A630" t="n">
        <v>10.0</v>
      </c>
      <c r="B630">
        <f>IF((K630-G630-H630&gt;2400000),10,(L630/(K630-G630-H630)*100))</f>
      </c>
      <c r="C630">
        <f>IF(N630&gt;2400000,240000,(N630*S630)/100)</f>
      </c>
      <c r="D630">
        <f>IF(S630=0,0,IF((N630-I630)&gt;2400000,((((((N630-I630-J630)-240000))*0.1+(I630+J630)*0.1)))-7000,((((((N630-I630-J630)-(N630-I630-J630)*S630/100)))*0.1+(I630+J630)*0.1)-7000)))</f>
      </c>
      <c r="E630">
        <f>C630-O630</f>
      </c>
      <c r="F630">
        <f>D630-P630</f>
      </c>
      <c r="G630">
        <f>SUMIF(negtgel!U$2:BL$2,'Tsalin uzuulelt'!B$1,negtgel!U630:BL630) + SUMIF(negtgel!U$2:BL$2,'Tsalin uzuulelt'!B$2,negtgel!U630:BL630)+SUMIF(negtgel!U$2:BL$2,'Tsalin uzuulelt'!B$3,negtgel!U630:BL630)+SUMIF(negtgel!U$2:BL$2,'Tsalin uzuulelt'!B$4,negtgel!U630:BL630)+SUMIF(negtgel!U$2:BL$2,'Tsalin uzuulelt'!B$5,negtgel!U630:BL630)</f>
      </c>
      <c r="H630">
        <f>SUMIF(negtgel!U$2:BL$2,'Tsalin uzuulelt'!F$1,negtgel!U630:BL630) + SUMIF(negtgel!U$2:BL$2,'Tsalin uzuulelt'!F$2,negtgel!U630:BL630)+SUMIF(negtgel!U$2:BL$2,'Tsalin uzuulelt'!F$3,negtgel!U630:BL630)+SUMIF(negtgel!U$2:BL$2,'Tsalin uzuulelt'!F$4,negtgel!U630:BL630)+SUMIF(negtgel!U$2:BL$2,'Tsalin uzuulelt'!F$5,negtgel!U630:BL630)</f>
      </c>
      <c r="I630">
        <f>SUMIF(negtgel!U$2:BL$2,'Tsalin uzuulelt'!H$1,negtgel!U630:BL630) + SUMIF(negtgel!U$2:BL$2,'Tsalin uzuulelt'!H$2,negtgel!U630:BL630)+SUMIF(negtgel!U$2:BL$2,'Tsalin uzuulelt'!H$3,negtgel!U630:BL630)+SUMIF(negtgel!U$2:BL$2,'Tsalin uzuulelt'!H$4,negtgel!U630:BL630)+SUMIF(negtgel!U$2:BL$2,'Tsalin uzuulelt'!H$5,negtgel!U630:BL630)</f>
      </c>
      <c r="J630">
        <f>SUMIF(negtgel!U$2:BL$2,'Tsalin uzuulelt'!J$1,negtgel!U630:BL630) + SUMIF(negtgel!U$2:BL$2,'Tsalin uzuulelt'!J$2,negtgel!U630:BL630)+SUMIF(negtgel!U$2:BL$2,'Tsalin uzuulelt'!J$3,negtgel!U630:BL630)+SUMIF(negtgel!U$2:BL$2,'Tsalin uzuulelt'!J$4,negtgel!U630:BL630)+SUMIF(negtgel!U$2:BL$2,'Tsalin uzuulelt'!J$5,negtgel!U630:BL630)</f>
      </c>
      <c r="K630">
        <f>SUMIF(negtgel!U$2:BL$2,'Tsalin uzuulelt'!L$1,negtgel!U630:BL630) + SUMIF(negtgel!U$2:BL$2,'Tsalin uzuulelt'!L$2,negtgel!U630:BL630)+SUMIF(negtgel!U$2:BL$2,'Tsalin uzuulelt'!L$3,negtgel!U630:BL630)+SUMIF(negtgel!U$2:BL$2,'Tsalin uzuulelt'!L$4,negtgel!U630:BL630)+SUMIF(negtgel!U$2:BL$2,'Tsalin uzuulelt'!L$5,negtgel!U630:BL630)</f>
      </c>
      <c r="L630">
        <f>SUMIF(negtgel!U$2:BL$2,'Tsalin uzuulelt'!N$1,negtgel!U630:BL630) + SUMIF(negtgel!U$2:BL$2,'Tsalin uzuulelt'!N$2,negtgel!U630:BL630)+SUMIF(negtgel!U$2:BL$2,'Tsalin uzuulelt'!N$3,negtgel!U630:BL630)+SUMIF(negtgel!U$2:BL$2,'Tsalin uzuulelt'!N$4,negtgel!U630:BL630)+SUMIF(negtgel!U$2:BL$2,'Tsalin uzuulelt'!N$5,negtgel!U630:BL630)</f>
      </c>
      <c r="M630">
        <f>SUMIF(negtgel!U$2:BL$2,'Tsalin uzuulelt'!P$1,negtgel!U630:BL630) + SUMIF(negtgel!U$2:BL$2,'Tsalin uzuulelt'!P$2,negtgel!U630:BL630)+ SUMIF(negtgel!U$2:BL$2,'Tsalin uzuulelt'!P$3,negtgel!U630:BL630)+ SUMIF(negtgel!U$2:BL$2,'Tsalin uzuulelt'!P$4,negtgel!U630:BL630)+ SUMIF(negtgel!U$2:BL$2,'Tsalin uzuulelt'!P$5,negtgel!U630:BL630)</f>
      </c>
      <c r="N630">
        <f>IF(ISNUMBER(U630*1)=CF630,0,K630-H630-G630)</f>
      </c>
      <c r="O630">
        <f>IF(ISNUMBER(U630*1)=CF630,0,L630)</f>
      </c>
      <c r="P630">
        <f>IF(ISNUMBER(U630*1)=CF630,0,M630)</f>
      </c>
      <c r="Q630">
        <f>IF(N630&gt;2400000,N630,0)</f>
      </c>
      <c r="R630">
        <f>IF(L630/Q630*100&lt;3,2,10)</f>
      </c>
      <c r="S630">
        <f>IF(CH630=0,0,IF(B630&gt;9,10,IF(B630&gt;8,B630,IF(B630&gt;7.7,7.8,IF(B630&gt;3,B630,IF(B630&gt;1.5,2))))))</f>
      </c>
      <c r="T630">
        <f>IFERROR(U630*1,0)</f>
      </c>
      <c r="U630" t="n">
        <v>22.0</v>
      </c>
      <c r="V630" t="s">
        <v>4470</v>
      </c>
      <c r="W630" t="s">
        <v>4471</v>
      </c>
      <c r="X630" t="n">
        <v>535584.0</v>
      </c>
      <c r="Y630" t="n">
        <v>535584.0</v>
      </c>
      <c r="Z630" t="n">
        <v>0.0</v>
      </c>
      <c r="AA630" t="n">
        <v>0.0</v>
      </c>
      <c r="AB630" t="n">
        <v>0.0</v>
      </c>
      <c r="AC630" t="n">
        <v>0.0</v>
      </c>
      <c r="AD630" t="n">
        <v>0.0</v>
      </c>
      <c r="AE630" t="n">
        <v>0.0</v>
      </c>
      <c r="AF630" t="n">
        <v>66000.0</v>
      </c>
      <c r="AG630" t="n">
        <v>0.0</v>
      </c>
      <c r="AH630" t="n">
        <v>0.0</v>
      </c>
      <c r="AI630" t="n">
        <v>0.0</v>
      </c>
      <c r="AJ630" t="n">
        <v>0.0</v>
      </c>
      <c r="AK630" t="n">
        <v>0.0</v>
      </c>
      <c r="AL630" t="n">
        <v>0.0</v>
      </c>
      <c r="AM630" t="n">
        <v>0.0</v>
      </c>
      <c r="AN630" t="n">
        <v>0.0</v>
      </c>
      <c r="AO630" t="n">
        <v>601584.0</v>
      </c>
      <c r="AP630" t="n">
        <v>60159.0</v>
      </c>
      <c r="AQ630" t="n">
        <v>47802.6</v>
      </c>
      <c r="CG630"/>
    </row>
    <row r="631">
      <c r="A631" t="n">
        <v>10.0</v>
      </c>
      <c r="B631">
        <f>IF((K631-G631-H631&gt;2400000),10,(L631/(K631-G631-H631)*100))</f>
      </c>
      <c r="C631">
        <f>IF(N631&gt;2400000,240000,(N631*S631)/100)</f>
      </c>
      <c r="D631">
        <f>IF(S631=0,0,IF((N631-I631)&gt;2400000,((((((N631-I631-J631)-240000))*0.1+(I631+J631)*0.1)))-7000,((((((N631-I631-J631)-(N631-I631-J631)*S631/100)))*0.1+(I631+J631)*0.1)-7000)))</f>
      </c>
      <c r="E631">
        <f>C631-O631</f>
      </c>
      <c r="F631">
        <f>D631-P631</f>
      </c>
      <c r="G631">
        <f>SUMIF(negtgel!U$2:BL$2,'Tsalin uzuulelt'!B$1,negtgel!U631:BL631) + SUMIF(negtgel!U$2:BL$2,'Tsalin uzuulelt'!B$2,negtgel!U631:BL631)+SUMIF(negtgel!U$2:BL$2,'Tsalin uzuulelt'!B$3,negtgel!U631:BL631)+SUMIF(negtgel!U$2:BL$2,'Tsalin uzuulelt'!B$4,negtgel!U631:BL631)+SUMIF(negtgel!U$2:BL$2,'Tsalin uzuulelt'!B$5,negtgel!U631:BL631)</f>
      </c>
      <c r="H631">
        <f>SUMIF(negtgel!U$2:BL$2,'Tsalin uzuulelt'!F$1,negtgel!U631:BL631) + SUMIF(negtgel!U$2:BL$2,'Tsalin uzuulelt'!F$2,negtgel!U631:BL631)+SUMIF(negtgel!U$2:BL$2,'Tsalin uzuulelt'!F$3,negtgel!U631:BL631)+SUMIF(negtgel!U$2:BL$2,'Tsalin uzuulelt'!F$4,negtgel!U631:BL631)+SUMIF(negtgel!U$2:BL$2,'Tsalin uzuulelt'!F$5,negtgel!U631:BL631)</f>
      </c>
      <c r="I631">
        <f>SUMIF(negtgel!U$2:BL$2,'Tsalin uzuulelt'!H$1,negtgel!U631:BL631) + SUMIF(negtgel!U$2:BL$2,'Tsalin uzuulelt'!H$2,negtgel!U631:BL631)+SUMIF(negtgel!U$2:BL$2,'Tsalin uzuulelt'!H$3,negtgel!U631:BL631)+SUMIF(negtgel!U$2:BL$2,'Tsalin uzuulelt'!H$4,negtgel!U631:BL631)+SUMIF(negtgel!U$2:BL$2,'Tsalin uzuulelt'!H$5,negtgel!U631:BL631)</f>
      </c>
      <c r="J631">
        <f>SUMIF(negtgel!U$2:BL$2,'Tsalin uzuulelt'!J$1,negtgel!U631:BL631) + SUMIF(negtgel!U$2:BL$2,'Tsalin uzuulelt'!J$2,negtgel!U631:BL631)+SUMIF(negtgel!U$2:BL$2,'Tsalin uzuulelt'!J$3,negtgel!U631:BL631)+SUMIF(negtgel!U$2:BL$2,'Tsalin uzuulelt'!J$4,negtgel!U631:BL631)+SUMIF(negtgel!U$2:BL$2,'Tsalin uzuulelt'!J$5,negtgel!U631:BL631)</f>
      </c>
      <c r="K631">
        <f>SUMIF(negtgel!U$2:BL$2,'Tsalin uzuulelt'!L$1,negtgel!U631:BL631) + SUMIF(negtgel!U$2:BL$2,'Tsalin uzuulelt'!L$2,negtgel!U631:BL631)+SUMIF(negtgel!U$2:BL$2,'Tsalin uzuulelt'!L$3,negtgel!U631:BL631)+SUMIF(negtgel!U$2:BL$2,'Tsalin uzuulelt'!L$4,negtgel!U631:BL631)+SUMIF(negtgel!U$2:BL$2,'Tsalin uzuulelt'!L$5,negtgel!U631:BL631)</f>
      </c>
      <c r="L631">
        <f>SUMIF(negtgel!U$2:BL$2,'Tsalin uzuulelt'!N$1,negtgel!U631:BL631) + SUMIF(negtgel!U$2:BL$2,'Tsalin uzuulelt'!N$2,negtgel!U631:BL631)+SUMIF(negtgel!U$2:BL$2,'Tsalin uzuulelt'!N$3,negtgel!U631:BL631)+SUMIF(negtgel!U$2:BL$2,'Tsalin uzuulelt'!N$4,negtgel!U631:BL631)+SUMIF(negtgel!U$2:BL$2,'Tsalin uzuulelt'!N$5,negtgel!U631:BL631)</f>
      </c>
      <c r="M631">
        <f>SUMIF(negtgel!U$2:BL$2,'Tsalin uzuulelt'!P$1,negtgel!U631:BL631) + SUMIF(negtgel!U$2:BL$2,'Tsalin uzuulelt'!P$2,negtgel!U631:BL631)+ SUMIF(negtgel!U$2:BL$2,'Tsalin uzuulelt'!P$3,negtgel!U631:BL631)+ SUMIF(negtgel!U$2:BL$2,'Tsalin uzuulelt'!P$4,negtgel!U631:BL631)+ SUMIF(negtgel!U$2:BL$2,'Tsalin uzuulelt'!P$5,negtgel!U631:BL631)</f>
      </c>
      <c r="N631">
        <f>IF(ISNUMBER(U631*1)=CF631,0,K631-H631-G631)</f>
      </c>
      <c r="O631">
        <f>IF(ISNUMBER(U631*1)=CF631,0,L631)</f>
      </c>
      <c r="P631">
        <f>IF(ISNUMBER(U631*1)=CF631,0,M631)</f>
      </c>
      <c r="Q631">
        <f>IF(N631&gt;2400000,N631,0)</f>
      </c>
      <c r="R631">
        <f>IF(L631/Q631*100&lt;3,2,10)</f>
      </c>
      <c r="S631">
        <f>IF(CH631=0,0,IF(B631&gt;9,10,IF(B631&gt;8,B631,IF(B631&gt;7.7,7.8,IF(B631&gt;3,B631,IF(B631&gt;1.5,2))))))</f>
      </c>
      <c r="T631">
        <f>IFERROR(U631*1,0)</f>
      </c>
      <c r="U631" t="n">
        <v>23.0</v>
      </c>
      <c r="V631" t="s">
        <v>4472</v>
      </c>
      <c r="W631" t="s">
        <v>4469</v>
      </c>
      <c r="X631" t="n">
        <v>645556.0</v>
      </c>
      <c r="Y631" t="n">
        <v>645556.0</v>
      </c>
      <c r="Z631" t="n">
        <v>96833.0</v>
      </c>
      <c r="AA631" t="n">
        <v>0.0</v>
      </c>
      <c r="AB631" t="n">
        <v>0.0</v>
      </c>
      <c r="AC631" t="n">
        <v>0.0</v>
      </c>
      <c r="AD631" t="n">
        <v>0.0</v>
      </c>
      <c r="AE631" t="n">
        <v>0.0</v>
      </c>
      <c r="AF631" t="n">
        <v>66000.0</v>
      </c>
      <c r="AG631" t="n">
        <v>0.0</v>
      </c>
      <c r="AH631" t="n">
        <v>0.0</v>
      </c>
      <c r="AI631" t="n">
        <v>0.0</v>
      </c>
      <c r="AJ631" t="n">
        <v>0.0</v>
      </c>
      <c r="AK631" t="n">
        <v>0.0</v>
      </c>
      <c r="AL631" t="n">
        <v>0.0</v>
      </c>
      <c r="AM631" t="n">
        <v>0.0</v>
      </c>
      <c r="AN631" t="n">
        <v>0.0</v>
      </c>
      <c r="AO631" t="n">
        <v>808389.0</v>
      </c>
      <c r="AP631" t="n">
        <v>80839.0</v>
      </c>
      <c r="AQ631" t="n">
        <v>66415.0</v>
      </c>
      <c r="CG631"/>
    </row>
    <row r="632">
      <c r="A632" t="n">
        <v>10.0</v>
      </c>
      <c r="B632">
        <f>IF((K632-G632-H632&gt;2400000),10,(L632/(K632-G632-H632)*100))</f>
      </c>
      <c r="C632">
        <f>IF(N632&gt;2400000,240000,(N632*S632)/100)</f>
      </c>
      <c r="D632">
        <f>IF(S632=0,0,IF((N632-I632)&gt;2400000,((((((N632-I632-J632)-240000))*0.1+(I632+J632)*0.1)))-7000,((((((N632-I632-J632)-(N632-I632-J632)*S632/100)))*0.1+(I632+J632)*0.1)-7000)))</f>
      </c>
      <c r="E632">
        <f>C632-O632</f>
      </c>
      <c r="F632">
        <f>D632-P632</f>
      </c>
      <c r="G632">
        <f>SUMIF(negtgel!U$2:BL$2,'Tsalin uzuulelt'!B$1,negtgel!U632:BL632) + SUMIF(negtgel!U$2:BL$2,'Tsalin uzuulelt'!B$2,negtgel!U632:BL632)+SUMIF(negtgel!U$2:BL$2,'Tsalin uzuulelt'!B$3,negtgel!U632:BL632)+SUMIF(negtgel!U$2:BL$2,'Tsalin uzuulelt'!B$4,negtgel!U632:BL632)+SUMIF(negtgel!U$2:BL$2,'Tsalin uzuulelt'!B$5,negtgel!U632:BL632)</f>
      </c>
      <c r="H632">
        <f>SUMIF(negtgel!U$2:BL$2,'Tsalin uzuulelt'!F$1,negtgel!U632:BL632) + SUMIF(negtgel!U$2:BL$2,'Tsalin uzuulelt'!F$2,negtgel!U632:BL632)+SUMIF(negtgel!U$2:BL$2,'Tsalin uzuulelt'!F$3,negtgel!U632:BL632)+SUMIF(negtgel!U$2:BL$2,'Tsalin uzuulelt'!F$4,negtgel!U632:BL632)+SUMIF(negtgel!U$2:BL$2,'Tsalin uzuulelt'!F$5,negtgel!U632:BL632)</f>
      </c>
      <c r="I632">
        <f>SUMIF(negtgel!U$2:BL$2,'Tsalin uzuulelt'!H$1,negtgel!U632:BL632) + SUMIF(negtgel!U$2:BL$2,'Tsalin uzuulelt'!H$2,negtgel!U632:BL632)+SUMIF(negtgel!U$2:BL$2,'Tsalin uzuulelt'!H$3,negtgel!U632:BL632)+SUMIF(negtgel!U$2:BL$2,'Tsalin uzuulelt'!H$4,negtgel!U632:BL632)+SUMIF(negtgel!U$2:BL$2,'Tsalin uzuulelt'!H$5,negtgel!U632:BL632)</f>
      </c>
      <c r="J632">
        <f>SUMIF(negtgel!U$2:BL$2,'Tsalin uzuulelt'!J$1,negtgel!U632:BL632) + SUMIF(negtgel!U$2:BL$2,'Tsalin uzuulelt'!J$2,negtgel!U632:BL632)+SUMIF(negtgel!U$2:BL$2,'Tsalin uzuulelt'!J$3,negtgel!U632:BL632)+SUMIF(negtgel!U$2:BL$2,'Tsalin uzuulelt'!J$4,negtgel!U632:BL632)+SUMIF(negtgel!U$2:BL$2,'Tsalin uzuulelt'!J$5,negtgel!U632:BL632)</f>
      </c>
      <c r="K632">
        <f>SUMIF(negtgel!U$2:BL$2,'Tsalin uzuulelt'!L$1,negtgel!U632:BL632) + SUMIF(negtgel!U$2:BL$2,'Tsalin uzuulelt'!L$2,negtgel!U632:BL632)+SUMIF(negtgel!U$2:BL$2,'Tsalin uzuulelt'!L$3,negtgel!U632:BL632)+SUMIF(negtgel!U$2:BL$2,'Tsalin uzuulelt'!L$4,negtgel!U632:BL632)+SUMIF(negtgel!U$2:BL$2,'Tsalin uzuulelt'!L$5,negtgel!U632:BL632)</f>
      </c>
      <c r="L632">
        <f>SUMIF(negtgel!U$2:BL$2,'Tsalin uzuulelt'!N$1,negtgel!U632:BL632) + SUMIF(negtgel!U$2:BL$2,'Tsalin uzuulelt'!N$2,negtgel!U632:BL632)+SUMIF(negtgel!U$2:BL$2,'Tsalin uzuulelt'!N$3,negtgel!U632:BL632)+SUMIF(negtgel!U$2:BL$2,'Tsalin uzuulelt'!N$4,negtgel!U632:BL632)+SUMIF(negtgel!U$2:BL$2,'Tsalin uzuulelt'!N$5,negtgel!U632:BL632)</f>
      </c>
      <c r="M632">
        <f>SUMIF(negtgel!U$2:BL$2,'Tsalin uzuulelt'!P$1,negtgel!U632:BL632) + SUMIF(negtgel!U$2:BL$2,'Tsalin uzuulelt'!P$2,negtgel!U632:BL632)+ SUMIF(negtgel!U$2:BL$2,'Tsalin uzuulelt'!P$3,negtgel!U632:BL632)+ SUMIF(negtgel!U$2:BL$2,'Tsalin uzuulelt'!P$4,negtgel!U632:BL632)+ SUMIF(negtgel!U$2:BL$2,'Tsalin uzuulelt'!P$5,negtgel!U632:BL632)</f>
      </c>
      <c r="N632">
        <f>IF(ISNUMBER(U632*1)=CF632,0,K632-H632-G632)</f>
      </c>
      <c r="O632">
        <f>IF(ISNUMBER(U632*1)=CF632,0,L632)</f>
      </c>
      <c r="P632">
        <f>IF(ISNUMBER(U632*1)=CF632,0,M632)</f>
      </c>
      <c r="Q632">
        <f>IF(N632&gt;2400000,N632,0)</f>
      </c>
      <c r="R632">
        <f>IF(L632/Q632*100&lt;3,2,10)</f>
      </c>
      <c r="S632">
        <f>IF(CH632=0,0,IF(B632&gt;9,10,IF(B632&gt;8,B632,IF(B632&gt;7.7,7.8,IF(B632&gt;3,B632,IF(B632&gt;1.5,2))))))</f>
      </c>
      <c r="T632">
        <f>IFERROR(U632*1,0)</f>
      </c>
      <c r="U632" t="n">
        <v>24.0</v>
      </c>
      <c r="V632" t="s">
        <v>4473</v>
      </c>
      <c r="W632" t="s">
        <v>4471</v>
      </c>
      <c r="X632" t="n">
        <v>496912.0</v>
      </c>
      <c r="Y632" t="n">
        <v>496912.0</v>
      </c>
      <c r="Z632" t="n">
        <v>0.0</v>
      </c>
      <c r="AA632" t="n">
        <v>0.0</v>
      </c>
      <c r="AB632" t="n">
        <v>0.0</v>
      </c>
      <c r="AC632" t="n">
        <v>0.0</v>
      </c>
      <c r="AD632" t="n">
        <v>0.0</v>
      </c>
      <c r="AE632" t="n">
        <v>0.0</v>
      </c>
      <c r="AF632" t="n">
        <v>66000.0</v>
      </c>
      <c r="AG632" t="n">
        <v>0.0</v>
      </c>
      <c r="AH632" t="n">
        <v>0.0</v>
      </c>
      <c r="AI632" t="n">
        <v>0.0</v>
      </c>
      <c r="AJ632" t="n">
        <v>0.0</v>
      </c>
      <c r="AK632" t="n">
        <v>0.0</v>
      </c>
      <c r="AL632" t="n">
        <v>0.0</v>
      </c>
      <c r="AM632" t="n">
        <v>0.0</v>
      </c>
      <c r="AN632" t="n">
        <v>0.0</v>
      </c>
      <c r="AO632" t="n">
        <v>562912.0</v>
      </c>
      <c r="AP632" t="n">
        <v>56291.0</v>
      </c>
      <c r="AQ632" t="n">
        <v>44322.1</v>
      </c>
      <c r="CG632"/>
    </row>
    <row r="633">
      <c r="A633" t="n">
        <v>10.0</v>
      </c>
      <c r="B633">
        <f>IF((K633-G633-H633&gt;2400000),10,(L633/(K633-G633-H633)*100))</f>
      </c>
      <c r="C633">
        <f>IF(N633&gt;2400000,240000,(N633*S633)/100)</f>
      </c>
      <c r="D633">
        <f>IF(S633=0,0,IF((N633-I633)&gt;2400000,((((((N633-I633-J633)-240000))*0.1+(I633+J633)*0.1)))-7000,((((((N633-I633-J633)-(N633-I633-J633)*S633/100)))*0.1+(I633+J633)*0.1)-7000)))</f>
      </c>
      <c r="E633">
        <f>C633-O633</f>
      </c>
      <c r="F633">
        <f>D633-P633</f>
      </c>
      <c r="G633">
        <f>SUMIF(negtgel!U$2:BL$2,'Tsalin uzuulelt'!B$1,negtgel!U633:BL633) + SUMIF(negtgel!U$2:BL$2,'Tsalin uzuulelt'!B$2,negtgel!U633:BL633)+SUMIF(negtgel!U$2:BL$2,'Tsalin uzuulelt'!B$3,negtgel!U633:BL633)+SUMIF(negtgel!U$2:BL$2,'Tsalin uzuulelt'!B$4,negtgel!U633:BL633)+SUMIF(negtgel!U$2:BL$2,'Tsalin uzuulelt'!B$5,negtgel!U633:BL633)</f>
      </c>
      <c r="H633">
        <f>SUMIF(negtgel!U$2:BL$2,'Tsalin uzuulelt'!F$1,negtgel!U633:BL633) + SUMIF(negtgel!U$2:BL$2,'Tsalin uzuulelt'!F$2,negtgel!U633:BL633)+SUMIF(negtgel!U$2:BL$2,'Tsalin uzuulelt'!F$3,negtgel!U633:BL633)+SUMIF(negtgel!U$2:BL$2,'Tsalin uzuulelt'!F$4,negtgel!U633:BL633)+SUMIF(negtgel!U$2:BL$2,'Tsalin uzuulelt'!F$5,negtgel!U633:BL633)</f>
      </c>
      <c r="I633">
        <f>SUMIF(negtgel!U$2:BL$2,'Tsalin uzuulelt'!H$1,negtgel!U633:BL633) + SUMIF(negtgel!U$2:BL$2,'Tsalin uzuulelt'!H$2,negtgel!U633:BL633)+SUMIF(negtgel!U$2:BL$2,'Tsalin uzuulelt'!H$3,negtgel!U633:BL633)+SUMIF(negtgel!U$2:BL$2,'Tsalin uzuulelt'!H$4,negtgel!U633:BL633)+SUMIF(negtgel!U$2:BL$2,'Tsalin uzuulelt'!H$5,negtgel!U633:BL633)</f>
      </c>
      <c r="J633">
        <f>SUMIF(negtgel!U$2:BL$2,'Tsalin uzuulelt'!J$1,negtgel!U633:BL633) + SUMIF(negtgel!U$2:BL$2,'Tsalin uzuulelt'!J$2,negtgel!U633:BL633)+SUMIF(negtgel!U$2:BL$2,'Tsalin uzuulelt'!J$3,negtgel!U633:BL633)+SUMIF(negtgel!U$2:BL$2,'Tsalin uzuulelt'!J$4,negtgel!U633:BL633)+SUMIF(negtgel!U$2:BL$2,'Tsalin uzuulelt'!J$5,negtgel!U633:BL633)</f>
      </c>
      <c r="K633">
        <f>SUMIF(negtgel!U$2:BL$2,'Tsalin uzuulelt'!L$1,negtgel!U633:BL633) + SUMIF(negtgel!U$2:BL$2,'Tsalin uzuulelt'!L$2,negtgel!U633:BL633)+SUMIF(negtgel!U$2:BL$2,'Tsalin uzuulelt'!L$3,negtgel!U633:BL633)+SUMIF(negtgel!U$2:BL$2,'Tsalin uzuulelt'!L$4,negtgel!U633:BL633)+SUMIF(negtgel!U$2:BL$2,'Tsalin uzuulelt'!L$5,negtgel!U633:BL633)</f>
      </c>
      <c r="L633">
        <f>SUMIF(negtgel!U$2:BL$2,'Tsalin uzuulelt'!N$1,negtgel!U633:BL633) + SUMIF(negtgel!U$2:BL$2,'Tsalin uzuulelt'!N$2,negtgel!U633:BL633)+SUMIF(negtgel!U$2:BL$2,'Tsalin uzuulelt'!N$3,negtgel!U633:BL633)+SUMIF(negtgel!U$2:BL$2,'Tsalin uzuulelt'!N$4,negtgel!U633:BL633)+SUMIF(negtgel!U$2:BL$2,'Tsalin uzuulelt'!N$5,negtgel!U633:BL633)</f>
      </c>
      <c r="M633">
        <f>SUMIF(negtgel!U$2:BL$2,'Tsalin uzuulelt'!P$1,negtgel!U633:BL633) + SUMIF(negtgel!U$2:BL$2,'Tsalin uzuulelt'!P$2,negtgel!U633:BL633)+ SUMIF(negtgel!U$2:BL$2,'Tsalin uzuulelt'!P$3,negtgel!U633:BL633)+ SUMIF(negtgel!U$2:BL$2,'Tsalin uzuulelt'!P$4,negtgel!U633:BL633)+ SUMIF(negtgel!U$2:BL$2,'Tsalin uzuulelt'!P$5,negtgel!U633:BL633)</f>
      </c>
      <c r="N633">
        <f>IF(ISNUMBER(U633*1)=CF633,0,K633-H633-G633)</f>
      </c>
      <c r="O633">
        <f>IF(ISNUMBER(U633*1)=CF633,0,L633)</f>
      </c>
      <c r="P633">
        <f>IF(ISNUMBER(U633*1)=CF633,0,M633)</f>
      </c>
      <c r="Q633">
        <f>IF(N633&gt;2400000,N633,0)</f>
      </c>
      <c r="R633">
        <f>IF(L633/Q633*100&lt;3,2,10)</f>
      </c>
      <c r="S633">
        <f>IF(CH633=0,0,IF(B633&gt;9,10,IF(B633&gt;8,B633,IF(B633&gt;7.7,7.8,IF(B633&gt;3,B633,IF(B633&gt;1.5,2))))))</f>
      </c>
      <c r="T633">
        <f>IFERROR(U633*1,0)</f>
      </c>
      <c r="U633" t="n">
        <v>25.0</v>
      </c>
      <c r="V633" t="s">
        <v>4529</v>
      </c>
      <c r="W633" t="s">
        <v>4469</v>
      </c>
      <c r="X633" t="n">
        <v>547759.0</v>
      </c>
      <c r="Y633" t="n">
        <v>547759.0</v>
      </c>
      <c r="Z633" t="n">
        <v>0.0</v>
      </c>
      <c r="AA633" t="n">
        <v>0.0</v>
      </c>
      <c r="AB633" t="n">
        <v>0.0</v>
      </c>
      <c r="AC633" t="n">
        <v>0.0</v>
      </c>
      <c r="AD633" t="n">
        <v>0.0</v>
      </c>
      <c r="AE633" t="n">
        <v>0.0</v>
      </c>
      <c r="AF633" t="n">
        <v>66000.0</v>
      </c>
      <c r="AG633" t="n">
        <v>0.0</v>
      </c>
      <c r="AH633" t="n">
        <v>0.0</v>
      </c>
      <c r="AI633" t="n">
        <v>0.0</v>
      </c>
      <c r="AJ633" t="n">
        <v>0.0</v>
      </c>
      <c r="AK633" t="n">
        <v>0.0</v>
      </c>
      <c r="AL633" t="n">
        <v>0.0</v>
      </c>
      <c r="AM633" t="n">
        <v>0.0</v>
      </c>
      <c r="AN633" t="n">
        <v>0.0</v>
      </c>
      <c r="AO633" t="n">
        <v>613759.0</v>
      </c>
      <c r="AP633" t="n">
        <v>61376.0</v>
      </c>
      <c r="AQ633" t="n">
        <v>48898.3</v>
      </c>
      <c r="CG633"/>
    </row>
    <row r="634">
      <c r="A634" t="n">
        <v>10.0</v>
      </c>
      <c r="B634">
        <f>IF((K634-G634-H634&gt;2400000),10,(L634/(K634-G634-H634)*100))</f>
      </c>
      <c r="C634">
        <f>IF(N634&gt;2400000,240000,(N634*S634)/100)</f>
      </c>
      <c r="D634">
        <f>IF(S634=0,0,IF((N634-I634)&gt;2400000,((((((N634-I634-J634)-240000))*0.1+(I634+J634)*0.1)))-7000,((((((N634-I634-J634)-(N634-I634-J634)*S634/100)))*0.1+(I634+J634)*0.1)-7000)))</f>
      </c>
      <c r="E634">
        <f>C634-O634</f>
      </c>
      <c r="F634">
        <f>D634-P634</f>
      </c>
      <c r="G634">
        <f>SUMIF(negtgel!U$2:BL$2,'Tsalin uzuulelt'!B$1,negtgel!U634:BL634) + SUMIF(negtgel!U$2:BL$2,'Tsalin uzuulelt'!B$2,negtgel!U634:BL634)+SUMIF(negtgel!U$2:BL$2,'Tsalin uzuulelt'!B$3,negtgel!U634:BL634)+SUMIF(negtgel!U$2:BL$2,'Tsalin uzuulelt'!B$4,negtgel!U634:BL634)+SUMIF(negtgel!U$2:BL$2,'Tsalin uzuulelt'!B$5,negtgel!U634:BL634)</f>
      </c>
      <c r="H634">
        <f>SUMIF(negtgel!U$2:BL$2,'Tsalin uzuulelt'!F$1,negtgel!U634:BL634) + SUMIF(negtgel!U$2:BL$2,'Tsalin uzuulelt'!F$2,negtgel!U634:BL634)+SUMIF(negtgel!U$2:BL$2,'Tsalin uzuulelt'!F$3,negtgel!U634:BL634)+SUMIF(negtgel!U$2:BL$2,'Tsalin uzuulelt'!F$4,negtgel!U634:BL634)+SUMIF(negtgel!U$2:BL$2,'Tsalin uzuulelt'!F$5,negtgel!U634:BL634)</f>
      </c>
      <c r="I634">
        <f>SUMIF(negtgel!U$2:BL$2,'Tsalin uzuulelt'!H$1,negtgel!U634:BL634) + SUMIF(negtgel!U$2:BL$2,'Tsalin uzuulelt'!H$2,negtgel!U634:BL634)+SUMIF(negtgel!U$2:BL$2,'Tsalin uzuulelt'!H$3,negtgel!U634:BL634)+SUMIF(negtgel!U$2:BL$2,'Tsalin uzuulelt'!H$4,negtgel!U634:BL634)+SUMIF(negtgel!U$2:BL$2,'Tsalin uzuulelt'!H$5,negtgel!U634:BL634)</f>
      </c>
      <c r="J634">
        <f>SUMIF(negtgel!U$2:BL$2,'Tsalin uzuulelt'!J$1,negtgel!U634:BL634) + SUMIF(negtgel!U$2:BL$2,'Tsalin uzuulelt'!J$2,negtgel!U634:BL634)+SUMIF(negtgel!U$2:BL$2,'Tsalin uzuulelt'!J$3,negtgel!U634:BL634)+SUMIF(negtgel!U$2:BL$2,'Tsalin uzuulelt'!J$4,negtgel!U634:BL634)+SUMIF(negtgel!U$2:BL$2,'Tsalin uzuulelt'!J$5,negtgel!U634:BL634)</f>
      </c>
      <c r="K634">
        <f>SUMIF(negtgel!U$2:BL$2,'Tsalin uzuulelt'!L$1,negtgel!U634:BL634) + SUMIF(negtgel!U$2:BL$2,'Tsalin uzuulelt'!L$2,negtgel!U634:BL634)+SUMIF(negtgel!U$2:BL$2,'Tsalin uzuulelt'!L$3,negtgel!U634:BL634)+SUMIF(negtgel!U$2:BL$2,'Tsalin uzuulelt'!L$4,negtgel!U634:BL634)+SUMIF(negtgel!U$2:BL$2,'Tsalin uzuulelt'!L$5,negtgel!U634:BL634)</f>
      </c>
      <c r="L634">
        <f>SUMIF(negtgel!U$2:BL$2,'Tsalin uzuulelt'!N$1,negtgel!U634:BL634) + SUMIF(negtgel!U$2:BL$2,'Tsalin uzuulelt'!N$2,negtgel!U634:BL634)+SUMIF(negtgel!U$2:BL$2,'Tsalin uzuulelt'!N$3,negtgel!U634:BL634)+SUMIF(negtgel!U$2:BL$2,'Tsalin uzuulelt'!N$4,negtgel!U634:BL634)+SUMIF(negtgel!U$2:BL$2,'Tsalin uzuulelt'!N$5,negtgel!U634:BL634)</f>
      </c>
      <c r="M634">
        <f>SUMIF(negtgel!U$2:BL$2,'Tsalin uzuulelt'!P$1,negtgel!U634:BL634) + SUMIF(negtgel!U$2:BL$2,'Tsalin uzuulelt'!P$2,negtgel!U634:BL634)+ SUMIF(negtgel!U$2:BL$2,'Tsalin uzuulelt'!P$3,negtgel!U634:BL634)+ SUMIF(negtgel!U$2:BL$2,'Tsalin uzuulelt'!P$4,negtgel!U634:BL634)+ SUMIF(negtgel!U$2:BL$2,'Tsalin uzuulelt'!P$5,negtgel!U634:BL634)</f>
      </c>
      <c r="N634">
        <f>IF(ISNUMBER(U634*1)=CF634,0,K634-H634-G634)</f>
      </c>
      <c r="O634">
        <f>IF(ISNUMBER(U634*1)=CF634,0,L634)</f>
      </c>
      <c r="P634">
        <f>IF(ISNUMBER(U634*1)=CF634,0,M634)</f>
      </c>
      <c r="Q634">
        <f>IF(N634&gt;2400000,N634,0)</f>
      </c>
      <c r="R634">
        <f>IF(L634/Q634*100&lt;3,2,10)</f>
      </c>
      <c r="S634">
        <f>IF(CH634=0,0,IF(B634&gt;9,10,IF(B634&gt;8,B634,IF(B634&gt;7.7,7.8,IF(B634&gt;3,B634,IF(B634&gt;1.5,2))))))</f>
      </c>
      <c r="T634">
        <f>IFERROR(U634*1,0)</f>
      </c>
      <c r="U634" t="n">
        <v>26.0</v>
      </c>
      <c r="V634" t="s">
        <v>4474</v>
      </c>
      <c r="W634" t="s">
        <v>4469</v>
      </c>
      <c r="X634" t="n">
        <v>613669.0</v>
      </c>
      <c r="Y634" t="n">
        <v>613669.0</v>
      </c>
      <c r="Z634" t="n">
        <v>92050.0</v>
      </c>
      <c r="AA634" t="n">
        <v>122734.0</v>
      </c>
      <c r="AB634" t="n">
        <v>0.0</v>
      </c>
      <c r="AC634" t="n">
        <v>0.0</v>
      </c>
      <c r="AD634" t="n">
        <v>0.0</v>
      </c>
      <c r="AE634" t="n">
        <v>0.0</v>
      </c>
      <c r="AF634" t="n">
        <v>66000.0</v>
      </c>
      <c r="AG634" t="n">
        <v>0.0</v>
      </c>
      <c r="AH634" t="n">
        <v>0.0</v>
      </c>
      <c r="AI634" t="n">
        <v>0.0</v>
      </c>
      <c r="AJ634" t="n">
        <v>0.0</v>
      </c>
      <c r="AK634" t="n">
        <v>0.0</v>
      </c>
      <c r="AL634" t="n">
        <v>0.0</v>
      </c>
      <c r="AM634" t="n">
        <v>0.0</v>
      </c>
      <c r="AN634" t="n">
        <v>0.0</v>
      </c>
      <c r="AO634" t="n">
        <v>894453.0</v>
      </c>
      <c r="AP634" t="n">
        <v>89446.0</v>
      </c>
      <c r="AQ634" t="n">
        <v>74160.8</v>
      </c>
      <c r="CG634"/>
    </row>
    <row r="635">
      <c r="A635" t="n">
        <v>10.0</v>
      </c>
      <c r="B635">
        <f>IF((K635-G635-H635&gt;2400000),10,(L635/(K635-G635-H635)*100))</f>
      </c>
      <c r="C635">
        <f>IF(N635&gt;2400000,240000,(N635*S635)/100)</f>
      </c>
      <c r="D635">
        <f>IF(S635=0,0,IF((N635-I635)&gt;2400000,((((((N635-I635-J635)-240000))*0.1+(I635+J635)*0.1)))-7000,((((((N635-I635-J635)-(N635-I635-J635)*S635/100)))*0.1+(I635+J635)*0.1)-7000)))</f>
      </c>
      <c r="E635">
        <f>C635-O635</f>
      </c>
      <c r="F635">
        <f>D635-P635</f>
      </c>
      <c r="G635">
        <f>SUMIF(negtgel!U$2:BL$2,'Tsalin uzuulelt'!B$1,negtgel!U635:BL635) + SUMIF(negtgel!U$2:BL$2,'Tsalin uzuulelt'!B$2,negtgel!U635:BL635)+SUMIF(negtgel!U$2:BL$2,'Tsalin uzuulelt'!B$3,negtgel!U635:BL635)+SUMIF(negtgel!U$2:BL$2,'Tsalin uzuulelt'!B$4,negtgel!U635:BL635)+SUMIF(negtgel!U$2:BL$2,'Tsalin uzuulelt'!B$5,negtgel!U635:BL635)</f>
      </c>
      <c r="H635">
        <f>SUMIF(negtgel!U$2:BL$2,'Tsalin uzuulelt'!F$1,negtgel!U635:BL635) + SUMIF(negtgel!U$2:BL$2,'Tsalin uzuulelt'!F$2,negtgel!U635:BL635)+SUMIF(negtgel!U$2:BL$2,'Tsalin uzuulelt'!F$3,negtgel!U635:BL635)+SUMIF(negtgel!U$2:BL$2,'Tsalin uzuulelt'!F$4,negtgel!U635:BL635)+SUMIF(negtgel!U$2:BL$2,'Tsalin uzuulelt'!F$5,negtgel!U635:BL635)</f>
      </c>
      <c r="I635">
        <f>SUMIF(negtgel!U$2:BL$2,'Tsalin uzuulelt'!H$1,negtgel!U635:BL635) + SUMIF(negtgel!U$2:BL$2,'Tsalin uzuulelt'!H$2,negtgel!U635:BL635)+SUMIF(negtgel!U$2:BL$2,'Tsalin uzuulelt'!H$3,negtgel!U635:BL635)+SUMIF(negtgel!U$2:BL$2,'Tsalin uzuulelt'!H$4,negtgel!U635:BL635)+SUMIF(negtgel!U$2:BL$2,'Tsalin uzuulelt'!H$5,negtgel!U635:BL635)</f>
      </c>
      <c r="J635">
        <f>SUMIF(negtgel!U$2:BL$2,'Tsalin uzuulelt'!J$1,negtgel!U635:BL635) + SUMIF(negtgel!U$2:BL$2,'Tsalin uzuulelt'!J$2,negtgel!U635:BL635)+SUMIF(negtgel!U$2:BL$2,'Tsalin uzuulelt'!J$3,negtgel!U635:BL635)+SUMIF(negtgel!U$2:BL$2,'Tsalin uzuulelt'!J$4,negtgel!U635:BL635)+SUMIF(negtgel!U$2:BL$2,'Tsalin uzuulelt'!J$5,negtgel!U635:BL635)</f>
      </c>
      <c r="K635">
        <f>SUMIF(negtgel!U$2:BL$2,'Tsalin uzuulelt'!L$1,negtgel!U635:BL635) + SUMIF(negtgel!U$2:BL$2,'Tsalin uzuulelt'!L$2,negtgel!U635:BL635)+SUMIF(negtgel!U$2:BL$2,'Tsalin uzuulelt'!L$3,negtgel!U635:BL635)+SUMIF(negtgel!U$2:BL$2,'Tsalin uzuulelt'!L$4,negtgel!U635:BL635)+SUMIF(negtgel!U$2:BL$2,'Tsalin uzuulelt'!L$5,negtgel!U635:BL635)</f>
      </c>
      <c r="L635">
        <f>SUMIF(negtgel!U$2:BL$2,'Tsalin uzuulelt'!N$1,negtgel!U635:BL635) + SUMIF(negtgel!U$2:BL$2,'Tsalin uzuulelt'!N$2,negtgel!U635:BL635)+SUMIF(negtgel!U$2:BL$2,'Tsalin uzuulelt'!N$3,negtgel!U635:BL635)+SUMIF(negtgel!U$2:BL$2,'Tsalin uzuulelt'!N$4,negtgel!U635:BL635)+SUMIF(negtgel!U$2:BL$2,'Tsalin uzuulelt'!N$5,negtgel!U635:BL635)</f>
      </c>
      <c r="M635">
        <f>SUMIF(negtgel!U$2:BL$2,'Tsalin uzuulelt'!P$1,negtgel!U635:BL635) + SUMIF(negtgel!U$2:BL$2,'Tsalin uzuulelt'!P$2,negtgel!U635:BL635)+ SUMIF(negtgel!U$2:BL$2,'Tsalin uzuulelt'!P$3,negtgel!U635:BL635)+ SUMIF(negtgel!U$2:BL$2,'Tsalin uzuulelt'!P$4,negtgel!U635:BL635)+ SUMIF(negtgel!U$2:BL$2,'Tsalin uzuulelt'!P$5,negtgel!U635:BL635)</f>
      </c>
      <c r="N635">
        <f>IF(ISNUMBER(U635*1)=CF635,0,K635-H635-G635)</f>
      </c>
      <c r="O635">
        <f>IF(ISNUMBER(U635*1)=CF635,0,L635)</f>
      </c>
      <c r="P635">
        <f>IF(ISNUMBER(U635*1)=CF635,0,M635)</f>
      </c>
      <c r="Q635">
        <f>IF(N635&gt;2400000,N635,0)</f>
      </c>
      <c r="R635">
        <f>IF(L635/Q635*100&lt;3,2,10)</f>
      </c>
      <c r="S635">
        <f>IF(CH635=0,0,IF(B635&gt;9,10,IF(B635&gt;8,B635,IF(B635&gt;7.7,7.8,IF(B635&gt;3,B635,IF(B635&gt;1.5,2))))))</f>
      </c>
      <c r="T635">
        <f>IFERROR(U635*1,0)</f>
      </c>
      <c r="U635" t="n">
        <v>49.0</v>
      </c>
      <c r="V635" t="s">
        <v>4476</v>
      </c>
      <c r="W635" t="s">
        <v>4469</v>
      </c>
      <c r="X635" t="n">
        <v>613669.0</v>
      </c>
      <c r="Y635" t="n">
        <v>613669.0</v>
      </c>
      <c r="Z635" t="n">
        <v>30683.0</v>
      </c>
      <c r="AA635" t="n">
        <v>92050.0</v>
      </c>
      <c r="AB635" t="n">
        <v>0.0</v>
      </c>
      <c r="AC635" t="n">
        <v>0.0</v>
      </c>
      <c r="AD635" t="n">
        <v>0.0</v>
      </c>
      <c r="AE635" t="n">
        <v>0.0</v>
      </c>
      <c r="AF635" t="n">
        <v>66000.0</v>
      </c>
      <c r="AG635" t="n">
        <v>0.0</v>
      </c>
      <c r="AH635" t="n">
        <v>0.0</v>
      </c>
      <c r="AI635" t="n">
        <v>0.0</v>
      </c>
      <c r="AJ635" t="n">
        <v>0.0</v>
      </c>
      <c r="AK635" t="n">
        <v>0.0</v>
      </c>
      <c r="AL635" t="n">
        <v>0.0</v>
      </c>
      <c r="AM635" t="n">
        <v>0.0</v>
      </c>
      <c r="AN635" t="n">
        <v>0.0</v>
      </c>
      <c r="AO635" t="n">
        <v>802402.0</v>
      </c>
      <c r="AP635" t="n">
        <v>80240.0</v>
      </c>
      <c r="AQ635" t="n">
        <v>65876.2</v>
      </c>
      <c r="CG635"/>
    </row>
    <row r="636">
      <c r="A636" t="n">
        <v>10.0</v>
      </c>
      <c r="B636">
        <f>IF((K636-G636-H636&gt;2400000),10,(L636/(K636-G636-H636)*100))</f>
      </c>
      <c r="C636">
        <f>IF(N636&gt;2400000,240000,(N636*S636)/100)</f>
      </c>
      <c r="D636">
        <f>IF(S636=0,0,IF((N636-I636)&gt;2400000,((((((N636-I636-J636)-240000))*0.1+(I636+J636)*0.1)))-7000,((((((N636-I636-J636)-(N636-I636-J636)*S636/100)))*0.1+(I636+J636)*0.1)-7000)))</f>
      </c>
      <c r="E636">
        <f>C636-O636</f>
      </c>
      <c r="F636">
        <f>D636-P636</f>
      </c>
      <c r="G636">
        <f>SUMIF(negtgel!U$2:BL$2,'Tsalin uzuulelt'!B$1,negtgel!U636:BL636) + SUMIF(negtgel!U$2:BL$2,'Tsalin uzuulelt'!B$2,negtgel!U636:BL636)+SUMIF(negtgel!U$2:BL$2,'Tsalin uzuulelt'!B$3,negtgel!U636:BL636)+SUMIF(negtgel!U$2:BL$2,'Tsalin uzuulelt'!B$4,negtgel!U636:BL636)+SUMIF(negtgel!U$2:BL$2,'Tsalin uzuulelt'!B$5,negtgel!U636:BL636)</f>
      </c>
      <c r="H636">
        <f>SUMIF(negtgel!U$2:BL$2,'Tsalin uzuulelt'!F$1,negtgel!U636:BL636) + SUMIF(negtgel!U$2:BL$2,'Tsalin uzuulelt'!F$2,negtgel!U636:BL636)+SUMIF(negtgel!U$2:BL$2,'Tsalin uzuulelt'!F$3,negtgel!U636:BL636)+SUMIF(negtgel!U$2:BL$2,'Tsalin uzuulelt'!F$4,negtgel!U636:BL636)+SUMIF(negtgel!U$2:BL$2,'Tsalin uzuulelt'!F$5,negtgel!U636:BL636)</f>
      </c>
      <c r="I636">
        <f>SUMIF(negtgel!U$2:BL$2,'Tsalin uzuulelt'!H$1,negtgel!U636:BL636) + SUMIF(negtgel!U$2:BL$2,'Tsalin uzuulelt'!H$2,negtgel!U636:BL636)+SUMIF(negtgel!U$2:BL$2,'Tsalin uzuulelt'!H$3,negtgel!U636:BL636)+SUMIF(negtgel!U$2:BL$2,'Tsalin uzuulelt'!H$4,negtgel!U636:BL636)+SUMIF(negtgel!U$2:BL$2,'Tsalin uzuulelt'!H$5,negtgel!U636:BL636)</f>
      </c>
      <c r="J636">
        <f>SUMIF(negtgel!U$2:BL$2,'Tsalin uzuulelt'!J$1,negtgel!U636:BL636) + SUMIF(negtgel!U$2:BL$2,'Tsalin uzuulelt'!J$2,negtgel!U636:BL636)+SUMIF(negtgel!U$2:BL$2,'Tsalin uzuulelt'!J$3,negtgel!U636:BL636)+SUMIF(negtgel!U$2:BL$2,'Tsalin uzuulelt'!J$4,negtgel!U636:BL636)+SUMIF(negtgel!U$2:BL$2,'Tsalin uzuulelt'!J$5,negtgel!U636:BL636)</f>
      </c>
      <c r="K636">
        <f>SUMIF(negtgel!U$2:BL$2,'Tsalin uzuulelt'!L$1,negtgel!U636:BL636) + SUMIF(negtgel!U$2:BL$2,'Tsalin uzuulelt'!L$2,negtgel!U636:BL636)+SUMIF(negtgel!U$2:BL$2,'Tsalin uzuulelt'!L$3,negtgel!U636:BL636)+SUMIF(negtgel!U$2:BL$2,'Tsalin uzuulelt'!L$4,negtgel!U636:BL636)+SUMIF(negtgel!U$2:BL$2,'Tsalin uzuulelt'!L$5,negtgel!U636:BL636)</f>
      </c>
      <c r="L636">
        <f>SUMIF(negtgel!U$2:BL$2,'Tsalin uzuulelt'!N$1,negtgel!U636:BL636) + SUMIF(negtgel!U$2:BL$2,'Tsalin uzuulelt'!N$2,negtgel!U636:BL636)+SUMIF(negtgel!U$2:BL$2,'Tsalin uzuulelt'!N$3,negtgel!U636:BL636)+SUMIF(negtgel!U$2:BL$2,'Tsalin uzuulelt'!N$4,negtgel!U636:BL636)+SUMIF(negtgel!U$2:BL$2,'Tsalin uzuulelt'!N$5,negtgel!U636:BL636)</f>
      </c>
      <c r="M636">
        <f>SUMIF(negtgel!U$2:BL$2,'Tsalin uzuulelt'!P$1,negtgel!U636:BL636) + SUMIF(negtgel!U$2:BL$2,'Tsalin uzuulelt'!P$2,negtgel!U636:BL636)+ SUMIF(negtgel!U$2:BL$2,'Tsalin uzuulelt'!P$3,negtgel!U636:BL636)+ SUMIF(negtgel!U$2:BL$2,'Tsalin uzuulelt'!P$4,negtgel!U636:BL636)+ SUMIF(negtgel!U$2:BL$2,'Tsalin uzuulelt'!P$5,negtgel!U636:BL636)</f>
      </c>
      <c r="N636">
        <f>IF(ISNUMBER(U636*1)=CF636,0,K636-H636-G636)</f>
      </c>
      <c r="O636">
        <f>IF(ISNUMBER(U636*1)=CF636,0,L636)</f>
      </c>
      <c r="P636">
        <f>IF(ISNUMBER(U636*1)=CF636,0,M636)</f>
      </c>
      <c r="Q636">
        <f>IF(N636&gt;2400000,N636,0)</f>
      </c>
      <c r="R636">
        <f>IF(L636/Q636*100&lt;3,2,10)</f>
      </c>
      <c r="S636">
        <f>IF(CH636=0,0,IF(B636&gt;9,10,IF(B636&gt;8,B636,IF(B636&gt;7.7,7.8,IF(B636&gt;3,B636,IF(B636&gt;1.5,2))))))</f>
      </c>
      <c r="T636">
        <f>IFERROR(U636*1,0)</f>
      </c>
      <c r="U636" t="n">
        <v>50.0</v>
      </c>
      <c r="V636" t="s">
        <v>4477</v>
      </c>
      <c r="W636" t="s">
        <v>4471</v>
      </c>
      <c r="X636" t="n">
        <v>496912.0</v>
      </c>
      <c r="Y636" t="n">
        <v>496912.0</v>
      </c>
      <c r="Z636" t="n">
        <v>0.0</v>
      </c>
      <c r="AA636" t="n">
        <v>0.0</v>
      </c>
      <c r="AB636" t="n">
        <v>0.0</v>
      </c>
      <c r="AC636" t="n">
        <v>0.0</v>
      </c>
      <c r="AD636" t="n">
        <v>0.0</v>
      </c>
      <c r="AE636" t="n">
        <v>0.0</v>
      </c>
      <c r="AF636" t="n">
        <v>66000.0</v>
      </c>
      <c r="AG636" t="n">
        <v>0.0</v>
      </c>
      <c r="AH636" t="n">
        <v>0.0</v>
      </c>
      <c r="AI636" t="n">
        <v>0.0</v>
      </c>
      <c r="AJ636" t="n">
        <v>0.0</v>
      </c>
      <c r="AK636" t="n">
        <v>0.0</v>
      </c>
      <c r="AL636" t="n">
        <v>0.0</v>
      </c>
      <c r="AM636" t="n">
        <v>0.0</v>
      </c>
      <c r="AN636" t="n">
        <v>0.0</v>
      </c>
      <c r="AO636" t="n">
        <v>562912.0</v>
      </c>
      <c r="AP636" t="n">
        <v>56291.0</v>
      </c>
      <c r="AQ636" t="n">
        <v>44322.1</v>
      </c>
      <c r="CG636"/>
    </row>
    <row r="637">
      <c r="A637" t="n">
        <v>10.0</v>
      </c>
      <c r="B637">
        <f>IF((K637-G637-H637&gt;2400000),10,(L637/(K637-G637-H637)*100))</f>
      </c>
      <c r="C637">
        <f>IF(N637&gt;2400000,240000,(N637*S637)/100)</f>
      </c>
      <c r="D637">
        <f>IF(S637=0,0,IF((N637-I637)&gt;2400000,((((((N637-I637-J637)-240000))*0.1+(I637+J637)*0.1)))-7000,((((((N637-I637-J637)-(N637-I637-J637)*S637/100)))*0.1+(I637+J637)*0.1)-7000)))</f>
      </c>
      <c r="E637">
        <f>C637-O637</f>
      </c>
      <c r="F637">
        <f>D637-P637</f>
      </c>
      <c r="G637">
        <f>SUMIF(negtgel!U$2:BL$2,'Tsalin uzuulelt'!B$1,negtgel!U637:BL637) + SUMIF(negtgel!U$2:BL$2,'Tsalin uzuulelt'!B$2,negtgel!U637:BL637)+SUMIF(negtgel!U$2:BL$2,'Tsalin uzuulelt'!B$3,negtgel!U637:BL637)+SUMIF(negtgel!U$2:BL$2,'Tsalin uzuulelt'!B$4,negtgel!U637:BL637)+SUMIF(negtgel!U$2:BL$2,'Tsalin uzuulelt'!B$5,negtgel!U637:BL637)</f>
      </c>
      <c r="H637">
        <f>SUMIF(negtgel!U$2:BL$2,'Tsalin uzuulelt'!F$1,negtgel!U637:BL637) + SUMIF(negtgel!U$2:BL$2,'Tsalin uzuulelt'!F$2,negtgel!U637:BL637)+SUMIF(negtgel!U$2:BL$2,'Tsalin uzuulelt'!F$3,negtgel!U637:BL637)+SUMIF(negtgel!U$2:BL$2,'Tsalin uzuulelt'!F$4,negtgel!U637:BL637)+SUMIF(negtgel!U$2:BL$2,'Tsalin uzuulelt'!F$5,negtgel!U637:BL637)</f>
      </c>
      <c r="I637">
        <f>SUMIF(negtgel!U$2:BL$2,'Tsalin uzuulelt'!H$1,negtgel!U637:BL637) + SUMIF(negtgel!U$2:BL$2,'Tsalin uzuulelt'!H$2,negtgel!U637:BL637)+SUMIF(negtgel!U$2:BL$2,'Tsalin uzuulelt'!H$3,negtgel!U637:BL637)+SUMIF(negtgel!U$2:BL$2,'Tsalin uzuulelt'!H$4,negtgel!U637:BL637)+SUMIF(negtgel!U$2:BL$2,'Tsalin uzuulelt'!H$5,negtgel!U637:BL637)</f>
      </c>
      <c r="J637">
        <f>SUMIF(negtgel!U$2:BL$2,'Tsalin uzuulelt'!J$1,negtgel!U637:BL637) + SUMIF(negtgel!U$2:BL$2,'Tsalin uzuulelt'!J$2,negtgel!U637:BL637)+SUMIF(negtgel!U$2:BL$2,'Tsalin uzuulelt'!J$3,negtgel!U637:BL637)+SUMIF(negtgel!U$2:BL$2,'Tsalin uzuulelt'!J$4,negtgel!U637:BL637)+SUMIF(negtgel!U$2:BL$2,'Tsalin uzuulelt'!J$5,negtgel!U637:BL637)</f>
      </c>
      <c r="K637">
        <f>SUMIF(negtgel!U$2:BL$2,'Tsalin uzuulelt'!L$1,negtgel!U637:BL637) + SUMIF(negtgel!U$2:BL$2,'Tsalin uzuulelt'!L$2,negtgel!U637:BL637)+SUMIF(negtgel!U$2:BL$2,'Tsalin uzuulelt'!L$3,negtgel!U637:BL637)+SUMIF(negtgel!U$2:BL$2,'Tsalin uzuulelt'!L$4,negtgel!U637:BL637)+SUMIF(negtgel!U$2:BL$2,'Tsalin uzuulelt'!L$5,negtgel!U637:BL637)</f>
      </c>
      <c r="L637">
        <f>SUMIF(negtgel!U$2:BL$2,'Tsalin uzuulelt'!N$1,negtgel!U637:BL637) + SUMIF(negtgel!U$2:BL$2,'Tsalin uzuulelt'!N$2,negtgel!U637:BL637)+SUMIF(negtgel!U$2:BL$2,'Tsalin uzuulelt'!N$3,negtgel!U637:BL637)+SUMIF(negtgel!U$2:BL$2,'Tsalin uzuulelt'!N$4,negtgel!U637:BL637)+SUMIF(negtgel!U$2:BL$2,'Tsalin uzuulelt'!N$5,negtgel!U637:BL637)</f>
      </c>
      <c r="M637">
        <f>SUMIF(negtgel!U$2:BL$2,'Tsalin uzuulelt'!P$1,negtgel!U637:BL637) + SUMIF(negtgel!U$2:BL$2,'Tsalin uzuulelt'!P$2,negtgel!U637:BL637)+ SUMIF(negtgel!U$2:BL$2,'Tsalin uzuulelt'!P$3,negtgel!U637:BL637)+ SUMIF(negtgel!U$2:BL$2,'Tsalin uzuulelt'!P$4,negtgel!U637:BL637)+ SUMIF(negtgel!U$2:BL$2,'Tsalin uzuulelt'!P$5,negtgel!U637:BL637)</f>
      </c>
      <c r="N637">
        <f>IF(ISNUMBER(U637*1)=CF637,0,K637-H637-G637)</f>
      </c>
      <c r="O637">
        <f>IF(ISNUMBER(U637*1)=CF637,0,L637)</f>
      </c>
      <c r="P637">
        <f>IF(ISNUMBER(U637*1)=CF637,0,M637)</f>
      </c>
      <c r="Q637">
        <f>IF(N637&gt;2400000,N637,0)</f>
      </c>
      <c r="R637">
        <f>IF(L637/Q637*100&lt;3,2,10)</f>
      </c>
      <c r="S637">
        <f>IF(CH637=0,0,IF(B637&gt;9,10,IF(B637&gt;8,B637,IF(B637&gt;7.7,7.8,IF(B637&gt;3,B637,IF(B637&gt;1.5,2))))))</f>
      </c>
      <c r="T637">
        <f>IFERROR(U637*1,0)</f>
      </c>
      <c r="U637" t="n">
        <v>51.0</v>
      </c>
      <c r="V637" t="s">
        <v>4478</v>
      </c>
      <c r="W637" t="s">
        <v>4464</v>
      </c>
      <c r="X637" t="n">
        <v>795935.0</v>
      </c>
      <c r="Y637" t="n">
        <v>795935.0</v>
      </c>
      <c r="Z637" t="n">
        <v>119390.0</v>
      </c>
      <c r="AA637" t="n">
        <v>159187.0</v>
      </c>
      <c r="AB637" t="n">
        <v>0.0</v>
      </c>
      <c r="AC637" t="n">
        <v>0.0</v>
      </c>
      <c r="AD637" t="n">
        <v>0.0</v>
      </c>
      <c r="AE637" t="n">
        <v>0.0</v>
      </c>
      <c r="AF637" t="n">
        <v>66000.0</v>
      </c>
      <c r="AG637" t="n">
        <v>0.0</v>
      </c>
      <c r="AH637" t="n">
        <v>0.0</v>
      </c>
      <c r="AI637" t="n">
        <v>0.0</v>
      </c>
      <c r="AJ637" t="n">
        <v>0.0</v>
      </c>
      <c r="AK637" t="n">
        <v>0.0</v>
      </c>
      <c r="AL637" t="n">
        <v>0.0</v>
      </c>
      <c r="AM637" t="n">
        <v>0.0</v>
      </c>
      <c r="AN637" t="n">
        <v>0.0</v>
      </c>
      <c r="AO637" t="n">
        <v>1140512.0</v>
      </c>
      <c r="AP637" t="n">
        <v>114051.0</v>
      </c>
      <c r="AQ637" t="n">
        <v>96306.1</v>
      </c>
      <c r="CG637"/>
    </row>
    <row r="638">
      <c r="A638" t="n">
        <v>10.0</v>
      </c>
      <c r="B638">
        <f>IF((K638-G638-H638&gt;2400000),10,(L638/(K638-G638-H638)*100))</f>
      </c>
      <c r="C638">
        <f>IF(N638&gt;2400000,240000,(N638*S638)/100)</f>
      </c>
      <c r="D638">
        <f>IF(S638=0,0,IF((N638-I638)&gt;2400000,((((((N638-I638-J638)-240000))*0.1+(I638+J638)*0.1)))-7000,((((((N638-I638-J638)-(N638-I638-J638)*S638/100)))*0.1+(I638+J638)*0.1)-7000)))</f>
      </c>
      <c r="E638">
        <f>C638-O638</f>
      </c>
      <c r="F638">
        <f>D638-P638</f>
      </c>
      <c r="G638">
        <f>SUMIF(negtgel!U$2:BL$2,'Tsalin uzuulelt'!B$1,negtgel!U638:BL638) + SUMIF(negtgel!U$2:BL$2,'Tsalin uzuulelt'!B$2,negtgel!U638:BL638)+SUMIF(negtgel!U$2:BL$2,'Tsalin uzuulelt'!B$3,negtgel!U638:BL638)+SUMIF(negtgel!U$2:BL$2,'Tsalin uzuulelt'!B$4,negtgel!U638:BL638)+SUMIF(negtgel!U$2:BL$2,'Tsalin uzuulelt'!B$5,negtgel!U638:BL638)</f>
      </c>
      <c r="H638">
        <f>SUMIF(negtgel!U$2:BL$2,'Tsalin uzuulelt'!F$1,negtgel!U638:BL638) + SUMIF(negtgel!U$2:BL$2,'Tsalin uzuulelt'!F$2,negtgel!U638:BL638)+SUMIF(negtgel!U$2:BL$2,'Tsalin uzuulelt'!F$3,negtgel!U638:BL638)+SUMIF(negtgel!U$2:BL$2,'Tsalin uzuulelt'!F$4,negtgel!U638:BL638)+SUMIF(negtgel!U$2:BL$2,'Tsalin uzuulelt'!F$5,negtgel!U638:BL638)</f>
      </c>
      <c r="I638">
        <f>SUMIF(negtgel!U$2:BL$2,'Tsalin uzuulelt'!H$1,negtgel!U638:BL638) + SUMIF(negtgel!U$2:BL$2,'Tsalin uzuulelt'!H$2,negtgel!U638:BL638)+SUMIF(negtgel!U$2:BL$2,'Tsalin uzuulelt'!H$3,negtgel!U638:BL638)+SUMIF(negtgel!U$2:BL$2,'Tsalin uzuulelt'!H$4,negtgel!U638:BL638)+SUMIF(negtgel!U$2:BL$2,'Tsalin uzuulelt'!H$5,negtgel!U638:BL638)</f>
      </c>
      <c r="J638">
        <f>SUMIF(negtgel!U$2:BL$2,'Tsalin uzuulelt'!J$1,negtgel!U638:BL638) + SUMIF(negtgel!U$2:BL$2,'Tsalin uzuulelt'!J$2,negtgel!U638:BL638)+SUMIF(negtgel!U$2:BL$2,'Tsalin uzuulelt'!J$3,negtgel!U638:BL638)+SUMIF(negtgel!U$2:BL$2,'Tsalin uzuulelt'!J$4,negtgel!U638:BL638)+SUMIF(negtgel!U$2:BL$2,'Tsalin uzuulelt'!J$5,negtgel!U638:BL638)</f>
      </c>
      <c r="K638">
        <f>SUMIF(negtgel!U$2:BL$2,'Tsalin uzuulelt'!L$1,negtgel!U638:BL638) + SUMIF(negtgel!U$2:BL$2,'Tsalin uzuulelt'!L$2,negtgel!U638:BL638)+SUMIF(negtgel!U$2:BL$2,'Tsalin uzuulelt'!L$3,negtgel!U638:BL638)+SUMIF(negtgel!U$2:BL$2,'Tsalin uzuulelt'!L$4,negtgel!U638:BL638)+SUMIF(negtgel!U$2:BL$2,'Tsalin uzuulelt'!L$5,negtgel!U638:BL638)</f>
      </c>
      <c r="L638">
        <f>SUMIF(negtgel!U$2:BL$2,'Tsalin uzuulelt'!N$1,negtgel!U638:BL638) + SUMIF(negtgel!U$2:BL$2,'Tsalin uzuulelt'!N$2,negtgel!U638:BL638)+SUMIF(negtgel!U$2:BL$2,'Tsalin uzuulelt'!N$3,negtgel!U638:BL638)+SUMIF(negtgel!U$2:BL$2,'Tsalin uzuulelt'!N$4,negtgel!U638:BL638)+SUMIF(negtgel!U$2:BL$2,'Tsalin uzuulelt'!N$5,negtgel!U638:BL638)</f>
      </c>
      <c r="M638">
        <f>SUMIF(negtgel!U$2:BL$2,'Tsalin uzuulelt'!P$1,negtgel!U638:BL638) + SUMIF(negtgel!U$2:BL$2,'Tsalin uzuulelt'!P$2,negtgel!U638:BL638)+ SUMIF(negtgel!U$2:BL$2,'Tsalin uzuulelt'!P$3,negtgel!U638:BL638)+ SUMIF(negtgel!U$2:BL$2,'Tsalin uzuulelt'!P$4,negtgel!U638:BL638)+ SUMIF(negtgel!U$2:BL$2,'Tsalin uzuulelt'!P$5,negtgel!U638:BL638)</f>
      </c>
      <c r="N638">
        <f>IF(ISNUMBER(U638*1)=CF638,0,K638-H638-G638)</f>
      </c>
      <c r="O638">
        <f>IF(ISNUMBER(U638*1)=CF638,0,L638)</f>
      </c>
      <c r="P638">
        <f>IF(ISNUMBER(U638*1)=CF638,0,M638)</f>
      </c>
      <c r="Q638">
        <f>IF(N638&gt;2400000,N638,0)</f>
      </c>
      <c r="R638">
        <f>IF(L638/Q638*100&lt;3,2,10)</f>
      </c>
      <c r="S638">
        <f>IF(CH638=0,0,IF(B638&gt;9,10,IF(B638&gt;8,B638,IF(B638&gt;7.7,7.8,IF(B638&gt;3,B638,IF(B638&gt;1.5,2))))))</f>
      </c>
      <c r="T638">
        <f>IFERROR(U638*1,0)</f>
      </c>
      <c r="U638" t="n">
        <v>52.0</v>
      </c>
      <c r="V638" t="s">
        <v>4479</v>
      </c>
      <c r="W638" t="s">
        <v>4469</v>
      </c>
      <c r="X638" t="n">
        <v>613669.0</v>
      </c>
      <c r="Y638" t="n">
        <v>613669.0</v>
      </c>
      <c r="Z638" t="n">
        <v>92050.0</v>
      </c>
      <c r="AA638" t="n">
        <v>122734.0</v>
      </c>
      <c r="AB638" t="n">
        <v>0.0</v>
      </c>
      <c r="AC638" t="n">
        <v>0.0</v>
      </c>
      <c r="AD638" t="n">
        <v>0.0</v>
      </c>
      <c r="AE638" t="n">
        <v>0.0</v>
      </c>
      <c r="AF638" t="n">
        <v>66000.0</v>
      </c>
      <c r="AG638" t="n">
        <v>0.0</v>
      </c>
      <c r="AH638" t="n">
        <v>0.0</v>
      </c>
      <c r="AI638" t="n">
        <v>0.0</v>
      </c>
      <c r="AJ638" t="n">
        <v>0.0</v>
      </c>
      <c r="AK638" t="n">
        <v>0.0</v>
      </c>
      <c r="AL638" t="n">
        <v>0.0</v>
      </c>
      <c r="AM638" t="n">
        <v>0.0</v>
      </c>
      <c r="AN638" t="n">
        <v>0.0</v>
      </c>
      <c r="AO638" t="n">
        <v>894453.0</v>
      </c>
      <c r="AP638" t="n">
        <v>89446.0</v>
      </c>
      <c r="AQ638" t="n">
        <v>74160.8</v>
      </c>
      <c r="CG638"/>
    </row>
    <row r="639">
      <c r="A639" t="n">
        <v>10.0</v>
      </c>
      <c r="B639">
        <f>IF((K639-G639-H639&gt;2400000),10,(L639/(K639-G639-H639)*100))</f>
      </c>
      <c r="C639">
        <f>IF(N639&gt;2400000,240000,(N639*S639)/100)</f>
      </c>
      <c r="D639">
        <f>IF(S639=0,0,IF((N639-I639)&gt;2400000,((((((N639-I639-J639)-240000))*0.1+(I639+J639)*0.1)))-7000,((((((N639-I639-J639)-(N639-I639-J639)*S639/100)))*0.1+(I639+J639)*0.1)-7000)))</f>
      </c>
      <c r="E639">
        <f>C639-O639</f>
      </c>
      <c r="F639">
        <f>D639-P639</f>
      </c>
      <c r="G639">
        <f>SUMIF(negtgel!U$2:BL$2,'Tsalin uzuulelt'!B$1,negtgel!U639:BL639) + SUMIF(negtgel!U$2:BL$2,'Tsalin uzuulelt'!B$2,negtgel!U639:BL639)+SUMIF(negtgel!U$2:BL$2,'Tsalin uzuulelt'!B$3,negtgel!U639:BL639)+SUMIF(negtgel!U$2:BL$2,'Tsalin uzuulelt'!B$4,negtgel!U639:BL639)+SUMIF(negtgel!U$2:BL$2,'Tsalin uzuulelt'!B$5,negtgel!U639:BL639)</f>
      </c>
      <c r="H639">
        <f>SUMIF(negtgel!U$2:BL$2,'Tsalin uzuulelt'!F$1,negtgel!U639:BL639) + SUMIF(negtgel!U$2:BL$2,'Tsalin uzuulelt'!F$2,negtgel!U639:BL639)+SUMIF(negtgel!U$2:BL$2,'Tsalin uzuulelt'!F$3,negtgel!U639:BL639)+SUMIF(negtgel!U$2:BL$2,'Tsalin uzuulelt'!F$4,negtgel!U639:BL639)+SUMIF(negtgel!U$2:BL$2,'Tsalin uzuulelt'!F$5,negtgel!U639:BL639)</f>
      </c>
      <c r="I639">
        <f>SUMIF(negtgel!U$2:BL$2,'Tsalin uzuulelt'!H$1,negtgel!U639:BL639) + SUMIF(negtgel!U$2:BL$2,'Tsalin uzuulelt'!H$2,negtgel!U639:BL639)+SUMIF(negtgel!U$2:BL$2,'Tsalin uzuulelt'!H$3,negtgel!U639:BL639)+SUMIF(negtgel!U$2:BL$2,'Tsalin uzuulelt'!H$4,negtgel!U639:BL639)+SUMIF(negtgel!U$2:BL$2,'Tsalin uzuulelt'!H$5,negtgel!U639:BL639)</f>
      </c>
      <c r="J639">
        <f>SUMIF(negtgel!U$2:BL$2,'Tsalin uzuulelt'!J$1,negtgel!U639:BL639) + SUMIF(negtgel!U$2:BL$2,'Tsalin uzuulelt'!J$2,negtgel!U639:BL639)+SUMIF(negtgel!U$2:BL$2,'Tsalin uzuulelt'!J$3,negtgel!U639:BL639)+SUMIF(negtgel!U$2:BL$2,'Tsalin uzuulelt'!J$4,negtgel!U639:BL639)+SUMIF(negtgel!U$2:BL$2,'Tsalin uzuulelt'!J$5,negtgel!U639:BL639)</f>
      </c>
      <c r="K639">
        <f>SUMIF(negtgel!U$2:BL$2,'Tsalin uzuulelt'!L$1,negtgel!U639:BL639) + SUMIF(negtgel!U$2:BL$2,'Tsalin uzuulelt'!L$2,negtgel!U639:BL639)+SUMIF(negtgel!U$2:BL$2,'Tsalin uzuulelt'!L$3,negtgel!U639:BL639)+SUMIF(negtgel!U$2:BL$2,'Tsalin uzuulelt'!L$4,negtgel!U639:BL639)+SUMIF(negtgel!U$2:BL$2,'Tsalin uzuulelt'!L$5,negtgel!U639:BL639)</f>
      </c>
      <c r="L639">
        <f>SUMIF(negtgel!U$2:BL$2,'Tsalin uzuulelt'!N$1,negtgel!U639:BL639) + SUMIF(negtgel!U$2:BL$2,'Tsalin uzuulelt'!N$2,negtgel!U639:BL639)+SUMIF(negtgel!U$2:BL$2,'Tsalin uzuulelt'!N$3,negtgel!U639:BL639)+SUMIF(negtgel!U$2:BL$2,'Tsalin uzuulelt'!N$4,negtgel!U639:BL639)+SUMIF(negtgel!U$2:BL$2,'Tsalin uzuulelt'!N$5,negtgel!U639:BL639)</f>
      </c>
      <c r="M639">
        <f>SUMIF(negtgel!U$2:BL$2,'Tsalin uzuulelt'!P$1,negtgel!U639:BL639) + SUMIF(negtgel!U$2:BL$2,'Tsalin uzuulelt'!P$2,negtgel!U639:BL639)+ SUMIF(negtgel!U$2:BL$2,'Tsalin uzuulelt'!P$3,negtgel!U639:BL639)+ SUMIF(negtgel!U$2:BL$2,'Tsalin uzuulelt'!P$4,negtgel!U639:BL639)+ SUMIF(negtgel!U$2:BL$2,'Tsalin uzuulelt'!P$5,negtgel!U639:BL639)</f>
      </c>
      <c r="N639">
        <f>IF(ISNUMBER(U639*1)=CF639,0,K639-H639-G639)</f>
      </c>
      <c r="O639">
        <f>IF(ISNUMBER(U639*1)=CF639,0,L639)</f>
      </c>
      <c r="P639">
        <f>IF(ISNUMBER(U639*1)=CF639,0,M639)</f>
      </c>
      <c r="Q639">
        <f>IF(N639&gt;2400000,N639,0)</f>
      </c>
      <c r="R639">
        <f>IF(L639/Q639*100&lt;3,2,10)</f>
      </c>
      <c r="S639">
        <f>IF(CH639=0,0,IF(B639&gt;9,10,IF(B639&gt;8,B639,IF(B639&gt;7.7,7.8,IF(B639&gt;3,B639,IF(B639&gt;1.5,2))))))</f>
      </c>
      <c r="T639">
        <f>IFERROR(U639*1,0)</f>
      </c>
      <c r="U639" t="n">
        <v>53.0</v>
      </c>
      <c r="V639" t="s">
        <v>4480</v>
      </c>
      <c r="W639" t="s">
        <v>4469</v>
      </c>
      <c r="X639" t="n">
        <v>580710.0</v>
      </c>
      <c r="Y639" t="n">
        <v>580710.0</v>
      </c>
      <c r="Z639" t="n">
        <v>0.0</v>
      </c>
      <c r="AA639" t="n">
        <v>0.0</v>
      </c>
      <c r="AB639" t="n">
        <v>0.0</v>
      </c>
      <c r="AC639" t="n">
        <v>0.0</v>
      </c>
      <c r="AD639" t="n">
        <v>0.0</v>
      </c>
      <c r="AE639" t="n">
        <v>0.0</v>
      </c>
      <c r="AF639" t="n">
        <v>66000.0</v>
      </c>
      <c r="AG639" t="n">
        <v>0.0</v>
      </c>
      <c r="AH639" t="n">
        <v>0.0</v>
      </c>
      <c r="AI639" t="n">
        <v>0.0</v>
      </c>
      <c r="AJ639" t="n">
        <v>0.0</v>
      </c>
      <c r="AK639" t="n">
        <v>0.0</v>
      </c>
      <c r="AL639" t="n">
        <v>0.0</v>
      </c>
      <c r="AM639" t="n">
        <v>0.0</v>
      </c>
      <c r="AN639" t="n">
        <v>0.0</v>
      </c>
      <c r="AO639" t="n">
        <v>646710.0</v>
      </c>
      <c r="AP639" t="n">
        <v>64671.0</v>
      </c>
      <c r="AQ639" t="n">
        <v>51863.9</v>
      </c>
      <c r="CG639"/>
    </row>
    <row r="640">
      <c r="A640" t="n">
        <v>10.0</v>
      </c>
      <c r="B640">
        <f>IF((K640-G640-H640&gt;2400000),10,(L640/(K640-G640-H640)*100))</f>
      </c>
      <c r="C640">
        <f>IF(N640&gt;2400000,240000,(N640*S640)/100)</f>
      </c>
      <c r="D640">
        <f>IF(S640=0,0,IF((N640-I640)&gt;2400000,((((((N640-I640-J640)-240000))*0.1+(I640+J640)*0.1)))-7000,((((((N640-I640-J640)-(N640-I640-J640)*S640/100)))*0.1+(I640+J640)*0.1)-7000)))</f>
      </c>
      <c r="E640">
        <f>C640-O640</f>
      </c>
      <c r="F640">
        <f>D640-P640</f>
      </c>
      <c r="G640">
        <f>SUMIF(negtgel!U$2:BL$2,'Tsalin uzuulelt'!B$1,negtgel!U640:BL640) + SUMIF(negtgel!U$2:BL$2,'Tsalin uzuulelt'!B$2,negtgel!U640:BL640)+SUMIF(negtgel!U$2:BL$2,'Tsalin uzuulelt'!B$3,negtgel!U640:BL640)+SUMIF(negtgel!U$2:BL$2,'Tsalin uzuulelt'!B$4,negtgel!U640:BL640)+SUMIF(negtgel!U$2:BL$2,'Tsalin uzuulelt'!B$5,negtgel!U640:BL640)</f>
      </c>
      <c r="H640">
        <f>SUMIF(negtgel!U$2:BL$2,'Tsalin uzuulelt'!F$1,negtgel!U640:BL640) + SUMIF(negtgel!U$2:BL$2,'Tsalin uzuulelt'!F$2,negtgel!U640:BL640)+SUMIF(negtgel!U$2:BL$2,'Tsalin uzuulelt'!F$3,negtgel!U640:BL640)+SUMIF(negtgel!U$2:BL$2,'Tsalin uzuulelt'!F$4,negtgel!U640:BL640)+SUMIF(negtgel!U$2:BL$2,'Tsalin uzuulelt'!F$5,negtgel!U640:BL640)</f>
      </c>
      <c r="I640">
        <f>SUMIF(negtgel!U$2:BL$2,'Tsalin uzuulelt'!H$1,negtgel!U640:BL640) + SUMIF(negtgel!U$2:BL$2,'Tsalin uzuulelt'!H$2,negtgel!U640:BL640)+SUMIF(negtgel!U$2:BL$2,'Tsalin uzuulelt'!H$3,negtgel!U640:BL640)+SUMIF(negtgel!U$2:BL$2,'Tsalin uzuulelt'!H$4,negtgel!U640:BL640)+SUMIF(negtgel!U$2:BL$2,'Tsalin uzuulelt'!H$5,negtgel!U640:BL640)</f>
      </c>
      <c r="J640">
        <f>SUMIF(negtgel!U$2:BL$2,'Tsalin uzuulelt'!J$1,negtgel!U640:BL640) + SUMIF(negtgel!U$2:BL$2,'Tsalin uzuulelt'!J$2,negtgel!U640:BL640)+SUMIF(negtgel!U$2:BL$2,'Tsalin uzuulelt'!J$3,negtgel!U640:BL640)+SUMIF(negtgel!U$2:BL$2,'Tsalin uzuulelt'!J$4,negtgel!U640:BL640)+SUMIF(negtgel!U$2:BL$2,'Tsalin uzuulelt'!J$5,negtgel!U640:BL640)</f>
      </c>
      <c r="K640">
        <f>SUMIF(negtgel!U$2:BL$2,'Tsalin uzuulelt'!L$1,negtgel!U640:BL640) + SUMIF(negtgel!U$2:BL$2,'Tsalin uzuulelt'!L$2,negtgel!U640:BL640)+SUMIF(negtgel!U$2:BL$2,'Tsalin uzuulelt'!L$3,negtgel!U640:BL640)+SUMIF(negtgel!U$2:BL$2,'Tsalin uzuulelt'!L$4,negtgel!U640:BL640)+SUMIF(negtgel!U$2:BL$2,'Tsalin uzuulelt'!L$5,negtgel!U640:BL640)</f>
      </c>
      <c r="L640">
        <f>SUMIF(negtgel!U$2:BL$2,'Tsalin uzuulelt'!N$1,negtgel!U640:BL640) + SUMIF(negtgel!U$2:BL$2,'Tsalin uzuulelt'!N$2,negtgel!U640:BL640)+SUMIF(negtgel!U$2:BL$2,'Tsalin uzuulelt'!N$3,negtgel!U640:BL640)+SUMIF(negtgel!U$2:BL$2,'Tsalin uzuulelt'!N$4,negtgel!U640:BL640)+SUMIF(negtgel!U$2:BL$2,'Tsalin uzuulelt'!N$5,negtgel!U640:BL640)</f>
      </c>
      <c r="M640">
        <f>SUMIF(negtgel!U$2:BL$2,'Tsalin uzuulelt'!P$1,negtgel!U640:BL640) + SUMIF(negtgel!U$2:BL$2,'Tsalin uzuulelt'!P$2,negtgel!U640:BL640)+ SUMIF(negtgel!U$2:BL$2,'Tsalin uzuulelt'!P$3,negtgel!U640:BL640)+ SUMIF(negtgel!U$2:BL$2,'Tsalin uzuulelt'!P$4,negtgel!U640:BL640)+ SUMIF(negtgel!U$2:BL$2,'Tsalin uzuulelt'!P$5,negtgel!U640:BL640)</f>
      </c>
      <c r="N640">
        <f>IF(ISNUMBER(U640*1)=CF640,0,K640-H640-G640)</f>
      </c>
      <c r="O640">
        <f>IF(ISNUMBER(U640*1)=CF640,0,L640)</f>
      </c>
      <c r="P640">
        <f>IF(ISNUMBER(U640*1)=CF640,0,M640)</f>
      </c>
      <c r="Q640">
        <f>IF(N640&gt;2400000,N640,0)</f>
      </c>
      <c r="R640">
        <f>IF(L640/Q640*100&lt;3,2,10)</f>
      </c>
      <c r="S640">
        <f>IF(CH640=0,0,IF(B640&gt;9,10,IF(B640&gt;8,B640,IF(B640&gt;7.7,7.8,IF(B640&gt;3,B640,IF(B640&gt;1.5,2))))))</f>
      </c>
      <c r="T640">
        <f>IFERROR(U640*1,0)</f>
      </c>
      <c r="U640" t="n">
        <v>54.0</v>
      </c>
      <c r="V640" t="s">
        <v>4481</v>
      </c>
      <c r="W640" t="s">
        <v>4471</v>
      </c>
      <c r="X640" t="n">
        <v>496912.0</v>
      </c>
      <c r="Y640" t="n">
        <v>496912.0</v>
      </c>
      <c r="Z640" t="n">
        <v>0.0</v>
      </c>
      <c r="AA640" t="n">
        <v>0.0</v>
      </c>
      <c r="AB640" t="n">
        <v>0.0</v>
      </c>
      <c r="AC640" t="n">
        <v>0.0</v>
      </c>
      <c r="AD640" t="n">
        <v>0.0</v>
      </c>
      <c r="AE640" t="n">
        <v>0.0</v>
      </c>
      <c r="AF640" t="n">
        <v>66000.0</v>
      </c>
      <c r="AG640" t="n">
        <v>0.0</v>
      </c>
      <c r="AH640" t="n">
        <v>0.0</v>
      </c>
      <c r="AI640" t="n">
        <v>0.0</v>
      </c>
      <c r="AJ640" t="n">
        <v>0.0</v>
      </c>
      <c r="AK640" t="n">
        <v>0.0</v>
      </c>
      <c r="AL640" t="n">
        <v>0.0</v>
      </c>
      <c r="AM640" t="n">
        <v>0.0</v>
      </c>
      <c r="AN640" t="n">
        <v>0.0</v>
      </c>
      <c r="AO640" t="n">
        <v>562912.0</v>
      </c>
      <c r="AP640" t="n">
        <v>56291.0</v>
      </c>
      <c r="AQ640" t="n">
        <v>44322.1</v>
      </c>
      <c r="CG640"/>
    </row>
    <row r="641">
      <c r="A641" t="n">
        <v>10.0</v>
      </c>
      <c r="B641">
        <f>IF((K641-G641-H641&gt;2400000),10,(L641/(K641-G641-H641)*100))</f>
      </c>
      <c r="C641">
        <f>IF(N641&gt;2400000,240000,(N641*S641)/100)</f>
      </c>
      <c r="D641">
        <f>IF(S641=0,0,IF((N641-I641)&gt;2400000,((((((N641-I641-J641)-240000))*0.1+(I641+J641)*0.1)))-7000,((((((N641-I641-J641)-(N641-I641-J641)*S641/100)))*0.1+(I641+J641)*0.1)-7000)))</f>
      </c>
      <c r="E641">
        <f>C641-O641</f>
      </c>
      <c r="F641">
        <f>D641-P641</f>
      </c>
      <c r="G641">
        <f>SUMIF(negtgel!U$2:BL$2,'Tsalin uzuulelt'!B$1,negtgel!U641:BL641) + SUMIF(negtgel!U$2:BL$2,'Tsalin uzuulelt'!B$2,negtgel!U641:BL641)+SUMIF(negtgel!U$2:BL$2,'Tsalin uzuulelt'!B$3,negtgel!U641:BL641)+SUMIF(negtgel!U$2:BL$2,'Tsalin uzuulelt'!B$4,negtgel!U641:BL641)+SUMIF(negtgel!U$2:BL$2,'Tsalin uzuulelt'!B$5,negtgel!U641:BL641)</f>
      </c>
      <c r="H641">
        <f>SUMIF(negtgel!U$2:BL$2,'Tsalin uzuulelt'!F$1,negtgel!U641:BL641) + SUMIF(negtgel!U$2:BL$2,'Tsalin uzuulelt'!F$2,negtgel!U641:BL641)+SUMIF(negtgel!U$2:BL$2,'Tsalin uzuulelt'!F$3,negtgel!U641:BL641)+SUMIF(negtgel!U$2:BL$2,'Tsalin uzuulelt'!F$4,negtgel!U641:BL641)+SUMIF(negtgel!U$2:BL$2,'Tsalin uzuulelt'!F$5,negtgel!U641:BL641)</f>
      </c>
      <c r="I641">
        <f>SUMIF(negtgel!U$2:BL$2,'Tsalin uzuulelt'!H$1,negtgel!U641:BL641) + SUMIF(negtgel!U$2:BL$2,'Tsalin uzuulelt'!H$2,negtgel!U641:BL641)+SUMIF(negtgel!U$2:BL$2,'Tsalin uzuulelt'!H$3,negtgel!U641:BL641)+SUMIF(negtgel!U$2:BL$2,'Tsalin uzuulelt'!H$4,negtgel!U641:BL641)+SUMIF(negtgel!U$2:BL$2,'Tsalin uzuulelt'!H$5,negtgel!U641:BL641)</f>
      </c>
      <c r="J641">
        <f>SUMIF(negtgel!U$2:BL$2,'Tsalin uzuulelt'!J$1,negtgel!U641:BL641) + SUMIF(negtgel!U$2:BL$2,'Tsalin uzuulelt'!J$2,negtgel!U641:BL641)+SUMIF(negtgel!U$2:BL$2,'Tsalin uzuulelt'!J$3,negtgel!U641:BL641)+SUMIF(negtgel!U$2:BL$2,'Tsalin uzuulelt'!J$4,negtgel!U641:BL641)+SUMIF(negtgel!U$2:BL$2,'Tsalin uzuulelt'!J$5,negtgel!U641:BL641)</f>
      </c>
      <c r="K641">
        <f>SUMIF(negtgel!U$2:BL$2,'Tsalin uzuulelt'!L$1,negtgel!U641:BL641) + SUMIF(negtgel!U$2:BL$2,'Tsalin uzuulelt'!L$2,negtgel!U641:BL641)+SUMIF(negtgel!U$2:BL$2,'Tsalin uzuulelt'!L$3,negtgel!U641:BL641)+SUMIF(negtgel!U$2:BL$2,'Tsalin uzuulelt'!L$4,negtgel!U641:BL641)+SUMIF(negtgel!U$2:BL$2,'Tsalin uzuulelt'!L$5,negtgel!U641:BL641)</f>
      </c>
      <c r="L641">
        <f>SUMIF(negtgel!U$2:BL$2,'Tsalin uzuulelt'!N$1,negtgel!U641:BL641) + SUMIF(negtgel!U$2:BL$2,'Tsalin uzuulelt'!N$2,negtgel!U641:BL641)+SUMIF(negtgel!U$2:BL$2,'Tsalin uzuulelt'!N$3,negtgel!U641:BL641)+SUMIF(negtgel!U$2:BL$2,'Tsalin uzuulelt'!N$4,negtgel!U641:BL641)+SUMIF(negtgel!U$2:BL$2,'Tsalin uzuulelt'!N$5,negtgel!U641:BL641)</f>
      </c>
      <c r="M641">
        <f>SUMIF(negtgel!U$2:BL$2,'Tsalin uzuulelt'!P$1,negtgel!U641:BL641) + SUMIF(negtgel!U$2:BL$2,'Tsalin uzuulelt'!P$2,negtgel!U641:BL641)+ SUMIF(negtgel!U$2:BL$2,'Tsalin uzuulelt'!P$3,negtgel!U641:BL641)+ SUMIF(negtgel!U$2:BL$2,'Tsalin uzuulelt'!P$4,negtgel!U641:BL641)+ SUMIF(negtgel!U$2:BL$2,'Tsalin uzuulelt'!P$5,negtgel!U641:BL641)</f>
      </c>
      <c r="N641">
        <f>IF(ISNUMBER(U641*1)=CF641,0,K641-H641-G641)</f>
      </c>
      <c r="O641">
        <f>IF(ISNUMBER(U641*1)=CF641,0,L641)</f>
      </c>
      <c r="P641">
        <f>IF(ISNUMBER(U641*1)=CF641,0,M641)</f>
      </c>
      <c r="Q641">
        <f>IF(N641&gt;2400000,N641,0)</f>
      </c>
      <c r="R641">
        <f>IF(L641/Q641*100&lt;3,2,10)</f>
      </c>
      <c r="S641">
        <f>IF(CH641=0,0,IF(B641&gt;9,10,IF(B641&gt;8,B641,IF(B641&gt;7.7,7.8,IF(B641&gt;3,B641,IF(B641&gt;1.5,2))))))</f>
      </c>
      <c r="T641">
        <f>IFERROR(U641*1,0)</f>
      </c>
      <c r="U641" t="n">
        <v>55.0</v>
      </c>
      <c r="V641" t="s">
        <v>4482</v>
      </c>
      <c r="W641" t="s">
        <v>4469</v>
      </c>
      <c r="X641" t="n">
        <v>733863.0</v>
      </c>
      <c r="Y641" t="n">
        <v>733863.0</v>
      </c>
      <c r="Z641" t="n">
        <v>146773.0</v>
      </c>
      <c r="AA641" t="n">
        <v>146773.0</v>
      </c>
      <c r="AB641" t="n">
        <v>0.0</v>
      </c>
      <c r="AC641" t="n">
        <v>110079.0</v>
      </c>
      <c r="AD641" t="n">
        <v>0.0</v>
      </c>
      <c r="AE641" t="n">
        <v>0.0</v>
      </c>
      <c r="AF641" t="n">
        <v>66000.0</v>
      </c>
      <c r="AG641" t="n">
        <v>0.0</v>
      </c>
      <c r="AH641" t="n">
        <v>0.0</v>
      </c>
      <c r="AI641" t="n">
        <v>0.0</v>
      </c>
      <c r="AJ641" t="n">
        <v>0.0</v>
      </c>
      <c r="AK641" t="n">
        <v>0.0</v>
      </c>
      <c r="AL641" t="n">
        <v>0.0</v>
      </c>
      <c r="AM641" t="n">
        <v>0.0</v>
      </c>
      <c r="AN641" t="n">
        <v>0.0</v>
      </c>
      <c r="AO641" t="n">
        <v>1203488.0</v>
      </c>
      <c r="AP641" t="n">
        <v>120349.0</v>
      </c>
      <c r="AQ641" t="n">
        <v>101973.9</v>
      </c>
      <c r="CG641"/>
    </row>
    <row r="642">
      <c r="A642" t="n">
        <v>10.0</v>
      </c>
      <c r="B642">
        <f>IF((K642-G642-H642&gt;2400000),10,(L642/(K642-G642-H642)*100))</f>
      </c>
      <c r="C642">
        <f>IF(N642&gt;2400000,240000,(N642*S642)/100)</f>
      </c>
      <c r="D642">
        <f>IF(S642=0,0,IF((N642-I642)&gt;2400000,((((((N642-I642-J642)-240000))*0.1+(I642+J642)*0.1)))-7000,((((((N642-I642-J642)-(N642-I642-J642)*S642/100)))*0.1+(I642+J642)*0.1)-7000)))</f>
      </c>
      <c r="E642">
        <f>C642-O642</f>
      </c>
      <c r="F642">
        <f>D642-P642</f>
      </c>
      <c r="G642">
        <f>SUMIF(negtgel!U$2:BL$2,'Tsalin uzuulelt'!B$1,negtgel!U642:BL642) + SUMIF(negtgel!U$2:BL$2,'Tsalin uzuulelt'!B$2,negtgel!U642:BL642)+SUMIF(negtgel!U$2:BL$2,'Tsalin uzuulelt'!B$3,negtgel!U642:BL642)+SUMIF(negtgel!U$2:BL$2,'Tsalin uzuulelt'!B$4,negtgel!U642:BL642)+SUMIF(negtgel!U$2:BL$2,'Tsalin uzuulelt'!B$5,negtgel!U642:BL642)</f>
      </c>
      <c r="H642">
        <f>SUMIF(negtgel!U$2:BL$2,'Tsalin uzuulelt'!F$1,negtgel!U642:BL642) + SUMIF(negtgel!U$2:BL$2,'Tsalin uzuulelt'!F$2,negtgel!U642:BL642)+SUMIF(negtgel!U$2:BL$2,'Tsalin uzuulelt'!F$3,negtgel!U642:BL642)+SUMIF(negtgel!U$2:BL$2,'Tsalin uzuulelt'!F$4,negtgel!U642:BL642)+SUMIF(negtgel!U$2:BL$2,'Tsalin uzuulelt'!F$5,negtgel!U642:BL642)</f>
      </c>
      <c r="I642">
        <f>SUMIF(negtgel!U$2:BL$2,'Tsalin uzuulelt'!H$1,negtgel!U642:BL642) + SUMIF(negtgel!U$2:BL$2,'Tsalin uzuulelt'!H$2,negtgel!U642:BL642)+SUMIF(negtgel!U$2:BL$2,'Tsalin uzuulelt'!H$3,negtgel!U642:BL642)+SUMIF(negtgel!U$2:BL$2,'Tsalin uzuulelt'!H$4,negtgel!U642:BL642)+SUMIF(negtgel!U$2:BL$2,'Tsalin uzuulelt'!H$5,negtgel!U642:BL642)</f>
      </c>
      <c r="J642">
        <f>SUMIF(negtgel!U$2:BL$2,'Tsalin uzuulelt'!J$1,negtgel!U642:BL642) + SUMIF(negtgel!U$2:BL$2,'Tsalin uzuulelt'!J$2,negtgel!U642:BL642)+SUMIF(negtgel!U$2:BL$2,'Tsalin uzuulelt'!J$3,negtgel!U642:BL642)+SUMIF(negtgel!U$2:BL$2,'Tsalin uzuulelt'!J$4,negtgel!U642:BL642)+SUMIF(negtgel!U$2:BL$2,'Tsalin uzuulelt'!J$5,negtgel!U642:BL642)</f>
      </c>
      <c r="K642">
        <f>SUMIF(negtgel!U$2:BL$2,'Tsalin uzuulelt'!L$1,negtgel!U642:BL642) + SUMIF(negtgel!U$2:BL$2,'Tsalin uzuulelt'!L$2,negtgel!U642:BL642)+SUMIF(negtgel!U$2:BL$2,'Tsalin uzuulelt'!L$3,negtgel!U642:BL642)+SUMIF(negtgel!U$2:BL$2,'Tsalin uzuulelt'!L$4,negtgel!U642:BL642)+SUMIF(negtgel!U$2:BL$2,'Tsalin uzuulelt'!L$5,negtgel!U642:BL642)</f>
      </c>
      <c r="L642">
        <f>SUMIF(negtgel!U$2:BL$2,'Tsalin uzuulelt'!N$1,negtgel!U642:BL642) + SUMIF(negtgel!U$2:BL$2,'Tsalin uzuulelt'!N$2,negtgel!U642:BL642)+SUMIF(negtgel!U$2:BL$2,'Tsalin uzuulelt'!N$3,negtgel!U642:BL642)+SUMIF(negtgel!U$2:BL$2,'Tsalin uzuulelt'!N$4,negtgel!U642:BL642)+SUMIF(negtgel!U$2:BL$2,'Tsalin uzuulelt'!N$5,negtgel!U642:BL642)</f>
      </c>
      <c r="M642">
        <f>SUMIF(negtgel!U$2:BL$2,'Tsalin uzuulelt'!P$1,negtgel!U642:BL642) + SUMIF(negtgel!U$2:BL$2,'Tsalin uzuulelt'!P$2,negtgel!U642:BL642)+ SUMIF(negtgel!U$2:BL$2,'Tsalin uzuulelt'!P$3,negtgel!U642:BL642)+ SUMIF(negtgel!U$2:BL$2,'Tsalin uzuulelt'!P$4,negtgel!U642:BL642)+ SUMIF(negtgel!U$2:BL$2,'Tsalin uzuulelt'!P$5,negtgel!U642:BL642)</f>
      </c>
      <c r="N642">
        <f>IF(ISNUMBER(U642*1)=CF642,0,K642-H642-G642)</f>
      </c>
      <c r="O642">
        <f>IF(ISNUMBER(U642*1)=CF642,0,L642)</f>
      </c>
      <c r="P642">
        <f>IF(ISNUMBER(U642*1)=CF642,0,M642)</f>
      </c>
      <c r="Q642">
        <f>IF(N642&gt;2400000,N642,0)</f>
      </c>
      <c r="R642">
        <f>IF(L642/Q642*100&lt;3,2,10)</f>
      </c>
      <c r="S642">
        <f>IF(CH642=0,0,IF(B642&gt;9,10,IF(B642&gt;8,B642,IF(B642&gt;7.7,7.8,IF(B642&gt;3,B642,IF(B642&gt;1.5,2))))))</f>
      </c>
      <c r="T642">
        <f>IFERROR(U642*1,0)</f>
      </c>
      <c r="U642" t="s">
        <v>4466</v>
      </c>
      <c r="V642"/>
      <c r="W642"/>
      <c r="X642" t="n">
        <v>5622775.0</v>
      </c>
      <c r="Y642" t="n">
        <v>5622775.0</v>
      </c>
      <c r="Z642" t="n">
        <v>490511.0</v>
      </c>
      <c r="AA642" t="n">
        <v>656231.0</v>
      </c>
      <c r="AB642" t="n">
        <v>0.0</v>
      </c>
      <c r="AC642" t="n">
        <v>211694.0</v>
      </c>
      <c r="AD642" t="n">
        <v>0.0</v>
      </c>
      <c r="AE642" t="n">
        <v>0.0</v>
      </c>
      <c r="AF642" t="n">
        <v>594000.0</v>
      </c>
      <c r="AG642" t="n">
        <v>0.0</v>
      </c>
      <c r="AH642" t="n">
        <v>0.0</v>
      </c>
      <c r="AI642" t="n">
        <v>0.0</v>
      </c>
      <c r="AJ642" t="n">
        <v>0.0</v>
      </c>
      <c r="AK642" t="n">
        <v>0.0</v>
      </c>
      <c r="AL642" t="n">
        <v>0.0</v>
      </c>
      <c r="AM642" t="n">
        <v>0.0</v>
      </c>
      <c r="AN642" t="n">
        <v>0.0</v>
      </c>
      <c r="AO642" t="n">
        <v>7575211.0</v>
      </c>
      <c r="AP642" t="n">
        <v>757520.0</v>
      </c>
      <c r="AQ642" t="n">
        <v>624709.1</v>
      </c>
      <c r="CG642"/>
    </row>
    <row r="643">
      <c r="A643" t="n">
        <v>10.0</v>
      </c>
      <c r="B643">
        <f>IF((K643-G643-H643&gt;2400000),10,(L643/(K643-G643-H643)*100))</f>
      </c>
      <c r="C643">
        <f>IF(N643&gt;2400000,240000,(N643*S643)/100)</f>
      </c>
      <c r="D643">
        <f>IF(S643=0,0,IF((N643-I643)&gt;2400000,((((((N643-I643-J643)-240000))*0.1+(I643+J643)*0.1)))-7000,((((((N643-I643-J643)-(N643-I643-J643)*S643/100)))*0.1+(I643+J643)*0.1)-7000)))</f>
      </c>
      <c r="E643">
        <f>C643-O643</f>
      </c>
      <c r="F643">
        <f>D643-P643</f>
      </c>
      <c r="G643">
        <f>SUMIF(negtgel!U$2:BL$2,'Tsalin uzuulelt'!B$1,negtgel!U643:BL643) + SUMIF(negtgel!U$2:BL$2,'Tsalin uzuulelt'!B$2,negtgel!U643:BL643)+SUMIF(negtgel!U$2:BL$2,'Tsalin uzuulelt'!B$3,negtgel!U643:BL643)+SUMIF(negtgel!U$2:BL$2,'Tsalin uzuulelt'!B$4,negtgel!U643:BL643)+SUMIF(negtgel!U$2:BL$2,'Tsalin uzuulelt'!B$5,negtgel!U643:BL643)</f>
      </c>
      <c r="H643">
        <f>SUMIF(negtgel!U$2:BL$2,'Tsalin uzuulelt'!F$1,negtgel!U643:BL643) + SUMIF(negtgel!U$2:BL$2,'Tsalin uzuulelt'!F$2,negtgel!U643:BL643)+SUMIF(negtgel!U$2:BL$2,'Tsalin uzuulelt'!F$3,negtgel!U643:BL643)+SUMIF(negtgel!U$2:BL$2,'Tsalin uzuulelt'!F$4,negtgel!U643:BL643)+SUMIF(negtgel!U$2:BL$2,'Tsalin uzuulelt'!F$5,negtgel!U643:BL643)</f>
      </c>
      <c r="I643">
        <f>SUMIF(negtgel!U$2:BL$2,'Tsalin uzuulelt'!H$1,negtgel!U643:BL643) + SUMIF(negtgel!U$2:BL$2,'Tsalin uzuulelt'!H$2,negtgel!U643:BL643)+SUMIF(negtgel!U$2:BL$2,'Tsalin uzuulelt'!H$3,negtgel!U643:BL643)+SUMIF(negtgel!U$2:BL$2,'Tsalin uzuulelt'!H$4,negtgel!U643:BL643)+SUMIF(negtgel!U$2:BL$2,'Tsalin uzuulelt'!H$5,negtgel!U643:BL643)</f>
      </c>
      <c r="J643">
        <f>SUMIF(negtgel!U$2:BL$2,'Tsalin uzuulelt'!J$1,negtgel!U643:BL643) + SUMIF(negtgel!U$2:BL$2,'Tsalin uzuulelt'!J$2,negtgel!U643:BL643)+SUMIF(negtgel!U$2:BL$2,'Tsalin uzuulelt'!J$3,negtgel!U643:BL643)+SUMIF(negtgel!U$2:BL$2,'Tsalin uzuulelt'!J$4,negtgel!U643:BL643)+SUMIF(negtgel!U$2:BL$2,'Tsalin uzuulelt'!J$5,negtgel!U643:BL643)</f>
      </c>
      <c r="K643">
        <f>SUMIF(negtgel!U$2:BL$2,'Tsalin uzuulelt'!L$1,negtgel!U643:BL643) + SUMIF(negtgel!U$2:BL$2,'Tsalin uzuulelt'!L$2,negtgel!U643:BL643)+SUMIF(negtgel!U$2:BL$2,'Tsalin uzuulelt'!L$3,negtgel!U643:BL643)+SUMIF(negtgel!U$2:BL$2,'Tsalin uzuulelt'!L$4,negtgel!U643:BL643)+SUMIF(negtgel!U$2:BL$2,'Tsalin uzuulelt'!L$5,negtgel!U643:BL643)</f>
      </c>
      <c r="L643">
        <f>SUMIF(negtgel!U$2:BL$2,'Tsalin uzuulelt'!N$1,negtgel!U643:BL643) + SUMIF(negtgel!U$2:BL$2,'Tsalin uzuulelt'!N$2,negtgel!U643:BL643)+SUMIF(negtgel!U$2:BL$2,'Tsalin uzuulelt'!N$3,negtgel!U643:BL643)+SUMIF(negtgel!U$2:BL$2,'Tsalin uzuulelt'!N$4,negtgel!U643:BL643)+SUMIF(negtgel!U$2:BL$2,'Tsalin uzuulelt'!N$5,negtgel!U643:BL643)</f>
      </c>
      <c r="M643">
        <f>SUMIF(negtgel!U$2:BL$2,'Tsalin uzuulelt'!P$1,negtgel!U643:BL643) + SUMIF(negtgel!U$2:BL$2,'Tsalin uzuulelt'!P$2,negtgel!U643:BL643)+ SUMIF(negtgel!U$2:BL$2,'Tsalin uzuulelt'!P$3,negtgel!U643:BL643)+ SUMIF(negtgel!U$2:BL$2,'Tsalin uzuulelt'!P$4,negtgel!U643:BL643)+ SUMIF(negtgel!U$2:BL$2,'Tsalin uzuulelt'!P$5,negtgel!U643:BL643)</f>
      </c>
      <c r="N643">
        <f>IF(ISNUMBER(U643*1)=CF643,0,K643-H643-G643)</f>
      </c>
      <c r="O643">
        <f>IF(ISNUMBER(U643*1)=CF643,0,L643)</f>
      </c>
      <c r="P643">
        <f>IF(ISNUMBER(U643*1)=CF643,0,M643)</f>
      </c>
      <c r="Q643">
        <f>IF(N643&gt;2400000,N643,0)</f>
      </c>
      <c r="R643">
        <f>IF(L643/Q643*100&lt;3,2,10)</f>
      </c>
      <c r="S643">
        <f>IF(CH643=0,0,IF(B643&gt;9,10,IF(B643&gt;8,B643,IF(B643&gt;7.7,7.8,IF(B643&gt;3,B643,IF(B643&gt;1.5,2))))))</f>
      </c>
      <c r="T643">
        <f>IFERROR(U643*1,0)</f>
      </c>
      <c r="U643" t="s">
        <v>4483</v>
      </c>
      <c r="V643"/>
      <c r="W643"/>
      <c r="X643"/>
      <c r="Y643"/>
      <c r="Z643"/>
      <c r="AA643"/>
      <c r="AB643"/>
      <c r="AC643"/>
      <c r="AD643"/>
      <c r="AE643"/>
      <c r="AF643"/>
      <c r="AG643"/>
      <c r="AH643"/>
      <c r="AI643"/>
      <c r="AJ643"/>
      <c r="AK643"/>
      <c r="AL643"/>
      <c r="AM643"/>
      <c r="AN643"/>
      <c r="AO643"/>
      <c r="AP643"/>
      <c r="AQ643"/>
      <c r="CG643"/>
    </row>
    <row r="644">
      <c r="A644" t="n">
        <v>10.0</v>
      </c>
      <c r="B644">
        <f>IF((K644-G644-H644&gt;2400000),10,(L644/(K644-G644-H644)*100))</f>
      </c>
      <c r="C644">
        <f>IF(N644&gt;2400000,240000,(N644*S644)/100)</f>
      </c>
      <c r="D644">
        <f>IF(S644=0,0,IF((N644-I644)&gt;2400000,((((((N644-I644-J644)-240000))*0.1+(I644+J644)*0.1)))-7000,((((((N644-I644-J644)-(N644-I644-J644)*S644/100)))*0.1+(I644+J644)*0.1)-7000)))</f>
      </c>
      <c r="E644">
        <f>C644-O644</f>
      </c>
      <c r="F644">
        <f>D644-P644</f>
      </c>
      <c r="G644">
        <f>SUMIF(negtgel!U$2:BL$2,'Tsalin uzuulelt'!B$1,negtgel!U644:BL644) + SUMIF(negtgel!U$2:BL$2,'Tsalin uzuulelt'!B$2,negtgel!U644:BL644)+SUMIF(negtgel!U$2:BL$2,'Tsalin uzuulelt'!B$3,negtgel!U644:BL644)+SUMIF(negtgel!U$2:BL$2,'Tsalin uzuulelt'!B$4,negtgel!U644:BL644)+SUMIF(negtgel!U$2:BL$2,'Tsalin uzuulelt'!B$5,negtgel!U644:BL644)</f>
      </c>
      <c r="H644">
        <f>SUMIF(negtgel!U$2:BL$2,'Tsalin uzuulelt'!F$1,negtgel!U644:BL644) + SUMIF(negtgel!U$2:BL$2,'Tsalin uzuulelt'!F$2,negtgel!U644:BL644)+SUMIF(negtgel!U$2:BL$2,'Tsalin uzuulelt'!F$3,negtgel!U644:BL644)+SUMIF(negtgel!U$2:BL$2,'Tsalin uzuulelt'!F$4,negtgel!U644:BL644)+SUMIF(negtgel!U$2:BL$2,'Tsalin uzuulelt'!F$5,negtgel!U644:BL644)</f>
      </c>
      <c r="I644">
        <f>SUMIF(negtgel!U$2:BL$2,'Tsalin uzuulelt'!H$1,negtgel!U644:BL644) + SUMIF(negtgel!U$2:BL$2,'Tsalin uzuulelt'!H$2,negtgel!U644:BL644)+SUMIF(negtgel!U$2:BL$2,'Tsalin uzuulelt'!H$3,negtgel!U644:BL644)+SUMIF(negtgel!U$2:BL$2,'Tsalin uzuulelt'!H$4,negtgel!U644:BL644)+SUMIF(negtgel!U$2:BL$2,'Tsalin uzuulelt'!H$5,negtgel!U644:BL644)</f>
      </c>
      <c r="J644">
        <f>SUMIF(negtgel!U$2:BL$2,'Tsalin uzuulelt'!J$1,negtgel!U644:BL644) + SUMIF(negtgel!U$2:BL$2,'Tsalin uzuulelt'!J$2,negtgel!U644:BL644)+SUMIF(negtgel!U$2:BL$2,'Tsalin uzuulelt'!J$3,negtgel!U644:BL644)+SUMIF(negtgel!U$2:BL$2,'Tsalin uzuulelt'!J$4,negtgel!U644:BL644)+SUMIF(negtgel!U$2:BL$2,'Tsalin uzuulelt'!J$5,negtgel!U644:BL644)</f>
      </c>
      <c r="K644">
        <f>SUMIF(negtgel!U$2:BL$2,'Tsalin uzuulelt'!L$1,negtgel!U644:BL644) + SUMIF(negtgel!U$2:BL$2,'Tsalin uzuulelt'!L$2,negtgel!U644:BL644)+SUMIF(negtgel!U$2:BL$2,'Tsalin uzuulelt'!L$3,negtgel!U644:BL644)+SUMIF(negtgel!U$2:BL$2,'Tsalin uzuulelt'!L$4,negtgel!U644:BL644)+SUMIF(negtgel!U$2:BL$2,'Tsalin uzuulelt'!L$5,negtgel!U644:BL644)</f>
      </c>
      <c r="L644">
        <f>SUMIF(negtgel!U$2:BL$2,'Tsalin uzuulelt'!N$1,negtgel!U644:BL644) + SUMIF(negtgel!U$2:BL$2,'Tsalin uzuulelt'!N$2,negtgel!U644:BL644)+SUMIF(negtgel!U$2:BL$2,'Tsalin uzuulelt'!N$3,negtgel!U644:BL644)+SUMIF(negtgel!U$2:BL$2,'Tsalin uzuulelt'!N$4,negtgel!U644:BL644)+SUMIF(negtgel!U$2:BL$2,'Tsalin uzuulelt'!N$5,negtgel!U644:BL644)</f>
      </c>
      <c r="M644">
        <f>SUMIF(negtgel!U$2:BL$2,'Tsalin uzuulelt'!P$1,negtgel!U644:BL644) + SUMIF(negtgel!U$2:BL$2,'Tsalin uzuulelt'!P$2,negtgel!U644:BL644)+ SUMIF(negtgel!U$2:BL$2,'Tsalin uzuulelt'!P$3,negtgel!U644:BL644)+ SUMIF(negtgel!U$2:BL$2,'Tsalin uzuulelt'!P$4,negtgel!U644:BL644)+ SUMIF(negtgel!U$2:BL$2,'Tsalin uzuulelt'!P$5,negtgel!U644:BL644)</f>
      </c>
      <c r="N644">
        <f>IF(ISNUMBER(U644*1)=CF644,0,K644-H644-G644)</f>
      </c>
      <c r="O644">
        <f>IF(ISNUMBER(U644*1)=CF644,0,L644)</f>
      </c>
      <c r="P644">
        <f>IF(ISNUMBER(U644*1)=CF644,0,M644)</f>
      </c>
      <c r="Q644">
        <f>IF(N644&gt;2400000,N644,0)</f>
      </c>
      <c r="R644">
        <f>IF(L644/Q644*100&lt;3,2,10)</f>
      </c>
      <c r="S644">
        <f>IF(CH644=0,0,IF(B644&gt;9,10,IF(B644&gt;8,B644,IF(B644&gt;7.7,7.8,IF(B644&gt;3,B644,IF(B644&gt;1.5,2))))))</f>
      </c>
      <c r="T644">
        <f>IFERROR(U644*1,0)</f>
      </c>
      <c r="U644" t="n">
        <v>56.0</v>
      </c>
      <c r="V644" t="s">
        <v>4484</v>
      </c>
      <c r="W644" t="s">
        <v>4469</v>
      </c>
      <c r="X644" t="n">
        <v>645556.0</v>
      </c>
      <c r="Y644" t="n">
        <v>498839.0</v>
      </c>
      <c r="Z644" t="n">
        <v>49884.0</v>
      </c>
      <c r="AA644" t="n">
        <v>84803.0</v>
      </c>
      <c r="AB644" t="n">
        <v>0.0</v>
      </c>
      <c r="AC644" t="n">
        <v>0.0</v>
      </c>
      <c r="AD644" t="n">
        <v>0.0</v>
      </c>
      <c r="AE644" t="n">
        <v>0.0</v>
      </c>
      <c r="AF644" t="n">
        <v>51000.0</v>
      </c>
      <c r="AG644" t="n">
        <v>0.0</v>
      </c>
      <c r="AH644" t="n">
        <v>0.0</v>
      </c>
      <c r="AI644" t="n">
        <v>0.0</v>
      </c>
      <c r="AJ644" t="n">
        <v>0.0</v>
      </c>
      <c r="AK644" t="n">
        <v>0.0</v>
      </c>
      <c r="AL644" t="n">
        <v>0.0</v>
      </c>
      <c r="AM644" t="n">
        <v>0.0</v>
      </c>
      <c r="AN644" t="n">
        <v>0.0</v>
      </c>
      <c r="AO644" t="n">
        <v>684526.0</v>
      </c>
      <c r="AP644" t="n">
        <v>68453.0</v>
      </c>
      <c r="AQ644" t="n">
        <v>55117.3</v>
      </c>
      <c r="CG644"/>
    </row>
    <row r="645">
      <c r="A645" t="n">
        <v>10.0</v>
      </c>
      <c r="B645">
        <f>IF((K645-G645-H645&gt;2400000),10,(L645/(K645-G645-H645)*100))</f>
      </c>
      <c r="C645">
        <f>IF(N645&gt;2400000,240000,(N645*S645)/100)</f>
      </c>
      <c r="D645">
        <f>IF(S645=0,0,IF((N645-I645)&gt;2400000,((((((N645-I645-J645)-240000))*0.1+(I645+J645)*0.1)))-7000,((((((N645-I645-J645)-(N645-I645-J645)*S645/100)))*0.1+(I645+J645)*0.1)-7000)))</f>
      </c>
      <c r="E645">
        <f>C645-O645</f>
      </c>
      <c r="F645">
        <f>D645-P645</f>
      </c>
      <c r="G645">
        <f>SUMIF(negtgel!U$2:BL$2,'Tsalin uzuulelt'!B$1,negtgel!U645:BL645) + SUMIF(negtgel!U$2:BL$2,'Tsalin uzuulelt'!B$2,negtgel!U645:BL645)+SUMIF(negtgel!U$2:BL$2,'Tsalin uzuulelt'!B$3,negtgel!U645:BL645)+SUMIF(negtgel!U$2:BL$2,'Tsalin uzuulelt'!B$4,negtgel!U645:BL645)+SUMIF(negtgel!U$2:BL$2,'Tsalin uzuulelt'!B$5,negtgel!U645:BL645)</f>
      </c>
      <c r="H645">
        <f>SUMIF(negtgel!U$2:BL$2,'Tsalin uzuulelt'!F$1,negtgel!U645:BL645) + SUMIF(negtgel!U$2:BL$2,'Tsalin uzuulelt'!F$2,negtgel!U645:BL645)+SUMIF(negtgel!U$2:BL$2,'Tsalin uzuulelt'!F$3,negtgel!U645:BL645)+SUMIF(negtgel!U$2:BL$2,'Tsalin uzuulelt'!F$4,negtgel!U645:BL645)+SUMIF(negtgel!U$2:BL$2,'Tsalin uzuulelt'!F$5,negtgel!U645:BL645)</f>
      </c>
      <c r="I645">
        <f>SUMIF(negtgel!U$2:BL$2,'Tsalin uzuulelt'!H$1,negtgel!U645:BL645) + SUMIF(negtgel!U$2:BL$2,'Tsalin uzuulelt'!H$2,negtgel!U645:BL645)+SUMIF(negtgel!U$2:BL$2,'Tsalin uzuulelt'!H$3,negtgel!U645:BL645)+SUMIF(negtgel!U$2:BL$2,'Tsalin uzuulelt'!H$4,negtgel!U645:BL645)+SUMIF(negtgel!U$2:BL$2,'Tsalin uzuulelt'!H$5,negtgel!U645:BL645)</f>
      </c>
      <c r="J645">
        <f>SUMIF(negtgel!U$2:BL$2,'Tsalin uzuulelt'!J$1,negtgel!U645:BL645) + SUMIF(negtgel!U$2:BL$2,'Tsalin uzuulelt'!J$2,negtgel!U645:BL645)+SUMIF(negtgel!U$2:BL$2,'Tsalin uzuulelt'!J$3,negtgel!U645:BL645)+SUMIF(negtgel!U$2:BL$2,'Tsalin uzuulelt'!J$4,negtgel!U645:BL645)+SUMIF(negtgel!U$2:BL$2,'Tsalin uzuulelt'!J$5,negtgel!U645:BL645)</f>
      </c>
      <c r="K645">
        <f>SUMIF(negtgel!U$2:BL$2,'Tsalin uzuulelt'!L$1,negtgel!U645:BL645) + SUMIF(negtgel!U$2:BL$2,'Tsalin uzuulelt'!L$2,negtgel!U645:BL645)+SUMIF(negtgel!U$2:BL$2,'Tsalin uzuulelt'!L$3,negtgel!U645:BL645)+SUMIF(negtgel!U$2:BL$2,'Tsalin uzuulelt'!L$4,negtgel!U645:BL645)+SUMIF(negtgel!U$2:BL$2,'Tsalin uzuulelt'!L$5,negtgel!U645:BL645)</f>
      </c>
      <c r="L645">
        <f>SUMIF(negtgel!U$2:BL$2,'Tsalin uzuulelt'!N$1,negtgel!U645:BL645) + SUMIF(negtgel!U$2:BL$2,'Tsalin uzuulelt'!N$2,negtgel!U645:BL645)+SUMIF(negtgel!U$2:BL$2,'Tsalin uzuulelt'!N$3,negtgel!U645:BL645)+SUMIF(negtgel!U$2:BL$2,'Tsalin uzuulelt'!N$4,negtgel!U645:BL645)+SUMIF(negtgel!U$2:BL$2,'Tsalin uzuulelt'!N$5,negtgel!U645:BL645)</f>
      </c>
      <c r="M645">
        <f>SUMIF(negtgel!U$2:BL$2,'Tsalin uzuulelt'!P$1,negtgel!U645:BL645) + SUMIF(negtgel!U$2:BL$2,'Tsalin uzuulelt'!P$2,negtgel!U645:BL645)+ SUMIF(negtgel!U$2:BL$2,'Tsalin uzuulelt'!P$3,negtgel!U645:BL645)+ SUMIF(negtgel!U$2:BL$2,'Tsalin uzuulelt'!P$4,negtgel!U645:BL645)+ SUMIF(negtgel!U$2:BL$2,'Tsalin uzuulelt'!P$5,negtgel!U645:BL645)</f>
      </c>
      <c r="N645">
        <f>IF(ISNUMBER(U645*1)=CF645,0,K645-H645-G645)</f>
      </c>
      <c r="O645">
        <f>IF(ISNUMBER(U645*1)=CF645,0,L645)</f>
      </c>
      <c r="P645">
        <f>IF(ISNUMBER(U645*1)=CF645,0,M645)</f>
      </c>
      <c r="Q645">
        <f>IF(N645&gt;2400000,N645,0)</f>
      </c>
      <c r="R645">
        <f>IF(L645/Q645*100&lt;3,2,10)</f>
      </c>
      <c r="S645">
        <f>IF(CH645=0,0,IF(B645&gt;9,10,IF(B645&gt;8,B645,IF(B645&gt;7.7,7.8,IF(B645&gt;3,B645,IF(B645&gt;1.5,2))))))</f>
      </c>
      <c r="T645">
        <f>IFERROR(U645*1,0)</f>
      </c>
      <c r="U645" t="n">
        <v>57.0</v>
      </c>
      <c r="V645" t="s">
        <v>4531</v>
      </c>
      <c r="W645" t="s">
        <v>4471</v>
      </c>
      <c r="X645" t="n">
        <v>496912.0</v>
      </c>
      <c r="Y645" t="n">
        <v>496912.0</v>
      </c>
      <c r="Z645" t="n">
        <v>0.0</v>
      </c>
      <c r="AA645" t="n">
        <v>0.0</v>
      </c>
      <c r="AB645" t="n">
        <v>49691.0</v>
      </c>
      <c r="AC645" t="n">
        <v>0.0</v>
      </c>
      <c r="AD645" t="n">
        <v>0.0</v>
      </c>
      <c r="AE645" t="n">
        <v>0.0</v>
      </c>
      <c r="AF645" t="n">
        <v>66000.0</v>
      </c>
      <c r="AG645" t="n">
        <v>0.0</v>
      </c>
      <c r="AH645" t="n">
        <v>0.0</v>
      </c>
      <c r="AI645" t="n">
        <v>0.0</v>
      </c>
      <c r="AJ645" t="n">
        <v>0.0</v>
      </c>
      <c r="AK645" t="n">
        <v>0.0</v>
      </c>
      <c r="AL645" t="n">
        <v>0.0</v>
      </c>
      <c r="AM645" t="n">
        <v>0.0</v>
      </c>
      <c r="AN645" t="n">
        <v>0.0</v>
      </c>
      <c r="AO645" t="n">
        <v>612603.0</v>
      </c>
      <c r="AP645" t="n">
        <v>61260.0</v>
      </c>
      <c r="AQ645" t="n">
        <v>48794.3</v>
      </c>
      <c r="CG645"/>
    </row>
    <row r="646">
      <c r="A646" t="n">
        <v>10.0</v>
      </c>
      <c r="B646">
        <f>IF((K646-G646-H646&gt;2400000),10,(L646/(K646-G646-H646)*100))</f>
      </c>
      <c r="C646">
        <f>IF(N646&gt;2400000,240000,(N646*S646)/100)</f>
      </c>
      <c r="D646">
        <f>IF(S646=0,0,IF((N646-I646)&gt;2400000,((((((N646-I646-J646)-240000))*0.1+(I646+J646)*0.1)))-7000,((((((N646-I646-J646)-(N646-I646-J646)*S646/100)))*0.1+(I646+J646)*0.1)-7000)))</f>
      </c>
      <c r="E646">
        <f>C646-O646</f>
      </c>
      <c r="F646">
        <f>D646-P646</f>
      </c>
      <c r="G646">
        <f>SUMIF(negtgel!U$2:BL$2,'Tsalin uzuulelt'!B$1,negtgel!U646:BL646) + SUMIF(negtgel!U$2:BL$2,'Tsalin uzuulelt'!B$2,negtgel!U646:BL646)+SUMIF(negtgel!U$2:BL$2,'Tsalin uzuulelt'!B$3,negtgel!U646:BL646)+SUMIF(negtgel!U$2:BL$2,'Tsalin uzuulelt'!B$4,negtgel!U646:BL646)+SUMIF(negtgel!U$2:BL$2,'Tsalin uzuulelt'!B$5,negtgel!U646:BL646)</f>
      </c>
      <c r="H646">
        <f>SUMIF(negtgel!U$2:BL$2,'Tsalin uzuulelt'!F$1,negtgel!U646:BL646) + SUMIF(negtgel!U$2:BL$2,'Tsalin uzuulelt'!F$2,negtgel!U646:BL646)+SUMIF(negtgel!U$2:BL$2,'Tsalin uzuulelt'!F$3,negtgel!U646:BL646)+SUMIF(negtgel!U$2:BL$2,'Tsalin uzuulelt'!F$4,negtgel!U646:BL646)+SUMIF(negtgel!U$2:BL$2,'Tsalin uzuulelt'!F$5,negtgel!U646:BL646)</f>
      </c>
      <c r="I646">
        <f>SUMIF(negtgel!U$2:BL$2,'Tsalin uzuulelt'!H$1,negtgel!U646:BL646) + SUMIF(negtgel!U$2:BL$2,'Tsalin uzuulelt'!H$2,negtgel!U646:BL646)+SUMIF(negtgel!U$2:BL$2,'Tsalin uzuulelt'!H$3,negtgel!U646:BL646)+SUMIF(negtgel!U$2:BL$2,'Tsalin uzuulelt'!H$4,negtgel!U646:BL646)+SUMIF(negtgel!U$2:BL$2,'Tsalin uzuulelt'!H$5,negtgel!U646:BL646)</f>
      </c>
      <c r="J646">
        <f>SUMIF(negtgel!U$2:BL$2,'Tsalin uzuulelt'!J$1,negtgel!U646:BL646) + SUMIF(negtgel!U$2:BL$2,'Tsalin uzuulelt'!J$2,negtgel!U646:BL646)+SUMIF(negtgel!U$2:BL$2,'Tsalin uzuulelt'!J$3,negtgel!U646:BL646)+SUMIF(negtgel!U$2:BL$2,'Tsalin uzuulelt'!J$4,negtgel!U646:BL646)+SUMIF(negtgel!U$2:BL$2,'Tsalin uzuulelt'!J$5,negtgel!U646:BL646)</f>
      </c>
      <c r="K646">
        <f>SUMIF(negtgel!U$2:BL$2,'Tsalin uzuulelt'!L$1,negtgel!U646:BL646) + SUMIF(negtgel!U$2:BL$2,'Tsalin uzuulelt'!L$2,negtgel!U646:BL646)+SUMIF(negtgel!U$2:BL$2,'Tsalin uzuulelt'!L$3,negtgel!U646:BL646)+SUMIF(negtgel!U$2:BL$2,'Tsalin uzuulelt'!L$4,negtgel!U646:BL646)+SUMIF(negtgel!U$2:BL$2,'Tsalin uzuulelt'!L$5,negtgel!U646:BL646)</f>
      </c>
      <c r="L646">
        <f>SUMIF(negtgel!U$2:BL$2,'Tsalin uzuulelt'!N$1,negtgel!U646:BL646) + SUMIF(negtgel!U$2:BL$2,'Tsalin uzuulelt'!N$2,negtgel!U646:BL646)+SUMIF(negtgel!U$2:BL$2,'Tsalin uzuulelt'!N$3,negtgel!U646:BL646)+SUMIF(negtgel!U$2:BL$2,'Tsalin uzuulelt'!N$4,negtgel!U646:BL646)+SUMIF(negtgel!U$2:BL$2,'Tsalin uzuulelt'!N$5,negtgel!U646:BL646)</f>
      </c>
      <c r="M646">
        <f>SUMIF(negtgel!U$2:BL$2,'Tsalin uzuulelt'!P$1,negtgel!U646:BL646) + SUMIF(negtgel!U$2:BL$2,'Tsalin uzuulelt'!P$2,negtgel!U646:BL646)+ SUMIF(negtgel!U$2:BL$2,'Tsalin uzuulelt'!P$3,negtgel!U646:BL646)+ SUMIF(negtgel!U$2:BL$2,'Tsalin uzuulelt'!P$4,negtgel!U646:BL646)+ SUMIF(negtgel!U$2:BL$2,'Tsalin uzuulelt'!P$5,negtgel!U646:BL646)</f>
      </c>
      <c r="N646">
        <f>IF(ISNUMBER(U646*1)=CF646,0,K646-H646-G646)</f>
      </c>
      <c r="O646">
        <f>IF(ISNUMBER(U646*1)=CF646,0,L646)</f>
      </c>
      <c r="P646">
        <f>IF(ISNUMBER(U646*1)=CF646,0,M646)</f>
      </c>
      <c r="Q646">
        <f>IF(N646&gt;2400000,N646,0)</f>
      </c>
      <c r="R646">
        <f>IF(L646/Q646*100&lt;3,2,10)</f>
      </c>
      <c r="S646">
        <f>IF(CH646=0,0,IF(B646&gt;9,10,IF(B646&gt;8,B646,IF(B646&gt;7.7,7.8,IF(B646&gt;3,B646,IF(B646&gt;1.5,2))))))</f>
      </c>
      <c r="T646">
        <f>IFERROR(U646*1,0)</f>
      </c>
      <c r="U646" t="n">
        <v>58.0</v>
      </c>
      <c r="V646" t="s">
        <v>4551</v>
      </c>
      <c r="W646" t="s">
        <v>4469</v>
      </c>
      <c r="X646" t="n">
        <v>645556.0</v>
      </c>
      <c r="Y646" t="n">
        <v>322778.0</v>
      </c>
      <c r="Z646" t="n">
        <v>48417.0</v>
      </c>
      <c r="AA646" t="n">
        <v>54872.0</v>
      </c>
      <c r="AB646" t="n">
        <v>0.0</v>
      </c>
      <c r="AC646" t="n">
        <v>0.0</v>
      </c>
      <c r="AD646" t="n">
        <v>0.0</v>
      </c>
      <c r="AE646" t="n">
        <v>0.0</v>
      </c>
      <c r="AF646" t="n">
        <v>33000.0</v>
      </c>
      <c r="AG646" t="n">
        <v>0.0</v>
      </c>
      <c r="AH646" t="n">
        <v>0.0</v>
      </c>
      <c r="AI646" t="n">
        <v>0.0</v>
      </c>
      <c r="AJ646" t="n">
        <v>0.0</v>
      </c>
      <c r="AK646" t="n">
        <v>0.0</v>
      </c>
      <c r="AL646" t="n">
        <v>0.0</v>
      </c>
      <c r="AM646" t="n">
        <v>0.0</v>
      </c>
      <c r="AN646" t="n">
        <v>0.0</v>
      </c>
      <c r="AO646" t="n">
        <v>459067.0</v>
      </c>
      <c r="AP646" t="n">
        <v>45907.0</v>
      </c>
      <c r="AQ646" t="n">
        <v>34646.0</v>
      </c>
      <c r="CG646"/>
    </row>
    <row r="647">
      <c r="A647" t="n">
        <v>10.0</v>
      </c>
      <c r="B647">
        <f>IF((K647-G647-H647&gt;2400000),10,(L647/(K647-G647-H647)*100))</f>
      </c>
      <c r="C647">
        <f>IF(N647&gt;2400000,240000,(N647*S647)/100)</f>
      </c>
      <c r="D647">
        <f>IF(S647=0,0,IF((N647-I647)&gt;2400000,((((((N647-I647-J647)-240000))*0.1+(I647+J647)*0.1)))-7000,((((((N647-I647-J647)-(N647-I647-J647)*S647/100)))*0.1+(I647+J647)*0.1)-7000)))</f>
      </c>
      <c r="E647">
        <f>C647-O647</f>
      </c>
      <c r="F647">
        <f>D647-P647</f>
      </c>
      <c r="G647">
        <f>SUMIF(negtgel!U$2:BL$2,'Tsalin uzuulelt'!B$1,negtgel!U647:BL647) + SUMIF(negtgel!U$2:BL$2,'Tsalin uzuulelt'!B$2,negtgel!U647:BL647)+SUMIF(negtgel!U$2:BL$2,'Tsalin uzuulelt'!B$3,negtgel!U647:BL647)+SUMIF(negtgel!U$2:BL$2,'Tsalin uzuulelt'!B$4,negtgel!U647:BL647)+SUMIF(negtgel!U$2:BL$2,'Tsalin uzuulelt'!B$5,negtgel!U647:BL647)</f>
      </c>
      <c r="H647">
        <f>SUMIF(negtgel!U$2:BL$2,'Tsalin uzuulelt'!F$1,negtgel!U647:BL647) + SUMIF(negtgel!U$2:BL$2,'Tsalin uzuulelt'!F$2,negtgel!U647:BL647)+SUMIF(negtgel!U$2:BL$2,'Tsalin uzuulelt'!F$3,negtgel!U647:BL647)+SUMIF(negtgel!U$2:BL$2,'Tsalin uzuulelt'!F$4,negtgel!U647:BL647)+SUMIF(negtgel!U$2:BL$2,'Tsalin uzuulelt'!F$5,negtgel!U647:BL647)</f>
      </c>
      <c r="I647">
        <f>SUMIF(negtgel!U$2:BL$2,'Tsalin uzuulelt'!H$1,negtgel!U647:BL647) + SUMIF(negtgel!U$2:BL$2,'Tsalin uzuulelt'!H$2,negtgel!U647:BL647)+SUMIF(negtgel!U$2:BL$2,'Tsalin uzuulelt'!H$3,negtgel!U647:BL647)+SUMIF(negtgel!U$2:BL$2,'Tsalin uzuulelt'!H$4,negtgel!U647:BL647)+SUMIF(negtgel!U$2:BL$2,'Tsalin uzuulelt'!H$5,negtgel!U647:BL647)</f>
      </c>
      <c r="J647">
        <f>SUMIF(negtgel!U$2:BL$2,'Tsalin uzuulelt'!J$1,negtgel!U647:BL647) + SUMIF(negtgel!U$2:BL$2,'Tsalin uzuulelt'!J$2,negtgel!U647:BL647)+SUMIF(negtgel!U$2:BL$2,'Tsalin uzuulelt'!J$3,negtgel!U647:BL647)+SUMIF(negtgel!U$2:BL$2,'Tsalin uzuulelt'!J$4,negtgel!U647:BL647)+SUMIF(negtgel!U$2:BL$2,'Tsalin uzuulelt'!J$5,negtgel!U647:BL647)</f>
      </c>
      <c r="K647">
        <f>SUMIF(negtgel!U$2:BL$2,'Tsalin uzuulelt'!L$1,negtgel!U647:BL647) + SUMIF(negtgel!U$2:BL$2,'Tsalin uzuulelt'!L$2,negtgel!U647:BL647)+SUMIF(negtgel!U$2:BL$2,'Tsalin uzuulelt'!L$3,negtgel!U647:BL647)+SUMIF(negtgel!U$2:BL$2,'Tsalin uzuulelt'!L$4,negtgel!U647:BL647)+SUMIF(negtgel!U$2:BL$2,'Tsalin uzuulelt'!L$5,negtgel!U647:BL647)</f>
      </c>
      <c r="L647">
        <f>SUMIF(negtgel!U$2:BL$2,'Tsalin uzuulelt'!N$1,negtgel!U647:BL647) + SUMIF(negtgel!U$2:BL$2,'Tsalin uzuulelt'!N$2,negtgel!U647:BL647)+SUMIF(negtgel!U$2:BL$2,'Tsalin uzuulelt'!N$3,negtgel!U647:BL647)+SUMIF(negtgel!U$2:BL$2,'Tsalin uzuulelt'!N$4,negtgel!U647:BL647)+SUMIF(negtgel!U$2:BL$2,'Tsalin uzuulelt'!N$5,negtgel!U647:BL647)</f>
      </c>
      <c r="M647">
        <f>SUMIF(negtgel!U$2:BL$2,'Tsalin uzuulelt'!P$1,negtgel!U647:BL647) + SUMIF(negtgel!U$2:BL$2,'Tsalin uzuulelt'!P$2,negtgel!U647:BL647)+ SUMIF(negtgel!U$2:BL$2,'Tsalin uzuulelt'!P$3,negtgel!U647:BL647)+ SUMIF(negtgel!U$2:BL$2,'Tsalin uzuulelt'!P$4,negtgel!U647:BL647)+ SUMIF(negtgel!U$2:BL$2,'Tsalin uzuulelt'!P$5,negtgel!U647:BL647)</f>
      </c>
      <c r="N647">
        <f>IF(ISNUMBER(U647*1)=CF647,0,K647-H647-G647)</f>
      </c>
      <c r="O647">
        <f>IF(ISNUMBER(U647*1)=CF647,0,L647)</f>
      </c>
      <c r="P647">
        <f>IF(ISNUMBER(U647*1)=CF647,0,M647)</f>
      </c>
      <c r="Q647">
        <f>IF(N647&gt;2400000,N647,0)</f>
      </c>
      <c r="R647">
        <f>IF(L647/Q647*100&lt;3,2,10)</f>
      </c>
      <c r="S647">
        <f>IF(CH647=0,0,IF(B647&gt;9,10,IF(B647&gt;8,B647,IF(B647&gt;7.7,7.8,IF(B647&gt;3,B647,IF(B647&gt;1.5,2))))))</f>
      </c>
      <c r="T647">
        <f>IFERROR(U647*1,0)</f>
      </c>
      <c r="U647" t="n">
        <v>59.0</v>
      </c>
      <c r="V647" t="s">
        <v>4557</v>
      </c>
      <c r="W647" t="s">
        <v>4469</v>
      </c>
      <c r="X647" t="n">
        <v>698795.0</v>
      </c>
      <c r="Y647" t="n">
        <v>698795.0</v>
      </c>
      <c r="Z647" t="n">
        <v>34940.0</v>
      </c>
      <c r="AA647" t="n">
        <v>104819.0</v>
      </c>
      <c r="AB647" t="n">
        <v>0.0</v>
      </c>
      <c r="AC647" t="n">
        <v>0.0</v>
      </c>
      <c r="AD647" t="n">
        <v>0.0</v>
      </c>
      <c r="AE647" t="n">
        <v>0.0</v>
      </c>
      <c r="AF647" t="n">
        <v>66000.0</v>
      </c>
      <c r="AG647" t="n">
        <v>0.0</v>
      </c>
      <c r="AH647" t="n">
        <v>0.0</v>
      </c>
      <c r="AI647" t="n">
        <v>0.0</v>
      </c>
      <c r="AJ647" t="n">
        <v>0.0</v>
      </c>
      <c r="AK647" t="n">
        <v>0.0</v>
      </c>
      <c r="AL647" t="n">
        <v>0.0</v>
      </c>
      <c r="AM647" t="n">
        <v>0.0</v>
      </c>
      <c r="AN647" t="n">
        <v>0.0</v>
      </c>
      <c r="AO647" t="n">
        <v>904554.0</v>
      </c>
      <c r="AP647" t="n">
        <v>90455.0</v>
      </c>
      <c r="AQ647" t="n">
        <v>75069.9</v>
      </c>
      <c r="CG647"/>
    </row>
    <row r="648">
      <c r="A648" t="n">
        <v>10.0</v>
      </c>
      <c r="B648">
        <f>IF((K648-G648-H648&gt;2400000),10,(L648/(K648-G648-H648)*100))</f>
      </c>
      <c r="C648">
        <f>IF(N648&gt;2400000,240000,(N648*S648)/100)</f>
      </c>
      <c r="D648">
        <f>IF(S648=0,0,IF((N648-I648)&gt;2400000,((((((N648-I648-J648)-240000))*0.1+(I648+J648)*0.1)))-7000,((((((N648-I648-J648)-(N648-I648-J648)*S648/100)))*0.1+(I648+J648)*0.1)-7000)))</f>
      </c>
      <c r="E648">
        <f>C648-O648</f>
      </c>
      <c r="F648">
        <f>D648-P648</f>
      </c>
      <c r="G648">
        <f>SUMIF(negtgel!U$2:BL$2,'Tsalin uzuulelt'!B$1,negtgel!U648:BL648) + SUMIF(negtgel!U$2:BL$2,'Tsalin uzuulelt'!B$2,negtgel!U648:BL648)+SUMIF(negtgel!U$2:BL$2,'Tsalin uzuulelt'!B$3,negtgel!U648:BL648)+SUMIF(negtgel!U$2:BL$2,'Tsalin uzuulelt'!B$4,negtgel!U648:BL648)+SUMIF(negtgel!U$2:BL$2,'Tsalin uzuulelt'!B$5,negtgel!U648:BL648)</f>
      </c>
      <c r="H648">
        <f>SUMIF(negtgel!U$2:BL$2,'Tsalin uzuulelt'!F$1,negtgel!U648:BL648) + SUMIF(negtgel!U$2:BL$2,'Tsalin uzuulelt'!F$2,negtgel!U648:BL648)+SUMIF(negtgel!U$2:BL$2,'Tsalin uzuulelt'!F$3,negtgel!U648:BL648)+SUMIF(negtgel!U$2:BL$2,'Tsalin uzuulelt'!F$4,negtgel!U648:BL648)+SUMIF(negtgel!U$2:BL$2,'Tsalin uzuulelt'!F$5,negtgel!U648:BL648)</f>
      </c>
      <c r="I648">
        <f>SUMIF(negtgel!U$2:BL$2,'Tsalin uzuulelt'!H$1,negtgel!U648:BL648) + SUMIF(negtgel!U$2:BL$2,'Tsalin uzuulelt'!H$2,negtgel!U648:BL648)+SUMIF(negtgel!U$2:BL$2,'Tsalin uzuulelt'!H$3,negtgel!U648:BL648)+SUMIF(negtgel!U$2:BL$2,'Tsalin uzuulelt'!H$4,negtgel!U648:BL648)+SUMIF(negtgel!U$2:BL$2,'Tsalin uzuulelt'!H$5,negtgel!U648:BL648)</f>
      </c>
      <c r="J648">
        <f>SUMIF(negtgel!U$2:BL$2,'Tsalin uzuulelt'!J$1,negtgel!U648:BL648) + SUMIF(negtgel!U$2:BL$2,'Tsalin uzuulelt'!J$2,negtgel!U648:BL648)+SUMIF(negtgel!U$2:BL$2,'Tsalin uzuulelt'!J$3,negtgel!U648:BL648)+SUMIF(negtgel!U$2:BL$2,'Tsalin uzuulelt'!J$4,negtgel!U648:BL648)+SUMIF(negtgel!U$2:BL$2,'Tsalin uzuulelt'!J$5,negtgel!U648:BL648)</f>
      </c>
      <c r="K648">
        <f>SUMIF(negtgel!U$2:BL$2,'Tsalin uzuulelt'!L$1,negtgel!U648:BL648) + SUMIF(negtgel!U$2:BL$2,'Tsalin uzuulelt'!L$2,negtgel!U648:BL648)+SUMIF(negtgel!U$2:BL$2,'Tsalin uzuulelt'!L$3,negtgel!U648:BL648)+SUMIF(negtgel!U$2:BL$2,'Tsalin uzuulelt'!L$4,negtgel!U648:BL648)+SUMIF(negtgel!U$2:BL$2,'Tsalin uzuulelt'!L$5,negtgel!U648:BL648)</f>
      </c>
      <c r="L648">
        <f>SUMIF(negtgel!U$2:BL$2,'Tsalin uzuulelt'!N$1,negtgel!U648:BL648) + SUMIF(negtgel!U$2:BL$2,'Tsalin uzuulelt'!N$2,negtgel!U648:BL648)+SUMIF(negtgel!U$2:BL$2,'Tsalin uzuulelt'!N$3,negtgel!U648:BL648)+SUMIF(negtgel!U$2:BL$2,'Tsalin uzuulelt'!N$4,negtgel!U648:BL648)+SUMIF(negtgel!U$2:BL$2,'Tsalin uzuulelt'!N$5,negtgel!U648:BL648)</f>
      </c>
      <c r="M648">
        <f>SUMIF(negtgel!U$2:BL$2,'Tsalin uzuulelt'!P$1,negtgel!U648:BL648) + SUMIF(negtgel!U$2:BL$2,'Tsalin uzuulelt'!P$2,negtgel!U648:BL648)+ SUMIF(negtgel!U$2:BL$2,'Tsalin uzuulelt'!P$3,negtgel!U648:BL648)+ SUMIF(negtgel!U$2:BL$2,'Tsalin uzuulelt'!P$4,negtgel!U648:BL648)+ SUMIF(negtgel!U$2:BL$2,'Tsalin uzuulelt'!P$5,negtgel!U648:BL648)</f>
      </c>
      <c r="N648">
        <f>IF(ISNUMBER(U648*1)=CF648,0,K648-H648-G648)</f>
      </c>
      <c r="O648">
        <f>IF(ISNUMBER(U648*1)=CF648,0,L648)</f>
      </c>
      <c r="P648">
        <f>IF(ISNUMBER(U648*1)=CF648,0,M648)</f>
      </c>
      <c r="Q648">
        <f>IF(N648&gt;2400000,N648,0)</f>
      </c>
      <c r="R648">
        <f>IF(L648/Q648*100&lt;3,2,10)</f>
      </c>
      <c r="S648">
        <f>IF(CH648=0,0,IF(B648&gt;9,10,IF(B648&gt;8,B648,IF(B648&gt;7.7,7.8,IF(B648&gt;3,B648,IF(B648&gt;1.5,2))))))</f>
      </c>
      <c r="T648">
        <f>IFERROR(U648*1,0)</f>
      </c>
      <c r="U648" t="n">
        <v>66.0</v>
      </c>
      <c r="V648" t="s">
        <v>4495</v>
      </c>
      <c r="W648" t="s">
        <v>4469</v>
      </c>
      <c r="X648" t="n">
        <v>547759.0</v>
      </c>
      <c r="Y648" t="n">
        <v>547759.0</v>
      </c>
      <c r="Z648" t="n">
        <v>0.0</v>
      </c>
      <c r="AA648" t="n">
        <v>0.0</v>
      </c>
      <c r="AB648" t="n">
        <v>0.0</v>
      </c>
      <c r="AC648" t="n">
        <v>0.0</v>
      </c>
      <c r="AD648" t="n">
        <v>219104.0</v>
      </c>
      <c r="AE648" t="n">
        <v>0.0</v>
      </c>
      <c r="AF648" t="n">
        <v>66000.0</v>
      </c>
      <c r="AG648" t="n">
        <v>0.0</v>
      </c>
      <c r="AH648" t="n">
        <v>0.0</v>
      </c>
      <c r="AI648" t="n">
        <v>0.0</v>
      </c>
      <c r="AJ648" t="n">
        <v>0.0</v>
      </c>
      <c r="AK648" t="n">
        <v>0.0</v>
      </c>
      <c r="AL648" t="n">
        <v>0.0</v>
      </c>
      <c r="AM648" t="n">
        <v>0.0</v>
      </c>
      <c r="AN648" t="n">
        <v>0.0</v>
      </c>
      <c r="AO648" t="n">
        <v>832863.0</v>
      </c>
      <c r="AP648" t="n">
        <v>83286.0</v>
      </c>
      <c r="AQ648" t="n">
        <v>68617.7</v>
      </c>
      <c r="CG648"/>
    </row>
    <row r="649">
      <c r="A649" t="n">
        <v>10.0</v>
      </c>
      <c r="B649">
        <f>IF((K649-G649-H649&gt;2400000),10,(L649/(K649-G649-H649)*100))</f>
      </c>
      <c r="C649">
        <f>IF(N649&gt;2400000,240000,(N649*S649)/100)</f>
      </c>
      <c r="D649">
        <f>IF(S649=0,0,IF((N649-I649)&gt;2400000,((((((N649-I649-J649)-240000))*0.1+(I649+J649)*0.1)))-7000,((((((N649-I649-J649)-(N649-I649-J649)*S649/100)))*0.1+(I649+J649)*0.1)-7000)))</f>
      </c>
      <c r="E649">
        <f>C649-O649</f>
      </c>
      <c r="F649">
        <f>D649-P649</f>
      </c>
      <c r="G649">
        <f>SUMIF(negtgel!U$2:BL$2,'Tsalin uzuulelt'!B$1,negtgel!U649:BL649) + SUMIF(negtgel!U$2:BL$2,'Tsalin uzuulelt'!B$2,negtgel!U649:BL649)+SUMIF(negtgel!U$2:BL$2,'Tsalin uzuulelt'!B$3,negtgel!U649:BL649)+SUMIF(negtgel!U$2:BL$2,'Tsalin uzuulelt'!B$4,negtgel!U649:BL649)+SUMIF(negtgel!U$2:BL$2,'Tsalin uzuulelt'!B$5,negtgel!U649:BL649)</f>
      </c>
      <c r="H649">
        <f>SUMIF(negtgel!U$2:BL$2,'Tsalin uzuulelt'!F$1,negtgel!U649:BL649) + SUMIF(negtgel!U$2:BL$2,'Tsalin uzuulelt'!F$2,negtgel!U649:BL649)+SUMIF(negtgel!U$2:BL$2,'Tsalin uzuulelt'!F$3,negtgel!U649:BL649)+SUMIF(negtgel!U$2:BL$2,'Tsalin uzuulelt'!F$4,negtgel!U649:BL649)+SUMIF(negtgel!U$2:BL$2,'Tsalin uzuulelt'!F$5,negtgel!U649:BL649)</f>
      </c>
      <c r="I649">
        <f>SUMIF(negtgel!U$2:BL$2,'Tsalin uzuulelt'!H$1,negtgel!U649:BL649) + SUMIF(negtgel!U$2:BL$2,'Tsalin uzuulelt'!H$2,negtgel!U649:BL649)+SUMIF(negtgel!U$2:BL$2,'Tsalin uzuulelt'!H$3,negtgel!U649:BL649)+SUMIF(negtgel!U$2:BL$2,'Tsalin uzuulelt'!H$4,negtgel!U649:BL649)+SUMIF(negtgel!U$2:BL$2,'Tsalin uzuulelt'!H$5,negtgel!U649:BL649)</f>
      </c>
      <c r="J649">
        <f>SUMIF(negtgel!U$2:BL$2,'Tsalin uzuulelt'!J$1,negtgel!U649:BL649) + SUMIF(negtgel!U$2:BL$2,'Tsalin uzuulelt'!J$2,negtgel!U649:BL649)+SUMIF(negtgel!U$2:BL$2,'Tsalin uzuulelt'!J$3,negtgel!U649:BL649)+SUMIF(negtgel!U$2:BL$2,'Tsalin uzuulelt'!J$4,negtgel!U649:BL649)+SUMIF(negtgel!U$2:BL$2,'Tsalin uzuulelt'!J$5,negtgel!U649:BL649)</f>
      </c>
      <c r="K649">
        <f>SUMIF(negtgel!U$2:BL$2,'Tsalin uzuulelt'!L$1,negtgel!U649:BL649) + SUMIF(negtgel!U$2:BL$2,'Tsalin uzuulelt'!L$2,negtgel!U649:BL649)+SUMIF(negtgel!U$2:BL$2,'Tsalin uzuulelt'!L$3,negtgel!U649:BL649)+SUMIF(negtgel!U$2:BL$2,'Tsalin uzuulelt'!L$4,negtgel!U649:BL649)+SUMIF(negtgel!U$2:BL$2,'Tsalin uzuulelt'!L$5,negtgel!U649:BL649)</f>
      </c>
      <c r="L649">
        <f>SUMIF(negtgel!U$2:BL$2,'Tsalin uzuulelt'!N$1,negtgel!U649:BL649) + SUMIF(negtgel!U$2:BL$2,'Tsalin uzuulelt'!N$2,negtgel!U649:BL649)+SUMIF(negtgel!U$2:BL$2,'Tsalin uzuulelt'!N$3,negtgel!U649:BL649)+SUMIF(negtgel!U$2:BL$2,'Tsalin uzuulelt'!N$4,negtgel!U649:BL649)+SUMIF(negtgel!U$2:BL$2,'Tsalin uzuulelt'!N$5,negtgel!U649:BL649)</f>
      </c>
      <c r="M649">
        <f>SUMIF(negtgel!U$2:BL$2,'Tsalin uzuulelt'!P$1,negtgel!U649:BL649) + SUMIF(negtgel!U$2:BL$2,'Tsalin uzuulelt'!P$2,negtgel!U649:BL649)+ SUMIF(negtgel!U$2:BL$2,'Tsalin uzuulelt'!P$3,negtgel!U649:BL649)+ SUMIF(negtgel!U$2:BL$2,'Tsalin uzuulelt'!P$4,negtgel!U649:BL649)+ SUMIF(negtgel!U$2:BL$2,'Tsalin uzuulelt'!P$5,negtgel!U649:BL649)</f>
      </c>
      <c r="N649">
        <f>IF(ISNUMBER(U649*1)=CF649,0,K649-H649-G649)</f>
      </c>
      <c r="O649">
        <f>IF(ISNUMBER(U649*1)=CF649,0,L649)</f>
      </c>
      <c r="P649">
        <f>IF(ISNUMBER(U649*1)=CF649,0,M649)</f>
      </c>
      <c r="Q649">
        <f>IF(N649&gt;2400000,N649,0)</f>
      </c>
      <c r="R649">
        <f>IF(L649/Q649*100&lt;3,2,10)</f>
      </c>
      <c r="S649">
        <f>IF(CH649=0,0,IF(B649&gt;9,10,IF(B649&gt;8,B649,IF(B649&gt;7.7,7.8,IF(B649&gt;3,B649,IF(B649&gt;1.5,2))))))</f>
      </c>
      <c r="T649">
        <f>IFERROR(U649*1,0)</f>
      </c>
      <c r="U649" t="n">
        <v>67.0</v>
      </c>
      <c r="V649" t="s">
        <v>4496</v>
      </c>
      <c r="W649" t="s">
        <v>4469</v>
      </c>
      <c r="X649" t="n">
        <v>677436.0</v>
      </c>
      <c r="Y649" t="n">
        <v>677436.0</v>
      </c>
      <c r="Z649" t="n">
        <v>135487.0</v>
      </c>
      <c r="AA649" t="n">
        <v>135487.0</v>
      </c>
      <c r="AB649" t="n">
        <v>0.0</v>
      </c>
      <c r="AC649" t="n">
        <v>0.0</v>
      </c>
      <c r="AD649" t="n">
        <v>0.0</v>
      </c>
      <c r="AE649" t="n">
        <v>0.0</v>
      </c>
      <c r="AF649" t="n">
        <v>66000.0</v>
      </c>
      <c r="AG649" t="n">
        <v>0.0</v>
      </c>
      <c r="AH649" t="n">
        <v>0.0</v>
      </c>
      <c r="AI649" t="n">
        <v>0.0</v>
      </c>
      <c r="AJ649" t="n">
        <v>0.0</v>
      </c>
      <c r="AK649" t="n">
        <v>0.0</v>
      </c>
      <c r="AL649" t="n">
        <v>0.0</v>
      </c>
      <c r="AM649" t="n">
        <v>0.0</v>
      </c>
      <c r="AN649" t="n">
        <v>0.0</v>
      </c>
      <c r="AO649" t="n">
        <v>1014410.0</v>
      </c>
      <c r="AP649" t="n">
        <v>101441.0</v>
      </c>
      <c r="AQ649" t="n">
        <v>84956.9</v>
      </c>
      <c r="CG649"/>
    </row>
    <row r="650">
      <c r="A650" t="n">
        <v>10.0</v>
      </c>
      <c r="B650">
        <f>IF((K650-G650-H650&gt;2400000),10,(L650/(K650-G650-H650)*100))</f>
      </c>
      <c r="C650">
        <f>IF(N650&gt;2400000,240000,(N650*S650)/100)</f>
      </c>
      <c r="D650">
        <f>IF(S650=0,0,IF((N650-I650)&gt;2400000,((((((N650-I650-J650)-240000))*0.1+(I650+J650)*0.1)))-7000,((((((N650-I650-J650)-(N650-I650-J650)*S650/100)))*0.1+(I650+J650)*0.1)-7000)))</f>
      </c>
      <c r="E650">
        <f>C650-O650</f>
      </c>
      <c r="F650">
        <f>D650-P650</f>
      </c>
      <c r="G650">
        <f>SUMIF(negtgel!U$2:BL$2,'Tsalin uzuulelt'!B$1,negtgel!U650:BL650) + SUMIF(negtgel!U$2:BL$2,'Tsalin uzuulelt'!B$2,negtgel!U650:BL650)+SUMIF(negtgel!U$2:BL$2,'Tsalin uzuulelt'!B$3,negtgel!U650:BL650)+SUMIF(negtgel!U$2:BL$2,'Tsalin uzuulelt'!B$4,negtgel!U650:BL650)+SUMIF(negtgel!U$2:BL$2,'Tsalin uzuulelt'!B$5,negtgel!U650:BL650)</f>
      </c>
      <c r="H650">
        <f>SUMIF(negtgel!U$2:BL$2,'Tsalin uzuulelt'!F$1,negtgel!U650:BL650) + SUMIF(negtgel!U$2:BL$2,'Tsalin uzuulelt'!F$2,negtgel!U650:BL650)+SUMIF(negtgel!U$2:BL$2,'Tsalin uzuulelt'!F$3,negtgel!U650:BL650)+SUMIF(negtgel!U$2:BL$2,'Tsalin uzuulelt'!F$4,negtgel!U650:BL650)+SUMIF(negtgel!U$2:BL$2,'Tsalin uzuulelt'!F$5,negtgel!U650:BL650)</f>
      </c>
      <c r="I650">
        <f>SUMIF(negtgel!U$2:BL$2,'Tsalin uzuulelt'!H$1,negtgel!U650:BL650) + SUMIF(negtgel!U$2:BL$2,'Tsalin uzuulelt'!H$2,negtgel!U650:BL650)+SUMIF(negtgel!U$2:BL$2,'Tsalin uzuulelt'!H$3,negtgel!U650:BL650)+SUMIF(negtgel!U$2:BL$2,'Tsalin uzuulelt'!H$4,negtgel!U650:BL650)+SUMIF(negtgel!U$2:BL$2,'Tsalin uzuulelt'!H$5,negtgel!U650:BL650)</f>
      </c>
      <c r="J650">
        <f>SUMIF(negtgel!U$2:BL$2,'Tsalin uzuulelt'!J$1,negtgel!U650:BL650) + SUMIF(negtgel!U$2:BL$2,'Tsalin uzuulelt'!J$2,negtgel!U650:BL650)+SUMIF(negtgel!U$2:BL$2,'Tsalin uzuulelt'!J$3,negtgel!U650:BL650)+SUMIF(negtgel!U$2:BL$2,'Tsalin uzuulelt'!J$4,negtgel!U650:BL650)+SUMIF(negtgel!U$2:BL$2,'Tsalin uzuulelt'!J$5,negtgel!U650:BL650)</f>
      </c>
      <c r="K650">
        <f>SUMIF(negtgel!U$2:BL$2,'Tsalin uzuulelt'!L$1,negtgel!U650:BL650) + SUMIF(negtgel!U$2:BL$2,'Tsalin uzuulelt'!L$2,negtgel!U650:BL650)+SUMIF(negtgel!U$2:BL$2,'Tsalin uzuulelt'!L$3,negtgel!U650:BL650)+SUMIF(negtgel!U$2:BL$2,'Tsalin uzuulelt'!L$4,negtgel!U650:BL650)+SUMIF(negtgel!U$2:BL$2,'Tsalin uzuulelt'!L$5,negtgel!U650:BL650)</f>
      </c>
      <c r="L650">
        <f>SUMIF(negtgel!U$2:BL$2,'Tsalin uzuulelt'!N$1,negtgel!U650:BL650) + SUMIF(negtgel!U$2:BL$2,'Tsalin uzuulelt'!N$2,negtgel!U650:BL650)+SUMIF(negtgel!U$2:BL$2,'Tsalin uzuulelt'!N$3,negtgel!U650:BL650)+SUMIF(negtgel!U$2:BL$2,'Tsalin uzuulelt'!N$4,negtgel!U650:BL650)+SUMIF(negtgel!U$2:BL$2,'Tsalin uzuulelt'!N$5,negtgel!U650:BL650)</f>
      </c>
      <c r="M650">
        <f>SUMIF(negtgel!U$2:BL$2,'Tsalin uzuulelt'!P$1,negtgel!U650:BL650) + SUMIF(negtgel!U$2:BL$2,'Tsalin uzuulelt'!P$2,negtgel!U650:BL650)+ SUMIF(negtgel!U$2:BL$2,'Tsalin uzuulelt'!P$3,negtgel!U650:BL650)+ SUMIF(negtgel!U$2:BL$2,'Tsalin uzuulelt'!P$4,negtgel!U650:BL650)+ SUMIF(negtgel!U$2:BL$2,'Tsalin uzuulelt'!P$5,negtgel!U650:BL650)</f>
      </c>
      <c r="N650">
        <f>IF(ISNUMBER(U650*1)=CF650,0,K650-H650-G650)</f>
      </c>
      <c r="O650">
        <f>IF(ISNUMBER(U650*1)=CF650,0,L650)</f>
      </c>
      <c r="P650">
        <f>IF(ISNUMBER(U650*1)=CF650,0,M650)</f>
      </c>
      <c r="Q650">
        <f>IF(N650&gt;2400000,N650,0)</f>
      </c>
      <c r="R650">
        <f>IF(L650/Q650*100&lt;3,2,10)</f>
      </c>
      <c r="S650">
        <f>IF(CH650=0,0,IF(B650&gt;9,10,IF(B650&gt;8,B650,IF(B650&gt;7.7,7.8,IF(B650&gt;3,B650,IF(B650&gt;1.5,2))))))</f>
      </c>
      <c r="T650">
        <f>IFERROR(U650*1,0)</f>
      </c>
      <c r="U650" t="n">
        <v>68.0</v>
      </c>
      <c r="V650" t="s">
        <v>4497</v>
      </c>
      <c r="W650" t="s">
        <v>4464</v>
      </c>
      <c r="X650" t="n">
        <v>795935.0</v>
      </c>
      <c r="Y650" t="n">
        <v>795935.0</v>
      </c>
      <c r="Z650" t="n">
        <v>159187.0</v>
      </c>
      <c r="AA650" t="n">
        <v>143268.0</v>
      </c>
      <c r="AB650" t="n">
        <v>0.0</v>
      </c>
      <c r="AC650" t="n">
        <v>0.0</v>
      </c>
      <c r="AD650" t="n">
        <v>0.0</v>
      </c>
      <c r="AE650" t="n">
        <v>0.0</v>
      </c>
      <c r="AF650" t="n">
        <v>66000.0</v>
      </c>
      <c r="AG650" t="n">
        <v>0.0</v>
      </c>
      <c r="AH650" t="n">
        <v>0.0</v>
      </c>
      <c r="AI650" t="n">
        <v>0.0</v>
      </c>
      <c r="AJ650" t="n">
        <v>0.0</v>
      </c>
      <c r="AK650" t="n">
        <v>0.0</v>
      </c>
      <c r="AL650" t="n">
        <v>0.0</v>
      </c>
      <c r="AM650" t="n">
        <v>0.0</v>
      </c>
      <c r="AN650" t="n">
        <v>0.0</v>
      </c>
      <c r="AO650" t="n">
        <v>1164390.0</v>
      </c>
      <c r="AP650" t="n">
        <v>116439.0</v>
      </c>
      <c r="AQ650" t="n">
        <v>98455.1</v>
      </c>
      <c r="CG650"/>
    </row>
    <row r="651">
      <c r="A651" t="n">
        <v>10.0</v>
      </c>
      <c r="B651">
        <f>IF((K651-G651-H651&gt;2400000),10,(L651/(K651-G651-H651)*100))</f>
      </c>
      <c r="C651">
        <f>IF(N651&gt;2400000,240000,(N651*S651)/100)</f>
      </c>
      <c r="D651">
        <f>IF(S651=0,0,IF((N651-I651)&gt;2400000,((((((N651-I651-J651)-240000))*0.1+(I651+J651)*0.1)))-7000,((((((N651-I651-J651)-(N651-I651-J651)*S651/100)))*0.1+(I651+J651)*0.1)-7000)))</f>
      </c>
      <c r="E651">
        <f>C651-O651</f>
      </c>
      <c r="F651">
        <f>D651-P651</f>
      </c>
      <c r="G651">
        <f>SUMIF(negtgel!U$2:BL$2,'Tsalin uzuulelt'!B$1,negtgel!U651:BL651) + SUMIF(negtgel!U$2:BL$2,'Tsalin uzuulelt'!B$2,negtgel!U651:BL651)+SUMIF(negtgel!U$2:BL$2,'Tsalin uzuulelt'!B$3,negtgel!U651:BL651)+SUMIF(negtgel!U$2:BL$2,'Tsalin uzuulelt'!B$4,negtgel!U651:BL651)+SUMIF(negtgel!U$2:BL$2,'Tsalin uzuulelt'!B$5,negtgel!U651:BL651)</f>
      </c>
      <c r="H651">
        <f>SUMIF(negtgel!U$2:BL$2,'Tsalin uzuulelt'!F$1,negtgel!U651:BL651) + SUMIF(negtgel!U$2:BL$2,'Tsalin uzuulelt'!F$2,negtgel!U651:BL651)+SUMIF(negtgel!U$2:BL$2,'Tsalin uzuulelt'!F$3,negtgel!U651:BL651)+SUMIF(negtgel!U$2:BL$2,'Tsalin uzuulelt'!F$4,negtgel!U651:BL651)+SUMIF(negtgel!U$2:BL$2,'Tsalin uzuulelt'!F$5,negtgel!U651:BL651)</f>
      </c>
      <c r="I651">
        <f>SUMIF(negtgel!U$2:BL$2,'Tsalin uzuulelt'!H$1,negtgel!U651:BL651) + SUMIF(negtgel!U$2:BL$2,'Tsalin uzuulelt'!H$2,negtgel!U651:BL651)+SUMIF(negtgel!U$2:BL$2,'Tsalin uzuulelt'!H$3,negtgel!U651:BL651)+SUMIF(negtgel!U$2:BL$2,'Tsalin uzuulelt'!H$4,negtgel!U651:BL651)+SUMIF(negtgel!U$2:BL$2,'Tsalin uzuulelt'!H$5,negtgel!U651:BL651)</f>
      </c>
      <c r="J651">
        <f>SUMIF(negtgel!U$2:BL$2,'Tsalin uzuulelt'!J$1,negtgel!U651:BL651) + SUMIF(negtgel!U$2:BL$2,'Tsalin uzuulelt'!J$2,negtgel!U651:BL651)+SUMIF(negtgel!U$2:BL$2,'Tsalin uzuulelt'!J$3,negtgel!U651:BL651)+SUMIF(negtgel!U$2:BL$2,'Tsalin uzuulelt'!J$4,negtgel!U651:BL651)+SUMIF(negtgel!U$2:BL$2,'Tsalin uzuulelt'!J$5,negtgel!U651:BL651)</f>
      </c>
      <c r="K651">
        <f>SUMIF(negtgel!U$2:BL$2,'Tsalin uzuulelt'!L$1,negtgel!U651:BL651) + SUMIF(negtgel!U$2:BL$2,'Tsalin uzuulelt'!L$2,negtgel!U651:BL651)+SUMIF(negtgel!U$2:BL$2,'Tsalin uzuulelt'!L$3,negtgel!U651:BL651)+SUMIF(negtgel!U$2:BL$2,'Tsalin uzuulelt'!L$4,negtgel!U651:BL651)+SUMIF(negtgel!U$2:BL$2,'Tsalin uzuulelt'!L$5,negtgel!U651:BL651)</f>
      </c>
      <c r="L651">
        <f>SUMIF(negtgel!U$2:BL$2,'Tsalin uzuulelt'!N$1,negtgel!U651:BL651) + SUMIF(negtgel!U$2:BL$2,'Tsalin uzuulelt'!N$2,negtgel!U651:BL651)+SUMIF(negtgel!U$2:BL$2,'Tsalin uzuulelt'!N$3,negtgel!U651:BL651)+SUMIF(negtgel!U$2:BL$2,'Tsalin uzuulelt'!N$4,negtgel!U651:BL651)+SUMIF(negtgel!U$2:BL$2,'Tsalin uzuulelt'!N$5,negtgel!U651:BL651)</f>
      </c>
      <c r="M651">
        <f>SUMIF(negtgel!U$2:BL$2,'Tsalin uzuulelt'!P$1,negtgel!U651:BL651) + SUMIF(negtgel!U$2:BL$2,'Tsalin uzuulelt'!P$2,negtgel!U651:BL651)+ SUMIF(negtgel!U$2:BL$2,'Tsalin uzuulelt'!P$3,negtgel!U651:BL651)+ SUMIF(negtgel!U$2:BL$2,'Tsalin uzuulelt'!P$4,negtgel!U651:BL651)+ SUMIF(negtgel!U$2:BL$2,'Tsalin uzuulelt'!P$5,negtgel!U651:BL651)</f>
      </c>
      <c r="N651">
        <f>IF(ISNUMBER(U651*1)=CF651,0,K651-H651-G651)</f>
      </c>
      <c r="O651">
        <f>IF(ISNUMBER(U651*1)=CF651,0,L651)</f>
      </c>
      <c r="P651">
        <f>IF(ISNUMBER(U651*1)=CF651,0,M651)</f>
      </c>
      <c r="Q651">
        <f>IF(N651&gt;2400000,N651,0)</f>
      </c>
      <c r="R651">
        <f>IF(L651/Q651*100&lt;3,2,10)</f>
      </c>
      <c r="S651">
        <f>IF(CH651=0,0,IF(B651&gt;9,10,IF(B651&gt;8,B651,IF(B651&gt;7.7,7.8,IF(B651&gt;3,B651,IF(B651&gt;1.5,2))))))</f>
      </c>
      <c r="T651">
        <f>IFERROR(U651*1,0)</f>
      </c>
      <c r="U651" t="n">
        <v>69.0</v>
      </c>
      <c r="V651" t="s">
        <v>4498</v>
      </c>
      <c r="W651" t="s">
        <v>4499</v>
      </c>
      <c r="X651" t="n">
        <v>698795.0</v>
      </c>
      <c r="Y651" t="n">
        <v>698795.0</v>
      </c>
      <c r="Z651" t="n">
        <v>104819.0</v>
      </c>
      <c r="AA651" t="n">
        <v>125783.0</v>
      </c>
      <c r="AB651" t="n">
        <v>0.0</v>
      </c>
      <c r="AC651" t="n">
        <v>0.0</v>
      </c>
      <c r="AD651" t="n">
        <v>0.0</v>
      </c>
      <c r="AE651" t="n">
        <v>0.0</v>
      </c>
      <c r="AF651" t="n">
        <v>66000.0</v>
      </c>
      <c r="AG651" t="n">
        <v>0.0</v>
      </c>
      <c r="AH651" t="n">
        <v>0.0</v>
      </c>
      <c r="AI651" t="n">
        <v>0.0</v>
      </c>
      <c r="AJ651" t="n">
        <v>0.0</v>
      </c>
      <c r="AK651" t="n">
        <v>0.0</v>
      </c>
      <c r="AL651" t="n">
        <v>0.0</v>
      </c>
      <c r="AM651" t="n">
        <v>0.0</v>
      </c>
      <c r="AN651" t="n">
        <v>0.0</v>
      </c>
      <c r="AO651" t="n">
        <v>995397.0</v>
      </c>
      <c r="AP651" t="n">
        <v>99540.0</v>
      </c>
      <c r="AQ651" t="n">
        <v>83245.7</v>
      </c>
      <c r="CG651"/>
    </row>
    <row r="652">
      <c r="A652" t="n">
        <v>10.0</v>
      </c>
      <c r="B652">
        <f>IF((K652-G652-H652&gt;2400000),10,(L652/(K652-G652-H652)*100))</f>
      </c>
      <c r="C652">
        <f>IF(N652&gt;2400000,240000,(N652*S652)/100)</f>
      </c>
      <c r="D652">
        <f>IF(S652=0,0,IF((N652-I652)&gt;2400000,((((((N652-I652-J652)-240000))*0.1+(I652+J652)*0.1)))-7000,((((((N652-I652-J652)-(N652-I652-J652)*S652/100)))*0.1+(I652+J652)*0.1)-7000)))</f>
      </c>
      <c r="E652">
        <f>C652-O652</f>
      </c>
      <c r="F652">
        <f>D652-P652</f>
      </c>
      <c r="G652">
        <f>SUMIF(negtgel!U$2:BL$2,'Tsalin uzuulelt'!B$1,negtgel!U652:BL652) + SUMIF(negtgel!U$2:BL$2,'Tsalin uzuulelt'!B$2,negtgel!U652:BL652)+SUMIF(negtgel!U$2:BL$2,'Tsalin uzuulelt'!B$3,negtgel!U652:BL652)+SUMIF(negtgel!U$2:BL$2,'Tsalin uzuulelt'!B$4,negtgel!U652:BL652)+SUMIF(negtgel!U$2:BL$2,'Tsalin uzuulelt'!B$5,negtgel!U652:BL652)</f>
      </c>
      <c r="H652">
        <f>SUMIF(negtgel!U$2:BL$2,'Tsalin uzuulelt'!F$1,negtgel!U652:BL652) + SUMIF(negtgel!U$2:BL$2,'Tsalin uzuulelt'!F$2,negtgel!U652:BL652)+SUMIF(negtgel!U$2:BL$2,'Tsalin uzuulelt'!F$3,negtgel!U652:BL652)+SUMIF(negtgel!U$2:BL$2,'Tsalin uzuulelt'!F$4,negtgel!U652:BL652)+SUMIF(negtgel!U$2:BL$2,'Tsalin uzuulelt'!F$5,negtgel!U652:BL652)</f>
      </c>
      <c r="I652">
        <f>SUMIF(negtgel!U$2:BL$2,'Tsalin uzuulelt'!H$1,negtgel!U652:BL652) + SUMIF(negtgel!U$2:BL$2,'Tsalin uzuulelt'!H$2,negtgel!U652:BL652)+SUMIF(negtgel!U$2:BL$2,'Tsalin uzuulelt'!H$3,negtgel!U652:BL652)+SUMIF(negtgel!U$2:BL$2,'Tsalin uzuulelt'!H$4,negtgel!U652:BL652)+SUMIF(negtgel!U$2:BL$2,'Tsalin uzuulelt'!H$5,negtgel!U652:BL652)</f>
      </c>
      <c r="J652">
        <f>SUMIF(negtgel!U$2:BL$2,'Tsalin uzuulelt'!J$1,negtgel!U652:BL652) + SUMIF(negtgel!U$2:BL$2,'Tsalin uzuulelt'!J$2,negtgel!U652:BL652)+SUMIF(negtgel!U$2:BL$2,'Tsalin uzuulelt'!J$3,negtgel!U652:BL652)+SUMIF(negtgel!U$2:BL$2,'Tsalin uzuulelt'!J$4,negtgel!U652:BL652)+SUMIF(negtgel!U$2:BL$2,'Tsalin uzuulelt'!J$5,negtgel!U652:BL652)</f>
      </c>
      <c r="K652">
        <f>SUMIF(negtgel!U$2:BL$2,'Tsalin uzuulelt'!L$1,negtgel!U652:BL652) + SUMIF(negtgel!U$2:BL$2,'Tsalin uzuulelt'!L$2,negtgel!U652:BL652)+SUMIF(negtgel!U$2:BL$2,'Tsalin uzuulelt'!L$3,negtgel!U652:BL652)+SUMIF(negtgel!U$2:BL$2,'Tsalin uzuulelt'!L$4,negtgel!U652:BL652)+SUMIF(negtgel!U$2:BL$2,'Tsalin uzuulelt'!L$5,negtgel!U652:BL652)</f>
      </c>
      <c r="L652">
        <f>SUMIF(negtgel!U$2:BL$2,'Tsalin uzuulelt'!N$1,negtgel!U652:BL652) + SUMIF(negtgel!U$2:BL$2,'Tsalin uzuulelt'!N$2,negtgel!U652:BL652)+SUMIF(negtgel!U$2:BL$2,'Tsalin uzuulelt'!N$3,negtgel!U652:BL652)+SUMIF(negtgel!U$2:BL$2,'Tsalin uzuulelt'!N$4,negtgel!U652:BL652)+SUMIF(negtgel!U$2:BL$2,'Tsalin uzuulelt'!N$5,negtgel!U652:BL652)</f>
      </c>
      <c r="M652">
        <f>SUMIF(negtgel!U$2:BL$2,'Tsalin uzuulelt'!P$1,negtgel!U652:BL652) + SUMIF(negtgel!U$2:BL$2,'Tsalin uzuulelt'!P$2,negtgel!U652:BL652)+ SUMIF(negtgel!U$2:BL$2,'Tsalin uzuulelt'!P$3,negtgel!U652:BL652)+ SUMIF(negtgel!U$2:BL$2,'Tsalin uzuulelt'!P$4,negtgel!U652:BL652)+ SUMIF(negtgel!U$2:BL$2,'Tsalin uzuulelt'!P$5,negtgel!U652:BL652)</f>
      </c>
      <c r="N652">
        <f>IF(ISNUMBER(U652*1)=CF652,0,K652-H652-G652)</f>
      </c>
      <c r="O652">
        <f>IF(ISNUMBER(U652*1)=CF652,0,L652)</f>
      </c>
      <c r="P652">
        <f>IF(ISNUMBER(U652*1)=CF652,0,M652)</f>
      </c>
      <c r="Q652">
        <f>IF(N652&gt;2400000,N652,0)</f>
      </c>
      <c r="R652">
        <f>IF(L652/Q652*100&lt;3,2,10)</f>
      </c>
      <c r="S652">
        <f>IF(CH652=0,0,IF(B652&gt;9,10,IF(B652&gt;8,B652,IF(B652&gt;7.7,7.8,IF(B652&gt;3,B652,IF(B652&gt;1.5,2))))))</f>
      </c>
      <c r="T652">
        <f>IFERROR(U652*1,0)</f>
      </c>
      <c r="U652" t="n">
        <v>70.0</v>
      </c>
      <c r="V652" t="s">
        <v>4500</v>
      </c>
      <c r="W652" t="s">
        <v>4469</v>
      </c>
      <c r="X652" t="n">
        <v>547759.0</v>
      </c>
      <c r="Y652" t="n">
        <v>547759.0</v>
      </c>
      <c r="Z652" t="n">
        <v>0.0</v>
      </c>
      <c r="AA652" t="n">
        <v>0.0</v>
      </c>
      <c r="AB652" t="n">
        <v>0.0</v>
      </c>
      <c r="AC652" t="n">
        <v>0.0</v>
      </c>
      <c r="AD652" t="n">
        <v>0.0</v>
      </c>
      <c r="AE652" t="n">
        <v>0.0</v>
      </c>
      <c r="AF652" t="n">
        <v>66000.0</v>
      </c>
      <c r="AG652" t="n">
        <v>0.0</v>
      </c>
      <c r="AH652" t="n">
        <v>0.0</v>
      </c>
      <c r="AI652" t="n">
        <v>0.0</v>
      </c>
      <c r="AJ652" t="n">
        <v>0.0</v>
      </c>
      <c r="AK652" t="n">
        <v>0.0</v>
      </c>
      <c r="AL652" t="n">
        <v>0.0</v>
      </c>
      <c r="AM652" t="n">
        <v>0.0</v>
      </c>
      <c r="AN652" t="n">
        <v>0.0</v>
      </c>
      <c r="AO652" t="n">
        <v>613759.0</v>
      </c>
      <c r="AP652" t="n">
        <v>61376.0</v>
      </c>
      <c r="AQ652" t="n">
        <v>48898.3</v>
      </c>
      <c r="CG652"/>
    </row>
    <row r="653">
      <c r="A653" t="n">
        <v>10.0</v>
      </c>
      <c r="B653">
        <f>IF((K653-G653-H653&gt;2400000),10,(L653/(K653-G653-H653)*100))</f>
      </c>
      <c r="C653">
        <f>IF(N653&gt;2400000,240000,(N653*S653)/100)</f>
      </c>
      <c r="D653">
        <f>IF(S653=0,0,IF((N653-I653)&gt;2400000,((((((N653-I653-J653)-240000))*0.1+(I653+J653)*0.1)))-7000,((((((N653-I653-J653)-(N653-I653-J653)*S653/100)))*0.1+(I653+J653)*0.1)-7000)))</f>
      </c>
      <c r="E653">
        <f>C653-O653</f>
      </c>
      <c r="F653">
        <f>D653-P653</f>
      </c>
      <c r="G653">
        <f>SUMIF(negtgel!U$2:BL$2,'Tsalin uzuulelt'!B$1,negtgel!U653:BL653) + SUMIF(negtgel!U$2:BL$2,'Tsalin uzuulelt'!B$2,negtgel!U653:BL653)+SUMIF(negtgel!U$2:BL$2,'Tsalin uzuulelt'!B$3,negtgel!U653:BL653)+SUMIF(negtgel!U$2:BL$2,'Tsalin uzuulelt'!B$4,negtgel!U653:BL653)+SUMIF(negtgel!U$2:BL$2,'Tsalin uzuulelt'!B$5,negtgel!U653:BL653)</f>
      </c>
      <c r="H653">
        <f>SUMIF(negtgel!U$2:BL$2,'Tsalin uzuulelt'!F$1,negtgel!U653:BL653) + SUMIF(negtgel!U$2:BL$2,'Tsalin uzuulelt'!F$2,negtgel!U653:BL653)+SUMIF(negtgel!U$2:BL$2,'Tsalin uzuulelt'!F$3,negtgel!U653:BL653)+SUMIF(negtgel!U$2:BL$2,'Tsalin uzuulelt'!F$4,negtgel!U653:BL653)+SUMIF(negtgel!U$2:BL$2,'Tsalin uzuulelt'!F$5,negtgel!U653:BL653)</f>
      </c>
      <c r="I653">
        <f>SUMIF(negtgel!U$2:BL$2,'Tsalin uzuulelt'!H$1,negtgel!U653:BL653) + SUMIF(negtgel!U$2:BL$2,'Tsalin uzuulelt'!H$2,negtgel!U653:BL653)+SUMIF(negtgel!U$2:BL$2,'Tsalin uzuulelt'!H$3,negtgel!U653:BL653)+SUMIF(negtgel!U$2:BL$2,'Tsalin uzuulelt'!H$4,negtgel!U653:BL653)+SUMIF(negtgel!U$2:BL$2,'Tsalin uzuulelt'!H$5,negtgel!U653:BL653)</f>
      </c>
      <c r="J653">
        <f>SUMIF(negtgel!U$2:BL$2,'Tsalin uzuulelt'!J$1,negtgel!U653:BL653) + SUMIF(negtgel!U$2:BL$2,'Tsalin uzuulelt'!J$2,negtgel!U653:BL653)+SUMIF(negtgel!U$2:BL$2,'Tsalin uzuulelt'!J$3,negtgel!U653:BL653)+SUMIF(negtgel!U$2:BL$2,'Tsalin uzuulelt'!J$4,negtgel!U653:BL653)+SUMIF(negtgel!U$2:BL$2,'Tsalin uzuulelt'!J$5,negtgel!U653:BL653)</f>
      </c>
      <c r="K653">
        <f>SUMIF(negtgel!U$2:BL$2,'Tsalin uzuulelt'!L$1,negtgel!U653:BL653) + SUMIF(negtgel!U$2:BL$2,'Tsalin uzuulelt'!L$2,negtgel!U653:BL653)+SUMIF(negtgel!U$2:BL$2,'Tsalin uzuulelt'!L$3,negtgel!U653:BL653)+SUMIF(negtgel!U$2:BL$2,'Tsalin uzuulelt'!L$4,negtgel!U653:BL653)+SUMIF(negtgel!U$2:BL$2,'Tsalin uzuulelt'!L$5,negtgel!U653:BL653)</f>
      </c>
      <c r="L653">
        <f>SUMIF(negtgel!U$2:BL$2,'Tsalin uzuulelt'!N$1,negtgel!U653:BL653) + SUMIF(negtgel!U$2:BL$2,'Tsalin uzuulelt'!N$2,negtgel!U653:BL653)+SUMIF(negtgel!U$2:BL$2,'Tsalin uzuulelt'!N$3,negtgel!U653:BL653)+SUMIF(negtgel!U$2:BL$2,'Tsalin uzuulelt'!N$4,negtgel!U653:BL653)+SUMIF(negtgel!U$2:BL$2,'Tsalin uzuulelt'!N$5,negtgel!U653:BL653)</f>
      </c>
      <c r="M653">
        <f>SUMIF(negtgel!U$2:BL$2,'Tsalin uzuulelt'!P$1,negtgel!U653:BL653) + SUMIF(negtgel!U$2:BL$2,'Tsalin uzuulelt'!P$2,negtgel!U653:BL653)+ SUMIF(negtgel!U$2:BL$2,'Tsalin uzuulelt'!P$3,negtgel!U653:BL653)+ SUMIF(negtgel!U$2:BL$2,'Tsalin uzuulelt'!P$4,negtgel!U653:BL653)+ SUMIF(negtgel!U$2:BL$2,'Tsalin uzuulelt'!P$5,negtgel!U653:BL653)</f>
      </c>
      <c r="N653">
        <f>IF(ISNUMBER(U653*1)=CF653,0,K653-H653-G653)</f>
      </c>
      <c r="O653">
        <f>IF(ISNUMBER(U653*1)=CF653,0,L653)</f>
      </c>
      <c r="P653">
        <f>IF(ISNUMBER(U653*1)=CF653,0,M653)</f>
      </c>
      <c r="Q653">
        <f>IF(N653&gt;2400000,N653,0)</f>
      </c>
      <c r="R653">
        <f>IF(L653/Q653*100&lt;3,2,10)</f>
      </c>
      <c r="S653">
        <f>IF(CH653=0,0,IF(B653&gt;9,10,IF(B653&gt;8,B653,IF(B653&gt;7.7,7.8,IF(B653&gt;3,B653,IF(B653&gt;1.5,2))))))</f>
      </c>
      <c r="T653">
        <f>IFERROR(U653*1,0)</f>
      </c>
      <c r="U653" t="n">
        <v>71.0</v>
      </c>
      <c r="V653" t="s">
        <v>4503</v>
      </c>
      <c r="W653" t="s">
        <v>4469</v>
      </c>
      <c r="X653" t="n">
        <v>677436.0</v>
      </c>
      <c r="Y653" t="n">
        <v>677436.0</v>
      </c>
      <c r="Z653" t="n">
        <v>135487.0</v>
      </c>
      <c r="AA653" t="n">
        <v>135487.0</v>
      </c>
      <c r="AB653" t="n">
        <v>0.0</v>
      </c>
      <c r="AC653" t="n">
        <v>101615.0</v>
      </c>
      <c r="AD653" t="n">
        <v>0.0</v>
      </c>
      <c r="AE653" t="n">
        <v>0.0</v>
      </c>
      <c r="AF653" t="n">
        <v>66000.0</v>
      </c>
      <c r="AG653" t="n">
        <v>0.0</v>
      </c>
      <c r="AH653" t="n">
        <v>0.0</v>
      </c>
      <c r="AI653" t="n">
        <v>0.0</v>
      </c>
      <c r="AJ653" t="n">
        <v>0.0</v>
      </c>
      <c r="AK653" t="n">
        <v>0.0</v>
      </c>
      <c r="AL653" t="n">
        <v>0.0</v>
      </c>
      <c r="AM653" t="n">
        <v>0.0</v>
      </c>
      <c r="AN653" t="n">
        <v>0.0</v>
      </c>
      <c r="AO653" t="n">
        <v>1116025.0</v>
      </c>
      <c r="AP653" t="n">
        <v>111602.0</v>
      </c>
      <c r="AQ653" t="n">
        <v>94102.2</v>
      </c>
      <c r="CG653"/>
    </row>
    <row r="654">
      <c r="A654" t="n">
        <v>10.0</v>
      </c>
      <c r="B654">
        <f>IF((K654-G654-H654&gt;2400000),10,(L654/(K654-G654-H654)*100))</f>
      </c>
      <c r="C654">
        <f>IF(N654&gt;2400000,240000,(N654*S654)/100)</f>
      </c>
      <c r="D654">
        <f>IF(S654=0,0,IF((N654-I654)&gt;2400000,((((((N654-I654-J654)-240000))*0.1+(I654+J654)*0.1)))-7000,((((((N654-I654-J654)-(N654-I654-J654)*S654/100)))*0.1+(I654+J654)*0.1)-7000)))</f>
      </c>
      <c r="E654">
        <f>C654-O654</f>
      </c>
      <c r="F654">
        <f>D654-P654</f>
      </c>
      <c r="G654">
        <f>SUMIF(negtgel!U$2:BL$2,'Tsalin uzuulelt'!B$1,negtgel!U654:BL654) + SUMIF(negtgel!U$2:BL$2,'Tsalin uzuulelt'!B$2,negtgel!U654:BL654)+SUMIF(negtgel!U$2:BL$2,'Tsalin uzuulelt'!B$3,negtgel!U654:BL654)+SUMIF(negtgel!U$2:BL$2,'Tsalin uzuulelt'!B$4,negtgel!U654:BL654)+SUMIF(negtgel!U$2:BL$2,'Tsalin uzuulelt'!B$5,negtgel!U654:BL654)</f>
      </c>
      <c r="H654">
        <f>SUMIF(negtgel!U$2:BL$2,'Tsalin uzuulelt'!F$1,negtgel!U654:BL654) + SUMIF(negtgel!U$2:BL$2,'Tsalin uzuulelt'!F$2,negtgel!U654:BL654)+SUMIF(negtgel!U$2:BL$2,'Tsalin uzuulelt'!F$3,negtgel!U654:BL654)+SUMIF(negtgel!U$2:BL$2,'Tsalin uzuulelt'!F$4,negtgel!U654:BL654)+SUMIF(negtgel!U$2:BL$2,'Tsalin uzuulelt'!F$5,negtgel!U654:BL654)</f>
      </c>
      <c r="I654">
        <f>SUMIF(negtgel!U$2:BL$2,'Tsalin uzuulelt'!H$1,negtgel!U654:BL654) + SUMIF(negtgel!U$2:BL$2,'Tsalin uzuulelt'!H$2,negtgel!U654:BL654)+SUMIF(negtgel!U$2:BL$2,'Tsalin uzuulelt'!H$3,negtgel!U654:BL654)+SUMIF(negtgel!U$2:BL$2,'Tsalin uzuulelt'!H$4,negtgel!U654:BL654)+SUMIF(negtgel!U$2:BL$2,'Tsalin uzuulelt'!H$5,negtgel!U654:BL654)</f>
      </c>
      <c r="J654">
        <f>SUMIF(negtgel!U$2:BL$2,'Tsalin uzuulelt'!J$1,negtgel!U654:BL654) + SUMIF(negtgel!U$2:BL$2,'Tsalin uzuulelt'!J$2,negtgel!U654:BL654)+SUMIF(negtgel!U$2:BL$2,'Tsalin uzuulelt'!J$3,negtgel!U654:BL654)+SUMIF(negtgel!U$2:BL$2,'Tsalin uzuulelt'!J$4,negtgel!U654:BL654)+SUMIF(negtgel!U$2:BL$2,'Tsalin uzuulelt'!J$5,negtgel!U654:BL654)</f>
      </c>
      <c r="K654">
        <f>SUMIF(negtgel!U$2:BL$2,'Tsalin uzuulelt'!L$1,negtgel!U654:BL654) + SUMIF(negtgel!U$2:BL$2,'Tsalin uzuulelt'!L$2,negtgel!U654:BL654)+SUMIF(negtgel!U$2:BL$2,'Tsalin uzuulelt'!L$3,negtgel!U654:BL654)+SUMIF(negtgel!U$2:BL$2,'Tsalin uzuulelt'!L$4,negtgel!U654:BL654)+SUMIF(negtgel!U$2:BL$2,'Tsalin uzuulelt'!L$5,negtgel!U654:BL654)</f>
      </c>
      <c r="L654">
        <f>SUMIF(negtgel!U$2:BL$2,'Tsalin uzuulelt'!N$1,negtgel!U654:BL654) + SUMIF(negtgel!U$2:BL$2,'Tsalin uzuulelt'!N$2,negtgel!U654:BL654)+SUMIF(negtgel!U$2:BL$2,'Tsalin uzuulelt'!N$3,negtgel!U654:BL654)+SUMIF(negtgel!U$2:BL$2,'Tsalin uzuulelt'!N$4,negtgel!U654:BL654)+SUMIF(negtgel!U$2:BL$2,'Tsalin uzuulelt'!N$5,negtgel!U654:BL654)</f>
      </c>
      <c r="M654">
        <f>SUMIF(negtgel!U$2:BL$2,'Tsalin uzuulelt'!P$1,negtgel!U654:BL654) + SUMIF(negtgel!U$2:BL$2,'Tsalin uzuulelt'!P$2,negtgel!U654:BL654)+ SUMIF(negtgel!U$2:BL$2,'Tsalin uzuulelt'!P$3,negtgel!U654:BL654)+ SUMIF(negtgel!U$2:BL$2,'Tsalin uzuulelt'!P$4,negtgel!U654:BL654)+ SUMIF(negtgel!U$2:BL$2,'Tsalin uzuulelt'!P$5,negtgel!U654:BL654)</f>
      </c>
      <c r="N654">
        <f>IF(ISNUMBER(U654*1)=CF654,0,K654-H654-G654)</f>
      </c>
      <c r="O654">
        <f>IF(ISNUMBER(U654*1)=CF654,0,L654)</f>
      </c>
      <c r="P654">
        <f>IF(ISNUMBER(U654*1)=CF654,0,M654)</f>
      </c>
      <c r="Q654">
        <f>IF(N654&gt;2400000,N654,0)</f>
      </c>
      <c r="R654">
        <f>IF(L654/Q654*100&lt;3,2,10)</f>
      </c>
      <c r="S654">
        <f>IF(CH654=0,0,IF(B654&gt;9,10,IF(B654&gt;8,B654,IF(B654&gt;7.7,7.8,IF(B654&gt;3,B654,IF(B654&gt;1.5,2))))))</f>
      </c>
      <c r="T654">
        <f>IFERROR(U654*1,0)</f>
      </c>
      <c r="U654" t="n">
        <v>72.0</v>
      </c>
      <c r="V654" t="s">
        <v>4556</v>
      </c>
      <c r="W654" t="s">
        <v>4469</v>
      </c>
      <c r="X654" t="n">
        <v>645556.0</v>
      </c>
      <c r="Y654" t="n">
        <v>645556.0</v>
      </c>
      <c r="Z654" t="n">
        <v>129111.0</v>
      </c>
      <c r="AA654" t="n">
        <v>129111.0</v>
      </c>
      <c r="AB654" t="n">
        <v>0.0</v>
      </c>
      <c r="AC654" t="n">
        <v>96833.0</v>
      </c>
      <c r="AD654" t="n">
        <v>0.0</v>
      </c>
      <c r="AE654" t="n">
        <v>0.0</v>
      </c>
      <c r="AF654" t="n">
        <v>66000.0</v>
      </c>
      <c r="AG654" t="n">
        <v>0.0</v>
      </c>
      <c r="AH654" t="n">
        <v>0.0</v>
      </c>
      <c r="AI654" t="n">
        <v>0.0</v>
      </c>
      <c r="AJ654" t="n">
        <v>0.0</v>
      </c>
      <c r="AK654" t="n">
        <v>0.0</v>
      </c>
      <c r="AL654" t="n">
        <v>98183.0</v>
      </c>
      <c r="AM654" t="n">
        <v>0.0</v>
      </c>
      <c r="AN654" t="n">
        <v>0.0</v>
      </c>
      <c r="AO654" t="n">
        <v>1164794.0</v>
      </c>
      <c r="AP654" t="n">
        <v>106661.0</v>
      </c>
      <c r="AQ654" t="n">
        <v>89655.0</v>
      </c>
      <c r="CG654"/>
    </row>
    <row r="655">
      <c r="A655" t="n">
        <v>10.0</v>
      </c>
      <c r="B655">
        <f>IF((K655-G655-H655&gt;2400000),10,(L655/(K655-G655-H655)*100))</f>
      </c>
      <c r="C655">
        <f>IF(N655&gt;2400000,240000,(N655*S655)/100)</f>
      </c>
      <c r="D655">
        <f>IF(S655=0,0,IF((N655-I655)&gt;2400000,((((((N655-I655-J655)-240000))*0.1+(I655+J655)*0.1)))-7000,((((((N655-I655-J655)-(N655-I655-J655)*S655/100)))*0.1+(I655+J655)*0.1)-7000)))</f>
      </c>
      <c r="E655">
        <f>C655-O655</f>
      </c>
      <c r="F655">
        <f>D655-P655</f>
      </c>
      <c r="G655">
        <f>SUMIF(negtgel!U$2:BL$2,'Tsalin uzuulelt'!B$1,negtgel!U655:BL655) + SUMIF(negtgel!U$2:BL$2,'Tsalin uzuulelt'!B$2,negtgel!U655:BL655)+SUMIF(negtgel!U$2:BL$2,'Tsalin uzuulelt'!B$3,negtgel!U655:BL655)+SUMIF(negtgel!U$2:BL$2,'Tsalin uzuulelt'!B$4,negtgel!U655:BL655)+SUMIF(negtgel!U$2:BL$2,'Tsalin uzuulelt'!B$5,negtgel!U655:BL655)</f>
      </c>
      <c r="H655">
        <f>SUMIF(negtgel!U$2:BL$2,'Tsalin uzuulelt'!F$1,negtgel!U655:BL655) + SUMIF(negtgel!U$2:BL$2,'Tsalin uzuulelt'!F$2,negtgel!U655:BL655)+SUMIF(negtgel!U$2:BL$2,'Tsalin uzuulelt'!F$3,negtgel!U655:BL655)+SUMIF(negtgel!U$2:BL$2,'Tsalin uzuulelt'!F$4,negtgel!U655:BL655)+SUMIF(negtgel!U$2:BL$2,'Tsalin uzuulelt'!F$5,negtgel!U655:BL655)</f>
      </c>
      <c r="I655">
        <f>SUMIF(negtgel!U$2:BL$2,'Tsalin uzuulelt'!H$1,negtgel!U655:BL655) + SUMIF(negtgel!U$2:BL$2,'Tsalin uzuulelt'!H$2,negtgel!U655:BL655)+SUMIF(negtgel!U$2:BL$2,'Tsalin uzuulelt'!H$3,negtgel!U655:BL655)+SUMIF(negtgel!U$2:BL$2,'Tsalin uzuulelt'!H$4,negtgel!U655:BL655)+SUMIF(negtgel!U$2:BL$2,'Tsalin uzuulelt'!H$5,negtgel!U655:BL655)</f>
      </c>
      <c r="J655">
        <f>SUMIF(negtgel!U$2:BL$2,'Tsalin uzuulelt'!J$1,negtgel!U655:BL655) + SUMIF(negtgel!U$2:BL$2,'Tsalin uzuulelt'!J$2,negtgel!U655:BL655)+SUMIF(negtgel!U$2:BL$2,'Tsalin uzuulelt'!J$3,negtgel!U655:BL655)+SUMIF(negtgel!U$2:BL$2,'Tsalin uzuulelt'!J$4,negtgel!U655:BL655)+SUMIF(negtgel!U$2:BL$2,'Tsalin uzuulelt'!J$5,negtgel!U655:BL655)</f>
      </c>
      <c r="K655">
        <f>SUMIF(negtgel!U$2:BL$2,'Tsalin uzuulelt'!L$1,negtgel!U655:BL655) + SUMIF(negtgel!U$2:BL$2,'Tsalin uzuulelt'!L$2,negtgel!U655:BL655)+SUMIF(negtgel!U$2:BL$2,'Tsalin uzuulelt'!L$3,negtgel!U655:BL655)+SUMIF(negtgel!U$2:BL$2,'Tsalin uzuulelt'!L$4,negtgel!U655:BL655)+SUMIF(negtgel!U$2:BL$2,'Tsalin uzuulelt'!L$5,negtgel!U655:BL655)</f>
      </c>
      <c r="L655">
        <f>SUMIF(negtgel!U$2:BL$2,'Tsalin uzuulelt'!N$1,negtgel!U655:BL655) + SUMIF(negtgel!U$2:BL$2,'Tsalin uzuulelt'!N$2,negtgel!U655:BL655)+SUMIF(negtgel!U$2:BL$2,'Tsalin uzuulelt'!N$3,negtgel!U655:BL655)+SUMIF(negtgel!U$2:BL$2,'Tsalin uzuulelt'!N$4,negtgel!U655:BL655)+SUMIF(negtgel!U$2:BL$2,'Tsalin uzuulelt'!N$5,negtgel!U655:BL655)</f>
      </c>
      <c r="M655">
        <f>SUMIF(negtgel!U$2:BL$2,'Tsalin uzuulelt'!P$1,negtgel!U655:BL655) + SUMIF(negtgel!U$2:BL$2,'Tsalin uzuulelt'!P$2,negtgel!U655:BL655)+ SUMIF(negtgel!U$2:BL$2,'Tsalin uzuulelt'!P$3,negtgel!U655:BL655)+ SUMIF(negtgel!U$2:BL$2,'Tsalin uzuulelt'!P$4,negtgel!U655:BL655)+ SUMIF(negtgel!U$2:BL$2,'Tsalin uzuulelt'!P$5,negtgel!U655:BL655)</f>
      </c>
      <c r="N655">
        <f>IF(ISNUMBER(U655*1)=CF655,0,K655-H655-G655)</f>
      </c>
      <c r="O655">
        <f>IF(ISNUMBER(U655*1)=CF655,0,L655)</f>
      </c>
      <c r="P655">
        <f>IF(ISNUMBER(U655*1)=CF655,0,M655)</f>
      </c>
      <c r="Q655">
        <f>IF(N655&gt;2400000,N655,0)</f>
      </c>
      <c r="R655">
        <f>IF(L655/Q655*100&lt;3,2,10)</f>
      </c>
      <c r="S655">
        <f>IF(CH655=0,0,IF(B655&gt;9,10,IF(B655&gt;8,B655,IF(B655&gt;7.7,7.8,IF(B655&gt;3,B655,IF(B655&gt;1.5,2))))))</f>
      </c>
      <c r="T655">
        <f>IFERROR(U655*1,0)</f>
      </c>
      <c r="U655" t="s">
        <v>4466</v>
      </c>
      <c r="V655"/>
      <c r="W655"/>
      <c r="X655" t="n">
        <v>4590676.0</v>
      </c>
      <c r="Y655" t="n">
        <v>4590676.0</v>
      </c>
      <c r="Z655" t="n">
        <v>664091.0</v>
      </c>
      <c r="AA655" t="n">
        <v>669136.0</v>
      </c>
      <c r="AB655" t="n">
        <v>0.0</v>
      </c>
      <c r="AC655" t="n">
        <v>198448.0</v>
      </c>
      <c r="AD655" t="n">
        <v>219104.0</v>
      </c>
      <c r="AE655" t="n">
        <v>0.0</v>
      </c>
      <c r="AF655" t="n">
        <v>462000.0</v>
      </c>
      <c r="AG655" t="n">
        <v>0.0</v>
      </c>
      <c r="AH655" t="n">
        <v>0.0</v>
      </c>
      <c r="AI655" t="n">
        <v>0.0</v>
      </c>
      <c r="AJ655" t="n">
        <v>0.0</v>
      </c>
      <c r="AK655" t="n">
        <v>0.0</v>
      </c>
      <c r="AL655" t="n">
        <v>98183.0</v>
      </c>
      <c r="AM655" t="n">
        <v>0.0</v>
      </c>
      <c r="AN655" t="n">
        <v>0.0</v>
      </c>
      <c r="AO655" t="n">
        <v>6901638.0</v>
      </c>
      <c r="AP655" t="n">
        <v>680345.0</v>
      </c>
      <c r="AQ655" t="n">
        <v>567930.9</v>
      </c>
      <c r="CG655"/>
    </row>
    <row r="656">
      <c r="A656" t="n">
        <v>10.0</v>
      </c>
      <c r="B656">
        <f>IF((K656-G656-H656&gt;2400000),10,(L656/(K656-G656-H656)*100))</f>
      </c>
      <c r="C656">
        <f>IF(N656&gt;2400000,240000,(N656*S656)/100)</f>
      </c>
      <c r="D656">
        <f>IF(S656=0,0,IF((N656-I656)&gt;2400000,((((((N656-I656-J656)-240000))*0.1+(I656+J656)*0.1)))-7000,((((((N656-I656-J656)-(N656-I656-J656)*S656/100)))*0.1+(I656+J656)*0.1)-7000)))</f>
      </c>
      <c r="E656">
        <f>C656-O656</f>
      </c>
      <c r="F656">
        <f>D656-P656</f>
      </c>
      <c r="G656">
        <f>SUMIF(negtgel!U$2:BL$2,'Tsalin uzuulelt'!B$1,negtgel!U656:BL656) + SUMIF(negtgel!U$2:BL$2,'Tsalin uzuulelt'!B$2,negtgel!U656:BL656)+SUMIF(negtgel!U$2:BL$2,'Tsalin uzuulelt'!B$3,negtgel!U656:BL656)+SUMIF(negtgel!U$2:BL$2,'Tsalin uzuulelt'!B$4,negtgel!U656:BL656)+SUMIF(negtgel!U$2:BL$2,'Tsalin uzuulelt'!B$5,negtgel!U656:BL656)</f>
      </c>
      <c r="H656">
        <f>SUMIF(negtgel!U$2:BL$2,'Tsalin uzuulelt'!F$1,negtgel!U656:BL656) + SUMIF(negtgel!U$2:BL$2,'Tsalin uzuulelt'!F$2,negtgel!U656:BL656)+SUMIF(negtgel!U$2:BL$2,'Tsalin uzuulelt'!F$3,negtgel!U656:BL656)+SUMIF(negtgel!U$2:BL$2,'Tsalin uzuulelt'!F$4,negtgel!U656:BL656)+SUMIF(negtgel!U$2:BL$2,'Tsalin uzuulelt'!F$5,negtgel!U656:BL656)</f>
      </c>
      <c r="I656">
        <f>SUMIF(negtgel!U$2:BL$2,'Tsalin uzuulelt'!H$1,negtgel!U656:BL656) + SUMIF(negtgel!U$2:BL$2,'Tsalin uzuulelt'!H$2,negtgel!U656:BL656)+SUMIF(negtgel!U$2:BL$2,'Tsalin uzuulelt'!H$3,negtgel!U656:BL656)+SUMIF(negtgel!U$2:BL$2,'Tsalin uzuulelt'!H$4,negtgel!U656:BL656)+SUMIF(negtgel!U$2:BL$2,'Tsalin uzuulelt'!H$5,negtgel!U656:BL656)</f>
      </c>
      <c r="J656">
        <f>SUMIF(negtgel!U$2:BL$2,'Tsalin uzuulelt'!J$1,negtgel!U656:BL656) + SUMIF(negtgel!U$2:BL$2,'Tsalin uzuulelt'!J$2,negtgel!U656:BL656)+SUMIF(negtgel!U$2:BL$2,'Tsalin uzuulelt'!J$3,negtgel!U656:BL656)+SUMIF(negtgel!U$2:BL$2,'Tsalin uzuulelt'!J$4,negtgel!U656:BL656)+SUMIF(negtgel!U$2:BL$2,'Tsalin uzuulelt'!J$5,negtgel!U656:BL656)</f>
      </c>
      <c r="K656">
        <f>SUMIF(negtgel!U$2:BL$2,'Tsalin uzuulelt'!L$1,negtgel!U656:BL656) + SUMIF(negtgel!U$2:BL$2,'Tsalin uzuulelt'!L$2,negtgel!U656:BL656)+SUMIF(negtgel!U$2:BL$2,'Tsalin uzuulelt'!L$3,negtgel!U656:BL656)+SUMIF(negtgel!U$2:BL$2,'Tsalin uzuulelt'!L$4,negtgel!U656:BL656)+SUMIF(negtgel!U$2:BL$2,'Tsalin uzuulelt'!L$5,negtgel!U656:BL656)</f>
      </c>
      <c r="L656">
        <f>SUMIF(negtgel!U$2:BL$2,'Tsalin uzuulelt'!N$1,negtgel!U656:BL656) + SUMIF(negtgel!U$2:BL$2,'Tsalin uzuulelt'!N$2,negtgel!U656:BL656)+SUMIF(negtgel!U$2:BL$2,'Tsalin uzuulelt'!N$3,negtgel!U656:BL656)+SUMIF(negtgel!U$2:BL$2,'Tsalin uzuulelt'!N$4,negtgel!U656:BL656)+SUMIF(negtgel!U$2:BL$2,'Tsalin uzuulelt'!N$5,negtgel!U656:BL656)</f>
      </c>
      <c r="M656">
        <f>SUMIF(negtgel!U$2:BL$2,'Tsalin uzuulelt'!P$1,negtgel!U656:BL656) + SUMIF(negtgel!U$2:BL$2,'Tsalin uzuulelt'!P$2,negtgel!U656:BL656)+ SUMIF(negtgel!U$2:BL$2,'Tsalin uzuulelt'!P$3,negtgel!U656:BL656)+ SUMIF(negtgel!U$2:BL$2,'Tsalin uzuulelt'!P$4,negtgel!U656:BL656)+ SUMIF(negtgel!U$2:BL$2,'Tsalin uzuulelt'!P$5,negtgel!U656:BL656)</f>
      </c>
      <c r="N656">
        <f>IF(ISNUMBER(U656*1)=CF656,0,K656-H656-G656)</f>
      </c>
      <c r="O656">
        <f>IF(ISNUMBER(U656*1)=CF656,0,L656)</f>
      </c>
      <c r="P656">
        <f>IF(ISNUMBER(U656*1)=CF656,0,M656)</f>
      </c>
      <c r="Q656">
        <f>IF(N656&gt;2400000,N656,0)</f>
      </c>
      <c r="R656">
        <f>IF(L656/Q656*100&lt;3,2,10)</f>
      </c>
      <c r="S656">
        <f>IF(CH656=0,0,IF(B656&gt;9,10,IF(B656&gt;8,B656,IF(B656&gt;7.7,7.8,IF(B656&gt;3,B656,IF(B656&gt;1.5,2))))))</f>
      </c>
      <c r="T656">
        <f>IFERROR(U656*1,0)</f>
      </c>
      <c r="U656" t="s">
        <v>4504</v>
      </c>
      <c r="V656"/>
      <c r="W656"/>
      <c r="X656"/>
      <c r="Y656"/>
      <c r="Z656"/>
      <c r="AA656"/>
      <c r="AB656"/>
      <c r="AC656"/>
      <c r="AD656"/>
      <c r="AE656"/>
      <c r="AF656"/>
      <c r="AG656"/>
      <c r="AH656"/>
      <c r="AI656"/>
      <c r="AJ656"/>
      <c r="AK656"/>
      <c r="AL656"/>
      <c r="AM656"/>
      <c r="AN656"/>
      <c r="AO656"/>
      <c r="AP656"/>
      <c r="AQ656"/>
      <c r="CG656"/>
    </row>
    <row r="657">
      <c r="A657" t="n">
        <v>10.0</v>
      </c>
      <c r="B657">
        <f>IF((K657-G657-H657&gt;2400000),10,(L657/(K657-G657-H657)*100))</f>
      </c>
      <c r="C657">
        <f>IF(N657&gt;2400000,240000,(N657*S657)/100)</f>
      </c>
      <c r="D657">
        <f>IF(S657=0,0,IF((N657-I657)&gt;2400000,((((((N657-I657-J657)-240000))*0.1+(I657+J657)*0.1)))-7000,((((((N657-I657-J657)-(N657-I657-J657)*S657/100)))*0.1+(I657+J657)*0.1)-7000)))</f>
      </c>
      <c r="E657">
        <f>C657-O657</f>
      </c>
      <c r="F657">
        <f>D657-P657</f>
      </c>
      <c r="G657">
        <f>SUMIF(negtgel!U$2:BL$2,'Tsalin uzuulelt'!B$1,negtgel!U657:BL657) + SUMIF(negtgel!U$2:BL$2,'Tsalin uzuulelt'!B$2,negtgel!U657:BL657)+SUMIF(negtgel!U$2:BL$2,'Tsalin uzuulelt'!B$3,negtgel!U657:BL657)+SUMIF(negtgel!U$2:BL$2,'Tsalin uzuulelt'!B$4,negtgel!U657:BL657)+SUMIF(negtgel!U$2:BL$2,'Tsalin uzuulelt'!B$5,negtgel!U657:BL657)</f>
      </c>
      <c r="H657">
        <f>SUMIF(negtgel!U$2:BL$2,'Tsalin uzuulelt'!F$1,negtgel!U657:BL657) + SUMIF(negtgel!U$2:BL$2,'Tsalin uzuulelt'!F$2,negtgel!U657:BL657)+SUMIF(negtgel!U$2:BL$2,'Tsalin uzuulelt'!F$3,negtgel!U657:BL657)+SUMIF(negtgel!U$2:BL$2,'Tsalin uzuulelt'!F$4,negtgel!U657:BL657)+SUMIF(negtgel!U$2:BL$2,'Tsalin uzuulelt'!F$5,negtgel!U657:BL657)</f>
      </c>
      <c r="I657">
        <f>SUMIF(negtgel!U$2:BL$2,'Tsalin uzuulelt'!H$1,negtgel!U657:BL657) + SUMIF(negtgel!U$2:BL$2,'Tsalin uzuulelt'!H$2,negtgel!U657:BL657)+SUMIF(negtgel!U$2:BL$2,'Tsalin uzuulelt'!H$3,negtgel!U657:BL657)+SUMIF(negtgel!U$2:BL$2,'Tsalin uzuulelt'!H$4,negtgel!U657:BL657)+SUMIF(negtgel!U$2:BL$2,'Tsalin uzuulelt'!H$5,negtgel!U657:BL657)</f>
      </c>
      <c r="J657">
        <f>SUMIF(negtgel!U$2:BL$2,'Tsalin uzuulelt'!J$1,negtgel!U657:BL657) + SUMIF(negtgel!U$2:BL$2,'Tsalin uzuulelt'!J$2,negtgel!U657:BL657)+SUMIF(negtgel!U$2:BL$2,'Tsalin uzuulelt'!J$3,negtgel!U657:BL657)+SUMIF(negtgel!U$2:BL$2,'Tsalin uzuulelt'!J$4,negtgel!U657:BL657)+SUMIF(negtgel!U$2:BL$2,'Tsalin uzuulelt'!J$5,negtgel!U657:BL657)</f>
      </c>
      <c r="K657">
        <f>SUMIF(negtgel!U$2:BL$2,'Tsalin uzuulelt'!L$1,negtgel!U657:BL657) + SUMIF(negtgel!U$2:BL$2,'Tsalin uzuulelt'!L$2,negtgel!U657:BL657)+SUMIF(negtgel!U$2:BL$2,'Tsalin uzuulelt'!L$3,negtgel!U657:BL657)+SUMIF(negtgel!U$2:BL$2,'Tsalin uzuulelt'!L$4,negtgel!U657:BL657)+SUMIF(negtgel!U$2:BL$2,'Tsalin uzuulelt'!L$5,negtgel!U657:BL657)</f>
      </c>
      <c r="L657">
        <f>SUMIF(negtgel!U$2:BL$2,'Tsalin uzuulelt'!N$1,negtgel!U657:BL657) + SUMIF(negtgel!U$2:BL$2,'Tsalin uzuulelt'!N$2,negtgel!U657:BL657)+SUMIF(negtgel!U$2:BL$2,'Tsalin uzuulelt'!N$3,negtgel!U657:BL657)+SUMIF(negtgel!U$2:BL$2,'Tsalin uzuulelt'!N$4,negtgel!U657:BL657)+SUMIF(negtgel!U$2:BL$2,'Tsalin uzuulelt'!N$5,negtgel!U657:BL657)</f>
      </c>
      <c r="M657">
        <f>SUMIF(negtgel!U$2:BL$2,'Tsalin uzuulelt'!P$1,negtgel!U657:BL657) + SUMIF(negtgel!U$2:BL$2,'Tsalin uzuulelt'!P$2,negtgel!U657:BL657)+ SUMIF(negtgel!U$2:BL$2,'Tsalin uzuulelt'!P$3,negtgel!U657:BL657)+ SUMIF(negtgel!U$2:BL$2,'Tsalin uzuulelt'!P$4,negtgel!U657:BL657)+ SUMIF(negtgel!U$2:BL$2,'Tsalin uzuulelt'!P$5,negtgel!U657:BL657)</f>
      </c>
      <c r="N657">
        <f>IF(ISNUMBER(U657*1)=CF657,0,K657-H657-G657)</f>
      </c>
      <c r="O657">
        <f>IF(ISNUMBER(U657*1)=CF657,0,L657)</f>
      </c>
      <c r="P657">
        <f>IF(ISNUMBER(U657*1)=CF657,0,M657)</f>
      </c>
      <c r="Q657">
        <f>IF(N657&gt;2400000,N657,0)</f>
      </c>
      <c r="R657">
        <f>IF(L657/Q657*100&lt;3,2,10)</f>
      </c>
      <c r="S657">
        <f>IF(CH657=0,0,IF(B657&gt;9,10,IF(B657&gt;8,B657,IF(B657&gt;7.7,7.8,IF(B657&gt;3,B657,IF(B657&gt;1.5,2))))))</f>
      </c>
      <c r="T657">
        <f>IFERROR(U657*1,0)</f>
      </c>
      <c r="U657" t="n">
        <v>73.0</v>
      </c>
      <c r="V657" t="s">
        <v>4506</v>
      </c>
      <c r="W657" t="s">
        <v>4469</v>
      </c>
      <c r="X657" t="n">
        <v>580710.0</v>
      </c>
      <c r="Y657" t="n">
        <v>580710.0</v>
      </c>
      <c r="Z657" t="n">
        <v>0.0</v>
      </c>
      <c r="AA657" t="n">
        <v>0.0</v>
      </c>
      <c r="AB657" t="n">
        <v>0.0</v>
      </c>
      <c r="AC657" t="n">
        <v>0.0</v>
      </c>
      <c r="AD657" t="n">
        <v>0.0</v>
      </c>
      <c r="AE657" t="n">
        <v>0.0</v>
      </c>
      <c r="AF657" t="n">
        <v>66000.0</v>
      </c>
      <c r="AG657" t="n">
        <v>0.0</v>
      </c>
      <c r="AH657" t="n">
        <v>0.0</v>
      </c>
      <c r="AI657" t="n">
        <v>0.0</v>
      </c>
      <c r="AJ657" t="n">
        <v>0.0</v>
      </c>
      <c r="AK657" t="n">
        <v>0.0</v>
      </c>
      <c r="AL657" t="n">
        <v>0.0</v>
      </c>
      <c r="AM657" t="n">
        <v>0.0</v>
      </c>
      <c r="AN657" t="n">
        <v>0.0</v>
      </c>
      <c r="AO657" t="n">
        <v>646710.0</v>
      </c>
      <c r="AP657" t="n">
        <v>64671.0</v>
      </c>
      <c r="AQ657" t="n">
        <v>51863.9</v>
      </c>
      <c r="CG657"/>
    </row>
    <row r="658">
      <c r="A658" t="n">
        <v>10.0</v>
      </c>
      <c r="B658">
        <f>IF((K658-G658-H658&gt;2400000),10,(L658/(K658-G658-H658)*100))</f>
      </c>
      <c r="C658">
        <f>IF(N658&gt;2400000,240000,(N658*S658)/100)</f>
      </c>
      <c r="D658">
        <f>IF(S658=0,0,IF((N658-I658)&gt;2400000,((((((N658-I658-J658)-240000))*0.1+(I658+J658)*0.1)))-7000,((((((N658-I658-J658)-(N658-I658-J658)*S658/100)))*0.1+(I658+J658)*0.1)-7000)))</f>
      </c>
      <c r="E658">
        <f>C658-O658</f>
      </c>
      <c r="F658">
        <f>D658-P658</f>
      </c>
      <c r="G658">
        <f>SUMIF(negtgel!U$2:BL$2,'Tsalin uzuulelt'!B$1,negtgel!U658:BL658) + SUMIF(negtgel!U$2:BL$2,'Tsalin uzuulelt'!B$2,negtgel!U658:BL658)+SUMIF(negtgel!U$2:BL$2,'Tsalin uzuulelt'!B$3,negtgel!U658:BL658)+SUMIF(negtgel!U$2:BL$2,'Tsalin uzuulelt'!B$4,negtgel!U658:BL658)+SUMIF(negtgel!U$2:BL$2,'Tsalin uzuulelt'!B$5,negtgel!U658:BL658)</f>
      </c>
      <c r="H658">
        <f>SUMIF(negtgel!U$2:BL$2,'Tsalin uzuulelt'!F$1,negtgel!U658:BL658) + SUMIF(negtgel!U$2:BL$2,'Tsalin uzuulelt'!F$2,negtgel!U658:BL658)+SUMIF(negtgel!U$2:BL$2,'Tsalin uzuulelt'!F$3,negtgel!U658:BL658)+SUMIF(negtgel!U$2:BL$2,'Tsalin uzuulelt'!F$4,negtgel!U658:BL658)+SUMIF(negtgel!U$2:BL$2,'Tsalin uzuulelt'!F$5,negtgel!U658:BL658)</f>
      </c>
      <c r="I658">
        <f>SUMIF(negtgel!U$2:BL$2,'Tsalin uzuulelt'!H$1,negtgel!U658:BL658) + SUMIF(negtgel!U$2:BL$2,'Tsalin uzuulelt'!H$2,negtgel!U658:BL658)+SUMIF(negtgel!U$2:BL$2,'Tsalin uzuulelt'!H$3,negtgel!U658:BL658)+SUMIF(negtgel!U$2:BL$2,'Tsalin uzuulelt'!H$4,negtgel!U658:BL658)+SUMIF(negtgel!U$2:BL$2,'Tsalin uzuulelt'!H$5,negtgel!U658:BL658)</f>
      </c>
      <c r="J658">
        <f>SUMIF(negtgel!U$2:BL$2,'Tsalin uzuulelt'!J$1,negtgel!U658:BL658) + SUMIF(negtgel!U$2:BL$2,'Tsalin uzuulelt'!J$2,negtgel!U658:BL658)+SUMIF(negtgel!U$2:BL$2,'Tsalin uzuulelt'!J$3,negtgel!U658:BL658)+SUMIF(negtgel!U$2:BL$2,'Tsalin uzuulelt'!J$4,negtgel!U658:BL658)+SUMIF(negtgel!U$2:BL$2,'Tsalin uzuulelt'!J$5,negtgel!U658:BL658)</f>
      </c>
      <c r="K658">
        <f>SUMIF(negtgel!U$2:BL$2,'Tsalin uzuulelt'!L$1,negtgel!U658:BL658) + SUMIF(negtgel!U$2:BL$2,'Tsalin uzuulelt'!L$2,negtgel!U658:BL658)+SUMIF(negtgel!U$2:BL$2,'Tsalin uzuulelt'!L$3,negtgel!U658:BL658)+SUMIF(negtgel!U$2:BL$2,'Tsalin uzuulelt'!L$4,negtgel!U658:BL658)+SUMIF(negtgel!U$2:BL$2,'Tsalin uzuulelt'!L$5,negtgel!U658:BL658)</f>
      </c>
      <c r="L658">
        <f>SUMIF(negtgel!U$2:BL$2,'Tsalin uzuulelt'!N$1,negtgel!U658:BL658) + SUMIF(negtgel!U$2:BL$2,'Tsalin uzuulelt'!N$2,negtgel!U658:BL658)+SUMIF(negtgel!U$2:BL$2,'Tsalin uzuulelt'!N$3,negtgel!U658:BL658)+SUMIF(negtgel!U$2:BL$2,'Tsalin uzuulelt'!N$4,negtgel!U658:BL658)+SUMIF(negtgel!U$2:BL$2,'Tsalin uzuulelt'!N$5,negtgel!U658:BL658)</f>
      </c>
      <c r="M658">
        <f>SUMIF(negtgel!U$2:BL$2,'Tsalin uzuulelt'!P$1,negtgel!U658:BL658) + SUMIF(negtgel!U$2:BL$2,'Tsalin uzuulelt'!P$2,negtgel!U658:BL658)+ SUMIF(negtgel!U$2:BL$2,'Tsalin uzuulelt'!P$3,negtgel!U658:BL658)+ SUMIF(negtgel!U$2:BL$2,'Tsalin uzuulelt'!P$4,negtgel!U658:BL658)+ SUMIF(negtgel!U$2:BL$2,'Tsalin uzuulelt'!P$5,negtgel!U658:BL658)</f>
      </c>
      <c r="N658">
        <f>IF(ISNUMBER(U658*1)=CF658,0,K658-H658-G658)</f>
      </c>
      <c r="O658">
        <f>IF(ISNUMBER(U658*1)=CF658,0,L658)</f>
      </c>
      <c r="P658">
        <f>IF(ISNUMBER(U658*1)=CF658,0,M658)</f>
      </c>
      <c r="Q658">
        <f>IF(N658&gt;2400000,N658,0)</f>
      </c>
      <c r="R658">
        <f>IF(L658/Q658*100&lt;3,2,10)</f>
      </c>
      <c r="S658">
        <f>IF(CH658=0,0,IF(B658&gt;9,10,IF(B658&gt;8,B658,IF(B658&gt;7.7,7.8,IF(B658&gt;3,B658,IF(B658&gt;1.5,2))))))</f>
      </c>
      <c r="T658">
        <f>IFERROR(U658*1,0)</f>
      </c>
      <c r="U658" t="n">
        <v>74.0</v>
      </c>
      <c r="V658" t="s">
        <v>4507</v>
      </c>
      <c r="W658" t="s">
        <v>4471</v>
      </c>
      <c r="X658" t="n">
        <v>500784.0</v>
      </c>
      <c r="Y658" t="n">
        <v>0.0</v>
      </c>
      <c r="Z658" t="n">
        <v>0.0</v>
      </c>
      <c r="AA658" t="n">
        <v>0.0</v>
      </c>
      <c r="AB658" t="n">
        <v>0.0</v>
      </c>
      <c r="AC658" t="n">
        <v>0.0</v>
      </c>
      <c r="AD658" t="n">
        <v>0.0</v>
      </c>
      <c r="AE658" t="n">
        <v>0.0</v>
      </c>
      <c r="AF658" t="n">
        <v>0.0</v>
      </c>
      <c r="AG658" t="n">
        <v>0.0</v>
      </c>
      <c r="AH658" t="n">
        <v>0.0</v>
      </c>
      <c r="AI658" t="n">
        <v>0.0</v>
      </c>
      <c r="AJ658" t="n">
        <v>0.0</v>
      </c>
      <c r="AK658" t="n">
        <v>0.0</v>
      </c>
      <c r="AL658" t="n">
        <v>0.0</v>
      </c>
      <c r="AM658" t="n">
        <v>0.0</v>
      </c>
      <c r="AN658" t="n">
        <v>0.0</v>
      </c>
      <c r="AO658" t="n">
        <v>0.0</v>
      </c>
      <c r="AP658" t="n">
        <v>0.0</v>
      </c>
      <c r="AQ658" t="n">
        <v>0.0</v>
      </c>
      <c r="CG658"/>
    </row>
    <row r="659">
      <c r="A659" t="n">
        <v>10.0</v>
      </c>
      <c r="B659">
        <f>IF((K659-G659-H659&gt;2400000),10,(L659/(K659-G659-H659)*100))</f>
      </c>
      <c r="C659">
        <f>IF(N659&gt;2400000,240000,(N659*S659)/100)</f>
      </c>
      <c r="D659">
        <f>IF(S659=0,0,IF((N659-I659)&gt;2400000,((((((N659-I659-J659)-240000))*0.1+(I659+J659)*0.1)))-7000,((((((N659-I659-J659)-(N659-I659-J659)*S659/100)))*0.1+(I659+J659)*0.1)-7000)))</f>
      </c>
      <c r="E659">
        <f>C659-O659</f>
      </c>
      <c r="F659">
        <f>D659-P659</f>
      </c>
      <c r="G659">
        <f>SUMIF(negtgel!U$2:BL$2,'Tsalin uzuulelt'!B$1,negtgel!U659:BL659) + SUMIF(negtgel!U$2:BL$2,'Tsalin uzuulelt'!B$2,negtgel!U659:BL659)+SUMIF(negtgel!U$2:BL$2,'Tsalin uzuulelt'!B$3,negtgel!U659:BL659)+SUMIF(negtgel!U$2:BL$2,'Tsalin uzuulelt'!B$4,negtgel!U659:BL659)+SUMIF(negtgel!U$2:BL$2,'Tsalin uzuulelt'!B$5,negtgel!U659:BL659)</f>
      </c>
      <c r="H659">
        <f>SUMIF(negtgel!U$2:BL$2,'Tsalin uzuulelt'!F$1,negtgel!U659:BL659) + SUMIF(negtgel!U$2:BL$2,'Tsalin uzuulelt'!F$2,negtgel!U659:BL659)+SUMIF(negtgel!U$2:BL$2,'Tsalin uzuulelt'!F$3,negtgel!U659:BL659)+SUMIF(negtgel!U$2:BL$2,'Tsalin uzuulelt'!F$4,negtgel!U659:BL659)+SUMIF(negtgel!U$2:BL$2,'Tsalin uzuulelt'!F$5,negtgel!U659:BL659)</f>
      </c>
      <c r="I659">
        <f>SUMIF(negtgel!U$2:BL$2,'Tsalin uzuulelt'!H$1,negtgel!U659:BL659) + SUMIF(negtgel!U$2:BL$2,'Tsalin uzuulelt'!H$2,negtgel!U659:BL659)+SUMIF(negtgel!U$2:BL$2,'Tsalin uzuulelt'!H$3,negtgel!U659:BL659)+SUMIF(negtgel!U$2:BL$2,'Tsalin uzuulelt'!H$4,negtgel!U659:BL659)+SUMIF(negtgel!U$2:BL$2,'Tsalin uzuulelt'!H$5,negtgel!U659:BL659)</f>
      </c>
      <c r="J659">
        <f>SUMIF(negtgel!U$2:BL$2,'Tsalin uzuulelt'!J$1,negtgel!U659:BL659) + SUMIF(negtgel!U$2:BL$2,'Tsalin uzuulelt'!J$2,negtgel!U659:BL659)+SUMIF(negtgel!U$2:BL$2,'Tsalin uzuulelt'!J$3,negtgel!U659:BL659)+SUMIF(negtgel!U$2:BL$2,'Tsalin uzuulelt'!J$4,negtgel!U659:BL659)+SUMIF(negtgel!U$2:BL$2,'Tsalin uzuulelt'!J$5,negtgel!U659:BL659)</f>
      </c>
      <c r="K659">
        <f>SUMIF(negtgel!U$2:BL$2,'Tsalin uzuulelt'!L$1,negtgel!U659:BL659) + SUMIF(negtgel!U$2:BL$2,'Tsalin uzuulelt'!L$2,negtgel!U659:BL659)+SUMIF(negtgel!U$2:BL$2,'Tsalin uzuulelt'!L$3,negtgel!U659:BL659)+SUMIF(negtgel!U$2:BL$2,'Tsalin uzuulelt'!L$4,negtgel!U659:BL659)+SUMIF(negtgel!U$2:BL$2,'Tsalin uzuulelt'!L$5,negtgel!U659:BL659)</f>
      </c>
      <c r="L659">
        <f>SUMIF(negtgel!U$2:BL$2,'Tsalin uzuulelt'!N$1,negtgel!U659:BL659) + SUMIF(negtgel!U$2:BL$2,'Tsalin uzuulelt'!N$2,negtgel!U659:BL659)+SUMIF(negtgel!U$2:BL$2,'Tsalin uzuulelt'!N$3,negtgel!U659:BL659)+SUMIF(negtgel!U$2:BL$2,'Tsalin uzuulelt'!N$4,negtgel!U659:BL659)+SUMIF(negtgel!U$2:BL$2,'Tsalin uzuulelt'!N$5,negtgel!U659:BL659)</f>
      </c>
      <c r="M659">
        <f>SUMIF(negtgel!U$2:BL$2,'Tsalin uzuulelt'!P$1,negtgel!U659:BL659) + SUMIF(negtgel!U$2:BL$2,'Tsalin uzuulelt'!P$2,negtgel!U659:BL659)+ SUMIF(negtgel!U$2:BL$2,'Tsalin uzuulelt'!P$3,negtgel!U659:BL659)+ SUMIF(negtgel!U$2:BL$2,'Tsalin uzuulelt'!P$4,negtgel!U659:BL659)+ SUMIF(negtgel!U$2:BL$2,'Tsalin uzuulelt'!P$5,negtgel!U659:BL659)</f>
      </c>
      <c r="N659">
        <f>IF(ISNUMBER(U659*1)=CF659,0,K659-H659-G659)</f>
      </c>
      <c r="O659">
        <f>IF(ISNUMBER(U659*1)=CF659,0,L659)</f>
      </c>
      <c r="P659">
        <f>IF(ISNUMBER(U659*1)=CF659,0,M659)</f>
      </c>
      <c r="Q659">
        <f>IF(N659&gt;2400000,N659,0)</f>
      </c>
      <c r="R659">
        <f>IF(L659/Q659*100&lt;3,2,10)</f>
      </c>
      <c r="S659">
        <f>IF(CH659=0,0,IF(B659&gt;9,10,IF(B659&gt;8,B659,IF(B659&gt;7.7,7.8,IF(B659&gt;3,B659,IF(B659&gt;1.5,2))))))</f>
      </c>
      <c r="T659">
        <f>IFERROR(U659*1,0)</f>
      </c>
      <c r="U659" t="n">
        <v>75.0</v>
      </c>
      <c r="V659" t="s">
        <v>4508</v>
      </c>
      <c r="W659" t="s">
        <v>4471</v>
      </c>
      <c r="X659" t="n">
        <v>496912.0</v>
      </c>
      <c r="Y659" t="n">
        <v>496912.0</v>
      </c>
      <c r="Z659" t="n">
        <v>0.0</v>
      </c>
      <c r="AA659" t="n">
        <v>0.0</v>
      </c>
      <c r="AB659" t="n">
        <v>49691.0</v>
      </c>
      <c r="AC659" t="n">
        <v>0.0</v>
      </c>
      <c r="AD659" t="n">
        <v>0.0</v>
      </c>
      <c r="AE659" t="n">
        <v>0.0</v>
      </c>
      <c r="AF659" t="n">
        <v>66000.0</v>
      </c>
      <c r="AG659" t="n">
        <v>0.0</v>
      </c>
      <c r="AH659" t="n">
        <v>0.0</v>
      </c>
      <c r="AI659" t="n">
        <v>0.0</v>
      </c>
      <c r="AJ659" t="n">
        <v>0.0</v>
      </c>
      <c r="AK659" t="n">
        <v>0.0</v>
      </c>
      <c r="AL659" t="n">
        <v>0.0</v>
      </c>
      <c r="AM659" t="n">
        <v>0.0</v>
      </c>
      <c r="AN659" t="n">
        <v>0.0</v>
      </c>
      <c r="AO659" t="n">
        <v>612603.0</v>
      </c>
      <c r="AP659" t="n">
        <v>61260.0</v>
      </c>
      <c r="AQ659" t="n">
        <v>48794.3</v>
      </c>
      <c r="CG659"/>
    </row>
    <row r="660">
      <c r="A660" t="n">
        <v>10.0</v>
      </c>
      <c r="B660">
        <f>IF((K660-G660-H660&gt;2400000),10,(L660/(K660-G660-H660)*100))</f>
      </c>
      <c r="C660">
        <f>IF(N660&gt;2400000,240000,(N660*S660)/100)</f>
      </c>
      <c r="D660">
        <f>IF(S660=0,0,IF((N660-I660)&gt;2400000,((((((N660-I660-J660)-240000))*0.1+(I660+J660)*0.1)))-7000,((((((N660-I660-J660)-(N660-I660-J660)*S660/100)))*0.1+(I660+J660)*0.1)-7000)))</f>
      </c>
      <c r="E660">
        <f>C660-O660</f>
      </c>
      <c r="F660">
        <f>D660-P660</f>
      </c>
      <c r="G660">
        <f>SUMIF(negtgel!U$2:BL$2,'Tsalin uzuulelt'!B$1,negtgel!U660:BL660) + SUMIF(negtgel!U$2:BL$2,'Tsalin uzuulelt'!B$2,negtgel!U660:BL660)+SUMIF(negtgel!U$2:BL$2,'Tsalin uzuulelt'!B$3,negtgel!U660:BL660)+SUMIF(negtgel!U$2:BL$2,'Tsalin uzuulelt'!B$4,negtgel!U660:BL660)+SUMIF(negtgel!U$2:BL$2,'Tsalin uzuulelt'!B$5,negtgel!U660:BL660)</f>
      </c>
      <c r="H660">
        <f>SUMIF(negtgel!U$2:BL$2,'Tsalin uzuulelt'!F$1,negtgel!U660:BL660) + SUMIF(negtgel!U$2:BL$2,'Tsalin uzuulelt'!F$2,negtgel!U660:BL660)+SUMIF(negtgel!U$2:BL$2,'Tsalin uzuulelt'!F$3,negtgel!U660:BL660)+SUMIF(negtgel!U$2:BL$2,'Tsalin uzuulelt'!F$4,negtgel!U660:BL660)+SUMIF(negtgel!U$2:BL$2,'Tsalin uzuulelt'!F$5,negtgel!U660:BL660)</f>
      </c>
      <c r="I660">
        <f>SUMIF(negtgel!U$2:BL$2,'Tsalin uzuulelt'!H$1,negtgel!U660:BL660) + SUMIF(negtgel!U$2:BL$2,'Tsalin uzuulelt'!H$2,negtgel!U660:BL660)+SUMIF(negtgel!U$2:BL$2,'Tsalin uzuulelt'!H$3,negtgel!U660:BL660)+SUMIF(negtgel!U$2:BL$2,'Tsalin uzuulelt'!H$4,negtgel!U660:BL660)+SUMIF(negtgel!U$2:BL$2,'Tsalin uzuulelt'!H$5,negtgel!U660:BL660)</f>
      </c>
      <c r="J660">
        <f>SUMIF(negtgel!U$2:BL$2,'Tsalin uzuulelt'!J$1,negtgel!U660:BL660) + SUMIF(negtgel!U$2:BL$2,'Tsalin uzuulelt'!J$2,negtgel!U660:BL660)+SUMIF(negtgel!U$2:BL$2,'Tsalin uzuulelt'!J$3,negtgel!U660:BL660)+SUMIF(negtgel!U$2:BL$2,'Tsalin uzuulelt'!J$4,negtgel!U660:BL660)+SUMIF(negtgel!U$2:BL$2,'Tsalin uzuulelt'!J$5,negtgel!U660:BL660)</f>
      </c>
      <c r="K660">
        <f>SUMIF(negtgel!U$2:BL$2,'Tsalin uzuulelt'!L$1,negtgel!U660:BL660) + SUMIF(negtgel!U$2:BL$2,'Tsalin uzuulelt'!L$2,negtgel!U660:BL660)+SUMIF(negtgel!U$2:BL$2,'Tsalin uzuulelt'!L$3,negtgel!U660:BL660)+SUMIF(negtgel!U$2:BL$2,'Tsalin uzuulelt'!L$4,negtgel!U660:BL660)+SUMIF(negtgel!U$2:BL$2,'Tsalin uzuulelt'!L$5,negtgel!U660:BL660)</f>
      </c>
      <c r="L660">
        <f>SUMIF(negtgel!U$2:BL$2,'Tsalin uzuulelt'!N$1,negtgel!U660:BL660) + SUMIF(negtgel!U$2:BL$2,'Tsalin uzuulelt'!N$2,negtgel!U660:BL660)+SUMIF(negtgel!U$2:BL$2,'Tsalin uzuulelt'!N$3,negtgel!U660:BL660)+SUMIF(negtgel!U$2:BL$2,'Tsalin uzuulelt'!N$4,negtgel!U660:BL660)+SUMIF(negtgel!U$2:BL$2,'Tsalin uzuulelt'!N$5,negtgel!U660:BL660)</f>
      </c>
      <c r="M660">
        <f>SUMIF(negtgel!U$2:BL$2,'Tsalin uzuulelt'!P$1,negtgel!U660:BL660) + SUMIF(negtgel!U$2:BL$2,'Tsalin uzuulelt'!P$2,negtgel!U660:BL660)+ SUMIF(negtgel!U$2:BL$2,'Tsalin uzuulelt'!P$3,negtgel!U660:BL660)+ SUMIF(negtgel!U$2:BL$2,'Tsalin uzuulelt'!P$4,negtgel!U660:BL660)+ SUMIF(negtgel!U$2:BL$2,'Tsalin uzuulelt'!P$5,negtgel!U660:BL660)</f>
      </c>
      <c r="N660">
        <f>IF(ISNUMBER(U660*1)=CF660,0,K660-H660-G660)</f>
      </c>
      <c r="O660">
        <f>IF(ISNUMBER(U660*1)=CF660,0,L660)</f>
      </c>
      <c r="P660">
        <f>IF(ISNUMBER(U660*1)=CF660,0,M660)</f>
      </c>
      <c r="Q660">
        <f>IF(N660&gt;2400000,N660,0)</f>
      </c>
      <c r="R660">
        <f>IF(L660/Q660*100&lt;3,2,10)</f>
      </c>
      <c r="S660">
        <f>IF(CH660=0,0,IF(B660&gt;9,10,IF(B660&gt;8,B660,IF(B660&gt;7.7,7.8,IF(B660&gt;3,B660,IF(B660&gt;1.5,2))))))</f>
      </c>
      <c r="T660">
        <f>IFERROR(U660*1,0)</f>
      </c>
      <c r="U660" t="n">
        <v>76.0</v>
      </c>
      <c r="V660" t="s">
        <v>4510</v>
      </c>
      <c r="W660" t="s">
        <v>4499</v>
      </c>
      <c r="X660" t="n">
        <v>663720.0</v>
      </c>
      <c r="Y660" t="n">
        <v>663720.0</v>
      </c>
      <c r="Z660" t="n">
        <v>66372.0</v>
      </c>
      <c r="AA660" t="n">
        <v>112832.0</v>
      </c>
      <c r="AB660" t="n">
        <v>0.0</v>
      </c>
      <c r="AC660" t="n">
        <v>0.0</v>
      </c>
      <c r="AD660" t="n">
        <v>0.0</v>
      </c>
      <c r="AE660" t="n">
        <v>0.0</v>
      </c>
      <c r="AF660" t="n">
        <v>66000.0</v>
      </c>
      <c r="AG660" t="n">
        <v>0.0</v>
      </c>
      <c r="AH660" t="n">
        <v>0.0</v>
      </c>
      <c r="AI660" t="n">
        <v>0.0</v>
      </c>
      <c r="AJ660" t="n">
        <v>0.0</v>
      </c>
      <c r="AK660" t="n">
        <v>0.0</v>
      </c>
      <c r="AL660" t="n">
        <v>0.0</v>
      </c>
      <c r="AM660" t="n">
        <v>0.0</v>
      </c>
      <c r="AN660" t="n">
        <v>0.0</v>
      </c>
      <c r="AO660" t="n">
        <v>908924.0</v>
      </c>
      <c r="AP660" t="n">
        <v>90892.0</v>
      </c>
      <c r="AQ660" t="n">
        <v>75463.2</v>
      </c>
      <c r="CG660"/>
    </row>
    <row r="661">
      <c r="A661" t="n">
        <v>10.0</v>
      </c>
      <c r="B661">
        <f>IF((K661-G661-H661&gt;2400000),10,(L661/(K661-G661-H661)*100))</f>
      </c>
      <c r="C661">
        <f>IF(N661&gt;2400000,240000,(N661*S661)/100)</f>
      </c>
      <c r="D661">
        <f>IF(S661=0,0,IF((N661-I661)&gt;2400000,((((((N661-I661-J661)-240000))*0.1+(I661+J661)*0.1)))-7000,((((((N661-I661-J661)-(N661-I661-J661)*S661/100)))*0.1+(I661+J661)*0.1)-7000)))</f>
      </c>
      <c r="E661">
        <f>C661-O661</f>
      </c>
      <c r="F661">
        <f>D661-P661</f>
      </c>
      <c r="G661">
        <f>SUMIF(negtgel!U$2:BL$2,'Tsalin uzuulelt'!B$1,negtgel!U661:BL661) + SUMIF(negtgel!U$2:BL$2,'Tsalin uzuulelt'!B$2,negtgel!U661:BL661)+SUMIF(negtgel!U$2:BL$2,'Tsalin uzuulelt'!B$3,negtgel!U661:BL661)+SUMIF(negtgel!U$2:BL$2,'Tsalin uzuulelt'!B$4,negtgel!U661:BL661)+SUMIF(negtgel!U$2:BL$2,'Tsalin uzuulelt'!B$5,negtgel!U661:BL661)</f>
      </c>
      <c r="H661">
        <f>SUMIF(negtgel!U$2:BL$2,'Tsalin uzuulelt'!F$1,negtgel!U661:BL661) + SUMIF(negtgel!U$2:BL$2,'Tsalin uzuulelt'!F$2,negtgel!U661:BL661)+SUMIF(negtgel!U$2:BL$2,'Tsalin uzuulelt'!F$3,negtgel!U661:BL661)+SUMIF(negtgel!U$2:BL$2,'Tsalin uzuulelt'!F$4,negtgel!U661:BL661)+SUMIF(negtgel!U$2:BL$2,'Tsalin uzuulelt'!F$5,negtgel!U661:BL661)</f>
      </c>
      <c r="I661">
        <f>SUMIF(negtgel!U$2:BL$2,'Tsalin uzuulelt'!H$1,negtgel!U661:BL661) + SUMIF(negtgel!U$2:BL$2,'Tsalin uzuulelt'!H$2,negtgel!U661:BL661)+SUMIF(negtgel!U$2:BL$2,'Tsalin uzuulelt'!H$3,negtgel!U661:BL661)+SUMIF(negtgel!U$2:BL$2,'Tsalin uzuulelt'!H$4,negtgel!U661:BL661)+SUMIF(negtgel!U$2:BL$2,'Tsalin uzuulelt'!H$5,negtgel!U661:BL661)</f>
      </c>
      <c r="J661">
        <f>SUMIF(negtgel!U$2:BL$2,'Tsalin uzuulelt'!J$1,negtgel!U661:BL661) + SUMIF(negtgel!U$2:BL$2,'Tsalin uzuulelt'!J$2,negtgel!U661:BL661)+SUMIF(negtgel!U$2:BL$2,'Tsalin uzuulelt'!J$3,negtgel!U661:BL661)+SUMIF(negtgel!U$2:BL$2,'Tsalin uzuulelt'!J$4,negtgel!U661:BL661)+SUMIF(negtgel!U$2:BL$2,'Tsalin uzuulelt'!J$5,negtgel!U661:BL661)</f>
      </c>
      <c r="K661">
        <f>SUMIF(negtgel!U$2:BL$2,'Tsalin uzuulelt'!L$1,negtgel!U661:BL661) + SUMIF(negtgel!U$2:BL$2,'Tsalin uzuulelt'!L$2,negtgel!U661:BL661)+SUMIF(negtgel!U$2:BL$2,'Tsalin uzuulelt'!L$3,negtgel!U661:BL661)+SUMIF(negtgel!U$2:BL$2,'Tsalin uzuulelt'!L$4,negtgel!U661:BL661)+SUMIF(negtgel!U$2:BL$2,'Tsalin uzuulelt'!L$5,negtgel!U661:BL661)</f>
      </c>
      <c r="L661">
        <f>SUMIF(negtgel!U$2:BL$2,'Tsalin uzuulelt'!N$1,negtgel!U661:BL661) + SUMIF(negtgel!U$2:BL$2,'Tsalin uzuulelt'!N$2,negtgel!U661:BL661)+SUMIF(negtgel!U$2:BL$2,'Tsalin uzuulelt'!N$3,negtgel!U661:BL661)+SUMIF(negtgel!U$2:BL$2,'Tsalin uzuulelt'!N$4,negtgel!U661:BL661)+SUMIF(negtgel!U$2:BL$2,'Tsalin uzuulelt'!N$5,negtgel!U661:BL661)</f>
      </c>
      <c r="M661">
        <f>SUMIF(negtgel!U$2:BL$2,'Tsalin uzuulelt'!P$1,negtgel!U661:BL661) + SUMIF(negtgel!U$2:BL$2,'Tsalin uzuulelt'!P$2,negtgel!U661:BL661)+ SUMIF(negtgel!U$2:BL$2,'Tsalin uzuulelt'!P$3,negtgel!U661:BL661)+ SUMIF(negtgel!U$2:BL$2,'Tsalin uzuulelt'!P$4,negtgel!U661:BL661)+ SUMIF(negtgel!U$2:BL$2,'Tsalin uzuulelt'!P$5,negtgel!U661:BL661)</f>
      </c>
      <c r="N661">
        <f>IF(ISNUMBER(U661*1)=CF661,0,K661-H661-G661)</f>
      </c>
      <c r="O661">
        <f>IF(ISNUMBER(U661*1)=CF661,0,L661)</f>
      </c>
      <c r="P661">
        <f>IF(ISNUMBER(U661*1)=CF661,0,M661)</f>
      </c>
      <c r="Q661">
        <f>IF(N661&gt;2400000,N661,0)</f>
      </c>
      <c r="R661">
        <f>IF(L661/Q661*100&lt;3,2,10)</f>
      </c>
      <c r="S661">
        <f>IF(CH661=0,0,IF(B661&gt;9,10,IF(B661&gt;8,B661,IF(B661&gt;7.7,7.8,IF(B661&gt;3,B661,IF(B661&gt;1.5,2))))))</f>
      </c>
      <c r="T661">
        <f>IFERROR(U661*1,0)</f>
      </c>
      <c r="U661" t="n">
        <v>77.0</v>
      </c>
      <c r="V661" t="s">
        <v>4547</v>
      </c>
      <c r="W661" t="s">
        <v>4469</v>
      </c>
      <c r="X661" t="n">
        <v>645556.0</v>
      </c>
      <c r="Y661" t="n">
        <v>645556.0</v>
      </c>
      <c r="Z661" t="n">
        <v>109745.0</v>
      </c>
      <c r="AA661" t="n">
        <v>96833.0</v>
      </c>
      <c r="AB661" t="n">
        <v>0.0</v>
      </c>
      <c r="AC661" t="n">
        <v>0.0</v>
      </c>
      <c r="AD661" t="n">
        <v>0.0</v>
      </c>
      <c r="AE661" t="n">
        <v>0.0</v>
      </c>
      <c r="AF661" t="n">
        <v>66000.0</v>
      </c>
      <c r="AG661" t="n">
        <v>0.0</v>
      </c>
      <c r="AH661" t="n">
        <v>0.0</v>
      </c>
      <c r="AI661" t="n">
        <v>0.0</v>
      </c>
      <c r="AJ661" t="n">
        <v>0.0</v>
      </c>
      <c r="AK661" t="n">
        <v>0.0</v>
      </c>
      <c r="AL661" t="n">
        <v>0.0</v>
      </c>
      <c r="AM661" t="n">
        <v>0.0</v>
      </c>
      <c r="AN661" t="n">
        <v>0.0</v>
      </c>
      <c r="AO661" t="n">
        <v>918134.0</v>
      </c>
      <c r="AP661" t="n">
        <v>91813.0</v>
      </c>
      <c r="AQ661" t="n">
        <v>76292.1</v>
      </c>
      <c r="CG661"/>
    </row>
    <row r="662">
      <c r="A662" t="n">
        <v>10.0</v>
      </c>
      <c r="B662">
        <f>IF((K662-G662-H662&gt;2400000),10,(L662/(K662-G662-H662)*100))</f>
      </c>
      <c r="C662">
        <f>IF(N662&gt;2400000,240000,(N662*S662)/100)</f>
      </c>
      <c r="D662">
        <f>IF(S662=0,0,IF((N662-I662)&gt;2400000,((((((N662-I662-J662)-240000))*0.1+(I662+J662)*0.1)))-7000,((((((N662-I662-J662)-(N662-I662-J662)*S662/100)))*0.1+(I662+J662)*0.1)-7000)))</f>
      </c>
      <c r="E662">
        <f>C662-O662</f>
      </c>
      <c r="F662">
        <f>D662-P662</f>
      </c>
      <c r="G662">
        <f>SUMIF(negtgel!U$2:BL$2,'Tsalin uzuulelt'!B$1,negtgel!U662:BL662) + SUMIF(negtgel!U$2:BL$2,'Tsalin uzuulelt'!B$2,negtgel!U662:BL662)+SUMIF(negtgel!U$2:BL$2,'Tsalin uzuulelt'!B$3,negtgel!U662:BL662)+SUMIF(negtgel!U$2:BL$2,'Tsalin uzuulelt'!B$4,negtgel!U662:BL662)+SUMIF(negtgel!U$2:BL$2,'Tsalin uzuulelt'!B$5,negtgel!U662:BL662)</f>
      </c>
      <c r="H662">
        <f>SUMIF(negtgel!U$2:BL$2,'Tsalin uzuulelt'!F$1,negtgel!U662:BL662) + SUMIF(negtgel!U$2:BL$2,'Tsalin uzuulelt'!F$2,negtgel!U662:BL662)+SUMIF(negtgel!U$2:BL$2,'Tsalin uzuulelt'!F$3,negtgel!U662:BL662)+SUMIF(negtgel!U$2:BL$2,'Tsalin uzuulelt'!F$4,negtgel!U662:BL662)+SUMIF(negtgel!U$2:BL$2,'Tsalin uzuulelt'!F$5,negtgel!U662:BL662)</f>
      </c>
      <c r="I662">
        <f>SUMIF(negtgel!U$2:BL$2,'Tsalin uzuulelt'!H$1,negtgel!U662:BL662) + SUMIF(negtgel!U$2:BL$2,'Tsalin uzuulelt'!H$2,negtgel!U662:BL662)+SUMIF(negtgel!U$2:BL$2,'Tsalin uzuulelt'!H$3,negtgel!U662:BL662)+SUMIF(negtgel!U$2:BL$2,'Tsalin uzuulelt'!H$4,negtgel!U662:BL662)+SUMIF(negtgel!U$2:BL$2,'Tsalin uzuulelt'!H$5,negtgel!U662:BL662)</f>
      </c>
      <c r="J662">
        <f>SUMIF(negtgel!U$2:BL$2,'Tsalin uzuulelt'!J$1,negtgel!U662:BL662) + SUMIF(negtgel!U$2:BL$2,'Tsalin uzuulelt'!J$2,negtgel!U662:BL662)+SUMIF(negtgel!U$2:BL$2,'Tsalin uzuulelt'!J$3,negtgel!U662:BL662)+SUMIF(negtgel!U$2:BL$2,'Tsalin uzuulelt'!J$4,negtgel!U662:BL662)+SUMIF(negtgel!U$2:BL$2,'Tsalin uzuulelt'!J$5,negtgel!U662:BL662)</f>
      </c>
      <c r="K662">
        <f>SUMIF(negtgel!U$2:BL$2,'Tsalin uzuulelt'!L$1,negtgel!U662:BL662) + SUMIF(negtgel!U$2:BL$2,'Tsalin uzuulelt'!L$2,negtgel!U662:BL662)+SUMIF(negtgel!U$2:BL$2,'Tsalin uzuulelt'!L$3,negtgel!U662:BL662)+SUMIF(negtgel!U$2:BL$2,'Tsalin uzuulelt'!L$4,negtgel!U662:BL662)+SUMIF(negtgel!U$2:BL$2,'Tsalin uzuulelt'!L$5,negtgel!U662:BL662)</f>
      </c>
      <c r="L662">
        <f>SUMIF(negtgel!U$2:BL$2,'Tsalin uzuulelt'!N$1,negtgel!U662:BL662) + SUMIF(negtgel!U$2:BL$2,'Tsalin uzuulelt'!N$2,negtgel!U662:BL662)+SUMIF(negtgel!U$2:BL$2,'Tsalin uzuulelt'!N$3,negtgel!U662:BL662)+SUMIF(negtgel!U$2:BL$2,'Tsalin uzuulelt'!N$4,negtgel!U662:BL662)+SUMIF(negtgel!U$2:BL$2,'Tsalin uzuulelt'!N$5,negtgel!U662:BL662)</f>
      </c>
      <c r="M662">
        <f>SUMIF(negtgel!U$2:BL$2,'Tsalin uzuulelt'!P$1,negtgel!U662:BL662) + SUMIF(negtgel!U$2:BL$2,'Tsalin uzuulelt'!P$2,negtgel!U662:BL662)+ SUMIF(negtgel!U$2:BL$2,'Tsalin uzuulelt'!P$3,negtgel!U662:BL662)+ SUMIF(negtgel!U$2:BL$2,'Tsalin uzuulelt'!P$4,negtgel!U662:BL662)+ SUMIF(negtgel!U$2:BL$2,'Tsalin uzuulelt'!P$5,negtgel!U662:BL662)</f>
      </c>
      <c r="N662">
        <f>IF(ISNUMBER(U662*1)=CF662,0,K662-H662-G662)</f>
      </c>
      <c r="O662">
        <f>IF(ISNUMBER(U662*1)=CF662,0,L662)</f>
      </c>
      <c r="P662">
        <f>IF(ISNUMBER(U662*1)=CF662,0,M662)</f>
      </c>
      <c r="Q662">
        <f>IF(N662&gt;2400000,N662,0)</f>
      </c>
      <c r="R662">
        <f>IF(L662/Q662*100&lt;3,2,10)</f>
      </c>
      <c r="S662">
        <f>IF(CH662=0,0,IF(B662&gt;9,10,IF(B662&gt;8,B662,IF(B662&gt;7.7,7.8,IF(B662&gt;3,B662,IF(B662&gt;1.5,2))))))</f>
      </c>
      <c r="T662">
        <f>IFERROR(U662*1,0)</f>
      </c>
      <c r="U662" t="n">
        <v>78.0</v>
      </c>
      <c r="V662" t="s">
        <v>4512</v>
      </c>
      <c r="W662" t="s">
        <v>4469</v>
      </c>
      <c r="X662" t="n">
        <v>645556.0</v>
      </c>
      <c r="Y662" t="n">
        <v>645556.0</v>
      </c>
      <c r="Z662" t="n">
        <v>96833.0</v>
      </c>
      <c r="AA662" t="n">
        <v>109745.0</v>
      </c>
      <c r="AB662" t="n">
        <v>0.0</v>
      </c>
      <c r="AC662" t="n">
        <v>0.0</v>
      </c>
      <c r="AD662" t="n">
        <v>0.0</v>
      </c>
      <c r="AE662" t="n">
        <v>0.0</v>
      </c>
      <c r="AF662" t="n">
        <v>66000.0</v>
      </c>
      <c r="AG662" t="n">
        <v>0.0</v>
      </c>
      <c r="AH662" t="n">
        <v>0.0</v>
      </c>
      <c r="AI662" t="n">
        <v>0.0</v>
      </c>
      <c r="AJ662" t="n">
        <v>0.0</v>
      </c>
      <c r="AK662" t="n">
        <v>0.0</v>
      </c>
      <c r="AL662" t="n">
        <v>0.0</v>
      </c>
      <c r="AM662" t="n">
        <v>0.0</v>
      </c>
      <c r="AN662" t="n">
        <v>0.0</v>
      </c>
      <c r="AO662" t="n">
        <v>918134.0</v>
      </c>
      <c r="AP662" t="n">
        <v>91813.0</v>
      </c>
      <c r="AQ662" t="n">
        <v>76292.1</v>
      </c>
      <c r="CG662"/>
    </row>
    <row r="663">
      <c r="A663" t="n">
        <v>10.0</v>
      </c>
      <c r="B663">
        <f>IF((K663-G663-H663&gt;2400000),10,(L663/(K663-G663-H663)*100))</f>
      </c>
      <c r="C663">
        <f>IF(N663&gt;2400000,240000,(N663*S663)/100)</f>
      </c>
      <c r="D663">
        <f>IF(S663=0,0,IF((N663-I663)&gt;2400000,((((((N663-I663-J663)-240000))*0.1+(I663+J663)*0.1)))-7000,((((((N663-I663-J663)-(N663-I663-J663)*S663/100)))*0.1+(I663+J663)*0.1)-7000)))</f>
      </c>
      <c r="E663">
        <f>C663-O663</f>
      </c>
      <c r="F663">
        <f>D663-P663</f>
      </c>
      <c r="G663">
        <f>SUMIF(negtgel!U$2:BL$2,'Tsalin uzuulelt'!B$1,negtgel!U663:BL663) + SUMIF(negtgel!U$2:BL$2,'Tsalin uzuulelt'!B$2,negtgel!U663:BL663)+SUMIF(negtgel!U$2:BL$2,'Tsalin uzuulelt'!B$3,negtgel!U663:BL663)+SUMIF(negtgel!U$2:BL$2,'Tsalin uzuulelt'!B$4,negtgel!U663:BL663)+SUMIF(negtgel!U$2:BL$2,'Tsalin uzuulelt'!B$5,negtgel!U663:BL663)</f>
      </c>
      <c r="H663">
        <f>SUMIF(negtgel!U$2:BL$2,'Tsalin uzuulelt'!F$1,negtgel!U663:BL663) + SUMIF(negtgel!U$2:BL$2,'Tsalin uzuulelt'!F$2,negtgel!U663:BL663)+SUMIF(negtgel!U$2:BL$2,'Tsalin uzuulelt'!F$3,negtgel!U663:BL663)+SUMIF(negtgel!U$2:BL$2,'Tsalin uzuulelt'!F$4,negtgel!U663:BL663)+SUMIF(negtgel!U$2:BL$2,'Tsalin uzuulelt'!F$5,negtgel!U663:BL663)</f>
      </c>
      <c r="I663">
        <f>SUMIF(negtgel!U$2:BL$2,'Tsalin uzuulelt'!H$1,negtgel!U663:BL663) + SUMIF(negtgel!U$2:BL$2,'Tsalin uzuulelt'!H$2,negtgel!U663:BL663)+SUMIF(negtgel!U$2:BL$2,'Tsalin uzuulelt'!H$3,negtgel!U663:BL663)+SUMIF(negtgel!U$2:BL$2,'Tsalin uzuulelt'!H$4,negtgel!U663:BL663)+SUMIF(negtgel!U$2:BL$2,'Tsalin uzuulelt'!H$5,negtgel!U663:BL663)</f>
      </c>
      <c r="J663">
        <f>SUMIF(negtgel!U$2:BL$2,'Tsalin uzuulelt'!J$1,negtgel!U663:BL663) + SUMIF(negtgel!U$2:BL$2,'Tsalin uzuulelt'!J$2,negtgel!U663:BL663)+SUMIF(negtgel!U$2:BL$2,'Tsalin uzuulelt'!J$3,negtgel!U663:BL663)+SUMIF(negtgel!U$2:BL$2,'Tsalin uzuulelt'!J$4,negtgel!U663:BL663)+SUMIF(negtgel!U$2:BL$2,'Tsalin uzuulelt'!J$5,negtgel!U663:BL663)</f>
      </c>
      <c r="K663">
        <f>SUMIF(negtgel!U$2:BL$2,'Tsalin uzuulelt'!L$1,negtgel!U663:BL663) + SUMIF(negtgel!U$2:BL$2,'Tsalin uzuulelt'!L$2,negtgel!U663:BL663)+SUMIF(negtgel!U$2:BL$2,'Tsalin uzuulelt'!L$3,negtgel!U663:BL663)+SUMIF(negtgel!U$2:BL$2,'Tsalin uzuulelt'!L$4,negtgel!U663:BL663)+SUMIF(negtgel!U$2:BL$2,'Tsalin uzuulelt'!L$5,negtgel!U663:BL663)</f>
      </c>
      <c r="L663">
        <f>SUMIF(negtgel!U$2:BL$2,'Tsalin uzuulelt'!N$1,negtgel!U663:BL663) + SUMIF(negtgel!U$2:BL$2,'Tsalin uzuulelt'!N$2,negtgel!U663:BL663)+SUMIF(negtgel!U$2:BL$2,'Tsalin uzuulelt'!N$3,negtgel!U663:BL663)+SUMIF(negtgel!U$2:BL$2,'Tsalin uzuulelt'!N$4,negtgel!U663:BL663)+SUMIF(negtgel!U$2:BL$2,'Tsalin uzuulelt'!N$5,negtgel!U663:BL663)</f>
      </c>
      <c r="M663">
        <f>SUMIF(negtgel!U$2:BL$2,'Tsalin uzuulelt'!P$1,negtgel!U663:BL663) + SUMIF(negtgel!U$2:BL$2,'Tsalin uzuulelt'!P$2,negtgel!U663:BL663)+ SUMIF(negtgel!U$2:BL$2,'Tsalin uzuulelt'!P$3,negtgel!U663:BL663)+ SUMIF(negtgel!U$2:BL$2,'Tsalin uzuulelt'!P$4,negtgel!U663:BL663)+ SUMIF(negtgel!U$2:BL$2,'Tsalin uzuulelt'!P$5,negtgel!U663:BL663)</f>
      </c>
      <c r="N663">
        <f>IF(ISNUMBER(U663*1)=CF663,0,K663-H663-G663)</f>
      </c>
      <c r="O663">
        <f>IF(ISNUMBER(U663*1)=CF663,0,L663)</f>
      </c>
      <c r="P663">
        <f>IF(ISNUMBER(U663*1)=CF663,0,M663)</f>
      </c>
      <c r="Q663">
        <f>IF(N663&gt;2400000,N663,0)</f>
      </c>
      <c r="R663">
        <f>IF(L663/Q663*100&lt;3,2,10)</f>
      </c>
      <c r="S663">
        <f>IF(CH663=0,0,IF(B663&gt;9,10,IF(B663&gt;8,B663,IF(B663&gt;7.7,7.8,IF(B663&gt;3,B663,IF(B663&gt;1.5,2))))))</f>
      </c>
      <c r="T663">
        <f>IFERROR(U663*1,0)</f>
      </c>
      <c r="U663" t="n">
        <v>79.0</v>
      </c>
      <c r="V663" t="s">
        <v>4514</v>
      </c>
      <c r="W663" t="s">
        <v>4469</v>
      </c>
      <c r="X663" t="n">
        <v>613669.0</v>
      </c>
      <c r="Y663" t="n">
        <v>390517.0</v>
      </c>
      <c r="Z663" t="n">
        <v>19526.0</v>
      </c>
      <c r="AA663" t="n">
        <v>0.0</v>
      </c>
      <c r="AB663" t="n">
        <v>0.0</v>
      </c>
      <c r="AC663" t="n">
        <v>0.0</v>
      </c>
      <c r="AD663" t="n">
        <v>0.0</v>
      </c>
      <c r="AE663" t="n">
        <v>0.0</v>
      </c>
      <c r="AF663" t="n">
        <v>42000.0</v>
      </c>
      <c r="AG663" t="n">
        <v>0.0</v>
      </c>
      <c r="AH663" t="n">
        <v>0.0</v>
      </c>
      <c r="AI663" t="n">
        <v>0.0</v>
      </c>
      <c r="AJ663" t="n">
        <v>0.0</v>
      </c>
      <c r="AK663" t="n">
        <v>0.0</v>
      </c>
      <c r="AL663" t="n">
        <v>0.0</v>
      </c>
      <c r="AM663" t="n">
        <v>0.0</v>
      </c>
      <c r="AN663" t="n">
        <v>0.0</v>
      </c>
      <c r="AO663" t="n">
        <v>452043.0</v>
      </c>
      <c r="AP663" t="n">
        <v>45204.0</v>
      </c>
      <c r="AQ663" t="n">
        <v>34103.9</v>
      </c>
      <c r="CG663"/>
    </row>
    <row r="664">
      <c r="A664" t="n">
        <v>10.0</v>
      </c>
      <c r="B664">
        <f>IF((K664-G664-H664&gt;2400000),10,(L664/(K664-G664-H664)*100))</f>
      </c>
      <c r="C664">
        <f>IF(N664&gt;2400000,240000,(N664*S664)/100)</f>
      </c>
      <c r="D664">
        <f>IF(S664=0,0,IF((N664-I664)&gt;2400000,((((((N664-I664-J664)-240000))*0.1+(I664+J664)*0.1)))-7000,((((((N664-I664-J664)-(N664-I664-J664)*S664/100)))*0.1+(I664+J664)*0.1)-7000)))</f>
      </c>
      <c r="E664">
        <f>C664-O664</f>
      </c>
      <c r="F664">
        <f>D664-P664</f>
      </c>
      <c r="G664">
        <f>SUMIF(negtgel!U$2:BL$2,'Tsalin uzuulelt'!B$1,negtgel!U664:BL664) + SUMIF(negtgel!U$2:BL$2,'Tsalin uzuulelt'!B$2,negtgel!U664:BL664)+SUMIF(negtgel!U$2:BL$2,'Tsalin uzuulelt'!B$3,negtgel!U664:BL664)+SUMIF(negtgel!U$2:BL$2,'Tsalin uzuulelt'!B$4,negtgel!U664:BL664)+SUMIF(negtgel!U$2:BL$2,'Tsalin uzuulelt'!B$5,negtgel!U664:BL664)</f>
      </c>
      <c r="H664">
        <f>SUMIF(negtgel!U$2:BL$2,'Tsalin uzuulelt'!F$1,negtgel!U664:BL664) + SUMIF(negtgel!U$2:BL$2,'Tsalin uzuulelt'!F$2,negtgel!U664:BL664)+SUMIF(negtgel!U$2:BL$2,'Tsalin uzuulelt'!F$3,negtgel!U664:BL664)+SUMIF(negtgel!U$2:BL$2,'Tsalin uzuulelt'!F$4,negtgel!U664:BL664)+SUMIF(negtgel!U$2:BL$2,'Tsalin uzuulelt'!F$5,negtgel!U664:BL664)</f>
      </c>
      <c r="I664">
        <f>SUMIF(negtgel!U$2:BL$2,'Tsalin uzuulelt'!H$1,negtgel!U664:BL664) + SUMIF(negtgel!U$2:BL$2,'Tsalin uzuulelt'!H$2,negtgel!U664:BL664)+SUMIF(negtgel!U$2:BL$2,'Tsalin uzuulelt'!H$3,negtgel!U664:BL664)+SUMIF(negtgel!U$2:BL$2,'Tsalin uzuulelt'!H$4,negtgel!U664:BL664)+SUMIF(negtgel!U$2:BL$2,'Tsalin uzuulelt'!H$5,negtgel!U664:BL664)</f>
      </c>
      <c r="J664">
        <f>SUMIF(negtgel!U$2:BL$2,'Tsalin uzuulelt'!J$1,negtgel!U664:BL664) + SUMIF(negtgel!U$2:BL$2,'Tsalin uzuulelt'!J$2,negtgel!U664:BL664)+SUMIF(negtgel!U$2:BL$2,'Tsalin uzuulelt'!J$3,negtgel!U664:BL664)+SUMIF(negtgel!U$2:BL$2,'Tsalin uzuulelt'!J$4,negtgel!U664:BL664)+SUMIF(negtgel!U$2:BL$2,'Tsalin uzuulelt'!J$5,negtgel!U664:BL664)</f>
      </c>
      <c r="K664">
        <f>SUMIF(negtgel!U$2:BL$2,'Tsalin uzuulelt'!L$1,negtgel!U664:BL664) + SUMIF(negtgel!U$2:BL$2,'Tsalin uzuulelt'!L$2,negtgel!U664:BL664)+SUMIF(negtgel!U$2:BL$2,'Tsalin uzuulelt'!L$3,negtgel!U664:BL664)+SUMIF(negtgel!U$2:BL$2,'Tsalin uzuulelt'!L$4,negtgel!U664:BL664)+SUMIF(negtgel!U$2:BL$2,'Tsalin uzuulelt'!L$5,negtgel!U664:BL664)</f>
      </c>
      <c r="L664">
        <f>SUMIF(negtgel!U$2:BL$2,'Tsalin uzuulelt'!N$1,negtgel!U664:BL664) + SUMIF(negtgel!U$2:BL$2,'Tsalin uzuulelt'!N$2,negtgel!U664:BL664)+SUMIF(negtgel!U$2:BL$2,'Tsalin uzuulelt'!N$3,negtgel!U664:BL664)+SUMIF(negtgel!U$2:BL$2,'Tsalin uzuulelt'!N$4,negtgel!U664:BL664)+SUMIF(negtgel!U$2:BL$2,'Tsalin uzuulelt'!N$5,negtgel!U664:BL664)</f>
      </c>
      <c r="M664">
        <f>SUMIF(negtgel!U$2:BL$2,'Tsalin uzuulelt'!P$1,negtgel!U664:BL664) + SUMIF(negtgel!U$2:BL$2,'Tsalin uzuulelt'!P$2,negtgel!U664:BL664)+ SUMIF(negtgel!U$2:BL$2,'Tsalin uzuulelt'!P$3,negtgel!U664:BL664)+ SUMIF(negtgel!U$2:BL$2,'Tsalin uzuulelt'!P$4,negtgel!U664:BL664)+ SUMIF(negtgel!U$2:BL$2,'Tsalin uzuulelt'!P$5,negtgel!U664:BL664)</f>
      </c>
      <c r="N664">
        <f>IF(ISNUMBER(U664*1)=CF664,0,K664-H664-G664)</f>
      </c>
      <c r="O664">
        <f>IF(ISNUMBER(U664*1)=CF664,0,L664)</f>
      </c>
      <c r="P664">
        <f>IF(ISNUMBER(U664*1)=CF664,0,M664)</f>
      </c>
      <c r="Q664">
        <f>IF(N664&gt;2400000,N664,0)</f>
      </c>
      <c r="R664">
        <f>IF(L664/Q664*100&lt;3,2,10)</f>
      </c>
      <c r="S664">
        <f>IF(CH664=0,0,IF(B664&gt;9,10,IF(B664&gt;8,B664,IF(B664&gt;7.7,7.8,IF(B664&gt;3,B664,IF(B664&gt;1.5,2))))))</f>
      </c>
      <c r="T664">
        <f>IFERROR(U664*1,0)</f>
      </c>
      <c r="U664" t="s">
        <v>4466</v>
      </c>
      <c r="V664"/>
      <c r="W664"/>
      <c r="X664" t="n">
        <v>4146907.0</v>
      </c>
      <c r="Y664" t="n">
        <v>3422971.0</v>
      </c>
      <c r="Z664" t="n">
        <v>292476.0</v>
      </c>
      <c r="AA664" t="n">
        <v>319410.0</v>
      </c>
      <c r="AB664" t="n">
        <v>49691.0</v>
      </c>
      <c r="AC664" t="n">
        <v>0.0</v>
      </c>
      <c r="AD664" t="n">
        <v>0.0</v>
      </c>
      <c r="AE664" t="n">
        <v>0.0</v>
      </c>
      <c r="AF664" t="n">
        <v>372000.0</v>
      </c>
      <c r="AG664" t="n">
        <v>0.0</v>
      </c>
      <c r="AH664" t="n">
        <v>0.0</v>
      </c>
      <c r="AI664" t="n">
        <v>0.0</v>
      </c>
      <c r="AJ664" t="n">
        <v>0.0</v>
      </c>
      <c r="AK664" t="n">
        <v>0.0</v>
      </c>
      <c r="AL664" t="n">
        <v>0.0</v>
      </c>
      <c r="AM664" t="n">
        <v>0.0</v>
      </c>
      <c r="AN664" t="n">
        <v>0.0</v>
      </c>
      <c r="AO664" t="n">
        <v>4456548.0</v>
      </c>
      <c r="AP664" t="n">
        <v>445653.0</v>
      </c>
      <c r="AQ664" t="n">
        <v>362809.5</v>
      </c>
      <c r="CG664"/>
    </row>
    <row r="665">
      <c r="A665" t="n">
        <v>10.0</v>
      </c>
      <c r="B665">
        <f>IF((K665-G665-H665&gt;2400000),10,(L665/(K665-G665-H665)*100))</f>
      </c>
      <c r="C665">
        <f>IF(N665&gt;2400000,240000,(N665*S665)/100)</f>
      </c>
      <c r="D665">
        <f>IF(S665=0,0,IF((N665-I665)&gt;2400000,((((((N665-I665-J665)-240000))*0.1+(I665+J665)*0.1)))-7000,((((((N665-I665-J665)-(N665-I665-J665)*S665/100)))*0.1+(I665+J665)*0.1)-7000)))</f>
      </c>
      <c r="E665">
        <f>C665-O665</f>
      </c>
      <c r="F665">
        <f>D665-P665</f>
      </c>
      <c r="G665">
        <f>SUMIF(negtgel!U$2:BL$2,'Tsalin uzuulelt'!B$1,negtgel!U665:BL665) + SUMIF(negtgel!U$2:BL$2,'Tsalin uzuulelt'!B$2,negtgel!U665:BL665)+SUMIF(negtgel!U$2:BL$2,'Tsalin uzuulelt'!B$3,negtgel!U665:BL665)+SUMIF(negtgel!U$2:BL$2,'Tsalin uzuulelt'!B$4,negtgel!U665:BL665)+SUMIF(negtgel!U$2:BL$2,'Tsalin uzuulelt'!B$5,negtgel!U665:BL665)</f>
      </c>
      <c r="H665">
        <f>SUMIF(negtgel!U$2:BL$2,'Tsalin uzuulelt'!F$1,negtgel!U665:BL665) + SUMIF(negtgel!U$2:BL$2,'Tsalin uzuulelt'!F$2,negtgel!U665:BL665)+SUMIF(negtgel!U$2:BL$2,'Tsalin uzuulelt'!F$3,negtgel!U665:BL665)+SUMIF(negtgel!U$2:BL$2,'Tsalin uzuulelt'!F$4,negtgel!U665:BL665)+SUMIF(negtgel!U$2:BL$2,'Tsalin uzuulelt'!F$5,negtgel!U665:BL665)</f>
      </c>
      <c r="I665">
        <f>SUMIF(negtgel!U$2:BL$2,'Tsalin uzuulelt'!H$1,negtgel!U665:BL665) + SUMIF(negtgel!U$2:BL$2,'Tsalin uzuulelt'!H$2,negtgel!U665:BL665)+SUMIF(negtgel!U$2:BL$2,'Tsalin uzuulelt'!H$3,negtgel!U665:BL665)+SUMIF(negtgel!U$2:BL$2,'Tsalin uzuulelt'!H$4,negtgel!U665:BL665)+SUMIF(negtgel!U$2:BL$2,'Tsalin uzuulelt'!H$5,negtgel!U665:BL665)</f>
      </c>
      <c r="J665">
        <f>SUMIF(negtgel!U$2:BL$2,'Tsalin uzuulelt'!J$1,negtgel!U665:BL665) + SUMIF(negtgel!U$2:BL$2,'Tsalin uzuulelt'!J$2,negtgel!U665:BL665)+SUMIF(negtgel!U$2:BL$2,'Tsalin uzuulelt'!J$3,negtgel!U665:BL665)+SUMIF(negtgel!U$2:BL$2,'Tsalin uzuulelt'!J$4,negtgel!U665:BL665)+SUMIF(negtgel!U$2:BL$2,'Tsalin uzuulelt'!J$5,negtgel!U665:BL665)</f>
      </c>
      <c r="K665">
        <f>SUMIF(negtgel!U$2:BL$2,'Tsalin uzuulelt'!L$1,negtgel!U665:BL665) + SUMIF(negtgel!U$2:BL$2,'Tsalin uzuulelt'!L$2,negtgel!U665:BL665)+SUMIF(negtgel!U$2:BL$2,'Tsalin uzuulelt'!L$3,negtgel!U665:BL665)+SUMIF(negtgel!U$2:BL$2,'Tsalin uzuulelt'!L$4,negtgel!U665:BL665)+SUMIF(negtgel!U$2:BL$2,'Tsalin uzuulelt'!L$5,negtgel!U665:BL665)</f>
      </c>
      <c r="L665">
        <f>SUMIF(negtgel!U$2:BL$2,'Tsalin uzuulelt'!N$1,negtgel!U665:BL665) + SUMIF(negtgel!U$2:BL$2,'Tsalin uzuulelt'!N$2,negtgel!U665:BL665)+SUMIF(negtgel!U$2:BL$2,'Tsalin uzuulelt'!N$3,negtgel!U665:BL665)+SUMIF(negtgel!U$2:BL$2,'Tsalin uzuulelt'!N$4,negtgel!U665:BL665)+SUMIF(negtgel!U$2:BL$2,'Tsalin uzuulelt'!N$5,negtgel!U665:BL665)</f>
      </c>
      <c r="M665">
        <f>SUMIF(negtgel!U$2:BL$2,'Tsalin uzuulelt'!P$1,negtgel!U665:BL665) + SUMIF(negtgel!U$2:BL$2,'Tsalin uzuulelt'!P$2,negtgel!U665:BL665)+ SUMIF(negtgel!U$2:BL$2,'Tsalin uzuulelt'!P$3,negtgel!U665:BL665)+ SUMIF(negtgel!U$2:BL$2,'Tsalin uzuulelt'!P$4,negtgel!U665:BL665)+ SUMIF(negtgel!U$2:BL$2,'Tsalin uzuulelt'!P$5,negtgel!U665:BL665)</f>
      </c>
      <c r="N665">
        <f>IF(ISNUMBER(U665*1)=CF665,0,K665-H665-G665)</f>
      </c>
      <c r="O665">
        <f>IF(ISNUMBER(U665*1)=CF665,0,L665)</f>
      </c>
      <c r="P665">
        <f>IF(ISNUMBER(U665*1)=CF665,0,M665)</f>
      </c>
      <c r="Q665">
        <f>IF(N665&gt;2400000,N665,0)</f>
      </c>
      <c r="R665">
        <f>IF(L665/Q665*100&lt;3,2,10)</f>
      </c>
      <c r="S665">
        <f>IF(CH665=0,0,IF(B665&gt;9,10,IF(B665&gt;8,B665,IF(B665&gt;7.7,7.8,IF(B665&gt;3,B665,IF(B665&gt;1.5,2))))))</f>
      </c>
      <c r="T665">
        <f>IFERROR(U665*1,0)</f>
      </c>
      <c r="U665" t="s">
        <v>4515</v>
      </c>
      <c r="V665"/>
      <c r="W665"/>
      <c r="X665"/>
      <c r="Y665"/>
      <c r="Z665"/>
      <c r="AA665"/>
      <c r="AB665"/>
      <c r="AC665"/>
      <c r="AD665"/>
      <c r="AE665"/>
      <c r="AF665"/>
      <c r="AG665"/>
      <c r="AH665"/>
      <c r="AI665"/>
      <c r="AJ665"/>
      <c r="AK665"/>
      <c r="AL665"/>
      <c r="AM665"/>
      <c r="AN665"/>
      <c r="AO665"/>
      <c r="AP665"/>
      <c r="AQ665"/>
      <c r="CG665"/>
    </row>
    <row r="666">
      <c r="A666" t="n">
        <v>10.0</v>
      </c>
      <c r="B666">
        <f>IF((K666-G666-H666&gt;2400000),10,(L666/(K666-G666-H666)*100))</f>
      </c>
      <c r="C666">
        <f>IF(N666&gt;2400000,240000,(N666*S666)/100)</f>
      </c>
      <c r="D666">
        <f>IF(S666=0,0,IF((N666-I666)&gt;2400000,((((((N666-I666-J666)-240000))*0.1+(I666+J666)*0.1)))-7000,((((((N666-I666-J666)-(N666-I666-J666)*S666/100)))*0.1+(I666+J666)*0.1)-7000)))</f>
      </c>
      <c r="E666">
        <f>C666-O666</f>
      </c>
      <c r="F666">
        <f>D666-P666</f>
      </c>
      <c r="G666">
        <f>SUMIF(negtgel!U$2:BL$2,'Tsalin uzuulelt'!B$1,negtgel!U666:BL666) + SUMIF(negtgel!U$2:BL$2,'Tsalin uzuulelt'!B$2,negtgel!U666:BL666)+SUMIF(negtgel!U$2:BL$2,'Tsalin uzuulelt'!B$3,negtgel!U666:BL666)+SUMIF(negtgel!U$2:BL$2,'Tsalin uzuulelt'!B$4,negtgel!U666:BL666)+SUMIF(negtgel!U$2:BL$2,'Tsalin uzuulelt'!B$5,negtgel!U666:BL666)</f>
      </c>
      <c r="H666">
        <f>SUMIF(negtgel!U$2:BL$2,'Tsalin uzuulelt'!F$1,negtgel!U666:BL666) + SUMIF(negtgel!U$2:BL$2,'Tsalin uzuulelt'!F$2,negtgel!U666:BL666)+SUMIF(negtgel!U$2:BL$2,'Tsalin uzuulelt'!F$3,negtgel!U666:BL666)+SUMIF(negtgel!U$2:BL$2,'Tsalin uzuulelt'!F$4,negtgel!U666:BL666)+SUMIF(negtgel!U$2:BL$2,'Tsalin uzuulelt'!F$5,negtgel!U666:BL666)</f>
      </c>
      <c r="I666">
        <f>SUMIF(negtgel!U$2:BL$2,'Tsalin uzuulelt'!H$1,negtgel!U666:BL666) + SUMIF(negtgel!U$2:BL$2,'Tsalin uzuulelt'!H$2,negtgel!U666:BL666)+SUMIF(negtgel!U$2:BL$2,'Tsalin uzuulelt'!H$3,negtgel!U666:BL666)+SUMIF(negtgel!U$2:BL$2,'Tsalin uzuulelt'!H$4,negtgel!U666:BL666)+SUMIF(negtgel!U$2:BL$2,'Tsalin uzuulelt'!H$5,negtgel!U666:BL666)</f>
      </c>
      <c r="J666">
        <f>SUMIF(negtgel!U$2:BL$2,'Tsalin uzuulelt'!J$1,negtgel!U666:BL666) + SUMIF(negtgel!U$2:BL$2,'Tsalin uzuulelt'!J$2,negtgel!U666:BL666)+SUMIF(negtgel!U$2:BL$2,'Tsalin uzuulelt'!J$3,negtgel!U666:BL666)+SUMIF(negtgel!U$2:BL$2,'Tsalin uzuulelt'!J$4,negtgel!U666:BL666)+SUMIF(negtgel!U$2:BL$2,'Tsalin uzuulelt'!J$5,negtgel!U666:BL666)</f>
      </c>
      <c r="K666">
        <f>SUMIF(negtgel!U$2:BL$2,'Tsalin uzuulelt'!L$1,negtgel!U666:BL666) + SUMIF(negtgel!U$2:BL$2,'Tsalin uzuulelt'!L$2,negtgel!U666:BL666)+SUMIF(negtgel!U$2:BL$2,'Tsalin uzuulelt'!L$3,negtgel!U666:BL666)+SUMIF(negtgel!U$2:BL$2,'Tsalin uzuulelt'!L$4,negtgel!U666:BL666)+SUMIF(negtgel!U$2:BL$2,'Tsalin uzuulelt'!L$5,negtgel!U666:BL666)</f>
      </c>
      <c r="L666">
        <f>SUMIF(negtgel!U$2:BL$2,'Tsalin uzuulelt'!N$1,negtgel!U666:BL666) + SUMIF(negtgel!U$2:BL$2,'Tsalin uzuulelt'!N$2,negtgel!U666:BL666)+SUMIF(negtgel!U$2:BL$2,'Tsalin uzuulelt'!N$3,negtgel!U666:BL666)+SUMIF(negtgel!U$2:BL$2,'Tsalin uzuulelt'!N$4,negtgel!U666:BL666)+SUMIF(negtgel!U$2:BL$2,'Tsalin uzuulelt'!N$5,negtgel!U666:BL666)</f>
      </c>
      <c r="M666">
        <f>SUMIF(negtgel!U$2:BL$2,'Tsalin uzuulelt'!P$1,negtgel!U666:BL666) + SUMIF(negtgel!U$2:BL$2,'Tsalin uzuulelt'!P$2,negtgel!U666:BL666)+ SUMIF(negtgel!U$2:BL$2,'Tsalin uzuulelt'!P$3,negtgel!U666:BL666)+ SUMIF(negtgel!U$2:BL$2,'Tsalin uzuulelt'!P$4,negtgel!U666:BL666)+ SUMIF(negtgel!U$2:BL$2,'Tsalin uzuulelt'!P$5,negtgel!U666:BL666)</f>
      </c>
      <c r="N666">
        <f>IF(ISNUMBER(U666*1)=CF666,0,K666-H666-G666)</f>
      </c>
      <c r="O666">
        <f>IF(ISNUMBER(U666*1)=CF666,0,L666)</f>
      </c>
      <c r="P666">
        <f>IF(ISNUMBER(U666*1)=CF666,0,M666)</f>
      </c>
      <c r="Q666">
        <f>IF(N666&gt;2400000,N666,0)</f>
      </c>
      <c r="R666">
        <f>IF(L666/Q666*100&lt;3,2,10)</f>
      </c>
      <c r="S666">
        <f>IF(CH666=0,0,IF(B666&gt;9,10,IF(B666&gt;8,B666,IF(B666&gt;7.7,7.8,IF(B666&gt;3,B666,IF(B666&gt;1.5,2))))))</f>
      </c>
      <c r="T666">
        <f>IFERROR(U666*1,0)</f>
      </c>
      <c r="U666" t="n">
        <v>80.0</v>
      </c>
      <c r="V666" t="s">
        <v>4516</v>
      </c>
      <c r="W666" t="s">
        <v>4499</v>
      </c>
      <c r="X666" t="n">
        <v>645556.0</v>
      </c>
      <c r="Y666" t="n">
        <v>645556.0</v>
      </c>
      <c r="Z666" t="n">
        <v>96833.0</v>
      </c>
      <c r="AA666" t="n">
        <v>129111.0</v>
      </c>
      <c r="AB666" t="n">
        <v>0.0</v>
      </c>
      <c r="AC666" t="n">
        <v>0.0</v>
      </c>
      <c r="AD666" t="n">
        <v>0.0</v>
      </c>
      <c r="AE666" t="n">
        <v>0.0</v>
      </c>
      <c r="AF666" t="n">
        <v>66000.0</v>
      </c>
      <c r="AG666" t="n">
        <v>0.0</v>
      </c>
      <c r="AH666" t="n">
        <v>0.0</v>
      </c>
      <c r="AI666" t="n">
        <v>0.0</v>
      </c>
      <c r="AJ666" t="n">
        <v>0.0</v>
      </c>
      <c r="AK666" t="n">
        <v>0.0</v>
      </c>
      <c r="AL666" t="n">
        <v>0.0</v>
      </c>
      <c r="AM666" t="n">
        <v>0.0</v>
      </c>
      <c r="AN666" t="n">
        <v>0.0</v>
      </c>
      <c r="AO666" t="n">
        <v>937500.0</v>
      </c>
      <c r="AP666" t="n">
        <v>93750.0</v>
      </c>
      <c r="AQ666" t="n">
        <v>78035.0</v>
      </c>
      <c r="CG666"/>
    </row>
    <row r="667">
      <c r="A667" t="n">
        <v>10.0</v>
      </c>
      <c r="B667">
        <f>IF((K667-G667-H667&gt;2400000),10,(L667/(K667-G667-H667)*100))</f>
      </c>
      <c r="C667">
        <f>IF(N667&gt;2400000,240000,(N667*S667)/100)</f>
      </c>
      <c r="D667">
        <f>IF(S667=0,0,IF((N667-I667)&gt;2400000,((((((N667-I667-J667)-240000))*0.1+(I667+J667)*0.1)))-7000,((((((N667-I667-J667)-(N667-I667-J667)*S667/100)))*0.1+(I667+J667)*0.1)-7000)))</f>
      </c>
      <c r="E667">
        <f>C667-O667</f>
      </c>
      <c r="F667">
        <f>D667-P667</f>
      </c>
      <c r="G667">
        <f>SUMIF(negtgel!U$2:BL$2,'Tsalin uzuulelt'!B$1,negtgel!U667:BL667) + SUMIF(negtgel!U$2:BL$2,'Tsalin uzuulelt'!B$2,negtgel!U667:BL667)+SUMIF(negtgel!U$2:BL$2,'Tsalin uzuulelt'!B$3,negtgel!U667:BL667)+SUMIF(negtgel!U$2:BL$2,'Tsalin uzuulelt'!B$4,negtgel!U667:BL667)+SUMIF(negtgel!U$2:BL$2,'Tsalin uzuulelt'!B$5,negtgel!U667:BL667)</f>
      </c>
      <c r="H667">
        <f>SUMIF(negtgel!U$2:BL$2,'Tsalin uzuulelt'!F$1,negtgel!U667:BL667) + SUMIF(negtgel!U$2:BL$2,'Tsalin uzuulelt'!F$2,negtgel!U667:BL667)+SUMIF(negtgel!U$2:BL$2,'Tsalin uzuulelt'!F$3,negtgel!U667:BL667)+SUMIF(negtgel!U$2:BL$2,'Tsalin uzuulelt'!F$4,negtgel!U667:BL667)+SUMIF(negtgel!U$2:BL$2,'Tsalin uzuulelt'!F$5,negtgel!U667:BL667)</f>
      </c>
      <c r="I667">
        <f>SUMIF(negtgel!U$2:BL$2,'Tsalin uzuulelt'!H$1,negtgel!U667:BL667) + SUMIF(negtgel!U$2:BL$2,'Tsalin uzuulelt'!H$2,negtgel!U667:BL667)+SUMIF(negtgel!U$2:BL$2,'Tsalin uzuulelt'!H$3,negtgel!U667:BL667)+SUMIF(negtgel!U$2:BL$2,'Tsalin uzuulelt'!H$4,negtgel!U667:BL667)+SUMIF(negtgel!U$2:BL$2,'Tsalin uzuulelt'!H$5,negtgel!U667:BL667)</f>
      </c>
      <c r="J667">
        <f>SUMIF(negtgel!U$2:BL$2,'Tsalin uzuulelt'!J$1,negtgel!U667:BL667) + SUMIF(negtgel!U$2:BL$2,'Tsalin uzuulelt'!J$2,negtgel!U667:BL667)+SUMIF(negtgel!U$2:BL$2,'Tsalin uzuulelt'!J$3,negtgel!U667:BL667)+SUMIF(negtgel!U$2:BL$2,'Tsalin uzuulelt'!J$4,negtgel!U667:BL667)+SUMIF(negtgel!U$2:BL$2,'Tsalin uzuulelt'!J$5,negtgel!U667:BL667)</f>
      </c>
      <c r="K667">
        <f>SUMIF(negtgel!U$2:BL$2,'Tsalin uzuulelt'!L$1,negtgel!U667:BL667) + SUMIF(negtgel!U$2:BL$2,'Tsalin uzuulelt'!L$2,negtgel!U667:BL667)+SUMIF(negtgel!U$2:BL$2,'Tsalin uzuulelt'!L$3,negtgel!U667:BL667)+SUMIF(negtgel!U$2:BL$2,'Tsalin uzuulelt'!L$4,negtgel!U667:BL667)+SUMIF(negtgel!U$2:BL$2,'Tsalin uzuulelt'!L$5,negtgel!U667:BL667)</f>
      </c>
      <c r="L667">
        <f>SUMIF(negtgel!U$2:BL$2,'Tsalin uzuulelt'!N$1,negtgel!U667:BL667) + SUMIF(negtgel!U$2:BL$2,'Tsalin uzuulelt'!N$2,negtgel!U667:BL667)+SUMIF(negtgel!U$2:BL$2,'Tsalin uzuulelt'!N$3,negtgel!U667:BL667)+SUMIF(negtgel!U$2:BL$2,'Tsalin uzuulelt'!N$4,negtgel!U667:BL667)+SUMIF(negtgel!U$2:BL$2,'Tsalin uzuulelt'!N$5,negtgel!U667:BL667)</f>
      </c>
      <c r="M667">
        <f>SUMIF(negtgel!U$2:BL$2,'Tsalin uzuulelt'!P$1,negtgel!U667:BL667) + SUMIF(negtgel!U$2:BL$2,'Tsalin uzuulelt'!P$2,negtgel!U667:BL667)+ SUMIF(negtgel!U$2:BL$2,'Tsalin uzuulelt'!P$3,negtgel!U667:BL667)+ SUMIF(negtgel!U$2:BL$2,'Tsalin uzuulelt'!P$4,negtgel!U667:BL667)+ SUMIF(negtgel!U$2:BL$2,'Tsalin uzuulelt'!P$5,negtgel!U667:BL667)</f>
      </c>
      <c r="N667">
        <f>IF(ISNUMBER(U667*1)=CF667,0,K667-H667-G667)</f>
      </c>
      <c r="O667">
        <f>IF(ISNUMBER(U667*1)=CF667,0,L667)</f>
      </c>
      <c r="P667">
        <f>IF(ISNUMBER(U667*1)=CF667,0,M667)</f>
      </c>
      <c r="Q667">
        <f>IF(N667&gt;2400000,N667,0)</f>
      </c>
      <c r="R667">
        <f>IF(L667/Q667*100&lt;3,2,10)</f>
      </c>
      <c r="S667">
        <f>IF(CH667=0,0,IF(B667&gt;9,10,IF(B667&gt;8,B667,IF(B667&gt;7.7,7.8,IF(B667&gt;3,B667,IF(B667&gt;1.5,2))))))</f>
      </c>
      <c r="T667">
        <f>IFERROR(U667*1,0)</f>
      </c>
      <c r="U667" t="n">
        <v>81.0</v>
      </c>
      <c r="V667" t="s">
        <v>4517</v>
      </c>
      <c r="W667" t="s">
        <v>4469</v>
      </c>
      <c r="X667" t="n">
        <v>677436.0</v>
      </c>
      <c r="Y667" t="n">
        <v>585058.0</v>
      </c>
      <c r="Z667" t="n">
        <v>146264.0</v>
      </c>
      <c r="AA667" t="n">
        <v>117012.0</v>
      </c>
      <c r="AB667" t="n">
        <v>0.0</v>
      </c>
      <c r="AC667" t="n">
        <v>0.0</v>
      </c>
      <c r="AD667" t="n">
        <v>0.0</v>
      </c>
      <c r="AE667" t="n">
        <v>0.0</v>
      </c>
      <c r="AF667" t="n">
        <v>57000.0</v>
      </c>
      <c r="AG667" t="n">
        <v>0.0</v>
      </c>
      <c r="AH667" t="n">
        <v>0.0</v>
      </c>
      <c r="AI667" t="n">
        <v>0.0</v>
      </c>
      <c r="AJ667" t="n">
        <v>0.0</v>
      </c>
      <c r="AK667" t="n">
        <v>0.0</v>
      </c>
      <c r="AL667" t="n">
        <v>0.0</v>
      </c>
      <c r="AM667" t="n">
        <v>0.0</v>
      </c>
      <c r="AN667" t="n">
        <v>0.0</v>
      </c>
      <c r="AO667" t="n">
        <v>905334.0</v>
      </c>
      <c r="AP667" t="n">
        <v>90534.0</v>
      </c>
      <c r="AQ667" t="n">
        <v>75050.1</v>
      </c>
      <c r="CG667"/>
    </row>
    <row r="668">
      <c r="A668" t="n">
        <v>10.0</v>
      </c>
      <c r="B668">
        <f>IF((K668-G668-H668&gt;2400000),10,(L668/(K668-G668-H668)*100))</f>
      </c>
      <c r="C668">
        <f>IF(N668&gt;2400000,240000,(N668*S668)/100)</f>
      </c>
      <c r="D668">
        <f>IF(S668=0,0,IF((N668-I668)&gt;2400000,((((((N668-I668-J668)-240000))*0.1+(I668+J668)*0.1)))-7000,((((((N668-I668-J668)-(N668-I668-J668)*S668/100)))*0.1+(I668+J668)*0.1)-7000)))</f>
      </c>
      <c r="E668">
        <f>C668-O668</f>
      </c>
      <c r="F668">
        <f>D668-P668</f>
      </c>
      <c r="G668">
        <f>SUMIF(negtgel!U$2:BL$2,'Tsalin uzuulelt'!B$1,negtgel!U668:BL668) + SUMIF(negtgel!U$2:BL$2,'Tsalin uzuulelt'!B$2,negtgel!U668:BL668)+SUMIF(negtgel!U$2:BL$2,'Tsalin uzuulelt'!B$3,negtgel!U668:BL668)+SUMIF(negtgel!U$2:BL$2,'Tsalin uzuulelt'!B$4,negtgel!U668:BL668)+SUMIF(negtgel!U$2:BL$2,'Tsalin uzuulelt'!B$5,negtgel!U668:BL668)</f>
      </c>
      <c r="H668">
        <f>SUMIF(negtgel!U$2:BL$2,'Tsalin uzuulelt'!F$1,negtgel!U668:BL668) + SUMIF(negtgel!U$2:BL$2,'Tsalin uzuulelt'!F$2,negtgel!U668:BL668)+SUMIF(negtgel!U$2:BL$2,'Tsalin uzuulelt'!F$3,negtgel!U668:BL668)+SUMIF(negtgel!U$2:BL$2,'Tsalin uzuulelt'!F$4,negtgel!U668:BL668)+SUMIF(negtgel!U$2:BL$2,'Tsalin uzuulelt'!F$5,negtgel!U668:BL668)</f>
      </c>
      <c r="I668">
        <f>SUMIF(negtgel!U$2:BL$2,'Tsalin uzuulelt'!H$1,negtgel!U668:BL668) + SUMIF(negtgel!U$2:BL$2,'Tsalin uzuulelt'!H$2,negtgel!U668:BL668)+SUMIF(negtgel!U$2:BL$2,'Tsalin uzuulelt'!H$3,negtgel!U668:BL668)+SUMIF(negtgel!U$2:BL$2,'Tsalin uzuulelt'!H$4,negtgel!U668:BL668)+SUMIF(negtgel!U$2:BL$2,'Tsalin uzuulelt'!H$5,negtgel!U668:BL668)</f>
      </c>
      <c r="J668">
        <f>SUMIF(negtgel!U$2:BL$2,'Tsalin uzuulelt'!J$1,negtgel!U668:BL668) + SUMIF(negtgel!U$2:BL$2,'Tsalin uzuulelt'!J$2,negtgel!U668:BL668)+SUMIF(negtgel!U$2:BL$2,'Tsalin uzuulelt'!J$3,negtgel!U668:BL668)+SUMIF(negtgel!U$2:BL$2,'Tsalin uzuulelt'!J$4,negtgel!U668:BL668)+SUMIF(negtgel!U$2:BL$2,'Tsalin uzuulelt'!J$5,negtgel!U668:BL668)</f>
      </c>
      <c r="K668">
        <f>SUMIF(negtgel!U$2:BL$2,'Tsalin uzuulelt'!L$1,negtgel!U668:BL668) + SUMIF(negtgel!U$2:BL$2,'Tsalin uzuulelt'!L$2,negtgel!U668:BL668)+SUMIF(negtgel!U$2:BL$2,'Tsalin uzuulelt'!L$3,negtgel!U668:BL668)+SUMIF(negtgel!U$2:BL$2,'Tsalin uzuulelt'!L$4,negtgel!U668:BL668)+SUMIF(negtgel!U$2:BL$2,'Tsalin uzuulelt'!L$5,negtgel!U668:BL668)</f>
      </c>
      <c r="L668">
        <f>SUMIF(negtgel!U$2:BL$2,'Tsalin uzuulelt'!N$1,negtgel!U668:BL668) + SUMIF(negtgel!U$2:BL$2,'Tsalin uzuulelt'!N$2,negtgel!U668:BL668)+SUMIF(negtgel!U$2:BL$2,'Tsalin uzuulelt'!N$3,negtgel!U668:BL668)+SUMIF(negtgel!U$2:BL$2,'Tsalin uzuulelt'!N$4,negtgel!U668:BL668)+SUMIF(negtgel!U$2:BL$2,'Tsalin uzuulelt'!N$5,negtgel!U668:BL668)</f>
      </c>
      <c r="M668">
        <f>SUMIF(negtgel!U$2:BL$2,'Tsalin uzuulelt'!P$1,negtgel!U668:BL668) + SUMIF(negtgel!U$2:BL$2,'Tsalin uzuulelt'!P$2,negtgel!U668:BL668)+ SUMIF(negtgel!U$2:BL$2,'Tsalin uzuulelt'!P$3,negtgel!U668:BL668)+ SUMIF(negtgel!U$2:BL$2,'Tsalin uzuulelt'!P$4,negtgel!U668:BL668)+ SUMIF(negtgel!U$2:BL$2,'Tsalin uzuulelt'!P$5,negtgel!U668:BL668)</f>
      </c>
      <c r="N668">
        <f>IF(ISNUMBER(U668*1)=CF668,0,K668-H668-G668)</f>
      </c>
      <c r="O668">
        <f>IF(ISNUMBER(U668*1)=CF668,0,L668)</f>
      </c>
      <c r="P668">
        <f>IF(ISNUMBER(U668*1)=CF668,0,M668)</f>
      </c>
      <c r="Q668">
        <f>IF(N668&gt;2400000,N668,0)</f>
      </c>
      <c r="R668">
        <f>IF(L668/Q668*100&lt;3,2,10)</f>
      </c>
      <c r="S668">
        <f>IF(CH668=0,0,IF(B668&gt;9,10,IF(B668&gt;8,B668,IF(B668&gt;7.7,7.8,IF(B668&gt;3,B668,IF(B668&gt;1.5,2))))))</f>
      </c>
      <c r="T668">
        <f>IFERROR(U668*1,0)</f>
      </c>
      <c r="U668" t="n">
        <v>82.0</v>
      </c>
      <c r="V668" t="s">
        <v>4518</v>
      </c>
      <c r="W668" t="s">
        <v>4469</v>
      </c>
      <c r="X668" t="n">
        <v>677436.0</v>
      </c>
      <c r="Y668" t="n">
        <v>677436.0</v>
      </c>
      <c r="Z668" t="n">
        <v>135487.0</v>
      </c>
      <c r="AA668" t="n">
        <v>149036.0</v>
      </c>
      <c r="AB668" t="n">
        <v>0.0</v>
      </c>
      <c r="AC668" t="n">
        <v>0.0</v>
      </c>
      <c r="AD668" t="n">
        <v>0.0</v>
      </c>
      <c r="AE668" t="n">
        <v>0.0</v>
      </c>
      <c r="AF668" t="n">
        <v>66000.0</v>
      </c>
      <c r="AG668" t="n">
        <v>0.0</v>
      </c>
      <c r="AH668" t="n">
        <v>0.0</v>
      </c>
      <c r="AI668" t="n">
        <v>0.0</v>
      </c>
      <c r="AJ668" t="n">
        <v>0.0</v>
      </c>
      <c r="AK668" t="n">
        <v>0.0</v>
      </c>
      <c r="AL668" t="n">
        <v>0.0</v>
      </c>
      <c r="AM668" t="n">
        <v>0.0</v>
      </c>
      <c r="AN668" t="n">
        <v>0.0</v>
      </c>
      <c r="AO668" t="n">
        <v>1027959.0</v>
      </c>
      <c r="AP668" t="n">
        <v>102796.0</v>
      </c>
      <c r="AQ668" t="n">
        <v>86176.3</v>
      </c>
      <c r="CG668"/>
    </row>
    <row r="669">
      <c r="A669" t="n">
        <v>10.0</v>
      </c>
      <c r="B669">
        <f>IF((K669-G669-H669&gt;2400000),10,(L669/(K669-G669-H669)*100))</f>
      </c>
      <c r="C669">
        <f>IF(N669&gt;2400000,240000,(N669*S669)/100)</f>
      </c>
      <c r="D669">
        <f>IF(S669=0,0,IF((N669-I669)&gt;2400000,((((((N669-I669-J669)-240000))*0.1+(I669+J669)*0.1)))-7000,((((((N669-I669-J669)-(N669-I669-J669)*S669/100)))*0.1+(I669+J669)*0.1)-7000)))</f>
      </c>
      <c r="E669">
        <f>C669-O669</f>
      </c>
      <c r="F669">
        <f>D669-P669</f>
      </c>
      <c r="G669">
        <f>SUMIF(negtgel!U$2:BL$2,'Tsalin uzuulelt'!B$1,negtgel!U669:BL669) + SUMIF(negtgel!U$2:BL$2,'Tsalin uzuulelt'!B$2,negtgel!U669:BL669)+SUMIF(negtgel!U$2:BL$2,'Tsalin uzuulelt'!B$3,negtgel!U669:BL669)+SUMIF(negtgel!U$2:BL$2,'Tsalin uzuulelt'!B$4,negtgel!U669:BL669)+SUMIF(negtgel!U$2:BL$2,'Tsalin uzuulelt'!B$5,negtgel!U669:BL669)</f>
      </c>
      <c r="H669">
        <f>SUMIF(negtgel!U$2:BL$2,'Tsalin uzuulelt'!F$1,negtgel!U669:BL669) + SUMIF(negtgel!U$2:BL$2,'Tsalin uzuulelt'!F$2,negtgel!U669:BL669)+SUMIF(negtgel!U$2:BL$2,'Tsalin uzuulelt'!F$3,negtgel!U669:BL669)+SUMIF(negtgel!U$2:BL$2,'Tsalin uzuulelt'!F$4,negtgel!U669:BL669)+SUMIF(negtgel!U$2:BL$2,'Tsalin uzuulelt'!F$5,negtgel!U669:BL669)</f>
      </c>
      <c r="I669">
        <f>SUMIF(negtgel!U$2:BL$2,'Tsalin uzuulelt'!H$1,negtgel!U669:BL669) + SUMIF(negtgel!U$2:BL$2,'Tsalin uzuulelt'!H$2,negtgel!U669:BL669)+SUMIF(negtgel!U$2:BL$2,'Tsalin uzuulelt'!H$3,negtgel!U669:BL669)+SUMIF(negtgel!U$2:BL$2,'Tsalin uzuulelt'!H$4,negtgel!U669:BL669)+SUMIF(negtgel!U$2:BL$2,'Tsalin uzuulelt'!H$5,negtgel!U669:BL669)</f>
      </c>
      <c r="J669">
        <f>SUMIF(negtgel!U$2:BL$2,'Tsalin uzuulelt'!J$1,negtgel!U669:BL669) + SUMIF(negtgel!U$2:BL$2,'Tsalin uzuulelt'!J$2,negtgel!U669:BL669)+SUMIF(negtgel!U$2:BL$2,'Tsalin uzuulelt'!J$3,negtgel!U669:BL669)+SUMIF(negtgel!U$2:BL$2,'Tsalin uzuulelt'!J$4,negtgel!U669:BL669)+SUMIF(negtgel!U$2:BL$2,'Tsalin uzuulelt'!J$5,negtgel!U669:BL669)</f>
      </c>
      <c r="K669">
        <f>SUMIF(negtgel!U$2:BL$2,'Tsalin uzuulelt'!L$1,negtgel!U669:BL669) + SUMIF(negtgel!U$2:BL$2,'Tsalin uzuulelt'!L$2,negtgel!U669:BL669)+SUMIF(negtgel!U$2:BL$2,'Tsalin uzuulelt'!L$3,negtgel!U669:BL669)+SUMIF(negtgel!U$2:BL$2,'Tsalin uzuulelt'!L$4,negtgel!U669:BL669)+SUMIF(negtgel!U$2:BL$2,'Tsalin uzuulelt'!L$5,negtgel!U669:BL669)</f>
      </c>
      <c r="L669">
        <f>SUMIF(negtgel!U$2:BL$2,'Tsalin uzuulelt'!N$1,negtgel!U669:BL669) + SUMIF(negtgel!U$2:BL$2,'Tsalin uzuulelt'!N$2,negtgel!U669:BL669)+SUMIF(negtgel!U$2:BL$2,'Tsalin uzuulelt'!N$3,negtgel!U669:BL669)+SUMIF(negtgel!U$2:BL$2,'Tsalin uzuulelt'!N$4,negtgel!U669:BL669)+SUMIF(negtgel!U$2:BL$2,'Tsalin uzuulelt'!N$5,negtgel!U669:BL669)</f>
      </c>
      <c r="M669">
        <f>SUMIF(negtgel!U$2:BL$2,'Tsalin uzuulelt'!P$1,negtgel!U669:BL669) + SUMIF(negtgel!U$2:BL$2,'Tsalin uzuulelt'!P$2,negtgel!U669:BL669)+ SUMIF(negtgel!U$2:BL$2,'Tsalin uzuulelt'!P$3,negtgel!U669:BL669)+ SUMIF(negtgel!U$2:BL$2,'Tsalin uzuulelt'!P$4,negtgel!U669:BL669)+ SUMIF(negtgel!U$2:BL$2,'Tsalin uzuulelt'!P$5,negtgel!U669:BL669)</f>
      </c>
      <c r="N669">
        <f>IF(ISNUMBER(U669*1)=CF669,0,K669-H669-G669)</f>
      </c>
      <c r="O669">
        <f>IF(ISNUMBER(U669*1)=CF669,0,L669)</f>
      </c>
      <c r="P669">
        <f>IF(ISNUMBER(U669*1)=CF669,0,M669)</f>
      </c>
      <c r="Q669">
        <f>IF(N669&gt;2400000,N669,0)</f>
      </c>
      <c r="R669">
        <f>IF(L669/Q669*100&lt;3,2,10)</f>
      </c>
      <c r="S669">
        <f>IF(CH669=0,0,IF(B669&gt;9,10,IF(B669&gt;8,B669,IF(B669&gt;7.7,7.8,IF(B669&gt;3,B669,IF(B669&gt;1.5,2))))))</f>
      </c>
      <c r="T669">
        <f>IFERROR(U669*1,0)</f>
      </c>
      <c r="U669" t="n">
        <v>83.0</v>
      </c>
      <c r="V669" t="s">
        <v>4519</v>
      </c>
      <c r="W669" t="s">
        <v>4499</v>
      </c>
      <c r="X669" t="n">
        <v>677436.0</v>
      </c>
      <c r="Y669" t="n">
        <v>677436.0</v>
      </c>
      <c r="Z669" t="n">
        <v>135487.0</v>
      </c>
      <c r="AA669" t="n">
        <v>135487.0</v>
      </c>
      <c r="AB669" t="n">
        <v>33872.0</v>
      </c>
      <c r="AC669" t="n">
        <v>0.0</v>
      </c>
      <c r="AD669" t="n">
        <v>0.0</v>
      </c>
      <c r="AE669" t="n">
        <v>0.0</v>
      </c>
      <c r="AF669" t="n">
        <v>66000.0</v>
      </c>
      <c r="AG669" t="n">
        <v>0.0</v>
      </c>
      <c r="AH669" t="n">
        <v>0.0</v>
      </c>
      <c r="AI669" t="n">
        <v>0.0</v>
      </c>
      <c r="AJ669" t="n">
        <v>0.0</v>
      </c>
      <c r="AK669" t="n">
        <v>0.0</v>
      </c>
      <c r="AL669" t="n">
        <v>0.0</v>
      </c>
      <c r="AM669" t="n">
        <v>0.0</v>
      </c>
      <c r="AN669" t="n">
        <v>0.0</v>
      </c>
      <c r="AO669" t="n">
        <v>1048282.0</v>
      </c>
      <c r="AP669" t="n">
        <v>104829.0</v>
      </c>
      <c r="AQ669" t="n">
        <v>88005.4</v>
      </c>
      <c r="CG669"/>
    </row>
    <row r="670">
      <c r="A670" t="n">
        <v>10.0</v>
      </c>
      <c r="B670">
        <f>IF((K670-G670-H670&gt;2400000),10,(L670/(K670-G670-H670)*100))</f>
      </c>
      <c r="C670">
        <f>IF(N670&gt;2400000,240000,(N670*S670)/100)</f>
      </c>
      <c r="D670">
        <f>IF(S670=0,0,IF((N670-I670)&gt;2400000,((((((N670-I670-J670)-240000))*0.1+(I670+J670)*0.1)))-7000,((((((N670-I670-J670)-(N670-I670-J670)*S670/100)))*0.1+(I670+J670)*0.1)-7000)))</f>
      </c>
      <c r="E670">
        <f>C670-O670</f>
      </c>
      <c r="F670">
        <f>D670-P670</f>
      </c>
      <c r="G670">
        <f>SUMIF(negtgel!U$2:BL$2,'Tsalin uzuulelt'!B$1,negtgel!U670:BL670) + SUMIF(negtgel!U$2:BL$2,'Tsalin uzuulelt'!B$2,negtgel!U670:BL670)+SUMIF(negtgel!U$2:BL$2,'Tsalin uzuulelt'!B$3,negtgel!U670:BL670)+SUMIF(negtgel!U$2:BL$2,'Tsalin uzuulelt'!B$4,negtgel!U670:BL670)+SUMIF(negtgel!U$2:BL$2,'Tsalin uzuulelt'!B$5,negtgel!U670:BL670)</f>
      </c>
      <c r="H670">
        <f>SUMIF(negtgel!U$2:BL$2,'Tsalin uzuulelt'!F$1,negtgel!U670:BL670) + SUMIF(negtgel!U$2:BL$2,'Tsalin uzuulelt'!F$2,negtgel!U670:BL670)+SUMIF(negtgel!U$2:BL$2,'Tsalin uzuulelt'!F$3,negtgel!U670:BL670)+SUMIF(negtgel!U$2:BL$2,'Tsalin uzuulelt'!F$4,negtgel!U670:BL670)+SUMIF(negtgel!U$2:BL$2,'Tsalin uzuulelt'!F$5,negtgel!U670:BL670)</f>
      </c>
      <c r="I670">
        <f>SUMIF(negtgel!U$2:BL$2,'Tsalin uzuulelt'!H$1,negtgel!U670:BL670) + SUMIF(negtgel!U$2:BL$2,'Tsalin uzuulelt'!H$2,negtgel!U670:BL670)+SUMIF(negtgel!U$2:BL$2,'Tsalin uzuulelt'!H$3,negtgel!U670:BL670)+SUMIF(negtgel!U$2:BL$2,'Tsalin uzuulelt'!H$4,negtgel!U670:BL670)+SUMIF(negtgel!U$2:BL$2,'Tsalin uzuulelt'!H$5,negtgel!U670:BL670)</f>
      </c>
      <c r="J670">
        <f>SUMIF(negtgel!U$2:BL$2,'Tsalin uzuulelt'!J$1,negtgel!U670:BL670) + SUMIF(negtgel!U$2:BL$2,'Tsalin uzuulelt'!J$2,negtgel!U670:BL670)+SUMIF(negtgel!U$2:BL$2,'Tsalin uzuulelt'!J$3,negtgel!U670:BL670)+SUMIF(negtgel!U$2:BL$2,'Tsalin uzuulelt'!J$4,negtgel!U670:BL670)+SUMIF(negtgel!U$2:BL$2,'Tsalin uzuulelt'!J$5,negtgel!U670:BL670)</f>
      </c>
      <c r="K670">
        <f>SUMIF(negtgel!U$2:BL$2,'Tsalin uzuulelt'!L$1,negtgel!U670:BL670) + SUMIF(negtgel!U$2:BL$2,'Tsalin uzuulelt'!L$2,negtgel!U670:BL670)+SUMIF(negtgel!U$2:BL$2,'Tsalin uzuulelt'!L$3,negtgel!U670:BL670)+SUMIF(negtgel!U$2:BL$2,'Tsalin uzuulelt'!L$4,negtgel!U670:BL670)+SUMIF(negtgel!U$2:BL$2,'Tsalin uzuulelt'!L$5,negtgel!U670:BL670)</f>
      </c>
      <c r="L670">
        <f>SUMIF(negtgel!U$2:BL$2,'Tsalin uzuulelt'!N$1,negtgel!U670:BL670) + SUMIF(negtgel!U$2:BL$2,'Tsalin uzuulelt'!N$2,negtgel!U670:BL670)+SUMIF(negtgel!U$2:BL$2,'Tsalin uzuulelt'!N$3,negtgel!U670:BL670)+SUMIF(negtgel!U$2:BL$2,'Tsalin uzuulelt'!N$4,negtgel!U670:BL670)+SUMIF(negtgel!U$2:BL$2,'Tsalin uzuulelt'!N$5,negtgel!U670:BL670)</f>
      </c>
      <c r="M670">
        <f>SUMIF(negtgel!U$2:BL$2,'Tsalin uzuulelt'!P$1,negtgel!U670:BL670) + SUMIF(negtgel!U$2:BL$2,'Tsalin uzuulelt'!P$2,negtgel!U670:BL670)+ SUMIF(negtgel!U$2:BL$2,'Tsalin uzuulelt'!P$3,negtgel!U670:BL670)+ SUMIF(negtgel!U$2:BL$2,'Tsalin uzuulelt'!P$4,negtgel!U670:BL670)+ SUMIF(negtgel!U$2:BL$2,'Tsalin uzuulelt'!P$5,negtgel!U670:BL670)</f>
      </c>
      <c r="N670">
        <f>IF(ISNUMBER(U670*1)=CF670,0,K670-H670-G670)</f>
      </c>
      <c r="O670">
        <f>IF(ISNUMBER(U670*1)=CF670,0,L670)</f>
      </c>
      <c r="P670">
        <f>IF(ISNUMBER(U670*1)=CF670,0,M670)</f>
      </c>
      <c r="Q670">
        <f>IF(N670&gt;2400000,N670,0)</f>
      </c>
      <c r="R670">
        <f>IF(L670/Q670*100&lt;3,2,10)</f>
      </c>
      <c r="S670">
        <f>IF(CH670=0,0,IF(B670&gt;9,10,IF(B670&gt;8,B670,IF(B670&gt;7.7,7.8,IF(B670&gt;3,B670,IF(B670&gt;1.5,2))))))</f>
      </c>
      <c r="T670">
        <f>IFERROR(U670*1,0)</f>
      </c>
      <c r="U670" t="n">
        <v>84.0</v>
      </c>
      <c r="V670" t="s">
        <v>4520</v>
      </c>
      <c r="W670" t="s">
        <v>4469</v>
      </c>
      <c r="X670" t="n">
        <v>613669.0</v>
      </c>
      <c r="Y670" t="n">
        <v>613669.0</v>
      </c>
      <c r="Z670" t="n">
        <v>30683.0</v>
      </c>
      <c r="AA670" t="n">
        <v>110460.0</v>
      </c>
      <c r="AB670" t="n">
        <v>0.0</v>
      </c>
      <c r="AC670" t="n">
        <v>0.0</v>
      </c>
      <c r="AD670" t="n">
        <v>0.0</v>
      </c>
      <c r="AE670" t="n">
        <v>0.0</v>
      </c>
      <c r="AF670" t="n">
        <v>66000.0</v>
      </c>
      <c r="AG670" t="n">
        <v>0.0</v>
      </c>
      <c r="AH670" t="n">
        <v>0.0</v>
      </c>
      <c r="AI670" t="n">
        <v>0.0</v>
      </c>
      <c r="AJ670" t="n">
        <v>0.0</v>
      </c>
      <c r="AK670" t="n">
        <v>0.0</v>
      </c>
      <c r="AL670" t="n">
        <v>0.0</v>
      </c>
      <c r="AM670" t="n">
        <v>0.0</v>
      </c>
      <c r="AN670" t="n">
        <v>0.0</v>
      </c>
      <c r="AO670" t="n">
        <v>820812.0</v>
      </c>
      <c r="AP670" t="n">
        <v>82081.0</v>
      </c>
      <c r="AQ670" t="n">
        <v>67533.1</v>
      </c>
      <c r="CG670"/>
    </row>
    <row r="671">
      <c r="A671" t="n">
        <v>10.0</v>
      </c>
      <c r="B671">
        <f>IF((K671-G671-H671&gt;2400000),10,(L671/(K671-G671-H671)*100))</f>
      </c>
      <c r="C671">
        <f>IF(N671&gt;2400000,240000,(N671*S671)/100)</f>
      </c>
      <c r="D671">
        <f>IF(S671=0,0,IF((N671-I671)&gt;2400000,((((((N671-I671-J671)-240000))*0.1+(I671+J671)*0.1)))-7000,((((((N671-I671-J671)-(N671-I671-J671)*S671/100)))*0.1+(I671+J671)*0.1)-7000)))</f>
      </c>
      <c r="E671">
        <f>C671-O671</f>
      </c>
      <c r="F671">
        <f>D671-P671</f>
      </c>
      <c r="G671">
        <f>SUMIF(negtgel!U$2:BL$2,'Tsalin uzuulelt'!B$1,negtgel!U671:BL671) + SUMIF(negtgel!U$2:BL$2,'Tsalin uzuulelt'!B$2,negtgel!U671:BL671)+SUMIF(negtgel!U$2:BL$2,'Tsalin uzuulelt'!B$3,negtgel!U671:BL671)+SUMIF(negtgel!U$2:BL$2,'Tsalin uzuulelt'!B$4,negtgel!U671:BL671)+SUMIF(negtgel!U$2:BL$2,'Tsalin uzuulelt'!B$5,negtgel!U671:BL671)</f>
      </c>
      <c r="H671">
        <f>SUMIF(negtgel!U$2:BL$2,'Tsalin uzuulelt'!F$1,negtgel!U671:BL671) + SUMIF(negtgel!U$2:BL$2,'Tsalin uzuulelt'!F$2,negtgel!U671:BL671)+SUMIF(negtgel!U$2:BL$2,'Tsalin uzuulelt'!F$3,negtgel!U671:BL671)+SUMIF(negtgel!U$2:BL$2,'Tsalin uzuulelt'!F$4,negtgel!U671:BL671)+SUMIF(negtgel!U$2:BL$2,'Tsalin uzuulelt'!F$5,negtgel!U671:BL671)</f>
      </c>
      <c r="I671">
        <f>SUMIF(negtgel!U$2:BL$2,'Tsalin uzuulelt'!H$1,negtgel!U671:BL671) + SUMIF(negtgel!U$2:BL$2,'Tsalin uzuulelt'!H$2,negtgel!U671:BL671)+SUMIF(negtgel!U$2:BL$2,'Tsalin uzuulelt'!H$3,negtgel!U671:BL671)+SUMIF(negtgel!U$2:BL$2,'Tsalin uzuulelt'!H$4,negtgel!U671:BL671)+SUMIF(negtgel!U$2:BL$2,'Tsalin uzuulelt'!H$5,negtgel!U671:BL671)</f>
      </c>
      <c r="J671">
        <f>SUMIF(negtgel!U$2:BL$2,'Tsalin uzuulelt'!J$1,negtgel!U671:BL671) + SUMIF(negtgel!U$2:BL$2,'Tsalin uzuulelt'!J$2,negtgel!U671:BL671)+SUMIF(negtgel!U$2:BL$2,'Tsalin uzuulelt'!J$3,negtgel!U671:BL671)+SUMIF(negtgel!U$2:BL$2,'Tsalin uzuulelt'!J$4,negtgel!U671:BL671)+SUMIF(negtgel!U$2:BL$2,'Tsalin uzuulelt'!J$5,negtgel!U671:BL671)</f>
      </c>
      <c r="K671">
        <f>SUMIF(negtgel!U$2:BL$2,'Tsalin uzuulelt'!L$1,negtgel!U671:BL671) + SUMIF(negtgel!U$2:BL$2,'Tsalin uzuulelt'!L$2,negtgel!U671:BL671)+SUMIF(negtgel!U$2:BL$2,'Tsalin uzuulelt'!L$3,negtgel!U671:BL671)+SUMIF(negtgel!U$2:BL$2,'Tsalin uzuulelt'!L$4,negtgel!U671:BL671)+SUMIF(negtgel!U$2:BL$2,'Tsalin uzuulelt'!L$5,negtgel!U671:BL671)</f>
      </c>
      <c r="L671">
        <f>SUMIF(negtgel!U$2:BL$2,'Tsalin uzuulelt'!N$1,negtgel!U671:BL671) + SUMIF(negtgel!U$2:BL$2,'Tsalin uzuulelt'!N$2,negtgel!U671:BL671)+SUMIF(negtgel!U$2:BL$2,'Tsalin uzuulelt'!N$3,negtgel!U671:BL671)+SUMIF(negtgel!U$2:BL$2,'Tsalin uzuulelt'!N$4,negtgel!U671:BL671)+SUMIF(negtgel!U$2:BL$2,'Tsalin uzuulelt'!N$5,negtgel!U671:BL671)</f>
      </c>
      <c r="M671">
        <f>SUMIF(negtgel!U$2:BL$2,'Tsalin uzuulelt'!P$1,negtgel!U671:BL671) + SUMIF(negtgel!U$2:BL$2,'Tsalin uzuulelt'!P$2,negtgel!U671:BL671)+ SUMIF(negtgel!U$2:BL$2,'Tsalin uzuulelt'!P$3,negtgel!U671:BL671)+ SUMIF(negtgel!U$2:BL$2,'Tsalin uzuulelt'!P$4,negtgel!U671:BL671)+ SUMIF(negtgel!U$2:BL$2,'Tsalin uzuulelt'!P$5,negtgel!U671:BL671)</f>
      </c>
      <c r="N671">
        <f>IF(ISNUMBER(U671*1)=CF671,0,K671-H671-G671)</f>
      </c>
      <c r="O671">
        <f>IF(ISNUMBER(U671*1)=CF671,0,L671)</f>
      </c>
      <c r="P671">
        <f>IF(ISNUMBER(U671*1)=CF671,0,M671)</f>
      </c>
      <c r="Q671">
        <f>IF(N671&gt;2400000,N671,0)</f>
      </c>
      <c r="R671">
        <f>IF(L671/Q671*100&lt;3,2,10)</f>
      </c>
      <c r="S671">
        <f>IF(CH671=0,0,IF(B671&gt;9,10,IF(B671&gt;8,B671,IF(B671&gt;7.7,7.8,IF(B671&gt;3,B671,IF(B671&gt;1.5,2))))))</f>
      </c>
      <c r="T671">
        <f>IFERROR(U671*1,0)</f>
      </c>
      <c r="U671" t="n">
        <v>85.0</v>
      </c>
      <c r="V671" t="s">
        <v>4521</v>
      </c>
      <c r="W671" t="s">
        <v>4469</v>
      </c>
      <c r="X671" t="n">
        <v>645556.0</v>
      </c>
      <c r="Y671" t="n">
        <v>645556.0</v>
      </c>
      <c r="Z671" t="n">
        <v>109745.0</v>
      </c>
      <c r="AA671" t="n">
        <v>116200.0</v>
      </c>
      <c r="AB671" t="n">
        <v>0.0</v>
      </c>
      <c r="AC671" t="n">
        <v>0.0</v>
      </c>
      <c r="AD671" t="n">
        <v>0.0</v>
      </c>
      <c r="AE671" t="n">
        <v>0.0</v>
      </c>
      <c r="AF671" t="n">
        <v>66000.0</v>
      </c>
      <c r="AG671" t="n">
        <v>0.0</v>
      </c>
      <c r="AH671" t="n">
        <v>0.0</v>
      </c>
      <c r="AI671" t="n">
        <v>0.0</v>
      </c>
      <c r="AJ671" t="n">
        <v>0.0</v>
      </c>
      <c r="AK671" t="n">
        <v>0.0</v>
      </c>
      <c r="AL671" t="n">
        <v>0.0</v>
      </c>
      <c r="AM671" t="n">
        <v>0.0</v>
      </c>
      <c r="AN671" t="n">
        <v>0.0</v>
      </c>
      <c r="AO671" t="n">
        <v>937501.0</v>
      </c>
      <c r="AP671" t="n">
        <v>93750.0</v>
      </c>
      <c r="AQ671" t="n">
        <v>78035.1</v>
      </c>
      <c r="CG671"/>
    </row>
    <row r="672">
      <c r="A672" t="n">
        <v>10.0</v>
      </c>
      <c r="B672">
        <f>IF((K672-G672-H672&gt;2400000),10,(L672/(K672-G672-H672)*100))</f>
      </c>
      <c r="C672">
        <f>IF(N672&gt;2400000,240000,(N672*S672)/100)</f>
      </c>
      <c r="D672">
        <f>IF(S672=0,0,IF((N672-I672)&gt;2400000,((((((N672-I672-J672)-240000))*0.1+(I672+J672)*0.1)))-7000,((((((N672-I672-J672)-(N672-I672-J672)*S672/100)))*0.1+(I672+J672)*0.1)-7000)))</f>
      </c>
      <c r="E672">
        <f>C672-O672</f>
      </c>
      <c r="F672">
        <f>D672-P672</f>
      </c>
      <c r="G672">
        <f>SUMIF(negtgel!U$2:BL$2,'Tsalin uzuulelt'!B$1,negtgel!U672:BL672) + SUMIF(negtgel!U$2:BL$2,'Tsalin uzuulelt'!B$2,negtgel!U672:BL672)+SUMIF(negtgel!U$2:BL$2,'Tsalin uzuulelt'!B$3,negtgel!U672:BL672)+SUMIF(negtgel!U$2:BL$2,'Tsalin uzuulelt'!B$4,negtgel!U672:BL672)+SUMIF(negtgel!U$2:BL$2,'Tsalin uzuulelt'!B$5,negtgel!U672:BL672)</f>
      </c>
      <c r="H672">
        <f>SUMIF(negtgel!U$2:BL$2,'Tsalin uzuulelt'!F$1,negtgel!U672:BL672) + SUMIF(negtgel!U$2:BL$2,'Tsalin uzuulelt'!F$2,negtgel!U672:BL672)+SUMIF(negtgel!U$2:BL$2,'Tsalin uzuulelt'!F$3,negtgel!U672:BL672)+SUMIF(negtgel!U$2:BL$2,'Tsalin uzuulelt'!F$4,negtgel!U672:BL672)+SUMIF(negtgel!U$2:BL$2,'Tsalin uzuulelt'!F$5,negtgel!U672:BL672)</f>
      </c>
      <c r="I672">
        <f>SUMIF(negtgel!U$2:BL$2,'Tsalin uzuulelt'!H$1,negtgel!U672:BL672) + SUMIF(negtgel!U$2:BL$2,'Tsalin uzuulelt'!H$2,negtgel!U672:BL672)+SUMIF(negtgel!U$2:BL$2,'Tsalin uzuulelt'!H$3,negtgel!U672:BL672)+SUMIF(negtgel!U$2:BL$2,'Tsalin uzuulelt'!H$4,negtgel!U672:BL672)+SUMIF(negtgel!U$2:BL$2,'Tsalin uzuulelt'!H$5,negtgel!U672:BL672)</f>
      </c>
      <c r="J672">
        <f>SUMIF(negtgel!U$2:BL$2,'Tsalin uzuulelt'!J$1,negtgel!U672:BL672) + SUMIF(negtgel!U$2:BL$2,'Tsalin uzuulelt'!J$2,negtgel!U672:BL672)+SUMIF(negtgel!U$2:BL$2,'Tsalin uzuulelt'!J$3,negtgel!U672:BL672)+SUMIF(negtgel!U$2:BL$2,'Tsalin uzuulelt'!J$4,negtgel!U672:BL672)+SUMIF(negtgel!U$2:BL$2,'Tsalin uzuulelt'!J$5,negtgel!U672:BL672)</f>
      </c>
      <c r="K672">
        <f>SUMIF(negtgel!U$2:BL$2,'Tsalin uzuulelt'!L$1,negtgel!U672:BL672) + SUMIF(negtgel!U$2:BL$2,'Tsalin uzuulelt'!L$2,negtgel!U672:BL672)+SUMIF(negtgel!U$2:BL$2,'Tsalin uzuulelt'!L$3,negtgel!U672:BL672)+SUMIF(negtgel!U$2:BL$2,'Tsalin uzuulelt'!L$4,negtgel!U672:BL672)+SUMIF(negtgel!U$2:BL$2,'Tsalin uzuulelt'!L$5,negtgel!U672:BL672)</f>
      </c>
      <c r="L672">
        <f>SUMIF(negtgel!U$2:BL$2,'Tsalin uzuulelt'!N$1,negtgel!U672:BL672) + SUMIF(negtgel!U$2:BL$2,'Tsalin uzuulelt'!N$2,negtgel!U672:BL672)+SUMIF(negtgel!U$2:BL$2,'Tsalin uzuulelt'!N$3,negtgel!U672:BL672)+SUMIF(negtgel!U$2:BL$2,'Tsalin uzuulelt'!N$4,negtgel!U672:BL672)+SUMIF(negtgel!U$2:BL$2,'Tsalin uzuulelt'!N$5,negtgel!U672:BL672)</f>
      </c>
      <c r="M672">
        <f>SUMIF(negtgel!U$2:BL$2,'Tsalin uzuulelt'!P$1,negtgel!U672:BL672) + SUMIF(negtgel!U$2:BL$2,'Tsalin uzuulelt'!P$2,negtgel!U672:BL672)+ SUMIF(negtgel!U$2:BL$2,'Tsalin uzuulelt'!P$3,negtgel!U672:BL672)+ SUMIF(negtgel!U$2:BL$2,'Tsalin uzuulelt'!P$4,negtgel!U672:BL672)+ SUMIF(negtgel!U$2:BL$2,'Tsalin uzuulelt'!P$5,negtgel!U672:BL672)</f>
      </c>
      <c r="N672">
        <f>IF(ISNUMBER(U672*1)=CF672,0,K672-H672-G672)</f>
      </c>
      <c r="O672">
        <f>IF(ISNUMBER(U672*1)=CF672,0,L672)</f>
      </c>
      <c r="P672">
        <f>IF(ISNUMBER(U672*1)=CF672,0,M672)</f>
      </c>
      <c r="Q672">
        <f>IF(N672&gt;2400000,N672,0)</f>
      </c>
      <c r="R672">
        <f>IF(L672/Q672*100&lt;3,2,10)</f>
      </c>
      <c r="S672">
        <f>IF(CH672=0,0,IF(B672&gt;9,10,IF(B672&gt;8,B672,IF(B672&gt;7.7,7.8,IF(B672&gt;3,B672,IF(B672&gt;1.5,2))))))</f>
      </c>
      <c r="T672">
        <f>IFERROR(U672*1,0)</f>
      </c>
      <c r="U672" t="n">
        <v>86.0</v>
      </c>
      <c r="V672" t="s">
        <v>4522</v>
      </c>
      <c r="W672" t="s">
        <v>4499</v>
      </c>
      <c r="X672" t="n">
        <v>698795.0</v>
      </c>
      <c r="Y672" t="n">
        <v>698795.0</v>
      </c>
      <c r="Z672" t="n">
        <v>139759.0</v>
      </c>
      <c r="AA672" t="n">
        <v>139759.0</v>
      </c>
      <c r="AB672" t="n">
        <v>0.0</v>
      </c>
      <c r="AC672" t="n">
        <v>0.0</v>
      </c>
      <c r="AD672" t="n">
        <v>0.0</v>
      </c>
      <c r="AE672" t="n">
        <v>0.0</v>
      </c>
      <c r="AF672" t="n">
        <v>66000.0</v>
      </c>
      <c r="AG672" t="n">
        <v>0.0</v>
      </c>
      <c r="AH672" t="n">
        <v>0.0</v>
      </c>
      <c r="AI672" t="n">
        <v>0.0</v>
      </c>
      <c r="AJ672" t="n">
        <v>0.0</v>
      </c>
      <c r="AK672" t="n">
        <v>0.0</v>
      </c>
      <c r="AL672" t="n">
        <v>0.0</v>
      </c>
      <c r="AM672" t="n">
        <v>0.0</v>
      </c>
      <c r="AN672" t="n">
        <v>0.0</v>
      </c>
      <c r="AO672" t="n">
        <v>1044313.0</v>
      </c>
      <c r="AP672" t="n">
        <v>104432.0</v>
      </c>
      <c r="AQ672" t="n">
        <v>87648.2</v>
      </c>
      <c r="CG672"/>
    </row>
    <row r="673">
      <c r="A673" t="n">
        <v>10.0</v>
      </c>
      <c r="B673">
        <f>IF((K673-G673-H673&gt;2400000),10,(L673/(K673-G673-H673)*100))</f>
      </c>
      <c r="C673">
        <f>IF(N673&gt;2400000,240000,(N673*S673)/100)</f>
      </c>
      <c r="D673">
        <f>IF(S673=0,0,IF((N673-I673)&gt;2400000,((((((N673-I673-J673)-240000))*0.1+(I673+J673)*0.1)))-7000,((((((N673-I673-J673)-(N673-I673-J673)*S673/100)))*0.1+(I673+J673)*0.1)-7000)))</f>
      </c>
      <c r="E673">
        <f>C673-O673</f>
      </c>
      <c r="F673">
        <f>D673-P673</f>
      </c>
      <c r="G673">
        <f>SUMIF(negtgel!U$2:BL$2,'Tsalin uzuulelt'!B$1,negtgel!U673:BL673) + SUMIF(negtgel!U$2:BL$2,'Tsalin uzuulelt'!B$2,negtgel!U673:BL673)+SUMIF(negtgel!U$2:BL$2,'Tsalin uzuulelt'!B$3,negtgel!U673:BL673)+SUMIF(negtgel!U$2:BL$2,'Tsalin uzuulelt'!B$4,negtgel!U673:BL673)+SUMIF(negtgel!U$2:BL$2,'Tsalin uzuulelt'!B$5,negtgel!U673:BL673)</f>
      </c>
      <c r="H673">
        <f>SUMIF(negtgel!U$2:BL$2,'Tsalin uzuulelt'!F$1,negtgel!U673:BL673) + SUMIF(negtgel!U$2:BL$2,'Tsalin uzuulelt'!F$2,negtgel!U673:BL673)+SUMIF(negtgel!U$2:BL$2,'Tsalin uzuulelt'!F$3,negtgel!U673:BL673)+SUMIF(negtgel!U$2:BL$2,'Tsalin uzuulelt'!F$4,negtgel!U673:BL673)+SUMIF(negtgel!U$2:BL$2,'Tsalin uzuulelt'!F$5,negtgel!U673:BL673)</f>
      </c>
      <c r="I673">
        <f>SUMIF(negtgel!U$2:BL$2,'Tsalin uzuulelt'!H$1,negtgel!U673:BL673) + SUMIF(negtgel!U$2:BL$2,'Tsalin uzuulelt'!H$2,negtgel!U673:BL673)+SUMIF(negtgel!U$2:BL$2,'Tsalin uzuulelt'!H$3,negtgel!U673:BL673)+SUMIF(negtgel!U$2:BL$2,'Tsalin uzuulelt'!H$4,negtgel!U673:BL673)+SUMIF(negtgel!U$2:BL$2,'Tsalin uzuulelt'!H$5,negtgel!U673:BL673)</f>
      </c>
      <c r="J673">
        <f>SUMIF(negtgel!U$2:BL$2,'Tsalin uzuulelt'!J$1,negtgel!U673:BL673) + SUMIF(negtgel!U$2:BL$2,'Tsalin uzuulelt'!J$2,negtgel!U673:BL673)+SUMIF(negtgel!U$2:BL$2,'Tsalin uzuulelt'!J$3,negtgel!U673:BL673)+SUMIF(negtgel!U$2:BL$2,'Tsalin uzuulelt'!J$4,negtgel!U673:BL673)+SUMIF(negtgel!U$2:BL$2,'Tsalin uzuulelt'!J$5,negtgel!U673:BL673)</f>
      </c>
      <c r="K673">
        <f>SUMIF(negtgel!U$2:BL$2,'Tsalin uzuulelt'!L$1,negtgel!U673:BL673) + SUMIF(negtgel!U$2:BL$2,'Tsalin uzuulelt'!L$2,negtgel!U673:BL673)+SUMIF(negtgel!U$2:BL$2,'Tsalin uzuulelt'!L$3,negtgel!U673:BL673)+SUMIF(negtgel!U$2:BL$2,'Tsalin uzuulelt'!L$4,negtgel!U673:BL673)+SUMIF(negtgel!U$2:BL$2,'Tsalin uzuulelt'!L$5,negtgel!U673:BL673)</f>
      </c>
      <c r="L673">
        <f>SUMIF(negtgel!U$2:BL$2,'Tsalin uzuulelt'!N$1,negtgel!U673:BL673) + SUMIF(negtgel!U$2:BL$2,'Tsalin uzuulelt'!N$2,negtgel!U673:BL673)+SUMIF(negtgel!U$2:BL$2,'Tsalin uzuulelt'!N$3,negtgel!U673:BL673)+SUMIF(negtgel!U$2:BL$2,'Tsalin uzuulelt'!N$4,negtgel!U673:BL673)+SUMIF(negtgel!U$2:BL$2,'Tsalin uzuulelt'!N$5,negtgel!U673:BL673)</f>
      </c>
      <c r="M673">
        <f>SUMIF(negtgel!U$2:BL$2,'Tsalin uzuulelt'!P$1,negtgel!U673:BL673) + SUMIF(negtgel!U$2:BL$2,'Tsalin uzuulelt'!P$2,negtgel!U673:BL673)+ SUMIF(negtgel!U$2:BL$2,'Tsalin uzuulelt'!P$3,negtgel!U673:BL673)+ SUMIF(negtgel!U$2:BL$2,'Tsalin uzuulelt'!P$4,negtgel!U673:BL673)+ SUMIF(negtgel!U$2:BL$2,'Tsalin uzuulelt'!P$5,negtgel!U673:BL673)</f>
      </c>
      <c r="N673">
        <f>IF(ISNUMBER(U673*1)=CF673,0,K673-H673-G673)</f>
      </c>
      <c r="O673">
        <f>IF(ISNUMBER(U673*1)=CF673,0,L673)</f>
      </c>
      <c r="P673">
        <f>IF(ISNUMBER(U673*1)=CF673,0,M673)</f>
      </c>
      <c r="Q673">
        <f>IF(N673&gt;2400000,N673,0)</f>
      </c>
      <c r="R673">
        <f>IF(L673/Q673*100&lt;3,2,10)</f>
      </c>
      <c r="S673">
        <f>IF(CH673=0,0,IF(B673&gt;9,10,IF(B673&gt;8,B673,IF(B673&gt;7.7,7.8,IF(B673&gt;3,B673,IF(B673&gt;1.5,2))))))</f>
      </c>
      <c r="T673">
        <f>IFERROR(U673*1,0)</f>
      </c>
      <c r="U673" t="n">
        <v>87.0</v>
      </c>
      <c r="V673" t="s">
        <v>4532</v>
      </c>
      <c r="W673" t="s">
        <v>4469</v>
      </c>
      <c r="X673" t="n">
        <v>613669.0</v>
      </c>
      <c r="Y673" t="n">
        <v>613669.0</v>
      </c>
      <c r="Z673" t="n">
        <v>30683.0</v>
      </c>
      <c r="AA673" t="n">
        <v>92050.0</v>
      </c>
      <c r="AB673" t="n">
        <v>0.0</v>
      </c>
      <c r="AC673" t="n">
        <v>0.0</v>
      </c>
      <c r="AD673" t="n">
        <v>0.0</v>
      </c>
      <c r="AE673" t="n">
        <v>0.0</v>
      </c>
      <c r="AF673" t="n">
        <v>66000.0</v>
      </c>
      <c r="AG673" t="n">
        <v>0.0</v>
      </c>
      <c r="AH673" t="n">
        <v>0.0</v>
      </c>
      <c r="AI673" t="n">
        <v>0.0</v>
      </c>
      <c r="AJ673" t="n">
        <v>0.0</v>
      </c>
      <c r="AK673" t="n">
        <v>0.0</v>
      </c>
      <c r="AL673" t="n">
        <v>0.0</v>
      </c>
      <c r="AM673" t="n">
        <v>0.0</v>
      </c>
      <c r="AN673" t="n">
        <v>0.0</v>
      </c>
      <c r="AO673" t="n">
        <v>802402.0</v>
      </c>
      <c r="AP673" t="n">
        <v>80240.0</v>
      </c>
      <c r="AQ673" t="n">
        <v>65876.2</v>
      </c>
      <c r="CG673"/>
    </row>
    <row r="674">
      <c r="A674" t="n">
        <v>10.0</v>
      </c>
      <c r="B674">
        <f>IF((K674-G674-H674&gt;2400000),10,(L674/(K674-G674-H674)*100))</f>
      </c>
      <c r="C674">
        <f>IF(N674&gt;2400000,240000,(N674*S674)/100)</f>
      </c>
      <c r="D674">
        <f>IF(S674=0,0,IF((N674-I674)&gt;2400000,((((((N674-I674-J674)-240000))*0.1+(I674+J674)*0.1)))-7000,((((((N674-I674-J674)-(N674-I674-J674)*S674/100)))*0.1+(I674+J674)*0.1)-7000)))</f>
      </c>
      <c r="E674">
        <f>C674-O674</f>
      </c>
      <c r="F674">
        <f>D674-P674</f>
      </c>
      <c r="G674">
        <f>SUMIF(negtgel!U$2:BL$2,'Tsalin uzuulelt'!B$1,negtgel!U674:BL674) + SUMIF(negtgel!U$2:BL$2,'Tsalin uzuulelt'!B$2,negtgel!U674:BL674)+SUMIF(negtgel!U$2:BL$2,'Tsalin uzuulelt'!B$3,negtgel!U674:BL674)+SUMIF(negtgel!U$2:BL$2,'Tsalin uzuulelt'!B$4,negtgel!U674:BL674)+SUMIF(negtgel!U$2:BL$2,'Tsalin uzuulelt'!B$5,negtgel!U674:BL674)</f>
      </c>
      <c r="H674">
        <f>SUMIF(negtgel!U$2:BL$2,'Tsalin uzuulelt'!F$1,negtgel!U674:BL674) + SUMIF(negtgel!U$2:BL$2,'Tsalin uzuulelt'!F$2,negtgel!U674:BL674)+SUMIF(negtgel!U$2:BL$2,'Tsalin uzuulelt'!F$3,negtgel!U674:BL674)+SUMIF(negtgel!U$2:BL$2,'Tsalin uzuulelt'!F$4,negtgel!U674:BL674)+SUMIF(negtgel!U$2:BL$2,'Tsalin uzuulelt'!F$5,negtgel!U674:BL674)</f>
      </c>
      <c r="I674">
        <f>SUMIF(negtgel!U$2:BL$2,'Tsalin uzuulelt'!H$1,negtgel!U674:BL674) + SUMIF(negtgel!U$2:BL$2,'Tsalin uzuulelt'!H$2,negtgel!U674:BL674)+SUMIF(negtgel!U$2:BL$2,'Tsalin uzuulelt'!H$3,negtgel!U674:BL674)+SUMIF(negtgel!U$2:BL$2,'Tsalin uzuulelt'!H$4,negtgel!U674:BL674)+SUMIF(negtgel!U$2:BL$2,'Tsalin uzuulelt'!H$5,negtgel!U674:BL674)</f>
      </c>
      <c r="J674">
        <f>SUMIF(negtgel!U$2:BL$2,'Tsalin uzuulelt'!J$1,negtgel!U674:BL674) + SUMIF(negtgel!U$2:BL$2,'Tsalin uzuulelt'!J$2,negtgel!U674:BL674)+SUMIF(negtgel!U$2:BL$2,'Tsalin uzuulelt'!J$3,negtgel!U674:BL674)+SUMIF(negtgel!U$2:BL$2,'Tsalin uzuulelt'!J$4,negtgel!U674:BL674)+SUMIF(negtgel!U$2:BL$2,'Tsalin uzuulelt'!J$5,negtgel!U674:BL674)</f>
      </c>
      <c r="K674">
        <f>SUMIF(negtgel!U$2:BL$2,'Tsalin uzuulelt'!L$1,negtgel!U674:BL674) + SUMIF(negtgel!U$2:BL$2,'Tsalin uzuulelt'!L$2,negtgel!U674:BL674)+SUMIF(negtgel!U$2:BL$2,'Tsalin uzuulelt'!L$3,negtgel!U674:BL674)+SUMIF(negtgel!U$2:BL$2,'Tsalin uzuulelt'!L$4,negtgel!U674:BL674)+SUMIF(negtgel!U$2:BL$2,'Tsalin uzuulelt'!L$5,negtgel!U674:BL674)</f>
      </c>
      <c r="L674">
        <f>SUMIF(negtgel!U$2:BL$2,'Tsalin uzuulelt'!N$1,negtgel!U674:BL674) + SUMIF(negtgel!U$2:BL$2,'Tsalin uzuulelt'!N$2,negtgel!U674:BL674)+SUMIF(negtgel!U$2:BL$2,'Tsalin uzuulelt'!N$3,negtgel!U674:BL674)+SUMIF(negtgel!U$2:BL$2,'Tsalin uzuulelt'!N$4,negtgel!U674:BL674)+SUMIF(negtgel!U$2:BL$2,'Tsalin uzuulelt'!N$5,negtgel!U674:BL674)</f>
      </c>
      <c r="M674">
        <f>SUMIF(negtgel!U$2:BL$2,'Tsalin uzuulelt'!P$1,negtgel!U674:BL674) + SUMIF(negtgel!U$2:BL$2,'Tsalin uzuulelt'!P$2,negtgel!U674:BL674)+ SUMIF(negtgel!U$2:BL$2,'Tsalin uzuulelt'!P$3,negtgel!U674:BL674)+ SUMIF(negtgel!U$2:BL$2,'Tsalin uzuulelt'!P$4,negtgel!U674:BL674)+ SUMIF(negtgel!U$2:BL$2,'Tsalin uzuulelt'!P$5,negtgel!U674:BL674)</f>
      </c>
      <c r="N674">
        <f>IF(ISNUMBER(U674*1)=CF674,0,K674-H674-G674)</f>
      </c>
      <c r="O674">
        <f>IF(ISNUMBER(U674*1)=CF674,0,L674)</f>
      </c>
      <c r="P674">
        <f>IF(ISNUMBER(U674*1)=CF674,0,M674)</f>
      </c>
      <c r="Q674">
        <f>IF(N674&gt;2400000,N674,0)</f>
      </c>
      <c r="R674">
        <f>IF(L674/Q674*100&lt;3,2,10)</f>
      </c>
      <c r="S674">
        <f>IF(CH674=0,0,IF(B674&gt;9,10,IF(B674&gt;8,B674,IF(B674&gt;7.7,7.8,IF(B674&gt;3,B674,IF(B674&gt;1.5,2))))))</f>
      </c>
      <c r="T674">
        <f>IFERROR(U674*1,0)</f>
      </c>
      <c r="U674" t="n">
        <v>88.0</v>
      </c>
      <c r="V674" t="s">
        <v>4533</v>
      </c>
      <c r="W674" t="s">
        <v>4464</v>
      </c>
      <c r="X674" t="n">
        <v>795935.0</v>
      </c>
      <c r="Y674" t="n">
        <v>795935.0</v>
      </c>
      <c r="Z674" t="n">
        <v>159187.0</v>
      </c>
      <c r="AA674" t="n">
        <v>175106.0</v>
      </c>
      <c r="AB674" t="n">
        <v>0.0</v>
      </c>
      <c r="AC674" t="n">
        <v>0.0</v>
      </c>
      <c r="AD674" t="n">
        <v>0.0</v>
      </c>
      <c r="AE674" t="n">
        <v>0.0</v>
      </c>
      <c r="AF674" t="n">
        <v>66000.0</v>
      </c>
      <c r="AG674" t="n">
        <v>0.0</v>
      </c>
      <c r="AH674" t="n">
        <v>0.0</v>
      </c>
      <c r="AI674" t="n">
        <v>0.0</v>
      </c>
      <c r="AJ674" t="n">
        <v>0.0</v>
      </c>
      <c r="AK674" t="n">
        <v>0.0</v>
      </c>
      <c r="AL674" t="n">
        <v>0.0</v>
      </c>
      <c r="AM674" t="n">
        <v>0.0</v>
      </c>
      <c r="AN674" t="n">
        <v>0.0</v>
      </c>
      <c r="AO674" t="n">
        <v>1196228.0</v>
      </c>
      <c r="AP674" t="n">
        <v>119623.0</v>
      </c>
      <c r="AQ674" t="n">
        <v>101320.5</v>
      </c>
      <c r="CG674"/>
    </row>
    <row r="675">
      <c r="A675" t="n">
        <v>10.0</v>
      </c>
      <c r="B675">
        <f>IF((K675-G675-H675&gt;2400000),10,(L675/(K675-G675-H675)*100))</f>
      </c>
      <c r="C675">
        <f>IF(N675&gt;2400000,240000,(N675*S675)/100)</f>
      </c>
      <c r="D675">
        <f>IF(S675=0,0,IF((N675-I675)&gt;2400000,((((((N675-I675-J675)-240000))*0.1+(I675+J675)*0.1)))-7000,((((((N675-I675-J675)-(N675-I675-J675)*S675/100)))*0.1+(I675+J675)*0.1)-7000)))</f>
      </c>
      <c r="E675">
        <f>C675-O675</f>
      </c>
      <c r="F675">
        <f>D675-P675</f>
      </c>
      <c r="G675">
        <f>SUMIF(negtgel!U$2:BL$2,'Tsalin uzuulelt'!B$1,negtgel!U675:BL675) + SUMIF(negtgel!U$2:BL$2,'Tsalin uzuulelt'!B$2,negtgel!U675:BL675)+SUMIF(negtgel!U$2:BL$2,'Tsalin uzuulelt'!B$3,negtgel!U675:BL675)+SUMIF(negtgel!U$2:BL$2,'Tsalin uzuulelt'!B$4,negtgel!U675:BL675)+SUMIF(negtgel!U$2:BL$2,'Tsalin uzuulelt'!B$5,negtgel!U675:BL675)</f>
      </c>
      <c r="H675">
        <f>SUMIF(negtgel!U$2:BL$2,'Tsalin uzuulelt'!F$1,negtgel!U675:BL675) + SUMIF(negtgel!U$2:BL$2,'Tsalin uzuulelt'!F$2,negtgel!U675:BL675)+SUMIF(negtgel!U$2:BL$2,'Tsalin uzuulelt'!F$3,negtgel!U675:BL675)+SUMIF(negtgel!U$2:BL$2,'Tsalin uzuulelt'!F$4,negtgel!U675:BL675)+SUMIF(negtgel!U$2:BL$2,'Tsalin uzuulelt'!F$5,negtgel!U675:BL675)</f>
      </c>
      <c r="I675">
        <f>SUMIF(negtgel!U$2:BL$2,'Tsalin uzuulelt'!H$1,negtgel!U675:BL675) + SUMIF(negtgel!U$2:BL$2,'Tsalin uzuulelt'!H$2,negtgel!U675:BL675)+SUMIF(negtgel!U$2:BL$2,'Tsalin uzuulelt'!H$3,negtgel!U675:BL675)+SUMIF(negtgel!U$2:BL$2,'Tsalin uzuulelt'!H$4,negtgel!U675:BL675)+SUMIF(negtgel!U$2:BL$2,'Tsalin uzuulelt'!H$5,negtgel!U675:BL675)</f>
      </c>
      <c r="J675">
        <f>SUMIF(negtgel!U$2:BL$2,'Tsalin uzuulelt'!J$1,negtgel!U675:BL675) + SUMIF(negtgel!U$2:BL$2,'Tsalin uzuulelt'!J$2,negtgel!U675:BL675)+SUMIF(negtgel!U$2:BL$2,'Tsalin uzuulelt'!J$3,negtgel!U675:BL675)+SUMIF(negtgel!U$2:BL$2,'Tsalin uzuulelt'!J$4,negtgel!U675:BL675)+SUMIF(negtgel!U$2:BL$2,'Tsalin uzuulelt'!J$5,negtgel!U675:BL675)</f>
      </c>
      <c r="K675">
        <f>SUMIF(negtgel!U$2:BL$2,'Tsalin uzuulelt'!L$1,negtgel!U675:BL675) + SUMIF(negtgel!U$2:BL$2,'Tsalin uzuulelt'!L$2,negtgel!U675:BL675)+SUMIF(negtgel!U$2:BL$2,'Tsalin uzuulelt'!L$3,negtgel!U675:BL675)+SUMIF(negtgel!U$2:BL$2,'Tsalin uzuulelt'!L$4,negtgel!U675:BL675)+SUMIF(negtgel!U$2:BL$2,'Tsalin uzuulelt'!L$5,negtgel!U675:BL675)</f>
      </c>
      <c r="L675">
        <f>SUMIF(negtgel!U$2:BL$2,'Tsalin uzuulelt'!N$1,negtgel!U675:BL675) + SUMIF(negtgel!U$2:BL$2,'Tsalin uzuulelt'!N$2,negtgel!U675:BL675)+SUMIF(negtgel!U$2:BL$2,'Tsalin uzuulelt'!N$3,negtgel!U675:BL675)+SUMIF(negtgel!U$2:BL$2,'Tsalin uzuulelt'!N$4,negtgel!U675:BL675)+SUMIF(negtgel!U$2:BL$2,'Tsalin uzuulelt'!N$5,negtgel!U675:BL675)</f>
      </c>
      <c r="M675">
        <f>SUMIF(negtgel!U$2:BL$2,'Tsalin uzuulelt'!P$1,negtgel!U675:BL675) + SUMIF(negtgel!U$2:BL$2,'Tsalin uzuulelt'!P$2,negtgel!U675:BL675)+ SUMIF(negtgel!U$2:BL$2,'Tsalin uzuulelt'!P$3,negtgel!U675:BL675)+ SUMIF(negtgel!U$2:BL$2,'Tsalin uzuulelt'!P$4,negtgel!U675:BL675)+ SUMIF(negtgel!U$2:BL$2,'Tsalin uzuulelt'!P$5,negtgel!U675:BL675)</f>
      </c>
      <c r="N675">
        <f>IF(ISNUMBER(U675*1)=CF675,0,K675-H675-G675)</f>
      </c>
      <c r="O675">
        <f>IF(ISNUMBER(U675*1)=CF675,0,L675)</f>
      </c>
      <c r="P675">
        <f>IF(ISNUMBER(U675*1)=CF675,0,M675)</f>
      </c>
      <c r="Q675">
        <f>IF(N675&gt;2400000,N675,0)</f>
      </c>
      <c r="R675">
        <f>IF(L675/Q675*100&lt;3,2,10)</f>
      </c>
      <c r="S675">
        <f>IF(CH675=0,0,IF(B675&gt;9,10,IF(B675&gt;8,B675,IF(B675&gt;7.7,7.8,IF(B675&gt;3,B675,IF(B675&gt;1.5,2))))))</f>
      </c>
      <c r="T675">
        <f>IFERROR(U675*1,0)</f>
      </c>
      <c r="U675" t="n">
        <v>89.0</v>
      </c>
      <c r="V675" t="s">
        <v>4535</v>
      </c>
      <c r="W675" t="s">
        <v>4499</v>
      </c>
      <c r="X675" t="n">
        <v>613669.0</v>
      </c>
      <c r="Y675" t="n">
        <v>613669.0</v>
      </c>
      <c r="Z675" t="n">
        <v>61367.0</v>
      </c>
      <c r="AA675" t="n">
        <v>110460.0</v>
      </c>
      <c r="AB675" t="n">
        <v>0.0</v>
      </c>
      <c r="AC675" t="n">
        <v>0.0</v>
      </c>
      <c r="AD675" t="n">
        <v>0.0</v>
      </c>
      <c r="AE675" t="n">
        <v>0.0</v>
      </c>
      <c r="AF675" t="n">
        <v>66000.0</v>
      </c>
      <c r="AG675" t="n">
        <v>0.0</v>
      </c>
      <c r="AH675" t="n">
        <v>0.0</v>
      </c>
      <c r="AI675" t="n">
        <v>0.0</v>
      </c>
      <c r="AJ675" t="n">
        <v>0.0</v>
      </c>
      <c r="AK675" t="n">
        <v>0.0</v>
      </c>
      <c r="AL675" t="n">
        <v>0.0</v>
      </c>
      <c r="AM675" t="n">
        <v>0.0</v>
      </c>
      <c r="AN675" t="n">
        <v>0.0</v>
      </c>
      <c r="AO675" t="n">
        <v>851496.0</v>
      </c>
      <c r="AP675" t="n">
        <v>85150.0</v>
      </c>
      <c r="AQ675" t="n">
        <v>70294.6</v>
      </c>
      <c r="CG675"/>
    </row>
    <row r="676">
      <c r="A676" t="n">
        <v>10.0</v>
      </c>
      <c r="B676">
        <f>IF((K676-G676-H676&gt;2400000),10,(L676/(K676-G676-H676)*100))</f>
      </c>
      <c r="C676">
        <f>IF(N676&gt;2400000,240000,(N676*S676)/100)</f>
      </c>
      <c r="D676">
        <f>IF(S676=0,0,IF((N676-I676)&gt;2400000,((((((N676-I676-J676)-240000))*0.1+(I676+J676)*0.1)))-7000,((((((N676-I676-J676)-(N676-I676-J676)*S676/100)))*0.1+(I676+J676)*0.1)-7000)))</f>
      </c>
      <c r="E676">
        <f>C676-O676</f>
      </c>
      <c r="F676">
        <f>D676-P676</f>
      </c>
      <c r="G676">
        <f>SUMIF(negtgel!U$2:BL$2,'Tsalin uzuulelt'!B$1,negtgel!U676:BL676) + SUMIF(negtgel!U$2:BL$2,'Tsalin uzuulelt'!B$2,negtgel!U676:BL676)+SUMIF(negtgel!U$2:BL$2,'Tsalin uzuulelt'!B$3,negtgel!U676:BL676)+SUMIF(negtgel!U$2:BL$2,'Tsalin uzuulelt'!B$4,negtgel!U676:BL676)+SUMIF(negtgel!U$2:BL$2,'Tsalin uzuulelt'!B$5,negtgel!U676:BL676)</f>
      </c>
      <c r="H676">
        <f>SUMIF(negtgel!U$2:BL$2,'Tsalin uzuulelt'!F$1,negtgel!U676:BL676) + SUMIF(negtgel!U$2:BL$2,'Tsalin uzuulelt'!F$2,negtgel!U676:BL676)+SUMIF(negtgel!U$2:BL$2,'Tsalin uzuulelt'!F$3,negtgel!U676:BL676)+SUMIF(negtgel!U$2:BL$2,'Tsalin uzuulelt'!F$4,negtgel!U676:BL676)+SUMIF(negtgel!U$2:BL$2,'Tsalin uzuulelt'!F$5,negtgel!U676:BL676)</f>
      </c>
      <c r="I676">
        <f>SUMIF(negtgel!U$2:BL$2,'Tsalin uzuulelt'!H$1,negtgel!U676:BL676) + SUMIF(negtgel!U$2:BL$2,'Tsalin uzuulelt'!H$2,negtgel!U676:BL676)+SUMIF(negtgel!U$2:BL$2,'Tsalin uzuulelt'!H$3,negtgel!U676:BL676)+SUMIF(negtgel!U$2:BL$2,'Tsalin uzuulelt'!H$4,negtgel!U676:BL676)+SUMIF(negtgel!U$2:BL$2,'Tsalin uzuulelt'!H$5,negtgel!U676:BL676)</f>
      </c>
      <c r="J676">
        <f>SUMIF(negtgel!U$2:BL$2,'Tsalin uzuulelt'!J$1,negtgel!U676:BL676) + SUMIF(negtgel!U$2:BL$2,'Tsalin uzuulelt'!J$2,negtgel!U676:BL676)+SUMIF(negtgel!U$2:BL$2,'Tsalin uzuulelt'!J$3,negtgel!U676:BL676)+SUMIF(negtgel!U$2:BL$2,'Tsalin uzuulelt'!J$4,negtgel!U676:BL676)+SUMIF(negtgel!U$2:BL$2,'Tsalin uzuulelt'!J$5,negtgel!U676:BL676)</f>
      </c>
      <c r="K676">
        <f>SUMIF(negtgel!U$2:BL$2,'Tsalin uzuulelt'!L$1,negtgel!U676:BL676) + SUMIF(negtgel!U$2:BL$2,'Tsalin uzuulelt'!L$2,negtgel!U676:BL676)+SUMIF(negtgel!U$2:BL$2,'Tsalin uzuulelt'!L$3,negtgel!U676:BL676)+SUMIF(negtgel!U$2:BL$2,'Tsalin uzuulelt'!L$4,negtgel!U676:BL676)+SUMIF(negtgel!U$2:BL$2,'Tsalin uzuulelt'!L$5,negtgel!U676:BL676)</f>
      </c>
      <c r="L676">
        <f>SUMIF(negtgel!U$2:BL$2,'Tsalin uzuulelt'!N$1,negtgel!U676:BL676) + SUMIF(negtgel!U$2:BL$2,'Tsalin uzuulelt'!N$2,negtgel!U676:BL676)+SUMIF(negtgel!U$2:BL$2,'Tsalin uzuulelt'!N$3,negtgel!U676:BL676)+SUMIF(negtgel!U$2:BL$2,'Tsalin uzuulelt'!N$4,negtgel!U676:BL676)+SUMIF(negtgel!U$2:BL$2,'Tsalin uzuulelt'!N$5,negtgel!U676:BL676)</f>
      </c>
      <c r="M676">
        <f>SUMIF(negtgel!U$2:BL$2,'Tsalin uzuulelt'!P$1,negtgel!U676:BL676) + SUMIF(negtgel!U$2:BL$2,'Tsalin uzuulelt'!P$2,negtgel!U676:BL676)+ SUMIF(negtgel!U$2:BL$2,'Tsalin uzuulelt'!P$3,negtgel!U676:BL676)+ SUMIF(negtgel!U$2:BL$2,'Tsalin uzuulelt'!P$4,negtgel!U676:BL676)+ SUMIF(negtgel!U$2:BL$2,'Tsalin uzuulelt'!P$5,negtgel!U676:BL676)</f>
      </c>
      <c r="N676">
        <f>IF(ISNUMBER(U676*1)=CF676,0,K676-H676-G676)</f>
      </c>
      <c r="O676">
        <f>IF(ISNUMBER(U676*1)=CF676,0,L676)</f>
      </c>
      <c r="P676">
        <f>IF(ISNUMBER(U676*1)=CF676,0,M676)</f>
      </c>
      <c r="Q676">
        <f>IF(N676&gt;2400000,N676,0)</f>
      </c>
      <c r="R676">
        <f>IF(L676/Q676*100&lt;3,2,10)</f>
      </c>
      <c r="S676">
        <f>IF(CH676=0,0,IF(B676&gt;9,10,IF(B676&gt;8,B676,IF(B676&gt;7.7,7.8,IF(B676&gt;3,B676,IF(B676&gt;1.5,2))))))</f>
      </c>
      <c r="T676">
        <f>IFERROR(U676*1,0)</f>
      </c>
      <c r="U676" t="n">
        <v>90.0</v>
      </c>
      <c r="V676" t="s">
        <v>4536</v>
      </c>
      <c r="W676" t="s">
        <v>4469</v>
      </c>
      <c r="X676" t="n">
        <v>613669.0</v>
      </c>
      <c r="Y676" t="n">
        <v>613669.0</v>
      </c>
      <c r="Z676" t="n">
        <v>61367.0</v>
      </c>
      <c r="AA676" t="n">
        <v>104324.0</v>
      </c>
      <c r="AB676" t="n">
        <v>0.0</v>
      </c>
      <c r="AC676" t="n">
        <v>0.0</v>
      </c>
      <c r="AD676" t="n">
        <v>0.0</v>
      </c>
      <c r="AE676" t="n">
        <v>0.0</v>
      </c>
      <c r="AF676" t="n">
        <v>66000.0</v>
      </c>
      <c r="AG676" t="n">
        <v>0.0</v>
      </c>
      <c r="AH676" t="n">
        <v>0.0</v>
      </c>
      <c r="AI676" t="n">
        <v>0.0</v>
      </c>
      <c r="AJ676" t="n">
        <v>0.0</v>
      </c>
      <c r="AK676" t="n">
        <v>0.0</v>
      </c>
      <c r="AL676" t="n">
        <v>0.0</v>
      </c>
      <c r="AM676" t="n">
        <v>0.0</v>
      </c>
      <c r="AN676" t="n">
        <v>0.0</v>
      </c>
      <c r="AO676" t="n">
        <v>845360.0</v>
      </c>
      <c r="AP676" t="n">
        <v>84536.0</v>
      </c>
      <c r="AQ676" t="n">
        <v>69742.4</v>
      </c>
      <c r="CG676"/>
    </row>
    <row r="677">
      <c r="A677" t="n">
        <v>10.0</v>
      </c>
      <c r="B677">
        <f>IF((K677-G677-H677&gt;2400000),10,(L677/(K677-G677-H677)*100))</f>
      </c>
      <c r="C677">
        <f>IF(N677&gt;2400000,240000,(N677*S677)/100)</f>
      </c>
      <c r="D677">
        <f>IF(S677=0,0,IF((N677-I677)&gt;2400000,((((((N677-I677-J677)-240000))*0.1+(I677+J677)*0.1)))-7000,((((((N677-I677-J677)-(N677-I677-J677)*S677/100)))*0.1+(I677+J677)*0.1)-7000)))</f>
      </c>
      <c r="E677">
        <f>C677-O677</f>
      </c>
      <c r="F677">
        <f>D677-P677</f>
      </c>
      <c r="G677">
        <f>SUMIF(negtgel!U$2:BL$2,'Tsalin uzuulelt'!B$1,negtgel!U677:BL677) + SUMIF(negtgel!U$2:BL$2,'Tsalin uzuulelt'!B$2,negtgel!U677:BL677)+SUMIF(negtgel!U$2:BL$2,'Tsalin uzuulelt'!B$3,negtgel!U677:BL677)+SUMIF(negtgel!U$2:BL$2,'Tsalin uzuulelt'!B$4,negtgel!U677:BL677)+SUMIF(negtgel!U$2:BL$2,'Tsalin uzuulelt'!B$5,negtgel!U677:BL677)</f>
      </c>
      <c r="H677">
        <f>SUMIF(negtgel!U$2:BL$2,'Tsalin uzuulelt'!F$1,negtgel!U677:BL677) + SUMIF(negtgel!U$2:BL$2,'Tsalin uzuulelt'!F$2,negtgel!U677:BL677)+SUMIF(negtgel!U$2:BL$2,'Tsalin uzuulelt'!F$3,negtgel!U677:BL677)+SUMIF(negtgel!U$2:BL$2,'Tsalin uzuulelt'!F$4,negtgel!U677:BL677)+SUMIF(negtgel!U$2:BL$2,'Tsalin uzuulelt'!F$5,negtgel!U677:BL677)</f>
      </c>
      <c r="I677">
        <f>SUMIF(negtgel!U$2:BL$2,'Tsalin uzuulelt'!H$1,negtgel!U677:BL677) + SUMIF(negtgel!U$2:BL$2,'Tsalin uzuulelt'!H$2,negtgel!U677:BL677)+SUMIF(negtgel!U$2:BL$2,'Tsalin uzuulelt'!H$3,negtgel!U677:BL677)+SUMIF(negtgel!U$2:BL$2,'Tsalin uzuulelt'!H$4,negtgel!U677:BL677)+SUMIF(negtgel!U$2:BL$2,'Tsalin uzuulelt'!H$5,negtgel!U677:BL677)</f>
      </c>
      <c r="J677">
        <f>SUMIF(negtgel!U$2:BL$2,'Tsalin uzuulelt'!J$1,negtgel!U677:BL677) + SUMIF(negtgel!U$2:BL$2,'Tsalin uzuulelt'!J$2,negtgel!U677:BL677)+SUMIF(negtgel!U$2:BL$2,'Tsalin uzuulelt'!J$3,negtgel!U677:BL677)+SUMIF(negtgel!U$2:BL$2,'Tsalin uzuulelt'!J$4,negtgel!U677:BL677)+SUMIF(negtgel!U$2:BL$2,'Tsalin uzuulelt'!J$5,negtgel!U677:BL677)</f>
      </c>
      <c r="K677">
        <f>SUMIF(negtgel!U$2:BL$2,'Tsalin uzuulelt'!L$1,negtgel!U677:BL677) + SUMIF(negtgel!U$2:BL$2,'Tsalin uzuulelt'!L$2,negtgel!U677:BL677)+SUMIF(negtgel!U$2:BL$2,'Tsalin uzuulelt'!L$3,negtgel!U677:BL677)+SUMIF(negtgel!U$2:BL$2,'Tsalin uzuulelt'!L$4,negtgel!U677:BL677)+SUMIF(negtgel!U$2:BL$2,'Tsalin uzuulelt'!L$5,negtgel!U677:BL677)</f>
      </c>
      <c r="L677">
        <f>SUMIF(negtgel!U$2:BL$2,'Tsalin uzuulelt'!N$1,negtgel!U677:BL677) + SUMIF(negtgel!U$2:BL$2,'Tsalin uzuulelt'!N$2,negtgel!U677:BL677)+SUMIF(negtgel!U$2:BL$2,'Tsalin uzuulelt'!N$3,negtgel!U677:BL677)+SUMIF(negtgel!U$2:BL$2,'Tsalin uzuulelt'!N$4,negtgel!U677:BL677)+SUMIF(negtgel!U$2:BL$2,'Tsalin uzuulelt'!N$5,negtgel!U677:BL677)</f>
      </c>
      <c r="M677">
        <f>SUMIF(negtgel!U$2:BL$2,'Tsalin uzuulelt'!P$1,negtgel!U677:BL677) + SUMIF(negtgel!U$2:BL$2,'Tsalin uzuulelt'!P$2,negtgel!U677:BL677)+ SUMIF(negtgel!U$2:BL$2,'Tsalin uzuulelt'!P$3,negtgel!U677:BL677)+ SUMIF(negtgel!U$2:BL$2,'Tsalin uzuulelt'!P$4,negtgel!U677:BL677)+ SUMIF(negtgel!U$2:BL$2,'Tsalin uzuulelt'!P$5,negtgel!U677:BL677)</f>
      </c>
      <c r="N677">
        <f>IF(ISNUMBER(U677*1)=CF677,0,K677-H677-G677)</f>
      </c>
      <c r="O677">
        <f>IF(ISNUMBER(U677*1)=CF677,0,L677)</f>
      </c>
      <c r="P677">
        <f>IF(ISNUMBER(U677*1)=CF677,0,M677)</f>
      </c>
      <c r="Q677">
        <f>IF(N677&gt;2400000,N677,0)</f>
      </c>
      <c r="R677">
        <f>IF(L677/Q677*100&lt;3,2,10)</f>
      </c>
      <c r="S677">
        <f>IF(CH677=0,0,IF(B677&gt;9,10,IF(B677&gt;8,B677,IF(B677&gt;7.7,7.8,IF(B677&gt;3,B677,IF(B677&gt;1.5,2))))))</f>
      </c>
      <c r="T677">
        <f>IFERROR(U677*1,0)</f>
      </c>
      <c r="U677" t="s">
        <v>4466</v>
      </c>
      <c r="V677"/>
      <c r="W677"/>
      <c r="X677" t="n">
        <v>7272826.0</v>
      </c>
      <c r="Y677" t="n">
        <v>7180448.0</v>
      </c>
      <c r="Z677" t="n">
        <v>1106862.0</v>
      </c>
      <c r="AA677" t="n">
        <v>1379005.0</v>
      </c>
      <c r="AB677" t="n">
        <v>33872.0</v>
      </c>
      <c r="AC677" t="n">
        <v>0.0</v>
      </c>
      <c r="AD677" t="n">
        <v>0.0</v>
      </c>
      <c r="AE677" t="n">
        <v>0.0</v>
      </c>
      <c r="AF677" t="n">
        <v>717000.0</v>
      </c>
      <c r="AG677" t="n">
        <v>0.0</v>
      </c>
      <c r="AH677" t="n">
        <v>0.0</v>
      </c>
      <c r="AI677" t="n">
        <v>0.0</v>
      </c>
      <c r="AJ677" t="n">
        <v>0.0</v>
      </c>
      <c r="AK677" t="n">
        <v>0.0</v>
      </c>
      <c r="AL677" t="n">
        <v>0.0</v>
      </c>
      <c r="AM677" t="n">
        <v>0.0</v>
      </c>
      <c r="AN677" t="n">
        <v>0.0</v>
      </c>
      <c r="AO677" t="n">
        <v>1.0417187E7</v>
      </c>
      <c r="AP677" t="n">
        <v>1041721.0</v>
      </c>
      <c r="AQ677" t="n">
        <v>867716.9</v>
      </c>
      <c r="CG677"/>
    </row>
    <row r="678">
      <c r="A678" t="n">
        <v>10.0</v>
      </c>
      <c r="B678">
        <f>IF((K678-G678-H678&gt;2400000),10,(L678/(K678-G678-H678)*100))</f>
      </c>
      <c r="C678">
        <f>IF(N678&gt;2400000,240000,(N678*S678)/100)</f>
      </c>
      <c r="D678">
        <f>IF(S678=0,0,IF((N678-I678)&gt;2400000,((((((N678-I678-J678)-240000))*0.1+(I678+J678)*0.1)))-7000,((((((N678-I678-J678)-(N678-I678-J678)*S678/100)))*0.1+(I678+J678)*0.1)-7000)))</f>
      </c>
      <c r="E678">
        <f>C678-O678</f>
      </c>
      <c r="F678">
        <f>D678-P678</f>
      </c>
      <c r="G678">
        <f>SUMIF(negtgel!U$2:BL$2,'Tsalin uzuulelt'!B$1,negtgel!U678:BL678) + SUMIF(negtgel!U$2:BL$2,'Tsalin uzuulelt'!B$2,negtgel!U678:BL678)+SUMIF(negtgel!U$2:BL$2,'Tsalin uzuulelt'!B$3,negtgel!U678:BL678)+SUMIF(negtgel!U$2:BL$2,'Tsalin uzuulelt'!B$4,negtgel!U678:BL678)+SUMIF(negtgel!U$2:BL$2,'Tsalin uzuulelt'!B$5,negtgel!U678:BL678)</f>
      </c>
      <c r="H678">
        <f>SUMIF(negtgel!U$2:BL$2,'Tsalin uzuulelt'!F$1,negtgel!U678:BL678) + SUMIF(negtgel!U$2:BL$2,'Tsalin uzuulelt'!F$2,negtgel!U678:BL678)+SUMIF(negtgel!U$2:BL$2,'Tsalin uzuulelt'!F$3,negtgel!U678:BL678)+SUMIF(negtgel!U$2:BL$2,'Tsalin uzuulelt'!F$4,negtgel!U678:BL678)+SUMIF(negtgel!U$2:BL$2,'Tsalin uzuulelt'!F$5,negtgel!U678:BL678)</f>
      </c>
      <c r="I678">
        <f>SUMIF(negtgel!U$2:BL$2,'Tsalin uzuulelt'!H$1,negtgel!U678:BL678) + SUMIF(negtgel!U$2:BL$2,'Tsalin uzuulelt'!H$2,negtgel!U678:BL678)+SUMIF(negtgel!U$2:BL$2,'Tsalin uzuulelt'!H$3,negtgel!U678:BL678)+SUMIF(negtgel!U$2:BL$2,'Tsalin uzuulelt'!H$4,negtgel!U678:BL678)+SUMIF(negtgel!U$2:BL$2,'Tsalin uzuulelt'!H$5,negtgel!U678:BL678)</f>
      </c>
      <c r="J678">
        <f>SUMIF(negtgel!U$2:BL$2,'Tsalin uzuulelt'!J$1,negtgel!U678:BL678) + SUMIF(negtgel!U$2:BL$2,'Tsalin uzuulelt'!J$2,negtgel!U678:BL678)+SUMIF(negtgel!U$2:BL$2,'Tsalin uzuulelt'!J$3,negtgel!U678:BL678)+SUMIF(negtgel!U$2:BL$2,'Tsalin uzuulelt'!J$4,negtgel!U678:BL678)+SUMIF(negtgel!U$2:BL$2,'Tsalin uzuulelt'!J$5,negtgel!U678:BL678)</f>
      </c>
      <c r="K678">
        <f>SUMIF(negtgel!U$2:BL$2,'Tsalin uzuulelt'!L$1,negtgel!U678:BL678) + SUMIF(negtgel!U$2:BL$2,'Tsalin uzuulelt'!L$2,negtgel!U678:BL678)+SUMIF(negtgel!U$2:BL$2,'Tsalin uzuulelt'!L$3,negtgel!U678:BL678)+SUMIF(negtgel!U$2:BL$2,'Tsalin uzuulelt'!L$4,negtgel!U678:BL678)+SUMIF(negtgel!U$2:BL$2,'Tsalin uzuulelt'!L$5,negtgel!U678:BL678)</f>
      </c>
      <c r="L678">
        <f>SUMIF(negtgel!U$2:BL$2,'Tsalin uzuulelt'!N$1,negtgel!U678:BL678) + SUMIF(negtgel!U$2:BL$2,'Tsalin uzuulelt'!N$2,negtgel!U678:BL678)+SUMIF(negtgel!U$2:BL$2,'Tsalin uzuulelt'!N$3,negtgel!U678:BL678)+SUMIF(negtgel!U$2:BL$2,'Tsalin uzuulelt'!N$4,negtgel!U678:BL678)+SUMIF(negtgel!U$2:BL$2,'Tsalin uzuulelt'!N$5,negtgel!U678:BL678)</f>
      </c>
      <c r="M678">
        <f>SUMIF(negtgel!U$2:BL$2,'Tsalin uzuulelt'!P$1,negtgel!U678:BL678) + SUMIF(negtgel!U$2:BL$2,'Tsalin uzuulelt'!P$2,negtgel!U678:BL678)+ SUMIF(negtgel!U$2:BL$2,'Tsalin uzuulelt'!P$3,negtgel!U678:BL678)+ SUMIF(negtgel!U$2:BL$2,'Tsalin uzuulelt'!P$4,negtgel!U678:BL678)+ SUMIF(negtgel!U$2:BL$2,'Tsalin uzuulelt'!P$5,negtgel!U678:BL678)</f>
      </c>
      <c r="N678">
        <f>IF(ISNUMBER(U678*1)=CF678,0,K678-H678-G678)</f>
      </c>
      <c r="O678">
        <f>IF(ISNUMBER(U678*1)=CF678,0,L678)</f>
      </c>
      <c r="P678">
        <f>IF(ISNUMBER(U678*1)=CF678,0,M678)</f>
      </c>
      <c r="Q678">
        <f>IF(N678&gt;2400000,N678,0)</f>
      </c>
      <c r="R678">
        <f>IF(L678/Q678*100&lt;3,2,10)</f>
      </c>
      <c r="S678">
        <f>IF(CH678=0,0,IF(B678&gt;9,10,IF(B678&gt;8,B678,IF(B678&gt;7.7,7.8,IF(B678&gt;3,B678,IF(B678&gt;1.5,2))))))</f>
      </c>
      <c r="T678">
        <f>IFERROR(U678*1,0)</f>
      </c>
      <c r="U678" t="s">
        <v>4537</v>
      </c>
      <c r="V678"/>
      <c r="W678"/>
      <c r="X678"/>
      <c r="Y678"/>
      <c r="Z678"/>
      <c r="AA678"/>
      <c r="AB678"/>
      <c r="AC678"/>
      <c r="AD678"/>
      <c r="AE678"/>
      <c r="AF678"/>
      <c r="AG678"/>
      <c r="AH678"/>
      <c r="AI678"/>
      <c r="AJ678"/>
      <c r="AK678"/>
      <c r="AL678"/>
      <c r="AM678"/>
      <c r="AN678"/>
      <c r="AO678"/>
      <c r="AP678"/>
      <c r="AQ678"/>
      <c r="CG678"/>
    </row>
    <row r="679">
      <c r="A679" t="n">
        <v>10.0</v>
      </c>
      <c r="B679">
        <f>IF((K679-G679-H679&gt;2400000),10,(L679/(K679-G679-H679)*100))</f>
      </c>
      <c r="C679">
        <f>IF(N679&gt;2400000,240000,(N679*S679)/100)</f>
      </c>
      <c r="D679">
        <f>IF(S679=0,0,IF((N679-I679)&gt;2400000,((((((N679-I679-J679)-240000))*0.1+(I679+J679)*0.1)))-7000,((((((N679-I679-J679)-(N679-I679-J679)*S679/100)))*0.1+(I679+J679)*0.1)-7000)))</f>
      </c>
      <c r="E679">
        <f>C679-O679</f>
      </c>
      <c r="F679">
        <f>D679-P679</f>
      </c>
      <c r="G679">
        <f>SUMIF(negtgel!U$2:BL$2,'Tsalin uzuulelt'!B$1,negtgel!U679:BL679) + SUMIF(negtgel!U$2:BL$2,'Tsalin uzuulelt'!B$2,negtgel!U679:BL679)+SUMIF(negtgel!U$2:BL$2,'Tsalin uzuulelt'!B$3,negtgel!U679:BL679)+SUMIF(negtgel!U$2:BL$2,'Tsalin uzuulelt'!B$4,negtgel!U679:BL679)+SUMIF(negtgel!U$2:BL$2,'Tsalin uzuulelt'!B$5,negtgel!U679:BL679)</f>
      </c>
      <c r="H679">
        <f>SUMIF(negtgel!U$2:BL$2,'Tsalin uzuulelt'!F$1,negtgel!U679:BL679) + SUMIF(negtgel!U$2:BL$2,'Tsalin uzuulelt'!F$2,negtgel!U679:BL679)+SUMIF(negtgel!U$2:BL$2,'Tsalin uzuulelt'!F$3,negtgel!U679:BL679)+SUMIF(negtgel!U$2:BL$2,'Tsalin uzuulelt'!F$4,negtgel!U679:BL679)+SUMIF(negtgel!U$2:BL$2,'Tsalin uzuulelt'!F$5,negtgel!U679:BL679)</f>
      </c>
      <c r="I679">
        <f>SUMIF(negtgel!U$2:BL$2,'Tsalin uzuulelt'!H$1,negtgel!U679:BL679) + SUMIF(negtgel!U$2:BL$2,'Tsalin uzuulelt'!H$2,negtgel!U679:BL679)+SUMIF(negtgel!U$2:BL$2,'Tsalin uzuulelt'!H$3,negtgel!U679:BL679)+SUMIF(negtgel!U$2:BL$2,'Tsalin uzuulelt'!H$4,negtgel!U679:BL679)+SUMIF(negtgel!U$2:BL$2,'Tsalin uzuulelt'!H$5,negtgel!U679:BL679)</f>
      </c>
      <c r="J679">
        <f>SUMIF(negtgel!U$2:BL$2,'Tsalin uzuulelt'!J$1,negtgel!U679:BL679) + SUMIF(negtgel!U$2:BL$2,'Tsalin uzuulelt'!J$2,negtgel!U679:BL679)+SUMIF(negtgel!U$2:BL$2,'Tsalin uzuulelt'!J$3,negtgel!U679:BL679)+SUMIF(negtgel!U$2:BL$2,'Tsalin uzuulelt'!J$4,negtgel!U679:BL679)+SUMIF(negtgel!U$2:BL$2,'Tsalin uzuulelt'!J$5,negtgel!U679:BL679)</f>
      </c>
      <c r="K679">
        <f>SUMIF(negtgel!U$2:BL$2,'Tsalin uzuulelt'!L$1,negtgel!U679:BL679) + SUMIF(negtgel!U$2:BL$2,'Tsalin uzuulelt'!L$2,negtgel!U679:BL679)+SUMIF(negtgel!U$2:BL$2,'Tsalin uzuulelt'!L$3,negtgel!U679:BL679)+SUMIF(negtgel!U$2:BL$2,'Tsalin uzuulelt'!L$4,negtgel!U679:BL679)+SUMIF(negtgel!U$2:BL$2,'Tsalin uzuulelt'!L$5,negtgel!U679:BL679)</f>
      </c>
      <c r="L679">
        <f>SUMIF(negtgel!U$2:BL$2,'Tsalin uzuulelt'!N$1,negtgel!U679:BL679) + SUMIF(negtgel!U$2:BL$2,'Tsalin uzuulelt'!N$2,negtgel!U679:BL679)+SUMIF(negtgel!U$2:BL$2,'Tsalin uzuulelt'!N$3,negtgel!U679:BL679)+SUMIF(negtgel!U$2:BL$2,'Tsalin uzuulelt'!N$4,negtgel!U679:BL679)+SUMIF(negtgel!U$2:BL$2,'Tsalin uzuulelt'!N$5,negtgel!U679:BL679)</f>
      </c>
      <c r="M679">
        <f>SUMIF(negtgel!U$2:BL$2,'Tsalin uzuulelt'!P$1,negtgel!U679:BL679) + SUMIF(negtgel!U$2:BL$2,'Tsalin uzuulelt'!P$2,negtgel!U679:BL679)+ SUMIF(negtgel!U$2:BL$2,'Tsalin uzuulelt'!P$3,negtgel!U679:BL679)+ SUMIF(negtgel!U$2:BL$2,'Tsalin uzuulelt'!P$4,negtgel!U679:BL679)+ SUMIF(negtgel!U$2:BL$2,'Tsalin uzuulelt'!P$5,negtgel!U679:BL679)</f>
      </c>
      <c r="N679">
        <f>IF(ISNUMBER(U679*1)=CF679,0,K679-H679-G679)</f>
      </c>
      <c r="O679">
        <f>IF(ISNUMBER(U679*1)=CF679,0,L679)</f>
      </c>
      <c r="P679">
        <f>IF(ISNUMBER(U679*1)=CF679,0,M679)</f>
      </c>
      <c r="Q679">
        <f>IF(N679&gt;2400000,N679,0)</f>
      </c>
      <c r="R679">
        <f>IF(L679/Q679*100&lt;3,2,10)</f>
      </c>
      <c r="S679">
        <f>IF(CH679=0,0,IF(B679&gt;9,10,IF(B679&gt;8,B679,IF(B679&gt;7.7,7.8,IF(B679&gt;3,B679,IF(B679&gt;1.5,2))))))</f>
      </c>
      <c r="T679">
        <f>IFERROR(U679*1,0)</f>
      </c>
      <c r="U679" t="n">
        <v>91.0</v>
      </c>
      <c r="V679" t="s">
        <v>4538</v>
      </c>
      <c r="W679" t="s">
        <v>4469</v>
      </c>
      <c r="X679" t="n">
        <v>580710.0</v>
      </c>
      <c r="Y679" t="n">
        <v>0.0</v>
      </c>
      <c r="Z679" t="n">
        <v>0.0</v>
      </c>
      <c r="AA679" t="n">
        <v>0.0</v>
      </c>
      <c r="AB679" t="n">
        <v>0.0</v>
      </c>
      <c r="AC679" t="n">
        <v>0.0</v>
      </c>
      <c r="AD679" t="n">
        <v>0.0</v>
      </c>
      <c r="AE679" t="n">
        <v>0.0</v>
      </c>
      <c r="AF679" t="n">
        <v>0.0</v>
      </c>
      <c r="AG679" t="n">
        <v>0.0</v>
      </c>
      <c r="AH679" t="n">
        <v>0.0</v>
      </c>
      <c r="AI679" t="n">
        <v>0.0</v>
      </c>
      <c r="AJ679" t="n">
        <v>0.0</v>
      </c>
      <c r="AK679" t="n">
        <v>0.0</v>
      </c>
      <c r="AL679" t="n">
        <v>0.0</v>
      </c>
      <c r="AM679" t="n">
        <v>0.0</v>
      </c>
      <c r="AN679" t="n">
        <v>0.0</v>
      </c>
      <c r="AO679" t="n">
        <v>0.0</v>
      </c>
      <c r="AP679" t="n">
        <v>0.0</v>
      </c>
      <c r="AQ679" t="n">
        <v>0.0</v>
      </c>
      <c r="CG679"/>
    </row>
    <row r="680">
      <c r="A680" t="n">
        <v>10.0</v>
      </c>
      <c r="B680">
        <f>IF((K680-G680-H680&gt;2400000),10,(L680/(K680-G680-H680)*100))</f>
      </c>
      <c r="C680">
        <f>IF(N680&gt;2400000,240000,(N680*S680)/100)</f>
      </c>
      <c r="D680">
        <f>IF(S680=0,0,IF((N680-I680)&gt;2400000,((((((N680-I680-J680)-240000))*0.1+(I680+J680)*0.1)))-7000,((((((N680-I680-J680)-(N680-I680-J680)*S680/100)))*0.1+(I680+J680)*0.1)-7000)))</f>
      </c>
      <c r="E680">
        <f>C680-O680</f>
      </c>
      <c r="F680">
        <f>D680-P680</f>
      </c>
      <c r="G680">
        <f>SUMIF(negtgel!U$2:BL$2,'Tsalin uzuulelt'!B$1,negtgel!U680:BL680) + SUMIF(negtgel!U$2:BL$2,'Tsalin uzuulelt'!B$2,negtgel!U680:BL680)+SUMIF(negtgel!U$2:BL$2,'Tsalin uzuulelt'!B$3,negtgel!U680:BL680)+SUMIF(negtgel!U$2:BL$2,'Tsalin uzuulelt'!B$4,negtgel!U680:BL680)+SUMIF(negtgel!U$2:BL$2,'Tsalin uzuulelt'!B$5,negtgel!U680:BL680)</f>
      </c>
      <c r="H680">
        <f>SUMIF(negtgel!U$2:BL$2,'Tsalin uzuulelt'!F$1,negtgel!U680:BL680) + SUMIF(negtgel!U$2:BL$2,'Tsalin uzuulelt'!F$2,negtgel!U680:BL680)+SUMIF(negtgel!U$2:BL$2,'Tsalin uzuulelt'!F$3,negtgel!U680:BL680)+SUMIF(negtgel!U$2:BL$2,'Tsalin uzuulelt'!F$4,negtgel!U680:BL680)+SUMIF(negtgel!U$2:BL$2,'Tsalin uzuulelt'!F$5,negtgel!U680:BL680)</f>
      </c>
      <c r="I680">
        <f>SUMIF(negtgel!U$2:BL$2,'Tsalin uzuulelt'!H$1,negtgel!U680:BL680) + SUMIF(negtgel!U$2:BL$2,'Tsalin uzuulelt'!H$2,negtgel!U680:BL680)+SUMIF(negtgel!U$2:BL$2,'Tsalin uzuulelt'!H$3,negtgel!U680:BL680)+SUMIF(negtgel!U$2:BL$2,'Tsalin uzuulelt'!H$4,negtgel!U680:BL680)+SUMIF(negtgel!U$2:BL$2,'Tsalin uzuulelt'!H$5,negtgel!U680:BL680)</f>
      </c>
      <c r="J680">
        <f>SUMIF(negtgel!U$2:BL$2,'Tsalin uzuulelt'!J$1,negtgel!U680:BL680) + SUMIF(negtgel!U$2:BL$2,'Tsalin uzuulelt'!J$2,negtgel!U680:BL680)+SUMIF(negtgel!U$2:BL$2,'Tsalin uzuulelt'!J$3,negtgel!U680:BL680)+SUMIF(negtgel!U$2:BL$2,'Tsalin uzuulelt'!J$4,negtgel!U680:BL680)+SUMIF(negtgel!U$2:BL$2,'Tsalin uzuulelt'!J$5,negtgel!U680:BL680)</f>
      </c>
      <c r="K680">
        <f>SUMIF(negtgel!U$2:BL$2,'Tsalin uzuulelt'!L$1,negtgel!U680:BL680) + SUMIF(negtgel!U$2:BL$2,'Tsalin uzuulelt'!L$2,negtgel!U680:BL680)+SUMIF(negtgel!U$2:BL$2,'Tsalin uzuulelt'!L$3,negtgel!U680:BL680)+SUMIF(negtgel!U$2:BL$2,'Tsalin uzuulelt'!L$4,negtgel!U680:BL680)+SUMIF(negtgel!U$2:BL$2,'Tsalin uzuulelt'!L$5,negtgel!U680:BL680)</f>
      </c>
      <c r="L680">
        <f>SUMIF(negtgel!U$2:BL$2,'Tsalin uzuulelt'!N$1,negtgel!U680:BL680) + SUMIF(negtgel!U$2:BL$2,'Tsalin uzuulelt'!N$2,negtgel!U680:BL680)+SUMIF(negtgel!U$2:BL$2,'Tsalin uzuulelt'!N$3,negtgel!U680:BL680)+SUMIF(negtgel!U$2:BL$2,'Tsalin uzuulelt'!N$4,negtgel!U680:BL680)+SUMIF(negtgel!U$2:BL$2,'Tsalin uzuulelt'!N$5,negtgel!U680:BL680)</f>
      </c>
      <c r="M680">
        <f>SUMIF(negtgel!U$2:BL$2,'Tsalin uzuulelt'!P$1,negtgel!U680:BL680) + SUMIF(negtgel!U$2:BL$2,'Tsalin uzuulelt'!P$2,negtgel!U680:BL680)+ SUMIF(negtgel!U$2:BL$2,'Tsalin uzuulelt'!P$3,negtgel!U680:BL680)+ SUMIF(negtgel!U$2:BL$2,'Tsalin uzuulelt'!P$4,negtgel!U680:BL680)+ SUMIF(negtgel!U$2:BL$2,'Tsalin uzuulelt'!P$5,negtgel!U680:BL680)</f>
      </c>
      <c r="N680">
        <f>IF(ISNUMBER(U680*1)=CF680,0,K680-H680-G680)</f>
      </c>
      <c r="O680">
        <f>IF(ISNUMBER(U680*1)=CF680,0,L680)</f>
      </c>
      <c r="P680">
        <f>IF(ISNUMBER(U680*1)=CF680,0,M680)</f>
      </c>
      <c r="Q680">
        <f>IF(N680&gt;2400000,N680,0)</f>
      </c>
      <c r="R680">
        <f>IF(L680/Q680*100&lt;3,2,10)</f>
      </c>
      <c r="S680">
        <f>IF(CH680=0,0,IF(B680&gt;9,10,IF(B680&gt;8,B680,IF(B680&gt;7.7,7.8,IF(B680&gt;3,B680,IF(B680&gt;1.5,2))))))</f>
      </c>
      <c r="T680">
        <f>IFERROR(U680*1,0)</f>
      </c>
      <c r="U680" t="n">
        <v>92.0</v>
      </c>
      <c r="V680" t="s">
        <v>4552</v>
      </c>
      <c r="W680" t="s">
        <v>4471</v>
      </c>
      <c r="X680" t="n">
        <v>496912.0</v>
      </c>
      <c r="Y680" t="n">
        <v>0.0</v>
      </c>
      <c r="Z680" t="n">
        <v>0.0</v>
      </c>
      <c r="AA680" t="n">
        <v>0.0</v>
      </c>
      <c r="AB680" t="n">
        <v>0.0</v>
      </c>
      <c r="AC680" t="n">
        <v>0.0</v>
      </c>
      <c r="AD680" t="n">
        <v>0.0</v>
      </c>
      <c r="AE680" t="n">
        <v>0.0</v>
      </c>
      <c r="AF680" t="n">
        <v>0.0</v>
      </c>
      <c r="AG680" t="n">
        <v>0.0</v>
      </c>
      <c r="AH680" t="n">
        <v>0.0</v>
      </c>
      <c r="AI680" t="n">
        <v>0.0</v>
      </c>
      <c r="AJ680" t="n">
        <v>0.0</v>
      </c>
      <c r="AK680" t="n">
        <v>0.0</v>
      </c>
      <c r="AL680" t="n">
        <v>0.0</v>
      </c>
      <c r="AM680" t="n">
        <v>0.0</v>
      </c>
      <c r="AN680" t="n">
        <v>0.0</v>
      </c>
      <c r="AO680" t="n">
        <v>0.0</v>
      </c>
      <c r="AP680" t="n">
        <v>0.0</v>
      </c>
      <c r="AQ680" t="n">
        <v>0.0</v>
      </c>
      <c r="CG680"/>
    </row>
    <row r="681">
      <c r="A681" t="n">
        <v>10.0</v>
      </c>
      <c r="B681">
        <f>IF((K681-G681-H681&gt;2400000),10,(L681/(K681-G681-H681)*100))</f>
      </c>
      <c r="C681">
        <f>IF(N681&gt;2400000,240000,(N681*S681)/100)</f>
      </c>
      <c r="D681">
        <f>IF(S681=0,0,IF((N681-I681)&gt;2400000,((((((N681-I681-J681)-240000))*0.1+(I681+J681)*0.1)))-7000,((((((N681-I681-J681)-(N681-I681-J681)*S681/100)))*0.1+(I681+J681)*0.1)-7000)))</f>
      </c>
      <c r="E681">
        <f>C681-O681</f>
      </c>
      <c r="F681">
        <f>D681-P681</f>
      </c>
      <c r="G681">
        <f>SUMIF(negtgel!U$2:BL$2,'Tsalin uzuulelt'!B$1,negtgel!U681:BL681) + SUMIF(negtgel!U$2:BL$2,'Tsalin uzuulelt'!B$2,negtgel!U681:BL681)+SUMIF(negtgel!U$2:BL$2,'Tsalin uzuulelt'!B$3,negtgel!U681:BL681)+SUMIF(negtgel!U$2:BL$2,'Tsalin uzuulelt'!B$4,negtgel!U681:BL681)+SUMIF(negtgel!U$2:BL$2,'Tsalin uzuulelt'!B$5,negtgel!U681:BL681)</f>
      </c>
      <c r="H681">
        <f>SUMIF(negtgel!U$2:BL$2,'Tsalin uzuulelt'!F$1,negtgel!U681:BL681) + SUMIF(negtgel!U$2:BL$2,'Tsalin uzuulelt'!F$2,negtgel!U681:BL681)+SUMIF(negtgel!U$2:BL$2,'Tsalin uzuulelt'!F$3,negtgel!U681:BL681)+SUMIF(negtgel!U$2:BL$2,'Tsalin uzuulelt'!F$4,negtgel!U681:BL681)+SUMIF(negtgel!U$2:BL$2,'Tsalin uzuulelt'!F$5,negtgel!U681:BL681)</f>
      </c>
      <c r="I681">
        <f>SUMIF(negtgel!U$2:BL$2,'Tsalin uzuulelt'!H$1,negtgel!U681:BL681) + SUMIF(negtgel!U$2:BL$2,'Tsalin uzuulelt'!H$2,negtgel!U681:BL681)+SUMIF(negtgel!U$2:BL$2,'Tsalin uzuulelt'!H$3,negtgel!U681:BL681)+SUMIF(negtgel!U$2:BL$2,'Tsalin uzuulelt'!H$4,negtgel!U681:BL681)+SUMIF(negtgel!U$2:BL$2,'Tsalin uzuulelt'!H$5,negtgel!U681:BL681)</f>
      </c>
      <c r="J681">
        <f>SUMIF(negtgel!U$2:BL$2,'Tsalin uzuulelt'!J$1,negtgel!U681:BL681) + SUMIF(negtgel!U$2:BL$2,'Tsalin uzuulelt'!J$2,negtgel!U681:BL681)+SUMIF(negtgel!U$2:BL$2,'Tsalin uzuulelt'!J$3,negtgel!U681:BL681)+SUMIF(negtgel!U$2:BL$2,'Tsalin uzuulelt'!J$4,negtgel!U681:BL681)+SUMIF(negtgel!U$2:BL$2,'Tsalin uzuulelt'!J$5,negtgel!U681:BL681)</f>
      </c>
      <c r="K681">
        <f>SUMIF(negtgel!U$2:BL$2,'Tsalin uzuulelt'!L$1,negtgel!U681:BL681) + SUMIF(negtgel!U$2:BL$2,'Tsalin uzuulelt'!L$2,negtgel!U681:BL681)+SUMIF(negtgel!U$2:BL$2,'Tsalin uzuulelt'!L$3,negtgel!U681:BL681)+SUMIF(negtgel!U$2:BL$2,'Tsalin uzuulelt'!L$4,negtgel!U681:BL681)+SUMIF(negtgel!U$2:BL$2,'Tsalin uzuulelt'!L$5,negtgel!U681:BL681)</f>
      </c>
      <c r="L681">
        <f>SUMIF(negtgel!U$2:BL$2,'Tsalin uzuulelt'!N$1,negtgel!U681:BL681) + SUMIF(negtgel!U$2:BL$2,'Tsalin uzuulelt'!N$2,negtgel!U681:BL681)+SUMIF(negtgel!U$2:BL$2,'Tsalin uzuulelt'!N$3,negtgel!U681:BL681)+SUMIF(negtgel!U$2:BL$2,'Tsalin uzuulelt'!N$4,negtgel!U681:BL681)+SUMIF(negtgel!U$2:BL$2,'Tsalin uzuulelt'!N$5,negtgel!U681:BL681)</f>
      </c>
      <c r="M681">
        <f>SUMIF(negtgel!U$2:BL$2,'Tsalin uzuulelt'!P$1,negtgel!U681:BL681) + SUMIF(negtgel!U$2:BL$2,'Tsalin uzuulelt'!P$2,negtgel!U681:BL681)+ SUMIF(negtgel!U$2:BL$2,'Tsalin uzuulelt'!P$3,negtgel!U681:BL681)+ SUMIF(negtgel!U$2:BL$2,'Tsalin uzuulelt'!P$4,negtgel!U681:BL681)+ SUMIF(negtgel!U$2:BL$2,'Tsalin uzuulelt'!P$5,negtgel!U681:BL681)</f>
      </c>
      <c r="N681">
        <f>IF(ISNUMBER(U681*1)=CF681,0,K681-H681-G681)</f>
      </c>
      <c r="O681">
        <f>IF(ISNUMBER(U681*1)=CF681,0,L681)</f>
      </c>
      <c r="P681">
        <f>IF(ISNUMBER(U681*1)=CF681,0,M681)</f>
      </c>
      <c r="Q681">
        <f>IF(N681&gt;2400000,N681,0)</f>
      </c>
      <c r="R681">
        <f>IF(L681/Q681*100&lt;3,2,10)</f>
      </c>
      <c r="S681">
        <f>IF(CH681=0,0,IF(B681&gt;9,10,IF(B681&gt;8,B681,IF(B681&gt;7.7,7.8,IF(B681&gt;3,B681,IF(B681&gt;1.5,2))))))</f>
      </c>
      <c r="T681">
        <f>IFERROR(U681*1,0)</f>
      </c>
      <c r="U681" t="n">
        <v>93.0</v>
      </c>
      <c r="V681" t="s">
        <v>4553</v>
      </c>
      <c r="W681" t="s">
        <v>4469</v>
      </c>
      <c r="X681" t="n">
        <v>677436.0</v>
      </c>
      <c r="Y681" t="n">
        <v>0.0</v>
      </c>
      <c r="Z681" t="n">
        <v>0.0</v>
      </c>
      <c r="AA681" t="n">
        <v>0.0</v>
      </c>
      <c r="AB681" t="n">
        <v>0.0</v>
      </c>
      <c r="AC681" t="n">
        <v>0.0</v>
      </c>
      <c r="AD681" t="n">
        <v>0.0</v>
      </c>
      <c r="AE681" t="n">
        <v>0.0</v>
      </c>
      <c r="AF681" t="n">
        <v>0.0</v>
      </c>
      <c r="AG681" t="n">
        <v>0.0</v>
      </c>
      <c r="AH681" t="n">
        <v>0.0</v>
      </c>
      <c r="AI681" t="n">
        <v>0.0</v>
      </c>
      <c r="AJ681" t="n">
        <v>0.0</v>
      </c>
      <c r="AK681" t="n">
        <v>0.0</v>
      </c>
      <c r="AL681" t="n">
        <v>0.0</v>
      </c>
      <c r="AM681" t="n">
        <v>0.0</v>
      </c>
      <c r="AN681" t="n">
        <v>0.0</v>
      </c>
      <c r="AO681" t="n">
        <v>0.0</v>
      </c>
      <c r="AP681" t="n">
        <v>0.0</v>
      </c>
      <c r="AQ681" t="n">
        <v>0.0</v>
      </c>
      <c r="CG681"/>
    </row>
    <row r="682">
      <c r="A682" t="n">
        <v>10.0</v>
      </c>
      <c r="B682">
        <f>IF((K682-G682-H682&gt;2400000),10,(L682/(K682-G682-H682)*100))</f>
      </c>
      <c r="C682">
        <f>IF(N682&gt;2400000,240000,(N682*S682)/100)</f>
      </c>
      <c r="D682">
        <f>IF(S682=0,0,IF((N682-I682)&gt;2400000,((((((N682-I682-J682)-240000))*0.1+(I682+J682)*0.1)))-7000,((((((N682-I682-J682)-(N682-I682-J682)*S682/100)))*0.1+(I682+J682)*0.1)-7000)))</f>
      </c>
      <c r="E682">
        <f>C682-O682</f>
      </c>
      <c r="F682">
        <f>D682-P682</f>
      </c>
      <c r="G682">
        <f>SUMIF(negtgel!U$2:BL$2,'Tsalin uzuulelt'!B$1,negtgel!U682:BL682) + SUMIF(negtgel!U$2:BL$2,'Tsalin uzuulelt'!B$2,negtgel!U682:BL682)+SUMIF(negtgel!U$2:BL$2,'Tsalin uzuulelt'!B$3,negtgel!U682:BL682)+SUMIF(negtgel!U$2:BL$2,'Tsalin uzuulelt'!B$4,negtgel!U682:BL682)+SUMIF(negtgel!U$2:BL$2,'Tsalin uzuulelt'!B$5,negtgel!U682:BL682)</f>
      </c>
      <c r="H682">
        <f>SUMIF(negtgel!U$2:BL$2,'Tsalin uzuulelt'!F$1,negtgel!U682:BL682) + SUMIF(negtgel!U$2:BL$2,'Tsalin uzuulelt'!F$2,negtgel!U682:BL682)+SUMIF(negtgel!U$2:BL$2,'Tsalin uzuulelt'!F$3,negtgel!U682:BL682)+SUMIF(negtgel!U$2:BL$2,'Tsalin uzuulelt'!F$4,negtgel!U682:BL682)+SUMIF(negtgel!U$2:BL$2,'Tsalin uzuulelt'!F$5,negtgel!U682:BL682)</f>
      </c>
      <c r="I682">
        <f>SUMIF(negtgel!U$2:BL$2,'Tsalin uzuulelt'!H$1,negtgel!U682:BL682) + SUMIF(negtgel!U$2:BL$2,'Tsalin uzuulelt'!H$2,negtgel!U682:BL682)+SUMIF(negtgel!U$2:BL$2,'Tsalin uzuulelt'!H$3,negtgel!U682:BL682)+SUMIF(negtgel!U$2:BL$2,'Tsalin uzuulelt'!H$4,negtgel!U682:BL682)+SUMIF(negtgel!U$2:BL$2,'Tsalin uzuulelt'!H$5,negtgel!U682:BL682)</f>
      </c>
      <c r="J682">
        <f>SUMIF(negtgel!U$2:BL$2,'Tsalin uzuulelt'!J$1,negtgel!U682:BL682) + SUMIF(negtgel!U$2:BL$2,'Tsalin uzuulelt'!J$2,negtgel!U682:BL682)+SUMIF(negtgel!U$2:BL$2,'Tsalin uzuulelt'!J$3,negtgel!U682:BL682)+SUMIF(negtgel!U$2:BL$2,'Tsalin uzuulelt'!J$4,negtgel!U682:BL682)+SUMIF(negtgel!U$2:BL$2,'Tsalin uzuulelt'!J$5,negtgel!U682:BL682)</f>
      </c>
      <c r="K682">
        <f>SUMIF(negtgel!U$2:BL$2,'Tsalin uzuulelt'!L$1,negtgel!U682:BL682) + SUMIF(negtgel!U$2:BL$2,'Tsalin uzuulelt'!L$2,negtgel!U682:BL682)+SUMIF(negtgel!U$2:BL$2,'Tsalin uzuulelt'!L$3,negtgel!U682:BL682)+SUMIF(negtgel!U$2:BL$2,'Tsalin uzuulelt'!L$4,negtgel!U682:BL682)+SUMIF(negtgel!U$2:BL$2,'Tsalin uzuulelt'!L$5,negtgel!U682:BL682)</f>
      </c>
      <c r="L682">
        <f>SUMIF(negtgel!U$2:BL$2,'Tsalin uzuulelt'!N$1,negtgel!U682:BL682) + SUMIF(negtgel!U$2:BL$2,'Tsalin uzuulelt'!N$2,negtgel!U682:BL682)+SUMIF(negtgel!U$2:BL$2,'Tsalin uzuulelt'!N$3,negtgel!U682:BL682)+SUMIF(negtgel!U$2:BL$2,'Tsalin uzuulelt'!N$4,negtgel!U682:BL682)+SUMIF(negtgel!U$2:BL$2,'Tsalin uzuulelt'!N$5,negtgel!U682:BL682)</f>
      </c>
      <c r="M682">
        <f>SUMIF(negtgel!U$2:BL$2,'Tsalin uzuulelt'!P$1,negtgel!U682:BL682) + SUMIF(negtgel!U$2:BL$2,'Tsalin uzuulelt'!P$2,negtgel!U682:BL682)+ SUMIF(negtgel!U$2:BL$2,'Tsalin uzuulelt'!P$3,negtgel!U682:BL682)+ SUMIF(negtgel!U$2:BL$2,'Tsalin uzuulelt'!P$4,negtgel!U682:BL682)+ SUMIF(negtgel!U$2:BL$2,'Tsalin uzuulelt'!P$5,negtgel!U682:BL682)</f>
      </c>
      <c r="N682">
        <f>IF(ISNUMBER(U682*1)=CF682,0,K682-H682-G682)</f>
      </c>
      <c r="O682">
        <f>IF(ISNUMBER(U682*1)=CF682,0,L682)</f>
      </c>
      <c r="P682">
        <f>IF(ISNUMBER(U682*1)=CF682,0,M682)</f>
      </c>
      <c r="Q682">
        <f>IF(N682&gt;2400000,N682,0)</f>
      </c>
      <c r="R682">
        <f>IF(L682/Q682*100&lt;3,2,10)</f>
      </c>
      <c r="S682">
        <f>IF(CH682=0,0,IF(B682&gt;9,10,IF(B682&gt;8,B682,IF(B682&gt;7.7,7.8,IF(B682&gt;3,B682,IF(B682&gt;1.5,2))))))</f>
      </c>
      <c r="T682">
        <f>IFERROR(U682*1,0)</f>
      </c>
      <c r="U682" t="n">
        <v>94.0</v>
      </c>
      <c r="V682" t="s">
        <v>4554</v>
      </c>
      <c r="W682" t="s">
        <v>4469</v>
      </c>
      <c r="X682" t="n">
        <v>580710.0</v>
      </c>
      <c r="Y682" t="n">
        <v>0.0</v>
      </c>
      <c r="Z682" t="n">
        <v>0.0</v>
      </c>
      <c r="AA682" t="n">
        <v>0.0</v>
      </c>
      <c r="AB682" t="n">
        <v>0.0</v>
      </c>
      <c r="AC682" t="n">
        <v>0.0</v>
      </c>
      <c r="AD682" t="n">
        <v>0.0</v>
      </c>
      <c r="AE682" t="n">
        <v>0.0</v>
      </c>
      <c r="AF682" t="n">
        <v>0.0</v>
      </c>
      <c r="AG682" t="n">
        <v>0.0</v>
      </c>
      <c r="AH682" t="n">
        <v>0.0</v>
      </c>
      <c r="AI682" t="n">
        <v>0.0</v>
      </c>
      <c r="AJ682" t="n">
        <v>0.0</v>
      </c>
      <c r="AK682" t="n">
        <v>0.0</v>
      </c>
      <c r="AL682" t="n">
        <v>0.0</v>
      </c>
      <c r="AM682" t="n">
        <v>0.0</v>
      </c>
      <c r="AN682" t="n">
        <v>0.0</v>
      </c>
      <c r="AO682" t="n">
        <v>0.0</v>
      </c>
      <c r="AP682" t="n">
        <v>0.0</v>
      </c>
      <c r="AQ682" t="n">
        <v>0.0</v>
      </c>
      <c r="CG682"/>
    </row>
    <row r="683">
      <c r="A683" t="n">
        <v>10.0</v>
      </c>
      <c r="B683">
        <f>IF((K683-G683-H683&gt;2400000),10,(L683/(K683-G683-H683)*100))</f>
      </c>
      <c r="C683">
        <f>IF(N683&gt;2400000,240000,(N683*S683)/100)</f>
      </c>
      <c r="D683">
        <f>IF(S683=0,0,IF((N683-I683)&gt;2400000,((((((N683-I683-J683)-240000))*0.1+(I683+J683)*0.1)))-7000,((((((N683-I683-J683)-(N683-I683-J683)*S683/100)))*0.1+(I683+J683)*0.1)-7000)))</f>
      </c>
      <c r="E683">
        <f>C683-O683</f>
      </c>
      <c r="F683">
        <f>D683-P683</f>
      </c>
      <c r="G683">
        <f>SUMIF(negtgel!U$2:BL$2,'Tsalin uzuulelt'!B$1,negtgel!U683:BL683) + SUMIF(negtgel!U$2:BL$2,'Tsalin uzuulelt'!B$2,negtgel!U683:BL683)+SUMIF(negtgel!U$2:BL$2,'Tsalin uzuulelt'!B$3,negtgel!U683:BL683)+SUMIF(negtgel!U$2:BL$2,'Tsalin uzuulelt'!B$4,negtgel!U683:BL683)+SUMIF(negtgel!U$2:BL$2,'Tsalin uzuulelt'!B$5,negtgel!U683:BL683)</f>
      </c>
      <c r="H683">
        <f>SUMIF(negtgel!U$2:BL$2,'Tsalin uzuulelt'!F$1,negtgel!U683:BL683) + SUMIF(negtgel!U$2:BL$2,'Tsalin uzuulelt'!F$2,negtgel!U683:BL683)+SUMIF(negtgel!U$2:BL$2,'Tsalin uzuulelt'!F$3,negtgel!U683:BL683)+SUMIF(negtgel!U$2:BL$2,'Tsalin uzuulelt'!F$4,negtgel!U683:BL683)+SUMIF(negtgel!U$2:BL$2,'Tsalin uzuulelt'!F$5,negtgel!U683:BL683)</f>
      </c>
      <c r="I683">
        <f>SUMIF(negtgel!U$2:BL$2,'Tsalin uzuulelt'!H$1,negtgel!U683:BL683) + SUMIF(negtgel!U$2:BL$2,'Tsalin uzuulelt'!H$2,negtgel!U683:BL683)+SUMIF(negtgel!U$2:BL$2,'Tsalin uzuulelt'!H$3,negtgel!U683:BL683)+SUMIF(negtgel!U$2:BL$2,'Tsalin uzuulelt'!H$4,negtgel!U683:BL683)+SUMIF(negtgel!U$2:BL$2,'Tsalin uzuulelt'!H$5,negtgel!U683:BL683)</f>
      </c>
      <c r="J683">
        <f>SUMIF(negtgel!U$2:BL$2,'Tsalin uzuulelt'!J$1,negtgel!U683:BL683) + SUMIF(negtgel!U$2:BL$2,'Tsalin uzuulelt'!J$2,negtgel!U683:BL683)+SUMIF(negtgel!U$2:BL$2,'Tsalin uzuulelt'!J$3,negtgel!U683:BL683)+SUMIF(negtgel!U$2:BL$2,'Tsalin uzuulelt'!J$4,negtgel!U683:BL683)+SUMIF(negtgel!U$2:BL$2,'Tsalin uzuulelt'!J$5,negtgel!U683:BL683)</f>
      </c>
      <c r="K683">
        <f>SUMIF(negtgel!U$2:BL$2,'Tsalin uzuulelt'!L$1,negtgel!U683:BL683) + SUMIF(negtgel!U$2:BL$2,'Tsalin uzuulelt'!L$2,negtgel!U683:BL683)+SUMIF(negtgel!U$2:BL$2,'Tsalin uzuulelt'!L$3,negtgel!U683:BL683)+SUMIF(negtgel!U$2:BL$2,'Tsalin uzuulelt'!L$4,negtgel!U683:BL683)+SUMIF(negtgel!U$2:BL$2,'Tsalin uzuulelt'!L$5,negtgel!U683:BL683)</f>
      </c>
      <c r="L683">
        <f>SUMIF(negtgel!U$2:BL$2,'Tsalin uzuulelt'!N$1,negtgel!U683:BL683) + SUMIF(negtgel!U$2:BL$2,'Tsalin uzuulelt'!N$2,negtgel!U683:BL683)+SUMIF(negtgel!U$2:BL$2,'Tsalin uzuulelt'!N$3,negtgel!U683:BL683)+SUMIF(negtgel!U$2:BL$2,'Tsalin uzuulelt'!N$4,negtgel!U683:BL683)+SUMIF(negtgel!U$2:BL$2,'Tsalin uzuulelt'!N$5,negtgel!U683:BL683)</f>
      </c>
      <c r="M683">
        <f>SUMIF(negtgel!U$2:BL$2,'Tsalin uzuulelt'!P$1,negtgel!U683:BL683) + SUMIF(negtgel!U$2:BL$2,'Tsalin uzuulelt'!P$2,negtgel!U683:BL683)+ SUMIF(negtgel!U$2:BL$2,'Tsalin uzuulelt'!P$3,negtgel!U683:BL683)+ SUMIF(negtgel!U$2:BL$2,'Tsalin uzuulelt'!P$4,negtgel!U683:BL683)+ SUMIF(negtgel!U$2:BL$2,'Tsalin uzuulelt'!P$5,negtgel!U683:BL683)</f>
      </c>
      <c r="N683">
        <f>IF(ISNUMBER(U683*1)=CF683,0,K683-H683-G683)</f>
      </c>
      <c r="O683">
        <f>IF(ISNUMBER(U683*1)=CF683,0,L683)</f>
      </c>
      <c r="P683">
        <f>IF(ISNUMBER(U683*1)=CF683,0,M683)</f>
      </c>
      <c r="Q683">
        <f>IF(N683&gt;2400000,N683,0)</f>
      </c>
      <c r="R683">
        <f>IF(L683/Q683*100&lt;3,2,10)</f>
      </c>
      <c r="S683">
        <f>IF(CH683=0,0,IF(B683&gt;9,10,IF(B683&gt;8,B683,IF(B683&gt;7.7,7.8,IF(B683&gt;3,B683,IF(B683&gt;1.5,2))))))</f>
      </c>
      <c r="T683">
        <f>IFERROR(U683*1,0)</f>
      </c>
      <c r="U683" t="n">
        <v>95.0</v>
      </c>
      <c r="V683" t="s">
        <v>4555</v>
      </c>
      <c r="W683" t="s">
        <v>4469</v>
      </c>
      <c r="X683" t="n">
        <v>613669.0</v>
      </c>
      <c r="Y683" t="n">
        <v>0.0</v>
      </c>
      <c r="Z683" t="n">
        <v>0.0</v>
      </c>
      <c r="AA683" t="n">
        <v>0.0</v>
      </c>
      <c r="AB683" t="n">
        <v>0.0</v>
      </c>
      <c r="AC683" t="n">
        <v>0.0</v>
      </c>
      <c r="AD683" t="n">
        <v>0.0</v>
      </c>
      <c r="AE683" t="n">
        <v>0.0</v>
      </c>
      <c r="AF683" t="n">
        <v>0.0</v>
      </c>
      <c r="AG683" t="n">
        <v>0.0</v>
      </c>
      <c r="AH683" t="n">
        <v>0.0</v>
      </c>
      <c r="AI683" t="n">
        <v>0.0</v>
      </c>
      <c r="AJ683" t="n">
        <v>0.0</v>
      </c>
      <c r="AK683" t="n">
        <v>0.0</v>
      </c>
      <c r="AL683" t="n">
        <v>0.0</v>
      </c>
      <c r="AM683" t="n">
        <v>0.0</v>
      </c>
      <c r="AN683" t="n">
        <v>0.0</v>
      </c>
      <c r="AO683" t="n">
        <v>0.0</v>
      </c>
      <c r="AP683" t="n">
        <v>0.0</v>
      </c>
      <c r="AQ683" t="n">
        <v>0.0</v>
      </c>
      <c r="CG683"/>
    </row>
    <row r="684">
      <c r="A684" t="n">
        <v>10.0</v>
      </c>
      <c r="B684">
        <f>IF((K684-G684-H684&gt;2400000),10,(L684/(K684-G684-H684)*100))</f>
      </c>
      <c r="C684">
        <f>IF(N684&gt;2400000,240000,(N684*S684)/100)</f>
      </c>
      <c r="D684">
        <f>IF(S684=0,0,IF((N684-I684)&gt;2400000,((((((N684-I684-J684)-240000))*0.1+(I684+J684)*0.1)))-7000,((((((N684-I684-J684)-(N684-I684-J684)*S684/100)))*0.1+(I684+J684)*0.1)-7000)))</f>
      </c>
      <c r="E684">
        <f>C684-O684</f>
      </c>
      <c r="F684">
        <f>D684-P684</f>
      </c>
      <c r="G684">
        <f>SUMIF(negtgel!U$2:BL$2,'Tsalin uzuulelt'!B$1,negtgel!U684:BL684) + SUMIF(negtgel!U$2:BL$2,'Tsalin uzuulelt'!B$2,negtgel!U684:BL684)+SUMIF(negtgel!U$2:BL$2,'Tsalin uzuulelt'!B$3,negtgel!U684:BL684)+SUMIF(negtgel!U$2:BL$2,'Tsalin uzuulelt'!B$4,negtgel!U684:BL684)+SUMIF(negtgel!U$2:BL$2,'Tsalin uzuulelt'!B$5,negtgel!U684:BL684)</f>
      </c>
      <c r="H684">
        <f>SUMIF(negtgel!U$2:BL$2,'Tsalin uzuulelt'!F$1,negtgel!U684:BL684) + SUMIF(negtgel!U$2:BL$2,'Tsalin uzuulelt'!F$2,negtgel!U684:BL684)+SUMIF(negtgel!U$2:BL$2,'Tsalin uzuulelt'!F$3,negtgel!U684:BL684)+SUMIF(negtgel!U$2:BL$2,'Tsalin uzuulelt'!F$4,negtgel!U684:BL684)+SUMIF(negtgel!U$2:BL$2,'Tsalin uzuulelt'!F$5,negtgel!U684:BL684)</f>
      </c>
      <c r="I684">
        <f>SUMIF(negtgel!U$2:BL$2,'Tsalin uzuulelt'!H$1,negtgel!U684:BL684) + SUMIF(negtgel!U$2:BL$2,'Tsalin uzuulelt'!H$2,negtgel!U684:BL684)+SUMIF(negtgel!U$2:BL$2,'Tsalin uzuulelt'!H$3,negtgel!U684:BL684)+SUMIF(negtgel!U$2:BL$2,'Tsalin uzuulelt'!H$4,negtgel!U684:BL684)+SUMIF(negtgel!U$2:BL$2,'Tsalin uzuulelt'!H$5,negtgel!U684:BL684)</f>
      </c>
      <c r="J684">
        <f>SUMIF(negtgel!U$2:BL$2,'Tsalin uzuulelt'!J$1,negtgel!U684:BL684) + SUMIF(negtgel!U$2:BL$2,'Tsalin uzuulelt'!J$2,negtgel!U684:BL684)+SUMIF(negtgel!U$2:BL$2,'Tsalin uzuulelt'!J$3,negtgel!U684:BL684)+SUMIF(negtgel!U$2:BL$2,'Tsalin uzuulelt'!J$4,negtgel!U684:BL684)+SUMIF(negtgel!U$2:BL$2,'Tsalin uzuulelt'!J$5,negtgel!U684:BL684)</f>
      </c>
      <c r="K684">
        <f>SUMIF(negtgel!U$2:BL$2,'Tsalin uzuulelt'!L$1,negtgel!U684:BL684) + SUMIF(negtgel!U$2:BL$2,'Tsalin uzuulelt'!L$2,negtgel!U684:BL684)+SUMIF(negtgel!U$2:BL$2,'Tsalin uzuulelt'!L$3,negtgel!U684:BL684)+SUMIF(negtgel!U$2:BL$2,'Tsalin uzuulelt'!L$4,negtgel!U684:BL684)+SUMIF(negtgel!U$2:BL$2,'Tsalin uzuulelt'!L$5,negtgel!U684:BL684)</f>
      </c>
      <c r="L684">
        <f>SUMIF(negtgel!U$2:BL$2,'Tsalin uzuulelt'!N$1,negtgel!U684:BL684) + SUMIF(negtgel!U$2:BL$2,'Tsalin uzuulelt'!N$2,negtgel!U684:BL684)+SUMIF(negtgel!U$2:BL$2,'Tsalin uzuulelt'!N$3,negtgel!U684:BL684)+SUMIF(negtgel!U$2:BL$2,'Tsalin uzuulelt'!N$4,negtgel!U684:BL684)+SUMIF(negtgel!U$2:BL$2,'Tsalin uzuulelt'!N$5,negtgel!U684:BL684)</f>
      </c>
      <c r="M684">
        <f>SUMIF(negtgel!U$2:BL$2,'Tsalin uzuulelt'!P$1,negtgel!U684:BL684) + SUMIF(negtgel!U$2:BL$2,'Tsalin uzuulelt'!P$2,negtgel!U684:BL684)+ SUMIF(negtgel!U$2:BL$2,'Tsalin uzuulelt'!P$3,negtgel!U684:BL684)+ SUMIF(negtgel!U$2:BL$2,'Tsalin uzuulelt'!P$4,negtgel!U684:BL684)+ SUMIF(negtgel!U$2:BL$2,'Tsalin uzuulelt'!P$5,negtgel!U684:BL684)</f>
      </c>
      <c r="N684">
        <f>IF(ISNUMBER(U684*1)=CF684,0,K684-H684-G684)</f>
      </c>
      <c r="O684">
        <f>IF(ISNUMBER(U684*1)=CF684,0,L684)</f>
      </c>
      <c r="P684">
        <f>IF(ISNUMBER(U684*1)=CF684,0,M684)</f>
      </c>
      <c r="Q684">
        <f>IF(N684&gt;2400000,N684,0)</f>
      </c>
      <c r="R684">
        <f>IF(L684/Q684*100&lt;3,2,10)</f>
      </c>
      <c r="S684">
        <f>IF(CH684=0,0,IF(B684&gt;9,10,IF(B684&gt;8,B684,IF(B684&gt;7.7,7.8,IF(B684&gt;3,B684,IF(B684&gt;1.5,2))))))</f>
      </c>
      <c r="T684">
        <f>IFERROR(U684*1,0)</f>
      </c>
      <c r="U684" t="n">
        <v>96.0</v>
      </c>
      <c r="V684" t="s">
        <v>4558</v>
      </c>
      <c r="W684" t="s">
        <v>4464</v>
      </c>
      <c r="X684" t="n">
        <v>718776.0</v>
      </c>
      <c r="Y684" t="n">
        <v>0.0</v>
      </c>
      <c r="Z684" t="n">
        <v>0.0</v>
      </c>
      <c r="AA684" t="n">
        <v>0.0</v>
      </c>
      <c r="AB684" t="n">
        <v>0.0</v>
      </c>
      <c r="AC684" t="n">
        <v>0.0</v>
      </c>
      <c r="AD684" t="n">
        <v>0.0</v>
      </c>
      <c r="AE684" t="n">
        <v>0.0</v>
      </c>
      <c r="AF684" t="n">
        <v>0.0</v>
      </c>
      <c r="AG684" t="n">
        <v>0.0</v>
      </c>
      <c r="AH684" t="n">
        <v>0.0</v>
      </c>
      <c r="AI684" t="n">
        <v>0.0</v>
      </c>
      <c r="AJ684" t="n">
        <v>0.0</v>
      </c>
      <c r="AK684" t="n">
        <v>0.0</v>
      </c>
      <c r="AL684" t="n">
        <v>0.0</v>
      </c>
      <c r="AM684" t="n">
        <v>0.0</v>
      </c>
      <c r="AN684" t="n">
        <v>0.0</v>
      </c>
      <c r="AO684" t="n">
        <v>0.0</v>
      </c>
      <c r="AP684" t="n">
        <v>0.0</v>
      </c>
      <c r="AQ684" t="n">
        <v>0.0</v>
      </c>
      <c r="CG684"/>
    </row>
    <row r="685">
      <c r="A685" t="n">
        <v>10.0</v>
      </c>
      <c r="B685">
        <f>IF((K685-G685-H685&gt;2400000),10,(L685/(K685-G685-H685)*100))</f>
      </c>
      <c r="C685">
        <f>IF(N685&gt;2400000,240000,(N685*S685)/100)</f>
      </c>
      <c r="D685">
        <f>IF(S685=0,0,IF((N685-I685)&gt;2400000,((((((N685-I685-J685)-240000))*0.1+(I685+J685)*0.1)))-7000,((((((N685-I685-J685)-(N685-I685-J685)*S685/100)))*0.1+(I685+J685)*0.1)-7000)))</f>
      </c>
      <c r="E685">
        <f>C685-O685</f>
      </c>
      <c r="F685">
        <f>D685-P685</f>
      </c>
      <c r="G685">
        <f>SUMIF(negtgel!U$2:BL$2,'Tsalin uzuulelt'!B$1,negtgel!U685:BL685) + SUMIF(negtgel!U$2:BL$2,'Tsalin uzuulelt'!B$2,negtgel!U685:BL685)+SUMIF(negtgel!U$2:BL$2,'Tsalin uzuulelt'!B$3,negtgel!U685:BL685)+SUMIF(negtgel!U$2:BL$2,'Tsalin uzuulelt'!B$4,negtgel!U685:BL685)+SUMIF(negtgel!U$2:BL$2,'Tsalin uzuulelt'!B$5,negtgel!U685:BL685)</f>
      </c>
      <c r="H685">
        <f>SUMIF(negtgel!U$2:BL$2,'Tsalin uzuulelt'!F$1,negtgel!U685:BL685) + SUMIF(negtgel!U$2:BL$2,'Tsalin uzuulelt'!F$2,negtgel!U685:BL685)+SUMIF(negtgel!U$2:BL$2,'Tsalin uzuulelt'!F$3,negtgel!U685:BL685)+SUMIF(negtgel!U$2:BL$2,'Tsalin uzuulelt'!F$4,negtgel!U685:BL685)+SUMIF(negtgel!U$2:BL$2,'Tsalin uzuulelt'!F$5,negtgel!U685:BL685)</f>
      </c>
      <c r="I685">
        <f>SUMIF(negtgel!U$2:BL$2,'Tsalin uzuulelt'!H$1,negtgel!U685:BL685) + SUMIF(negtgel!U$2:BL$2,'Tsalin uzuulelt'!H$2,negtgel!U685:BL685)+SUMIF(negtgel!U$2:BL$2,'Tsalin uzuulelt'!H$3,negtgel!U685:BL685)+SUMIF(negtgel!U$2:BL$2,'Tsalin uzuulelt'!H$4,negtgel!U685:BL685)+SUMIF(negtgel!U$2:BL$2,'Tsalin uzuulelt'!H$5,negtgel!U685:BL685)</f>
      </c>
      <c r="J685">
        <f>SUMIF(negtgel!U$2:BL$2,'Tsalin uzuulelt'!J$1,negtgel!U685:BL685) + SUMIF(negtgel!U$2:BL$2,'Tsalin uzuulelt'!J$2,negtgel!U685:BL685)+SUMIF(negtgel!U$2:BL$2,'Tsalin uzuulelt'!J$3,negtgel!U685:BL685)+SUMIF(negtgel!U$2:BL$2,'Tsalin uzuulelt'!J$4,negtgel!U685:BL685)+SUMIF(negtgel!U$2:BL$2,'Tsalin uzuulelt'!J$5,negtgel!U685:BL685)</f>
      </c>
      <c r="K685">
        <f>SUMIF(negtgel!U$2:BL$2,'Tsalin uzuulelt'!L$1,negtgel!U685:BL685) + SUMIF(negtgel!U$2:BL$2,'Tsalin uzuulelt'!L$2,negtgel!U685:BL685)+SUMIF(negtgel!U$2:BL$2,'Tsalin uzuulelt'!L$3,negtgel!U685:BL685)+SUMIF(negtgel!U$2:BL$2,'Tsalin uzuulelt'!L$4,negtgel!U685:BL685)+SUMIF(negtgel!U$2:BL$2,'Tsalin uzuulelt'!L$5,negtgel!U685:BL685)</f>
      </c>
      <c r="L685">
        <f>SUMIF(negtgel!U$2:BL$2,'Tsalin uzuulelt'!N$1,negtgel!U685:BL685) + SUMIF(negtgel!U$2:BL$2,'Tsalin uzuulelt'!N$2,negtgel!U685:BL685)+SUMIF(negtgel!U$2:BL$2,'Tsalin uzuulelt'!N$3,negtgel!U685:BL685)+SUMIF(negtgel!U$2:BL$2,'Tsalin uzuulelt'!N$4,negtgel!U685:BL685)+SUMIF(negtgel!U$2:BL$2,'Tsalin uzuulelt'!N$5,negtgel!U685:BL685)</f>
      </c>
      <c r="M685">
        <f>SUMIF(negtgel!U$2:BL$2,'Tsalin uzuulelt'!P$1,negtgel!U685:BL685) + SUMIF(negtgel!U$2:BL$2,'Tsalin uzuulelt'!P$2,negtgel!U685:BL685)+ SUMIF(negtgel!U$2:BL$2,'Tsalin uzuulelt'!P$3,negtgel!U685:BL685)+ SUMIF(negtgel!U$2:BL$2,'Tsalin uzuulelt'!P$4,negtgel!U685:BL685)+ SUMIF(negtgel!U$2:BL$2,'Tsalin uzuulelt'!P$5,negtgel!U685:BL685)</f>
      </c>
      <c r="N685">
        <f>IF(ISNUMBER(U685*1)=CF685,0,K685-H685-G685)</f>
      </c>
      <c r="O685">
        <f>IF(ISNUMBER(U685*1)=CF685,0,L685)</f>
      </c>
      <c r="P685">
        <f>IF(ISNUMBER(U685*1)=CF685,0,M685)</f>
      </c>
      <c r="Q685">
        <f>IF(N685&gt;2400000,N685,0)</f>
      </c>
      <c r="R685">
        <f>IF(L685/Q685*100&lt;3,2,10)</f>
      </c>
      <c r="S685">
        <f>IF(CH685=0,0,IF(B685&gt;9,10,IF(B685&gt;8,B685,IF(B685&gt;7.7,7.8,IF(B685&gt;3,B685,IF(B685&gt;1.5,2))))))</f>
      </c>
      <c r="T685">
        <f>IFERROR(U685*1,0)</f>
      </c>
      <c r="U685" t="n">
        <v>97.0</v>
      </c>
      <c r="V685" t="s">
        <v>4485</v>
      </c>
      <c r="W685" t="s">
        <v>4469</v>
      </c>
      <c r="X685" t="n">
        <v>580710.0</v>
      </c>
      <c r="Y685" t="n">
        <v>0.0</v>
      </c>
      <c r="Z685" t="n">
        <v>0.0</v>
      </c>
      <c r="AA685" t="n">
        <v>0.0</v>
      </c>
      <c r="AB685" t="n">
        <v>0.0</v>
      </c>
      <c r="AC685" t="n">
        <v>0.0</v>
      </c>
      <c r="AD685" t="n">
        <v>0.0</v>
      </c>
      <c r="AE685" t="n">
        <v>0.0</v>
      </c>
      <c r="AF685" t="n">
        <v>0.0</v>
      </c>
      <c r="AG685" t="n">
        <v>0.0</v>
      </c>
      <c r="AH685" t="n">
        <v>0.0</v>
      </c>
      <c r="AI685" t="n">
        <v>0.0</v>
      </c>
      <c r="AJ685" t="n">
        <v>0.0</v>
      </c>
      <c r="AK685" t="n">
        <v>0.0</v>
      </c>
      <c r="AL685" t="n">
        <v>0.0</v>
      </c>
      <c r="AM685" t="n">
        <v>0.0</v>
      </c>
      <c r="AN685" t="n">
        <v>0.0</v>
      </c>
      <c r="AO685" t="n">
        <v>0.0</v>
      </c>
      <c r="AP685" t="n">
        <v>0.0</v>
      </c>
      <c r="AQ685" t="n">
        <v>0.0</v>
      </c>
      <c r="CG685"/>
    </row>
    <row r="686">
      <c r="A686" t="n">
        <v>10.0</v>
      </c>
      <c r="B686">
        <f>IF((K686-G686-H686&gt;2400000),10,(L686/(K686-G686-H686)*100))</f>
      </c>
      <c r="C686">
        <f>IF(N686&gt;2400000,240000,(N686*S686)/100)</f>
      </c>
      <c r="D686">
        <f>IF(S686=0,0,IF((N686-I686)&gt;2400000,((((((N686-I686-J686)-240000))*0.1+(I686+J686)*0.1)))-7000,((((((N686-I686-J686)-(N686-I686-J686)*S686/100)))*0.1+(I686+J686)*0.1)-7000)))</f>
      </c>
      <c r="E686">
        <f>C686-O686</f>
      </c>
      <c r="F686">
        <f>D686-P686</f>
      </c>
      <c r="G686">
        <f>SUMIF(negtgel!U$2:BL$2,'Tsalin uzuulelt'!B$1,negtgel!U686:BL686) + SUMIF(negtgel!U$2:BL$2,'Tsalin uzuulelt'!B$2,negtgel!U686:BL686)+SUMIF(negtgel!U$2:BL$2,'Tsalin uzuulelt'!B$3,negtgel!U686:BL686)+SUMIF(negtgel!U$2:BL$2,'Tsalin uzuulelt'!B$4,negtgel!U686:BL686)+SUMIF(negtgel!U$2:BL$2,'Tsalin uzuulelt'!B$5,negtgel!U686:BL686)</f>
      </c>
      <c r="H686">
        <f>SUMIF(negtgel!U$2:BL$2,'Tsalin uzuulelt'!F$1,negtgel!U686:BL686) + SUMIF(negtgel!U$2:BL$2,'Tsalin uzuulelt'!F$2,negtgel!U686:BL686)+SUMIF(negtgel!U$2:BL$2,'Tsalin uzuulelt'!F$3,negtgel!U686:BL686)+SUMIF(negtgel!U$2:BL$2,'Tsalin uzuulelt'!F$4,negtgel!U686:BL686)+SUMIF(negtgel!U$2:BL$2,'Tsalin uzuulelt'!F$5,negtgel!U686:BL686)</f>
      </c>
      <c r="I686">
        <f>SUMIF(negtgel!U$2:BL$2,'Tsalin uzuulelt'!H$1,negtgel!U686:BL686) + SUMIF(negtgel!U$2:BL$2,'Tsalin uzuulelt'!H$2,negtgel!U686:BL686)+SUMIF(negtgel!U$2:BL$2,'Tsalin uzuulelt'!H$3,negtgel!U686:BL686)+SUMIF(negtgel!U$2:BL$2,'Tsalin uzuulelt'!H$4,negtgel!U686:BL686)+SUMIF(negtgel!U$2:BL$2,'Tsalin uzuulelt'!H$5,negtgel!U686:BL686)</f>
      </c>
      <c r="J686">
        <f>SUMIF(negtgel!U$2:BL$2,'Tsalin uzuulelt'!J$1,negtgel!U686:BL686) + SUMIF(negtgel!U$2:BL$2,'Tsalin uzuulelt'!J$2,negtgel!U686:BL686)+SUMIF(negtgel!U$2:BL$2,'Tsalin uzuulelt'!J$3,negtgel!U686:BL686)+SUMIF(negtgel!U$2:BL$2,'Tsalin uzuulelt'!J$4,negtgel!U686:BL686)+SUMIF(negtgel!U$2:BL$2,'Tsalin uzuulelt'!J$5,negtgel!U686:BL686)</f>
      </c>
      <c r="K686">
        <f>SUMIF(negtgel!U$2:BL$2,'Tsalin uzuulelt'!L$1,negtgel!U686:BL686) + SUMIF(negtgel!U$2:BL$2,'Tsalin uzuulelt'!L$2,negtgel!U686:BL686)+SUMIF(negtgel!U$2:BL$2,'Tsalin uzuulelt'!L$3,negtgel!U686:BL686)+SUMIF(negtgel!U$2:BL$2,'Tsalin uzuulelt'!L$4,negtgel!U686:BL686)+SUMIF(negtgel!U$2:BL$2,'Tsalin uzuulelt'!L$5,negtgel!U686:BL686)</f>
      </c>
      <c r="L686">
        <f>SUMIF(negtgel!U$2:BL$2,'Tsalin uzuulelt'!N$1,negtgel!U686:BL686) + SUMIF(negtgel!U$2:BL$2,'Tsalin uzuulelt'!N$2,negtgel!U686:BL686)+SUMIF(negtgel!U$2:BL$2,'Tsalin uzuulelt'!N$3,negtgel!U686:BL686)+SUMIF(negtgel!U$2:BL$2,'Tsalin uzuulelt'!N$4,negtgel!U686:BL686)+SUMIF(negtgel!U$2:BL$2,'Tsalin uzuulelt'!N$5,negtgel!U686:BL686)</f>
      </c>
      <c r="M686">
        <f>SUMIF(negtgel!U$2:BL$2,'Tsalin uzuulelt'!P$1,negtgel!U686:BL686) + SUMIF(negtgel!U$2:BL$2,'Tsalin uzuulelt'!P$2,negtgel!U686:BL686)+ SUMIF(negtgel!U$2:BL$2,'Tsalin uzuulelt'!P$3,negtgel!U686:BL686)+ SUMIF(negtgel!U$2:BL$2,'Tsalin uzuulelt'!P$4,negtgel!U686:BL686)+ SUMIF(negtgel!U$2:BL$2,'Tsalin uzuulelt'!P$5,negtgel!U686:BL686)</f>
      </c>
      <c r="N686">
        <f>IF(ISNUMBER(U686*1)=CF686,0,K686-H686-G686)</f>
      </c>
      <c r="O686">
        <f>IF(ISNUMBER(U686*1)=CF686,0,L686)</f>
      </c>
      <c r="P686">
        <f>IF(ISNUMBER(U686*1)=CF686,0,M686)</f>
      </c>
      <c r="Q686">
        <f>IF(N686&gt;2400000,N686,0)</f>
      </c>
      <c r="R686">
        <f>IF(L686/Q686*100&lt;3,2,10)</f>
      </c>
      <c r="S686">
        <f>IF(CH686=0,0,IF(B686&gt;9,10,IF(B686&gt;8,B686,IF(B686&gt;7.7,7.8,IF(B686&gt;3,B686,IF(B686&gt;1.5,2))))))</f>
      </c>
      <c r="T686">
        <f>IFERROR(U686*1,0)</f>
      </c>
      <c r="U686" t="n">
        <v>151.0</v>
      </c>
      <c r="V686" t="s">
        <v>4550</v>
      </c>
      <c r="W686" t="s">
        <v>4469</v>
      </c>
      <c r="X686" t="n">
        <v>613669.0</v>
      </c>
      <c r="Y686" t="n">
        <v>0.0</v>
      </c>
      <c r="Z686" t="n">
        <v>0.0</v>
      </c>
      <c r="AA686" t="n">
        <v>0.0</v>
      </c>
      <c r="AB686" t="n">
        <v>0.0</v>
      </c>
      <c r="AC686" t="n">
        <v>0.0</v>
      </c>
      <c r="AD686" t="n">
        <v>0.0</v>
      </c>
      <c r="AE686" t="n">
        <v>0.0</v>
      </c>
      <c r="AF686" t="n">
        <v>0.0</v>
      </c>
      <c r="AG686" t="n">
        <v>0.0</v>
      </c>
      <c r="AH686" t="n">
        <v>0.0</v>
      </c>
      <c r="AI686" t="n">
        <v>0.0</v>
      </c>
      <c r="AJ686" t="n">
        <v>0.0</v>
      </c>
      <c r="AK686" t="n">
        <v>0.0</v>
      </c>
      <c r="AL686" t="n">
        <v>0.0</v>
      </c>
      <c r="AM686" t="n">
        <v>0.0</v>
      </c>
      <c r="AN686" t="n">
        <v>0.0</v>
      </c>
      <c r="AO686" t="n">
        <v>0.0</v>
      </c>
      <c r="AP686" t="n">
        <v>0.0</v>
      </c>
      <c r="AQ686" t="n">
        <v>0.0</v>
      </c>
      <c r="CG686"/>
    </row>
    <row r="687">
      <c r="A687" t="n">
        <v>10.0</v>
      </c>
      <c r="B687">
        <f>IF((K687-G687-H687&gt;2400000),10,(L687/(K687-G687-H687)*100))</f>
      </c>
      <c r="C687">
        <f>IF(N687&gt;2400000,240000,(N687*S687)/100)</f>
      </c>
      <c r="D687">
        <f>IF(S687=0,0,IF((N687-I687)&gt;2400000,((((((N687-I687-J687)-240000))*0.1+(I687+J687)*0.1)))-7000,((((((N687-I687-J687)-(N687-I687-J687)*S687/100)))*0.1+(I687+J687)*0.1)-7000)))</f>
      </c>
      <c r="E687">
        <f>C687-O687</f>
      </c>
      <c r="F687">
        <f>D687-P687</f>
      </c>
      <c r="G687">
        <f>SUMIF(negtgel!U$2:BL$2,'Tsalin uzuulelt'!B$1,negtgel!U687:BL687) + SUMIF(negtgel!U$2:BL$2,'Tsalin uzuulelt'!B$2,negtgel!U687:BL687)+SUMIF(negtgel!U$2:BL$2,'Tsalin uzuulelt'!B$3,negtgel!U687:BL687)+SUMIF(negtgel!U$2:BL$2,'Tsalin uzuulelt'!B$4,negtgel!U687:BL687)+SUMIF(negtgel!U$2:BL$2,'Tsalin uzuulelt'!B$5,negtgel!U687:BL687)</f>
      </c>
      <c r="H687">
        <f>SUMIF(negtgel!U$2:BL$2,'Tsalin uzuulelt'!F$1,negtgel!U687:BL687) + SUMIF(negtgel!U$2:BL$2,'Tsalin uzuulelt'!F$2,negtgel!U687:BL687)+SUMIF(negtgel!U$2:BL$2,'Tsalin uzuulelt'!F$3,negtgel!U687:BL687)+SUMIF(negtgel!U$2:BL$2,'Tsalin uzuulelt'!F$4,negtgel!U687:BL687)+SUMIF(negtgel!U$2:BL$2,'Tsalin uzuulelt'!F$5,negtgel!U687:BL687)</f>
      </c>
      <c r="I687">
        <f>SUMIF(negtgel!U$2:BL$2,'Tsalin uzuulelt'!H$1,negtgel!U687:BL687) + SUMIF(negtgel!U$2:BL$2,'Tsalin uzuulelt'!H$2,negtgel!U687:BL687)+SUMIF(negtgel!U$2:BL$2,'Tsalin uzuulelt'!H$3,negtgel!U687:BL687)+SUMIF(negtgel!U$2:BL$2,'Tsalin uzuulelt'!H$4,negtgel!U687:BL687)+SUMIF(negtgel!U$2:BL$2,'Tsalin uzuulelt'!H$5,negtgel!U687:BL687)</f>
      </c>
      <c r="J687">
        <f>SUMIF(negtgel!U$2:BL$2,'Tsalin uzuulelt'!J$1,negtgel!U687:BL687) + SUMIF(negtgel!U$2:BL$2,'Tsalin uzuulelt'!J$2,negtgel!U687:BL687)+SUMIF(negtgel!U$2:BL$2,'Tsalin uzuulelt'!J$3,negtgel!U687:BL687)+SUMIF(negtgel!U$2:BL$2,'Tsalin uzuulelt'!J$4,negtgel!U687:BL687)+SUMIF(negtgel!U$2:BL$2,'Tsalin uzuulelt'!J$5,negtgel!U687:BL687)</f>
      </c>
      <c r="K687">
        <f>SUMIF(negtgel!U$2:BL$2,'Tsalin uzuulelt'!L$1,negtgel!U687:BL687) + SUMIF(negtgel!U$2:BL$2,'Tsalin uzuulelt'!L$2,negtgel!U687:BL687)+SUMIF(negtgel!U$2:BL$2,'Tsalin uzuulelt'!L$3,negtgel!U687:BL687)+SUMIF(negtgel!U$2:BL$2,'Tsalin uzuulelt'!L$4,negtgel!U687:BL687)+SUMIF(negtgel!U$2:BL$2,'Tsalin uzuulelt'!L$5,negtgel!U687:BL687)</f>
      </c>
      <c r="L687">
        <f>SUMIF(negtgel!U$2:BL$2,'Tsalin uzuulelt'!N$1,negtgel!U687:BL687) + SUMIF(negtgel!U$2:BL$2,'Tsalin uzuulelt'!N$2,negtgel!U687:BL687)+SUMIF(negtgel!U$2:BL$2,'Tsalin uzuulelt'!N$3,negtgel!U687:BL687)+SUMIF(negtgel!U$2:BL$2,'Tsalin uzuulelt'!N$4,negtgel!U687:BL687)+SUMIF(negtgel!U$2:BL$2,'Tsalin uzuulelt'!N$5,negtgel!U687:BL687)</f>
      </c>
      <c r="M687">
        <f>SUMIF(negtgel!U$2:BL$2,'Tsalin uzuulelt'!P$1,negtgel!U687:BL687) + SUMIF(negtgel!U$2:BL$2,'Tsalin uzuulelt'!P$2,negtgel!U687:BL687)+ SUMIF(negtgel!U$2:BL$2,'Tsalin uzuulelt'!P$3,negtgel!U687:BL687)+ SUMIF(negtgel!U$2:BL$2,'Tsalin uzuulelt'!P$4,negtgel!U687:BL687)+ SUMIF(negtgel!U$2:BL$2,'Tsalin uzuulelt'!P$5,negtgel!U687:BL687)</f>
      </c>
      <c r="N687">
        <f>IF(ISNUMBER(U687*1)=CF687,0,K687-H687-G687)</f>
      </c>
      <c r="O687">
        <f>IF(ISNUMBER(U687*1)=CF687,0,L687)</f>
      </c>
      <c r="P687">
        <f>IF(ISNUMBER(U687*1)=CF687,0,M687)</f>
      </c>
      <c r="Q687">
        <f>IF(N687&gt;2400000,N687,0)</f>
      </c>
      <c r="R687">
        <f>IF(L687/Q687*100&lt;3,2,10)</f>
      </c>
      <c r="S687">
        <f>IF(CH687=0,0,IF(B687&gt;9,10,IF(B687&gt;8,B687,IF(B687&gt;7.7,7.8,IF(B687&gt;3,B687,IF(B687&gt;1.5,2))))))</f>
      </c>
      <c r="T687">
        <f>IFERROR(U687*1,0)</f>
      </c>
      <c r="U687" t="n">
        <v>152.0</v>
      </c>
      <c r="V687" t="s">
        <v>4534</v>
      </c>
      <c r="W687" t="s">
        <v>4469</v>
      </c>
      <c r="X687" t="n">
        <v>580710.0</v>
      </c>
      <c r="Y687" t="n">
        <v>0.0</v>
      </c>
      <c r="Z687" t="n">
        <v>0.0</v>
      </c>
      <c r="AA687" t="n">
        <v>0.0</v>
      </c>
      <c r="AB687" t="n">
        <v>0.0</v>
      </c>
      <c r="AC687" t="n">
        <v>0.0</v>
      </c>
      <c r="AD687" t="n">
        <v>0.0</v>
      </c>
      <c r="AE687" t="n">
        <v>0.0</v>
      </c>
      <c r="AF687" t="n">
        <v>0.0</v>
      </c>
      <c r="AG687" t="n">
        <v>0.0</v>
      </c>
      <c r="AH687" t="n">
        <v>0.0</v>
      </c>
      <c r="AI687" t="n">
        <v>0.0</v>
      </c>
      <c r="AJ687" t="n">
        <v>0.0</v>
      </c>
      <c r="AK687" t="n">
        <v>0.0</v>
      </c>
      <c r="AL687" t="n">
        <v>0.0</v>
      </c>
      <c r="AM687" t="n">
        <v>0.0</v>
      </c>
      <c r="AN687" t="n">
        <v>0.0</v>
      </c>
      <c r="AO687" t="n">
        <v>0.0</v>
      </c>
      <c r="AP687" t="n">
        <v>0.0</v>
      </c>
      <c r="AQ687" t="n">
        <v>0.0</v>
      </c>
      <c r="CG687"/>
    </row>
    <row r="688">
      <c r="A688" t="n">
        <v>10.0</v>
      </c>
      <c r="B688">
        <f>IF((K688-G688-H688&gt;2400000),10,(L688/(K688-G688-H688)*100))</f>
      </c>
      <c r="C688">
        <f>IF(N688&gt;2400000,240000,(N688*S688)/100)</f>
      </c>
      <c r="D688">
        <f>IF(S688=0,0,IF((N688-I688)&gt;2400000,((((((N688-I688-J688)-240000))*0.1+(I688+J688)*0.1)))-7000,((((((N688-I688-J688)-(N688-I688-J688)*S688/100)))*0.1+(I688+J688)*0.1)-7000)))</f>
      </c>
      <c r="E688">
        <f>C688-O688</f>
      </c>
      <c r="F688">
        <f>D688-P688</f>
      </c>
      <c r="G688">
        <f>SUMIF(negtgel!U$2:BL$2,'Tsalin uzuulelt'!B$1,negtgel!U688:BL688) + SUMIF(negtgel!U$2:BL$2,'Tsalin uzuulelt'!B$2,negtgel!U688:BL688)+SUMIF(negtgel!U$2:BL$2,'Tsalin uzuulelt'!B$3,negtgel!U688:BL688)+SUMIF(negtgel!U$2:BL$2,'Tsalin uzuulelt'!B$4,negtgel!U688:BL688)+SUMIF(negtgel!U$2:BL$2,'Tsalin uzuulelt'!B$5,negtgel!U688:BL688)</f>
      </c>
      <c r="H688">
        <f>SUMIF(negtgel!U$2:BL$2,'Tsalin uzuulelt'!F$1,negtgel!U688:BL688) + SUMIF(negtgel!U$2:BL$2,'Tsalin uzuulelt'!F$2,negtgel!U688:BL688)+SUMIF(negtgel!U$2:BL$2,'Tsalin uzuulelt'!F$3,negtgel!U688:BL688)+SUMIF(negtgel!U$2:BL$2,'Tsalin uzuulelt'!F$4,negtgel!U688:BL688)+SUMIF(negtgel!U$2:BL$2,'Tsalin uzuulelt'!F$5,negtgel!U688:BL688)</f>
      </c>
      <c r="I688">
        <f>SUMIF(negtgel!U$2:BL$2,'Tsalin uzuulelt'!H$1,negtgel!U688:BL688) + SUMIF(negtgel!U$2:BL$2,'Tsalin uzuulelt'!H$2,negtgel!U688:BL688)+SUMIF(negtgel!U$2:BL$2,'Tsalin uzuulelt'!H$3,negtgel!U688:BL688)+SUMIF(negtgel!U$2:BL$2,'Tsalin uzuulelt'!H$4,negtgel!U688:BL688)+SUMIF(negtgel!U$2:BL$2,'Tsalin uzuulelt'!H$5,negtgel!U688:BL688)</f>
      </c>
      <c r="J688">
        <f>SUMIF(negtgel!U$2:BL$2,'Tsalin uzuulelt'!J$1,negtgel!U688:BL688) + SUMIF(negtgel!U$2:BL$2,'Tsalin uzuulelt'!J$2,negtgel!U688:BL688)+SUMIF(negtgel!U$2:BL$2,'Tsalin uzuulelt'!J$3,negtgel!U688:BL688)+SUMIF(negtgel!U$2:BL$2,'Tsalin uzuulelt'!J$4,negtgel!U688:BL688)+SUMIF(negtgel!U$2:BL$2,'Tsalin uzuulelt'!J$5,negtgel!U688:BL688)</f>
      </c>
      <c r="K688">
        <f>SUMIF(negtgel!U$2:BL$2,'Tsalin uzuulelt'!L$1,negtgel!U688:BL688) + SUMIF(negtgel!U$2:BL$2,'Tsalin uzuulelt'!L$2,negtgel!U688:BL688)+SUMIF(negtgel!U$2:BL$2,'Tsalin uzuulelt'!L$3,negtgel!U688:BL688)+SUMIF(negtgel!U$2:BL$2,'Tsalin uzuulelt'!L$4,negtgel!U688:BL688)+SUMIF(negtgel!U$2:BL$2,'Tsalin uzuulelt'!L$5,negtgel!U688:BL688)</f>
      </c>
      <c r="L688">
        <f>SUMIF(negtgel!U$2:BL$2,'Tsalin uzuulelt'!N$1,negtgel!U688:BL688) + SUMIF(negtgel!U$2:BL$2,'Tsalin uzuulelt'!N$2,negtgel!U688:BL688)+SUMIF(negtgel!U$2:BL$2,'Tsalin uzuulelt'!N$3,negtgel!U688:BL688)+SUMIF(negtgel!U$2:BL$2,'Tsalin uzuulelt'!N$4,negtgel!U688:BL688)+SUMIF(negtgel!U$2:BL$2,'Tsalin uzuulelt'!N$5,negtgel!U688:BL688)</f>
      </c>
      <c r="M688">
        <f>SUMIF(negtgel!U$2:BL$2,'Tsalin uzuulelt'!P$1,negtgel!U688:BL688) + SUMIF(negtgel!U$2:BL$2,'Tsalin uzuulelt'!P$2,negtgel!U688:BL688)+ SUMIF(negtgel!U$2:BL$2,'Tsalin uzuulelt'!P$3,negtgel!U688:BL688)+ SUMIF(negtgel!U$2:BL$2,'Tsalin uzuulelt'!P$4,negtgel!U688:BL688)+ SUMIF(negtgel!U$2:BL$2,'Tsalin uzuulelt'!P$5,negtgel!U688:BL688)</f>
      </c>
      <c r="N688">
        <f>IF(ISNUMBER(U688*1)=CF688,0,K688-H688-G688)</f>
      </c>
      <c r="O688">
        <f>IF(ISNUMBER(U688*1)=CF688,0,L688)</f>
      </c>
      <c r="P688">
        <f>IF(ISNUMBER(U688*1)=CF688,0,M688)</f>
      </c>
      <c r="Q688">
        <f>IF(N688&gt;2400000,N688,0)</f>
      </c>
      <c r="R688">
        <f>IF(L688/Q688*100&lt;3,2,10)</f>
      </c>
      <c r="S688">
        <f>IF(CH688=0,0,IF(B688&gt;9,10,IF(B688&gt;8,B688,IF(B688&gt;7.7,7.8,IF(B688&gt;3,B688,IF(B688&gt;1.5,2))))))</f>
      </c>
      <c r="T688">
        <f>IFERROR(U688*1,0)</f>
      </c>
      <c r="U688" t="n">
        <v>153.0</v>
      </c>
      <c r="V688" t="s">
        <v>4542</v>
      </c>
      <c r="W688" t="s">
        <v>4469</v>
      </c>
      <c r="X688" t="n">
        <v>577826.0</v>
      </c>
      <c r="Y688" t="n">
        <v>0.0</v>
      </c>
      <c r="Z688" t="n">
        <v>0.0</v>
      </c>
      <c r="AA688" t="n">
        <v>0.0</v>
      </c>
      <c r="AB688" t="n">
        <v>0.0</v>
      </c>
      <c r="AC688" t="n">
        <v>0.0</v>
      </c>
      <c r="AD688" t="n">
        <v>0.0</v>
      </c>
      <c r="AE688" t="n">
        <v>0.0</v>
      </c>
      <c r="AF688" t="n">
        <v>0.0</v>
      </c>
      <c r="AG688" t="n">
        <v>0.0</v>
      </c>
      <c r="AH688" t="n">
        <v>0.0</v>
      </c>
      <c r="AI688" t="n">
        <v>0.0</v>
      </c>
      <c r="AJ688" t="n">
        <v>0.0</v>
      </c>
      <c r="AK688" t="n">
        <v>0.0</v>
      </c>
      <c r="AL688" t="n">
        <v>0.0</v>
      </c>
      <c r="AM688" t="n">
        <v>0.0</v>
      </c>
      <c r="AN688" t="n">
        <v>0.0</v>
      </c>
      <c r="AO688" t="n">
        <v>0.0</v>
      </c>
      <c r="AP688" t="n">
        <v>0.0</v>
      </c>
      <c r="AQ688" t="n">
        <v>0.0</v>
      </c>
      <c r="CG688"/>
    </row>
    <row r="689">
      <c r="A689" t="n">
        <v>10.0</v>
      </c>
      <c r="B689">
        <f>IF((K689-G689-H689&gt;2400000),10,(L689/(K689-G689-H689)*100))</f>
      </c>
      <c r="C689">
        <f>IF(N689&gt;2400000,240000,(N689*S689)/100)</f>
      </c>
      <c r="D689">
        <f>IF(S689=0,0,IF((N689-I689)&gt;2400000,((((((N689-I689-J689)-240000))*0.1+(I689+J689)*0.1)))-7000,((((((N689-I689-J689)-(N689-I689-J689)*S689/100)))*0.1+(I689+J689)*0.1)-7000)))</f>
      </c>
      <c r="E689">
        <f>C689-O689</f>
      </c>
      <c r="F689">
        <f>D689-P689</f>
      </c>
      <c r="G689">
        <f>SUMIF(negtgel!U$2:BL$2,'Tsalin uzuulelt'!B$1,negtgel!U689:BL689) + SUMIF(negtgel!U$2:BL$2,'Tsalin uzuulelt'!B$2,negtgel!U689:BL689)+SUMIF(negtgel!U$2:BL$2,'Tsalin uzuulelt'!B$3,negtgel!U689:BL689)+SUMIF(negtgel!U$2:BL$2,'Tsalin uzuulelt'!B$4,negtgel!U689:BL689)+SUMIF(negtgel!U$2:BL$2,'Tsalin uzuulelt'!B$5,negtgel!U689:BL689)</f>
      </c>
      <c r="H689">
        <f>SUMIF(negtgel!U$2:BL$2,'Tsalin uzuulelt'!F$1,negtgel!U689:BL689) + SUMIF(negtgel!U$2:BL$2,'Tsalin uzuulelt'!F$2,negtgel!U689:BL689)+SUMIF(negtgel!U$2:BL$2,'Tsalin uzuulelt'!F$3,negtgel!U689:BL689)+SUMIF(negtgel!U$2:BL$2,'Tsalin uzuulelt'!F$4,negtgel!U689:BL689)+SUMIF(negtgel!U$2:BL$2,'Tsalin uzuulelt'!F$5,negtgel!U689:BL689)</f>
      </c>
      <c r="I689">
        <f>SUMIF(negtgel!U$2:BL$2,'Tsalin uzuulelt'!H$1,negtgel!U689:BL689) + SUMIF(negtgel!U$2:BL$2,'Tsalin uzuulelt'!H$2,negtgel!U689:BL689)+SUMIF(negtgel!U$2:BL$2,'Tsalin uzuulelt'!H$3,negtgel!U689:BL689)+SUMIF(negtgel!U$2:BL$2,'Tsalin uzuulelt'!H$4,negtgel!U689:BL689)+SUMIF(negtgel!U$2:BL$2,'Tsalin uzuulelt'!H$5,negtgel!U689:BL689)</f>
      </c>
      <c r="J689">
        <f>SUMIF(negtgel!U$2:BL$2,'Tsalin uzuulelt'!J$1,negtgel!U689:BL689) + SUMIF(negtgel!U$2:BL$2,'Tsalin uzuulelt'!J$2,negtgel!U689:BL689)+SUMIF(negtgel!U$2:BL$2,'Tsalin uzuulelt'!J$3,negtgel!U689:BL689)+SUMIF(negtgel!U$2:BL$2,'Tsalin uzuulelt'!J$4,negtgel!U689:BL689)+SUMIF(negtgel!U$2:BL$2,'Tsalin uzuulelt'!J$5,negtgel!U689:BL689)</f>
      </c>
      <c r="K689">
        <f>SUMIF(negtgel!U$2:BL$2,'Tsalin uzuulelt'!L$1,negtgel!U689:BL689) + SUMIF(negtgel!U$2:BL$2,'Tsalin uzuulelt'!L$2,negtgel!U689:BL689)+SUMIF(negtgel!U$2:BL$2,'Tsalin uzuulelt'!L$3,negtgel!U689:BL689)+SUMIF(negtgel!U$2:BL$2,'Tsalin uzuulelt'!L$4,negtgel!U689:BL689)+SUMIF(negtgel!U$2:BL$2,'Tsalin uzuulelt'!L$5,negtgel!U689:BL689)</f>
      </c>
      <c r="L689">
        <f>SUMIF(negtgel!U$2:BL$2,'Tsalin uzuulelt'!N$1,negtgel!U689:BL689) + SUMIF(negtgel!U$2:BL$2,'Tsalin uzuulelt'!N$2,negtgel!U689:BL689)+SUMIF(negtgel!U$2:BL$2,'Tsalin uzuulelt'!N$3,negtgel!U689:BL689)+SUMIF(negtgel!U$2:BL$2,'Tsalin uzuulelt'!N$4,negtgel!U689:BL689)+SUMIF(negtgel!U$2:BL$2,'Tsalin uzuulelt'!N$5,negtgel!U689:BL689)</f>
      </c>
      <c r="M689">
        <f>SUMIF(negtgel!U$2:BL$2,'Tsalin uzuulelt'!P$1,negtgel!U689:BL689) + SUMIF(negtgel!U$2:BL$2,'Tsalin uzuulelt'!P$2,negtgel!U689:BL689)+ SUMIF(negtgel!U$2:BL$2,'Tsalin uzuulelt'!P$3,negtgel!U689:BL689)+ SUMIF(negtgel!U$2:BL$2,'Tsalin uzuulelt'!P$4,negtgel!U689:BL689)+ SUMIF(negtgel!U$2:BL$2,'Tsalin uzuulelt'!P$5,negtgel!U689:BL689)</f>
      </c>
      <c r="N689">
        <f>IF(ISNUMBER(U689*1)=CF689,0,K689-H689-G689)</f>
      </c>
      <c r="O689">
        <f>IF(ISNUMBER(U689*1)=CF689,0,L689)</f>
      </c>
      <c r="P689">
        <f>IF(ISNUMBER(U689*1)=CF689,0,M689)</f>
      </c>
      <c r="Q689">
        <f>IF(N689&gt;2400000,N689,0)</f>
      </c>
      <c r="R689">
        <f>IF(L689/Q689*100&lt;3,2,10)</f>
      </c>
      <c r="S689">
        <f>IF(CH689=0,0,IF(B689&gt;9,10,IF(B689&gt;8,B689,IF(B689&gt;7.7,7.8,IF(B689&gt;3,B689,IF(B689&gt;1.5,2))))))</f>
      </c>
      <c r="T689">
        <f>IFERROR(U689*1,0)</f>
      </c>
      <c r="U689" t="n">
        <v>154.0</v>
      </c>
      <c r="V689" t="s">
        <v>4465</v>
      </c>
      <c r="W689" t="s">
        <v>4464</v>
      </c>
      <c r="X689" t="n">
        <v>627465.0</v>
      </c>
      <c r="Y689" t="n">
        <v>0.0</v>
      </c>
      <c r="Z689" t="n">
        <v>0.0</v>
      </c>
      <c r="AA689" t="n">
        <v>0.0</v>
      </c>
      <c r="AB689" t="n">
        <v>0.0</v>
      </c>
      <c r="AC689" t="n">
        <v>0.0</v>
      </c>
      <c r="AD689" t="n">
        <v>0.0</v>
      </c>
      <c r="AE689" t="n">
        <v>0.0</v>
      </c>
      <c r="AF689" t="n">
        <v>0.0</v>
      </c>
      <c r="AG689" t="n">
        <v>0.0</v>
      </c>
      <c r="AH689" t="n">
        <v>0.0</v>
      </c>
      <c r="AI689" t="n">
        <v>0.0</v>
      </c>
      <c r="AJ689" t="n">
        <v>0.0</v>
      </c>
      <c r="AK689" t="n">
        <v>0.0</v>
      </c>
      <c r="AL689" t="n">
        <v>0.0</v>
      </c>
      <c r="AM689" t="n">
        <v>0.0</v>
      </c>
      <c r="AN689" t="n">
        <v>0.0</v>
      </c>
      <c r="AO689" t="n">
        <v>0.0</v>
      </c>
      <c r="AP689" t="n">
        <v>0.0</v>
      </c>
      <c r="AQ689" t="n">
        <v>0.0</v>
      </c>
      <c r="CG689"/>
    </row>
    <row r="690">
      <c r="A690" t="n">
        <v>10.0</v>
      </c>
      <c r="B690">
        <f>IF((K690-G690-H690&gt;2400000),10,(L690/(K690-G690-H690)*100))</f>
      </c>
      <c r="C690">
        <f>IF(N690&gt;2400000,240000,(N690*S690)/100)</f>
      </c>
      <c r="D690">
        <f>IF(S690=0,0,IF((N690-I690)&gt;2400000,((((((N690-I690-J690)-240000))*0.1+(I690+J690)*0.1)))-7000,((((((N690-I690-J690)-(N690-I690-J690)*S690/100)))*0.1+(I690+J690)*0.1)-7000)))</f>
      </c>
      <c r="E690">
        <f>C690-O690</f>
      </c>
      <c r="F690">
        <f>D690-P690</f>
      </c>
      <c r="G690">
        <f>SUMIF(negtgel!U$2:BL$2,'Tsalin uzuulelt'!B$1,negtgel!U690:BL690) + SUMIF(negtgel!U$2:BL$2,'Tsalin uzuulelt'!B$2,negtgel!U690:BL690)+SUMIF(negtgel!U$2:BL$2,'Tsalin uzuulelt'!B$3,negtgel!U690:BL690)+SUMIF(negtgel!U$2:BL$2,'Tsalin uzuulelt'!B$4,negtgel!U690:BL690)+SUMIF(negtgel!U$2:BL$2,'Tsalin uzuulelt'!B$5,negtgel!U690:BL690)</f>
      </c>
      <c r="H690">
        <f>SUMIF(negtgel!U$2:BL$2,'Tsalin uzuulelt'!F$1,negtgel!U690:BL690) + SUMIF(negtgel!U$2:BL$2,'Tsalin uzuulelt'!F$2,negtgel!U690:BL690)+SUMIF(negtgel!U$2:BL$2,'Tsalin uzuulelt'!F$3,negtgel!U690:BL690)+SUMIF(negtgel!U$2:BL$2,'Tsalin uzuulelt'!F$4,negtgel!U690:BL690)+SUMIF(negtgel!U$2:BL$2,'Tsalin uzuulelt'!F$5,negtgel!U690:BL690)</f>
      </c>
      <c r="I690">
        <f>SUMIF(negtgel!U$2:BL$2,'Tsalin uzuulelt'!H$1,negtgel!U690:BL690) + SUMIF(negtgel!U$2:BL$2,'Tsalin uzuulelt'!H$2,negtgel!U690:BL690)+SUMIF(negtgel!U$2:BL$2,'Tsalin uzuulelt'!H$3,negtgel!U690:BL690)+SUMIF(negtgel!U$2:BL$2,'Tsalin uzuulelt'!H$4,negtgel!U690:BL690)+SUMIF(negtgel!U$2:BL$2,'Tsalin uzuulelt'!H$5,negtgel!U690:BL690)</f>
      </c>
      <c r="J690">
        <f>SUMIF(negtgel!U$2:BL$2,'Tsalin uzuulelt'!J$1,negtgel!U690:BL690) + SUMIF(negtgel!U$2:BL$2,'Tsalin uzuulelt'!J$2,negtgel!U690:BL690)+SUMIF(negtgel!U$2:BL$2,'Tsalin uzuulelt'!J$3,negtgel!U690:BL690)+SUMIF(negtgel!U$2:BL$2,'Tsalin uzuulelt'!J$4,negtgel!U690:BL690)+SUMIF(negtgel!U$2:BL$2,'Tsalin uzuulelt'!J$5,negtgel!U690:BL690)</f>
      </c>
      <c r="K690">
        <f>SUMIF(negtgel!U$2:BL$2,'Tsalin uzuulelt'!L$1,negtgel!U690:BL690) + SUMIF(negtgel!U$2:BL$2,'Tsalin uzuulelt'!L$2,negtgel!U690:BL690)+SUMIF(negtgel!U$2:BL$2,'Tsalin uzuulelt'!L$3,negtgel!U690:BL690)+SUMIF(negtgel!U$2:BL$2,'Tsalin uzuulelt'!L$4,negtgel!U690:BL690)+SUMIF(negtgel!U$2:BL$2,'Tsalin uzuulelt'!L$5,negtgel!U690:BL690)</f>
      </c>
      <c r="L690">
        <f>SUMIF(negtgel!U$2:BL$2,'Tsalin uzuulelt'!N$1,negtgel!U690:BL690) + SUMIF(negtgel!U$2:BL$2,'Tsalin uzuulelt'!N$2,negtgel!U690:BL690)+SUMIF(negtgel!U$2:BL$2,'Tsalin uzuulelt'!N$3,negtgel!U690:BL690)+SUMIF(negtgel!U$2:BL$2,'Tsalin uzuulelt'!N$4,negtgel!U690:BL690)+SUMIF(negtgel!U$2:BL$2,'Tsalin uzuulelt'!N$5,negtgel!U690:BL690)</f>
      </c>
      <c r="M690">
        <f>SUMIF(negtgel!U$2:BL$2,'Tsalin uzuulelt'!P$1,negtgel!U690:BL690) + SUMIF(negtgel!U$2:BL$2,'Tsalin uzuulelt'!P$2,negtgel!U690:BL690)+ SUMIF(negtgel!U$2:BL$2,'Tsalin uzuulelt'!P$3,negtgel!U690:BL690)+ SUMIF(negtgel!U$2:BL$2,'Tsalin uzuulelt'!P$4,negtgel!U690:BL690)+ SUMIF(negtgel!U$2:BL$2,'Tsalin uzuulelt'!P$5,negtgel!U690:BL690)</f>
      </c>
      <c r="N690">
        <f>IF(ISNUMBER(U690*1)=CF690,0,K690-H690-G690)</f>
      </c>
      <c r="O690">
        <f>IF(ISNUMBER(U690*1)=CF690,0,L690)</f>
      </c>
      <c r="P690">
        <f>IF(ISNUMBER(U690*1)=CF690,0,M690)</f>
      </c>
      <c r="Q690">
        <f>IF(N690&gt;2400000,N690,0)</f>
      </c>
      <c r="R690">
        <f>IF(L690/Q690*100&lt;3,2,10)</f>
      </c>
      <c r="S690">
        <f>IF(CH690=0,0,IF(B690&gt;9,10,IF(B690&gt;8,B690,IF(B690&gt;7.7,7.8,IF(B690&gt;3,B690,IF(B690&gt;1.5,2))))))</f>
      </c>
      <c r="T690">
        <f>IFERROR(U690*1,0)</f>
      </c>
      <c r="U690" t="n">
        <v>155.0</v>
      </c>
      <c r="V690" t="s">
        <v>4539</v>
      </c>
      <c r="W690" t="s">
        <v>4469</v>
      </c>
      <c r="X690" t="n">
        <v>547759.0</v>
      </c>
      <c r="Y690" t="n">
        <v>0.0</v>
      </c>
      <c r="Z690" t="n">
        <v>0.0</v>
      </c>
      <c r="AA690" t="n">
        <v>0.0</v>
      </c>
      <c r="AB690" t="n">
        <v>0.0</v>
      </c>
      <c r="AC690" t="n">
        <v>0.0</v>
      </c>
      <c r="AD690" t="n">
        <v>0.0</v>
      </c>
      <c r="AE690" t="n">
        <v>0.0</v>
      </c>
      <c r="AF690" t="n">
        <v>0.0</v>
      </c>
      <c r="AG690" t="n">
        <v>0.0</v>
      </c>
      <c r="AH690" t="n">
        <v>0.0</v>
      </c>
      <c r="AI690" t="n">
        <v>0.0</v>
      </c>
      <c r="AJ690" t="n">
        <v>0.0</v>
      </c>
      <c r="AK690" t="n">
        <v>0.0</v>
      </c>
      <c r="AL690" t="n">
        <v>0.0</v>
      </c>
      <c r="AM690" t="n">
        <v>0.0</v>
      </c>
      <c r="AN690" t="n">
        <v>0.0</v>
      </c>
      <c r="AO690" t="n">
        <v>0.0</v>
      </c>
      <c r="AP690" t="n">
        <v>0.0</v>
      </c>
      <c r="AQ690" t="n">
        <v>0.0</v>
      </c>
      <c r="CG690"/>
    </row>
    <row r="691">
      <c r="A691" t="n">
        <v>10.0</v>
      </c>
      <c r="B691">
        <f>IF((K691-G691-H691&gt;2400000),10,(L691/(K691-G691-H691)*100))</f>
      </c>
      <c r="C691">
        <f>IF(N691&gt;2400000,240000,(N691*S691)/100)</f>
      </c>
      <c r="D691">
        <f>IF(S691=0,0,IF((N691-I691)&gt;2400000,((((((N691-I691-J691)-240000))*0.1+(I691+J691)*0.1)))-7000,((((((N691-I691-J691)-(N691-I691-J691)*S691/100)))*0.1+(I691+J691)*0.1)-7000)))</f>
      </c>
      <c r="E691">
        <f>C691-O691</f>
      </c>
      <c r="F691">
        <f>D691-P691</f>
      </c>
      <c r="G691">
        <f>SUMIF(negtgel!U$2:BL$2,'Tsalin uzuulelt'!B$1,negtgel!U691:BL691) + SUMIF(negtgel!U$2:BL$2,'Tsalin uzuulelt'!B$2,negtgel!U691:BL691)+SUMIF(negtgel!U$2:BL$2,'Tsalin uzuulelt'!B$3,negtgel!U691:BL691)+SUMIF(negtgel!U$2:BL$2,'Tsalin uzuulelt'!B$4,negtgel!U691:BL691)+SUMIF(negtgel!U$2:BL$2,'Tsalin uzuulelt'!B$5,negtgel!U691:BL691)</f>
      </c>
      <c r="H691">
        <f>SUMIF(negtgel!U$2:BL$2,'Tsalin uzuulelt'!F$1,negtgel!U691:BL691) + SUMIF(negtgel!U$2:BL$2,'Tsalin uzuulelt'!F$2,negtgel!U691:BL691)+SUMIF(negtgel!U$2:BL$2,'Tsalin uzuulelt'!F$3,negtgel!U691:BL691)+SUMIF(negtgel!U$2:BL$2,'Tsalin uzuulelt'!F$4,negtgel!U691:BL691)+SUMIF(negtgel!U$2:BL$2,'Tsalin uzuulelt'!F$5,negtgel!U691:BL691)</f>
      </c>
      <c r="I691">
        <f>SUMIF(negtgel!U$2:BL$2,'Tsalin uzuulelt'!H$1,negtgel!U691:BL691) + SUMIF(negtgel!U$2:BL$2,'Tsalin uzuulelt'!H$2,negtgel!U691:BL691)+SUMIF(negtgel!U$2:BL$2,'Tsalin uzuulelt'!H$3,negtgel!U691:BL691)+SUMIF(negtgel!U$2:BL$2,'Tsalin uzuulelt'!H$4,negtgel!U691:BL691)+SUMIF(negtgel!U$2:BL$2,'Tsalin uzuulelt'!H$5,negtgel!U691:BL691)</f>
      </c>
      <c r="J691">
        <f>SUMIF(negtgel!U$2:BL$2,'Tsalin uzuulelt'!J$1,negtgel!U691:BL691) + SUMIF(negtgel!U$2:BL$2,'Tsalin uzuulelt'!J$2,negtgel!U691:BL691)+SUMIF(negtgel!U$2:BL$2,'Tsalin uzuulelt'!J$3,negtgel!U691:BL691)+SUMIF(negtgel!U$2:BL$2,'Tsalin uzuulelt'!J$4,negtgel!U691:BL691)+SUMIF(negtgel!U$2:BL$2,'Tsalin uzuulelt'!J$5,negtgel!U691:BL691)</f>
      </c>
      <c r="K691">
        <f>SUMIF(negtgel!U$2:BL$2,'Tsalin uzuulelt'!L$1,negtgel!U691:BL691) + SUMIF(negtgel!U$2:BL$2,'Tsalin uzuulelt'!L$2,negtgel!U691:BL691)+SUMIF(negtgel!U$2:BL$2,'Tsalin uzuulelt'!L$3,negtgel!U691:BL691)+SUMIF(negtgel!U$2:BL$2,'Tsalin uzuulelt'!L$4,negtgel!U691:BL691)+SUMIF(negtgel!U$2:BL$2,'Tsalin uzuulelt'!L$5,negtgel!U691:BL691)</f>
      </c>
      <c r="L691">
        <f>SUMIF(negtgel!U$2:BL$2,'Tsalin uzuulelt'!N$1,negtgel!U691:BL691) + SUMIF(negtgel!U$2:BL$2,'Tsalin uzuulelt'!N$2,negtgel!U691:BL691)+SUMIF(negtgel!U$2:BL$2,'Tsalin uzuulelt'!N$3,negtgel!U691:BL691)+SUMIF(negtgel!U$2:BL$2,'Tsalin uzuulelt'!N$4,negtgel!U691:BL691)+SUMIF(negtgel!U$2:BL$2,'Tsalin uzuulelt'!N$5,negtgel!U691:BL691)</f>
      </c>
      <c r="M691">
        <f>SUMIF(negtgel!U$2:BL$2,'Tsalin uzuulelt'!P$1,negtgel!U691:BL691) + SUMIF(negtgel!U$2:BL$2,'Tsalin uzuulelt'!P$2,negtgel!U691:BL691)+ SUMIF(negtgel!U$2:BL$2,'Tsalin uzuulelt'!P$3,negtgel!U691:BL691)+ SUMIF(negtgel!U$2:BL$2,'Tsalin uzuulelt'!P$4,negtgel!U691:BL691)+ SUMIF(negtgel!U$2:BL$2,'Tsalin uzuulelt'!P$5,negtgel!U691:BL691)</f>
      </c>
      <c r="N691">
        <f>IF(ISNUMBER(U691*1)=CF691,0,K691-H691-G691)</f>
      </c>
      <c r="O691">
        <f>IF(ISNUMBER(U691*1)=CF691,0,L691)</f>
      </c>
      <c r="P691">
        <f>IF(ISNUMBER(U691*1)=CF691,0,M691)</f>
      </c>
      <c r="Q691">
        <f>IF(N691&gt;2400000,N691,0)</f>
      </c>
      <c r="R691">
        <f>IF(L691/Q691*100&lt;3,2,10)</f>
      </c>
      <c r="S691">
        <f>IF(CH691=0,0,IF(B691&gt;9,10,IF(B691&gt;8,B691,IF(B691&gt;7.7,7.8,IF(B691&gt;3,B691,IF(B691&gt;1.5,2))))))</f>
      </c>
      <c r="T691">
        <f>IFERROR(U691*1,0)</f>
      </c>
      <c r="U691" t="n">
        <v>156.0</v>
      </c>
      <c r="V691" t="s">
        <v>4523</v>
      </c>
      <c r="W691" t="s">
        <v>4469</v>
      </c>
      <c r="X691" t="n">
        <v>677436.0</v>
      </c>
      <c r="Y691" t="n">
        <v>0.0</v>
      </c>
      <c r="Z691" t="n">
        <v>0.0</v>
      </c>
      <c r="AA691" t="n">
        <v>0.0</v>
      </c>
      <c r="AB691" t="n">
        <v>0.0</v>
      </c>
      <c r="AC691" t="n">
        <v>0.0</v>
      </c>
      <c r="AD691" t="n">
        <v>0.0</v>
      </c>
      <c r="AE691" t="n">
        <v>0.0</v>
      </c>
      <c r="AF691" t="n">
        <v>0.0</v>
      </c>
      <c r="AG691" t="n">
        <v>0.0</v>
      </c>
      <c r="AH691" t="n">
        <v>0.0</v>
      </c>
      <c r="AI691" t="n">
        <v>0.0</v>
      </c>
      <c r="AJ691" t="n">
        <v>0.0</v>
      </c>
      <c r="AK691" t="n">
        <v>0.0</v>
      </c>
      <c r="AL691" t="n">
        <v>0.0</v>
      </c>
      <c r="AM691" t="n">
        <v>0.0</v>
      </c>
      <c r="AN691" t="n">
        <v>0.0</v>
      </c>
      <c r="AO691" t="n">
        <v>0.0</v>
      </c>
      <c r="AP691" t="n">
        <v>0.0</v>
      </c>
      <c r="AQ691" t="n">
        <v>0.0</v>
      </c>
      <c r="CG691"/>
    </row>
    <row r="692">
      <c r="A692" t="n">
        <v>10.0</v>
      </c>
      <c r="B692">
        <f>IF((K692-G692-H692&gt;2400000),10,(L692/(K692-G692-H692)*100))</f>
      </c>
      <c r="C692">
        <f>IF(N692&gt;2400000,240000,(N692*S692)/100)</f>
      </c>
      <c r="D692">
        <f>IF(S692=0,0,IF((N692-I692)&gt;2400000,((((((N692-I692-J692)-240000))*0.1+(I692+J692)*0.1)))-7000,((((((N692-I692-J692)-(N692-I692-J692)*S692/100)))*0.1+(I692+J692)*0.1)-7000)))</f>
      </c>
      <c r="E692">
        <f>C692-O692</f>
      </c>
      <c r="F692">
        <f>D692-P692</f>
      </c>
      <c r="G692">
        <f>SUMIF(negtgel!U$2:BL$2,'Tsalin uzuulelt'!B$1,negtgel!U692:BL692) + SUMIF(negtgel!U$2:BL$2,'Tsalin uzuulelt'!B$2,negtgel!U692:BL692)+SUMIF(negtgel!U$2:BL$2,'Tsalin uzuulelt'!B$3,negtgel!U692:BL692)+SUMIF(negtgel!U$2:BL$2,'Tsalin uzuulelt'!B$4,negtgel!U692:BL692)+SUMIF(negtgel!U$2:BL$2,'Tsalin uzuulelt'!B$5,negtgel!U692:BL692)</f>
      </c>
      <c r="H692">
        <f>SUMIF(negtgel!U$2:BL$2,'Tsalin uzuulelt'!F$1,negtgel!U692:BL692) + SUMIF(negtgel!U$2:BL$2,'Tsalin uzuulelt'!F$2,negtgel!U692:BL692)+SUMIF(negtgel!U$2:BL$2,'Tsalin uzuulelt'!F$3,negtgel!U692:BL692)+SUMIF(negtgel!U$2:BL$2,'Tsalin uzuulelt'!F$4,negtgel!U692:BL692)+SUMIF(negtgel!U$2:BL$2,'Tsalin uzuulelt'!F$5,negtgel!U692:BL692)</f>
      </c>
      <c r="I692">
        <f>SUMIF(negtgel!U$2:BL$2,'Tsalin uzuulelt'!H$1,negtgel!U692:BL692) + SUMIF(negtgel!U$2:BL$2,'Tsalin uzuulelt'!H$2,negtgel!U692:BL692)+SUMIF(negtgel!U$2:BL$2,'Tsalin uzuulelt'!H$3,negtgel!U692:BL692)+SUMIF(negtgel!U$2:BL$2,'Tsalin uzuulelt'!H$4,negtgel!U692:BL692)+SUMIF(negtgel!U$2:BL$2,'Tsalin uzuulelt'!H$5,negtgel!U692:BL692)</f>
      </c>
      <c r="J692">
        <f>SUMIF(negtgel!U$2:BL$2,'Tsalin uzuulelt'!J$1,negtgel!U692:BL692) + SUMIF(negtgel!U$2:BL$2,'Tsalin uzuulelt'!J$2,negtgel!U692:BL692)+SUMIF(negtgel!U$2:BL$2,'Tsalin uzuulelt'!J$3,negtgel!U692:BL692)+SUMIF(negtgel!U$2:BL$2,'Tsalin uzuulelt'!J$4,negtgel!U692:BL692)+SUMIF(negtgel!U$2:BL$2,'Tsalin uzuulelt'!J$5,negtgel!U692:BL692)</f>
      </c>
      <c r="K692">
        <f>SUMIF(negtgel!U$2:BL$2,'Tsalin uzuulelt'!L$1,negtgel!U692:BL692) + SUMIF(negtgel!U$2:BL$2,'Tsalin uzuulelt'!L$2,negtgel!U692:BL692)+SUMIF(negtgel!U$2:BL$2,'Tsalin uzuulelt'!L$3,negtgel!U692:BL692)+SUMIF(negtgel!U$2:BL$2,'Tsalin uzuulelt'!L$4,negtgel!U692:BL692)+SUMIF(negtgel!U$2:BL$2,'Tsalin uzuulelt'!L$5,negtgel!U692:BL692)</f>
      </c>
      <c r="L692">
        <f>SUMIF(negtgel!U$2:BL$2,'Tsalin uzuulelt'!N$1,negtgel!U692:BL692) + SUMIF(negtgel!U$2:BL$2,'Tsalin uzuulelt'!N$2,negtgel!U692:BL692)+SUMIF(negtgel!U$2:BL$2,'Tsalin uzuulelt'!N$3,negtgel!U692:BL692)+SUMIF(negtgel!U$2:BL$2,'Tsalin uzuulelt'!N$4,negtgel!U692:BL692)+SUMIF(negtgel!U$2:BL$2,'Tsalin uzuulelt'!N$5,negtgel!U692:BL692)</f>
      </c>
      <c r="M692">
        <f>SUMIF(negtgel!U$2:BL$2,'Tsalin uzuulelt'!P$1,negtgel!U692:BL692) + SUMIF(negtgel!U$2:BL$2,'Tsalin uzuulelt'!P$2,negtgel!U692:BL692)+ SUMIF(negtgel!U$2:BL$2,'Tsalin uzuulelt'!P$3,negtgel!U692:BL692)+ SUMIF(negtgel!U$2:BL$2,'Tsalin uzuulelt'!P$4,negtgel!U692:BL692)+ SUMIF(negtgel!U$2:BL$2,'Tsalin uzuulelt'!P$5,negtgel!U692:BL692)</f>
      </c>
      <c r="N692">
        <f>IF(ISNUMBER(U692*1)=CF692,0,K692-H692-G692)</f>
      </c>
      <c r="O692">
        <f>IF(ISNUMBER(U692*1)=CF692,0,L692)</f>
      </c>
      <c r="P692">
        <f>IF(ISNUMBER(U692*1)=CF692,0,M692)</f>
      </c>
      <c r="Q692">
        <f>IF(N692&gt;2400000,N692,0)</f>
      </c>
      <c r="R692">
        <f>IF(L692/Q692*100&lt;3,2,10)</f>
      </c>
      <c r="S692">
        <f>IF(CH692=0,0,IF(B692&gt;9,10,IF(B692&gt;8,B692,IF(B692&gt;7.7,7.8,IF(B692&gt;3,B692,IF(B692&gt;1.5,2))))))</f>
      </c>
      <c r="T692">
        <f>IFERROR(U692*1,0)</f>
      </c>
      <c r="U692" t="n">
        <v>157.0</v>
      </c>
      <c r="V692" t="s">
        <v>4524</v>
      </c>
      <c r="W692" t="s">
        <v>4469</v>
      </c>
      <c r="X692" t="n">
        <v>677436.0</v>
      </c>
      <c r="Y692" t="n">
        <v>0.0</v>
      </c>
      <c r="Z692" t="n">
        <v>0.0</v>
      </c>
      <c r="AA692" t="n">
        <v>0.0</v>
      </c>
      <c r="AB692" t="n">
        <v>0.0</v>
      </c>
      <c r="AC692" t="n">
        <v>0.0</v>
      </c>
      <c r="AD692" t="n">
        <v>0.0</v>
      </c>
      <c r="AE692" t="n">
        <v>0.0</v>
      </c>
      <c r="AF692" t="n">
        <v>0.0</v>
      </c>
      <c r="AG692" t="n">
        <v>0.0</v>
      </c>
      <c r="AH692" t="n">
        <v>0.0</v>
      </c>
      <c r="AI692" t="n">
        <v>0.0</v>
      </c>
      <c r="AJ692" t="n">
        <v>0.0</v>
      </c>
      <c r="AK692" t="n">
        <v>0.0</v>
      </c>
      <c r="AL692" t="n">
        <v>0.0</v>
      </c>
      <c r="AM692" t="n">
        <v>0.0</v>
      </c>
      <c r="AN692" t="n">
        <v>0.0</v>
      </c>
      <c r="AO692" t="n">
        <v>0.0</v>
      </c>
      <c r="AP692" t="n">
        <v>0.0</v>
      </c>
      <c r="AQ692" t="n">
        <v>0.0</v>
      </c>
      <c r="CG692"/>
    </row>
    <row r="695">
      <c r="A695" t="n">
        <v>11.0</v>
      </c>
      <c r="B695">
        <f>IF((K695-G695-H695&gt;2400000),10,(L695/(K695-G695-H695)*100))</f>
      </c>
      <c r="C695">
        <f>IF(N695&gt;2400000,240000,(N695*S695)/100)</f>
      </c>
      <c r="D695">
        <f>IF(S695=0,0,IF((N695-I695)&gt;2400000,((((((N695-I695-J695)-240000))*0.1+(I695+J695)*0.1)))-7000,((((((N695-I695-J695)-(N695-I695-J695)*S695/100)))*0.1+(I695+J695)*0.1)-7000)))</f>
      </c>
      <c r="E695">
        <f>C695-O695</f>
      </c>
      <c r="F695">
        <f>D695-P695</f>
      </c>
      <c r="G695">
        <f>SUMIF(negtgel!U$2:BL$2,'Tsalin uzuulelt'!B$1,negtgel!U695:BL695) + SUMIF(negtgel!U$2:BL$2,'Tsalin uzuulelt'!B$2,negtgel!U695:BL695)+SUMIF(negtgel!U$2:BL$2,'Tsalin uzuulelt'!B$3,negtgel!U695:BL695)+SUMIF(negtgel!U$2:BL$2,'Tsalin uzuulelt'!B$4,negtgel!U695:BL695)+SUMIF(negtgel!U$2:BL$2,'Tsalin uzuulelt'!B$5,negtgel!U695:BL695)</f>
      </c>
      <c r="H695">
        <f>SUMIF(negtgel!U$2:BL$2,'Tsalin uzuulelt'!F$1,negtgel!U695:BL695) + SUMIF(negtgel!U$2:BL$2,'Tsalin uzuulelt'!F$2,negtgel!U695:BL695)+SUMIF(negtgel!U$2:BL$2,'Tsalin uzuulelt'!F$3,negtgel!U695:BL695)+SUMIF(negtgel!U$2:BL$2,'Tsalin uzuulelt'!F$4,negtgel!U695:BL695)+SUMIF(negtgel!U$2:BL$2,'Tsalin uzuulelt'!F$5,negtgel!U695:BL695)</f>
      </c>
      <c r="I695">
        <f>SUMIF(negtgel!U$2:BL$2,'Tsalin uzuulelt'!H$1,negtgel!U695:BL695) + SUMIF(negtgel!U$2:BL$2,'Tsalin uzuulelt'!H$2,negtgel!U695:BL695)+SUMIF(negtgel!U$2:BL$2,'Tsalin uzuulelt'!H$3,negtgel!U695:BL695)+SUMIF(negtgel!U$2:BL$2,'Tsalin uzuulelt'!H$4,negtgel!U695:BL695)+SUMIF(negtgel!U$2:BL$2,'Tsalin uzuulelt'!H$5,negtgel!U695:BL695)</f>
      </c>
      <c r="J695">
        <f>SUMIF(negtgel!U$2:BL$2,'Tsalin uzuulelt'!J$1,negtgel!U695:BL695) + SUMIF(negtgel!U$2:BL$2,'Tsalin uzuulelt'!J$2,negtgel!U695:BL695)+SUMIF(negtgel!U$2:BL$2,'Tsalin uzuulelt'!J$3,negtgel!U695:BL695)+SUMIF(negtgel!U$2:BL$2,'Tsalin uzuulelt'!J$4,negtgel!U695:BL695)+SUMIF(negtgel!U$2:BL$2,'Tsalin uzuulelt'!J$5,negtgel!U695:BL695)</f>
      </c>
      <c r="K695">
        <f>SUMIF(negtgel!U$2:BL$2,'Tsalin uzuulelt'!L$1,negtgel!U695:BL695) + SUMIF(negtgel!U$2:BL$2,'Tsalin uzuulelt'!L$2,negtgel!U695:BL695)+SUMIF(negtgel!U$2:BL$2,'Tsalin uzuulelt'!L$3,negtgel!U695:BL695)+SUMIF(negtgel!U$2:BL$2,'Tsalin uzuulelt'!L$4,negtgel!U695:BL695)+SUMIF(negtgel!U$2:BL$2,'Tsalin uzuulelt'!L$5,negtgel!U695:BL695)</f>
      </c>
      <c r="L695">
        <f>SUMIF(negtgel!U$2:BL$2,'Tsalin uzuulelt'!N$1,negtgel!U695:BL695) + SUMIF(negtgel!U$2:BL$2,'Tsalin uzuulelt'!N$2,negtgel!U695:BL695)+SUMIF(negtgel!U$2:BL$2,'Tsalin uzuulelt'!N$3,negtgel!U695:BL695)+SUMIF(negtgel!U$2:BL$2,'Tsalin uzuulelt'!N$4,negtgel!U695:BL695)+SUMIF(negtgel!U$2:BL$2,'Tsalin uzuulelt'!N$5,negtgel!U695:BL695)</f>
      </c>
      <c r="M695">
        <f>SUMIF(negtgel!U$2:BL$2,'Tsalin uzuulelt'!P$1,negtgel!U695:BL695) + SUMIF(negtgel!U$2:BL$2,'Tsalin uzuulelt'!P$2,negtgel!U695:BL695)+ SUMIF(negtgel!U$2:BL$2,'Tsalin uzuulelt'!P$3,negtgel!U695:BL695)+ SUMIF(negtgel!U$2:BL$2,'Tsalin uzuulelt'!P$4,negtgel!U695:BL695)+ SUMIF(negtgel!U$2:BL$2,'Tsalin uzuulelt'!P$5,negtgel!U695:BL695)</f>
      </c>
      <c r="N695">
        <f>IF(ISNUMBER(U695*1)=CF695,0,K695-H695-G695)</f>
      </c>
      <c r="O695">
        <f>IF(ISNUMBER(U695*1)=CF695,0,L695)</f>
      </c>
      <c r="P695">
        <f>IF(ISNUMBER(U695*1)=CF695,0,M695)</f>
      </c>
      <c r="Q695">
        <f>IF(N695&gt;2400000,N695,0)</f>
      </c>
      <c r="R695">
        <f>IF(L695/Q695*100&lt;3,2,10)</f>
      </c>
      <c r="S695">
        <f>IF(CH695=0,0,IF(B695&gt;9,10,IF(B695&gt;8,B695,IF(B695&gt;7.7,7.8,IF(B695&gt;3,B695,IF(B695&gt;1.5,2))))))</f>
      </c>
      <c r="T695">
        <f>IFERROR(U695*1,0)</f>
      </c>
      <c r="U695" t="s">
        <v>4460</v>
      </c>
      <c r="V695"/>
      <c r="W695"/>
      <c r="X695"/>
      <c r="Y695"/>
      <c r="Z695"/>
      <c r="AA695"/>
      <c r="AB695"/>
      <c r="AC695"/>
      <c r="AD695"/>
      <c r="AE695"/>
      <c r="AF695"/>
      <c r="AG695"/>
      <c r="AH695"/>
      <c r="AI695"/>
      <c r="AJ695"/>
      <c r="AK695"/>
      <c r="AL695"/>
      <c r="AM695"/>
      <c r="AN695"/>
      <c r="AO695"/>
      <c r="AP695"/>
      <c r="AQ695"/>
      <c r="CG695"/>
    </row>
    <row r="696">
      <c r="A696" t="n">
        <v>11.0</v>
      </c>
      <c r="B696">
        <f>IF((K696-G696-H696&gt;2400000),10,(L696/(K696-G696-H696)*100))</f>
      </c>
      <c r="C696">
        <f>IF(N696&gt;2400000,240000,(N696*S696)/100)</f>
      </c>
      <c r="D696">
        <f>IF(S696=0,0,IF((N696-I696)&gt;2400000,((((((N696-I696-J696)-240000))*0.1+(I696+J696)*0.1)))-7000,((((((N696-I696-J696)-(N696-I696-J696)*S696/100)))*0.1+(I696+J696)*0.1)-7000)))</f>
      </c>
      <c r="E696">
        <f>C696-O696</f>
      </c>
      <c r="F696">
        <f>D696-P696</f>
      </c>
      <c r="G696">
        <f>SUMIF(negtgel!U$2:BL$2,'Tsalin uzuulelt'!B$1,negtgel!U696:BL696) + SUMIF(negtgel!U$2:BL$2,'Tsalin uzuulelt'!B$2,negtgel!U696:BL696)+SUMIF(negtgel!U$2:BL$2,'Tsalin uzuulelt'!B$3,negtgel!U696:BL696)+SUMIF(negtgel!U$2:BL$2,'Tsalin uzuulelt'!B$4,negtgel!U696:BL696)+SUMIF(negtgel!U$2:BL$2,'Tsalin uzuulelt'!B$5,negtgel!U696:BL696)</f>
      </c>
      <c r="H696">
        <f>SUMIF(negtgel!U$2:BL$2,'Tsalin uzuulelt'!F$1,negtgel!U696:BL696) + SUMIF(negtgel!U$2:BL$2,'Tsalin uzuulelt'!F$2,negtgel!U696:BL696)+SUMIF(negtgel!U$2:BL$2,'Tsalin uzuulelt'!F$3,negtgel!U696:BL696)+SUMIF(negtgel!U$2:BL$2,'Tsalin uzuulelt'!F$4,negtgel!U696:BL696)+SUMIF(negtgel!U$2:BL$2,'Tsalin uzuulelt'!F$5,negtgel!U696:BL696)</f>
      </c>
      <c r="I696">
        <f>SUMIF(negtgel!U$2:BL$2,'Tsalin uzuulelt'!H$1,negtgel!U696:BL696) + SUMIF(negtgel!U$2:BL$2,'Tsalin uzuulelt'!H$2,negtgel!U696:BL696)+SUMIF(negtgel!U$2:BL$2,'Tsalin uzuulelt'!H$3,negtgel!U696:BL696)+SUMIF(negtgel!U$2:BL$2,'Tsalin uzuulelt'!H$4,negtgel!U696:BL696)+SUMIF(negtgel!U$2:BL$2,'Tsalin uzuulelt'!H$5,negtgel!U696:BL696)</f>
      </c>
      <c r="J696">
        <f>SUMIF(negtgel!U$2:BL$2,'Tsalin uzuulelt'!J$1,negtgel!U696:BL696) + SUMIF(negtgel!U$2:BL$2,'Tsalin uzuulelt'!J$2,negtgel!U696:BL696)+SUMIF(negtgel!U$2:BL$2,'Tsalin uzuulelt'!J$3,negtgel!U696:BL696)+SUMIF(negtgel!U$2:BL$2,'Tsalin uzuulelt'!J$4,negtgel!U696:BL696)+SUMIF(negtgel!U$2:BL$2,'Tsalin uzuulelt'!J$5,negtgel!U696:BL696)</f>
      </c>
      <c r="K696">
        <f>SUMIF(negtgel!U$2:BL$2,'Tsalin uzuulelt'!L$1,negtgel!U696:BL696) + SUMIF(negtgel!U$2:BL$2,'Tsalin uzuulelt'!L$2,negtgel!U696:BL696)+SUMIF(negtgel!U$2:BL$2,'Tsalin uzuulelt'!L$3,negtgel!U696:BL696)+SUMIF(negtgel!U$2:BL$2,'Tsalin uzuulelt'!L$4,negtgel!U696:BL696)+SUMIF(negtgel!U$2:BL$2,'Tsalin uzuulelt'!L$5,negtgel!U696:BL696)</f>
      </c>
      <c r="L696">
        <f>SUMIF(negtgel!U$2:BL$2,'Tsalin uzuulelt'!N$1,negtgel!U696:BL696) + SUMIF(negtgel!U$2:BL$2,'Tsalin uzuulelt'!N$2,negtgel!U696:BL696)+SUMIF(negtgel!U$2:BL$2,'Tsalin uzuulelt'!N$3,negtgel!U696:BL696)+SUMIF(negtgel!U$2:BL$2,'Tsalin uzuulelt'!N$4,negtgel!U696:BL696)+SUMIF(negtgel!U$2:BL$2,'Tsalin uzuulelt'!N$5,negtgel!U696:BL696)</f>
      </c>
      <c r="M696">
        <f>SUMIF(negtgel!U$2:BL$2,'Tsalin uzuulelt'!P$1,negtgel!U696:BL696) + SUMIF(negtgel!U$2:BL$2,'Tsalin uzuulelt'!P$2,negtgel!U696:BL696)+ SUMIF(negtgel!U$2:BL$2,'Tsalin uzuulelt'!P$3,negtgel!U696:BL696)+ SUMIF(negtgel!U$2:BL$2,'Tsalin uzuulelt'!P$4,negtgel!U696:BL696)+ SUMIF(negtgel!U$2:BL$2,'Tsalin uzuulelt'!P$5,negtgel!U696:BL696)</f>
      </c>
      <c r="N696">
        <f>IF(ISNUMBER(U696*1)=CF696,0,K696-H696-G696)</f>
      </c>
      <c r="O696">
        <f>IF(ISNUMBER(U696*1)=CF696,0,L696)</f>
      </c>
      <c r="P696">
        <f>IF(ISNUMBER(U696*1)=CF696,0,M696)</f>
      </c>
      <c r="Q696">
        <f>IF(N696&gt;2400000,N696,0)</f>
      </c>
      <c r="R696">
        <f>IF(L696/Q696*100&lt;3,2,10)</f>
      </c>
      <c r="S696">
        <f>IF(CH696=0,0,IF(B696&gt;9,10,IF(B696&gt;8,B696,IF(B696&gt;7.7,7.8,IF(B696&gt;3,B696,IF(B696&gt;1.5,2))))))</f>
      </c>
      <c r="T696">
        <f>IFERROR(U696*1,0)</f>
      </c>
      <c r="U696" t="n">
        <v>20.0</v>
      </c>
      <c r="V696" t="s">
        <v>4543</v>
      </c>
      <c r="W696" t="s">
        <v>4544</v>
      </c>
      <c r="X696" t="n">
        <v>371016.0</v>
      </c>
      <c r="Y696" t="n">
        <v>371016.0</v>
      </c>
      <c r="Z696" t="n">
        <v>0.0</v>
      </c>
      <c r="AA696" t="n">
        <v>0.0</v>
      </c>
      <c r="AB696" t="n">
        <v>0.0</v>
      </c>
      <c r="AC696" t="n">
        <v>0.0</v>
      </c>
      <c r="AD696" t="n">
        <v>0.0</v>
      </c>
      <c r="AE696" t="n">
        <v>0.0</v>
      </c>
      <c r="AF696" t="n">
        <v>66000.0</v>
      </c>
      <c r="AG696" t="n">
        <v>0.0</v>
      </c>
      <c r="AH696" t="n">
        <v>0.0</v>
      </c>
      <c r="AI696" t="n">
        <v>0.0</v>
      </c>
      <c r="AJ696" t="n">
        <v>0.0</v>
      </c>
      <c r="AK696" t="n">
        <v>0.0</v>
      </c>
      <c r="AL696" t="n">
        <v>0.0</v>
      </c>
      <c r="AM696" t="n">
        <v>0.0</v>
      </c>
      <c r="AN696" t="n">
        <v>0.0</v>
      </c>
      <c r="AO696" t="n">
        <v>437016.0</v>
      </c>
      <c r="AP696" t="n">
        <v>43701.0</v>
      </c>
      <c r="AQ696" t="n">
        <v>32991.4</v>
      </c>
      <c r="CG696"/>
    </row>
    <row r="697">
      <c r="A697" t="n">
        <v>11.0</v>
      </c>
      <c r="B697">
        <f>IF((K697-G697-H697&gt;2400000),10,(L697/(K697-G697-H697)*100))</f>
      </c>
      <c r="C697">
        <f>IF(N697&gt;2400000,240000,(N697*S697)/100)</f>
      </c>
      <c r="D697">
        <f>IF(S697=0,0,IF((N697-I697)&gt;2400000,((((((N697-I697-J697)-240000))*0.1+(I697+J697)*0.1)))-7000,((((((N697-I697-J697)-(N697-I697-J697)*S697/100)))*0.1+(I697+J697)*0.1)-7000)))</f>
      </c>
      <c r="E697">
        <f>C697-O697</f>
      </c>
      <c r="F697">
        <f>D697-P697</f>
      </c>
      <c r="G697">
        <f>SUMIF(negtgel!U$2:BL$2,'Tsalin uzuulelt'!B$1,negtgel!U697:BL697) + SUMIF(negtgel!U$2:BL$2,'Tsalin uzuulelt'!B$2,negtgel!U697:BL697)+SUMIF(negtgel!U$2:BL$2,'Tsalin uzuulelt'!B$3,negtgel!U697:BL697)+SUMIF(negtgel!U$2:BL$2,'Tsalin uzuulelt'!B$4,negtgel!U697:BL697)+SUMIF(negtgel!U$2:BL$2,'Tsalin uzuulelt'!B$5,negtgel!U697:BL697)</f>
      </c>
      <c r="H697">
        <f>SUMIF(negtgel!U$2:BL$2,'Tsalin uzuulelt'!F$1,negtgel!U697:BL697) + SUMIF(negtgel!U$2:BL$2,'Tsalin uzuulelt'!F$2,negtgel!U697:BL697)+SUMIF(negtgel!U$2:BL$2,'Tsalin uzuulelt'!F$3,negtgel!U697:BL697)+SUMIF(negtgel!U$2:BL$2,'Tsalin uzuulelt'!F$4,negtgel!U697:BL697)+SUMIF(negtgel!U$2:BL$2,'Tsalin uzuulelt'!F$5,negtgel!U697:BL697)</f>
      </c>
      <c r="I697">
        <f>SUMIF(negtgel!U$2:BL$2,'Tsalin uzuulelt'!H$1,negtgel!U697:BL697) + SUMIF(negtgel!U$2:BL$2,'Tsalin uzuulelt'!H$2,negtgel!U697:BL697)+SUMIF(negtgel!U$2:BL$2,'Tsalin uzuulelt'!H$3,negtgel!U697:BL697)+SUMIF(negtgel!U$2:BL$2,'Tsalin uzuulelt'!H$4,negtgel!U697:BL697)+SUMIF(negtgel!U$2:BL$2,'Tsalin uzuulelt'!H$5,negtgel!U697:BL697)</f>
      </c>
      <c r="J697">
        <f>SUMIF(negtgel!U$2:BL$2,'Tsalin uzuulelt'!J$1,negtgel!U697:BL697) + SUMIF(negtgel!U$2:BL$2,'Tsalin uzuulelt'!J$2,negtgel!U697:BL697)+SUMIF(negtgel!U$2:BL$2,'Tsalin uzuulelt'!J$3,negtgel!U697:BL697)+SUMIF(negtgel!U$2:BL$2,'Tsalin uzuulelt'!J$4,negtgel!U697:BL697)+SUMIF(negtgel!U$2:BL$2,'Tsalin uzuulelt'!J$5,negtgel!U697:BL697)</f>
      </c>
      <c r="K697">
        <f>SUMIF(negtgel!U$2:BL$2,'Tsalin uzuulelt'!L$1,negtgel!U697:BL697) + SUMIF(negtgel!U$2:BL$2,'Tsalin uzuulelt'!L$2,negtgel!U697:BL697)+SUMIF(negtgel!U$2:BL$2,'Tsalin uzuulelt'!L$3,negtgel!U697:BL697)+SUMIF(negtgel!U$2:BL$2,'Tsalin uzuulelt'!L$4,negtgel!U697:BL697)+SUMIF(negtgel!U$2:BL$2,'Tsalin uzuulelt'!L$5,negtgel!U697:BL697)</f>
      </c>
      <c r="L697">
        <f>SUMIF(negtgel!U$2:BL$2,'Tsalin uzuulelt'!N$1,negtgel!U697:BL697) + SUMIF(negtgel!U$2:BL$2,'Tsalin uzuulelt'!N$2,negtgel!U697:BL697)+SUMIF(negtgel!U$2:BL$2,'Tsalin uzuulelt'!N$3,negtgel!U697:BL697)+SUMIF(negtgel!U$2:BL$2,'Tsalin uzuulelt'!N$4,negtgel!U697:BL697)+SUMIF(negtgel!U$2:BL$2,'Tsalin uzuulelt'!N$5,negtgel!U697:BL697)</f>
      </c>
      <c r="M697">
        <f>SUMIF(negtgel!U$2:BL$2,'Tsalin uzuulelt'!P$1,negtgel!U697:BL697) + SUMIF(negtgel!U$2:BL$2,'Tsalin uzuulelt'!P$2,negtgel!U697:BL697)+ SUMIF(negtgel!U$2:BL$2,'Tsalin uzuulelt'!P$3,negtgel!U697:BL697)+ SUMIF(negtgel!U$2:BL$2,'Tsalin uzuulelt'!P$4,negtgel!U697:BL697)+ SUMIF(negtgel!U$2:BL$2,'Tsalin uzuulelt'!P$5,negtgel!U697:BL697)</f>
      </c>
      <c r="N697">
        <f>IF(ISNUMBER(U697*1)=CF697,0,K697-H697-G697)</f>
      </c>
      <c r="O697">
        <f>IF(ISNUMBER(U697*1)=CF697,0,L697)</f>
      </c>
      <c r="P697">
        <f>IF(ISNUMBER(U697*1)=CF697,0,M697)</f>
      </c>
      <c r="Q697">
        <f>IF(N697&gt;2400000,N697,0)</f>
      </c>
      <c r="R697">
        <f>IF(L697/Q697*100&lt;3,2,10)</f>
      </c>
      <c r="S697">
        <f>IF(CH697=0,0,IF(B697&gt;9,10,IF(B697&gt;8,B697,IF(B697&gt;7.7,7.8,IF(B697&gt;3,B697,IF(B697&gt;1.5,2))))))</f>
      </c>
      <c r="T697">
        <f>IFERROR(U697*1,0)</f>
      </c>
      <c r="U697" t="n">
        <v>21.0</v>
      </c>
      <c r="V697" t="s">
        <v>4540</v>
      </c>
      <c r="W697" t="s">
        <v>4469</v>
      </c>
      <c r="X697" t="n">
        <v>645556.0</v>
      </c>
      <c r="Y697" t="n">
        <v>645556.0</v>
      </c>
      <c r="Z697" t="n">
        <v>96833.0</v>
      </c>
      <c r="AA697" t="n">
        <v>129111.0</v>
      </c>
      <c r="AB697" t="n">
        <v>0.0</v>
      </c>
      <c r="AC697" t="n">
        <v>96833.0</v>
      </c>
      <c r="AD697" t="n">
        <v>0.0</v>
      </c>
      <c r="AE697" t="n">
        <v>0.0</v>
      </c>
      <c r="AF697" t="n">
        <v>66000.0</v>
      </c>
      <c r="AG697" t="n">
        <v>0.0</v>
      </c>
      <c r="AH697" t="n">
        <v>0.0</v>
      </c>
      <c r="AI697" t="n">
        <v>0.0</v>
      </c>
      <c r="AJ697" t="n">
        <v>0.0</v>
      </c>
      <c r="AK697" t="n">
        <v>0.0</v>
      </c>
      <c r="AL697" t="n">
        <v>0.0</v>
      </c>
      <c r="AM697" t="n">
        <v>0.0</v>
      </c>
      <c r="AN697" t="n">
        <v>0.0</v>
      </c>
      <c r="AO697" t="n">
        <v>1034333.0</v>
      </c>
      <c r="AP697" t="n">
        <v>103434.0</v>
      </c>
      <c r="AQ697" t="n">
        <v>86750.0</v>
      </c>
      <c r="CG697"/>
    </row>
    <row r="698">
      <c r="A698" t="n">
        <v>11.0</v>
      </c>
      <c r="B698">
        <f>IF((K698-G698-H698&gt;2400000),10,(L698/(K698-G698-H698)*100))</f>
      </c>
      <c r="C698">
        <f>IF(N698&gt;2400000,240000,(N698*S698)/100)</f>
      </c>
      <c r="D698">
        <f>IF(S698=0,0,IF((N698-I698)&gt;2400000,((((((N698-I698-J698)-240000))*0.1+(I698+J698)*0.1)))-7000,((((((N698-I698-J698)-(N698-I698-J698)*S698/100)))*0.1+(I698+J698)*0.1)-7000)))</f>
      </c>
      <c r="E698">
        <f>C698-O698</f>
      </c>
      <c r="F698">
        <f>D698-P698</f>
      </c>
      <c r="G698">
        <f>SUMIF(negtgel!U$2:BL$2,'Tsalin uzuulelt'!B$1,negtgel!U698:BL698) + SUMIF(negtgel!U$2:BL$2,'Tsalin uzuulelt'!B$2,negtgel!U698:BL698)+SUMIF(negtgel!U$2:BL$2,'Tsalin uzuulelt'!B$3,negtgel!U698:BL698)+SUMIF(negtgel!U$2:BL$2,'Tsalin uzuulelt'!B$4,negtgel!U698:BL698)+SUMIF(negtgel!U$2:BL$2,'Tsalin uzuulelt'!B$5,negtgel!U698:BL698)</f>
      </c>
      <c r="H698">
        <f>SUMIF(negtgel!U$2:BL$2,'Tsalin uzuulelt'!F$1,negtgel!U698:BL698) + SUMIF(negtgel!U$2:BL$2,'Tsalin uzuulelt'!F$2,negtgel!U698:BL698)+SUMIF(negtgel!U$2:BL$2,'Tsalin uzuulelt'!F$3,negtgel!U698:BL698)+SUMIF(negtgel!U$2:BL$2,'Tsalin uzuulelt'!F$4,negtgel!U698:BL698)+SUMIF(negtgel!U$2:BL$2,'Tsalin uzuulelt'!F$5,negtgel!U698:BL698)</f>
      </c>
      <c r="I698">
        <f>SUMIF(negtgel!U$2:BL$2,'Tsalin uzuulelt'!H$1,negtgel!U698:BL698) + SUMIF(negtgel!U$2:BL$2,'Tsalin uzuulelt'!H$2,negtgel!U698:BL698)+SUMIF(negtgel!U$2:BL$2,'Tsalin uzuulelt'!H$3,negtgel!U698:BL698)+SUMIF(negtgel!U$2:BL$2,'Tsalin uzuulelt'!H$4,negtgel!U698:BL698)+SUMIF(negtgel!U$2:BL$2,'Tsalin uzuulelt'!H$5,negtgel!U698:BL698)</f>
      </c>
      <c r="J698">
        <f>SUMIF(negtgel!U$2:BL$2,'Tsalin uzuulelt'!J$1,negtgel!U698:BL698) + SUMIF(negtgel!U$2:BL$2,'Tsalin uzuulelt'!J$2,negtgel!U698:BL698)+SUMIF(negtgel!U$2:BL$2,'Tsalin uzuulelt'!J$3,negtgel!U698:BL698)+SUMIF(negtgel!U$2:BL$2,'Tsalin uzuulelt'!J$4,negtgel!U698:BL698)+SUMIF(negtgel!U$2:BL$2,'Tsalin uzuulelt'!J$5,negtgel!U698:BL698)</f>
      </c>
      <c r="K698">
        <f>SUMIF(negtgel!U$2:BL$2,'Tsalin uzuulelt'!L$1,negtgel!U698:BL698) + SUMIF(negtgel!U$2:BL$2,'Tsalin uzuulelt'!L$2,negtgel!U698:BL698)+SUMIF(negtgel!U$2:BL$2,'Tsalin uzuulelt'!L$3,negtgel!U698:BL698)+SUMIF(negtgel!U$2:BL$2,'Tsalin uzuulelt'!L$4,negtgel!U698:BL698)+SUMIF(negtgel!U$2:BL$2,'Tsalin uzuulelt'!L$5,negtgel!U698:BL698)</f>
      </c>
      <c r="L698">
        <f>SUMIF(negtgel!U$2:BL$2,'Tsalin uzuulelt'!N$1,negtgel!U698:BL698) + SUMIF(negtgel!U$2:BL$2,'Tsalin uzuulelt'!N$2,negtgel!U698:BL698)+SUMIF(negtgel!U$2:BL$2,'Tsalin uzuulelt'!N$3,negtgel!U698:BL698)+SUMIF(negtgel!U$2:BL$2,'Tsalin uzuulelt'!N$4,negtgel!U698:BL698)+SUMIF(negtgel!U$2:BL$2,'Tsalin uzuulelt'!N$5,negtgel!U698:BL698)</f>
      </c>
      <c r="M698">
        <f>SUMIF(negtgel!U$2:BL$2,'Tsalin uzuulelt'!P$1,negtgel!U698:BL698) + SUMIF(negtgel!U$2:BL$2,'Tsalin uzuulelt'!P$2,negtgel!U698:BL698)+ SUMIF(negtgel!U$2:BL$2,'Tsalin uzuulelt'!P$3,negtgel!U698:BL698)+ SUMIF(negtgel!U$2:BL$2,'Tsalin uzuulelt'!P$4,negtgel!U698:BL698)+ SUMIF(negtgel!U$2:BL$2,'Tsalin uzuulelt'!P$5,negtgel!U698:BL698)</f>
      </c>
      <c r="N698">
        <f>IF(ISNUMBER(U698*1)=CF698,0,K698-H698-G698)</f>
      </c>
      <c r="O698">
        <f>IF(ISNUMBER(U698*1)=CF698,0,L698)</f>
      </c>
      <c r="P698">
        <f>IF(ISNUMBER(U698*1)=CF698,0,M698)</f>
      </c>
      <c r="Q698">
        <f>IF(N698&gt;2400000,N698,0)</f>
      </c>
      <c r="R698">
        <f>IF(L698/Q698*100&lt;3,2,10)</f>
      </c>
      <c r="S698">
        <f>IF(CH698=0,0,IF(B698&gt;9,10,IF(B698&gt;8,B698,IF(B698&gt;7.7,7.8,IF(B698&gt;3,B698,IF(B698&gt;1.5,2))))))</f>
      </c>
      <c r="T698">
        <f>IFERROR(U698*1,0)</f>
      </c>
      <c r="U698" t="s">
        <v>4466</v>
      </c>
      <c r="V698"/>
      <c r="W698"/>
      <c r="X698" t="n">
        <v>1.2275037E7</v>
      </c>
      <c r="Y698" t="n">
        <v>1.0090687E7</v>
      </c>
      <c r="Z698" t="n">
        <v>1122885.0</v>
      </c>
      <c r="AA698" t="n">
        <v>1273365.0</v>
      </c>
      <c r="AB698" t="n">
        <v>476504.0</v>
      </c>
      <c r="AC698" t="n">
        <v>367092.0</v>
      </c>
      <c r="AD698" t="n">
        <v>552892.0</v>
      </c>
      <c r="AE698" t="n">
        <v>0.0</v>
      </c>
      <c r="AF698" t="n">
        <v>1137000.0</v>
      </c>
      <c r="AG698" t="n">
        <v>0.0</v>
      </c>
      <c r="AH698" t="n">
        <v>0.0</v>
      </c>
      <c r="AI698" t="n">
        <v>0.0</v>
      </c>
      <c r="AJ698" t="n">
        <v>2852969.0</v>
      </c>
      <c r="AK698" t="n">
        <v>0.0</v>
      </c>
      <c r="AL698" t="n">
        <v>295777.0</v>
      </c>
      <c r="AM698" t="n">
        <v>0.0</v>
      </c>
      <c r="AN698" t="n">
        <v>0.0</v>
      </c>
      <c r="AO698" t="n">
        <v>1.8274096E7</v>
      </c>
      <c r="AP698" t="n">
        <v>1797830.0</v>
      </c>
      <c r="AQ698" t="n">
        <v>1482418.6</v>
      </c>
      <c r="CG698"/>
    </row>
    <row r="699">
      <c r="A699" t="n">
        <v>11.0</v>
      </c>
      <c r="B699">
        <f>IF((K699-G699-H699&gt;2400000),10,(L699/(K699-G699-H699)*100))</f>
      </c>
      <c r="C699">
        <f>IF(N699&gt;2400000,240000,(N699*S699)/100)</f>
      </c>
      <c r="D699">
        <f>IF(S699=0,0,IF((N699-I699)&gt;2400000,((((((N699-I699-J699)-240000))*0.1+(I699+J699)*0.1)))-7000,((((((N699-I699-J699)-(N699-I699-J699)*S699/100)))*0.1+(I699+J699)*0.1)-7000)))</f>
      </c>
      <c r="E699">
        <f>C699-O699</f>
      </c>
      <c r="F699">
        <f>D699-P699</f>
      </c>
      <c r="G699">
        <f>SUMIF(negtgel!U$2:BL$2,'Tsalin uzuulelt'!B$1,negtgel!U699:BL699) + SUMIF(negtgel!U$2:BL$2,'Tsalin uzuulelt'!B$2,negtgel!U699:BL699)+SUMIF(negtgel!U$2:BL$2,'Tsalin uzuulelt'!B$3,negtgel!U699:BL699)+SUMIF(negtgel!U$2:BL$2,'Tsalin uzuulelt'!B$4,negtgel!U699:BL699)+SUMIF(negtgel!U$2:BL$2,'Tsalin uzuulelt'!B$5,negtgel!U699:BL699)</f>
      </c>
      <c r="H699">
        <f>SUMIF(negtgel!U$2:BL$2,'Tsalin uzuulelt'!F$1,negtgel!U699:BL699) + SUMIF(negtgel!U$2:BL$2,'Tsalin uzuulelt'!F$2,negtgel!U699:BL699)+SUMIF(negtgel!U$2:BL$2,'Tsalin uzuulelt'!F$3,negtgel!U699:BL699)+SUMIF(negtgel!U$2:BL$2,'Tsalin uzuulelt'!F$4,negtgel!U699:BL699)+SUMIF(negtgel!U$2:BL$2,'Tsalin uzuulelt'!F$5,negtgel!U699:BL699)</f>
      </c>
      <c r="I699">
        <f>SUMIF(negtgel!U$2:BL$2,'Tsalin uzuulelt'!H$1,negtgel!U699:BL699) + SUMIF(negtgel!U$2:BL$2,'Tsalin uzuulelt'!H$2,negtgel!U699:BL699)+SUMIF(negtgel!U$2:BL$2,'Tsalin uzuulelt'!H$3,negtgel!U699:BL699)+SUMIF(negtgel!U$2:BL$2,'Tsalin uzuulelt'!H$4,negtgel!U699:BL699)+SUMIF(negtgel!U$2:BL$2,'Tsalin uzuulelt'!H$5,negtgel!U699:BL699)</f>
      </c>
      <c r="J699">
        <f>SUMIF(negtgel!U$2:BL$2,'Tsalin uzuulelt'!J$1,negtgel!U699:BL699) + SUMIF(negtgel!U$2:BL$2,'Tsalin uzuulelt'!J$2,negtgel!U699:BL699)+SUMIF(negtgel!U$2:BL$2,'Tsalin uzuulelt'!J$3,negtgel!U699:BL699)+SUMIF(negtgel!U$2:BL$2,'Tsalin uzuulelt'!J$4,negtgel!U699:BL699)+SUMIF(negtgel!U$2:BL$2,'Tsalin uzuulelt'!J$5,negtgel!U699:BL699)</f>
      </c>
      <c r="K699">
        <f>SUMIF(negtgel!U$2:BL$2,'Tsalin uzuulelt'!L$1,negtgel!U699:BL699) + SUMIF(negtgel!U$2:BL$2,'Tsalin uzuulelt'!L$2,negtgel!U699:BL699)+SUMIF(negtgel!U$2:BL$2,'Tsalin uzuulelt'!L$3,negtgel!U699:BL699)+SUMIF(negtgel!U$2:BL$2,'Tsalin uzuulelt'!L$4,negtgel!U699:BL699)+SUMIF(negtgel!U$2:BL$2,'Tsalin uzuulelt'!L$5,negtgel!U699:BL699)</f>
      </c>
      <c r="L699">
        <f>SUMIF(negtgel!U$2:BL$2,'Tsalin uzuulelt'!N$1,negtgel!U699:BL699) + SUMIF(negtgel!U$2:BL$2,'Tsalin uzuulelt'!N$2,negtgel!U699:BL699)+SUMIF(negtgel!U$2:BL$2,'Tsalin uzuulelt'!N$3,negtgel!U699:BL699)+SUMIF(negtgel!U$2:BL$2,'Tsalin uzuulelt'!N$4,negtgel!U699:BL699)+SUMIF(negtgel!U$2:BL$2,'Tsalin uzuulelt'!N$5,negtgel!U699:BL699)</f>
      </c>
      <c r="M699">
        <f>SUMIF(negtgel!U$2:BL$2,'Tsalin uzuulelt'!P$1,negtgel!U699:BL699) + SUMIF(negtgel!U$2:BL$2,'Tsalin uzuulelt'!P$2,negtgel!U699:BL699)+ SUMIF(negtgel!U$2:BL$2,'Tsalin uzuulelt'!P$3,negtgel!U699:BL699)+ SUMIF(negtgel!U$2:BL$2,'Tsalin uzuulelt'!P$4,negtgel!U699:BL699)+ SUMIF(negtgel!U$2:BL$2,'Tsalin uzuulelt'!P$5,negtgel!U699:BL699)</f>
      </c>
      <c r="N699">
        <f>IF(ISNUMBER(U699*1)=CF699,0,K699-H699-G699)</f>
      </c>
      <c r="O699">
        <f>IF(ISNUMBER(U699*1)=CF699,0,L699)</f>
      </c>
      <c r="P699">
        <f>IF(ISNUMBER(U699*1)=CF699,0,M699)</f>
      </c>
      <c r="Q699">
        <f>IF(N699&gt;2400000,N699,0)</f>
      </c>
      <c r="R699">
        <f>IF(L699/Q699*100&lt;3,2,10)</f>
      </c>
      <c r="S699">
        <f>IF(CH699=0,0,IF(B699&gt;9,10,IF(B699&gt;8,B699,IF(B699&gt;7.7,7.8,IF(B699&gt;3,B699,IF(B699&gt;1.5,2))))))</f>
      </c>
      <c r="T699">
        <f>IFERROR(U699*1,0)</f>
      </c>
      <c r="U699" t="s">
        <v>4467</v>
      </c>
      <c r="V699"/>
      <c r="W699"/>
      <c r="X699"/>
      <c r="Y699"/>
      <c r="Z699"/>
      <c r="AA699"/>
      <c r="AB699"/>
      <c r="AC699"/>
      <c r="AD699"/>
      <c r="AE699"/>
      <c r="AF699"/>
      <c r="AG699"/>
      <c r="AH699"/>
      <c r="AI699"/>
      <c r="AJ699"/>
      <c r="AK699"/>
      <c r="AL699"/>
      <c r="AM699"/>
      <c r="AN699"/>
      <c r="AO699"/>
      <c r="AP699"/>
      <c r="AQ699"/>
      <c r="CG699"/>
    </row>
    <row r="700">
      <c r="A700" t="n">
        <v>11.0</v>
      </c>
      <c r="B700">
        <f>IF((K700-G700-H700&gt;2400000),10,(L700/(K700-G700-H700)*100))</f>
      </c>
      <c r="C700">
        <f>IF(N700&gt;2400000,240000,(N700*S700)/100)</f>
      </c>
      <c r="D700">
        <f>IF(S700=0,0,IF((N700-I700)&gt;2400000,((((((N700-I700-J700)-240000))*0.1+(I700+J700)*0.1)))-7000,((((((N700-I700-J700)-(N700-I700-J700)*S700/100)))*0.1+(I700+J700)*0.1)-7000)))</f>
      </c>
      <c r="E700">
        <f>C700-O700</f>
      </c>
      <c r="F700">
        <f>D700-P700</f>
      </c>
      <c r="G700">
        <f>SUMIF(negtgel!U$2:BL$2,'Tsalin uzuulelt'!B$1,negtgel!U700:BL700) + SUMIF(negtgel!U$2:BL$2,'Tsalin uzuulelt'!B$2,negtgel!U700:BL700)+SUMIF(negtgel!U$2:BL$2,'Tsalin uzuulelt'!B$3,negtgel!U700:BL700)+SUMIF(negtgel!U$2:BL$2,'Tsalin uzuulelt'!B$4,negtgel!U700:BL700)+SUMIF(negtgel!U$2:BL$2,'Tsalin uzuulelt'!B$5,negtgel!U700:BL700)</f>
      </c>
      <c r="H700">
        <f>SUMIF(negtgel!U$2:BL$2,'Tsalin uzuulelt'!F$1,negtgel!U700:BL700) + SUMIF(negtgel!U$2:BL$2,'Tsalin uzuulelt'!F$2,negtgel!U700:BL700)+SUMIF(negtgel!U$2:BL$2,'Tsalin uzuulelt'!F$3,negtgel!U700:BL700)+SUMIF(negtgel!U$2:BL$2,'Tsalin uzuulelt'!F$4,negtgel!U700:BL700)+SUMIF(negtgel!U$2:BL$2,'Tsalin uzuulelt'!F$5,negtgel!U700:BL700)</f>
      </c>
      <c r="I700">
        <f>SUMIF(negtgel!U$2:BL$2,'Tsalin uzuulelt'!H$1,negtgel!U700:BL700) + SUMIF(negtgel!U$2:BL$2,'Tsalin uzuulelt'!H$2,negtgel!U700:BL700)+SUMIF(negtgel!U$2:BL$2,'Tsalin uzuulelt'!H$3,negtgel!U700:BL700)+SUMIF(negtgel!U$2:BL$2,'Tsalin uzuulelt'!H$4,negtgel!U700:BL700)+SUMIF(negtgel!U$2:BL$2,'Tsalin uzuulelt'!H$5,negtgel!U700:BL700)</f>
      </c>
      <c r="J700">
        <f>SUMIF(negtgel!U$2:BL$2,'Tsalin uzuulelt'!J$1,negtgel!U700:BL700) + SUMIF(negtgel!U$2:BL$2,'Tsalin uzuulelt'!J$2,negtgel!U700:BL700)+SUMIF(negtgel!U$2:BL$2,'Tsalin uzuulelt'!J$3,negtgel!U700:BL700)+SUMIF(negtgel!U$2:BL$2,'Tsalin uzuulelt'!J$4,negtgel!U700:BL700)+SUMIF(negtgel!U$2:BL$2,'Tsalin uzuulelt'!J$5,negtgel!U700:BL700)</f>
      </c>
      <c r="K700">
        <f>SUMIF(negtgel!U$2:BL$2,'Tsalin uzuulelt'!L$1,negtgel!U700:BL700) + SUMIF(negtgel!U$2:BL$2,'Tsalin uzuulelt'!L$2,negtgel!U700:BL700)+SUMIF(negtgel!U$2:BL$2,'Tsalin uzuulelt'!L$3,negtgel!U700:BL700)+SUMIF(negtgel!U$2:BL$2,'Tsalin uzuulelt'!L$4,negtgel!U700:BL700)+SUMIF(negtgel!U$2:BL$2,'Tsalin uzuulelt'!L$5,negtgel!U700:BL700)</f>
      </c>
      <c r="L700">
        <f>SUMIF(negtgel!U$2:BL$2,'Tsalin uzuulelt'!N$1,negtgel!U700:BL700) + SUMIF(negtgel!U$2:BL$2,'Tsalin uzuulelt'!N$2,negtgel!U700:BL700)+SUMIF(negtgel!U$2:BL$2,'Tsalin uzuulelt'!N$3,negtgel!U700:BL700)+SUMIF(negtgel!U$2:BL$2,'Tsalin uzuulelt'!N$4,negtgel!U700:BL700)+SUMIF(negtgel!U$2:BL$2,'Tsalin uzuulelt'!N$5,negtgel!U700:BL700)</f>
      </c>
      <c r="M700">
        <f>SUMIF(negtgel!U$2:BL$2,'Tsalin uzuulelt'!P$1,negtgel!U700:BL700) + SUMIF(negtgel!U$2:BL$2,'Tsalin uzuulelt'!P$2,negtgel!U700:BL700)+ SUMIF(negtgel!U$2:BL$2,'Tsalin uzuulelt'!P$3,negtgel!U700:BL700)+ SUMIF(negtgel!U$2:BL$2,'Tsalin uzuulelt'!P$4,negtgel!U700:BL700)+ SUMIF(negtgel!U$2:BL$2,'Tsalin uzuulelt'!P$5,negtgel!U700:BL700)</f>
      </c>
      <c r="N700">
        <f>IF(ISNUMBER(U700*1)=CF700,0,K700-H700-G700)</f>
      </c>
      <c r="O700">
        <f>IF(ISNUMBER(U700*1)=CF700,0,L700)</f>
      </c>
      <c r="P700">
        <f>IF(ISNUMBER(U700*1)=CF700,0,M700)</f>
      </c>
      <c r="Q700">
        <f>IF(N700&gt;2400000,N700,0)</f>
      </c>
      <c r="R700">
        <f>IF(L700/Q700*100&lt;3,2,10)</f>
      </c>
      <c r="S700">
        <f>IF(CH700=0,0,IF(B700&gt;9,10,IF(B700&gt;8,B700,IF(B700&gt;7.7,7.8,IF(B700&gt;3,B700,IF(B700&gt;1.5,2))))))</f>
      </c>
      <c r="T700">
        <f>IFERROR(U700*1,0)</f>
      </c>
      <c r="U700" t="n">
        <v>22.0</v>
      </c>
      <c r="V700" t="s">
        <v>4468</v>
      </c>
      <c r="W700" t="s">
        <v>4469</v>
      </c>
      <c r="X700" t="n">
        <v>613669.0</v>
      </c>
      <c r="Y700" t="n">
        <v>557881.0</v>
      </c>
      <c r="Z700" t="n">
        <v>55788.0</v>
      </c>
      <c r="AA700" t="n">
        <v>83682.0</v>
      </c>
      <c r="AB700" t="n">
        <v>0.0</v>
      </c>
      <c r="AC700" t="n">
        <v>0.0</v>
      </c>
      <c r="AD700" t="n">
        <v>0.0</v>
      </c>
      <c r="AE700" t="n">
        <v>0.0</v>
      </c>
      <c r="AF700" t="n">
        <v>60000.0</v>
      </c>
      <c r="AG700" t="n">
        <v>0.0</v>
      </c>
      <c r="AH700" t="n">
        <v>0.0</v>
      </c>
      <c r="AI700" t="n">
        <v>0.0</v>
      </c>
      <c r="AJ700" t="n">
        <v>0.0</v>
      </c>
      <c r="AK700" t="n">
        <v>0.0</v>
      </c>
      <c r="AL700" t="n">
        <v>0.0</v>
      </c>
      <c r="AM700" t="n">
        <v>0.0</v>
      </c>
      <c r="AN700" t="n">
        <v>0.0</v>
      </c>
      <c r="AO700" t="n">
        <v>757351.0</v>
      </c>
      <c r="AP700" t="n">
        <v>75736.0</v>
      </c>
      <c r="AQ700" t="n">
        <v>61761.6</v>
      </c>
      <c r="CG700"/>
    </row>
    <row r="701">
      <c r="A701" t="n">
        <v>11.0</v>
      </c>
      <c r="B701">
        <f>IF((K701-G701-H701&gt;2400000),10,(L701/(K701-G701-H701)*100))</f>
      </c>
      <c r="C701">
        <f>IF(N701&gt;2400000,240000,(N701*S701)/100)</f>
      </c>
      <c r="D701">
        <f>IF(S701=0,0,IF((N701-I701)&gt;2400000,((((((N701-I701-J701)-240000))*0.1+(I701+J701)*0.1)))-7000,((((((N701-I701-J701)-(N701-I701-J701)*S701/100)))*0.1+(I701+J701)*0.1)-7000)))</f>
      </c>
      <c r="E701">
        <f>C701-O701</f>
      </c>
      <c r="F701">
        <f>D701-P701</f>
      </c>
      <c r="G701">
        <f>SUMIF(negtgel!U$2:BL$2,'Tsalin uzuulelt'!B$1,negtgel!U701:BL701) + SUMIF(negtgel!U$2:BL$2,'Tsalin uzuulelt'!B$2,negtgel!U701:BL701)+SUMIF(negtgel!U$2:BL$2,'Tsalin uzuulelt'!B$3,negtgel!U701:BL701)+SUMIF(negtgel!U$2:BL$2,'Tsalin uzuulelt'!B$4,negtgel!U701:BL701)+SUMIF(negtgel!U$2:BL$2,'Tsalin uzuulelt'!B$5,negtgel!U701:BL701)</f>
      </c>
      <c r="H701">
        <f>SUMIF(negtgel!U$2:BL$2,'Tsalin uzuulelt'!F$1,negtgel!U701:BL701) + SUMIF(negtgel!U$2:BL$2,'Tsalin uzuulelt'!F$2,negtgel!U701:BL701)+SUMIF(negtgel!U$2:BL$2,'Tsalin uzuulelt'!F$3,negtgel!U701:BL701)+SUMIF(negtgel!U$2:BL$2,'Tsalin uzuulelt'!F$4,negtgel!U701:BL701)+SUMIF(negtgel!U$2:BL$2,'Tsalin uzuulelt'!F$5,negtgel!U701:BL701)</f>
      </c>
      <c r="I701">
        <f>SUMIF(negtgel!U$2:BL$2,'Tsalin uzuulelt'!H$1,negtgel!U701:BL701) + SUMIF(negtgel!U$2:BL$2,'Tsalin uzuulelt'!H$2,negtgel!U701:BL701)+SUMIF(negtgel!U$2:BL$2,'Tsalin uzuulelt'!H$3,negtgel!U701:BL701)+SUMIF(negtgel!U$2:BL$2,'Tsalin uzuulelt'!H$4,negtgel!U701:BL701)+SUMIF(negtgel!U$2:BL$2,'Tsalin uzuulelt'!H$5,negtgel!U701:BL701)</f>
      </c>
      <c r="J701">
        <f>SUMIF(negtgel!U$2:BL$2,'Tsalin uzuulelt'!J$1,negtgel!U701:BL701) + SUMIF(negtgel!U$2:BL$2,'Tsalin uzuulelt'!J$2,negtgel!U701:BL701)+SUMIF(negtgel!U$2:BL$2,'Tsalin uzuulelt'!J$3,negtgel!U701:BL701)+SUMIF(negtgel!U$2:BL$2,'Tsalin uzuulelt'!J$4,negtgel!U701:BL701)+SUMIF(negtgel!U$2:BL$2,'Tsalin uzuulelt'!J$5,negtgel!U701:BL701)</f>
      </c>
      <c r="K701">
        <f>SUMIF(negtgel!U$2:BL$2,'Tsalin uzuulelt'!L$1,negtgel!U701:BL701) + SUMIF(negtgel!U$2:BL$2,'Tsalin uzuulelt'!L$2,negtgel!U701:BL701)+SUMIF(negtgel!U$2:BL$2,'Tsalin uzuulelt'!L$3,negtgel!U701:BL701)+SUMIF(negtgel!U$2:BL$2,'Tsalin uzuulelt'!L$4,negtgel!U701:BL701)+SUMIF(negtgel!U$2:BL$2,'Tsalin uzuulelt'!L$5,negtgel!U701:BL701)</f>
      </c>
      <c r="L701">
        <f>SUMIF(negtgel!U$2:BL$2,'Tsalin uzuulelt'!N$1,negtgel!U701:BL701) + SUMIF(negtgel!U$2:BL$2,'Tsalin uzuulelt'!N$2,negtgel!U701:BL701)+SUMIF(negtgel!U$2:BL$2,'Tsalin uzuulelt'!N$3,negtgel!U701:BL701)+SUMIF(negtgel!U$2:BL$2,'Tsalin uzuulelt'!N$4,negtgel!U701:BL701)+SUMIF(negtgel!U$2:BL$2,'Tsalin uzuulelt'!N$5,negtgel!U701:BL701)</f>
      </c>
      <c r="M701">
        <f>SUMIF(negtgel!U$2:BL$2,'Tsalin uzuulelt'!P$1,negtgel!U701:BL701) + SUMIF(negtgel!U$2:BL$2,'Tsalin uzuulelt'!P$2,negtgel!U701:BL701)+ SUMIF(negtgel!U$2:BL$2,'Tsalin uzuulelt'!P$3,negtgel!U701:BL701)+ SUMIF(negtgel!U$2:BL$2,'Tsalin uzuulelt'!P$4,negtgel!U701:BL701)+ SUMIF(negtgel!U$2:BL$2,'Tsalin uzuulelt'!P$5,negtgel!U701:BL701)</f>
      </c>
      <c r="N701">
        <f>IF(ISNUMBER(U701*1)=CF701,0,K701-H701-G701)</f>
      </c>
      <c r="O701">
        <f>IF(ISNUMBER(U701*1)=CF701,0,L701)</f>
      </c>
      <c r="P701">
        <f>IF(ISNUMBER(U701*1)=CF701,0,M701)</f>
      </c>
      <c r="Q701">
        <f>IF(N701&gt;2400000,N701,0)</f>
      </c>
      <c r="R701">
        <f>IF(L701/Q701*100&lt;3,2,10)</f>
      </c>
      <c r="S701">
        <f>IF(CH701=0,0,IF(B701&gt;9,10,IF(B701&gt;8,B701,IF(B701&gt;7.7,7.8,IF(B701&gt;3,B701,IF(B701&gt;1.5,2))))))</f>
      </c>
      <c r="T701">
        <f>IFERROR(U701*1,0)</f>
      </c>
      <c r="U701" t="n">
        <v>23.0</v>
      </c>
      <c r="V701" t="s">
        <v>4470</v>
      </c>
      <c r="W701" t="s">
        <v>4471</v>
      </c>
      <c r="X701" t="n">
        <v>535584.0</v>
      </c>
      <c r="Y701" t="n">
        <v>535584.0</v>
      </c>
      <c r="Z701" t="n">
        <v>0.0</v>
      </c>
      <c r="AA701" t="n">
        <v>0.0</v>
      </c>
      <c r="AB701" t="n">
        <v>0.0</v>
      </c>
      <c r="AC701" t="n">
        <v>0.0</v>
      </c>
      <c r="AD701" t="n">
        <v>0.0</v>
      </c>
      <c r="AE701" t="n">
        <v>0.0</v>
      </c>
      <c r="AF701" t="n">
        <v>66000.0</v>
      </c>
      <c r="AG701" t="n">
        <v>0.0</v>
      </c>
      <c r="AH701" t="n">
        <v>0.0</v>
      </c>
      <c r="AI701" t="n">
        <v>0.0</v>
      </c>
      <c r="AJ701" t="n">
        <v>0.0</v>
      </c>
      <c r="AK701" t="n">
        <v>0.0</v>
      </c>
      <c r="AL701" t="n">
        <v>0.0</v>
      </c>
      <c r="AM701" t="n">
        <v>0.0</v>
      </c>
      <c r="AN701" t="n">
        <v>0.0</v>
      </c>
      <c r="AO701" t="n">
        <v>601584.0</v>
      </c>
      <c r="AP701" t="n">
        <v>60159.0</v>
      </c>
      <c r="AQ701" t="n">
        <v>47802.6</v>
      </c>
      <c r="CG701"/>
    </row>
    <row r="702">
      <c r="A702" t="n">
        <v>11.0</v>
      </c>
      <c r="B702">
        <f>IF((K702-G702-H702&gt;2400000),10,(L702/(K702-G702-H702)*100))</f>
      </c>
      <c r="C702">
        <f>IF(N702&gt;2400000,240000,(N702*S702)/100)</f>
      </c>
      <c r="D702">
        <f>IF(S702=0,0,IF((N702-I702)&gt;2400000,((((((N702-I702-J702)-240000))*0.1+(I702+J702)*0.1)))-7000,((((((N702-I702-J702)-(N702-I702-J702)*S702/100)))*0.1+(I702+J702)*0.1)-7000)))</f>
      </c>
      <c r="E702">
        <f>C702-O702</f>
      </c>
      <c r="F702">
        <f>D702-P702</f>
      </c>
      <c r="G702">
        <f>SUMIF(negtgel!U$2:BL$2,'Tsalin uzuulelt'!B$1,negtgel!U702:BL702) + SUMIF(negtgel!U$2:BL$2,'Tsalin uzuulelt'!B$2,negtgel!U702:BL702)+SUMIF(negtgel!U$2:BL$2,'Tsalin uzuulelt'!B$3,negtgel!U702:BL702)+SUMIF(negtgel!U$2:BL$2,'Tsalin uzuulelt'!B$4,negtgel!U702:BL702)+SUMIF(negtgel!U$2:BL$2,'Tsalin uzuulelt'!B$5,negtgel!U702:BL702)</f>
      </c>
      <c r="H702">
        <f>SUMIF(negtgel!U$2:BL$2,'Tsalin uzuulelt'!F$1,negtgel!U702:BL702) + SUMIF(negtgel!U$2:BL$2,'Tsalin uzuulelt'!F$2,negtgel!U702:BL702)+SUMIF(negtgel!U$2:BL$2,'Tsalin uzuulelt'!F$3,negtgel!U702:BL702)+SUMIF(negtgel!U$2:BL$2,'Tsalin uzuulelt'!F$4,negtgel!U702:BL702)+SUMIF(negtgel!U$2:BL$2,'Tsalin uzuulelt'!F$5,negtgel!U702:BL702)</f>
      </c>
      <c r="I702">
        <f>SUMIF(negtgel!U$2:BL$2,'Tsalin uzuulelt'!H$1,negtgel!U702:BL702) + SUMIF(negtgel!U$2:BL$2,'Tsalin uzuulelt'!H$2,negtgel!U702:BL702)+SUMIF(negtgel!U$2:BL$2,'Tsalin uzuulelt'!H$3,negtgel!U702:BL702)+SUMIF(negtgel!U$2:BL$2,'Tsalin uzuulelt'!H$4,negtgel!U702:BL702)+SUMIF(negtgel!U$2:BL$2,'Tsalin uzuulelt'!H$5,negtgel!U702:BL702)</f>
      </c>
      <c r="J702">
        <f>SUMIF(negtgel!U$2:BL$2,'Tsalin uzuulelt'!J$1,negtgel!U702:BL702) + SUMIF(negtgel!U$2:BL$2,'Tsalin uzuulelt'!J$2,negtgel!U702:BL702)+SUMIF(negtgel!U$2:BL$2,'Tsalin uzuulelt'!J$3,negtgel!U702:BL702)+SUMIF(negtgel!U$2:BL$2,'Tsalin uzuulelt'!J$4,negtgel!U702:BL702)+SUMIF(negtgel!U$2:BL$2,'Tsalin uzuulelt'!J$5,negtgel!U702:BL702)</f>
      </c>
      <c r="K702">
        <f>SUMIF(negtgel!U$2:BL$2,'Tsalin uzuulelt'!L$1,negtgel!U702:BL702) + SUMIF(negtgel!U$2:BL$2,'Tsalin uzuulelt'!L$2,negtgel!U702:BL702)+SUMIF(negtgel!U$2:BL$2,'Tsalin uzuulelt'!L$3,negtgel!U702:BL702)+SUMIF(negtgel!U$2:BL$2,'Tsalin uzuulelt'!L$4,negtgel!U702:BL702)+SUMIF(negtgel!U$2:BL$2,'Tsalin uzuulelt'!L$5,negtgel!U702:BL702)</f>
      </c>
      <c r="L702">
        <f>SUMIF(negtgel!U$2:BL$2,'Tsalin uzuulelt'!N$1,negtgel!U702:BL702) + SUMIF(negtgel!U$2:BL$2,'Tsalin uzuulelt'!N$2,negtgel!U702:BL702)+SUMIF(negtgel!U$2:BL$2,'Tsalin uzuulelt'!N$3,negtgel!U702:BL702)+SUMIF(negtgel!U$2:BL$2,'Tsalin uzuulelt'!N$4,negtgel!U702:BL702)+SUMIF(negtgel!U$2:BL$2,'Tsalin uzuulelt'!N$5,negtgel!U702:BL702)</f>
      </c>
      <c r="M702">
        <f>SUMIF(negtgel!U$2:BL$2,'Tsalin uzuulelt'!P$1,negtgel!U702:BL702) + SUMIF(negtgel!U$2:BL$2,'Tsalin uzuulelt'!P$2,negtgel!U702:BL702)+ SUMIF(negtgel!U$2:BL$2,'Tsalin uzuulelt'!P$3,negtgel!U702:BL702)+ SUMIF(negtgel!U$2:BL$2,'Tsalin uzuulelt'!P$4,negtgel!U702:BL702)+ SUMIF(negtgel!U$2:BL$2,'Tsalin uzuulelt'!P$5,negtgel!U702:BL702)</f>
      </c>
      <c r="N702">
        <f>IF(ISNUMBER(U702*1)=CF702,0,K702-H702-G702)</f>
      </c>
      <c r="O702">
        <f>IF(ISNUMBER(U702*1)=CF702,0,L702)</f>
      </c>
      <c r="P702">
        <f>IF(ISNUMBER(U702*1)=CF702,0,M702)</f>
      </c>
      <c r="Q702">
        <f>IF(N702&gt;2400000,N702,0)</f>
      </c>
      <c r="R702">
        <f>IF(L702/Q702*100&lt;3,2,10)</f>
      </c>
      <c r="S702">
        <f>IF(CH702=0,0,IF(B702&gt;9,10,IF(B702&gt;8,B702,IF(B702&gt;7.7,7.8,IF(B702&gt;3,B702,IF(B702&gt;1.5,2))))))</f>
      </c>
      <c r="T702">
        <f>IFERROR(U702*1,0)</f>
      </c>
      <c r="U702" t="n">
        <v>24.0</v>
      </c>
      <c r="V702" t="s">
        <v>4472</v>
      </c>
      <c r="W702" t="s">
        <v>4469</v>
      </c>
      <c r="X702" t="n">
        <v>645556.0</v>
      </c>
      <c r="Y702" t="n">
        <v>616213.0</v>
      </c>
      <c r="Z702" t="n">
        <v>92432.0</v>
      </c>
      <c r="AA702" t="n">
        <v>0.0</v>
      </c>
      <c r="AB702" t="n">
        <v>0.0</v>
      </c>
      <c r="AC702" t="n">
        <v>0.0</v>
      </c>
      <c r="AD702" t="n">
        <v>0.0</v>
      </c>
      <c r="AE702" t="n">
        <v>0.0</v>
      </c>
      <c r="AF702" t="n">
        <v>63000.0</v>
      </c>
      <c r="AG702" t="n">
        <v>0.0</v>
      </c>
      <c r="AH702" t="n">
        <v>0.0</v>
      </c>
      <c r="AI702" t="n">
        <v>0.0</v>
      </c>
      <c r="AJ702" t="n">
        <v>0.0</v>
      </c>
      <c r="AK702" t="n">
        <v>0.0</v>
      </c>
      <c r="AL702" t="n">
        <v>0.0</v>
      </c>
      <c r="AM702" t="n">
        <v>0.0</v>
      </c>
      <c r="AN702" t="n">
        <v>0.0</v>
      </c>
      <c r="AO702" t="n">
        <v>771645.0</v>
      </c>
      <c r="AP702" t="n">
        <v>77164.0</v>
      </c>
      <c r="AQ702" t="n">
        <v>63078.0</v>
      </c>
      <c r="CG702"/>
    </row>
    <row r="703">
      <c r="A703" t="n">
        <v>11.0</v>
      </c>
      <c r="B703">
        <f>IF((K703-G703-H703&gt;2400000),10,(L703/(K703-G703-H703)*100))</f>
      </c>
      <c r="C703">
        <f>IF(N703&gt;2400000,240000,(N703*S703)/100)</f>
      </c>
      <c r="D703">
        <f>IF(S703=0,0,IF((N703-I703)&gt;2400000,((((((N703-I703-J703)-240000))*0.1+(I703+J703)*0.1)))-7000,((((((N703-I703-J703)-(N703-I703-J703)*S703/100)))*0.1+(I703+J703)*0.1)-7000)))</f>
      </c>
      <c r="E703">
        <f>C703-O703</f>
      </c>
      <c r="F703">
        <f>D703-P703</f>
      </c>
      <c r="G703">
        <f>SUMIF(negtgel!U$2:BL$2,'Tsalin uzuulelt'!B$1,negtgel!U703:BL703) + SUMIF(negtgel!U$2:BL$2,'Tsalin uzuulelt'!B$2,negtgel!U703:BL703)+SUMIF(negtgel!U$2:BL$2,'Tsalin uzuulelt'!B$3,negtgel!U703:BL703)+SUMIF(negtgel!U$2:BL$2,'Tsalin uzuulelt'!B$4,negtgel!U703:BL703)+SUMIF(negtgel!U$2:BL$2,'Tsalin uzuulelt'!B$5,negtgel!U703:BL703)</f>
      </c>
      <c r="H703">
        <f>SUMIF(negtgel!U$2:BL$2,'Tsalin uzuulelt'!F$1,negtgel!U703:BL703) + SUMIF(negtgel!U$2:BL$2,'Tsalin uzuulelt'!F$2,negtgel!U703:BL703)+SUMIF(negtgel!U$2:BL$2,'Tsalin uzuulelt'!F$3,negtgel!U703:BL703)+SUMIF(negtgel!U$2:BL$2,'Tsalin uzuulelt'!F$4,negtgel!U703:BL703)+SUMIF(negtgel!U$2:BL$2,'Tsalin uzuulelt'!F$5,negtgel!U703:BL703)</f>
      </c>
      <c r="I703">
        <f>SUMIF(negtgel!U$2:BL$2,'Tsalin uzuulelt'!H$1,negtgel!U703:BL703) + SUMIF(negtgel!U$2:BL$2,'Tsalin uzuulelt'!H$2,negtgel!U703:BL703)+SUMIF(negtgel!U$2:BL$2,'Tsalin uzuulelt'!H$3,negtgel!U703:BL703)+SUMIF(negtgel!U$2:BL$2,'Tsalin uzuulelt'!H$4,negtgel!U703:BL703)+SUMIF(negtgel!U$2:BL$2,'Tsalin uzuulelt'!H$5,negtgel!U703:BL703)</f>
      </c>
      <c r="J703">
        <f>SUMIF(negtgel!U$2:BL$2,'Tsalin uzuulelt'!J$1,negtgel!U703:BL703) + SUMIF(negtgel!U$2:BL$2,'Tsalin uzuulelt'!J$2,negtgel!U703:BL703)+SUMIF(negtgel!U$2:BL$2,'Tsalin uzuulelt'!J$3,negtgel!U703:BL703)+SUMIF(negtgel!U$2:BL$2,'Tsalin uzuulelt'!J$4,negtgel!U703:BL703)+SUMIF(negtgel!U$2:BL$2,'Tsalin uzuulelt'!J$5,negtgel!U703:BL703)</f>
      </c>
      <c r="K703">
        <f>SUMIF(negtgel!U$2:BL$2,'Tsalin uzuulelt'!L$1,negtgel!U703:BL703) + SUMIF(negtgel!U$2:BL$2,'Tsalin uzuulelt'!L$2,negtgel!U703:BL703)+SUMIF(negtgel!U$2:BL$2,'Tsalin uzuulelt'!L$3,negtgel!U703:BL703)+SUMIF(negtgel!U$2:BL$2,'Tsalin uzuulelt'!L$4,negtgel!U703:BL703)+SUMIF(negtgel!U$2:BL$2,'Tsalin uzuulelt'!L$5,negtgel!U703:BL703)</f>
      </c>
      <c r="L703">
        <f>SUMIF(negtgel!U$2:BL$2,'Tsalin uzuulelt'!N$1,negtgel!U703:BL703) + SUMIF(negtgel!U$2:BL$2,'Tsalin uzuulelt'!N$2,negtgel!U703:BL703)+SUMIF(negtgel!U$2:BL$2,'Tsalin uzuulelt'!N$3,negtgel!U703:BL703)+SUMIF(negtgel!U$2:BL$2,'Tsalin uzuulelt'!N$4,negtgel!U703:BL703)+SUMIF(negtgel!U$2:BL$2,'Tsalin uzuulelt'!N$5,negtgel!U703:BL703)</f>
      </c>
      <c r="M703">
        <f>SUMIF(negtgel!U$2:BL$2,'Tsalin uzuulelt'!P$1,negtgel!U703:BL703) + SUMIF(negtgel!U$2:BL$2,'Tsalin uzuulelt'!P$2,negtgel!U703:BL703)+ SUMIF(negtgel!U$2:BL$2,'Tsalin uzuulelt'!P$3,negtgel!U703:BL703)+ SUMIF(negtgel!U$2:BL$2,'Tsalin uzuulelt'!P$4,negtgel!U703:BL703)+ SUMIF(negtgel!U$2:BL$2,'Tsalin uzuulelt'!P$5,negtgel!U703:BL703)</f>
      </c>
      <c r="N703">
        <f>IF(ISNUMBER(U703*1)=CF703,0,K703-H703-G703)</f>
      </c>
      <c r="O703">
        <f>IF(ISNUMBER(U703*1)=CF703,0,L703)</f>
      </c>
      <c r="P703">
        <f>IF(ISNUMBER(U703*1)=CF703,0,M703)</f>
      </c>
      <c r="Q703">
        <f>IF(N703&gt;2400000,N703,0)</f>
      </c>
      <c r="R703">
        <f>IF(L703/Q703*100&lt;3,2,10)</f>
      </c>
      <c r="S703">
        <f>IF(CH703=0,0,IF(B703&gt;9,10,IF(B703&gt;8,B703,IF(B703&gt;7.7,7.8,IF(B703&gt;3,B703,IF(B703&gt;1.5,2))))))</f>
      </c>
      <c r="T703">
        <f>IFERROR(U703*1,0)</f>
      </c>
      <c r="U703" t="n">
        <v>25.0</v>
      </c>
      <c r="V703" t="s">
        <v>4473</v>
      </c>
      <c r="W703" t="s">
        <v>4471</v>
      </c>
      <c r="X703" t="n">
        <v>496912.0</v>
      </c>
      <c r="Y703" t="n">
        <v>496912.0</v>
      </c>
      <c r="Z703" t="n">
        <v>0.0</v>
      </c>
      <c r="AA703" t="n">
        <v>0.0</v>
      </c>
      <c r="AB703" t="n">
        <v>0.0</v>
      </c>
      <c r="AC703" t="n">
        <v>0.0</v>
      </c>
      <c r="AD703" t="n">
        <v>0.0</v>
      </c>
      <c r="AE703" t="n">
        <v>0.0</v>
      </c>
      <c r="AF703" t="n">
        <v>66000.0</v>
      </c>
      <c r="AG703" t="n">
        <v>0.0</v>
      </c>
      <c r="AH703" t="n">
        <v>0.0</v>
      </c>
      <c r="AI703" t="n">
        <v>0.0</v>
      </c>
      <c r="AJ703" t="n">
        <v>0.0</v>
      </c>
      <c r="AK703" t="n">
        <v>0.0</v>
      </c>
      <c r="AL703" t="n">
        <v>0.0</v>
      </c>
      <c r="AM703" t="n">
        <v>0.0</v>
      </c>
      <c r="AN703" t="n">
        <v>0.0</v>
      </c>
      <c r="AO703" t="n">
        <v>562912.0</v>
      </c>
      <c r="AP703" t="n">
        <v>56291.0</v>
      </c>
      <c r="AQ703" t="n">
        <v>44322.1</v>
      </c>
      <c r="CG703"/>
    </row>
    <row r="704">
      <c r="A704" t="n">
        <v>11.0</v>
      </c>
      <c r="B704">
        <f>IF((K704-G704-H704&gt;2400000),10,(L704/(K704-G704-H704)*100))</f>
      </c>
      <c r="C704">
        <f>IF(N704&gt;2400000,240000,(N704*S704)/100)</f>
      </c>
      <c r="D704">
        <f>IF(S704=0,0,IF((N704-I704)&gt;2400000,((((((N704-I704-J704)-240000))*0.1+(I704+J704)*0.1)))-7000,((((((N704-I704-J704)-(N704-I704-J704)*S704/100)))*0.1+(I704+J704)*0.1)-7000)))</f>
      </c>
      <c r="E704">
        <f>C704-O704</f>
      </c>
      <c r="F704">
        <f>D704-P704</f>
      </c>
      <c r="G704">
        <f>SUMIF(negtgel!U$2:BL$2,'Tsalin uzuulelt'!B$1,negtgel!U704:BL704) + SUMIF(negtgel!U$2:BL$2,'Tsalin uzuulelt'!B$2,negtgel!U704:BL704)+SUMIF(negtgel!U$2:BL$2,'Tsalin uzuulelt'!B$3,negtgel!U704:BL704)+SUMIF(negtgel!U$2:BL$2,'Tsalin uzuulelt'!B$4,negtgel!U704:BL704)+SUMIF(negtgel!U$2:BL$2,'Tsalin uzuulelt'!B$5,negtgel!U704:BL704)</f>
      </c>
      <c r="H704">
        <f>SUMIF(negtgel!U$2:BL$2,'Tsalin uzuulelt'!F$1,negtgel!U704:BL704) + SUMIF(negtgel!U$2:BL$2,'Tsalin uzuulelt'!F$2,negtgel!U704:BL704)+SUMIF(negtgel!U$2:BL$2,'Tsalin uzuulelt'!F$3,negtgel!U704:BL704)+SUMIF(negtgel!U$2:BL$2,'Tsalin uzuulelt'!F$4,negtgel!U704:BL704)+SUMIF(negtgel!U$2:BL$2,'Tsalin uzuulelt'!F$5,negtgel!U704:BL704)</f>
      </c>
      <c r="I704">
        <f>SUMIF(negtgel!U$2:BL$2,'Tsalin uzuulelt'!H$1,negtgel!U704:BL704) + SUMIF(negtgel!U$2:BL$2,'Tsalin uzuulelt'!H$2,negtgel!U704:BL704)+SUMIF(negtgel!U$2:BL$2,'Tsalin uzuulelt'!H$3,negtgel!U704:BL704)+SUMIF(negtgel!U$2:BL$2,'Tsalin uzuulelt'!H$4,negtgel!U704:BL704)+SUMIF(negtgel!U$2:BL$2,'Tsalin uzuulelt'!H$5,negtgel!U704:BL704)</f>
      </c>
      <c r="J704">
        <f>SUMIF(negtgel!U$2:BL$2,'Tsalin uzuulelt'!J$1,negtgel!U704:BL704) + SUMIF(negtgel!U$2:BL$2,'Tsalin uzuulelt'!J$2,negtgel!U704:BL704)+SUMIF(negtgel!U$2:BL$2,'Tsalin uzuulelt'!J$3,negtgel!U704:BL704)+SUMIF(negtgel!U$2:BL$2,'Tsalin uzuulelt'!J$4,negtgel!U704:BL704)+SUMIF(negtgel!U$2:BL$2,'Tsalin uzuulelt'!J$5,negtgel!U704:BL704)</f>
      </c>
      <c r="K704">
        <f>SUMIF(negtgel!U$2:BL$2,'Tsalin uzuulelt'!L$1,negtgel!U704:BL704) + SUMIF(negtgel!U$2:BL$2,'Tsalin uzuulelt'!L$2,negtgel!U704:BL704)+SUMIF(negtgel!U$2:BL$2,'Tsalin uzuulelt'!L$3,negtgel!U704:BL704)+SUMIF(negtgel!U$2:BL$2,'Tsalin uzuulelt'!L$4,negtgel!U704:BL704)+SUMIF(negtgel!U$2:BL$2,'Tsalin uzuulelt'!L$5,negtgel!U704:BL704)</f>
      </c>
      <c r="L704">
        <f>SUMIF(negtgel!U$2:BL$2,'Tsalin uzuulelt'!N$1,negtgel!U704:BL704) + SUMIF(negtgel!U$2:BL$2,'Tsalin uzuulelt'!N$2,negtgel!U704:BL704)+SUMIF(negtgel!U$2:BL$2,'Tsalin uzuulelt'!N$3,negtgel!U704:BL704)+SUMIF(negtgel!U$2:BL$2,'Tsalin uzuulelt'!N$4,negtgel!U704:BL704)+SUMIF(negtgel!U$2:BL$2,'Tsalin uzuulelt'!N$5,negtgel!U704:BL704)</f>
      </c>
      <c r="M704">
        <f>SUMIF(negtgel!U$2:BL$2,'Tsalin uzuulelt'!P$1,negtgel!U704:BL704) + SUMIF(negtgel!U$2:BL$2,'Tsalin uzuulelt'!P$2,negtgel!U704:BL704)+ SUMIF(negtgel!U$2:BL$2,'Tsalin uzuulelt'!P$3,negtgel!U704:BL704)+ SUMIF(negtgel!U$2:BL$2,'Tsalin uzuulelt'!P$4,negtgel!U704:BL704)+ SUMIF(negtgel!U$2:BL$2,'Tsalin uzuulelt'!P$5,negtgel!U704:BL704)</f>
      </c>
      <c r="N704">
        <f>IF(ISNUMBER(U704*1)=CF704,0,K704-H704-G704)</f>
      </c>
      <c r="O704">
        <f>IF(ISNUMBER(U704*1)=CF704,0,L704)</f>
      </c>
      <c r="P704">
        <f>IF(ISNUMBER(U704*1)=CF704,0,M704)</f>
      </c>
      <c r="Q704">
        <f>IF(N704&gt;2400000,N704,0)</f>
      </c>
      <c r="R704">
        <f>IF(L704/Q704*100&lt;3,2,10)</f>
      </c>
      <c r="S704">
        <f>IF(CH704=0,0,IF(B704&gt;9,10,IF(B704&gt;8,B704,IF(B704&gt;7.7,7.8,IF(B704&gt;3,B704,IF(B704&gt;1.5,2))))))</f>
      </c>
      <c r="T704">
        <f>IFERROR(U704*1,0)</f>
      </c>
      <c r="U704" t="n">
        <v>26.0</v>
      </c>
      <c r="V704" t="s">
        <v>4529</v>
      </c>
      <c r="W704" t="s">
        <v>4469</v>
      </c>
      <c r="X704" t="n">
        <v>547759.0</v>
      </c>
      <c r="Y704" t="n">
        <v>522861.0</v>
      </c>
      <c r="Z704" t="n">
        <v>0.0</v>
      </c>
      <c r="AA704" t="n">
        <v>0.0</v>
      </c>
      <c r="AB704" t="n">
        <v>0.0</v>
      </c>
      <c r="AC704" t="n">
        <v>0.0</v>
      </c>
      <c r="AD704" t="n">
        <v>0.0</v>
      </c>
      <c r="AE704" t="n">
        <v>0.0</v>
      </c>
      <c r="AF704" t="n">
        <v>63000.0</v>
      </c>
      <c r="AG704" t="n">
        <v>0.0</v>
      </c>
      <c r="AH704" t="n">
        <v>0.0</v>
      </c>
      <c r="AI704" t="n">
        <v>0.0</v>
      </c>
      <c r="AJ704" t="n">
        <v>0.0</v>
      </c>
      <c r="AK704" t="n">
        <v>0.0</v>
      </c>
      <c r="AL704" t="n">
        <v>0.0</v>
      </c>
      <c r="AM704" t="n">
        <v>0.0</v>
      </c>
      <c r="AN704" t="n">
        <v>0.0</v>
      </c>
      <c r="AO704" t="n">
        <v>585861.0</v>
      </c>
      <c r="AP704" t="n">
        <v>58586.0</v>
      </c>
      <c r="AQ704" t="n">
        <v>46357.5</v>
      </c>
      <c r="CG704"/>
    </row>
    <row r="705">
      <c r="A705" t="n">
        <v>11.0</v>
      </c>
      <c r="B705">
        <f>IF((K705-G705-H705&gt;2400000),10,(L705/(K705-G705-H705)*100))</f>
      </c>
      <c r="C705">
        <f>IF(N705&gt;2400000,240000,(N705*S705)/100)</f>
      </c>
      <c r="D705">
        <f>IF(S705=0,0,IF((N705-I705)&gt;2400000,((((((N705-I705-J705)-240000))*0.1+(I705+J705)*0.1)))-7000,((((((N705-I705-J705)-(N705-I705-J705)*S705/100)))*0.1+(I705+J705)*0.1)-7000)))</f>
      </c>
      <c r="E705">
        <f>C705-O705</f>
      </c>
      <c r="F705">
        <f>D705-P705</f>
      </c>
      <c r="G705">
        <f>SUMIF(negtgel!U$2:BL$2,'Tsalin uzuulelt'!B$1,negtgel!U705:BL705) + SUMIF(negtgel!U$2:BL$2,'Tsalin uzuulelt'!B$2,negtgel!U705:BL705)+SUMIF(negtgel!U$2:BL$2,'Tsalin uzuulelt'!B$3,negtgel!U705:BL705)+SUMIF(negtgel!U$2:BL$2,'Tsalin uzuulelt'!B$4,negtgel!U705:BL705)+SUMIF(negtgel!U$2:BL$2,'Tsalin uzuulelt'!B$5,negtgel!U705:BL705)</f>
      </c>
      <c r="H705">
        <f>SUMIF(negtgel!U$2:BL$2,'Tsalin uzuulelt'!F$1,negtgel!U705:BL705) + SUMIF(negtgel!U$2:BL$2,'Tsalin uzuulelt'!F$2,negtgel!U705:BL705)+SUMIF(negtgel!U$2:BL$2,'Tsalin uzuulelt'!F$3,negtgel!U705:BL705)+SUMIF(negtgel!U$2:BL$2,'Tsalin uzuulelt'!F$4,negtgel!U705:BL705)+SUMIF(negtgel!U$2:BL$2,'Tsalin uzuulelt'!F$5,negtgel!U705:BL705)</f>
      </c>
      <c r="I705">
        <f>SUMIF(negtgel!U$2:BL$2,'Tsalin uzuulelt'!H$1,negtgel!U705:BL705) + SUMIF(negtgel!U$2:BL$2,'Tsalin uzuulelt'!H$2,negtgel!U705:BL705)+SUMIF(negtgel!U$2:BL$2,'Tsalin uzuulelt'!H$3,negtgel!U705:BL705)+SUMIF(negtgel!U$2:BL$2,'Tsalin uzuulelt'!H$4,negtgel!U705:BL705)+SUMIF(negtgel!U$2:BL$2,'Tsalin uzuulelt'!H$5,negtgel!U705:BL705)</f>
      </c>
      <c r="J705">
        <f>SUMIF(negtgel!U$2:BL$2,'Tsalin uzuulelt'!J$1,negtgel!U705:BL705) + SUMIF(negtgel!U$2:BL$2,'Tsalin uzuulelt'!J$2,negtgel!U705:BL705)+SUMIF(negtgel!U$2:BL$2,'Tsalin uzuulelt'!J$3,negtgel!U705:BL705)+SUMIF(negtgel!U$2:BL$2,'Tsalin uzuulelt'!J$4,negtgel!U705:BL705)+SUMIF(negtgel!U$2:BL$2,'Tsalin uzuulelt'!J$5,negtgel!U705:BL705)</f>
      </c>
      <c r="K705">
        <f>SUMIF(negtgel!U$2:BL$2,'Tsalin uzuulelt'!L$1,negtgel!U705:BL705) + SUMIF(negtgel!U$2:BL$2,'Tsalin uzuulelt'!L$2,negtgel!U705:BL705)+SUMIF(negtgel!U$2:BL$2,'Tsalin uzuulelt'!L$3,negtgel!U705:BL705)+SUMIF(negtgel!U$2:BL$2,'Tsalin uzuulelt'!L$4,negtgel!U705:BL705)+SUMIF(negtgel!U$2:BL$2,'Tsalin uzuulelt'!L$5,negtgel!U705:BL705)</f>
      </c>
      <c r="L705">
        <f>SUMIF(negtgel!U$2:BL$2,'Tsalin uzuulelt'!N$1,negtgel!U705:BL705) + SUMIF(negtgel!U$2:BL$2,'Tsalin uzuulelt'!N$2,negtgel!U705:BL705)+SUMIF(negtgel!U$2:BL$2,'Tsalin uzuulelt'!N$3,negtgel!U705:BL705)+SUMIF(negtgel!U$2:BL$2,'Tsalin uzuulelt'!N$4,negtgel!U705:BL705)+SUMIF(negtgel!U$2:BL$2,'Tsalin uzuulelt'!N$5,negtgel!U705:BL705)</f>
      </c>
      <c r="M705">
        <f>SUMIF(negtgel!U$2:BL$2,'Tsalin uzuulelt'!P$1,negtgel!U705:BL705) + SUMIF(negtgel!U$2:BL$2,'Tsalin uzuulelt'!P$2,negtgel!U705:BL705)+ SUMIF(negtgel!U$2:BL$2,'Tsalin uzuulelt'!P$3,negtgel!U705:BL705)+ SUMIF(negtgel!U$2:BL$2,'Tsalin uzuulelt'!P$4,negtgel!U705:BL705)+ SUMIF(negtgel!U$2:BL$2,'Tsalin uzuulelt'!P$5,negtgel!U705:BL705)</f>
      </c>
      <c r="N705">
        <f>IF(ISNUMBER(U705*1)=CF705,0,K705-H705-G705)</f>
      </c>
      <c r="O705">
        <f>IF(ISNUMBER(U705*1)=CF705,0,L705)</f>
      </c>
      <c r="P705">
        <f>IF(ISNUMBER(U705*1)=CF705,0,M705)</f>
      </c>
      <c r="Q705">
        <f>IF(N705&gt;2400000,N705,0)</f>
      </c>
      <c r="R705">
        <f>IF(L705/Q705*100&lt;3,2,10)</f>
      </c>
      <c r="S705">
        <f>IF(CH705=0,0,IF(B705&gt;9,10,IF(B705&gt;8,B705,IF(B705&gt;7.7,7.8,IF(B705&gt;3,B705,IF(B705&gt;1.5,2))))))</f>
      </c>
      <c r="T705">
        <f>IFERROR(U705*1,0)</f>
      </c>
      <c r="U705" t="n">
        <v>49.0</v>
      </c>
      <c r="V705" t="s">
        <v>4394</v>
      </c>
      <c r="W705" t="s">
        <v>4469</v>
      </c>
      <c r="X705" t="n">
        <v>613669.0</v>
      </c>
      <c r="Y705" t="n">
        <v>613669.0</v>
      </c>
      <c r="Z705" t="n">
        <v>0.0</v>
      </c>
      <c r="AA705" t="n">
        <v>0.0</v>
      </c>
      <c r="AB705" t="n">
        <v>0.0</v>
      </c>
      <c r="AC705" t="n">
        <v>0.0</v>
      </c>
      <c r="AD705" t="n">
        <v>0.0</v>
      </c>
      <c r="AE705" t="n">
        <v>0.0</v>
      </c>
      <c r="AF705" t="n">
        <v>66000.0</v>
      </c>
      <c r="AG705" t="n">
        <v>0.0</v>
      </c>
      <c r="AH705" t="n">
        <v>0.0</v>
      </c>
      <c r="AI705" t="n">
        <v>0.0</v>
      </c>
      <c r="AJ705" t="n">
        <v>0.0</v>
      </c>
      <c r="AK705" t="n">
        <v>0.0</v>
      </c>
      <c r="AL705" t="n">
        <v>0.0</v>
      </c>
      <c r="AM705" t="n">
        <v>0.0</v>
      </c>
      <c r="AN705" t="n">
        <v>0.0</v>
      </c>
      <c r="AO705" t="n">
        <v>679669.0</v>
      </c>
      <c r="AP705" t="n">
        <v>67966.0</v>
      </c>
      <c r="AQ705" t="n">
        <v>54830.2</v>
      </c>
      <c r="CG705"/>
    </row>
    <row r="706">
      <c r="A706" t="n">
        <v>11.0</v>
      </c>
      <c r="B706">
        <f>IF((K706-G706-H706&gt;2400000),10,(L706/(K706-G706-H706)*100))</f>
      </c>
      <c r="C706">
        <f>IF(N706&gt;2400000,240000,(N706*S706)/100)</f>
      </c>
      <c r="D706">
        <f>IF(S706=0,0,IF((N706-I706)&gt;2400000,((((((N706-I706-J706)-240000))*0.1+(I706+J706)*0.1)))-7000,((((((N706-I706-J706)-(N706-I706-J706)*S706/100)))*0.1+(I706+J706)*0.1)-7000)))</f>
      </c>
      <c r="E706">
        <f>C706-O706</f>
      </c>
      <c r="F706">
        <f>D706-P706</f>
      </c>
      <c r="G706">
        <f>SUMIF(negtgel!U$2:BL$2,'Tsalin uzuulelt'!B$1,negtgel!U706:BL706) + SUMIF(negtgel!U$2:BL$2,'Tsalin uzuulelt'!B$2,negtgel!U706:BL706)+SUMIF(negtgel!U$2:BL$2,'Tsalin uzuulelt'!B$3,negtgel!U706:BL706)+SUMIF(negtgel!U$2:BL$2,'Tsalin uzuulelt'!B$4,negtgel!U706:BL706)+SUMIF(negtgel!U$2:BL$2,'Tsalin uzuulelt'!B$5,negtgel!U706:BL706)</f>
      </c>
      <c r="H706">
        <f>SUMIF(negtgel!U$2:BL$2,'Tsalin uzuulelt'!F$1,negtgel!U706:BL706) + SUMIF(negtgel!U$2:BL$2,'Tsalin uzuulelt'!F$2,negtgel!U706:BL706)+SUMIF(negtgel!U$2:BL$2,'Tsalin uzuulelt'!F$3,negtgel!U706:BL706)+SUMIF(negtgel!U$2:BL$2,'Tsalin uzuulelt'!F$4,negtgel!U706:BL706)+SUMIF(negtgel!U$2:BL$2,'Tsalin uzuulelt'!F$5,negtgel!U706:BL706)</f>
      </c>
      <c r="I706">
        <f>SUMIF(negtgel!U$2:BL$2,'Tsalin uzuulelt'!H$1,negtgel!U706:BL706) + SUMIF(negtgel!U$2:BL$2,'Tsalin uzuulelt'!H$2,negtgel!U706:BL706)+SUMIF(negtgel!U$2:BL$2,'Tsalin uzuulelt'!H$3,negtgel!U706:BL706)+SUMIF(negtgel!U$2:BL$2,'Tsalin uzuulelt'!H$4,negtgel!U706:BL706)+SUMIF(negtgel!U$2:BL$2,'Tsalin uzuulelt'!H$5,negtgel!U706:BL706)</f>
      </c>
      <c r="J706">
        <f>SUMIF(negtgel!U$2:BL$2,'Tsalin uzuulelt'!J$1,negtgel!U706:BL706) + SUMIF(negtgel!U$2:BL$2,'Tsalin uzuulelt'!J$2,negtgel!U706:BL706)+SUMIF(negtgel!U$2:BL$2,'Tsalin uzuulelt'!J$3,negtgel!U706:BL706)+SUMIF(negtgel!U$2:BL$2,'Tsalin uzuulelt'!J$4,negtgel!U706:BL706)+SUMIF(negtgel!U$2:BL$2,'Tsalin uzuulelt'!J$5,negtgel!U706:BL706)</f>
      </c>
      <c r="K706">
        <f>SUMIF(negtgel!U$2:BL$2,'Tsalin uzuulelt'!L$1,negtgel!U706:BL706) + SUMIF(negtgel!U$2:BL$2,'Tsalin uzuulelt'!L$2,negtgel!U706:BL706)+SUMIF(negtgel!U$2:BL$2,'Tsalin uzuulelt'!L$3,negtgel!U706:BL706)+SUMIF(negtgel!U$2:BL$2,'Tsalin uzuulelt'!L$4,negtgel!U706:BL706)+SUMIF(negtgel!U$2:BL$2,'Tsalin uzuulelt'!L$5,negtgel!U706:BL706)</f>
      </c>
      <c r="L706">
        <f>SUMIF(negtgel!U$2:BL$2,'Tsalin uzuulelt'!N$1,negtgel!U706:BL706) + SUMIF(negtgel!U$2:BL$2,'Tsalin uzuulelt'!N$2,negtgel!U706:BL706)+SUMIF(negtgel!U$2:BL$2,'Tsalin uzuulelt'!N$3,negtgel!U706:BL706)+SUMIF(negtgel!U$2:BL$2,'Tsalin uzuulelt'!N$4,negtgel!U706:BL706)+SUMIF(negtgel!U$2:BL$2,'Tsalin uzuulelt'!N$5,negtgel!U706:BL706)</f>
      </c>
      <c r="M706">
        <f>SUMIF(negtgel!U$2:BL$2,'Tsalin uzuulelt'!P$1,negtgel!U706:BL706) + SUMIF(negtgel!U$2:BL$2,'Tsalin uzuulelt'!P$2,negtgel!U706:BL706)+ SUMIF(negtgel!U$2:BL$2,'Tsalin uzuulelt'!P$3,negtgel!U706:BL706)+ SUMIF(negtgel!U$2:BL$2,'Tsalin uzuulelt'!P$4,negtgel!U706:BL706)+ SUMIF(negtgel!U$2:BL$2,'Tsalin uzuulelt'!P$5,negtgel!U706:BL706)</f>
      </c>
      <c r="N706">
        <f>IF(ISNUMBER(U706*1)=CF706,0,K706-H706-G706)</f>
      </c>
      <c r="O706">
        <f>IF(ISNUMBER(U706*1)=CF706,0,L706)</f>
      </c>
      <c r="P706">
        <f>IF(ISNUMBER(U706*1)=CF706,0,M706)</f>
      </c>
      <c r="Q706">
        <f>IF(N706&gt;2400000,N706,0)</f>
      </c>
      <c r="R706">
        <f>IF(L706/Q706*100&lt;3,2,10)</f>
      </c>
      <c r="S706">
        <f>IF(CH706=0,0,IF(B706&gt;9,10,IF(B706&gt;8,B706,IF(B706&gt;7.7,7.8,IF(B706&gt;3,B706,IF(B706&gt;1.5,2))))))</f>
      </c>
      <c r="T706">
        <f>IFERROR(U706*1,0)</f>
      </c>
      <c r="U706" t="n">
        <v>50.0</v>
      </c>
      <c r="V706" t="s">
        <v>4476</v>
      </c>
      <c r="W706" t="s">
        <v>4469</v>
      </c>
      <c r="X706" t="n">
        <v>613669.0</v>
      </c>
      <c r="Y706" t="n">
        <v>613669.0</v>
      </c>
      <c r="Z706" t="n">
        <v>30683.0</v>
      </c>
      <c r="AA706" t="n">
        <v>92050.0</v>
      </c>
      <c r="AB706" t="n">
        <v>0.0</v>
      </c>
      <c r="AC706" t="n">
        <v>0.0</v>
      </c>
      <c r="AD706" t="n">
        <v>0.0</v>
      </c>
      <c r="AE706" t="n">
        <v>0.0</v>
      </c>
      <c r="AF706" t="n">
        <v>66000.0</v>
      </c>
      <c r="AG706" t="n">
        <v>0.0</v>
      </c>
      <c r="AH706" t="n">
        <v>0.0</v>
      </c>
      <c r="AI706" t="n">
        <v>0.0</v>
      </c>
      <c r="AJ706" t="n">
        <v>0.0</v>
      </c>
      <c r="AK706" t="n">
        <v>0.0</v>
      </c>
      <c r="AL706" t="n">
        <v>0.0</v>
      </c>
      <c r="AM706" t="n">
        <v>0.0</v>
      </c>
      <c r="AN706" t="n">
        <v>0.0</v>
      </c>
      <c r="AO706" t="n">
        <v>802402.0</v>
      </c>
      <c r="AP706" t="n">
        <v>80240.0</v>
      </c>
      <c r="AQ706" t="n">
        <v>65876.2</v>
      </c>
      <c r="CG706"/>
    </row>
    <row r="707">
      <c r="A707" t="n">
        <v>11.0</v>
      </c>
      <c r="B707">
        <f>IF((K707-G707-H707&gt;2400000),10,(L707/(K707-G707-H707)*100))</f>
      </c>
      <c r="C707">
        <f>IF(N707&gt;2400000,240000,(N707*S707)/100)</f>
      </c>
      <c r="D707">
        <f>IF(S707=0,0,IF((N707-I707)&gt;2400000,((((((N707-I707-J707)-240000))*0.1+(I707+J707)*0.1)))-7000,((((((N707-I707-J707)-(N707-I707-J707)*S707/100)))*0.1+(I707+J707)*0.1)-7000)))</f>
      </c>
      <c r="E707">
        <f>C707-O707</f>
      </c>
      <c r="F707">
        <f>D707-P707</f>
      </c>
      <c r="G707">
        <f>SUMIF(negtgel!U$2:BL$2,'Tsalin uzuulelt'!B$1,negtgel!U707:BL707) + SUMIF(negtgel!U$2:BL$2,'Tsalin uzuulelt'!B$2,negtgel!U707:BL707)+SUMIF(negtgel!U$2:BL$2,'Tsalin uzuulelt'!B$3,negtgel!U707:BL707)+SUMIF(negtgel!U$2:BL$2,'Tsalin uzuulelt'!B$4,negtgel!U707:BL707)+SUMIF(negtgel!U$2:BL$2,'Tsalin uzuulelt'!B$5,negtgel!U707:BL707)</f>
      </c>
      <c r="H707">
        <f>SUMIF(negtgel!U$2:BL$2,'Tsalin uzuulelt'!F$1,negtgel!U707:BL707) + SUMIF(negtgel!U$2:BL$2,'Tsalin uzuulelt'!F$2,negtgel!U707:BL707)+SUMIF(negtgel!U$2:BL$2,'Tsalin uzuulelt'!F$3,negtgel!U707:BL707)+SUMIF(negtgel!U$2:BL$2,'Tsalin uzuulelt'!F$4,negtgel!U707:BL707)+SUMIF(negtgel!U$2:BL$2,'Tsalin uzuulelt'!F$5,negtgel!U707:BL707)</f>
      </c>
      <c r="I707">
        <f>SUMIF(negtgel!U$2:BL$2,'Tsalin uzuulelt'!H$1,negtgel!U707:BL707) + SUMIF(negtgel!U$2:BL$2,'Tsalin uzuulelt'!H$2,negtgel!U707:BL707)+SUMIF(negtgel!U$2:BL$2,'Tsalin uzuulelt'!H$3,negtgel!U707:BL707)+SUMIF(negtgel!U$2:BL$2,'Tsalin uzuulelt'!H$4,negtgel!U707:BL707)+SUMIF(negtgel!U$2:BL$2,'Tsalin uzuulelt'!H$5,negtgel!U707:BL707)</f>
      </c>
      <c r="J707">
        <f>SUMIF(negtgel!U$2:BL$2,'Tsalin uzuulelt'!J$1,negtgel!U707:BL707) + SUMIF(negtgel!U$2:BL$2,'Tsalin uzuulelt'!J$2,negtgel!U707:BL707)+SUMIF(negtgel!U$2:BL$2,'Tsalin uzuulelt'!J$3,negtgel!U707:BL707)+SUMIF(negtgel!U$2:BL$2,'Tsalin uzuulelt'!J$4,negtgel!U707:BL707)+SUMIF(negtgel!U$2:BL$2,'Tsalin uzuulelt'!J$5,negtgel!U707:BL707)</f>
      </c>
      <c r="K707">
        <f>SUMIF(negtgel!U$2:BL$2,'Tsalin uzuulelt'!L$1,negtgel!U707:BL707) + SUMIF(negtgel!U$2:BL$2,'Tsalin uzuulelt'!L$2,negtgel!U707:BL707)+SUMIF(negtgel!U$2:BL$2,'Tsalin uzuulelt'!L$3,negtgel!U707:BL707)+SUMIF(negtgel!U$2:BL$2,'Tsalin uzuulelt'!L$4,negtgel!U707:BL707)+SUMIF(negtgel!U$2:BL$2,'Tsalin uzuulelt'!L$5,negtgel!U707:BL707)</f>
      </c>
      <c r="L707">
        <f>SUMIF(negtgel!U$2:BL$2,'Tsalin uzuulelt'!N$1,negtgel!U707:BL707) + SUMIF(negtgel!U$2:BL$2,'Tsalin uzuulelt'!N$2,negtgel!U707:BL707)+SUMIF(negtgel!U$2:BL$2,'Tsalin uzuulelt'!N$3,negtgel!U707:BL707)+SUMIF(negtgel!U$2:BL$2,'Tsalin uzuulelt'!N$4,negtgel!U707:BL707)+SUMIF(negtgel!U$2:BL$2,'Tsalin uzuulelt'!N$5,negtgel!U707:BL707)</f>
      </c>
      <c r="M707">
        <f>SUMIF(negtgel!U$2:BL$2,'Tsalin uzuulelt'!P$1,negtgel!U707:BL707) + SUMIF(negtgel!U$2:BL$2,'Tsalin uzuulelt'!P$2,negtgel!U707:BL707)+ SUMIF(negtgel!U$2:BL$2,'Tsalin uzuulelt'!P$3,negtgel!U707:BL707)+ SUMIF(negtgel!U$2:BL$2,'Tsalin uzuulelt'!P$4,negtgel!U707:BL707)+ SUMIF(negtgel!U$2:BL$2,'Tsalin uzuulelt'!P$5,negtgel!U707:BL707)</f>
      </c>
      <c r="N707">
        <f>IF(ISNUMBER(U707*1)=CF707,0,K707-H707-G707)</f>
      </c>
      <c r="O707">
        <f>IF(ISNUMBER(U707*1)=CF707,0,L707)</f>
      </c>
      <c r="P707">
        <f>IF(ISNUMBER(U707*1)=CF707,0,M707)</f>
      </c>
      <c r="Q707">
        <f>IF(N707&gt;2400000,N707,0)</f>
      </c>
      <c r="R707">
        <f>IF(L707/Q707*100&lt;3,2,10)</f>
      </c>
      <c r="S707">
        <f>IF(CH707=0,0,IF(B707&gt;9,10,IF(B707&gt;8,B707,IF(B707&gt;7.7,7.8,IF(B707&gt;3,B707,IF(B707&gt;1.5,2))))))</f>
      </c>
      <c r="T707">
        <f>IFERROR(U707*1,0)</f>
      </c>
      <c r="U707" t="n">
        <v>51.0</v>
      </c>
      <c r="V707" t="s">
        <v>4477</v>
      </c>
      <c r="W707" t="s">
        <v>4471</v>
      </c>
      <c r="X707" t="n">
        <v>496912.0</v>
      </c>
      <c r="Y707" t="n">
        <v>158108.0</v>
      </c>
      <c r="Z707" t="n">
        <v>0.0</v>
      </c>
      <c r="AA707" t="n">
        <v>0.0</v>
      </c>
      <c r="AB707" t="n">
        <v>0.0</v>
      </c>
      <c r="AC707" t="n">
        <v>0.0</v>
      </c>
      <c r="AD707" t="n">
        <v>0.0</v>
      </c>
      <c r="AE707" t="n">
        <v>0.0</v>
      </c>
      <c r="AF707" t="n">
        <v>21000.0</v>
      </c>
      <c r="AG707" t="n">
        <v>0.0</v>
      </c>
      <c r="AH707" t="n">
        <v>0.0</v>
      </c>
      <c r="AI707" t="n">
        <v>0.0</v>
      </c>
      <c r="AJ707" t="n">
        <v>391200.0</v>
      </c>
      <c r="AK707" t="n">
        <v>0.0</v>
      </c>
      <c r="AL707" t="n">
        <v>0.0</v>
      </c>
      <c r="AM707" t="n">
        <v>0.0</v>
      </c>
      <c r="AN707" t="n">
        <v>0.0</v>
      </c>
      <c r="AO707" t="n">
        <v>570308.0</v>
      </c>
      <c r="AP707" t="n">
        <v>57031.0</v>
      </c>
      <c r="AQ707" t="n">
        <v>44537.7</v>
      </c>
      <c r="CG707"/>
    </row>
    <row r="708">
      <c r="A708" t="n">
        <v>11.0</v>
      </c>
      <c r="B708">
        <f>IF((K708-G708-H708&gt;2400000),10,(L708/(K708-G708-H708)*100))</f>
      </c>
      <c r="C708">
        <f>IF(N708&gt;2400000,240000,(N708*S708)/100)</f>
      </c>
      <c r="D708">
        <f>IF(S708=0,0,IF((N708-I708)&gt;2400000,((((((N708-I708-J708)-240000))*0.1+(I708+J708)*0.1)))-7000,((((((N708-I708-J708)-(N708-I708-J708)*S708/100)))*0.1+(I708+J708)*0.1)-7000)))</f>
      </c>
      <c r="E708">
        <f>C708-O708</f>
      </c>
      <c r="F708">
        <f>D708-P708</f>
      </c>
      <c r="G708">
        <f>SUMIF(negtgel!U$2:BL$2,'Tsalin uzuulelt'!B$1,negtgel!U708:BL708) + SUMIF(negtgel!U$2:BL$2,'Tsalin uzuulelt'!B$2,negtgel!U708:BL708)+SUMIF(negtgel!U$2:BL$2,'Tsalin uzuulelt'!B$3,negtgel!U708:BL708)+SUMIF(negtgel!U$2:BL$2,'Tsalin uzuulelt'!B$4,negtgel!U708:BL708)+SUMIF(negtgel!U$2:BL$2,'Tsalin uzuulelt'!B$5,negtgel!U708:BL708)</f>
      </c>
      <c r="H708">
        <f>SUMIF(negtgel!U$2:BL$2,'Tsalin uzuulelt'!F$1,negtgel!U708:BL708) + SUMIF(negtgel!U$2:BL$2,'Tsalin uzuulelt'!F$2,negtgel!U708:BL708)+SUMIF(negtgel!U$2:BL$2,'Tsalin uzuulelt'!F$3,negtgel!U708:BL708)+SUMIF(negtgel!U$2:BL$2,'Tsalin uzuulelt'!F$4,negtgel!U708:BL708)+SUMIF(negtgel!U$2:BL$2,'Tsalin uzuulelt'!F$5,negtgel!U708:BL708)</f>
      </c>
      <c r="I708">
        <f>SUMIF(negtgel!U$2:BL$2,'Tsalin uzuulelt'!H$1,negtgel!U708:BL708) + SUMIF(negtgel!U$2:BL$2,'Tsalin uzuulelt'!H$2,negtgel!U708:BL708)+SUMIF(negtgel!U$2:BL$2,'Tsalin uzuulelt'!H$3,negtgel!U708:BL708)+SUMIF(negtgel!U$2:BL$2,'Tsalin uzuulelt'!H$4,negtgel!U708:BL708)+SUMIF(negtgel!U$2:BL$2,'Tsalin uzuulelt'!H$5,negtgel!U708:BL708)</f>
      </c>
      <c r="J708">
        <f>SUMIF(negtgel!U$2:BL$2,'Tsalin uzuulelt'!J$1,negtgel!U708:BL708) + SUMIF(negtgel!U$2:BL$2,'Tsalin uzuulelt'!J$2,negtgel!U708:BL708)+SUMIF(negtgel!U$2:BL$2,'Tsalin uzuulelt'!J$3,negtgel!U708:BL708)+SUMIF(negtgel!U$2:BL$2,'Tsalin uzuulelt'!J$4,negtgel!U708:BL708)+SUMIF(negtgel!U$2:BL$2,'Tsalin uzuulelt'!J$5,negtgel!U708:BL708)</f>
      </c>
      <c r="K708">
        <f>SUMIF(negtgel!U$2:BL$2,'Tsalin uzuulelt'!L$1,negtgel!U708:BL708) + SUMIF(negtgel!U$2:BL$2,'Tsalin uzuulelt'!L$2,negtgel!U708:BL708)+SUMIF(negtgel!U$2:BL$2,'Tsalin uzuulelt'!L$3,negtgel!U708:BL708)+SUMIF(negtgel!U$2:BL$2,'Tsalin uzuulelt'!L$4,negtgel!U708:BL708)+SUMIF(negtgel!U$2:BL$2,'Tsalin uzuulelt'!L$5,negtgel!U708:BL708)</f>
      </c>
      <c r="L708">
        <f>SUMIF(negtgel!U$2:BL$2,'Tsalin uzuulelt'!N$1,negtgel!U708:BL708) + SUMIF(negtgel!U$2:BL$2,'Tsalin uzuulelt'!N$2,negtgel!U708:BL708)+SUMIF(negtgel!U$2:BL$2,'Tsalin uzuulelt'!N$3,negtgel!U708:BL708)+SUMIF(negtgel!U$2:BL$2,'Tsalin uzuulelt'!N$4,negtgel!U708:BL708)+SUMIF(negtgel!U$2:BL$2,'Tsalin uzuulelt'!N$5,negtgel!U708:BL708)</f>
      </c>
      <c r="M708">
        <f>SUMIF(negtgel!U$2:BL$2,'Tsalin uzuulelt'!P$1,negtgel!U708:BL708) + SUMIF(negtgel!U$2:BL$2,'Tsalin uzuulelt'!P$2,negtgel!U708:BL708)+ SUMIF(negtgel!U$2:BL$2,'Tsalin uzuulelt'!P$3,negtgel!U708:BL708)+ SUMIF(negtgel!U$2:BL$2,'Tsalin uzuulelt'!P$4,negtgel!U708:BL708)+ SUMIF(negtgel!U$2:BL$2,'Tsalin uzuulelt'!P$5,negtgel!U708:BL708)</f>
      </c>
      <c r="N708">
        <f>IF(ISNUMBER(U708*1)=CF708,0,K708-H708-G708)</f>
      </c>
      <c r="O708">
        <f>IF(ISNUMBER(U708*1)=CF708,0,L708)</f>
      </c>
      <c r="P708">
        <f>IF(ISNUMBER(U708*1)=CF708,0,M708)</f>
      </c>
      <c r="Q708">
        <f>IF(N708&gt;2400000,N708,0)</f>
      </c>
      <c r="R708">
        <f>IF(L708/Q708*100&lt;3,2,10)</f>
      </c>
      <c r="S708">
        <f>IF(CH708=0,0,IF(B708&gt;9,10,IF(B708&gt;8,B708,IF(B708&gt;7.7,7.8,IF(B708&gt;3,B708,IF(B708&gt;1.5,2))))))</f>
      </c>
      <c r="T708">
        <f>IFERROR(U708*1,0)</f>
      </c>
      <c r="U708" t="n">
        <v>52.0</v>
      </c>
      <c r="V708" t="s">
        <v>4478</v>
      </c>
      <c r="W708" t="s">
        <v>4464</v>
      </c>
      <c r="X708" t="n">
        <v>795935.0</v>
      </c>
      <c r="Y708" t="n">
        <v>795935.0</v>
      </c>
      <c r="Z708" t="n">
        <v>119390.0</v>
      </c>
      <c r="AA708" t="n">
        <v>159187.0</v>
      </c>
      <c r="AB708" t="n">
        <v>0.0</v>
      </c>
      <c r="AC708" t="n">
        <v>0.0</v>
      </c>
      <c r="AD708" t="n">
        <v>0.0</v>
      </c>
      <c r="AE708" t="n">
        <v>0.0</v>
      </c>
      <c r="AF708" t="n">
        <v>66000.0</v>
      </c>
      <c r="AG708" t="n">
        <v>0.0</v>
      </c>
      <c r="AH708" t="n">
        <v>0.0</v>
      </c>
      <c r="AI708" t="n">
        <v>0.0</v>
      </c>
      <c r="AJ708" t="n">
        <v>0.0</v>
      </c>
      <c r="AK708" t="n">
        <v>0.0</v>
      </c>
      <c r="AL708" t="n">
        <v>0.0</v>
      </c>
      <c r="AM708" t="n">
        <v>0.0</v>
      </c>
      <c r="AN708" t="n">
        <v>0.0</v>
      </c>
      <c r="AO708" t="n">
        <v>1140512.0</v>
      </c>
      <c r="AP708" t="n">
        <v>114051.0</v>
      </c>
      <c r="AQ708" t="n">
        <v>96306.1</v>
      </c>
      <c r="CG708"/>
    </row>
    <row r="709">
      <c r="A709" t="n">
        <v>11.0</v>
      </c>
      <c r="B709">
        <f>IF((K709-G709-H709&gt;2400000),10,(L709/(K709-G709-H709)*100))</f>
      </c>
      <c r="C709">
        <f>IF(N709&gt;2400000,240000,(N709*S709)/100)</f>
      </c>
      <c r="D709">
        <f>IF(S709=0,0,IF((N709-I709)&gt;2400000,((((((N709-I709-J709)-240000))*0.1+(I709+J709)*0.1)))-7000,((((((N709-I709-J709)-(N709-I709-J709)*S709/100)))*0.1+(I709+J709)*0.1)-7000)))</f>
      </c>
      <c r="E709">
        <f>C709-O709</f>
      </c>
      <c r="F709">
        <f>D709-P709</f>
      </c>
      <c r="G709">
        <f>SUMIF(negtgel!U$2:BL$2,'Tsalin uzuulelt'!B$1,negtgel!U709:BL709) + SUMIF(negtgel!U$2:BL$2,'Tsalin uzuulelt'!B$2,negtgel!U709:BL709)+SUMIF(negtgel!U$2:BL$2,'Tsalin uzuulelt'!B$3,negtgel!U709:BL709)+SUMIF(negtgel!U$2:BL$2,'Tsalin uzuulelt'!B$4,negtgel!U709:BL709)+SUMIF(negtgel!U$2:BL$2,'Tsalin uzuulelt'!B$5,negtgel!U709:BL709)</f>
      </c>
      <c r="H709">
        <f>SUMIF(negtgel!U$2:BL$2,'Tsalin uzuulelt'!F$1,negtgel!U709:BL709) + SUMIF(negtgel!U$2:BL$2,'Tsalin uzuulelt'!F$2,negtgel!U709:BL709)+SUMIF(negtgel!U$2:BL$2,'Tsalin uzuulelt'!F$3,negtgel!U709:BL709)+SUMIF(negtgel!U$2:BL$2,'Tsalin uzuulelt'!F$4,negtgel!U709:BL709)+SUMIF(negtgel!U$2:BL$2,'Tsalin uzuulelt'!F$5,negtgel!U709:BL709)</f>
      </c>
      <c r="I709">
        <f>SUMIF(negtgel!U$2:BL$2,'Tsalin uzuulelt'!H$1,negtgel!U709:BL709) + SUMIF(negtgel!U$2:BL$2,'Tsalin uzuulelt'!H$2,negtgel!U709:BL709)+SUMIF(negtgel!U$2:BL$2,'Tsalin uzuulelt'!H$3,negtgel!U709:BL709)+SUMIF(negtgel!U$2:BL$2,'Tsalin uzuulelt'!H$4,negtgel!U709:BL709)+SUMIF(negtgel!U$2:BL$2,'Tsalin uzuulelt'!H$5,negtgel!U709:BL709)</f>
      </c>
      <c r="J709">
        <f>SUMIF(negtgel!U$2:BL$2,'Tsalin uzuulelt'!J$1,negtgel!U709:BL709) + SUMIF(negtgel!U$2:BL$2,'Tsalin uzuulelt'!J$2,negtgel!U709:BL709)+SUMIF(negtgel!U$2:BL$2,'Tsalin uzuulelt'!J$3,negtgel!U709:BL709)+SUMIF(negtgel!U$2:BL$2,'Tsalin uzuulelt'!J$4,negtgel!U709:BL709)+SUMIF(negtgel!U$2:BL$2,'Tsalin uzuulelt'!J$5,negtgel!U709:BL709)</f>
      </c>
      <c r="K709">
        <f>SUMIF(negtgel!U$2:BL$2,'Tsalin uzuulelt'!L$1,negtgel!U709:BL709) + SUMIF(negtgel!U$2:BL$2,'Tsalin uzuulelt'!L$2,negtgel!U709:BL709)+SUMIF(negtgel!U$2:BL$2,'Tsalin uzuulelt'!L$3,negtgel!U709:BL709)+SUMIF(negtgel!U$2:BL$2,'Tsalin uzuulelt'!L$4,negtgel!U709:BL709)+SUMIF(negtgel!U$2:BL$2,'Tsalin uzuulelt'!L$5,negtgel!U709:BL709)</f>
      </c>
      <c r="L709">
        <f>SUMIF(negtgel!U$2:BL$2,'Tsalin uzuulelt'!N$1,negtgel!U709:BL709) + SUMIF(negtgel!U$2:BL$2,'Tsalin uzuulelt'!N$2,negtgel!U709:BL709)+SUMIF(negtgel!U$2:BL$2,'Tsalin uzuulelt'!N$3,negtgel!U709:BL709)+SUMIF(negtgel!U$2:BL$2,'Tsalin uzuulelt'!N$4,negtgel!U709:BL709)+SUMIF(negtgel!U$2:BL$2,'Tsalin uzuulelt'!N$5,negtgel!U709:BL709)</f>
      </c>
      <c r="M709">
        <f>SUMIF(negtgel!U$2:BL$2,'Tsalin uzuulelt'!P$1,negtgel!U709:BL709) + SUMIF(negtgel!U$2:BL$2,'Tsalin uzuulelt'!P$2,negtgel!U709:BL709)+ SUMIF(negtgel!U$2:BL$2,'Tsalin uzuulelt'!P$3,negtgel!U709:BL709)+ SUMIF(negtgel!U$2:BL$2,'Tsalin uzuulelt'!P$4,negtgel!U709:BL709)+ SUMIF(negtgel!U$2:BL$2,'Tsalin uzuulelt'!P$5,negtgel!U709:BL709)</f>
      </c>
      <c r="N709">
        <f>IF(ISNUMBER(U709*1)=CF709,0,K709-H709-G709)</f>
      </c>
      <c r="O709">
        <f>IF(ISNUMBER(U709*1)=CF709,0,L709)</f>
      </c>
      <c r="P709">
        <f>IF(ISNUMBER(U709*1)=CF709,0,M709)</f>
      </c>
      <c r="Q709">
        <f>IF(N709&gt;2400000,N709,0)</f>
      </c>
      <c r="R709">
        <f>IF(L709/Q709*100&lt;3,2,10)</f>
      </c>
      <c r="S709">
        <f>IF(CH709=0,0,IF(B709&gt;9,10,IF(B709&gt;8,B709,IF(B709&gt;7.7,7.8,IF(B709&gt;3,B709,IF(B709&gt;1.5,2))))))</f>
      </c>
      <c r="T709">
        <f>IFERROR(U709*1,0)</f>
      </c>
      <c r="U709" t="n">
        <v>53.0</v>
      </c>
      <c r="V709" t="s">
        <v>4479</v>
      </c>
      <c r="W709" t="s">
        <v>4469</v>
      </c>
      <c r="X709" t="n">
        <v>613669.0</v>
      </c>
      <c r="Y709" t="n">
        <v>613669.0</v>
      </c>
      <c r="Z709" t="n">
        <v>92050.0</v>
      </c>
      <c r="AA709" t="n">
        <v>122734.0</v>
      </c>
      <c r="AB709" t="n">
        <v>0.0</v>
      </c>
      <c r="AC709" t="n">
        <v>0.0</v>
      </c>
      <c r="AD709" t="n">
        <v>0.0</v>
      </c>
      <c r="AE709" t="n">
        <v>0.0</v>
      </c>
      <c r="AF709" t="n">
        <v>66000.0</v>
      </c>
      <c r="AG709" t="n">
        <v>0.0</v>
      </c>
      <c r="AH709" t="n">
        <v>0.0</v>
      </c>
      <c r="AI709" t="n">
        <v>0.0</v>
      </c>
      <c r="AJ709" t="n">
        <v>0.0</v>
      </c>
      <c r="AK709" t="n">
        <v>0.0</v>
      </c>
      <c r="AL709" t="n">
        <v>0.0</v>
      </c>
      <c r="AM709" t="n">
        <v>0.0</v>
      </c>
      <c r="AN709" t="n">
        <v>0.0</v>
      </c>
      <c r="AO709" t="n">
        <v>894453.0</v>
      </c>
      <c r="AP709" t="n">
        <v>89446.0</v>
      </c>
      <c r="AQ709" t="n">
        <v>74160.8</v>
      </c>
      <c r="CG709"/>
    </row>
    <row r="710">
      <c r="A710" t="n">
        <v>11.0</v>
      </c>
      <c r="B710">
        <f>IF((K710-G710-H710&gt;2400000),10,(L710/(K710-G710-H710)*100))</f>
      </c>
      <c r="C710">
        <f>IF(N710&gt;2400000,240000,(N710*S710)/100)</f>
      </c>
      <c r="D710">
        <f>IF(S710=0,0,IF((N710-I710)&gt;2400000,((((((N710-I710-J710)-240000))*0.1+(I710+J710)*0.1)))-7000,((((((N710-I710-J710)-(N710-I710-J710)*S710/100)))*0.1+(I710+J710)*0.1)-7000)))</f>
      </c>
      <c r="E710">
        <f>C710-O710</f>
      </c>
      <c r="F710">
        <f>D710-P710</f>
      </c>
      <c r="G710">
        <f>SUMIF(negtgel!U$2:BL$2,'Tsalin uzuulelt'!B$1,negtgel!U710:BL710) + SUMIF(negtgel!U$2:BL$2,'Tsalin uzuulelt'!B$2,negtgel!U710:BL710)+SUMIF(negtgel!U$2:BL$2,'Tsalin uzuulelt'!B$3,negtgel!U710:BL710)+SUMIF(negtgel!U$2:BL$2,'Tsalin uzuulelt'!B$4,negtgel!U710:BL710)+SUMIF(negtgel!U$2:BL$2,'Tsalin uzuulelt'!B$5,negtgel!U710:BL710)</f>
      </c>
      <c r="H710">
        <f>SUMIF(negtgel!U$2:BL$2,'Tsalin uzuulelt'!F$1,negtgel!U710:BL710) + SUMIF(negtgel!U$2:BL$2,'Tsalin uzuulelt'!F$2,negtgel!U710:BL710)+SUMIF(negtgel!U$2:BL$2,'Tsalin uzuulelt'!F$3,negtgel!U710:BL710)+SUMIF(negtgel!U$2:BL$2,'Tsalin uzuulelt'!F$4,negtgel!U710:BL710)+SUMIF(negtgel!U$2:BL$2,'Tsalin uzuulelt'!F$5,negtgel!U710:BL710)</f>
      </c>
      <c r="I710">
        <f>SUMIF(negtgel!U$2:BL$2,'Tsalin uzuulelt'!H$1,negtgel!U710:BL710) + SUMIF(negtgel!U$2:BL$2,'Tsalin uzuulelt'!H$2,negtgel!U710:BL710)+SUMIF(negtgel!U$2:BL$2,'Tsalin uzuulelt'!H$3,negtgel!U710:BL710)+SUMIF(negtgel!U$2:BL$2,'Tsalin uzuulelt'!H$4,negtgel!U710:BL710)+SUMIF(negtgel!U$2:BL$2,'Tsalin uzuulelt'!H$5,negtgel!U710:BL710)</f>
      </c>
      <c r="J710">
        <f>SUMIF(negtgel!U$2:BL$2,'Tsalin uzuulelt'!J$1,negtgel!U710:BL710) + SUMIF(negtgel!U$2:BL$2,'Tsalin uzuulelt'!J$2,negtgel!U710:BL710)+SUMIF(negtgel!U$2:BL$2,'Tsalin uzuulelt'!J$3,negtgel!U710:BL710)+SUMIF(negtgel!U$2:BL$2,'Tsalin uzuulelt'!J$4,negtgel!U710:BL710)+SUMIF(negtgel!U$2:BL$2,'Tsalin uzuulelt'!J$5,negtgel!U710:BL710)</f>
      </c>
      <c r="K710">
        <f>SUMIF(negtgel!U$2:BL$2,'Tsalin uzuulelt'!L$1,negtgel!U710:BL710) + SUMIF(negtgel!U$2:BL$2,'Tsalin uzuulelt'!L$2,negtgel!U710:BL710)+SUMIF(negtgel!U$2:BL$2,'Tsalin uzuulelt'!L$3,negtgel!U710:BL710)+SUMIF(negtgel!U$2:BL$2,'Tsalin uzuulelt'!L$4,negtgel!U710:BL710)+SUMIF(negtgel!U$2:BL$2,'Tsalin uzuulelt'!L$5,negtgel!U710:BL710)</f>
      </c>
      <c r="L710">
        <f>SUMIF(negtgel!U$2:BL$2,'Tsalin uzuulelt'!N$1,negtgel!U710:BL710) + SUMIF(negtgel!U$2:BL$2,'Tsalin uzuulelt'!N$2,negtgel!U710:BL710)+SUMIF(negtgel!U$2:BL$2,'Tsalin uzuulelt'!N$3,negtgel!U710:BL710)+SUMIF(negtgel!U$2:BL$2,'Tsalin uzuulelt'!N$4,negtgel!U710:BL710)+SUMIF(negtgel!U$2:BL$2,'Tsalin uzuulelt'!N$5,negtgel!U710:BL710)</f>
      </c>
      <c r="M710">
        <f>SUMIF(negtgel!U$2:BL$2,'Tsalin uzuulelt'!P$1,negtgel!U710:BL710) + SUMIF(negtgel!U$2:BL$2,'Tsalin uzuulelt'!P$2,negtgel!U710:BL710)+ SUMIF(negtgel!U$2:BL$2,'Tsalin uzuulelt'!P$3,negtgel!U710:BL710)+ SUMIF(negtgel!U$2:BL$2,'Tsalin uzuulelt'!P$4,negtgel!U710:BL710)+ SUMIF(negtgel!U$2:BL$2,'Tsalin uzuulelt'!P$5,negtgel!U710:BL710)</f>
      </c>
      <c r="N710">
        <f>IF(ISNUMBER(U710*1)=CF710,0,K710-H710-G710)</f>
      </c>
      <c r="O710">
        <f>IF(ISNUMBER(U710*1)=CF710,0,L710)</f>
      </c>
      <c r="P710">
        <f>IF(ISNUMBER(U710*1)=CF710,0,M710)</f>
      </c>
      <c r="Q710">
        <f>IF(N710&gt;2400000,N710,0)</f>
      </c>
      <c r="R710">
        <f>IF(L710/Q710*100&lt;3,2,10)</f>
      </c>
      <c r="S710">
        <f>IF(CH710=0,0,IF(B710&gt;9,10,IF(B710&gt;8,B710,IF(B710&gt;7.7,7.8,IF(B710&gt;3,B710,IF(B710&gt;1.5,2))))))</f>
      </c>
      <c r="T710">
        <f>IFERROR(U710*1,0)</f>
      </c>
      <c r="U710" t="n">
        <v>54.0</v>
      </c>
      <c r="V710" t="s">
        <v>4480</v>
      </c>
      <c r="W710" t="s">
        <v>4469</v>
      </c>
      <c r="X710" t="n">
        <v>580710.0</v>
      </c>
      <c r="Y710" t="n">
        <v>211167.0</v>
      </c>
      <c r="Z710" t="n">
        <v>0.0</v>
      </c>
      <c r="AA710" t="n">
        <v>0.0</v>
      </c>
      <c r="AB710" t="n">
        <v>0.0</v>
      </c>
      <c r="AC710" t="n">
        <v>0.0</v>
      </c>
      <c r="AD710" t="n">
        <v>0.0</v>
      </c>
      <c r="AE710" t="n">
        <v>0.0</v>
      </c>
      <c r="AF710" t="n">
        <v>24000.0</v>
      </c>
      <c r="AG710" t="n">
        <v>0.0</v>
      </c>
      <c r="AH710" t="n">
        <v>0.0</v>
      </c>
      <c r="AI710" t="n">
        <v>0.0</v>
      </c>
      <c r="AJ710" t="n">
        <v>529719.0</v>
      </c>
      <c r="AK710" t="n">
        <v>0.0</v>
      </c>
      <c r="AL710" t="n">
        <v>0.0</v>
      </c>
      <c r="AM710" t="n">
        <v>0.0</v>
      </c>
      <c r="AN710" t="n">
        <v>0.0</v>
      </c>
      <c r="AO710" t="n">
        <v>764886.0</v>
      </c>
      <c r="AP710" t="n">
        <v>76489.0</v>
      </c>
      <c r="AQ710" t="n">
        <v>62079.7</v>
      </c>
      <c r="CG710"/>
    </row>
    <row r="711">
      <c r="A711" t="n">
        <v>11.0</v>
      </c>
      <c r="B711">
        <f>IF((K711-G711-H711&gt;2400000),10,(L711/(K711-G711-H711)*100))</f>
      </c>
      <c r="C711">
        <f>IF(N711&gt;2400000,240000,(N711*S711)/100)</f>
      </c>
      <c r="D711">
        <f>IF(S711=0,0,IF((N711-I711)&gt;2400000,((((((N711-I711-J711)-240000))*0.1+(I711+J711)*0.1)))-7000,((((((N711-I711-J711)-(N711-I711-J711)*S711/100)))*0.1+(I711+J711)*0.1)-7000)))</f>
      </c>
      <c r="E711">
        <f>C711-O711</f>
      </c>
      <c r="F711">
        <f>D711-P711</f>
      </c>
      <c r="G711">
        <f>SUMIF(negtgel!U$2:BL$2,'Tsalin uzuulelt'!B$1,negtgel!U711:BL711) + SUMIF(negtgel!U$2:BL$2,'Tsalin uzuulelt'!B$2,negtgel!U711:BL711)+SUMIF(negtgel!U$2:BL$2,'Tsalin uzuulelt'!B$3,negtgel!U711:BL711)+SUMIF(negtgel!U$2:BL$2,'Tsalin uzuulelt'!B$4,negtgel!U711:BL711)+SUMIF(negtgel!U$2:BL$2,'Tsalin uzuulelt'!B$5,negtgel!U711:BL711)</f>
      </c>
      <c r="H711">
        <f>SUMIF(negtgel!U$2:BL$2,'Tsalin uzuulelt'!F$1,negtgel!U711:BL711) + SUMIF(negtgel!U$2:BL$2,'Tsalin uzuulelt'!F$2,negtgel!U711:BL711)+SUMIF(negtgel!U$2:BL$2,'Tsalin uzuulelt'!F$3,negtgel!U711:BL711)+SUMIF(negtgel!U$2:BL$2,'Tsalin uzuulelt'!F$4,negtgel!U711:BL711)+SUMIF(negtgel!U$2:BL$2,'Tsalin uzuulelt'!F$5,negtgel!U711:BL711)</f>
      </c>
      <c r="I711">
        <f>SUMIF(negtgel!U$2:BL$2,'Tsalin uzuulelt'!H$1,negtgel!U711:BL711) + SUMIF(negtgel!U$2:BL$2,'Tsalin uzuulelt'!H$2,negtgel!U711:BL711)+SUMIF(negtgel!U$2:BL$2,'Tsalin uzuulelt'!H$3,negtgel!U711:BL711)+SUMIF(negtgel!U$2:BL$2,'Tsalin uzuulelt'!H$4,negtgel!U711:BL711)+SUMIF(negtgel!U$2:BL$2,'Tsalin uzuulelt'!H$5,negtgel!U711:BL711)</f>
      </c>
      <c r="J711">
        <f>SUMIF(negtgel!U$2:BL$2,'Tsalin uzuulelt'!J$1,negtgel!U711:BL711) + SUMIF(negtgel!U$2:BL$2,'Tsalin uzuulelt'!J$2,negtgel!U711:BL711)+SUMIF(negtgel!U$2:BL$2,'Tsalin uzuulelt'!J$3,negtgel!U711:BL711)+SUMIF(negtgel!U$2:BL$2,'Tsalin uzuulelt'!J$4,negtgel!U711:BL711)+SUMIF(negtgel!U$2:BL$2,'Tsalin uzuulelt'!J$5,negtgel!U711:BL711)</f>
      </c>
      <c r="K711">
        <f>SUMIF(negtgel!U$2:BL$2,'Tsalin uzuulelt'!L$1,negtgel!U711:BL711) + SUMIF(negtgel!U$2:BL$2,'Tsalin uzuulelt'!L$2,negtgel!U711:BL711)+SUMIF(negtgel!U$2:BL$2,'Tsalin uzuulelt'!L$3,negtgel!U711:BL711)+SUMIF(negtgel!U$2:BL$2,'Tsalin uzuulelt'!L$4,negtgel!U711:BL711)+SUMIF(negtgel!U$2:BL$2,'Tsalin uzuulelt'!L$5,negtgel!U711:BL711)</f>
      </c>
      <c r="L711">
        <f>SUMIF(negtgel!U$2:BL$2,'Tsalin uzuulelt'!N$1,negtgel!U711:BL711) + SUMIF(negtgel!U$2:BL$2,'Tsalin uzuulelt'!N$2,negtgel!U711:BL711)+SUMIF(negtgel!U$2:BL$2,'Tsalin uzuulelt'!N$3,negtgel!U711:BL711)+SUMIF(negtgel!U$2:BL$2,'Tsalin uzuulelt'!N$4,negtgel!U711:BL711)+SUMIF(negtgel!U$2:BL$2,'Tsalin uzuulelt'!N$5,negtgel!U711:BL711)</f>
      </c>
      <c r="M711">
        <f>SUMIF(negtgel!U$2:BL$2,'Tsalin uzuulelt'!P$1,negtgel!U711:BL711) + SUMIF(negtgel!U$2:BL$2,'Tsalin uzuulelt'!P$2,negtgel!U711:BL711)+ SUMIF(negtgel!U$2:BL$2,'Tsalin uzuulelt'!P$3,negtgel!U711:BL711)+ SUMIF(negtgel!U$2:BL$2,'Tsalin uzuulelt'!P$4,negtgel!U711:BL711)+ SUMIF(negtgel!U$2:BL$2,'Tsalin uzuulelt'!P$5,negtgel!U711:BL711)</f>
      </c>
      <c r="N711">
        <f>IF(ISNUMBER(U711*1)=CF711,0,K711-H711-G711)</f>
      </c>
      <c r="O711">
        <f>IF(ISNUMBER(U711*1)=CF711,0,L711)</f>
      </c>
      <c r="P711">
        <f>IF(ISNUMBER(U711*1)=CF711,0,M711)</f>
      </c>
      <c r="Q711">
        <f>IF(N711&gt;2400000,N711,0)</f>
      </c>
      <c r="R711">
        <f>IF(L711/Q711*100&lt;3,2,10)</f>
      </c>
      <c r="S711">
        <f>IF(CH711=0,0,IF(B711&gt;9,10,IF(B711&gt;8,B711,IF(B711&gt;7.7,7.8,IF(B711&gt;3,B711,IF(B711&gt;1.5,2))))))</f>
      </c>
      <c r="T711">
        <f>IFERROR(U711*1,0)</f>
      </c>
      <c r="U711" t="n">
        <v>55.0</v>
      </c>
      <c r="V711" t="s">
        <v>4481</v>
      </c>
      <c r="W711" t="s">
        <v>4471</v>
      </c>
      <c r="X711" t="n">
        <v>496912.0</v>
      </c>
      <c r="Y711" t="n">
        <v>496912.0</v>
      </c>
      <c r="Z711" t="n">
        <v>0.0</v>
      </c>
      <c r="AA711" t="n">
        <v>0.0</v>
      </c>
      <c r="AB711" t="n">
        <v>0.0</v>
      </c>
      <c r="AC711" t="n">
        <v>0.0</v>
      </c>
      <c r="AD711" t="n">
        <v>0.0</v>
      </c>
      <c r="AE711" t="n">
        <v>0.0</v>
      </c>
      <c r="AF711" t="n">
        <v>66000.0</v>
      </c>
      <c r="AG711" t="n">
        <v>0.0</v>
      </c>
      <c r="AH711" t="n">
        <v>0.0</v>
      </c>
      <c r="AI711" t="n">
        <v>0.0</v>
      </c>
      <c r="AJ711" t="n">
        <v>0.0</v>
      </c>
      <c r="AK711" t="n">
        <v>0.0</v>
      </c>
      <c r="AL711" t="n">
        <v>0.0</v>
      </c>
      <c r="AM711" t="n">
        <v>0.0</v>
      </c>
      <c r="AN711" t="n">
        <v>0.0</v>
      </c>
      <c r="AO711" t="n">
        <v>562912.0</v>
      </c>
      <c r="AP711" t="n">
        <v>56291.0</v>
      </c>
      <c r="AQ711" t="n">
        <v>44322.1</v>
      </c>
      <c r="CG711"/>
    </row>
    <row r="712">
      <c r="A712" t="n">
        <v>11.0</v>
      </c>
      <c r="B712">
        <f>IF((K712-G712-H712&gt;2400000),10,(L712/(K712-G712-H712)*100))</f>
      </c>
      <c r="C712">
        <f>IF(N712&gt;2400000,240000,(N712*S712)/100)</f>
      </c>
      <c r="D712">
        <f>IF(S712=0,0,IF((N712-I712)&gt;2400000,((((((N712-I712-J712)-240000))*0.1+(I712+J712)*0.1)))-7000,((((((N712-I712-J712)-(N712-I712-J712)*S712/100)))*0.1+(I712+J712)*0.1)-7000)))</f>
      </c>
      <c r="E712">
        <f>C712-O712</f>
      </c>
      <c r="F712">
        <f>D712-P712</f>
      </c>
      <c r="G712">
        <f>SUMIF(negtgel!U$2:BL$2,'Tsalin uzuulelt'!B$1,negtgel!U712:BL712) + SUMIF(negtgel!U$2:BL$2,'Tsalin uzuulelt'!B$2,negtgel!U712:BL712)+SUMIF(negtgel!U$2:BL$2,'Tsalin uzuulelt'!B$3,negtgel!U712:BL712)+SUMIF(negtgel!U$2:BL$2,'Tsalin uzuulelt'!B$4,negtgel!U712:BL712)+SUMIF(negtgel!U$2:BL$2,'Tsalin uzuulelt'!B$5,negtgel!U712:BL712)</f>
      </c>
      <c r="H712">
        <f>SUMIF(negtgel!U$2:BL$2,'Tsalin uzuulelt'!F$1,negtgel!U712:BL712) + SUMIF(negtgel!U$2:BL$2,'Tsalin uzuulelt'!F$2,negtgel!U712:BL712)+SUMIF(negtgel!U$2:BL$2,'Tsalin uzuulelt'!F$3,negtgel!U712:BL712)+SUMIF(negtgel!U$2:BL$2,'Tsalin uzuulelt'!F$4,negtgel!U712:BL712)+SUMIF(negtgel!U$2:BL$2,'Tsalin uzuulelt'!F$5,negtgel!U712:BL712)</f>
      </c>
      <c r="I712">
        <f>SUMIF(negtgel!U$2:BL$2,'Tsalin uzuulelt'!H$1,negtgel!U712:BL712) + SUMIF(negtgel!U$2:BL$2,'Tsalin uzuulelt'!H$2,negtgel!U712:BL712)+SUMIF(negtgel!U$2:BL$2,'Tsalin uzuulelt'!H$3,negtgel!U712:BL712)+SUMIF(negtgel!U$2:BL$2,'Tsalin uzuulelt'!H$4,negtgel!U712:BL712)+SUMIF(negtgel!U$2:BL$2,'Tsalin uzuulelt'!H$5,negtgel!U712:BL712)</f>
      </c>
      <c r="J712">
        <f>SUMIF(negtgel!U$2:BL$2,'Tsalin uzuulelt'!J$1,negtgel!U712:BL712) + SUMIF(negtgel!U$2:BL$2,'Tsalin uzuulelt'!J$2,negtgel!U712:BL712)+SUMIF(negtgel!U$2:BL$2,'Tsalin uzuulelt'!J$3,negtgel!U712:BL712)+SUMIF(negtgel!U$2:BL$2,'Tsalin uzuulelt'!J$4,negtgel!U712:BL712)+SUMIF(negtgel!U$2:BL$2,'Tsalin uzuulelt'!J$5,negtgel!U712:BL712)</f>
      </c>
      <c r="K712">
        <f>SUMIF(negtgel!U$2:BL$2,'Tsalin uzuulelt'!L$1,negtgel!U712:BL712) + SUMIF(negtgel!U$2:BL$2,'Tsalin uzuulelt'!L$2,negtgel!U712:BL712)+SUMIF(negtgel!U$2:BL$2,'Tsalin uzuulelt'!L$3,negtgel!U712:BL712)+SUMIF(negtgel!U$2:BL$2,'Tsalin uzuulelt'!L$4,negtgel!U712:BL712)+SUMIF(negtgel!U$2:BL$2,'Tsalin uzuulelt'!L$5,negtgel!U712:BL712)</f>
      </c>
      <c r="L712">
        <f>SUMIF(negtgel!U$2:BL$2,'Tsalin uzuulelt'!N$1,negtgel!U712:BL712) + SUMIF(negtgel!U$2:BL$2,'Tsalin uzuulelt'!N$2,negtgel!U712:BL712)+SUMIF(negtgel!U$2:BL$2,'Tsalin uzuulelt'!N$3,negtgel!U712:BL712)+SUMIF(negtgel!U$2:BL$2,'Tsalin uzuulelt'!N$4,negtgel!U712:BL712)+SUMIF(negtgel!U$2:BL$2,'Tsalin uzuulelt'!N$5,negtgel!U712:BL712)</f>
      </c>
      <c r="M712">
        <f>SUMIF(negtgel!U$2:BL$2,'Tsalin uzuulelt'!P$1,negtgel!U712:BL712) + SUMIF(negtgel!U$2:BL$2,'Tsalin uzuulelt'!P$2,negtgel!U712:BL712)+ SUMIF(negtgel!U$2:BL$2,'Tsalin uzuulelt'!P$3,negtgel!U712:BL712)+ SUMIF(negtgel!U$2:BL$2,'Tsalin uzuulelt'!P$4,negtgel!U712:BL712)+ SUMIF(negtgel!U$2:BL$2,'Tsalin uzuulelt'!P$5,negtgel!U712:BL712)</f>
      </c>
      <c r="N712">
        <f>IF(ISNUMBER(U712*1)=CF712,0,K712-H712-G712)</f>
      </c>
      <c r="O712">
        <f>IF(ISNUMBER(U712*1)=CF712,0,L712)</f>
      </c>
      <c r="P712">
        <f>IF(ISNUMBER(U712*1)=CF712,0,M712)</f>
      </c>
      <c r="Q712">
        <f>IF(N712&gt;2400000,N712,0)</f>
      </c>
      <c r="R712">
        <f>IF(L712/Q712*100&lt;3,2,10)</f>
      </c>
      <c r="S712">
        <f>IF(CH712=0,0,IF(B712&gt;9,10,IF(B712&gt;8,B712,IF(B712&gt;7.7,7.8,IF(B712&gt;3,B712,IF(B712&gt;1.5,2))))))</f>
      </c>
      <c r="T712">
        <f>IFERROR(U712*1,0)</f>
      </c>
      <c r="U712" t="n">
        <v>56.0</v>
      </c>
      <c r="V712" t="s">
        <v>4482</v>
      </c>
      <c r="W712" t="s">
        <v>4469</v>
      </c>
      <c r="X712" t="n">
        <v>733863.0</v>
      </c>
      <c r="Y712" t="n">
        <v>733863.0</v>
      </c>
      <c r="Z712" t="n">
        <v>146773.0</v>
      </c>
      <c r="AA712" t="n">
        <v>146773.0</v>
      </c>
      <c r="AB712" t="n">
        <v>0.0</v>
      </c>
      <c r="AC712" t="n">
        <v>110079.0</v>
      </c>
      <c r="AD712" t="n">
        <v>0.0</v>
      </c>
      <c r="AE712" t="n">
        <v>0.0</v>
      </c>
      <c r="AF712" t="n">
        <v>66000.0</v>
      </c>
      <c r="AG712" t="n">
        <v>0.0</v>
      </c>
      <c r="AH712" t="n">
        <v>0.0</v>
      </c>
      <c r="AI712" t="n">
        <v>0.0</v>
      </c>
      <c r="AJ712" t="n">
        <v>0.0</v>
      </c>
      <c r="AK712" t="n">
        <v>0.0</v>
      </c>
      <c r="AL712" t="n">
        <v>0.0</v>
      </c>
      <c r="AM712" t="n">
        <v>0.0</v>
      </c>
      <c r="AN712" t="n">
        <v>0.0</v>
      </c>
      <c r="AO712" t="n">
        <v>1203488.0</v>
      </c>
      <c r="AP712" t="n">
        <v>120349.0</v>
      </c>
      <c r="AQ712" t="n">
        <v>101973.9</v>
      </c>
      <c r="CG712"/>
    </row>
    <row r="713">
      <c r="A713" t="n">
        <v>11.0</v>
      </c>
      <c r="B713">
        <f>IF((K713-G713-H713&gt;2400000),10,(L713/(K713-G713-H713)*100))</f>
      </c>
      <c r="C713">
        <f>IF(N713&gt;2400000,240000,(N713*S713)/100)</f>
      </c>
      <c r="D713">
        <f>IF(S713=0,0,IF((N713-I713)&gt;2400000,((((((N713-I713-J713)-240000))*0.1+(I713+J713)*0.1)))-7000,((((((N713-I713-J713)-(N713-I713-J713)*S713/100)))*0.1+(I713+J713)*0.1)-7000)))</f>
      </c>
      <c r="E713">
        <f>C713-O713</f>
      </c>
      <c r="F713">
        <f>D713-P713</f>
      </c>
      <c r="G713">
        <f>SUMIF(negtgel!U$2:BL$2,'Tsalin uzuulelt'!B$1,negtgel!U713:BL713) + SUMIF(negtgel!U$2:BL$2,'Tsalin uzuulelt'!B$2,negtgel!U713:BL713)+SUMIF(negtgel!U$2:BL$2,'Tsalin uzuulelt'!B$3,negtgel!U713:BL713)+SUMIF(negtgel!U$2:BL$2,'Tsalin uzuulelt'!B$4,negtgel!U713:BL713)+SUMIF(negtgel!U$2:BL$2,'Tsalin uzuulelt'!B$5,negtgel!U713:BL713)</f>
      </c>
      <c r="H713">
        <f>SUMIF(negtgel!U$2:BL$2,'Tsalin uzuulelt'!F$1,negtgel!U713:BL713) + SUMIF(negtgel!U$2:BL$2,'Tsalin uzuulelt'!F$2,negtgel!U713:BL713)+SUMIF(negtgel!U$2:BL$2,'Tsalin uzuulelt'!F$3,negtgel!U713:BL713)+SUMIF(negtgel!U$2:BL$2,'Tsalin uzuulelt'!F$4,negtgel!U713:BL713)+SUMIF(negtgel!U$2:BL$2,'Tsalin uzuulelt'!F$5,negtgel!U713:BL713)</f>
      </c>
      <c r="I713">
        <f>SUMIF(negtgel!U$2:BL$2,'Tsalin uzuulelt'!H$1,negtgel!U713:BL713) + SUMIF(negtgel!U$2:BL$2,'Tsalin uzuulelt'!H$2,negtgel!U713:BL713)+SUMIF(negtgel!U$2:BL$2,'Tsalin uzuulelt'!H$3,negtgel!U713:BL713)+SUMIF(negtgel!U$2:BL$2,'Tsalin uzuulelt'!H$4,negtgel!U713:BL713)+SUMIF(negtgel!U$2:BL$2,'Tsalin uzuulelt'!H$5,negtgel!U713:BL713)</f>
      </c>
      <c r="J713">
        <f>SUMIF(negtgel!U$2:BL$2,'Tsalin uzuulelt'!J$1,negtgel!U713:BL713) + SUMIF(negtgel!U$2:BL$2,'Tsalin uzuulelt'!J$2,negtgel!U713:BL713)+SUMIF(negtgel!U$2:BL$2,'Tsalin uzuulelt'!J$3,negtgel!U713:BL713)+SUMIF(negtgel!U$2:BL$2,'Tsalin uzuulelt'!J$4,negtgel!U713:BL713)+SUMIF(negtgel!U$2:BL$2,'Tsalin uzuulelt'!J$5,negtgel!U713:BL713)</f>
      </c>
      <c r="K713">
        <f>SUMIF(negtgel!U$2:BL$2,'Tsalin uzuulelt'!L$1,negtgel!U713:BL713) + SUMIF(negtgel!U$2:BL$2,'Tsalin uzuulelt'!L$2,negtgel!U713:BL713)+SUMIF(negtgel!U$2:BL$2,'Tsalin uzuulelt'!L$3,negtgel!U713:BL713)+SUMIF(negtgel!U$2:BL$2,'Tsalin uzuulelt'!L$4,negtgel!U713:BL713)+SUMIF(negtgel!U$2:BL$2,'Tsalin uzuulelt'!L$5,negtgel!U713:BL713)</f>
      </c>
      <c r="L713">
        <f>SUMIF(negtgel!U$2:BL$2,'Tsalin uzuulelt'!N$1,negtgel!U713:BL713) + SUMIF(negtgel!U$2:BL$2,'Tsalin uzuulelt'!N$2,negtgel!U713:BL713)+SUMIF(negtgel!U$2:BL$2,'Tsalin uzuulelt'!N$3,negtgel!U713:BL713)+SUMIF(negtgel!U$2:BL$2,'Tsalin uzuulelt'!N$4,negtgel!U713:BL713)+SUMIF(negtgel!U$2:BL$2,'Tsalin uzuulelt'!N$5,negtgel!U713:BL713)</f>
      </c>
      <c r="M713">
        <f>SUMIF(negtgel!U$2:BL$2,'Tsalin uzuulelt'!P$1,negtgel!U713:BL713) + SUMIF(negtgel!U$2:BL$2,'Tsalin uzuulelt'!P$2,negtgel!U713:BL713)+ SUMIF(negtgel!U$2:BL$2,'Tsalin uzuulelt'!P$3,negtgel!U713:BL713)+ SUMIF(negtgel!U$2:BL$2,'Tsalin uzuulelt'!P$4,negtgel!U713:BL713)+ SUMIF(negtgel!U$2:BL$2,'Tsalin uzuulelt'!P$5,negtgel!U713:BL713)</f>
      </c>
      <c r="N713">
        <f>IF(ISNUMBER(U713*1)=CF713,0,K713-H713-G713)</f>
      </c>
      <c r="O713">
        <f>IF(ISNUMBER(U713*1)=CF713,0,L713)</f>
      </c>
      <c r="P713">
        <f>IF(ISNUMBER(U713*1)=CF713,0,M713)</f>
      </c>
      <c r="Q713">
        <f>IF(N713&gt;2400000,N713,0)</f>
      </c>
      <c r="R713">
        <f>IF(L713/Q713*100&lt;3,2,10)</f>
      </c>
      <c r="S713">
        <f>IF(CH713=0,0,IF(B713&gt;9,10,IF(B713&gt;8,B713,IF(B713&gt;7.7,7.8,IF(B713&gt;3,B713,IF(B713&gt;1.5,2))))))</f>
      </c>
      <c r="T713">
        <f>IFERROR(U713*1,0)</f>
      </c>
      <c r="U713" t="s">
        <v>4466</v>
      </c>
      <c r="V713"/>
      <c r="W713"/>
      <c r="X713" t="n">
        <v>5622775.0</v>
      </c>
      <c r="Y713" t="n">
        <v>4914428.0</v>
      </c>
      <c r="Z713" t="n">
        <v>490511.0</v>
      </c>
      <c r="AA713" t="n">
        <v>656231.0</v>
      </c>
      <c r="AB713" t="n">
        <v>0.0</v>
      </c>
      <c r="AC713" t="n">
        <v>211694.0</v>
      </c>
      <c r="AD713" t="n">
        <v>0.0</v>
      </c>
      <c r="AE713" t="n">
        <v>0.0</v>
      </c>
      <c r="AF713" t="n">
        <v>507000.0</v>
      </c>
      <c r="AG713" t="n">
        <v>0.0</v>
      </c>
      <c r="AH713" t="n">
        <v>0.0</v>
      </c>
      <c r="AI713" t="n">
        <v>0.0</v>
      </c>
      <c r="AJ713" t="n">
        <v>920919.0</v>
      </c>
      <c r="AK713" t="n">
        <v>0.0</v>
      </c>
      <c r="AL713" t="n">
        <v>0.0</v>
      </c>
      <c r="AM713" t="n">
        <v>0.0</v>
      </c>
      <c r="AN713" t="n">
        <v>0.0</v>
      </c>
      <c r="AO713" t="n">
        <v>7700783.0</v>
      </c>
      <c r="AP713" t="n">
        <v>770078.0</v>
      </c>
      <c r="AQ713" t="n">
        <v>635140.5</v>
      </c>
      <c r="CG713"/>
    </row>
    <row r="714">
      <c r="A714" t="n">
        <v>11.0</v>
      </c>
      <c r="B714">
        <f>IF((K714-G714-H714&gt;2400000),10,(L714/(K714-G714-H714)*100))</f>
      </c>
      <c r="C714">
        <f>IF(N714&gt;2400000,240000,(N714*S714)/100)</f>
      </c>
      <c r="D714">
        <f>IF(S714=0,0,IF((N714-I714)&gt;2400000,((((((N714-I714-J714)-240000))*0.1+(I714+J714)*0.1)))-7000,((((((N714-I714-J714)-(N714-I714-J714)*S714/100)))*0.1+(I714+J714)*0.1)-7000)))</f>
      </c>
      <c r="E714">
        <f>C714-O714</f>
      </c>
      <c r="F714">
        <f>D714-P714</f>
      </c>
      <c r="G714">
        <f>SUMIF(negtgel!U$2:BL$2,'Tsalin uzuulelt'!B$1,negtgel!U714:BL714) + SUMIF(negtgel!U$2:BL$2,'Tsalin uzuulelt'!B$2,negtgel!U714:BL714)+SUMIF(negtgel!U$2:BL$2,'Tsalin uzuulelt'!B$3,negtgel!U714:BL714)+SUMIF(negtgel!U$2:BL$2,'Tsalin uzuulelt'!B$4,negtgel!U714:BL714)+SUMIF(negtgel!U$2:BL$2,'Tsalin uzuulelt'!B$5,negtgel!U714:BL714)</f>
      </c>
      <c r="H714">
        <f>SUMIF(negtgel!U$2:BL$2,'Tsalin uzuulelt'!F$1,negtgel!U714:BL714) + SUMIF(negtgel!U$2:BL$2,'Tsalin uzuulelt'!F$2,negtgel!U714:BL714)+SUMIF(negtgel!U$2:BL$2,'Tsalin uzuulelt'!F$3,negtgel!U714:BL714)+SUMIF(negtgel!U$2:BL$2,'Tsalin uzuulelt'!F$4,negtgel!U714:BL714)+SUMIF(negtgel!U$2:BL$2,'Tsalin uzuulelt'!F$5,negtgel!U714:BL714)</f>
      </c>
      <c r="I714">
        <f>SUMIF(negtgel!U$2:BL$2,'Tsalin uzuulelt'!H$1,negtgel!U714:BL714) + SUMIF(negtgel!U$2:BL$2,'Tsalin uzuulelt'!H$2,negtgel!U714:BL714)+SUMIF(negtgel!U$2:BL$2,'Tsalin uzuulelt'!H$3,negtgel!U714:BL714)+SUMIF(negtgel!U$2:BL$2,'Tsalin uzuulelt'!H$4,negtgel!U714:BL714)+SUMIF(negtgel!U$2:BL$2,'Tsalin uzuulelt'!H$5,negtgel!U714:BL714)</f>
      </c>
      <c r="J714">
        <f>SUMIF(negtgel!U$2:BL$2,'Tsalin uzuulelt'!J$1,negtgel!U714:BL714) + SUMIF(negtgel!U$2:BL$2,'Tsalin uzuulelt'!J$2,negtgel!U714:BL714)+SUMIF(negtgel!U$2:BL$2,'Tsalin uzuulelt'!J$3,negtgel!U714:BL714)+SUMIF(negtgel!U$2:BL$2,'Tsalin uzuulelt'!J$4,negtgel!U714:BL714)+SUMIF(negtgel!U$2:BL$2,'Tsalin uzuulelt'!J$5,negtgel!U714:BL714)</f>
      </c>
      <c r="K714">
        <f>SUMIF(negtgel!U$2:BL$2,'Tsalin uzuulelt'!L$1,negtgel!U714:BL714) + SUMIF(negtgel!U$2:BL$2,'Tsalin uzuulelt'!L$2,negtgel!U714:BL714)+SUMIF(negtgel!U$2:BL$2,'Tsalin uzuulelt'!L$3,negtgel!U714:BL714)+SUMIF(negtgel!U$2:BL$2,'Tsalin uzuulelt'!L$4,negtgel!U714:BL714)+SUMIF(negtgel!U$2:BL$2,'Tsalin uzuulelt'!L$5,negtgel!U714:BL714)</f>
      </c>
      <c r="L714">
        <f>SUMIF(negtgel!U$2:BL$2,'Tsalin uzuulelt'!N$1,negtgel!U714:BL714) + SUMIF(negtgel!U$2:BL$2,'Tsalin uzuulelt'!N$2,negtgel!U714:BL714)+SUMIF(negtgel!U$2:BL$2,'Tsalin uzuulelt'!N$3,negtgel!U714:BL714)+SUMIF(negtgel!U$2:BL$2,'Tsalin uzuulelt'!N$4,negtgel!U714:BL714)+SUMIF(negtgel!U$2:BL$2,'Tsalin uzuulelt'!N$5,negtgel!U714:BL714)</f>
      </c>
      <c r="M714">
        <f>SUMIF(negtgel!U$2:BL$2,'Tsalin uzuulelt'!P$1,negtgel!U714:BL714) + SUMIF(negtgel!U$2:BL$2,'Tsalin uzuulelt'!P$2,negtgel!U714:BL714)+ SUMIF(negtgel!U$2:BL$2,'Tsalin uzuulelt'!P$3,negtgel!U714:BL714)+ SUMIF(negtgel!U$2:BL$2,'Tsalin uzuulelt'!P$4,negtgel!U714:BL714)+ SUMIF(negtgel!U$2:BL$2,'Tsalin uzuulelt'!P$5,negtgel!U714:BL714)</f>
      </c>
      <c r="N714">
        <f>IF(ISNUMBER(U714*1)=CF714,0,K714-H714-G714)</f>
      </c>
      <c r="O714">
        <f>IF(ISNUMBER(U714*1)=CF714,0,L714)</f>
      </c>
      <c r="P714">
        <f>IF(ISNUMBER(U714*1)=CF714,0,M714)</f>
      </c>
      <c r="Q714">
        <f>IF(N714&gt;2400000,N714,0)</f>
      </c>
      <c r="R714">
        <f>IF(L714/Q714*100&lt;3,2,10)</f>
      </c>
      <c r="S714">
        <f>IF(CH714=0,0,IF(B714&gt;9,10,IF(B714&gt;8,B714,IF(B714&gt;7.7,7.8,IF(B714&gt;3,B714,IF(B714&gt;1.5,2))))))</f>
      </c>
      <c r="T714">
        <f>IFERROR(U714*1,0)</f>
      </c>
      <c r="U714" t="s">
        <v>4483</v>
      </c>
      <c r="V714"/>
      <c r="W714"/>
      <c r="X714"/>
      <c r="Y714"/>
      <c r="Z714"/>
      <c r="AA714"/>
      <c r="AB714"/>
      <c r="AC714"/>
      <c r="AD714"/>
      <c r="AE714"/>
      <c r="AF714"/>
      <c r="AG714"/>
      <c r="AH714"/>
      <c r="AI714"/>
      <c r="AJ714"/>
      <c r="AK714"/>
      <c r="AL714"/>
      <c r="AM714"/>
      <c r="AN714"/>
      <c r="AO714"/>
      <c r="AP714"/>
      <c r="AQ714"/>
      <c r="CG714"/>
    </row>
    <row r="715">
      <c r="A715" t="n">
        <v>11.0</v>
      </c>
      <c r="B715">
        <f>IF((K715-G715-H715&gt;2400000),10,(L715/(K715-G715-H715)*100))</f>
      </c>
      <c r="C715">
        <f>IF(N715&gt;2400000,240000,(N715*S715)/100)</f>
      </c>
      <c r="D715">
        <f>IF(S715=0,0,IF((N715-I715)&gt;2400000,((((((N715-I715-J715)-240000))*0.1+(I715+J715)*0.1)))-7000,((((((N715-I715-J715)-(N715-I715-J715)*S715/100)))*0.1+(I715+J715)*0.1)-7000)))</f>
      </c>
      <c r="E715">
        <f>C715-O715</f>
      </c>
      <c r="F715">
        <f>D715-P715</f>
      </c>
      <c r="G715">
        <f>SUMIF(negtgel!U$2:BL$2,'Tsalin uzuulelt'!B$1,negtgel!U715:BL715) + SUMIF(negtgel!U$2:BL$2,'Tsalin uzuulelt'!B$2,negtgel!U715:BL715)+SUMIF(negtgel!U$2:BL$2,'Tsalin uzuulelt'!B$3,negtgel!U715:BL715)+SUMIF(negtgel!U$2:BL$2,'Tsalin uzuulelt'!B$4,negtgel!U715:BL715)+SUMIF(negtgel!U$2:BL$2,'Tsalin uzuulelt'!B$5,negtgel!U715:BL715)</f>
      </c>
      <c r="H715">
        <f>SUMIF(negtgel!U$2:BL$2,'Tsalin uzuulelt'!F$1,negtgel!U715:BL715) + SUMIF(negtgel!U$2:BL$2,'Tsalin uzuulelt'!F$2,negtgel!U715:BL715)+SUMIF(negtgel!U$2:BL$2,'Tsalin uzuulelt'!F$3,negtgel!U715:BL715)+SUMIF(negtgel!U$2:BL$2,'Tsalin uzuulelt'!F$4,negtgel!U715:BL715)+SUMIF(negtgel!U$2:BL$2,'Tsalin uzuulelt'!F$5,negtgel!U715:BL715)</f>
      </c>
      <c r="I715">
        <f>SUMIF(negtgel!U$2:BL$2,'Tsalin uzuulelt'!H$1,negtgel!U715:BL715) + SUMIF(negtgel!U$2:BL$2,'Tsalin uzuulelt'!H$2,negtgel!U715:BL715)+SUMIF(negtgel!U$2:BL$2,'Tsalin uzuulelt'!H$3,negtgel!U715:BL715)+SUMIF(negtgel!U$2:BL$2,'Tsalin uzuulelt'!H$4,negtgel!U715:BL715)+SUMIF(negtgel!U$2:BL$2,'Tsalin uzuulelt'!H$5,negtgel!U715:BL715)</f>
      </c>
      <c r="J715">
        <f>SUMIF(negtgel!U$2:BL$2,'Tsalin uzuulelt'!J$1,negtgel!U715:BL715) + SUMIF(negtgel!U$2:BL$2,'Tsalin uzuulelt'!J$2,negtgel!U715:BL715)+SUMIF(negtgel!U$2:BL$2,'Tsalin uzuulelt'!J$3,negtgel!U715:BL715)+SUMIF(negtgel!U$2:BL$2,'Tsalin uzuulelt'!J$4,negtgel!U715:BL715)+SUMIF(negtgel!U$2:BL$2,'Tsalin uzuulelt'!J$5,negtgel!U715:BL715)</f>
      </c>
      <c r="K715">
        <f>SUMIF(negtgel!U$2:BL$2,'Tsalin uzuulelt'!L$1,negtgel!U715:BL715) + SUMIF(negtgel!U$2:BL$2,'Tsalin uzuulelt'!L$2,negtgel!U715:BL715)+SUMIF(negtgel!U$2:BL$2,'Tsalin uzuulelt'!L$3,negtgel!U715:BL715)+SUMIF(negtgel!U$2:BL$2,'Tsalin uzuulelt'!L$4,negtgel!U715:BL715)+SUMIF(negtgel!U$2:BL$2,'Tsalin uzuulelt'!L$5,negtgel!U715:BL715)</f>
      </c>
      <c r="L715">
        <f>SUMIF(negtgel!U$2:BL$2,'Tsalin uzuulelt'!N$1,negtgel!U715:BL715) + SUMIF(negtgel!U$2:BL$2,'Tsalin uzuulelt'!N$2,negtgel!U715:BL715)+SUMIF(negtgel!U$2:BL$2,'Tsalin uzuulelt'!N$3,negtgel!U715:BL715)+SUMIF(negtgel!U$2:BL$2,'Tsalin uzuulelt'!N$4,negtgel!U715:BL715)+SUMIF(negtgel!U$2:BL$2,'Tsalin uzuulelt'!N$5,negtgel!U715:BL715)</f>
      </c>
      <c r="M715">
        <f>SUMIF(negtgel!U$2:BL$2,'Tsalin uzuulelt'!P$1,negtgel!U715:BL715) + SUMIF(negtgel!U$2:BL$2,'Tsalin uzuulelt'!P$2,negtgel!U715:BL715)+ SUMIF(negtgel!U$2:BL$2,'Tsalin uzuulelt'!P$3,negtgel!U715:BL715)+ SUMIF(negtgel!U$2:BL$2,'Tsalin uzuulelt'!P$4,negtgel!U715:BL715)+ SUMIF(negtgel!U$2:BL$2,'Tsalin uzuulelt'!P$5,negtgel!U715:BL715)</f>
      </c>
      <c r="N715">
        <f>IF(ISNUMBER(U715*1)=CF715,0,K715-H715-G715)</f>
      </c>
      <c r="O715">
        <f>IF(ISNUMBER(U715*1)=CF715,0,L715)</f>
      </c>
      <c r="P715">
        <f>IF(ISNUMBER(U715*1)=CF715,0,M715)</f>
      </c>
      <c r="Q715">
        <f>IF(N715&gt;2400000,N715,0)</f>
      </c>
      <c r="R715">
        <f>IF(L715/Q715*100&lt;3,2,10)</f>
      </c>
      <c r="S715">
        <f>IF(CH715=0,0,IF(B715&gt;9,10,IF(B715&gt;8,B715,IF(B715&gt;7.7,7.8,IF(B715&gt;3,B715,IF(B715&gt;1.5,2))))))</f>
      </c>
      <c r="T715">
        <f>IFERROR(U715*1,0)</f>
      </c>
      <c r="U715" t="n">
        <v>57.0</v>
      </c>
      <c r="V715" t="s">
        <v>4484</v>
      </c>
      <c r="W715" t="s">
        <v>4469</v>
      </c>
      <c r="X715" t="n">
        <v>645556.0</v>
      </c>
      <c r="Y715" t="n">
        <v>616213.0</v>
      </c>
      <c r="Z715" t="n">
        <v>61621.0</v>
      </c>
      <c r="AA715" t="n">
        <v>104756.0</v>
      </c>
      <c r="AB715" t="n">
        <v>0.0</v>
      </c>
      <c r="AC715" t="n">
        <v>0.0</v>
      </c>
      <c r="AD715" t="n">
        <v>0.0</v>
      </c>
      <c r="AE715" t="n">
        <v>0.0</v>
      </c>
      <c r="AF715" t="n">
        <v>63000.0</v>
      </c>
      <c r="AG715" t="n">
        <v>0.0</v>
      </c>
      <c r="AH715" t="n">
        <v>0.0</v>
      </c>
      <c r="AI715" t="n">
        <v>0.0</v>
      </c>
      <c r="AJ715" t="n">
        <v>0.0</v>
      </c>
      <c r="AK715" t="n">
        <v>0.0</v>
      </c>
      <c r="AL715" t="n">
        <v>0.0</v>
      </c>
      <c r="AM715" t="n">
        <v>0.0</v>
      </c>
      <c r="AN715" t="n">
        <v>0.0</v>
      </c>
      <c r="AO715" t="n">
        <v>845590.0</v>
      </c>
      <c r="AP715" t="n">
        <v>84559.0</v>
      </c>
      <c r="AQ715" t="n">
        <v>69733.1</v>
      </c>
      <c r="CG715"/>
    </row>
    <row r="716">
      <c r="A716" t="n">
        <v>11.0</v>
      </c>
      <c r="B716">
        <f>IF((K716-G716-H716&gt;2400000),10,(L716/(K716-G716-H716)*100))</f>
      </c>
      <c r="C716">
        <f>IF(N716&gt;2400000,240000,(N716*S716)/100)</f>
      </c>
      <c r="D716">
        <f>IF(S716=0,0,IF((N716-I716)&gt;2400000,((((((N716-I716-J716)-240000))*0.1+(I716+J716)*0.1)))-7000,((((((N716-I716-J716)-(N716-I716-J716)*S716/100)))*0.1+(I716+J716)*0.1)-7000)))</f>
      </c>
      <c r="E716">
        <f>C716-O716</f>
      </c>
      <c r="F716">
        <f>D716-P716</f>
      </c>
      <c r="G716">
        <f>SUMIF(negtgel!U$2:BL$2,'Tsalin uzuulelt'!B$1,negtgel!U716:BL716) + SUMIF(negtgel!U$2:BL$2,'Tsalin uzuulelt'!B$2,negtgel!U716:BL716)+SUMIF(negtgel!U$2:BL$2,'Tsalin uzuulelt'!B$3,negtgel!U716:BL716)+SUMIF(negtgel!U$2:BL$2,'Tsalin uzuulelt'!B$4,negtgel!U716:BL716)+SUMIF(negtgel!U$2:BL$2,'Tsalin uzuulelt'!B$5,negtgel!U716:BL716)</f>
      </c>
      <c r="H716">
        <f>SUMIF(negtgel!U$2:BL$2,'Tsalin uzuulelt'!F$1,negtgel!U716:BL716) + SUMIF(negtgel!U$2:BL$2,'Tsalin uzuulelt'!F$2,negtgel!U716:BL716)+SUMIF(negtgel!U$2:BL$2,'Tsalin uzuulelt'!F$3,negtgel!U716:BL716)+SUMIF(negtgel!U$2:BL$2,'Tsalin uzuulelt'!F$4,negtgel!U716:BL716)+SUMIF(negtgel!U$2:BL$2,'Tsalin uzuulelt'!F$5,negtgel!U716:BL716)</f>
      </c>
      <c r="I716">
        <f>SUMIF(negtgel!U$2:BL$2,'Tsalin uzuulelt'!H$1,negtgel!U716:BL716) + SUMIF(negtgel!U$2:BL$2,'Tsalin uzuulelt'!H$2,negtgel!U716:BL716)+SUMIF(negtgel!U$2:BL$2,'Tsalin uzuulelt'!H$3,negtgel!U716:BL716)+SUMIF(negtgel!U$2:BL$2,'Tsalin uzuulelt'!H$4,negtgel!U716:BL716)+SUMIF(negtgel!U$2:BL$2,'Tsalin uzuulelt'!H$5,negtgel!U716:BL716)</f>
      </c>
      <c r="J716">
        <f>SUMIF(negtgel!U$2:BL$2,'Tsalin uzuulelt'!J$1,negtgel!U716:BL716) + SUMIF(negtgel!U$2:BL$2,'Tsalin uzuulelt'!J$2,negtgel!U716:BL716)+SUMIF(negtgel!U$2:BL$2,'Tsalin uzuulelt'!J$3,negtgel!U716:BL716)+SUMIF(negtgel!U$2:BL$2,'Tsalin uzuulelt'!J$4,negtgel!U716:BL716)+SUMIF(negtgel!U$2:BL$2,'Tsalin uzuulelt'!J$5,negtgel!U716:BL716)</f>
      </c>
      <c r="K716">
        <f>SUMIF(negtgel!U$2:BL$2,'Tsalin uzuulelt'!L$1,negtgel!U716:BL716) + SUMIF(negtgel!U$2:BL$2,'Tsalin uzuulelt'!L$2,negtgel!U716:BL716)+SUMIF(negtgel!U$2:BL$2,'Tsalin uzuulelt'!L$3,negtgel!U716:BL716)+SUMIF(negtgel!U$2:BL$2,'Tsalin uzuulelt'!L$4,negtgel!U716:BL716)+SUMIF(negtgel!U$2:BL$2,'Tsalin uzuulelt'!L$5,negtgel!U716:BL716)</f>
      </c>
      <c r="L716">
        <f>SUMIF(negtgel!U$2:BL$2,'Tsalin uzuulelt'!N$1,negtgel!U716:BL716) + SUMIF(negtgel!U$2:BL$2,'Tsalin uzuulelt'!N$2,negtgel!U716:BL716)+SUMIF(negtgel!U$2:BL$2,'Tsalin uzuulelt'!N$3,negtgel!U716:BL716)+SUMIF(negtgel!U$2:BL$2,'Tsalin uzuulelt'!N$4,negtgel!U716:BL716)+SUMIF(negtgel!U$2:BL$2,'Tsalin uzuulelt'!N$5,negtgel!U716:BL716)</f>
      </c>
      <c r="M716">
        <f>SUMIF(negtgel!U$2:BL$2,'Tsalin uzuulelt'!P$1,negtgel!U716:BL716) + SUMIF(negtgel!U$2:BL$2,'Tsalin uzuulelt'!P$2,negtgel!U716:BL716)+ SUMIF(negtgel!U$2:BL$2,'Tsalin uzuulelt'!P$3,negtgel!U716:BL716)+ SUMIF(negtgel!U$2:BL$2,'Tsalin uzuulelt'!P$4,negtgel!U716:BL716)+ SUMIF(negtgel!U$2:BL$2,'Tsalin uzuulelt'!P$5,negtgel!U716:BL716)</f>
      </c>
      <c r="N716">
        <f>IF(ISNUMBER(U716*1)=CF716,0,K716-H716-G716)</f>
      </c>
      <c r="O716">
        <f>IF(ISNUMBER(U716*1)=CF716,0,L716)</f>
      </c>
      <c r="P716">
        <f>IF(ISNUMBER(U716*1)=CF716,0,M716)</f>
      </c>
      <c r="Q716">
        <f>IF(N716&gt;2400000,N716,0)</f>
      </c>
      <c r="R716">
        <f>IF(L716/Q716*100&lt;3,2,10)</f>
      </c>
      <c r="S716">
        <f>IF(CH716=0,0,IF(B716&gt;9,10,IF(B716&gt;8,B716,IF(B716&gt;7.7,7.8,IF(B716&gt;3,B716,IF(B716&gt;1.5,2))))))</f>
      </c>
      <c r="T716">
        <f>IFERROR(U716*1,0)</f>
      </c>
      <c r="U716" t="n">
        <v>58.0</v>
      </c>
      <c r="V716" t="s">
        <v>4531</v>
      </c>
      <c r="W716" t="s">
        <v>4471</v>
      </c>
      <c r="X716" t="n">
        <v>496912.0</v>
      </c>
      <c r="Y716" t="n">
        <v>496912.0</v>
      </c>
      <c r="Z716" t="n">
        <v>0.0</v>
      </c>
      <c r="AA716" t="n">
        <v>0.0</v>
      </c>
      <c r="AB716" t="n">
        <v>49691.0</v>
      </c>
      <c r="AC716" t="n">
        <v>0.0</v>
      </c>
      <c r="AD716" t="n">
        <v>0.0</v>
      </c>
      <c r="AE716" t="n">
        <v>0.0</v>
      </c>
      <c r="AF716" t="n">
        <v>66000.0</v>
      </c>
      <c r="AG716" t="n">
        <v>0.0</v>
      </c>
      <c r="AH716" t="n">
        <v>0.0</v>
      </c>
      <c r="AI716" t="n">
        <v>0.0</v>
      </c>
      <c r="AJ716" t="n">
        <v>0.0</v>
      </c>
      <c r="AK716" t="n">
        <v>0.0</v>
      </c>
      <c r="AL716" t="n">
        <v>0.0</v>
      </c>
      <c r="AM716" t="n">
        <v>0.0</v>
      </c>
      <c r="AN716" t="n">
        <v>0.0</v>
      </c>
      <c r="AO716" t="n">
        <v>612603.0</v>
      </c>
      <c r="AP716" t="n">
        <v>61260.0</v>
      </c>
      <c r="AQ716" t="n">
        <v>48794.3</v>
      </c>
      <c r="CG716"/>
    </row>
    <row r="717">
      <c r="A717" t="n">
        <v>11.0</v>
      </c>
      <c r="B717">
        <f>IF((K717-G717-H717&gt;2400000),10,(L717/(K717-G717-H717)*100))</f>
      </c>
      <c r="C717">
        <f>IF(N717&gt;2400000,240000,(N717*S717)/100)</f>
      </c>
      <c r="D717">
        <f>IF(S717=0,0,IF((N717-I717)&gt;2400000,((((((N717-I717-J717)-240000))*0.1+(I717+J717)*0.1)))-7000,((((((N717-I717-J717)-(N717-I717-J717)*S717/100)))*0.1+(I717+J717)*0.1)-7000)))</f>
      </c>
      <c r="E717">
        <f>C717-O717</f>
      </c>
      <c r="F717">
        <f>D717-P717</f>
      </c>
      <c r="G717">
        <f>SUMIF(negtgel!U$2:BL$2,'Tsalin uzuulelt'!B$1,negtgel!U717:BL717) + SUMIF(negtgel!U$2:BL$2,'Tsalin uzuulelt'!B$2,negtgel!U717:BL717)+SUMIF(negtgel!U$2:BL$2,'Tsalin uzuulelt'!B$3,negtgel!U717:BL717)+SUMIF(negtgel!U$2:BL$2,'Tsalin uzuulelt'!B$4,negtgel!U717:BL717)+SUMIF(negtgel!U$2:BL$2,'Tsalin uzuulelt'!B$5,negtgel!U717:BL717)</f>
      </c>
      <c r="H717">
        <f>SUMIF(negtgel!U$2:BL$2,'Tsalin uzuulelt'!F$1,negtgel!U717:BL717) + SUMIF(negtgel!U$2:BL$2,'Tsalin uzuulelt'!F$2,negtgel!U717:BL717)+SUMIF(negtgel!U$2:BL$2,'Tsalin uzuulelt'!F$3,negtgel!U717:BL717)+SUMIF(negtgel!U$2:BL$2,'Tsalin uzuulelt'!F$4,negtgel!U717:BL717)+SUMIF(negtgel!U$2:BL$2,'Tsalin uzuulelt'!F$5,negtgel!U717:BL717)</f>
      </c>
      <c r="I717">
        <f>SUMIF(negtgel!U$2:BL$2,'Tsalin uzuulelt'!H$1,negtgel!U717:BL717) + SUMIF(negtgel!U$2:BL$2,'Tsalin uzuulelt'!H$2,negtgel!U717:BL717)+SUMIF(negtgel!U$2:BL$2,'Tsalin uzuulelt'!H$3,negtgel!U717:BL717)+SUMIF(negtgel!U$2:BL$2,'Tsalin uzuulelt'!H$4,negtgel!U717:BL717)+SUMIF(negtgel!U$2:BL$2,'Tsalin uzuulelt'!H$5,negtgel!U717:BL717)</f>
      </c>
      <c r="J717">
        <f>SUMIF(negtgel!U$2:BL$2,'Tsalin uzuulelt'!J$1,negtgel!U717:BL717) + SUMIF(negtgel!U$2:BL$2,'Tsalin uzuulelt'!J$2,negtgel!U717:BL717)+SUMIF(negtgel!U$2:BL$2,'Tsalin uzuulelt'!J$3,negtgel!U717:BL717)+SUMIF(negtgel!U$2:BL$2,'Tsalin uzuulelt'!J$4,negtgel!U717:BL717)+SUMIF(negtgel!U$2:BL$2,'Tsalin uzuulelt'!J$5,negtgel!U717:BL717)</f>
      </c>
      <c r="K717">
        <f>SUMIF(negtgel!U$2:BL$2,'Tsalin uzuulelt'!L$1,negtgel!U717:BL717) + SUMIF(negtgel!U$2:BL$2,'Tsalin uzuulelt'!L$2,negtgel!U717:BL717)+SUMIF(negtgel!U$2:BL$2,'Tsalin uzuulelt'!L$3,negtgel!U717:BL717)+SUMIF(negtgel!U$2:BL$2,'Tsalin uzuulelt'!L$4,negtgel!U717:BL717)+SUMIF(negtgel!U$2:BL$2,'Tsalin uzuulelt'!L$5,negtgel!U717:BL717)</f>
      </c>
      <c r="L717">
        <f>SUMIF(negtgel!U$2:BL$2,'Tsalin uzuulelt'!N$1,negtgel!U717:BL717) + SUMIF(negtgel!U$2:BL$2,'Tsalin uzuulelt'!N$2,negtgel!U717:BL717)+SUMIF(negtgel!U$2:BL$2,'Tsalin uzuulelt'!N$3,negtgel!U717:BL717)+SUMIF(negtgel!U$2:BL$2,'Tsalin uzuulelt'!N$4,negtgel!U717:BL717)+SUMIF(negtgel!U$2:BL$2,'Tsalin uzuulelt'!N$5,negtgel!U717:BL717)</f>
      </c>
      <c r="M717">
        <f>SUMIF(negtgel!U$2:BL$2,'Tsalin uzuulelt'!P$1,negtgel!U717:BL717) + SUMIF(negtgel!U$2:BL$2,'Tsalin uzuulelt'!P$2,negtgel!U717:BL717)+ SUMIF(negtgel!U$2:BL$2,'Tsalin uzuulelt'!P$3,negtgel!U717:BL717)+ SUMIF(negtgel!U$2:BL$2,'Tsalin uzuulelt'!P$4,negtgel!U717:BL717)+ SUMIF(negtgel!U$2:BL$2,'Tsalin uzuulelt'!P$5,negtgel!U717:BL717)</f>
      </c>
      <c r="N717">
        <f>IF(ISNUMBER(U717*1)=CF717,0,K717-H717-G717)</f>
      </c>
      <c r="O717">
        <f>IF(ISNUMBER(U717*1)=CF717,0,L717)</f>
      </c>
      <c r="P717">
        <f>IF(ISNUMBER(U717*1)=CF717,0,M717)</f>
      </c>
      <c r="Q717">
        <f>IF(N717&gt;2400000,N717,0)</f>
      </c>
      <c r="R717">
        <f>IF(L717/Q717*100&lt;3,2,10)</f>
      </c>
      <c r="S717">
        <f>IF(CH717=0,0,IF(B717&gt;9,10,IF(B717&gt;8,B717,IF(B717&gt;7.7,7.8,IF(B717&gt;3,B717,IF(B717&gt;1.5,2))))))</f>
      </c>
      <c r="T717">
        <f>IFERROR(U717*1,0)</f>
      </c>
      <c r="U717" t="n">
        <v>59.0</v>
      </c>
      <c r="V717" t="s">
        <v>4551</v>
      </c>
      <c r="W717" t="s">
        <v>4469</v>
      </c>
      <c r="X717" t="n">
        <v>645556.0</v>
      </c>
      <c r="Y717" t="n">
        <v>293435.0</v>
      </c>
      <c r="Z717" t="n">
        <v>44015.0</v>
      </c>
      <c r="AA717" t="n">
        <v>49884.0</v>
      </c>
      <c r="AB717" t="n">
        <v>0.0</v>
      </c>
      <c r="AC717" t="n">
        <v>0.0</v>
      </c>
      <c r="AD717" t="n">
        <v>0.0</v>
      </c>
      <c r="AE717" t="n">
        <v>0.0</v>
      </c>
      <c r="AF717" t="n">
        <v>30000.0</v>
      </c>
      <c r="AG717" t="n">
        <v>0.0</v>
      </c>
      <c r="AH717" t="n">
        <v>0.0</v>
      </c>
      <c r="AI717" t="n">
        <v>0.0</v>
      </c>
      <c r="AJ717" t="n">
        <v>0.0</v>
      </c>
      <c r="AK717" t="n">
        <v>0.0</v>
      </c>
      <c r="AL717" t="n">
        <v>355553.0</v>
      </c>
      <c r="AM717" t="n">
        <v>0.0</v>
      </c>
      <c r="AN717" t="n">
        <v>0.0</v>
      </c>
      <c r="AO717" t="n">
        <v>772887.0</v>
      </c>
      <c r="AP717" t="n">
        <v>41734.0</v>
      </c>
      <c r="AQ717" t="n">
        <v>30860.1</v>
      </c>
      <c r="CG717"/>
    </row>
    <row r="718">
      <c r="A718" t="n">
        <v>11.0</v>
      </c>
      <c r="B718">
        <f>IF((K718-G718-H718&gt;2400000),10,(L718/(K718-G718-H718)*100))</f>
      </c>
      <c r="C718">
        <f>IF(N718&gt;2400000,240000,(N718*S718)/100)</f>
      </c>
      <c r="D718">
        <f>IF(S718=0,0,IF((N718-I718)&gt;2400000,((((((N718-I718-J718)-240000))*0.1+(I718+J718)*0.1)))-7000,((((((N718-I718-J718)-(N718-I718-J718)*S718/100)))*0.1+(I718+J718)*0.1)-7000)))</f>
      </c>
      <c r="E718">
        <f>C718-O718</f>
      </c>
      <c r="F718">
        <f>D718-P718</f>
      </c>
      <c r="G718">
        <f>SUMIF(negtgel!U$2:BL$2,'Tsalin uzuulelt'!B$1,negtgel!U718:BL718) + SUMIF(negtgel!U$2:BL$2,'Tsalin uzuulelt'!B$2,negtgel!U718:BL718)+SUMIF(negtgel!U$2:BL$2,'Tsalin uzuulelt'!B$3,negtgel!U718:BL718)+SUMIF(negtgel!U$2:BL$2,'Tsalin uzuulelt'!B$4,negtgel!U718:BL718)+SUMIF(negtgel!U$2:BL$2,'Tsalin uzuulelt'!B$5,negtgel!U718:BL718)</f>
      </c>
      <c r="H718">
        <f>SUMIF(negtgel!U$2:BL$2,'Tsalin uzuulelt'!F$1,negtgel!U718:BL718) + SUMIF(negtgel!U$2:BL$2,'Tsalin uzuulelt'!F$2,negtgel!U718:BL718)+SUMIF(negtgel!U$2:BL$2,'Tsalin uzuulelt'!F$3,negtgel!U718:BL718)+SUMIF(negtgel!U$2:BL$2,'Tsalin uzuulelt'!F$4,negtgel!U718:BL718)+SUMIF(negtgel!U$2:BL$2,'Tsalin uzuulelt'!F$5,negtgel!U718:BL718)</f>
      </c>
      <c r="I718">
        <f>SUMIF(negtgel!U$2:BL$2,'Tsalin uzuulelt'!H$1,negtgel!U718:BL718) + SUMIF(negtgel!U$2:BL$2,'Tsalin uzuulelt'!H$2,negtgel!U718:BL718)+SUMIF(negtgel!U$2:BL$2,'Tsalin uzuulelt'!H$3,negtgel!U718:BL718)+SUMIF(negtgel!U$2:BL$2,'Tsalin uzuulelt'!H$4,negtgel!U718:BL718)+SUMIF(negtgel!U$2:BL$2,'Tsalin uzuulelt'!H$5,negtgel!U718:BL718)</f>
      </c>
      <c r="J718">
        <f>SUMIF(negtgel!U$2:BL$2,'Tsalin uzuulelt'!J$1,negtgel!U718:BL718) + SUMIF(negtgel!U$2:BL$2,'Tsalin uzuulelt'!J$2,negtgel!U718:BL718)+SUMIF(negtgel!U$2:BL$2,'Tsalin uzuulelt'!J$3,negtgel!U718:BL718)+SUMIF(negtgel!U$2:BL$2,'Tsalin uzuulelt'!J$4,negtgel!U718:BL718)+SUMIF(negtgel!U$2:BL$2,'Tsalin uzuulelt'!J$5,negtgel!U718:BL718)</f>
      </c>
      <c r="K718">
        <f>SUMIF(negtgel!U$2:BL$2,'Tsalin uzuulelt'!L$1,negtgel!U718:BL718) + SUMIF(negtgel!U$2:BL$2,'Tsalin uzuulelt'!L$2,negtgel!U718:BL718)+SUMIF(negtgel!U$2:BL$2,'Tsalin uzuulelt'!L$3,negtgel!U718:BL718)+SUMIF(negtgel!U$2:BL$2,'Tsalin uzuulelt'!L$4,negtgel!U718:BL718)+SUMIF(negtgel!U$2:BL$2,'Tsalin uzuulelt'!L$5,negtgel!U718:BL718)</f>
      </c>
      <c r="L718">
        <f>SUMIF(negtgel!U$2:BL$2,'Tsalin uzuulelt'!N$1,negtgel!U718:BL718) + SUMIF(negtgel!U$2:BL$2,'Tsalin uzuulelt'!N$2,negtgel!U718:BL718)+SUMIF(negtgel!U$2:BL$2,'Tsalin uzuulelt'!N$3,negtgel!U718:BL718)+SUMIF(negtgel!U$2:BL$2,'Tsalin uzuulelt'!N$4,negtgel!U718:BL718)+SUMIF(negtgel!U$2:BL$2,'Tsalin uzuulelt'!N$5,negtgel!U718:BL718)</f>
      </c>
      <c r="M718">
        <f>SUMIF(negtgel!U$2:BL$2,'Tsalin uzuulelt'!P$1,negtgel!U718:BL718) + SUMIF(negtgel!U$2:BL$2,'Tsalin uzuulelt'!P$2,negtgel!U718:BL718)+ SUMIF(negtgel!U$2:BL$2,'Tsalin uzuulelt'!P$3,negtgel!U718:BL718)+ SUMIF(negtgel!U$2:BL$2,'Tsalin uzuulelt'!P$4,negtgel!U718:BL718)+ SUMIF(negtgel!U$2:BL$2,'Tsalin uzuulelt'!P$5,negtgel!U718:BL718)</f>
      </c>
      <c r="N718">
        <f>IF(ISNUMBER(U718*1)=CF718,0,K718-H718-G718)</f>
      </c>
      <c r="O718">
        <f>IF(ISNUMBER(U718*1)=CF718,0,L718)</f>
      </c>
      <c r="P718">
        <f>IF(ISNUMBER(U718*1)=CF718,0,M718)</f>
      </c>
      <c r="Q718">
        <f>IF(N718&gt;2400000,N718,0)</f>
      </c>
      <c r="R718">
        <f>IF(L718/Q718*100&lt;3,2,10)</f>
      </c>
      <c r="S718">
        <f>IF(CH718=0,0,IF(B718&gt;9,10,IF(B718&gt;8,B718,IF(B718&gt;7.7,7.8,IF(B718&gt;3,B718,IF(B718&gt;1.5,2))))))</f>
      </c>
      <c r="T718">
        <f>IFERROR(U718*1,0)</f>
      </c>
      <c r="U718" t="s">
        <v>4494</v>
      </c>
      <c r="V718"/>
      <c r="W718"/>
      <c r="X718"/>
      <c r="Y718"/>
      <c r="Z718"/>
      <c r="AA718"/>
      <c r="AB718"/>
      <c r="AC718"/>
      <c r="AD718"/>
      <c r="AE718"/>
      <c r="AF718"/>
      <c r="AG718"/>
      <c r="AH718"/>
      <c r="AI718"/>
      <c r="AJ718"/>
      <c r="AK718"/>
      <c r="AL718"/>
      <c r="AM718"/>
      <c r="AN718"/>
      <c r="AO718"/>
      <c r="AP718"/>
      <c r="AQ718"/>
      <c r="CG718"/>
    </row>
    <row r="719">
      <c r="A719" t="n">
        <v>11.0</v>
      </c>
      <c r="B719">
        <f>IF((K719-G719-H719&gt;2400000),10,(L719/(K719-G719-H719)*100))</f>
      </c>
      <c r="C719">
        <f>IF(N719&gt;2400000,240000,(N719*S719)/100)</f>
      </c>
      <c r="D719">
        <f>IF(S719=0,0,IF((N719-I719)&gt;2400000,((((((N719-I719-J719)-240000))*0.1+(I719+J719)*0.1)))-7000,((((((N719-I719-J719)-(N719-I719-J719)*S719/100)))*0.1+(I719+J719)*0.1)-7000)))</f>
      </c>
      <c r="E719">
        <f>C719-O719</f>
      </c>
      <c r="F719">
        <f>D719-P719</f>
      </c>
      <c r="G719">
        <f>SUMIF(negtgel!U$2:BL$2,'Tsalin uzuulelt'!B$1,negtgel!U719:BL719) + SUMIF(negtgel!U$2:BL$2,'Tsalin uzuulelt'!B$2,negtgel!U719:BL719)+SUMIF(negtgel!U$2:BL$2,'Tsalin uzuulelt'!B$3,negtgel!U719:BL719)+SUMIF(negtgel!U$2:BL$2,'Tsalin uzuulelt'!B$4,negtgel!U719:BL719)+SUMIF(negtgel!U$2:BL$2,'Tsalin uzuulelt'!B$5,negtgel!U719:BL719)</f>
      </c>
      <c r="H719">
        <f>SUMIF(negtgel!U$2:BL$2,'Tsalin uzuulelt'!F$1,negtgel!U719:BL719) + SUMIF(negtgel!U$2:BL$2,'Tsalin uzuulelt'!F$2,negtgel!U719:BL719)+SUMIF(negtgel!U$2:BL$2,'Tsalin uzuulelt'!F$3,negtgel!U719:BL719)+SUMIF(negtgel!U$2:BL$2,'Tsalin uzuulelt'!F$4,negtgel!U719:BL719)+SUMIF(negtgel!U$2:BL$2,'Tsalin uzuulelt'!F$5,negtgel!U719:BL719)</f>
      </c>
      <c r="I719">
        <f>SUMIF(negtgel!U$2:BL$2,'Tsalin uzuulelt'!H$1,negtgel!U719:BL719) + SUMIF(negtgel!U$2:BL$2,'Tsalin uzuulelt'!H$2,negtgel!U719:BL719)+SUMIF(negtgel!U$2:BL$2,'Tsalin uzuulelt'!H$3,negtgel!U719:BL719)+SUMIF(negtgel!U$2:BL$2,'Tsalin uzuulelt'!H$4,negtgel!U719:BL719)+SUMIF(negtgel!U$2:BL$2,'Tsalin uzuulelt'!H$5,negtgel!U719:BL719)</f>
      </c>
      <c r="J719">
        <f>SUMIF(negtgel!U$2:BL$2,'Tsalin uzuulelt'!J$1,negtgel!U719:BL719) + SUMIF(negtgel!U$2:BL$2,'Tsalin uzuulelt'!J$2,negtgel!U719:BL719)+SUMIF(negtgel!U$2:BL$2,'Tsalin uzuulelt'!J$3,negtgel!U719:BL719)+SUMIF(negtgel!U$2:BL$2,'Tsalin uzuulelt'!J$4,negtgel!U719:BL719)+SUMIF(negtgel!U$2:BL$2,'Tsalin uzuulelt'!J$5,negtgel!U719:BL719)</f>
      </c>
      <c r="K719">
        <f>SUMIF(negtgel!U$2:BL$2,'Tsalin uzuulelt'!L$1,negtgel!U719:BL719) + SUMIF(negtgel!U$2:BL$2,'Tsalin uzuulelt'!L$2,negtgel!U719:BL719)+SUMIF(negtgel!U$2:BL$2,'Tsalin uzuulelt'!L$3,negtgel!U719:BL719)+SUMIF(negtgel!U$2:BL$2,'Tsalin uzuulelt'!L$4,negtgel!U719:BL719)+SUMIF(negtgel!U$2:BL$2,'Tsalin uzuulelt'!L$5,negtgel!U719:BL719)</f>
      </c>
      <c r="L719">
        <f>SUMIF(negtgel!U$2:BL$2,'Tsalin uzuulelt'!N$1,negtgel!U719:BL719) + SUMIF(negtgel!U$2:BL$2,'Tsalin uzuulelt'!N$2,negtgel!U719:BL719)+SUMIF(negtgel!U$2:BL$2,'Tsalin uzuulelt'!N$3,negtgel!U719:BL719)+SUMIF(negtgel!U$2:BL$2,'Tsalin uzuulelt'!N$4,negtgel!U719:BL719)+SUMIF(negtgel!U$2:BL$2,'Tsalin uzuulelt'!N$5,negtgel!U719:BL719)</f>
      </c>
      <c r="M719">
        <f>SUMIF(negtgel!U$2:BL$2,'Tsalin uzuulelt'!P$1,negtgel!U719:BL719) + SUMIF(negtgel!U$2:BL$2,'Tsalin uzuulelt'!P$2,negtgel!U719:BL719)+ SUMIF(negtgel!U$2:BL$2,'Tsalin uzuulelt'!P$3,negtgel!U719:BL719)+ SUMIF(negtgel!U$2:BL$2,'Tsalin uzuulelt'!P$4,negtgel!U719:BL719)+ SUMIF(negtgel!U$2:BL$2,'Tsalin uzuulelt'!P$5,negtgel!U719:BL719)</f>
      </c>
      <c r="N719">
        <f>IF(ISNUMBER(U719*1)=CF719,0,K719-H719-G719)</f>
      </c>
      <c r="O719">
        <f>IF(ISNUMBER(U719*1)=CF719,0,L719)</f>
      </c>
      <c r="P719">
        <f>IF(ISNUMBER(U719*1)=CF719,0,M719)</f>
      </c>
      <c r="Q719">
        <f>IF(N719&gt;2400000,N719,0)</f>
      </c>
      <c r="R719">
        <f>IF(L719/Q719*100&lt;3,2,10)</f>
      </c>
      <c r="S719">
        <f>IF(CH719=0,0,IF(B719&gt;9,10,IF(B719&gt;8,B719,IF(B719&gt;7.7,7.8,IF(B719&gt;3,B719,IF(B719&gt;1.5,2))))))</f>
      </c>
      <c r="T719">
        <f>IFERROR(U719*1,0)</f>
      </c>
      <c r="U719" t="n">
        <v>67.0</v>
      </c>
      <c r="V719" t="s">
        <v>4495</v>
      </c>
      <c r="W719" t="s">
        <v>4469</v>
      </c>
      <c r="X719" t="n">
        <v>547759.0</v>
      </c>
      <c r="Y719" t="n">
        <v>547759.0</v>
      </c>
      <c r="Z719" t="n">
        <v>0.0</v>
      </c>
      <c r="AA719" t="n">
        <v>0.0</v>
      </c>
      <c r="AB719" t="n">
        <v>0.0</v>
      </c>
      <c r="AC719" t="n">
        <v>0.0</v>
      </c>
      <c r="AD719" t="n">
        <v>219104.0</v>
      </c>
      <c r="AE719" t="n">
        <v>0.0</v>
      </c>
      <c r="AF719" t="n">
        <v>66000.0</v>
      </c>
      <c r="AG719" t="n">
        <v>0.0</v>
      </c>
      <c r="AH719" t="n">
        <v>0.0</v>
      </c>
      <c r="AI719" t="n">
        <v>0.0</v>
      </c>
      <c r="AJ719" t="n">
        <v>0.0</v>
      </c>
      <c r="AK719" t="n">
        <v>0.0</v>
      </c>
      <c r="AL719" t="n">
        <v>0.0</v>
      </c>
      <c r="AM719" t="n">
        <v>0.0</v>
      </c>
      <c r="AN719" t="n">
        <v>0.0</v>
      </c>
      <c r="AO719" t="n">
        <v>832863.0</v>
      </c>
      <c r="AP719" t="n">
        <v>83286.0</v>
      </c>
      <c r="AQ719" t="n">
        <v>68617.7</v>
      </c>
      <c r="CG719"/>
    </row>
    <row r="720">
      <c r="A720" t="n">
        <v>11.0</v>
      </c>
      <c r="B720">
        <f>IF((K720-G720-H720&gt;2400000),10,(L720/(K720-G720-H720)*100))</f>
      </c>
      <c r="C720">
        <f>IF(N720&gt;2400000,240000,(N720*S720)/100)</f>
      </c>
      <c r="D720">
        <f>IF(S720=0,0,IF((N720-I720)&gt;2400000,((((((N720-I720-J720)-240000))*0.1+(I720+J720)*0.1)))-7000,((((((N720-I720-J720)-(N720-I720-J720)*S720/100)))*0.1+(I720+J720)*0.1)-7000)))</f>
      </c>
      <c r="E720">
        <f>C720-O720</f>
      </c>
      <c r="F720">
        <f>D720-P720</f>
      </c>
      <c r="G720">
        <f>SUMIF(negtgel!U$2:BL$2,'Tsalin uzuulelt'!B$1,negtgel!U720:BL720) + SUMIF(negtgel!U$2:BL$2,'Tsalin uzuulelt'!B$2,negtgel!U720:BL720)+SUMIF(negtgel!U$2:BL$2,'Tsalin uzuulelt'!B$3,negtgel!U720:BL720)+SUMIF(negtgel!U$2:BL$2,'Tsalin uzuulelt'!B$4,negtgel!U720:BL720)+SUMIF(negtgel!U$2:BL$2,'Tsalin uzuulelt'!B$5,negtgel!U720:BL720)</f>
      </c>
      <c r="H720">
        <f>SUMIF(negtgel!U$2:BL$2,'Tsalin uzuulelt'!F$1,negtgel!U720:BL720) + SUMIF(negtgel!U$2:BL$2,'Tsalin uzuulelt'!F$2,negtgel!U720:BL720)+SUMIF(negtgel!U$2:BL$2,'Tsalin uzuulelt'!F$3,negtgel!U720:BL720)+SUMIF(negtgel!U$2:BL$2,'Tsalin uzuulelt'!F$4,negtgel!U720:BL720)+SUMIF(negtgel!U$2:BL$2,'Tsalin uzuulelt'!F$5,negtgel!U720:BL720)</f>
      </c>
      <c r="I720">
        <f>SUMIF(negtgel!U$2:BL$2,'Tsalin uzuulelt'!H$1,negtgel!U720:BL720) + SUMIF(negtgel!U$2:BL$2,'Tsalin uzuulelt'!H$2,negtgel!U720:BL720)+SUMIF(negtgel!U$2:BL$2,'Tsalin uzuulelt'!H$3,negtgel!U720:BL720)+SUMIF(negtgel!U$2:BL$2,'Tsalin uzuulelt'!H$4,negtgel!U720:BL720)+SUMIF(negtgel!U$2:BL$2,'Tsalin uzuulelt'!H$5,negtgel!U720:BL720)</f>
      </c>
      <c r="J720">
        <f>SUMIF(negtgel!U$2:BL$2,'Tsalin uzuulelt'!J$1,negtgel!U720:BL720) + SUMIF(negtgel!U$2:BL$2,'Tsalin uzuulelt'!J$2,negtgel!U720:BL720)+SUMIF(negtgel!U$2:BL$2,'Tsalin uzuulelt'!J$3,negtgel!U720:BL720)+SUMIF(negtgel!U$2:BL$2,'Tsalin uzuulelt'!J$4,negtgel!U720:BL720)+SUMIF(negtgel!U$2:BL$2,'Tsalin uzuulelt'!J$5,negtgel!U720:BL720)</f>
      </c>
      <c r="K720">
        <f>SUMIF(negtgel!U$2:BL$2,'Tsalin uzuulelt'!L$1,negtgel!U720:BL720) + SUMIF(negtgel!U$2:BL$2,'Tsalin uzuulelt'!L$2,negtgel!U720:BL720)+SUMIF(negtgel!U$2:BL$2,'Tsalin uzuulelt'!L$3,negtgel!U720:BL720)+SUMIF(negtgel!U$2:BL$2,'Tsalin uzuulelt'!L$4,negtgel!U720:BL720)+SUMIF(negtgel!U$2:BL$2,'Tsalin uzuulelt'!L$5,negtgel!U720:BL720)</f>
      </c>
      <c r="L720">
        <f>SUMIF(negtgel!U$2:BL$2,'Tsalin uzuulelt'!N$1,negtgel!U720:BL720) + SUMIF(negtgel!U$2:BL$2,'Tsalin uzuulelt'!N$2,negtgel!U720:BL720)+SUMIF(negtgel!U$2:BL$2,'Tsalin uzuulelt'!N$3,negtgel!U720:BL720)+SUMIF(negtgel!U$2:BL$2,'Tsalin uzuulelt'!N$4,negtgel!U720:BL720)+SUMIF(negtgel!U$2:BL$2,'Tsalin uzuulelt'!N$5,negtgel!U720:BL720)</f>
      </c>
      <c r="M720">
        <f>SUMIF(negtgel!U$2:BL$2,'Tsalin uzuulelt'!P$1,negtgel!U720:BL720) + SUMIF(negtgel!U$2:BL$2,'Tsalin uzuulelt'!P$2,negtgel!U720:BL720)+ SUMIF(negtgel!U$2:BL$2,'Tsalin uzuulelt'!P$3,negtgel!U720:BL720)+ SUMIF(negtgel!U$2:BL$2,'Tsalin uzuulelt'!P$4,negtgel!U720:BL720)+ SUMIF(negtgel!U$2:BL$2,'Tsalin uzuulelt'!P$5,negtgel!U720:BL720)</f>
      </c>
      <c r="N720">
        <f>IF(ISNUMBER(U720*1)=CF720,0,K720-H720-G720)</f>
      </c>
      <c r="O720">
        <f>IF(ISNUMBER(U720*1)=CF720,0,L720)</f>
      </c>
      <c r="P720">
        <f>IF(ISNUMBER(U720*1)=CF720,0,M720)</f>
      </c>
      <c r="Q720">
        <f>IF(N720&gt;2400000,N720,0)</f>
      </c>
      <c r="R720">
        <f>IF(L720/Q720*100&lt;3,2,10)</f>
      </c>
      <c r="S720">
        <f>IF(CH720=0,0,IF(B720&gt;9,10,IF(B720&gt;8,B720,IF(B720&gt;7.7,7.8,IF(B720&gt;3,B720,IF(B720&gt;1.5,2))))))</f>
      </c>
      <c r="T720">
        <f>IFERROR(U720*1,0)</f>
      </c>
      <c r="U720" t="n">
        <v>68.0</v>
      </c>
      <c r="V720" t="s">
        <v>4496</v>
      </c>
      <c r="W720" t="s">
        <v>4469</v>
      </c>
      <c r="X720" t="n">
        <v>677436.0</v>
      </c>
      <c r="Y720" t="n">
        <v>677436.0</v>
      </c>
      <c r="Z720" t="n">
        <v>135487.0</v>
      </c>
      <c r="AA720" t="n">
        <v>135487.0</v>
      </c>
      <c r="AB720" t="n">
        <v>0.0</v>
      </c>
      <c r="AC720" t="n">
        <v>0.0</v>
      </c>
      <c r="AD720" t="n">
        <v>0.0</v>
      </c>
      <c r="AE720" t="n">
        <v>0.0</v>
      </c>
      <c r="AF720" t="n">
        <v>66000.0</v>
      </c>
      <c r="AG720" t="n">
        <v>0.0</v>
      </c>
      <c r="AH720" t="n">
        <v>0.0</v>
      </c>
      <c r="AI720" t="n">
        <v>0.0</v>
      </c>
      <c r="AJ720" t="n">
        <v>0.0</v>
      </c>
      <c r="AK720" t="n">
        <v>0.0</v>
      </c>
      <c r="AL720" t="n">
        <v>0.0</v>
      </c>
      <c r="AM720" t="n">
        <v>0.0</v>
      </c>
      <c r="AN720" t="n">
        <v>0.0</v>
      </c>
      <c r="AO720" t="n">
        <v>1014410.0</v>
      </c>
      <c r="AP720" t="n">
        <v>101441.0</v>
      </c>
      <c r="AQ720" t="n">
        <v>84956.9</v>
      </c>
      <c r="CG720"/>
    </row>
    <row r="721">
      <c r="A721" t="n">
        <v>11.0</v>
      </c>
      <c r="B721">
        <f>IF((K721-G721-H721&gt;2400000),10,(L721/(K721-G721-H721)*100))</f>
      </c>
      <c r="C721">
        <f>IF(N721&gt;2400000,240000,(N721*S721)/100)</f>
      </c>
      <c r="D721">
        <f>IF(S721=0,0,IF((N721-I721)&gt;2400000,((((((N721-I721-J721)-240000))*0.1+(I721+J721)*0.1)))-7000,((((((N721-I721-J721)-(N721-I721-J721)*S721/100)))*0.1+(I721+J721)*0.1)-7000)))</f>
      </c>
      <c r="E721">
        <f>C721-O721</f>
      </c>
      <c r="F721">
        <f>D721-P721</f>
      </c>
      <c r="G721">
        <f>SUMIF(negtgel!U$2:BL$2,'Tsalin uzuulelt'!B$1,negtgel!U721:BL721) + SUMIF(negtgel!U$2:BL$2,'Tsalin uzuulelt'!B$2,negtgel!U721:BL721)+SUMIF(negtgel!U$2:BL$2,'Tsalin uzuulelt'!B$3,negtgel!U721:BL721)+SUMIF(negtgel!U$2:BL$2,'Tsalin uzuulelt'!B$4,negtgel!U721:BL721)+SUMIF(negtgel!U$2:BL$2,'Tsalin uzuulelt'!B$5,negtgel!U721:BL721)</f>
      </c>
      <c r="H721">
        <f>SUMIF(negtgel!U$2:BL$2,'Tsalin uzuulelt'!F$1,negtgel!U721:BL721) + SUMIF(negtgel!U$2:BL$2,'Tsalin uzuulelt'!F$2,negtgel!U721:BL721)+SUMIF(negtgel!U$2:BL$2,'Tsalin uzuulelt'!F$3,negtgel!U721:BL721)+SUMIF(negtgel!U$2:BL$2,'Tsalin uzuulelt'!F$4,negtgel!U721:BL721)+SUMIF(negtgel!U$2:BL$2,'Tsalin uzuulelt'!F$5,negtgel!U721:BL721)</f>
      </c>
      <c r="I721">
        <f>SUMIF(negtgel!U$2:BL$2,'Tsalin uzuulelt'!H$1,negtgel!U721:BL721) + SUMIF(negtgel!U$2:BL$2,'Tsalin uzuulelt'!H$2,negtgel!U721:BL721)+SUMIF(negtgel!U$2:BL$2,'Tsalin uzuulelt'!H$3,negtgel!U721:BL721)+SUMIF(negtgel!U$2:BL$2,'Tsalin uzuulelt'!H$4,negtgel!U721:BL721)+SUMIF(negtgel!U$2:BL$2,'Tsalin uzuulelt'!H$5,negtgel!U721:BL721)</f>
      </c>
      <c r="J721">
        <f>SUMIF(negtgel!U$2:BL$2,'Tsalin uzuulelt'!J$1,negtgel!U721:BL721) + SUMIF(negtgel!U$2:BL$2,'Tsalin uzuulelt'!J$2,negtgel!U721:BL721)+SUMIF(negtgel!U$2:BL$2,'Tsalin uzuulelt'!J$3,negtgel!U721:BL721)+SUMIF(negtgel!U$2:BL$2,'Tsalin uzuulelt'!J$4,negtgel!U721:BL721)+SUMIF(negtgel!U$2:BL$2,'Tsalin uzuulelt'!J$5,negtgel!U721:BL721)</f>
      </c>
      <c r="K721">
        <f>SUMIF(negtgel!U$2:BL$2,'Tsalin uzuulelt'!L$1,negtgel!U721:BL721) + SUMIF(negtgel!U$2:BL$2,'Tsalin uzuulelt'!L$2,negtgel!U721:BL721)+SUMIF(negtgel!U$2:BL$2,'Tsalin uzuulelt'!L$3,negtgel!U721:BL721)+SUMIF(negtgel!U$2:BL$2,'Tsalin uzuulelt'!L$4,negtgel!U721:BL721)+SUMIF(negtgel!U$2:BL$2,'Tsalin uzuulelt'!L$5,negtgel!U721:BL721)</f>
      </c>
      <c r="L721">
        <f>SUMIF(negtgel!U$2:BL$2,'Tsalin uzuulelt'!N$1,negtgel!U721:BL721) + SUMIF(negtgel!U$2:BL$2,'Tsalin uzuulelt'!N$2,negtgel!U721:BL721)+SUMIF(negtgel!U$2:BL$2,'Tsalin uzuulelt'!N$3,negtgel!U721:BL721)+SUMIF(negtgel!U$2:BL$2,'Tsalin uzuulelt'!N$4,negtgel!U721:BL721)+SUMIF(negtgel!U$2:BL$2,'Tsalin uzuulelt'!N$5,negtgel!U721:BL721)</f>
      </c>
      <c r="M721">
        <f>SUMIF(negtgel!U$2:BL$2,'Tsalin uzuulelt'!P$1,negtgel!U721:BL721) + SUMIF(negtgel!U$2:BL$2,'Tsalin uzuulelt'!P$2,negtgel!U721:BL721)+ SUMIF(negtgel!U$2:BL$2,'Tsalin uzuulelt'!P$3,negtgel!U721:BL721)+ SUMIF(negtgel!U$2:BL$2,'Tsalin uzuulelt'!P$4,negtgel!U721:BL721)+ SUMIF(negtgel!U$2:BL$2,'Tsalin uzuulelt'!P$5,negtgel!U721:BL721)</f>
      </c>
      <c r="N721">
        <f>IF(ISNUMBER(U721*1)=CF721,0,K721-H721-G721)</f>
      </c>
      <c r="O721">
        <f>IF(ISNUMBER(U721*1)=CF721,0,L721)</f>
      </c>
      <c r="P721">
        <f>IF(ISNUMBER(U721*1)=CF721,0,M721)</f>
      </c>
      <c r="Q721">
        <f>IF(N721&gt;2400000,N721,0)</f>
      </c>
      <c r="R721">
        <f>IF(L721/Q721*100&lt;3,2,10)</f>
      </c>
      <c r="S721">
        <f>IF(CH721=0,0,IF(B721&gt;9,10,IF(B721&gt;8,B721,IF(B721&gt;7.7,7.8,IF(B721&gt;3,B721,IF(B721&gt;1.5,2))))))</f>
      </c>
      <c r="T721">
        <f>IFERROR(U721*1,0)</f>
      </c>
      <c r="U721" t="n">
        <v>69.0</v>
      </c>
      <c r="V721" t="s">
        <v>4497</v>
      </c>
      <c r="W721" t="s">
        <v>4464</v>
      </c>
      <c r="X721" t="n">
        <v>795935.0</v>
      </c>
      <c r="Y721" t="n">
        <v>795935.0</v>
      </c>
      <c r="Z721" t="n">
        <v>159187.0</v>
      </c>
      <c r="AA721" t="n">
        <v>143268.0</v>
      </c>
      <c r="AB721" t="n">
        <v>0.0</v>
      </c>
      <c r="AC721" t="n">
        <v>0.0</v>
      </c>
      <c r="AD721" t="n">
        <v>0.0</v>
      </c>
      <c r="AE721" t="n">
        <v>0.0</v>
      </c>
      <c r="AF721" t="n">
        <v>66000.0</v>
      </c>
      <c r="AG721" t="n">
        <v>0.0</v>
      </c>
      <c r="AH721" t="n">
        <v>0.0</v>
      </c>
      <c r="AI721" t="n">
        <v>0.0</v>
      </c>
      <c r="AJ721" t="n">
        <v>0.0</v>
      </c>
      <c r="AK721" t="n">
        <v>0.0</v>
      </c>
      <c r="AL721" t="n">
        <v>0.0</v>
      </c>
      <c r="AM721" t="n">
        <v>0.0</v>
      </c>
      <c r="AN721" t="n">
        <v>0.0</v>
      </c>
      <c r="AO721" t="n">
        <v>1164390.0</v>
      </c>
      <c r="AP721" t="n">
        <v>116439.0</v>
      </c>
      <c r="AQ721" t="n">
        <v>98455.1</v>
      </c>
      <c r="CG721"/>
    </row>
    <row r="722">
      <c r="A722" t="n">
        <v>11.0</v>
      </c>
      <c r="B722">
        <f>IF((K722-G722-H722&gt;2400000),10,(L722/(K722-G722-H722)*100))</f>
      </c>
      <c r="C722">
        <f>IF(N722&gt;2400000,240000,(N722*S722)/100)</f>
      </c>
      <c r="D722">
        <f>IF(S722=0,0,IF((N722-I722)&gt;2400000,((((((N722-I722-J722)-240000))*0.1+(I722+J722)*0.1)))-7000,((((((N722-I722-J722)-(N722-I722-J722)*S722/100)))*0.1+(I722+J722)*0.1)-7000)))</f>
      </c>
      <c r="E722">
        <f>C722-O722</f>
      </c>
      <c r="F722">
        <f>D722-P722</f>
      </c>
      <c r="G722">
        <f>SUMIF(negtgel!U$2:BL$2,'Tsalin uzuulelt'!B$1,negtgel!U722:BL722) + SUMIF(negtgel!U$2:BL$2,'Tsalin uzuulelt'!B$2,negtgel!U722:BL722)+SUMIF(negtgel!U$2:BL$2,'Tsalin uzuulelt'!B$3,negtgel!U722:BL722)+SUMIF(negtgel!U$2:BL$2,'Tsalin uzuulelt'!B$4,negtgel!U722:BL722)+SUMIF(negtgel!U$2:BL$2,'Tsalin uzuulelt'!B$5,negtgel!U722:BL722)</f>
      </c>
      <c r="H722">
        <f>SUMIF(negtgel!U$2:BL$2,'Tsalin uzuulelt'!F$1,negtgel!U722:BL722) + SUMIF(negtgel!U$2:BL$2,'Tsalin uzuulelt'!F$2,negtgel!U722:BL722)+SUMIF(negtgel!U$2:BL$2,'Tsalin uzuulelt'!F$3,negtgel!U722:BL722)+SUMIF(negtgel!U$2:BL$2,'Tsalin uzuulelt'!F$4,negtgel!U722:BL722)+SUMIF(negtgel!U$2:BL$2,'Tsalin uzuulelt'!F$5,negtgel!U722:BL722)</f>
      </c>
      <c r="I722">
        <f>SUMIF(negtgel!U$2:BL$2,'Tsalin uzuulelt'!H$1,negtgel!U722:BL722) + SUMIF(negtgel!U$2:BL$2,'Tsalin uzuulelt'!H$2,negtgel!U722:BL722)+SUMIF(negtgel!U$2:BL$2,'Tsalin uzuulelt'!H$3,negtgel!U722:BL722)+SUMIF(negtgel!U$2:BL$2,'Tsalin uzuulelt'!H$4,negtgel!U722:BL722)+SUMIF(negtgel!U$2:BL$2,'Tsalin uzuulelt'!H$5,negtgel!U722:BL722)</f>
      </c>
      <c r="J722">
        <f>SUMIF(negtgel!U$2:BL$2,'Tsalin uzuulelt'!J$1,negtgel!U722:BL722) + SUMIF(negtgel!U$2:BL$2,'Tsalin uzuulelt'!J$2,negtgel!U722:BL722)+SUMIF(negtgel!U$2:BL$2,'Tsalin uzuulelt'!J$3,negtgel!U722:BL722)+SUMIF(negtgel!U$2:BL$2,'Tsalin uzuulelt'!J$4,negtgel!U722:BL722)+SUMIF(negtgel!U$2:BL$2,'Tsalin uzuulelt'!J$5,negtgel!U722:BL722)</f>
      </c>
      <c r="K722">
        <f>SUMIF(negtgel!U$2:BL$2,'Tsalin uzuulelt'!L$1,negtgel!U722:BL722) + SUMIF(negtgel!U$2:BL$2,'Tsalin uzuulelt'!L$2,negtgel!U722:BL722)+SUMIF(negtgel!U$2:BL$2,'Tsalin uzuulelt'!L$3,negtgel!U722:BL722)+SUMIF(negtgel!U$2:BL$2,'Tsalin uzuulelt'!L$4,negtgel!U722:BL722)+SUMIF(negtgel!U$2:BL$2,'Tsalin uzuulelt'!L$5,negtgel!U722:BL722)</f>
      </c>
      <c r="L722">
        <f>SUMIF(negtgel!U$2:BL$2,'Tsalin uzuulelt'!N$1,negtgel!U722:BL722) + SUMIF(negtgel!U$2:BL$2,'Tsalin uzuulelt'!N$2,negtgel!U722:BL722)+SUMIF(negtgel!U$2:BL$2,'Tsalin uzuulelt'!N$3,negtgel!U722:BL722)+SUMIF(negtgel!U$2:BL$2,'Tsalin uzuulelt'!N$4,negtgel!U722:BL722)+SUMIF(negtgel!U$2:BL$2,'Tsalin uzuulelt'!N$5,negtgel!U722:BL722)</f>
      </c>
      <c r="M722">
        <f>SUMIF(negtgel!U$2:BL$2,'Tsalin uzuulelt'!P$1,negtgel!U722:BL722) + SUMIF(negtgel!U$2:BL$2,'Tsalin uzuulelt'!P$2,negtgel!U722:BL722)+ SUMIF(negtgel!U$2:BL$2,'Tsalin uzuulelt'!P$3,negtgel!U722:BL722)+ SUMIF(negtgel!U$2:BL$2,'Tsalin uzuulelt'!P$4,negtgel!U722:BL722)+ SUMIF(negtgel!U$2:BL$2,'Tsalin uzuulelt'!P$5,negtgel!U722:BL722)</f>
      </c>
      <c r="N722">
        <f>IF(ISNUMBER(U722*1)=CF722,0,K722-H722-G722)</f>
      </c>
      <c r="O722">
        <f>IF(ISNUMBER(U722*1)=CF722,0,L722)</f>
      </c>
      <c r="P722">
        <f>IF(ISNUMBER(U722*1)=CF722,0,M722)</f>
      </c>
      <c r="Q722">
        <f>IF(N722&gt;2400000,N722,0)</f>
      </c>
      <c r="R722">
        <f>IF(L722/Q722*100&lt;3,2,10)</f>
      </c>
      <c r="S722">
        <f>IF(CH722=0,0,IF(B722&gt;9,10,IF(B722&gt;8,B722,IF(B722&gt;7.7,7.8,IF(B722&gt;3,B722,IF(B722&gt;1.5,2))))))</f>
      </c>
      <c r="T722">
        <f>IFERROR(U722*1,0)</f>
      </c>
      <c r="U722" t="n">
        <v>70.0</v>
      </c>
      <c r="V722" t="s">
        <v>4498</v>
      </c>
      <c r="W722" t="s">
        <v>4499</v>
      </c>
      <c r="X722" t="n">
        <v>698795.0</v>
      </c>
      <c r="Y722" t="n">
        <v>698795.0</v>
      </c>
      <c r="Z722" t="n">
        <v>104819.0</v>
      </c>
      <c r="AA722" t="n">
        <v>125783.0</v>
      </c>
      <c r="AB722" t="n">
        <v>0.0</v>
      </c>
      <c r="AC722" t="n">
        <v>0.0</v>
      </c>
      <c r="AD722" t="n">
        <v>0.0</v>
      </c>
      <c r="AE722" t="n">
        <v>0.0</v>
      </c>
      <c r="AF722" t="n">
        <v>66000.0</v>
      </c>
      <c r="AG722" t="n">
        <v>0.0</v>
      </c>
      <c r="AH722" t="n">
        <v>0.0</v>
      </c>
      <c r="AI722" t="n">
        <v>0.0</v>
      </c>
      <c r="AJ722" t="n">
        <v>0.0</v>
      </c>
      <c r="AK722" t="n">
        <v>0.0</v>
      </c>
      <c r="AL722" t="n">
        <v>0.0</v>
      </c>
      <c r="AM722" t="n">
        <v>0.0</v>
      </c>
      <c r="AN722" t="n">
        <v>0.0</v>
      </c>
      <c r="AO722" t="n">
        <v>995397.0</v>
      </c>
      <c r="AP722" t="n">
        <v>99540.0</v>
      </c>
      <c r="AQ722" t="n">
        <v>83245.7</v>
      </c>
      <c r="CG722"/>
    </row>
    <row r="723">
      <c r="A723" t="n">
        <v>11.0</v>
      </c>
      <c r="B723">
        <f>IF((K723-G723-H723&gt;2400000),10,(L723/(K723-G723-H723)*100))</f>
      </c>
      <c r="C723">
        <f>IF(N723&gt;2400000,240000,(N723*S723)/100)</f>
      </c>
      <c r="D723">
        <f>IF(S723=0,0,IF((N723-I723)&gt;2400000,((((((N723-I723-J723)-240000))*0.1+(I723+J723)*0.1)))-7000,((((((N723-I723-J723)-(N723-I723-J723)*S723/100)))*0.1+(I723+J723)*0.1)-7000)))</f>
      </c>
      <c r="E723">
        <f>C723-O723</f>
      </c>
      <c r="F723">
        <f>D723-P723</f>
      </c>
      <c r="G723">
        <f>SUMIF(negtgel!U$2:BL$2,'Tsalin uzuulelt'!B$1,negtgel!U723:BL723) + SUMIF(negtgel!U$2:BL$2,'Tsalin uzuulelt'!B$2,negtgel!U723:BL723)+SUMIF(negtgel!U$2:BL$2,'Tsalin uzuulelt'!B$3,negtgel!U723:BL723)+SUMIF(negtgel!U$2:BL$2,'Tsalin uzuulelt'!B$4,negtgel!U723:BL723)+SUMIF(negtgel!U$2:BL$2,'Tsalin uzuulelt'!B$5,negtgel!U723:BL723)</f>
      </c>
      <c r="H723">
        <f>SUMIF(negtgel!U$2:BL$2,'Tsalin uzuulelt'!F$1,negtgel!U723:BL723) + SUMIF(negtgel!U$2:BL$2,'Tsalin uzuulelt'!F$2,negtgel!U723:BL723)+SUMIF(negtgel!U$2:BL$2,'Tsalin uzuulelt'!F$3,negtgel!U723:BL723)+SUMIF(negtgel!U$2:BL$2,'Tsalin uzuulelt'!F$4,negtgel!U723:BL723)+SUMIF(negtgel!U$2:BL$2,'Tsalin uzuulelt'!F$5,negtgel!U723:BL723)</f>
      </c>
      <c r="I723">
        <f>SUMIF(negtgel!U$2:BL$2,'Tsalin uzuulelt'!H$1,negtgel!U723:BL723) + SUMIF(negtgel!U$2:BL$2,'Tsalin uzuulelt'!H$2,negtgel!U723:BL723)+SUMIF(negtgel!U$2:BL$2,'Tsalin uzuulelt'!H$3,negtgel!U723:BL723)+SUMIF(negtgel!U$2:BL$2,'Tsalin uzuulelt'!H$4,negtgel!U723:BL723)+SUMIF(negtgel!U$2:BL$2,'Tsalin uzuulelt'!H$5,negtgel!U723:BL723)</f>
      </c>
      <c r="J723">
        <f>SUMIF(negtgel!U$2:BL$2,'Tsalin uzuulelt'!J$1,negtgel!U723:BL723) + SUMIF(negtgel!U$2:BL$2,'Tsalin uzuulelt'!J$2,negtgel!U723:BL723)+SUMIF(negtgel!U$2:BL$2,'Tsalin uzuulelt'!J$3,negtgel!U723:BL723)+SUMIF(negtgel!U$2:BL$2,'Tsalin uzuulelt'!J$4,negtgel!U723:BL723)+SUMIF(negtgel!U$2:BL$2,'Tsalin uzuulelt'!J$5,negtgel!U723:BL723)</f>
      </c>
      <c r="K723">
        <f>SUMIF(negtgel!U$2:BL$2,'Tsalin uzuulelt'!L$1,negtgel!U723:BL723) + SUMIF(negtgel!U$2:BL$2,'Tsalin uzuulelt'!L$2,negtgel!U723:BL723)+SUMIF(negtgel!U$2:BL$2,'Tsalin uzuulelt'!L$3,negtgel!U723:BL723)+SUMIF(negtgel!U$2:BL$2,'Tsalin uzuulelt'!L$4,negtgel!U723:BL723)+SUMIF(negtgel!U$2:BL$2,'Tsalin uzuulelt'!L$5,negtgel!U723:BL723)</f>
      </c>
      <c r="L723">
        <f>SUMIF(negtgel!U$2:BL$2,'Tsalin uzuulelt'!N$1,negtgel!U723:BL723) + SUMIF(negtgel!U$2:BL$2,'Tsalin uzuulelt'!N$2,negtgel!U723:BL723)+SUMIF(negtgel!U$2:BL$2,'Tsalin uzuulelt'!N$3,negtgel!U723:BL723)+SUMIF(negtgel!U$2:BL$2,'Tsalin uzuulelt'!N$4,negtgel!U723:BL723)+SUMIF(negtgel!U$2:BL$2,'Tsalin uzuulelt'!N$5,negtgel!U723:BL723)</f>
      </c>
      <c r="M723">
        <f>SUMIF(negtgel!U$2:BL$2,'Tsalin uzuulelt'!P$1,negtgel!U723:BL723) + SUMIF(negtgel!U$2:BL$2,'Tsalin uzuulelt'!P$2,negtgel!U723:BL723)+ SUMIF(negtgel!U$2:BL$2,'Tsalin uzuulelt'!P$3,negtgel!U723:BL723)+ SUMIF(negtgel!U$2:BL$2,'Tsalin uzuulelt'!P$4,negtgel!U723:BL723)+ SUMIF(negtgel!U$2:BL$2,'Tsalin uzuulelt'!P$5,negtgel!U723:BL723)</f>
      </c>
      <c r="N723">
        <f>IF(ISNUMBER(U723*1)=CF723,0,K723-H723-G723)</f>
      </c>
      <c r="O723">
        <f>IF(ISNUMBER(U723*1)=CF723,0,L723)</f>
      </c>
      <c r="P723">
        <f>IF(ISNUMBER(U723*1)=CF723,0,M723)</f>
      </c>
      <c r="Q723">
        <f>IF(N723&gt;2400000,N723,0)</f>
      </c>
      <c r="R723">
        <f>IF(L723/Q723*100&lt;3,2,10)</f>
      </c>
      <c r="S723">
        <f>IF(CH723=0,0,IF(B723&gt;9,10,IF(B723&gt;8,B723,IF(B723&gt;7.7,7.8,IF(B723&gt;3,B723,IF(B723&gt;1.5,2))))))</f>
      </c>
      <c r="T723">
        <f>IFERROR(U723*1,0)</f>
      </c>
      <c r="U723" t="n">
        <v>71.0</v>
      </c>
      <c r="V723" t="s">
        <v>4500</v>
      </c>
      <c r="W723" t="s">
        <v>4469</v>
      </c>
      <c r="X723" t="n">
        <v>547759.0</v>
      </c>
      <c r="Y723" t="n">
        <v>547759.0</v>
      </c>
      <c r="Z723" t="n">
        <v>0.0</v>
      </c>
      <c r="AA723" t="n">
        <v>0.0</v>
      </c>
      <c r="AB723" t="n">
        <v>0.0</v>
      </c>
      <c r="AC723" t="n">
        <v>0.0</v>
      </c>
      <c r="AD723" t="n">
        <v>0.0</v>
      </c>
      <c r="AE723" t="n">
        <v>0.0</v>
      </c>
      <c r="AF723" t="n">
        <v>66000.0</v>
      </c>
      <c r="AG723" t="n">
        <v>0.0</v>
      </c>
      <c r="AH723" t="n">
        <v>0.0</v>
      </c>
      <c r="AI723" t="n">
        <v>0.0</v>
      </c>
      <c r="AJ723" t="n">
        <v>0.0</v>
      </c>
      <c r="AK723" t="n">
        <v>0.0</v>
      </c>
      <c r="AL723" t="n">
        <v>0.0</v>
      </c>
      <c r="AM723" t="n">
        <v>0.0</v>
      </c>
      <c r="AN723" t="n">
        <v>0.0</v>
      </c>
      <c r="AO723" t="n">
        <v>613759.0</v>
      </c>
      <c r="AP723" t="n">
        <v>61376.0</v>
      </c>
      <c r="AQ723" t="n">
        <v>48898.3</v>
      </c>
      <c r="CG723"/>
    </row>
    <row r="724">
      <c r="A724" t="n">
        <v>11.0</v>
      </c>
      <c r="B724">
        <f>IF((K724-G724-H724&gt;2400000),10,(L724/(K724-G724-H724)*100))</f>
      </c>
      <c r="C724">
        <f>IF(N724&gt;2400000,240000,(N724*S724)/100)</f>
      </c>
      <c r="D724">
        <f>IF(S724=0,0,IF((N724-I724)&gt;2400000,((((((N724-I724-J724)-240000))*0.1+(I724+J724)*0.1)))-7000,((((((N724-I724-J724)-(N724-I724-J724)*S724/100)))*0.1+(I724+J724)*0.1)-7000)))</f>
      </c>
      <c r="E724">
        <f>C724-O724</f>
      </c>
      <c r="F724">
        <f>D724-P724</f>
      </c>
      <c r="G724">
        <f>SUMIF(negtgel!U$2:BL$2,'Tsalin uzuulelt'!B$1,negtgel!U724:BL724) + SUMIF(negtgel!U$2:BL$2,'Tsalin uzuulelt'!B$2,negtgel!U724:BL724)+SUMIF(negtgel!U$2:BL$2,'Tsalin uzuulelt'!B$3,negtgel!U724:BL724)+SUMIF(negtgel!U$2:BL$2,'Tsalin uzuulelt'!B$4,negtgel!U724:BL724)+SUMIF(negtgel!U$2:BL$2,'Tsalin uzuulelt'!B$5,negtgel!U724:BL724)</f>
      </c>
      <c r="H724">
        <f>SUMIF(negtgel!U$2:BL$2,'Tsalin uzuulelt'!F$1,negtgel!U724:BL724) + SUMIF(negtgel!U$2:BL$2,'Tsalin uzuulelt'!F$2,negtgel!U724:BL724)+SUMIF(negtgel!U$2:BL$2,'Tsalin uzuulelt'!F$3,negtgel!U724:BL724)+SUMIF(negtgel!U$2:BL$2,'Tsalin uzuulelt'!F$4,negtgel!U724:BL724)+SUMIF(negtgel!U$2:BL$2,'Tsalin uzuulelt'!F$5,negtgel!U724:BL724)</f>
      </c>
      <c r="I724">
        <f>SUMIF(negtgel!U$2:BL$2,'Tsalin uzuulelt'!H$1,negtgel!U724:BL724) + SUMIF(negtgel!U$2:BL$2,'Tsalin uzuulelt'!H$2,negtgel!U724:BL724)+SUMIF(negtgel!U$2:BL$2,'Tsalin uzuulelt'!H$3,negtgel!U724:BL724)+SUMIF(negtgel!U$2:BL$2,'Tsalin uzuulelt'!H$4,negtgel!U724:BL724)+SUMIF(negtgel!U$2:BL$2,'Tsalin uzuulelt'!H$5,negtgel!U724:BL724)</f>
      </c>
      <c r="J724">
        <f>SUMIF(negtgel!U$2:BL$2,'Tsalin uzuulelt'!J$1,negtgel!U724:BL724) + SUMIF(negtgel!U$2:BL$2,'Tsalin uzuulelt'!J$2,negtgel!U724:BL724)+SUMIF(negtgel!U$2:BL$2,'Tsalin uzuulelt'!J$3,negtgel!U724:BL724)+SUMIF(negtgel!U$2:BL$2,'Tsalin uzuulelt'!J$4,negtgel!U724:BL724)+SUMIF(negtgel!U$2:BL$2,'Tsalin uzuulelt'!J$5,negtgel!U724:BL724)</f>
      </c>
      <c r="K724">
        <f>SUMIF(negtgel!U$2:BL$2,'Tsalin uzuulelt'!L$1,negtgel!U724:BL724) + SUMIF(negtgel!U$2:BL$2,'Tsalin uzuulelt'!L$2,negtgel!U724:BL724)+SUMIF(negtgel!U$2:BL$2,'Tsalin uzuulelt'!L$3,negtgel!U724:BL724)+SUMIF(negtgel!U$2:BL$2,'Tsalin uzuulelt'!L$4,negtgel!U724:BL724)+SUMIF(negtgel!U$2:BL$2,'Tsalin uzuulelt'!L$5,negtgel!U724:BL724)</f>
      </c>
      <c r="L724">
        <f>SUMIF(negtgel!U$2:BL$2,'Tsalin uzuulelt'!N$1,negtgel!U724:BL724) + SUMIF(negtgel!U$2:BL$2,'Tsalin uzuulelt'!N$2,negtgel!U724:BL724)+SUMIF(negtgel!U$2:BL$2,'Tsalin uzuulelt'!N$3,negtgel!U724:BL724)+SUMIF(negtgel!U$2:BL$2,'Tsalin uzuulelt'!N$4,negtgel!U724:BL724)+SUMIF(negtgel!U$2:BL$2,'Tsalin uzuulelt'!N$5,negtgel!U724:BL724)</f>
      </c>
      <c r="M724">
        <f>SUMIF(negtgel!U$2:BL$2,'Tsalin uzuulelt'!P$1,negtgel!U724:BL724) + SUMIF(negtgel!U$2:BL$2,'Tsalin uzuulelt'!P$2,negtgel!U724:BL724)+ SUMIF(negtgel!U$2:BL$2,'Tsalin uzuulelt'!P$3,negtgel!U724:BL724)+ SUMIF(negtgel!U$2:BL$2,'Tsalin uzuulelt'!P$4,negtgel!U724:BL724)+ SUMIF(negtgel!U$2:BL$2,'Tsalin uzuulelt'!P$5,negtgel!U724:BL724)</f>
      </c>
      <c r="N724">
        <f>IF(ISNUMBER(U724*1)=CF724,0,K724-H724-G724)</f>
      </c>
      <c r="O724">
        <f>IF(ISNUMBER(U724*1)=CF724,0,L724)</f>
      </c>
      <c r="P724">
        <f>IF(ISNUMBER(U724*1)=CF724,0,M724)</f>
      </c>
      <c r="Q724">
        <f>IF(N724&gt;2400000,N724,0)</f>
      </c>
      <c r="R724">
        <f>IF(L724/Q724*100&lt;3,2,10)</f>
      </c>
      <c r="S724">
        <f>IF(CH724=0,0,IF(B724&gt;9,10,IF(B724&gt;8,B724,IF(B724&gt;7.7,7.8,IF(B724&gt;3,B724,IF(B724&gt;1.5,2))))))</f>
      </c>
      <c r="T724">
        <f>IFERROR(U724*1,0)</f>
      </c>
      <c r="U724" t="n">
        <v>72.0</v>
      </c>
      <c r="V724" t="s">
        <v>4503</v>
      </c>
      <c r="W724" t="s">
        <v>4469</v>
      </c>
      <c r="X724" t="n">
        <v>677436.0</v>
      </c>
      <c r="Y724" t="n">
        <v>677436.0</v>
      </c>
      <c r="Z724" t="n">
        <v>135487.0</v>
      </c>
      <c r="AA724" t="n">
        <v>135487.0</v>
      </c>
      <c r="AB724" t="n">
        <v>0.0</v>
      </c>
      <c r="AC724" t="n">
        <v>101615.0</v>
      </c>
      <c r="AD724" t="n">
        <v>0.0</v>
      </c>
      <c r="AE724" t="n">
        <v>0.0</v>
      </c>
      <c r="AF724" t="n">
        <v>66000.0</v>
      </c>
      <c r="AG724" t="n">
        <v>0.0</v>
      </c>
      <c r="AH724" t="n">
        <v>0.0</v>
      </c>
      <c r="AI724" t="n">
        <v>0.0</v>
      </c>
      <c r="AJ724" t="n">
        <v>0.0</v>
      </c>
      <c r="AK724" t="n">
        <v>0.0</v>
      </c>
      <c r="AL724" t="n">
        <v>0.0</v>
      </c>
      <c r="AM724" t="n">
        <v>0.0</v>
      </c>
      <c r="AN724" t="n">
        <v>0.0</v>
      </c>
      <c r="AO724" t="n">
        <v>1116025.0</v>
      </c>
      <c r="AP724" t="n">
        <v>111602.0</v>
      </c>
      <c r="AQ724" t="n">
        <v>94102.2</v>
      </c>
      <c r="CG724"/>
    </row>
    <row r="725">
      <c r="A725" t="n">
        <v>11.0</v>
      </c>
      <c r="B725">
        <f>IF((K725-G725-H725&gt;2400000),10,(L725/(K725-G725-H725)*100))</f>
      </c>
      <c r="C725">
        <f>IF(N725&gt;2400000,240000,(N725*S725)/100)</f>
      </c>
      <c r="D725">
        <f>IF(S725=0,0,IF((N725-I725)&gt;2400000,((((((N725-I725-J725)-240000))*0.1+(I725+J725)*0.1)))-7000,((((((N725-I725-J725)-(N725-I725-J725)*S725/100)))*0.1+(I725+J725)*0.1)-7000)))</f>
      </c>
      <c r="E725">
        <f>C725-O725</f>
      </c>
      <c r="F725">
        <f>D725-P725</f>
      </c>
      <c r="G725">
        <f>SUMIF(negtgel!U$2:BL$2,'Tsalin uzuulelt'!B$1,negtgel!U725:BL725) + SUMIF(negtgel!U$2:BL$2,'Tsalin uzuulelt'!B$2,negtgel!U725:BL725)+SUMIF(negtgel!U$2:BL$2,'Tsalin uzuulelt'!B$3,negtgel!U725:BL725)+SUMIF(negtgel!U$2:BL$2,'Tsalin uzuulelt'!B$4,negtgel!U725:BL725)+SUMIF(negtgel!U$2:BL$2,'Tsalin uzuulelt'!B$5,negtgel!U725:BL725)</f>
      </c>
      <c r="H725">
        <f>SUMIF(negtgel!U$2:BL$2,'Tsalin uzuulelt'!F$1,negtgel!U725:BL725) + SUMIF(negtgel!U$2:BL$2,'Tsalin uzuulelt'!F$2,negtgel!U725:BL725)+SUMIF(negtgel!U$2:BL$2,'Tsalin uzuulelt'!F$3,negtgel!U725:BL725)+SUMIF(negtgel!U$2:BL$2,'Tsalin uzuulelt'!F$4,negtgel!U725:BL725)+SUMIF(negtgel!U$2:BL$2,'Tsalin uzuulelt'!F$5,negtgel!U725:BL725)</f>
      </c>
      <c r="I725">
        <f>SUMIF(negtgel!U$2:BL$2,'Tsalin uzuulelt'!H$1,negtgel!U725:BL725) + SUMIF(negtgel!U$2:BL$2,'Tsalin uzuulelt'!H$2,negtgel!U725:BL725)+SUMIF(negtgel!U$2:BL$2,'Tsalin uzuulelt'!H$3,negtgel!U725:BL725)+SUMIF(negtgel!U$2:BL$2,'Tsalin uzuulelt'!H$4,negtgel!U725:BL725)+SUMIF(negtgel!U$2:BL$2,'Tsalin uzuulelt'!H$5,negtgel!U725:BL725)</f>
      </c>
      <c r="J725">
        <f>SUMIF(negtgel!U$2:BL$2,'Tsalin uzuulelt'!J$1,negtgel!U725:BL725) + SUMIF(negtgel!U$2:BL$2,'Tsalin uzuulelt'!J$2,negtgel!U725:BL725)+SUMIF(negtgel!U$2:BL$2,'Tsalin uzuulelt'!J$3,negtgel!U725:BL725)+SUMIF(negtgel!U$2:BL$2,'Tsalin uzuulelt'!J$4,negtgel!U725:BL725)+SUMIF(negtgel!U$2:BL$2,'Tsalin uzuulelt'!J$5,negtgel!U725:BL725)</f>
      </c>
      <c r="K725">
        <f>SUMIF(negtgel!U$2:BL$2,'Tsalin uzuulelt'!L$1,negtgel!U725:BL725) + SUMIF(negtgel!U$2:BL$2,'Tsalin uzuulelt'!L$2,negtgel!U725:BL725)+SUMIF(negtgel!U$2:BL$2,'Tsalin uzuulelt'!L$3,negtgel!U725:BL725)+SUMIF(negtgel!U$2:BL$2,'Tsalin uzuulelt'!L$4,negtgel!U725:BL725)+SUMIF(negtgel!U$2:BL$2,'Tsalin uzuulelt'!L$5,negtgel!U725:BL725)</f>
      </c>
      <c r="L725">
        <f>SUMIF(negtgel!U$2:BL$2,'Tsalin uzuulelt'!N$1,negtgel!U725:BL725) + SUMIF(negtgel!U$2:BL$2,'Tsalin uzuulelt'!N$2,negtgel!U725:BL725)+SUMIF(negtgel!U$2:BL$2,'Tsalin uzuulelt'!N$3,negtgel!U725:BL725)+SUMIF(negtgel!U$2:BL$2,'Tsalin uzuulelt'!N$4,negtgel!U725:BL725)+SUMIF(negtgel!U$2:BL$2,'Tsalin uzuulelt'!N$5,negtgel!U725:BL725)</f>
      </c>
      <c r="M725">
        <f>SUMIF(negtgel!U$2:BL$2,'Tsalin uzuulelt'!P$1,negtgel!U725:BL725) + SUMIF(negtgel!U$2:BL$2,'Tsalin uzuulelt'!P$2,negtgel!U725:BL725)+ SUMIF(negtgel!U$2:BL$2,'Tsalin uzuulelt'!P$3,negtgel!U725:BL725)+ SUMIF(negtgel!U$2:BL$2,'Tsalin uzuulelt'!P$4,negtgel!U725:BL725)+ SUMIF(negtgel!U$2:BL$2,'Tsalin uzuulelt'!P$5,negtgel!U725:BL725)</f>
      </c>
      <c r="N725">
        <f>IF(ISNUMBER(U725*1)=CF725,0,K725-H725-G725)</f>
      </c>
      <c r="O725">
        <f>IF(ISNUMBER(U725*1)=CF725,0,L725)</f>
      </c>
      <c r="P725">
        <f>IF(ISNUMBER(U725*1)=CF725,0,M725)</f>
      </c>
      <c r="Q725">
        <f>IF(N725&gt;2400000,N725,0)</f>
      </c>
      <c r="R725">
        <f>IF(L725/Q725*100&lt;3,2,10)</f>
      </c>
      <c r="S725">
        <f>IF(CH725=0,0,IF(B725&gt;9,10,IF(B725&gt;8,B725,IF(B725&gt;7.7,7.8,IF(B725&gt;3,B725,IF(B725&gt;1.5,2))))))</f>
      </c>
      <c r="T725">
        <f>IFERROR(U725*1,0)</f>
      </c>
      <c r="U725" t="n">
        <v>73.0</v>
      </c>
      <c r="V725" t="s">
        <v>4556</v>
      </c>
      <c r="W725" t="s">
        <v>4469</v>
      </c>
      <c r="X725" t="n">
        <v>645556.0</v>
      </c>
      <c r="Y725" t="n">
        <v>557526.0</v>
      </c>
      <c r="Z725" t="n">
        <v>111505.0</v>
      </c>
      <c r="AA725" t="n">
        <v>111505.0</v>
      </c>
      <c r="AB725" t="n">
        <v>0.0</v>
      </c>
      <c r="AC725" t="n">
        <v>83629.0</v>
      </c>
      <c r="AD725" t="n">
        <v>0.0</v>
      </c>
      <c r="AE725" t="n">
        <v>0.0</v>
      </c>
      <c r="AF725" t="n">
        <v>57000.0</v>
      </c>
      <c r="AG725" t="n">
        <v>0.0</v>
      </c>
      <c r="AH725" t="n">
        <v>0.0</v>
      </c>
      <c r="AI725" t="n">
        <v>0.0</v>
      </c>
      <c r="AJ725" t="n">
        <v>0.0</v>
      </c>
      <c r="AK725" t="n">
        <v>0.0</v>
      </c>
      <c r="AL725" t="n">
        <v>58910.0</v>
      </c>
      <c r="AM725" t="n">
        <v>0.0</v>
      </c>
      <c r="AN725" t="n">
        <v>0.0</v>
      </c>
      <c r="AO725" t="n">
        <v>980075.0</v>
      </c>
      <c r="AP725" t="n">
        <v>92116.0</v>
      </c>
      <c r="AQ725" t="n">
        <v>76474.8</v>
      </c>
      <c r="CG725"/>
    </row>
    <row r="726">
      <c r="A726" t="n">
        <v>11.0</v>
      </c>
      <c r="B726">
        <f>IF((K726-G726-H726&gt;2400000),10,(L726/(K726-G726-H726)*100))</f>
      </c>
      <c r="C726">
        <f>IF(N726&gt;2400000,240000,(N726*S726)/100)</f>
      </c>
      <c r="D726">
        <f>IF(S726=0,0,IF((N726-I726)&gt;2400000,((((((N726-I726-J726)-240000))*0.1+(I726+J726)*0.1)))-7000,((((((N726-I726-J726)-(N726-I726-J726)*S726/100)))*0.1+(I726+J726)*0.1)-7000)))</f>
      </c>
      <c r="E726">
        <f>C726-O726</f>
      </c>
      <c r="F726">
        <f>D726-P726</f>
      </c>
      <c r="G726">
        <f>SUMIF(negtgel!U$2:BL$2,'Tsalin uzuulelt'!B$1,negtgel!U726:BL726) + SUMIF(negtgel!U$2:BL$2,'Tsalin uzuulelt'!B$2,negtgel!U726:BL726)+SUMIF(negtgel!U$2:BL$2,'Tsalin uzuulelt'!B$3,negtgel!U726:BL726)+SUMIF(negtgel!U$2:BL$2,'Tsalin uzuulelt'!B$4,negtgel!U726:BL726)+SUMIF(negtgel!U$2:BL$2,'Tsalin uzuulelt'!B$5,negtgel!U726:BL726)</f>
      </c>
      <c r="H726">
        <f>SUMIF(negtgel!U$2:BL$2,'Tsalin uzuulelt'!F$1,negtgel!U726:BL726) + SUMIF(negtgel!U$2:BL$2,'Tsalin uzuulelt'!F$2,negtgel!U726:BL726)+SUMIF(negtgel!U$2:BL$2,'Tsalin uzuulelt'!F$3,negtgel!U726:BL726)+SUMIF(negtgel!U$2:BL$2,'Tsalin uzuulelt'!F$4,negtgel!U726:BL726)+SUMIF(negtgel!U$2:BL$2,'Tsalin uzuulelt'!F$5,negtgel!U726:BL726)</f>
      </c>
      <c r="I726">
        <f>SUMIF(negtgel!U$2:BL$2,'Tsalin uzuulelt'!H$1,negtgel!U726:BL726) + SUMIF(negtgel!U$2:BL$2,'Tsalin uzuulelt'!H$2,negtgel!U726:BL726)+SUMIF(negtgel!U$2:BL$2,'Tsalin uzuulelt'!H$3,negtgel!U726:BL726)+SUMIF(negtgel!U$2:BL$2,'Tsalin uzuulelt'!H$4,negtgel!U726:BL726)+SUMIF(negtgel!U$2:BL$2,'Tsalin uzuulelt'!H$5,negtgel!U726:BL726)</f>
      </c>
      <c r="J726">
        <f>SUMIF(negtgel!U$2:BL$2,'Tsalin uzuulelt'!J$1,negtgel!U726:BL726) + SUMIF(negtgel!U$2:BL$2,'Tsalin uzuulelt'!J$2,negtgel!U726:BL726)+SUMIF(negtgel!U$2:BL$2,'Tsalin uzuulelt'!J$3,negtgel!U726:BL726)+SUMIF(negtgel!U$2:BL$2,'Tsalin uzuulelt'!J$4,negtgel!U726:BL726)+SUMIF(negtgel!U$2:BL$2,'Tsalin uzuulelt'!J$5,negtgel!U726:BL726)</f>
      </c>
      <c r="K726">
        <f>SUMIF(negtgel!U$2:BL$2,'Tsalin uzuulelt'!L$1,negtgel!U726:BL726) + SUMIF(negtgel!U$2:BL$2,'Tsalin uzuulelt'!L$2,negtgel!U726:BL726)+SUMIF(negtgel!U$2:BL$2,'Tsalin uzuulelt'!L$3,negtgel!U726:BL726)+SUMIF(negtgel!U$2:BL$2,'Tsalin uzuulelt'!L$4,negtgel!U726:BL726)+SUMIF(negtgel!U$2:BL$2,'Tsalin uzuulelt'!L$5,negtgel!U726:BL726)</f>
      </c>
      <c r="L726">
        <f>SUMIF(negtgel!U$2:BL$2,'Tsalin uzuulelt'!N$1,negtgel!U726:BL726) + SUMIF(negtgel!U$2:BL$2,'Tsalin uzuulelt'!N$2,negtgel!U726:BL726)+SUMIF(negtgel!U$2:BL$2,'Tsalin uzuulelt'!N$3,negtgel!U726:BL726)+SUMIF(negtgel!U$2:BL$2,'Tsalin uzuulelt'!N$4,negtgel!U726:BL726)+SUMIF(negtgel!U$2:BL$2,'Tsalin uzuulelt'!N$5,negtgel!U726:BL726)</f>
      </c>
      <c r="M726">
        <f>SUMIF(negtgel!U$2:BL$2,'Tsalin uzuulelt'!P$1,negtgel!U726:BL726) + SUMIF(negtgel!U$2:BL$2,'Tsalin uzuulelt'!P$2,negtgel!U726:BL726)+ SUMIF(negtgel!U$2:BL$2,'Tsalin uzuulelt'!P$3,negtgel!U726:BL726)+ SUMIF(negtgel!U$2:BL$2,'Tsalin uzuulelt'!P$4,negtgel!U726:BL726)+ SUMIF(negtgel!U$2:BL$2,'Tsalin uzuulelt'!P$5,negtgel!U726:BL726)</f>
      </c>
      <c r="N726">
        <f>IF(ISNUMBER(U726*1)=CF726,0,K726-H726-G726)</f>
      </c>
      <c r="O726">
        <f>IF(ISNUMBER(U726*1)=CF726,0,L726)</f>
      </c>
      <c r="P726">
        <f>IF(ISNUMBER(U726*1)=CF726,0,M726)</f>
      </c>
      <c r="Q726">
        <f>IF(N726&gt;2400000,N726,0)</f>
      </c>
      <c r="R726">
        <f>IF(L726/Q726*100&lt;3,2,10)</f>
      </c>
      <c r="S726">
        <f>IF(CH726=0,0,IF(B726&gt;9,10,IF(B726&gt;8,B726,IF(B726&gt;7.7,7.8,IF(B726&gt;3,B726,IF(B726&gt;1.5,2))))))</f>
      </c>
      <c r="T726">
        <f>IFERROR(U726*1,0)</f>
      </c>
      <c r="U726" t="n">
        <v>74.0</v>
      </c>
      <c r="V726" t="s">
        <v>4559</v>
      </c>
      <c r="W726" t="s">
        <v>4469</v>
      </c>
      <c r="X726" t="n">
        <v>580710.0</v>
      </c>
      <c r="Y726" t="n">
        <v>158375.0</v>
      </c>
      <c r="Z726" t="n">
        <v>0.0</v>
      </c>
      <c r="AA726" t="n">
        <v>0.0</v>
      </c>
      <c r="AB726" t="n">
        <v>0.0</v>
      </c>
      <c r="AC726" t="n">
        <v>0.0</v>
      </c>
      <c r="AD726" t="n">
        <v>0.0</v>
      </c>
      <c r="AE726" t="n">
        <v>0.0</v>
      </c>
      <c r="AF726" t="n">
        <v>18000.0</v>
      </c>
      <c r="AG726" t="n">
        <v>0.0</v>
      </c>
      <c r="AH726" t="n">
        <v>0.0</v>
      </c>
      <c r="AI726" t="n">
        <v>0.0</v>
      </c>
      <c r="AJ726" t="n">
        <v>0.0</v>
      </c>
      <c r="AK726" t="n">
        <v>0.0</v>
      </c>
      <c r="AL726" t="n">
        <v>0.0</v>
      </c>
      <c r="AM726" t="n">
        <v>0.0</v>
      </c>
      <c r="AN726" t="n">
        <v>0.0</v>
      </c>
      <c r="AO726" t="n">
        <v>176375.0</v>
      </c>
      <c r="AP726" t="n">
        <v>17638.0</v>
      </c>
      <c r="AQ726" t="n">
        <v>9053.8</v>
      </c>
      <c r="CG726"/>
    </row>
    <row r="727">
      <c r="A727" t="n">
        <v>11.0</v>
      </c>
      <c r="B727">
        <f>IF((K727-G727-H727&gt;2400000),10,(L727/(K727-G727-H727)*100))</f>
      </c>
      <c r="C727">
        <f>IF(N727&gt;2400000,240000,(N727*S727)/100)</f>
      </c>
      <c r="D727">
        <f>IF(S727=0,0,IF((N727-I727)&gt;2400000,((((((N727-I727-J727)-240000))*0.1+(I727+J727)*0.1)))-7000,((((((N727-I727-J727)-(N727-I727-J727)*S727/100)))*0.1+(I727+J727)*0.1)-7000)))</f>
      </c>
      <c r="E727">
        <f>C727-O727</f>
      </c>
      <c r="F727">
        <f>D727-P727</f>
      </c>
      <c r="G727">
        <f>SUMIF(negtgel!U$2:BL$2,'Tsalin uzuulelt'!B$1,negtgel!U727:BL727) + SUMIF(negtgel!U$2:BL$2,'Tsalin uzuulelt'!B$2,negtgel!U727:BL727)+SUMIF(negtgel!U$2:BL$2,'Tsalin uzuulelt'!B$3,negtgel!U727:BL727)+SUMIF(negtgel!U$2:BL$2,'Tsalin uzuulelt'!B$4,negtgel!U727:BL727)+SUMIF(negtgel!U$2:BL$2,'Tsalin uzuulelt'!B$5,negtgel!U727:BL727)</f>
      </c>
      <c r="H727">
        <f>SUMIF(negtgel!U$2:BL$2,'Tsalin uzuulelt'!F$1,negtgel!U727:BL727) + SUMIF(negtgel!U$2:BL$2,'Tsalin uzuulelt'!F$2,negtgel!U727:BL727)+SUMIF(negtgel!U$2:BL$2,'Tsalin uzuulelt'!F$3,negtgel!U727:BL727)+SUMIF(negtgel!U$2:BL$2,'Tsalin uzuulelt'!F$4,negtgel!U727:BL727)+SUMIF(negtgel!U$2:BL$2,'Tsalin uzuulelt'!F$5,negtgel!U727:BL727)</f>
      </c>
      <c r="I727">
        <f>SUMIF(negtgel!U$2:BL$2,'Tsalin uzuulelt'!H$1,negtgel!U727:BL727) + SUMIF(negtgel!U$2:BL$2,'Tsalin uzuulelt'!H$2,negtgel!U727:BL727)+SUMIF(negtgel!U$2:BL$2,'Tsalin uzuulelt'!H$3,negtgel!U727:BL727)+SUMIF(negtgel!U$2:BL$2,'Tsalin uzuulelt'!H$4,negtgel!U727:BL727)+SUMIF(negtgel!U$2:BL$2,'Tsalin uzuulelt'!H$5,negtgel!U727:BL727)</f>
      </c>
      <c r="J727">
        <f>SUMIF(negtgel!U$2:BL$2,'Tsalin uzuulelt'!J$1,negtgel!U727:BL727) + SUMIF(negtgel!U$2:BL$2,'Tsalin uzuulelt'!J$2,negtgel!U727:BL727)+SUMIF(negtgel!U$2:BL$2,'Tsalin uzuulelt'!J$3,negtgel!U727:BL727)+SUMIF(negtgel!U$2:BL$2,'Tsalin uzuulelt'!J$4,negtgel!U727:BL727)+SUMIF(negtgel!U$2:BL$2,'Tsalin uzuulelt'!J$5,negtgel!U727:BL727)</f>
      </c>
      <c r="K727">
        <f>SUMIF(negtgel!U$2:BL$2,'Tsalin uzuulelt'!L$1,negtgel!U727:BL727) + SUMIF(negtgel!U$2:BL$2,'Tsalin uzuulelt'!L$2,negtgel!U727:BL727)+SUMIF(negtgel!U$2:BL$2,'Tsalin uzuulelt'!L$3,negtgel!U727:BL727)+SUMIF(negtgel!U$2:BL$2,'Tsalin uzuulelt'!L$4,negtgel!U727:BL727)+SUMIF(negtgel!U$2:BL$2,'Tsalin uzuulelt'!L$5,negtgel!U727:BL727)</f>
      </c>
      <c r="L727">
        <f>SUMIF(negtgel!U$2:BL$2,'Tsalin uzuulelt'!N$1,negtgel!U727:BL727) + SUMIF(negtgel!U$2:BL$2,'Tsalin uzuulelt'!N$2,negtgel!U727:BL727)+SUMIF(negtgel!U$2:BL$2,'Tsalin uzuulelt'!N$3,negtgel!U727:BL727)+SUMIF(negtgel!U$2:BL$2,'Tsalin uzuulelt'!N$4,negtgel!U727:BL727)+SUMIF(negtgel!U$2:BL$2,'Tsalin uzuulelt'!N$5,negtgel!U727:BL727)</f>
      </c>
      <c r="M727">
        <f>SUMIF(negtgel!U$2:BL$2,'Tsalin uzuulelt'!P$1,negtgel!U727:BL727) + SUMIF(negtgel!U$2:BL$2,'Tsalin uzuulelt'!P$2,negtgel!U727:BL727)+ SUMIF(negtgel!U$2:BL$2,'Tsalin uzuulelt'!P$3,negtgel!U727:BL727)+ SUMIF(negtgel!U$2:BL$2,'Tsalin uzuulelt'!P$4,negtgel!U727:BL727)+ SUMIF(negtgel!U$2:BL$2,'Tsalin uzuulelt'!P$5,negtgel!U727:BL727)</f>
      </c>
      <c r="N727">
        <f>IF(ISNUMBER(U727*1)=CF727,0,K727-H727-G727)</f>
      </c>
      <c r="O727">
        <f>IF(ISNUMBER(U727*1)=CF727,0,L727)</f>
      </c>
      <c r="P727">
        <f>IF(ISNUMBER(U727*1)=CF727,0,M727)</f>
      </c>
      <c r="Q727">
        <f>IF(N727&gt;2400000,N727,0)</f>
      </c>
      <c r="R727">
        <f>IF(L727/Q727*100&lt;3,2,10)</f>
      </c>
      <c r="S727">
        <f>IF(CH727=0,0,IF(B727&gt;9,10,IF(B727&gt;8,B727,IF(B727&gt;7.7,7.8,IF(B727&gt;3,B727,IF(B727&gt;1.5,2))))))</f>
      </c>
      <c r="T727">
        <f>IFERROR(U727*1,0)</f>
      </c>
      <c r="U727" t="s">
        <v>4466</v>
      </c>
      <c r="V727"/>
      <c r="W727"/>
      <c r="X727" t="n">
        <v>5171386.0</v>
      </c>
      <c r="Y727" t="n">
        <v>4661021.0</v>
      </c>
      <c r="Z727" t="n">
        <v>646485.0</v>
      </c>
      <c r="AA727" t="n">
        <v>651530.0</v>
      </c>
      <c r="AB727" t="n">
        <v>0.0</v>
      </c>
      <c r="AC727" t="n">
        <v>185244.0</v>
      </c>
      <c r="AD727" t="n">
        <v>219104.0</v>
      </c>
      <c r="AE727" t="n">
        <v>0.0</v>
      </c>
      <c r="AF727" t="n">
        <v>471000.0</v>
      </c>
      <c r="AG727" t="n">
        <v>0.0</v>
      </c>
      <c r="AH727" t="n">
        <v>0.0</v>
      </c>
      <c r="AI727" t="n">
        <v>0.0</v>
      </c>
      <c r="AJ727" t="n">
        <v>0.0</v>
      </c>
      <c r="AK727" t="n">
        <v>0.0</v>
      </c>
      <c r="AL727" t="n">
        <v>58910.0</v>
      </c>
      <c r="AM727" t="n">
        <v>0.0</v>
      </c>
      <c r="AN727" t="n">
        <v>0.0</v>
      </c>
      <c r="AO727" t="n">
        <v>6893294.0</v>
      </c>
      <c r="AP727" t="n">
        <v>683438.0</v>
      </c>
      <c r="AQ727" t="n">
        <v>563804.5</v>
      </c>
      <c r="CG727"/>
    </row>
    <row r="728">
      <c r="A728" t="n">
        <v>11.0</v>
      </c>
      <c r="B728">
        <f>IF((K728-G728-H728&gt;2400000),10,(L728/(K728-G728-H728)*100))</f>
      </c>
      <c r="C728">
        <f>IF(N728&gt;2400000,240000,(N728*S728)/100)</f>
      </c>
      <c r="D728">
        <f>IF(S728=0,0,IF((N728-I728)&gt;2400000,((((((N728-I728-J728)-240000))*0.1+(I728+J728)*0.1)))-7000,((((((N728-I728-J728)-(N728-I728-J728)*S728/100)))*0.1+(I728+J728)*0.1)-7000)))</f>
      </c>
      <c r="E728">
        <f>C728-O728</f>
      </c>
      <c r="F728">
        <f>D728-P728</f>
      </c>
      <c r="G728">
        <f>SUMIF(negtgel!U$2:BL$2,'Tsalin uzuulelt'!B$1,negtgel!U728:BL728) + SUMIF(negtgel!U$2:BL$2,'Tsalin uzuulelt'!B$2,negtgel!U728:BL728)+SUMIF(negtgel!U$2:BL$2,'Tsalin uzuulelt'!B$3,negtgel!U728:BL728)+SUMIF(negtgel!U$2:BL$2,'Tsalin uzuulelt'!B$4,negtgel!U728:BL728)+SUMIF(negtgel!U$2:BL$2,'Tsalin uzuulelt'!B$5,negtgel!U728:BL728)</f>
      </c>
      <c r="H728">
        <f>SUMIF(negtgel!U$2:BL$2,'Tsalin uzuulelt'!F$1,negtgel!U728:BL728) + SUMIF(negtgel!U$2:BL$2,'Tsalin uzuulelt'!F$2,negtgel!U728:BL728)+SUMIF(negtgel!U$2:BL$2,'Tsalin uzuulelt'!F$3,negtgel!U728:BL728)+SUMIF(negtgel!U$2:BL$2,'Tsalin uzuulelt'!F$4,negtgel!U728:BL728)+SUMIF(negtgel!U$2:BL$2,'Tsalin uzuulelt'!F$5,negtgel!U728:BL728)</f>
      </c>
      <c r="I728">
        <f>SUMIF(negtgel!U$2:BL$2,'Tsalin uzuulelt'!H$1,negtgel!U728:BL728) + SUMIF(negtgel!U$2:BL$2,'Tsalin uzuulelt'!H$2,negtgel!U728:BL728)+SUMIF(negtgel!U$2:BL$2,'Tsalin uzuulelt'!H$3,negtgel!U728:BL728)+SUMIF(negtgel!U$2:BL$2,'Tsalin uzuulelt'!H$4,negtgel!U728:BL728)+SUMIF(negtgel!U$2:BL$2,'Tsalin uzuulelt'!H$5,negtgel!U728:BL728)</f>
      </c>
      <c r="J728">
        <f>SUMIF(negtgel!U$2:BL$2,'Tsalin uzuulelt'!J$1,negtgel!U728:BL728) + SUMIF(negtgel!U$2:BL$2,'Tsalin uzuulelt'!J$2,negtgel!U728:BL728)+SUMIF(negtgel!U$2:BL$2,'Tsalin uzuulelt'!J$3,negtgel!U728:BL728)+SUMIF(negtgel!U$2:BL$2,'Tsalin uzuulelt'!J$4,negtgel!U728:BL728)+SUMIF(negtgel!U$2:BL$2,'Tsalin uzuulelt'!J$5,negtgel!U728:BL728)</f>
      </c>
      <c r="K728">
        <f>SUMIF(negtgel!U$2:BL$2,'Tsalin uzuulelt'!L$1,negtgel!U728:BL728) + SUMIF(negtgel!U$2:BL$2,'Tsalin uzuulelt'!L$2,negtgel!U728:BL728)+SUMIF(negtgel!U$2:BL$2,'Tsalin uzuulelt'!L$3,negtgel!U728:BL728)+SUMIF(negtgel!U$2:BL$2,'Tsalin uzuulelt'!L$4,negtgel!U728:BL728)+SUMIF(negtgel!U$2:BL$2,'Tsalin uzuulelt'!L$5,negtgel!U728:BL728)</f>
      </c>
      <c r="L728">
        <f>SUMIF(negtgel!U$2:BL$2,'Tsalin uzuulelt'!N$1,negtgel!U728:BL728) + SUMIF(negtgel!U$2:BL$2,'Tsalin uzuulelt'!N$2,negtgel!U728:BL728)+SUMIF(negtgel!U$2:BL$2,'Tsalin uzuulelt'!N$3,negtgel!U728:BL728)+SUMIF(negtgel!U$2:BL$2,'Tsalin uzuulelt'!N$4,negtgel!U728:BL728)+SUMIF(negtgel!U$2:BL$2,'Tsalin uzuulelt'!N$5,negtgel!U728:BL728)</f>
      </c>
      <c r="M728">
        <f>SUMIF(negtgel!U$2:BL$2,'Tsalin uzuulelt'!P$1,negtgel!U728:BL728) + SUMIF(negtgel!U$2:BL$2,'Tsalin uzuulelt'!P$2,negtgel!U728:BL728)+ SUMIF(negtgel!U$2:BL$2,'Tsalin uzuulelt'!P$3,negtgel!U728:BL728)+ SUMIF(negtgel!U$2:BL$2,'Tsalin uzuulelt'!P$4,negtgel!U728:BL728)+ SUMIF(negtgel!U$2:BL$2,'Tsalin uzuulelt'!P$5,negtgel!U728:BL728)</f>
      </c>
      <c r="N728">
        <f>IF(ISNUMBER(U728*1)=CF728,0,K728-H728-G728)</f>
      </c>
      <c r="O728">
        <f>IF(ISNUMBER(U728*1)=CF728,0,L728)</f>
      </c>
      <c r="P728">
        <f>IF(ISNUMBER(U728*1)=CF728,0,M728)</f>
      </c>
      <c r="Q728">
        <f>IF(N728&gt;2400000,N728,0)</f>
      </c>
      <c r="R728">
        <f>IF(L728/Q728*100&lt;3,2,10)</f>
      </c>
      <c r="S728">
        <f>IF(CH728=0,0,IF(B728&gt;9,10,IF(B728&gt;8,B728,IF(B728&gt;7.7,7.8,IF(B728&gt;3,B728,IF(B728&gt;1.5,2))))))</f>
      </c>
      <c r="T728">
        <f>IFERROR(U728*1,0)</f>
      </c>
      <c r="U728" t="s">
        <v>4504</v>
      </c>
      <c r="V728"/>
      <c r="W728"/>
      <c r="X728"/>
      <c r="Y728"/>
      <c r="Z728"/>
      <c r="AA728"/>
      <c r="AB728"/>
      <c r="AC728"/>
      <c r="AD728"/>
      <c r="AE728"/>
      <c r="AF728"/>
      <c r="AG728"/>
      <c r="AH728"/>
      <c r="AI728"/>
      <c r="AJ728"/>
      <c r="AK728"/>
      <c r="AL728"/>
      <c r="AM728"/>
      <c r="AN728"/>
      <c r="AO728"/>
      <c r="AP728"/>
      <c r="AQ728"/>
      <c r="CG728"/>
    </row>
    <row r="729">
      <c r="A729" t="n">
        <v>11.0</v>
      </c>
      <c r="B729">
        <f>IF((K729-G729-H729&gt;2400000),10,(L729/(K729-G729-H729)*100))</f>
      </c>
      <c r="C729">
        <f>IF(N729&gt;2400000,240000,(N729*S729)/100)</f>
      </c>
      <c r="D729">
        <f>IF(S729=0,0,IF((N729-I729)&gt;2400000,((((((N729-I729-J729)-240000))*0.1+(I729+J729)*0.1)))-7000,((((((N729-I729-J729)-(N729-I729-J729)*S729/100)))*0.1+(I729+J729)*0.1)-7000)))</f>
      </c>
      <c r="E729">
        <f>C729-O729</f>
      </c>
      <c r="F729">
        <f>D729-P729</f>
      </c>
      <c r="G729">
        <f>SUMIF(negtgel!U$2:BL$2,'Tsalin uzuulelt'!B$1,negtgel!U729:BL729) + SUMIF(negtgel!U$2:BL$2,'Tsalin uzuulelt'!B$2,negtgel!U729:BL729)+SUMIF(negtgel!U$2:BL$2,'Tsalin uzuulelt'!B$3,negtgel!U729:BL729)+SUMIF(negtgel!U$2:BL$2,'Tsalin uzuulelt'!B$4,negtgel!U729:BL729)+SUMIF(negtgel!U$2:BL$2,'Tsalin uzuulelt'!B$5,negtgel!U729:BL729)</f>
      </c>
      <c r="H729">
        <f>SUMIF(negtgel!U$2:BL$2,'Tsalin uzuulelt'!F$1,negtgel!U729:BL729) + SUMIF(negtgel!U$2:BL$2,'Tsalin uzuulelt'!F$2,negtgel!U729:BL729)+SUMIF(negtgel!U$2:BL$2,'Tsalin uzuulelt'!F$3,negtgel!U729:BL729)+SUMIF(negtgel!U$2:BL$2,'Tsalin uzuulelt'!F$4,negtgel!U729:BL729)+SUMIF(negtgel!U$2:BL$2,'Tsalin uzuulelt'!F$5,negtgel!U729:BL729)</f>
      </c>
      <c r="I729">
        <f>SUMIF(negtgel!U$2:BL$2,'Tsalin uzuulelt'!H$1,negtgel!U729:BL729) + SUMIF(negtgel!U$2:BL$2,'Tsalin uzuulelt'!H$2,negtgel!U729:BL729)+SUMIF(negtgel!U$2:BL$2,'Tsalin uzuulelt'!H$3,negtgel!U729:BL729)+SUMIF(negtgel!U$2:BL$2,'Tsalin uzuulelt'!H$4,negtgel!U729:BL729)+SUMIF(negtgel!U$2:BL$2,'Tsalin uzuulelt'!H$5,negtgel!U729:BL729)</f>
      </c>
      <c r="J729">
        <f>SUMIF(negtgel!U$2:BL$2,'Tsalin uzuulelt'!J$1,negtgel!U729:BL729) + SUMIF(negtgel!U$2:BL$2,'Tsalin uzuulelt'!J$2,negtgel!U729:BL729)+SUMIF(negtgel!U$2:BL$2,'Tsalin uzuulelt'!J$3,negtgel!U729:BL729)+SUMIF(negtgel!U$2:BL$2,'Tsalin uzuulelt'!J$4,negtgel!U729:BL729)+SUMIF(negtgel!U$2:BL$2,'Tsalin uzuulelt'!J$5,negtgel!U729:BL729)</f>
      </c>
      <c r="K729">
        <f>SUMIF(negtgel!U$2:BL$2,'Tsalin uzuulelt'!L$1,negtgel!U729:BL729) + SUMIF(negtgel!U$2:BL$2,'Tsalin uzuulelt'!L$2,negtgel!U729:BL729)+SUMIF(negtgel!U$2:BL$2,'Tsalin uzuulelt'!L$3,negtgel!U729:BL729)+SUMIF(negtgel!U$2:BL$2,'Tsalin uzuulelt'!L$4,negtgel!U729:BL729)+SUMIF(negtgel!U$2:BL$2,'Tsalin uzuulelt'!L$5,negtgel!U729:BL729)</f>
      </c>
      <c r="L729">
        <f>SUMIF(negtgel!U$2:BL$2,'Tsalin uzuulelt'!N$1,negtgel!U729:BL729) + SUMIF(negtgel!U$2:BL$2,'Tsalin uzuulelt'!N$2,negtgel!U729:BL729)+SUMIF(negtgel!U$2:BL$2,'Tsalin uzuulelt'!N$3,negtgel!U729:BL729)+SUMIF(negtgel!U$2:BL$2,'Tsalin uzuulelt'!N$4,negtgel!U729:BL729)+SUMIF(negtgel!U$2:BL$2,'Tsalin uzuulelt'!N$5,negtgel!U729:BL729)</f>
      </c>
      <c r="M729">
        <f>SUMIF(negtgel!U$2:BL$2,'Tsalin uzuulelt'!P$1,negtgel!U729:BL729) + SUMIF(negtgel!U$2:BL$2,'Tsalin uzuulelt'!P$2,negtgel!U729:BL729)+ SUMIF(negtgel!U$2:BL$2,'Tsalin uzuulelt'!P$3,negtgel!U729:BL729)+ SUMIF(negtgel!U$2:BL$2,'Tsalin uzuulelt'!P$4,negtgel!U729:BL729)+ SUMIF(negtgel!U$2:BL$2,'Tsalin uzuulelt'!P$5,negtgel!U729:BL729)</f>
      </c>
      <c r="N729">
        <f>IF(ISNUMBER(U729*1)=CF729,0,K729-H729-G729)</f>
      </c>
      <c r="O729">
        <f>IF(ISNUMBER(U729*1)=CF729,0,L729)</f>
      </c>
      <c r="P729">
        <f>IF(ISNUMBER(U729*1)=CF729,0,M729)</f>
      </c>
      <c r="Q729">
        <f>IF(N729&gt;2400000,N729,0)</f>
      </c>
      <c r="R729">
        <f>IF(L729/Q729*100&lt;3,2,10)</f>
      </c>
      <c r="S729">
        <f>IF(CH729=0,0,IF(B729&gt;9,10,IF(B729&gt;8,B729,IF(B729&gt;7.7,7.8,IF(B729&gt;3,B729,IF(B729&gt;1.5,2))))))</f>
      </c>
      <c r="T729">
        <f>IFERROR(U729*1,0)</f>
      </c>
      <c r="U729" t="n">
        <v>75.0</v>
      </c>
      <c r="V729" t="s">
        <v>4506</v>
      </c>
      <c r="W729" t="s">
        <v>4469</v>
      </c>
      <c r="X729" t="n">
        <v>580710.0</v>
      </c>
      <c r="Y729" t="n">
        <v>580710.0</v>
      </c>
      <c r="Z729" t="n">
        <v>0.0</v>
      </c>
      <c r="AA729" t="n">
        <v>0.0</v>
      </c>
      <c r="AB729" t="n">
        <v>0.0</v>
      </c>
      <c r="AC729" t="n">
        <v>0.0</v>
      </c>
      <c r="AD729" t="n">
        <v>0.0</v>
      </c>
      <c r="AE729" t="n">
        <v>0.0</v>
      </c>
      <c r="AF729" t="n">
        <v>66000.0</v>
      </c>
      <c r="AG729" t="n">
        <v>0.0</v>
      </c>
      <c r="AH729" t="n">
        <v>0.0</v>
      </c>
      <c r="AI729" t="n">
        <v>0.0</v>
      </c>
      <c r="AJ729" t="n">
        <v>0.0</v>
      </c>
      <c r="AK729" t="n">
        <v>0.0</v>
      </c>
      <c r="AL729" t="n">
        <v>0.0</v>
      </c>
      <c r="AM729" t="n">
        <v>0.0</v>
      </c>
      <c r="AN729" t="n">
        <v>0.0</v>
      </c>
      <c r="AO729" t="n">
        <v>646710.0</v>
      </c>
      <c r="AP729" t="n">
        <v>64671.0</v>
      </c>
      <c r="AQ729" t="n">
        <v>51863.9</v>
      </c>
      <c r="CG729"/>
    </row>
    <row r="730">
      <c r="A730" t="n">
        <v>11.0</v>
      </c>
      <c r="B730">
        <f>IF((K730-G730-H730&gt;2400000),10,(L730/(K730-G730-H730)*100))</f>
      </c>
      <c r="C730">
        <f>IF(N730&gt;2400000,240000,(N730*S730)/100)</f>
      </c>
      <c r="D730">
        <f>IF(S730=0,0,IF((N730-I730)&gt;2400000,((((((N730-I730-J730)-240000))*0.1+(I730+J730)*0.1)))-7000,((((((N730-I730-J730)-(N730-I730-J730)*S730/100)))*0.1+(I730+J730)*0.1)-7000)))</f>
      </c>
      <c r="E730">
        <f>C730-O730</f>
      </c>
      <c r="F730">
        <f>D730-P730</f>
      </c>
      <c r="G730">
        <f>SUMIF(negtgel!U$2:BL$2,'Tsalin uzuulelt'!B$1,negtgel!U730:BL730) + SUMIF(negtgel!U$2:BL$2,'Tsalin uzuulelt'!B$2,negtgel!U730:BL730)+SUMIF(negtgel!U$2:BL$2,'Tsalin uzuulelt'!B$3,negtgel!U730:BL730)+SUMIF(negtgel!U$2:BL$2,'Tsalin uzuulelt'!B$4,negtgel!U730:BL730)+SUMIF(negtgel!U$2:BL$2,'Tsalin uzuulelt'!B$5,negtgel!U730:BL730)</f>
      </c>
      <c r="H730">
        <f>SUMIF(negtgel!U$2:BL$2,'Tsalin uzuulelt'!F$1,negtgel!U730:BL730) + SUMIF(negtgel!U$2:BL$2,'Tsalin uzuulelt'!F$2,negtgel!U730:BL730)+SUMIF(negtgel!U$2:BL$2,'Tsalin uzuulelt'!F$3,negtgel!U730:BL730)+SUMIF(negtgel!U$2:BL$2,'Tsalin uzuulelt'!F$4,negtgel!U730:BL730)+SUMIF(negtgel!U$2:BL$2,'Tsalin uzuulelt'!F$5,negtgel!U730:BL730)</f>
      </c>
      <c r="I730">
        <f>SUMIF(negtgel!U$2:BL$2,'Tsalin uzuulelt'!H$1,negtgel!U730:BL730) + SUMIF(negtgel!U$2:BL$2,'Tsalin uzuulelt'!H$2,negtgel!U730:BL730)+SUMIF(negtgel!U$2:BL$2,'Tsalin uzuulelt'!H$3,negtgel!U730:BL730)+SUMIF(negtgel!U$2:BL$2,'Tsalin uzuulelt'!H$4,negtgel!U730:BL730)+SUMIF(negtgel!U$2:BL$2,'Tsalin uzuulelt'!H$5,negtgel!U730:BL730)</f>
      </c>
      <c r="J730">
        <f>SUMIF(negtgel!U$2:BL$2,'Tsalin uzuulelt'!J$1,negtgel!U730:BL730) + SUMIF(negtgel!U$2:BL$2,'Tsalin uzuulelt'!J$2,negtgel!U730:BL730)+SUMIF(negtgel!U$2:BL$2,'Tsalin uzuulelt'!J$3,negtgel!U730:BL730)+SUMIF(negtgel!U$2:BL$2,'Tsalin uzuulelt'!J$4,negtgel!U730:BL730)+SUMIF(negtgel!U$2:BL$2,'Tsalin uzuulelt'!J$5,negtgel!U730:BL730)</f>
      </c>
      <c r="K730">
        <f>SUMIF(negtgel!U$2:BL$2,'Tsalin uzuulelt'!L$1,negtgel!U730:BL730) + SUMIF(negtgel!U$2:BL$2,'Tsalin uzuulelt'!L$2,negtgel!U730:BL730)+SUMIF(negtgel!U$2:BL$2,'Tsalin uzuulelt'!L$3,negtgel!U730:BL730)+SUMIF(negtgel!U$2:BL$2,'Tsalin uzuulelt'!L$4,negtgel!U730:BL730)+SUMIF(negtgel!U$2:BL$2,'Tsalin uzuulelt'!L$5,negtgel!U730:BL730)</f>
      </c>
      <c r="L730">
        <f>SUMIF(negtgel!U$2:BL$2,'Tsalin uzuulelt'!N$1,negtgel!U730:BL730) + SUMIF(negtgel!U$2:BL$2,'Tsalin uzuulelt'!N$2,negtgel!U730:BL730)+SUMIF(negtgel!U$2:BL$2,'Tsalin uzuulelt'!N$3,negtgel!U730:BL730)+SUMIF(negtgel!U$2:BL$2,'Tsalin uzuulelt'!N$4,negtgel!U730:BL730)+SUMIF(negtgel!U$2:BL$2,'Tsalin uzuulelt'!N$5,negtgel!U730:BL730)</f>
      </c>
      <c r="M730">
        <f>SUMIF(negtgel!U$2:BL$2,'Tsalin uzuulelt'!P$1,negtgel!U730:BL730) + SUMIF(negtgel!U$2:BL$2,'Tsalin uzuulelt'!P$2,negtgel!U730:BL730)+ SUMIF(negtgel!U$2:BL$2,'Tsalin uzuulelt'!P$3,negtgel!U730:BL730)+ SUMIF(negtgel!U$2:BL$2,'Tsalin uzuulelt'!P$4,negtgel!U730:BL730)+ SUMIF(negtgel!U$2:BL$2,'Tsalin uzuulelt'!P$5,negtgel!U730:BL730)</f>
      </c>
      <c r="N730">
        <f>IF(ISNUMBER(U730*1)=CF730,0,K730-H730-G730)</f>
      </c>
      <c r="O730">
        <f>IF(ISNUMBER(U730*1)=CF730,0,L730)</f>
      </c>
      <c r="P730">
        <f>IF(ISNUMBER(U730*1)=CF730,0,M730)</f>
      </c>
      <c r="Q730">
        <f>IF(N730&gt;2400000,N730,0)</f>
      </c>
      <c r="R730">
        <f>IF(L730/Q730*100&lt;3,2,10)</f>
      </c>
      <c r="S730">
        <f>IF(CH730=0,0,IF(B730&gt;9,10,IF(B730&gt;8,B730,IF(B730&gt;7.7,7.8,IF(B730&gt;3,B730,IF(B730&gt;1.5,2))))))</f>
      </c>
      <c r="T730">
        <f>IFERROR(U730*1,0)</f>
      </c>
      <c r="U730" t="n">
        <v>76.0</v>
      </c>
      <c r="V730" t="s">
        <v>4507</v>
      </c>
      <c r="W730" t="s">
        <v>4471</v>
      </c>
      <c r="X730" t="n">
        <v>500784.0</v>
      </c>
      <c r="Y730" t="n">
        <v>0.0</v>
      </c>
      <c r="Z730" t="n">
        <v>0.0</v>
      </c>
      <c r="AA730" t="n">
        <v>0.0</v>
      </c>
      <c r="AB730" t="n">
        <v>0.0</v>
      </c>
      <c r="AC730" t="n">
        <v>0.0</v>
      </c>
      <c r="AD730" t="n">
        <v>0.0</v>
      </c>
      <c r="AE730" t="n">
        <v>0.0</v>
      </c>
      <c r="AF730" t="n">
        <v>0.0</v>
      </c>
      <c r="AG730" t="n">
        <v>0.0</v>
      </c>
      <c r="AH730" t="n">
        <v>0.0</v>
      </c>
      <c r="AI730" t="n">
        <v>0.0</v>
      </c>
      <c r="AJ730" t="n">
        <v>0.0</v>
      </c>
      <c r="AK730" t="n">
        <v>0.0</v>
      </c>
      <c r="AL730" t="n">
        <v>0.0</v>
      </c>
      <c r="AM730" t="n">
        <v>0.0</v>
      </c>
      <c r="AN730" t="n">
        <v>0.0</v>
      </c>
      <c r="AO730" t="n">
        <v>0.0</v>
      </c>
      <c r="AP730" t="n">
        <v>0.0</v>
      </c>
      <c r="AQ730" t="n">
        <v>0.0</v>
      </c>
      <c r="CG730"/>
    </row>
    <row r="731">
      <c r="A731" t="n">
        <v>11.0</v>
      </c>
      <c r="B731">
        <f>IF((K731-G731-H731&gt;2400000),10,(L731/(K731-G731-H731)*100))</f>
      </c>
      <c r="C731">
        <f>IF(N731&gt;2400000,240000,(N731*S731)/100)</f>
      </c>
      <c r="D731">
        <f>IF(S731=0,0,IF((N731-I731)&gt;2400000,((((((N731-I731-J731)-240000))*0.1+(I731+J731)*0.1)))-7000,((((((N731-I731-J731)-(N731-I731-J731)*S731/100)))*0.1+(I731+J731)*0.1)-7000)))</f>
      </c>
      <c r="E731">
        <f>C731-O731</f>
      </c>
      <c r="F731">
        <f>D731-P731</f>
      </c>
      <c r="G731">
        <f>SUMIF(negtgel!U$2:BL$2,'Tsalin uzuulelt'!B$1,negtgel!U731:BL731) + SUMIF(negtgel!U$2:BL$2,'Tsalin uzuulelt'!B$2,negtgel!U731:BL731)+SUMIF(negtgel!U$2:BL$2,'Tsalin uzuulelt'!B$3,negtgel!U731:BL731)+SUMIF(negtgel!U$2:BL$2,'Tsalin uzuulelt'!B$4,negtgel!U731:BL731)+SUMIF(negtgel!U$2:BL$2,'Tsalin uzuulelt'!B$5,negtgel!U731:BL731)</f>
      </c>
      <c r="H731">
        <f>SUMIF(negtgel!U$2:BL$2,'Tsalin uzuulelt'!F$1,negtgel!U731:BL731) + SUMIF(negtgel!U$2:BL$2,'Tsalin uzuulelt'!F$2,negtgel!U731:BL731)+SUMIF(negtgel!U$2:BL$2,'Tsalin uzuulelt'!F$3,negtgel!U731:BL731)+SUMIF(negtgel!U$2:BL$2,'Tsalin uzuulelt'!F$4,negtgel!U731:BL731)+SUMIF(negtgel!U$2:BL$2,'Tsalin uzuulelt'!F$5,negtgel!U731:BL731)</f>
      </c>
      <c r="I731">
        <f>SUMIF(negtgel!U$2:BL$2,'Tsalin uzuulelt'!H$1,negtgel!U731:BL731) + SUMIF(negtgel!U$2:BL$2,'Tsalin uzuulelt'!H$2,negtgel!U731:BL731)+SUMIF(negtgel!U$2:BL$2,'Tsalin uzuulelt'!H$3,negtgel!U731:BL731)+SUMIF(negtgel!U$2:BL$2,'Tsalin uzuulelt'!H$4,negtgel!U731:BL731)+SUMIF(negtgel!U$2:BL$2,'Tsalin uzuulelt'!H$5,negtgel!U731:BL731)</f>
      </c>
      <c r="J731">
        <f>SUMIF(negtgel!U$2:BL$2,'Tsalin uzuulelt'!J$1,negtgel!U731:BL731) + SUMIF(negtgel!U$2:BL$2,'Tsalin uzuulelt'!J$2,negtgel!U731:BL731)+SUMIF(negtgel!U$2:BL$2,'Tsalin uzuulelt'!J$3,negtgel!U731:BL731)+SUMIF(negtgel!U$2:BL$2,'Tsalin uzuulelt'!J$4,negtgel!U731:BL731)+SUMIF(negtgel!U$2:BL$2,'Tsalin uzuulelt'!J$5,negtgel!U731:BL731)</f>
      </c>
      <c r="K731">
        <f>SUMIF(negtgel!U$2:BL$2,'Tsalin uzuulelt'!L$1,negtgel!U731:BL731) + SUMIF(negtgel!U$2:BL$2,'Tsalin uzuulelt'!L$2,negtgel!U731:BL731)+SUMIF(negtgel!U$2:BL$2,'Tsalin uzuulelt'!L$3,negtgel!U731:BL731)+SUMIF(negtgel!U$2:BL$2,'Tsalin uzuulelt'!L$4,negtgel!U731:BL731)+SUMIF(negtgel!U$2:BL$2,'Tsalin uzuulelt'!L$5,negtgel!U731:BL731)</f>
      </c>
      <c r="L731">
        <f>SUMIF(negtgel!U$2:BL$2,'Tsalin uzuulelt'!N$1,negtgel!U731:BL731) + SUMIF(negtgel!U$2:BL$2,'Tsalin uzuulelt'!N$2,negtgel!U731:BL731)+SUMIF(negtgel!U$2:BL$2,'Tsalin uzuulelt'!N$3,negtgel!U731:BL731)+SUMIF(negtgel!U$2:BL$2,'Tsalin uzuulelt'!N$4,negtgel!U731:BL731)+SUMIF(negtgel!U$2:BL$2,'Tsalin uzuulelt'!N$5,negtgel!U731:BL731)</f>
      </c>
      <c r="M731">
        <f>SUMIF(negtgel!U$2:BL$2,'Tsalin uzuulelt'!P$1,negtgel!U731:BL731) + SUMIF(negtgel!U$2:BL$2,'Tsalin uzuulelt'!P$2,negtgel!U731:BL731)+ SUMIF(negtgel!U$2:BL$2,'Tsalin uzuulelt'!P$3,negtgel!U731:BL731)+ SUMIF(negtgel!U$2:BL$2,'Tsalin uzuulelt'!P$4,negtgel!U731:BL731)+ SUMIF(negtgel!U$2:BL$2,'Tsalin uzuulelt'!P$5,negtgel!U731:BL731)</f>
      </c>
      <c r="N731">
        <f>IF(ISNUMBER(U731*1)=CF731,0,K731-H731-G731)</f>
      </c>
      <c r="O731">
        <f>IF(ISNUMBER(U731*1)=CF731,0,L731)</f>
      </c>
      <c r="P731">
        <f>IF(ISNUMBER(U731*1)=CF731,0,M731)</f>
      </c>
      <c r="Q731">
        <f>IF(N731&gt;2400000,N731,0)</f>
      </c>
      <c r="R731">
        <f>IF(L731/Q731*100&lt;3,2,10)</f>
      </c>
      <c r="S731">
        <f>IF(CH731=0,0,IF(B731&gt;9,10,IF(B731&gt;8,B731,IF(B731&gt;7.7,7.8,IF(B731&gt;3,B731,IF(B731&gt;1.5,2))))))</f>
      </c>
      <c r="T731">
        <f>IFERROR(U731*1,0)</f>
      </c>
      <c r="U731" t="n">
        <v>77.0</v>
      </c>
      <c r="V731" t="s">
        <v>4508</v>
      </c>
      <c r="W731" t="s">
        <v>4471</v>
      </c>
      <c r="X731" t="n">
        <v>496912.0</v>
      </c>
      <c r="Y731" t="n">
        <v>496912.0</v>
      </c>
      <c r="Z731" t="n">
        <v>0.0</v>
      </c>
      <c r="AA731" t="n">
        <v>0.0</v>
      </c>
      <c r="AB731" t="n">
        <v>49691.0</v>
      </c>
      <c r="AC731" t="n">
        <v>0.0</v>
      </c>
      <c r="AD731" t="n">
        <v>0.0</v>
      </c>
      <c r="AE731" t="n">
        <v>0.0</v>
      </c>
      <c r="AF731" t="n">
        <v>66000.0</v>
      </c>
      <c r="AG731" t="n">
        <v>0.0</v>
      </c>
      <c r="AH731" t="n">
        <v>0.0</v>
      </c>
      <c r="AI731" t="n">
        <v>0.0</v>
      </c>
      <c r="AJ731" t="n">
        <v>0.0</v>
      </c>
      <c r="AK731" t="n">
        <v>0.0</v>
      </c>
      <c r="AL731" t="n">
        <v>0.0</v>
      </c>
      <c r="AM731" t="n">
        <v>0.0</v>
      </c>
      <c r="AN731" t="n">
        <v>0.0</v>
      </c>
      <c r="AO731" t="n">
        <v>612603.0</v>
      </c>
      <c r="AP731" t="n">
        <v>61260.0</v>
      </c>
      <c r="AQ731" t="n">
        <v>48794.3</v>
      </c>
      <c r="CG731"/>
    </row>
    <row r="732">
      <c r="A732" t="n">
        <v>11.0</v>
      </c>
      <c r="B732">
        <f>IF((K732-G732-H732&gt;2400000),10,(L732/(K732-G732-H732)*100))</f>
      </c>
      <c r="C732">
        <f>IF(N732&gt;2400000,240000,(N732*S732)/100)</f>
      </c>
      <c r="D732">
        <f>IF(S732=0,0,IF((N732-I732)&gt;2400000,((((((N732-I732-J732)-240000))*0.1+(I732+J732)*0.1)))-7000,((((((N732-I732-J732)-(N732-I732-J732)*S732/100)))*0.1+(I732+J732)*0.1)-7000)))</f>
      </c>
      <c r="E732">
        <f>C732-O732</f>
      </c>
      <c r="F732">
        <f>D732-P732</f>
      </c>
      <c r="G732">
        <f>SUMIF(negtgel!U$2:BL$2,'Tsalin uzuulelt'!B$1,negtgel!U732:BL732) + SUMIF(negtgel!U$2:BL$2,'Tsalin uzuulelt'!B$2,negtgel!U732:BL732)+SUMIF(negtgel!U$2:BL$2,'Tsalin uzuulelt'!B$3,negtgel!U732:BL732)+SUMIF(negtgel!U$2:BL$2,'Tsalin uzuulelt'!B$4,negtgel!U732:BL732)+SUMIF(negtgel!U$2:BL$2,'Tsalin uzuulelt'!B$5,negtgel!U732:BL732)</f>
      </c>
      <c r="H732">
        <f>SUMIF(negtgel!U$2:BL$2,'Tsalin uzuulelt'!F$1,negtgel!U732:BL732) + SUMIF(negtgel!U$2:BL$2,'Tsalin uzuulelt'!F$2,negtgel!U732:BL732)+SUMIF(negtgel!U$2:BL$2,'Tsalin uzuulelt'!F$3,negtgel!U732:BL732)+SUMIF(negtgel!U$2:BL$2,'Tsalin uzuulelt'!F$4,negtgel!U732:BL732)+SUMIF(negtgel!U$2:BL$2,'Tsalin uzuulelt'!F$5,negtgel!U732:BL732)</f>
      </c>
      <c r="I732">
        <f>SUMIF(negtgel!U$2:BL$2,'Tsalin uzuulelt'!H$1,negtgel!U732:BL732) + SUMIF(negtgel!U$2:BL$2,'Tsalin uzuulelt'!H$2,negtgel!U732:BL732)+SUMIF(negtgel!U$2:BL$2,'Tsalin uzuulelt'!H$3,negtgel!U732:BL732)+SUMIF(negtgel!U$2:BL$2,'Tsalin uzuulelt'!H$4,negtgel!U732:BL732)+SUMIF(negtgel!U$2:BL$2,'Tsalin uzuulelt'!H$5,negtgel!U732:BL732)</f>
      </c>
      <c r="J732">
        <f>SUMIF(negtgel!U$2:BL$2,'Tsalin uzuulelt'!J$1,negtgel!U732:BL732) + SUMIF(negtgel!U$2:BL$2,'Tsalin uzuulelt'!J$2,negtgel!U732:BL732)+SUMIF(negtgel!U$2:BL$2,'Tsalin uzuulelt'!J$3,negtgel!U732:BL732)+SUMIF(negtgel!U$2:BL$2,'Tsalin uzuulelt'!J$4,negtgel!U732:BL732)+SUMIF(negtgel!U$2:BL$2,'Tsalin uzuulelt'!J$5,negtgel!U732:BL732)</f>
      </c>
      <c r="K732">
        <f>SUMIF(negtgel!U$2:BL$2,'Tsalin uzuulelt'!L$1,negtgel!U732:BL732) + SUMIF(negtgel!U$2:BL$2,'Tsalin uzuulelt'!L$2,negtgel!U732:BL732)+SUMIF(negtgel!U$2:BL$2,'Tsalin uzuulelt'!L$3,negtgel!U732:BL732)+SUMIF(negtgel!U$2:BL$2,'Tsalin uzuulelt'!L$4,negtgel!U732:BL732)+SUMIF(negtgel!U$2:BL$2,'Tsalin uzuulelt'!L$5,negtgel!U732:BL732)</f>
      </c>
      <c r="L732">
        <f>SUMIF(negtgel!U$2:BL$2,'Tsalin uzuulelt'!N$1,negtgel!U732:BL732) + SUMIF(negtgel!U$2:BL$2,'Tsalin uzuulelt'!N$2,negtgel!U732:BL732)+SUMIF(negtgel!U$2:BL$2,'Tsalin uzuulelt'!N$3,negtgel!U732:BL732)+SUMIF(negtgel!U$2:BL$2,'Tsalin uzuulelt'!N$4,negtgel!U732:BL732)+SUMIF(negtgel!U$2:BL$2,'Tsalin uzuulelt'!N$5,negtgel!U732:BL732)</f>
      </c>
      <c r="M732">
        <f>SUMIF(negtgel!U$2:BL$2,'Tsalin uzuulelt'!P$1,negtgel!U732:BL732) + SUMIF(negtgel!U$2:BL$2,'Tsalin uzuulelt'!P$2,negtgel!U732:BL732)+ SUMIF(negtgel!U$2:BL$2,'Tsalin uzuulelt'!P$3,negtgel!U732:BL732)+ SUMIF(negtgel!U$2:BL$2,'Tsalin uzuulelt'!P$4,negtgel!U732:BL732)+ SUMIF(negtgel!U$2:BL$2,'Tsalin uzuulelt'!P$5,negtgel!U732:BL732)</f>
      </c>
      <c r="N732">
        <f>IF(ISNUMBER(U732*1)=CF732,0,K732-H732-G732)</f>
      </c>
      <c r="O732">
        <f>IF(ISNUMBER(U732*1)=CF732,0,L732)</f>
      </c>
      <c r="P732">
        <f>IF(ISNUMBER(U732*1)=CF732,0,M732)</f>
      </c>
      <c r="Q732">
        <f>IF(N732&gt;2400000,N732,0)</f>
      </c>
      <c r="R732">
        <f>IF(L732/Q732*100&lt;3,2,10)</f>
      </c>
      <c r="S732">
        <f>IF(CH732=0,0,IF(B732&gt;9,10,IF(B732&gt;8,B732,IF(B732&gt;7.7,7.8,IF(B732&gt;3,B732,IF(B732&gt;1.5,2))))))</f>
      </c>
      <c r="T732">
        <f>IFERROR(U732*1,0)</f>
      </c>
      <c r="U732" t="n">
        <v>78.0</v>
      </c>
      <c r="V732" t="s">
        <v>4510</v>
      </c>
      <c r="W732" t="s">
        <v>4499</v>
      </c>
      <c r="X732" t="n">
        <v>663720.0</v>
      </c>
      <c r="Y732" t="n">
        <v>663720.0</v>
      </c>
      <c r="Z732" t="n">
        <v>66372.0</v>
      </c>
      <c r="AA732" t="n">
        <v>112832.0</v>
      </c>
      <c r="AB732" t="n">
        <v>0.0</v>
      </c>
      <c r="AC732" t="n">
        <v>0.0</v>
      </c>
      <c r="AD732" t="n">
        <v>0.0</v>
      </c>
      <c r="AE732" t="n">
        <v>0.0</v>
      </c>
      <c r="AF732" t="n">
        <v>66000.0</v>
      </c>
      <c r="AG732" t="n">
        <v>0.0</v>
      </c>
      <c r="AH732" t="n">
        <v>0.0</v>
      </c>
      <c r="AI732" t="n">
        <v>0.0</v>
      </c>
      <c r="AJ732" t="n">
        <v>0.0</v>
      </c>
      <c r="AK732" t="n">
        <v>0.0</v>
      </c>
      <c r="AL732" t="n">
        <v>0.0</v>
      </c>
      <c r="AM732" t="n">
        <v>0.0</v>
      </c>
      <c r="AN732" t="n">
        <v>0.0</v>
      </c>
      <c r="AO732" t="n">
        <v>908924.0</v>
      </c>
      <c r="AP732" t="n">
        <v>90892.0</v>
      </c>
      <c r="AQ732" t="n">
        <v>75463.2</v>
      </c>
      <c r="CG732"/>
    </row>
    <row r="733">
      <c r="A733" t="n">
        <v>11.0</v>
      </c>
      <c r="B733">
        <f>IF((K733-G733-H733&gt;2400000),10,(L733/(K733-G733-H733)*100))</f>
      </c>
      <c r="C733">
        <f>IF(N733&gt;2400000,240000,(N733*S733)/100)</f>
      </c>
      <c r="D733">
        <f>IF(S733=0,0,IF((N733-I733)&gt;2400000,((((((N733-I733-J733)-240000))*0.1+(I733+J733)*0.1)))-7000,((((((N733-I733-J733)-(N733-I733-J733)*S733/100)))*0.1+(I733+J733)*0.1)-7000)))</f>
      </c>
      <c r="E733">
        <f>C733-O733</f>
      </c>
      <c r="F733">
        <f>D733-P733</f>
      </c>
      <c r="G733">
        <f>SUMIF(negtgel!U$2:BL$2,'Tsalin uzuulelt'!B$1,negtgel!U733:BL733) + SUMIF(negtgel!U$2:BL$2,'Tsalin uzuulelt'!B$2,negtgel!U733:BL733)+SUMIF(negtgel!U$2:BL$2,'Tsalin uzuulelt'!B$3,negtgel!U733:BL733)+SUMIF(negtgel!U$2:BL$2,'Tsalin uzuulelt'!B$4,negtgel!U733:BL733)+SUMIF(negtgel!U$2:BL$2,'Tsalin uzuulelt'!B$5,negtgel!U733:BL733)</f>
      </c>
      <c r="H733">
        <f>SUMIF(negtgel!U$2:BL$2,'Tsalin uzuulelt'!F$1,negtgel!U733:BL733) + SUMIF(negtgel!U$2:BL$2,'Tsalin uzuulelt'!F$2,negtgel!U733:BL733)+SUMIF(negtgel!U$2:BL$2,'Tsalin uzuulelt'!F$3,negtgel!U733:BL733)+SUMIF(negtgel!U$2:BL$2,'Tsalin uzuulelt'!F$4,negtgel!U733:BL733)+SUMIF(negtgel!U$2:BL$2,'Tsalin uzuulelt'!F$5,negtgel!U733:BL733)</f>
      </c>
      <c r="I733">
        <f>SUMIF(negtgel!U$2:BL$2,'Tsalin uzuulelt'!H$1,negtgel!U733:BL733) + SUMIF(negtgel!U$2:BL$2,'Tsalin uzuulelt'!H$2,negtgel!U733:BL733)+SUMIF(negtgel!U$2:BL$2,'Tsalin uzuulelt'!H$3,negtgel!U733:BL733)+SUMIF(negtgel!U$2:BL$2,'Tsalin uzuulelt'!H$4,negtgel!U733:BL733)+SUMIF(negtgel!U$2:BL$2,'Tsalin uzuulelt'!H$5,negtgel!U733:BL733)</f>
      </c>
      <c r="J733">
        <f>SUMIF(negtgel!U$2:BL$2,'Tsalin uzuulelt'!J$1,negtgel!U733:BL733) + SUMIF(negtgel!U$2:BL$2,'Tsalin uzuulelt'!J$2,negtgel!U733:BL733)+SUMIF(negtgel!U$2:BL$2,'Tsalin uzuulelt'!J$3,negtgel!U733:BL733)+SUMIF(negtgel!U$2:BL$2,'Tsalin uzuulelt'!J$4,negtgel!U733:BL733)+SUMIF(negtgel!U$2:BL$2,'Tsalin uzuulelt'!J$5,negtgel!U733:BL733)</f>
      </c>
      <c r="K733">
        <f>SUMIF(negtgel!U$2:BL$2,'Tsalin uzuulelt'!L$1,negtgel!U733:BL733) + SUMIF(negtgel!U$2:BL$2,'Tsalin uzuulelt'!L$2,negtgel!U733:BL733)+SUMIF(negtgel!U$2:BL$2,'Tsalin uzuulelt'!L$3,negtgel!U733:BL733)+SUMIF(negtgel!U$2:BL$2,'Tsalin uzuulelt'!L$4,negtgel!U733:BL733)+SUMIF(negtgel!U$2:BL$2,'Tsalin uzuulelt'!L$5,negtgel!U733:BL733)</f>
      </c>
      <c r="L733">
        <f>SUMIF(negtgel!U$2:BL$2,'Tsalin uzuulelt'!N$1,negtgel!U733:BL733) + SUMIF(negtgel!U$2:BL$2,'Tsalin uzuulelt'!N$2,negtgel!U733:BL733)+SUMIF(negtgel!U$2:BL$2,'Tsalin uzuulelt'!N$3,negtgel!U733:BL733)+SUMIF(negtgel!U$2:BL$2,'Tsalin uzuulelt'!N$4,negtgel!U733:BL733)+SUMIF(negtgel!U$2:BL$2,'Tsalin uzuulelt'!N$5,negtgel!U733:BL733)</f>
      </c>
      <c r="M733">
        <f>SUMIF(negtgel!U$2:BL$2,'Tsalin uzuulelt'!P$1,negtgel!U733:BL733) + SUMIF(negtgel!U$2:BL$2,'Tsalin uzuulelt'!P$2,negtgel!U733:BL733)+ SUMIF(negtgel!U$2:BL$2,'Tsalin uzuulelt'!P$3,negtgel!U733:BL733)+ SUMIF(negtgel!U$2:BL$2,'Tsalin uzuulelt'!P$4,negtgel!U733:BL733)+ SUMIF(negtgel!U$2:BL$2,'Tsalin uzuulelt'!P$5,negtgel!U733:BL733)</f>
      </c>
      <c r="N733">
        <f>IF(ISNUMBER(U733*1)=CF733,0,K733-H733-G733)</f>
      </c>
      <c r="O733">
        <f>IF(ISNUMBER(U733*1)=CF733,0,L733)</f>
      </c>
      <c r="P733">
        <f>IF(ISNUMBER(U733*1)=CF733,0,M733)</f>
      </c>
      <c r="Q733">
        <f>IF(N733&gt;2400000,N733,0)</f>
      </c>
      <c r="R733">
        <f>IF(L733/Q733*100&lt;3,2,10)</f>
      </c>
      <c r="S733">
        <f>IF(CH733=0,0,IF(B733&gt;9,10,IF(B733&gt;8,B733,IF(B733&gt;7.7,7.8,IF(B733&gt;3,B733,IF(B733&gt;1.5,2))))))</f>
      </c>
      <c r="T733">
        <f>IFERROR(U733*1,0)</f>
      </c>
      <c r="U733" t="n">
        <v>79.0</v>
      </c>
      <c r="V733" t="s">
        <v>4547</v>
      </c>
      <c r="W733" t="s">
        <v>4469</v>
      </c>
      <c r="X733" t="n">
        <v>645556.0</v>
      </c>
      <c r="Y733" t="n">
        <v>381465.0</v>
      </c>
      <c r="Z733" t="n">
        <v>64849.0</v>
      </c>
      <c r="AA733" t="n">
        <v>57220.0</v>
      </c>
      <c r="AB733" t="n">
        <v>0.0</v>
      </c>
      <c r="AC733" t="n">
        <v>0.0</v>
      </c>
      <c r="AD733" t="n">
        <v>0.0</v>
      </c>
      <c r="AE733" t="n">
        <v>0.0</v>
      </c>
      <c r="AF733" t="n">
        <v>39000.0</v>
      </c>
      <c r="AG733" t="n">
        <v>0.0</v>
      </c>
      <c r="AH733" t="n">
        <v>0.0</v>
      </c>
      <c r="AI733" t="n">
        <v>0.0</v>
      </c>
      <c r="AJ733" t="n">
        <v>0.0</v>
      </c>
      <c r="AK733" t="n">
        <v>0.0</v>
      </c>
      <c r="AL733" t="n">
        <v>0.0</v>
      </c>
      <c r="AM733" t="n">
        <v>0.0</v>
      </c>
      <c r="AN733" t="n">
        <v>0.0</v>
      </c>
      <c r="AO733" t="n">
        <v>542534.0</v>
      </c>
      <c r="AP733" t="n">
        <v>54253.0</v>
      </c>
      <c r="AQ733" t="n">
        <v>42218.1</v>
      </c>
      <c r="CG733"/>
    </row>
    <row r="734">
      <c r="A734" t="n">
        <v>11.0</v>
      </c>
      <c r="B734">
        <f>IF((K734-G734-H734&gt;2400000),10,(L734/(K734-G734-H734)*100))</f>
      </c>
      <c r="C734">
        <f>IF(N734&gt;2400000,240000,(N734*S734)/100)</f>
      </c>
      <c r="D734">
        <f>IF(S734=0,0,IF((N734-I734)&gt;2400000,((((((N734-I734-J734)-240000))*0.1+(I734+J734)*0.1)))-7000,((((((N734-I734-J734)-(N734-I734-J734)*S734/100)))*0.1+(I734+J734)*0.1)-7000)))</f>
      </c>
      <c r="E734">
        <f>C734-O734</f>
      </c>
      <c r="F734">
        <f>D734-P734</f>
      </c>
      <c r="G734">
        <f>SUMIF(negtgel!U$2:BL$2,'Tsalin uzuulelt'!B$1,negtgel!U734:BL734) + SUMIF(negtgel!U$2:BL$2,'Tsalin uzuulelt'!B$2,negtgel!U734:BL734)+SUMIF(negtgel!U$2:BL$2,'Tsalin uzuulelt'!B$3,negtgel!U734:BL734)+SUMIF(negtgel!U$2:BL$2,'Tsalin uzuulelt'!B$4,negtgel!U734:BL734)+SUMIF(negtgel!U$2:BL$2,'Tsalin uzuulelt'!B$5,negtgel!U734:BL734)</f>
      </c>
      <c r="H734">
        <f>SUMIF(negtgel!U$2:BL$2,'Tsalin uzuulelt'!F$1,negtgel!U734:BL734) + SUMIF(negtgel!U$2:BL$2,'Tsalin uzuulelt'!F$2,negtgel!U734:BL734)+SUMIF(negtgel!U$2:BL$2,'Tsalin uzuulelt'!F$3,negtgel!U734:BL734)+SUMIF(negtgel!U$2:BL$2,'Tsalin uzuulelt'!F$4,negtgel!U734:BL734)+SUMIF(negtgel!U$2:BL$2,'Tsalin uzuulelt'!F$5,negtgel!U734:BL734)</f>
      </c>
      <c r="I734">
        <f>SUMIF(negtgel!U$2:BL$2,'Tsalin uzuulelt'!H$1,negtgel!U734:BL734) + SUMIF(negtgel!U$2:BL$2,'Tsalin uzuulelt'!H$2,negtgel!U734:BL734)+SUMIF(negtgel!U$2:BL$2,'Tsalin uzuulelt'!H$3,negtgel!U734:BL734)+SUMIF(negtgel!U$2:BL$2,'Tsalin uzuulelt'!H$4,negtgel!U734:BL734)+SUMIF(negtgel!U$2:BL$2,'Tsalin uzuulelt'!H$5,negtgel!U734:BL734)</f>
      </c>
      <c r="J734">
        <f>SUMIF(negtgel!U$2:BL$2,'Tsalin uzuulelt'!J$1,negtgel!U734:BL734) + SUMIF(negtgel!U$2:BL$2,'Tsalin uzuulelt'!J$2,negtgel!U734:BL734)+SUMIF(negtgel!U$2:BL$2,'Tsalin uzuulelt'!J$3,negtgel!U734:BL734)+SUMIF(negtgel!U$2:BL$2,'Tsalin uzuulelt'!J$4,negtgel!U734:BL734)+SUMIF(negtgel!U$2:BL$2,'Tsalin uzuulelt'!J$5,negtgel!U734:BL734)</f>
      </c>
      <c r="K734">
        <f>SUMIF(negtgel!U$2:BL$2,'Tsalin uzuulelt'!L$1,negtgel!U734:BL734) + SUMIF(negtgel!U$2:BL$2,'Tsalin uzuulelt'!L$2,negtgel!U734:BL734)+SUMIF(negtgel!U$2:BL$2,'Tsalin uzuulelt'!L$3,negtgel!U734:BL734)+SUMIF(negtgel!U$2:BL$2,'Tsalin uzuulelt'!L$4,negtgel!U734:BL734)+SUMIF(negtgel!U$2:BL$2,'Tsalin uzuulelt'!L$5,negtgel!U734:BL734)</f>
      </c>
      <c r="L734">
        <f>SUMIF(negtgel!U$2:BL$2,'Tsalin uzuulelt'!N$1,negtgel!U734:BL734) + SUMIF(negtgel!U$2:BL$2,'Tsalin uzuulelt'!N$2,negtgel!U734:BL734)+SUMIF(negtgel!U$2:BL$2,'Tsalin uzuulelt'!N$3,negtgel!U734:BL734)+SUMIF(negtgel!U$2:BL$2,'Tsalin uzuulelt'!N$4,negtgel!U734:BL734)+SUMIF(negtgel!U$2:BL$2,'Tsalin uzuulelt'!N$5,negtgel!U734:BL734)</f>
      </c>
      <c r="M734">
        <f>SUMIF(negtgel!U$2:BL$2,'Tsalin uzuulelt'!P$1,negtgel!U734:BL734) + SUMIF(negtgel!U$2:BL$2,'Tsalin uzuulelt'!P$2,negtgel!U734:BL734)+ SUMIF(negtgel!U$2:BL$2,'Tsalin uzuulelt'!P$3,negtgel!U734:BL734)+ SUMIF(negtgel!U$2:BL$2,'Tsalin uzuulelt'!P$4,negtgel!U734:BL734)+ SUMIF(negtgel!U$2:BL$2,'Tsalin uzuulelt'!P$5,negtgel!U734:BL734)</f>
      </c>
      <c r="N734">
        <f>IF(ISNUMBER(U734*1)=CF734,0,K734-H734-G734)</f>
      </c>
      <c r="O734">
        <f>IF(ISNUMBER(U734*1)=CF734,0,L734)</f>
      </c>
      <c r="P734">
        <f>IF(ISNUMBER(U734*1)=CF734,0,M734)</f>
      </c>
      <c r="Q734">
        <f>IF(N734&gt;2400000,N734,0)</f>
      </c>
      <c r="R734">
        <f>IF(L734/Q734*100&lt;3,2,10)</f>
      </c>
      <c r="S734">
        <f>IF(CH734=0,0,IF(B734&gt;9,10,IF(B734&gt;8,B734,IF(B734&gt;7.7,7.8,IF(B734&gt;3,B734,IF(B734&gt;1.5,2))))))</f>
      </c>
      <c r="T734">
        <f>IFERROR(U734*1,0)</f>
      </c>
      <c r="U734" t="n">
        <v>80.0</v>
      </c>
      <c r="V734" t="s">
        <v>4512</v>
      </c>
      <c r="W734" t="s">
        <v>4469</v>
      </c>
      <c r="X734" t="n">
        <v>645556.0</v>
      </c>
      <c r="Y734" t="n">
        <v>498839.0</v>
      </c>
      <c r="Z734" t="n">
        <v>74826.0</v>
      </c>
      <c r="AA734" t="n">
        <v>84803.0</v>
      </c>
      <c r="AB734" t="n">
        <v>0.0</v>
      </c>
      <c r="AC734" t="n">
        <v>0.0</v>
      </c>
      <c r="AD734" t="n">
        <v>0.0</v>
      </c>
      <c r="AE734" t="n">
        <v>0.0</v>
      </c>
      <c r="AF734" t="n">
        <v>51000.0</v>
      </c>
      <c r="AG734" t="n">
        <v>0.0</v>
      </c>
      <c r="AH734" t="n">
        <v>0.0</v>
      </c>
      <c r="AI734" t="n">
        <v>0.0</v>
      </c>
      <c r="AJ734" t="n">
        <v>0.0</v>
      </c>
      <c r="AK734" t="n">
        <v>0.0</v>
      </c>
      <c r="AL734" t="n">
        <v>134948.0</v>
      </c>
      <c r="AM734" t="n">
        <v>0.0</v>
      </c>
      <c r="AN734" t="n">
        <v>0.0</v>
      </c>
      <c r="AO734" t="n">
        <v>844416.0</v>
      </c>
      <c r="AP734" t="n">
        <v>70947.0</v>
      </c>
      <c r="AQ734" t="n">
        <v>57362.1</v>
      </c>
      <c r="CG734"/>
    </row>
    <row r="735">
      <c r="A735" t="n">
        <v>11.0</v>
      </c>
      <c r="B735">
        <f>IF((K735-G735-H735&gt;2400000),10,(L735/(K735-G735-H735)*100))</f>
      </c>
      <c r="C735">
        <f>IF(N735&gt;2400000,240000,(N735*S735)/100)</f>
      </c>
      <c r="D735">
        <f>IF(S735=0,0,IF((N735-I735)&gt;2400000,((((((N735-I735-J735)-240000))*0.1+(I735+J735)*0.1)))-7000,((((((N735-I735-J735)-(N735-I735-J735)*S735/100)))*0.1+(I735+J735)*0.1)-7000)))</f>
      </c>
      <c r="E735">
        <f>C735-O735</f>
      </c>
      <c r="F735">
        <f>D735-P735</f>
      </c>
      <c r="G735">
        <f>SUMIF(negtgel!U$2:BL$2,'Tsalin uzuulelt'!B$1,negtgel!U735:BL735) + SUMIF(negtgel!U$2:BL$2,'Tsalin uzuulelt'!B$2,negtgel!U735:BL735)+SUMIF(negtgel!U$2:BL$2,'Tsalin uzuulelt'!B$3,negtgel!U735:BL735)+SUMIF(negtgel!U$2:BL$2,'Tsalin uzuulelt'!B$4,negtgel!U735:BL735)+SUMIF(negtgel!U$2:BL$2,'Tsalin uzuulelt'!B$5,negtgel!U735:BL735)</f>
      </c>
      <c r="H735">
        <f>SUMIF(negtgel!U$2:BL$2,'Tsalin uzuulelt'!F$1,negtgel!U735:BL735) + SUMIF(negtgel!U$2:BL$2,'Tsalin uzuulelt'!F$2,negtgel!U735:BL735)+SUMIF(negtgel!U$2:BL$2,'Tsalin uzuulelt'!F$3,negtgel!U735:BL735)+SUMIF(negtgel!U$2:BL$2,'Tsalin uzuulelt'!F$4,negtgel!U735:BL735)+SUMIF(negtgel!U$2:BL$2,'Tsalin uzuulelt'!F$5,negtgel!U735:BL735)</f>
      </c>
      <c r="I735">
        <f>SUMIF(negtgel!U$2:BL$2,'Tsalin uzuulelt'!H$1,negtgel!U735:BL735) + SUMIF(negtgel!U$2:BL$2,'Tsalin uzuulelt'!H$2,negtgel!U735:BL735)+SUMIF(negtgel!U$2:BL$2,'Tsalin uzuulelt'!H$3,negtgel!U735:BL735)+SUMIF(negtgel!U$2:BL$2,'Tsalin uzuulelt'!H$4,negtgel!U735:BL735)+SUMIF(negtgel!U$2:BL$2,'Tsalin uzuulelt'!H$5,negtgel!U735:BL735)</f>
      </c>
      <c r="J735">
        <f>SUMIF(negtgel!U$2:BL$2,'Tsalin uzuulelt'!J$1,negtgel!U735:BL735) + SUMIF(negtgel!U$2:BL$2,'Tsalin uzuulelt'!J$2,negtgel!U735:BL735)+SUMIF(negtgel!U$2:BL$2,'Tsalin uzuulelt'!J$3,negtgel!U735:BL735)+SUMIF(negtgel!U$2:BL$2,'Tsalin uzuulelt'!J$4,negtgel!U735:BL735)+SUMIF(negtgel!U$2:BL$2,'Tsalin uzuulelt'!J$5,negtgel!U735:BL735)</f>
      </c>
      <c r="K735">
        <f>SUMIF(negtgel!U$2:BL$2,'Tsalin uzuulelt'!L$1,negtgel!U735:BL735) + SUMIF(negtgel!U$2:BL$2,'Tsalin uzuulelt'!L$2,negtgel!U735:BL735)+SUMIF(negtgel!U$2:BL$2,'Tsalin uzuulelt'!L$3,negtgel!U735:BL735)+SUMIF(negtgel!U$2:BL$2,'Tsalin uzuulelt'!L$4,negtgel!U735:BL735)+SUMIF(negtgel!U$2:BL$2,'Tsalin uzuulelt'!L$5,negtgel!U735:BL735)</f>
      </c>
      <c r="L735">
        <f>SUMIF(negtgel!U$2:BL$2,'Tsalin uzuulelt'!N$1,negtgel!U735:BL735) + SUMIF(negtgel!U$2:BL$2,'Tsalin uzuulelt'!N$2,negtgel!U735:BL735)+SUMIF(negtgel!U$2:BL$2,'Tsalin uzuulelt'!N$3,negtgel!U735:BL735)+SUMIF(negtgel!U$2:BL$2,'Tsalin uzuulelt'!N$4,negtgel!U735:BL735)+SUMIF(negtgel!U$2:BL$2,'Tsalin uzuulelt'!N$5,negtgel!U735:BL735)</f>
      </c>
      <c r="M735">
        <f>SUMIF(negtgel!U$2:BL$2,'Tsalin uzuulelt'!P$1,negtgel!U735:BL735) + SUMIF(negtgel!U$2:BL$2,'Tsalin uzuulelt'!P$2,negtgel!U735:BL735)+ SUMIF(negtgel!U$2:BL$2,'Tsalin uzuulelt'!P$3,negtgel!U735:BL735)+ SUMIF(negtgel!U$2:BL$2,'Tsalin uzuulelt'!P$4,negtgel!U735:BL735)+ SUMIF(negtgel!U$2:BL$2,'Tsalin uzuulelt'!P$5,negtgel!U735:BL735)</f>
      </c>
      <c r="N735">
        <f>IF(ISNUMBER(U735*1)=CF735,0,K735-H735-G735)</f>
      </c>
      <c r="O735">
        <f>IF(ISNUMBER(U735*1)=CF735,0,L735)</f>
      </c>
      <c r="P735">
        <f>IF(ISNUMBER(U735*1)=CF735,0,M735)</f>
      </c>
      <c r="Q735">
        <f>IF(N735&gt;2400000,N735,0)</f>
      </c>
      <c r="R735">
        <f>IF(L735/Q735*100&lt;3,2,10)</f>
      </c>
      <c r="S735">
        <f>IF(CH735=0,0,IF(B735&gt;9,10,IF(B735&gt;8,B735,IF(B735&gt;7.7,7.8,IF(B735&gt;3,B735,IF(B735&gt;1.5,2))))))</f>
      </c>
      <c r="T735">
        <f>IFERROR(U735*1,0)</f>
      </c>
      <c r="U735" t="n">
        <v>81.0</v>
      </c>
      <c r="V735" t="s">
        <v>4514</v>
      </c>
      <c r="W735" t="s">
        <v>4469</v>
      </c>
      <c r="X735" t="n">
        <v>613669.0</v>
      </c>
      <c r="Y735" t="n">
        <v>0.0</v>
      </c>
      <c r="Z735" t="n">
        <v>0.0</v>
      </c>
      <c r="AA735" t="n">
        <v>0.0</v>
      </c>
      <c r="AB735" t="n">
        <v>0.0</v>
      </c>
      <c r="AC735" t="n">
        <v>0.0</v>
      </c>
      <c r="AD735" t="n">
        <v>0.0</v>
      </c>
      <c r="AE735" t="n">
        <v>0.0</v>
      </c>
      <c r="AF735" t="n">
        <v>0.0</v>
      </c>
      <c r="AG735" t="n">
        <v>0.0</v>
      </c>
      <c r="AH735" t="n">
        <v>0.0</v>
      </c>
      <c r="AI735" t="n">
        <v>0.0</v>
      </c>
      <c r="AJ735" t="n">
        <v>0.0</v>
      </c>
      <c r="AK735" t="n">
        <v>0.0</v>
      </c>
      <c r="AL735" t="n">
        <v>185225.0</v>
      </c>
      <c r="AM735" t="n">
        <v>0.0</v>
      </c>
      <c r="AN735" t="n">
        <v>0.0</v>
      </c>
      <c r="AO735" t="n">
        <v>185225.0</v>
      </c>
      <c r="AP735" t="n">
        <v>0.0</v>
      </c>
      <c r="AQ735" t="n">
        <v>0.0</v>
      </c>
      <c r="CG735"/>
    </row>
    <row r="736">
      <c r="A736" t="n">
        <v>11.0</v>
      </c>
      <c r="B736">
        <f>IF((K736-G736-H736&gt;2400000),10,(L736/(K736-G736-H736)*100))</f>
      </c>
      <c r="C736">
        <f>IF(N736&gt;2400000,240000,(N736*S736)/100)</f>
      </c>
      <c r="D736">
        <f>IF(S736=0,0,IF((N736-I736)&gt;2400000,((((((N736-I736-J736)-240000))*0.1+(I736+J736)*0.1)))-7000,((((((N736-I736-J736)-(N736-I736-J736)*S736/100)))*0.1+(I736+J736)*0.1)-7000)))</f>
      </c>
      <c r="E736">
        <f>C736-O736</f>
      </c>
      <c r="F736">
        <f>D736-P736</f>
      </c>
      <c r="G736">
        <f>SUMIF(negtgel!U$2:BL$2,'Tsalin uzuulelt'!B$1,negtgel!U736:BL736) + SUMIF(negtgel!U$2:BL$2,'Tsalin uzuulelt'!B$2,negtgel!U736:BL736)+SUMIF(negtgel!U$2:BL$2,'Tsalin uzuulelt'!B$3,negtgel!U736:BL736)+SUMIF(negtgel!U$2:BL$2,'Tsalin uzuulelt'!B$4,negtgel!U736:BL736)+SUMIF(negtgel!U$2:BL$2,'Tsalin uzuulelt'!B$5,negtgel!U736:BL736)</f>
      </c>
      <c r="H736">
        <f>SUMIF(negtgel!U$2:BL$2,'Tsalin uzuulelt'!F$1,negtgel!U736:BL736) + SUMIF(negtgel!U$2:BL$2,'Tsalin uzuulelt'!F$2,negtgel!U736:BL736)+SUMIF(negtgel!U$2:BL$2,'Tsalin uzuulelt'!F$3,negtgel!U736:BL736)+SUMIF(negtgel!U$2:BL$2,'Tsalin uzuulelt'!F$4,negtgel!U736:BL736)+SUMIF(negtgel!U$2:BL$2,'Tsalin uzuulelt'!F$5,negtgel!U736:BL736)</f>
      </c>
      <c r="I736">
        <f>SUMIF(negtgel!U$2:BL$2,'Tsalin uzuulelt'!H$1,negtgel!U736:BL736) + SUMIF(negtgel!U$2:BL$2,'Tsalin uzuulelt'!H$2,negtgel!U736:BL736)+SUMIF(negtgel!U$2:BL$2,'Tsalin uzuulelt'!H$3,negtgel!U736:BL736)+SUMIF(negtgel!U$2:BL$2,'Tsalin uzuulelt'!H$4,negtgel!U736:BL736)+SUMIF(negtgel!U$2:BL$2,'Tsalin uzuulelt'!H$5,negtgel!U736:BL736)</f>
      </c>
      <c r="J736">
        <f>SUMIF(negtgel!U$2:BL$2,'Tsalin uzuulelt'!J$1,negtgel!U736:BL736) + SUMIF(negtgel!U$2:BL$2,'Tsalin uzuulelt'!J$2,negtgel!U736:BL736)+SUMIF(negtgel!U$2:BL$2,'Tsalin uzuulelt'!J$3,negtgel!U736:BL736)+SUMIF(negtgel!U$2:BL$2,'Tsalin uzuulelt'!J$4,negtgel!U736:BL736)+SUMIF(negtgel!U$2:BL$2,'Tsalin uzuulelt'!J$5,negtgel!U736:BL736)</f>
      </c>
      <c r="K736">
        <f>SUMIF(negtgel!U$2:BL$2,'Tsalin uzuulelt'!L$1,negtgel!U736:BL736) + SUMIF(negtgel!U$2:BL$2,'Tsalin uzuulelt'!L$2,negtgel!U736:BL736)+SUMIF(negtgel!U$2:BL$2,'Tsalin uzuulelt'!L$3,negtgel!U736:BL736)+SUMIF(negtgel!U$2:BL$2,'Tsalin uzuulelt'!L$4,negtgel!U736:BL736)+SUMIF(negtgel!U$2:BL$2,'Tsalin uzuulelt'!L$5,negtgel!U736:BL736)</f>
      </c>
      <c r="L736">
        <f>SUMIF(negtgel!U$2:BL$2,'Tsalin uzuulelt'!N$1,negtgel!U736:BL736) + SUMIF(negtgel!U$2:BL$2,'Tsalin uzuulelt'!N$2,negtgel!U736:BL736)+SUMIF(negtgel!U$2:BL$2,'Tsalin uzuulelt'!N$3,negtgel!U736:BL736)+SUMIF(negtgel!U$2:BL$2,'Tsalin uzuulelt'!N$4,negtgel!U736:BL736)+SUMIF(negtgel!U$2:BL$2,'Tsalin uzuulelt'!N$5,negtgel!U736:BL736)</f>
      </c>
      <c r="M736">
        <f>SUMIF(negtgel!U$2:BL$2,'Tsalin uzuulelt'!P$1,negtgel!U736:BL736) + SUMIF(negtgel!U$2:BL$2,'Tsalin uzuulelt'!P$2,negtgel!U736:BL736)+ SUMIF(negtgel!U$2:BL$2,'Tsalin uzuulelt'!P$3,negtgel!U736:BL736)+ SUMIF(negtgel!U$2:BL$2,'Tsalin uzuulelt'!P$4,negtgel!U736:BL736)+ SUMIF(negtgel!U$2:BL$2,'Tsalin uzuulelt'!P$5,negtgel!U736:BL736)</f>
      </c>
      <c r="N736">
        <f>IF(ISNUMBER(U736*1)=CF736,0,K736-H736-G736)</f>
      </c>
      <c r="O736">
        <f>IF(ISNUMBER(U736*1)=CF736,0,L736)</f>
      </c>
      <c r="P736">
        <f>IF(ISNUMBER(U736*1)=CF736,0,M736)</f>
      </c>
      <c r="Q736">
        <f>IF(N736&gt;2400000,N736,0)</f>
      </c>
      <c r="R736">
        <f>IF(L736/Q736*100&lt;3,2,10)</f>
      </c>
      <c r="S736">
        <f>IF(CH736=0,0,IF(B736&gt;9,10,IF(B736&gt;8,B736,IF(B736&gt;7.7,7.8,IF(B736&gt;3,B736,IF(B736&gt;1.5,2))))))</f>
      </c>
      <c r="T736">
        <f>IFERROR(U736*1,0)</f>
      </c>
      <c r="U736" t="s">
        <v>4466</v>
      </c>
      <c r="V736"/>
      <c r="W736"/>
      <c r="X736" t="n">
        <v>4146907.0</v>
      </c>
      <c r="Y736" t="n">
        <v>2621646.0</v>
      </c>
      <c r="Z736" t="n">
        <v>206047.0</v>
      </c>
      <c r="AA736" t="n">
        <v>254855.0</v>
      </c>
      <c r="AB736" t="n">
        <v>49691.0</v>
      </c>
      <c r="AC736" t="n">
        <v>0.0</v>
      </c>
      <c r="AD736" t="n">
        <v>0.0</v>
      </c>
      <c r="AE736" t="n">
        <v>0.0</v>
      </c>
      <c r="AF736" t="n">
        <v>288000.0</v>
      </c>
      <c r="AG736" t="n">
        <v>0.0</v>
      </c>
      <c r="AH736" t="n">
        <v>0.0</v>
      </c>
      <c r="AI736" t="n">
        <v>0.0</v>
      </c>
      <c r="AJ736" t="n">
        <v>0.0</v>
      </c>
      <c r="AK736" t="n">
        <v>0.0</v>
      </c>
      <c r="AL736" t="n">
        <v>320173.0</v>
      </c>
      <c r="AM736" t="n">
        <v>0.0</v>
      </c>
      <c r="AN736" t="n">
        <v>0.0</v>
      </c>
      <c r="AO736" t="n">
        <v>3740412.0</v>
      </c>
      <c r="AP736" t="n">
        <v>342023.0</v>
      </c>
      <c r="AQ736" t="n">
        <v>275701.6</v>
      </c>
      <c r="CG736"/>
    </row>
    <row r="737">
      <c r="A737" t="n">
        <v>11.0</v>
      </c>
      <c r="B737">
        <f>IF((K737-G737-H737&gt;2400000),10,(L737/(K737-G737-H737)*100))</f>
      </c>
      <c r="C737">
        <f>IF(N737&gt;2400000,240000,(N737*S737)/100)</f>
      </c>
      <c r="D737">
        <f>IF(S737=0,0,IF((N737-I737)&gt;2400000,((((((N737-I737-J737)-240000))*0.1+(I737+J737)*0.1)))-7000,((((((N737-I737-J737)-(N737-I737-J737)*S737/100)))*0.1+(I737+J737)*0.1)-7000)))</f>
      </c>
      <c r="E737">
        <f>C737-O737</f>
      </c>
      <c r="F737">
        <f>D737-P737</f>
      </c>
      <c r="G737">
        <f>SUMIF(negtgel!U$2:BL$2,'Tsalin uzuulelt'!B$1,negtgel!U737:BL737) + SUMIF(negtgel!U$2:BL$2,'Tsalin uzuulelt'!B$2,negtgel!U737:BL737)+SUMIF(negtgel!U$2:BL$2,'Tsalin uzuulelt'!B$3,negtgel!U737:BL737)+SUMIF(negtgel!U$2:BL$2,'Tsalin uzuulelt'!B$4,negtgel!U737:BL737)+SUMIF(negtgel!U$2:BL$2,'Tsalin uzuulelt'!B$5,negtgel!U737:BL737)</f>
      </c>
      <c r="H737">
        <f>SUMIF(negtgel!U$2:BL$2,'Tsalin uzuulelt'!F$1,negtgel!U737:BL737) + SUMIF(negtgel!U$2:BL$2,'Tsalin uzuulelt'!F$2,negtgel!U737:BL737)+SUMIF(negtgel!U$2:BL$2,'Tsalin uzuulelt'!F$3,negtgel!U737:BL737)+SUMIF(negtgel!U$2:BL$2,'Tsalin uzuulelt'!F$4,negtgel!U737:BL737)+SUMIF(negtgel!U$2:BL$2,'Tsalin uzuulelt'!F$5,negtgel!U737:BL737)</f>
      </c>
      <c r="I737">
        <f>SUMIF(negtgel!U$2:BL$2,'Tsalin uzuulelt'!H$1,negtgel!U737:BL737) + SUMIF(negtgel!U$2:BL$2,'Tsalin uzuulelt'!H$2,negtgel!U737:BL737)+SUMIF(negtgel!U$2:BL$2,'Tsalin uzuulelt'!H$3,negtgel!U737:BL737)+SUMIF(negtgel!U$2:BL$2,'Tsalin uzuulelt'!H$4,negtgel!U737:BL737)+SUMIF(negtgel!U$2:BL$2,'Tsalin uzuulelt'!H$5,negtgel!U737:BL737)</f>
      </c>
      <c r="J737">
        <f>SUMIF(negtgel!U$2:BL$2,'Tsalin uzuulelt'!J$1,negtgel!U737:BL737) + SUMIF(negtgel!U$2:BL$2,'Tsalin uzuulelt'!J$2,negtgel!U737:BL737)+SUMIF(negtgel!U$2:BL$2,'Tsalin uzuulelt'!J$3,negtgel!U737:BL737)+SUMIF(negtgel!U$2:BL$2,'Tsalin uzuulelt'!J$4,negtgel!U737:BL737)+SUMIF(negtgel!U$2:BL$2,'Tsalin uzuulelt'!J$5,negtgel!U737:BL737)</f>
      </c>
      <c r="K737">
        <f>SUMIF(negtgel!U$2:BL$2,'Tsalin uzuulelt'!L$1,negtgel!U737:BL737) + SUMIF(negtgel!U$2:BL$2,'Tsalin uzuulelt'!L$2,negtgel!U737:BL737)+SUMIF(negtgel!U$2:BL$2,'Tsalin uzuulelt'!L$3,negtgel!U737:BL737)+SUMIF(negtgel!U$2:BL$2,'Tsalin uzuulelt'!L$4,negtgel!U737:BL737)+SUMIF(negtgel!U$2:BL$2,'Tsalin uzuulelt'!L$5,negtgel!U737:BL737)</f>
      </c>
      <c r="L737">
        <f>SUMIF(negtgel!U$2:BL$2,'Tsalin uzuulelt'!N$1,negtgel!U737:BL737) + SUMIF(negtgel!U$2:BL$2,'Tsalin uzuulelt'!N$2,negtgel!U737:BL737)+SUMIF(negtgel!U$2:BL$2,'Tsalin uzuulelt'!N$3,negtgel!U737:BL737)+SUMIF(negtgel!U$2:BL$2,'Tsalin uzuulelt'!N$4,negtgel!U737:BL737)+SUMIF(negtgel!U$2:BL$2,'Tsalin uzuulelt'!N$5,negtgel!U737:BL737)</f>
      </c>
      <c r="M737">
        <f>SUMIF(negtgel!U$2:BL$2,'Tsalin uzuulelt'!P$1,negtgel!U737:BL737) + SUMIF(negtgel!U$2:BL$2,'Tsalin uzuulelt'!P$2,negtgel!U737:BL737)+ SUMIF(negtgel!U$2:BL$2,'Tsalin uzuulelt'!P$3,negtgel!U737:BL737)+ SUMIF(negtgel!U$2:BL$2,'Tsalin uzuulelt'!P$4,negtgel!U737:BL737)+ SUMIF(negtgel!U$2:BL$2,'Tsalin uzuulelt'!P$5,negtgel!U737:BL737)</f>
      </c>
      <c r="N737">
        <f>IF(ISNUMBER(U737*1)=CF737,0,K737-H737-G737)</f>
      </c>
      <c r="O737">
        <f>IF(ISNUMBER(U737*1)=CF737,0,L737)</f>
      </c>
      <c r="P737">
        <f>IF(ISNUMBER(U737*1)=CF737,0,M737)</f>
      </c>
      <c r="Q737">
        <f>IF(N737&gt;2400000,N737,0)</f>
      </c>
      <c r="R737">
        <f>IF(L737/Q737*100&lt;3,2,10)</f>
      </c>
      <c r="S737">
        <f>IF(CH737=0,0,IF(B737&gt;9,10,IF(B737&gt;8,B737,IF(B737&gt;7.7,7.8,IF(B737&gt;3,B737,IF(B737&gt;1.5,2))))))</f>
      </c>
      <c r="T737">
        <f>IFERROR(U737*1,0)</f>
      </c>
      <c r="U737" t="s">
        <v>4515</v>
      </c>
      <c r="V737"/>
      <c r="W737"/>
      <c r="X737"/>
      <c r="Y737"/>
      <c r="Z737"/>
      <c r="AA737"/>
      <c r="AB737"/>
      <c r="AC737"/>
      <c r="AD737"/>
      <c r="AE737"/>
      <c r="AF737"/>
      <c r="AG737"/>
      <c r="AH737"/>
      <c r="AI737"/>
      <c r="AJ737"/>
      <c r="AK737"/>
      <c r="AL737"/>
      <c r="AM737"/>
      <c r="AN737"/>
      <c r="AO737"/>
      <c r="AP737"/>
      <c r="AQ737"/>
      <c r="CG737"/>
    </row>
    <row r="738">
      <c r="A738" t="n">
        <v>11.0</v>
      </c>
      <c r="B738">
        <f>IF((K738-G738-H738&gt;2400000),10,(L738/(K738-G738-H738)*100))</f>
      </c>
      <c r="C738">
        <f>IF(N738&gt;2400000,240000,(N738*S738)/100)</f>
      </c>
      <c r="D738">
        <f>IF(S738=0,0,IF((N738-I738)&gt;2400000,((((((N738-I738-J738)-240000))*0.1+(I738+J738)*0.1)))-7000,((((((N738-I738-J738)-(N738-I738-J738)*S738/100)))*0.1+(I738+J738)*0.1)-7000)))</f>
      </c>
      <c r="E738">
        <f>C738-O738</f>
      </c>
      <c r="F738">
        <f>D738-P738</f>
      </c>
      <c r="G738">
        <f>SUMIF(negtgel!U$2:BL$2,'Tsalin uzuulelt'!B$1,negtgel!U738:BL738) + SUMIF(negtgel!U$2:BL$2,'Tsalin uzuulelt'!B$2,negtgel!U738:BL738)+SUMIF(negtgel!U$2:BL$2,'Tsalin uzuulelt'!B$3,negtgel!U738:BL738)+SUMIF(negtgel!U$2:BL$2,'Tsalin uzuulelt'!B$4,negtgel!U738:BL738)+SUMIF(negtgel!U$2:BL$2,'Tsalin uzuulelt'!B$5,negtgel!U738:BL738)</f>
      </c>
      <c r="H738">
        <f>SUMIF(negtgel!U$2:BL$2,'Tsalin uzuulelt'!F$1,negtgel!U738:BL738) + SUMIF(negtgel!U$2:BL$2,'Tsalin uzuulelt'!F$2,negtgel!U738:BL738)+SUMIF(negtgel!U$2:BL$2,'Tsalin uzuulelt'!F$3,negtgel!U738:BL738)+SUMIF(negtgel!U$2:BL$2,'Tsalin uzuulelt'!F$4,negtgel!U738:BL738)+SUMIF(negtgel!U$2:BL$2,'Tsalin uzuulelt'!F$5,negtgel!U738:BL738)</f>
      </c>
      <c r="I738">
        <f>SUMIF(negtgel!U$2:BL$2,'Tsalin uzuulelt'!H$1,negtgel!U738:BL738) + SUMIF(negtgel!U$2:BL$2,'Tsalin uzuulelt'!H$2,negtgel!U738:BL738)+SUMIF(negtgel!U$2:BL$2,'Tsalin uzuulelt'!H$3,negtgel!U738:BL738)+SUMIF(negtgel!U$2:BL$2,'Tsalin uzuulelt'!H$4,negtgel!U738:BL738)+SUMIF(negtgel!U$2:BL$2,'Tsalin uzuulelt'!H$5,negtgel!U738:BL738)</f>
      </c>
      <c r="J738">
        <f>SUMIF(negtgel!U$2:BL$2,'Tsalin uzuulelt'!J$1,negtgel!U738:BL738) + SUMIF(negtgel!U$2:BL$2,'Tsalin uzuulelt'!J$2,negtgel!U738:BL738)+SUMIF(negtgel!U$2:BL$2,'Tsalin uzuulelt'!J$3,negtgel!U738:BL738)+SUMIF(negtgel!U$2:BL$2,'Tsalin uzuulelt'!J$4,negtgel!U738:BL738)+SUMIF(negtgel!U$2:BL$2,'Tsalin uzuulelt'!J$5,negtgel!U738:BL738)</f>
      </c>
      <c r="K738">
        <f>SUMIF(negtgel!U$2:BL$2,'Tsalin uzuulelt'!L$1,negtgel!U738:BL738) + SUMIF(negtgel!U$2:BL$2,'Tsalin uzuulelt'!L$2,negtgel!U738:BL738)+SUMIF(negtgel!U$2:BL$2,'Tsalin uzuulelt'!L$3,negtgel!U738:BL738)+SUMIF(negtgel!U$2:BL$2,'Tsalin uzuulelt'!L$4,negtgel!U738:BL738)+SUMIF(negtgel!U$2:BL$2,'Tsalin uzuulelt'!L$5,negtgel!U738:BL738)</f>
      </c>
      <c r="L738">
        <f>SUMIF(negtgel!U$2:BL$2,'Tsalin uzuulelt'!N$1,negtgel!U738:BL738) + SUMIF(negtgel!U$2:BL$2,'Tsalin uzuulelt'!N$2,negtgel!U738:BL738)+SUMIF(negtgel!U$2:BL$2,'Tsalin uzuulelt'!N$3,negtgel!U738:BL738)+SUMIF(negtgel!U$2:BL$2,'Tsalin uzuulelt'!N$4,negtgel!U738:BL738)+SUMIF(negtgel!U$2:BL$2,'Tsalin uzuulelt'!N$5,negtgel!U738:BL738)</f>
      </c>
      <c r="M738">
        <f>SUMIF(negtgel!U$2:BL$2,'Tsalin uzuulelt'!P$1,negtgel!U738:BL738) + SUMIF(negtgel!U$2:BL$2,'Tsalin uzuulelt'!P$2,negtgel!U738:BL738)+ SUMIF(negtgel!U$2:BL$2,'Tsalin uzuulelt'!P$3,negtgel!U738:BL738)+ SUMIF(negtgel!U$2:BL$2,'Tsalin uzuulelt'!P$4,negtgel!U738:BL738)+ SUMIF(negtgel!U$2:BL$2,'Tsalin uzuulelt'!P$5,negtgel!U738:BL738)</f>
      </c>
      <c r="N738">
        <f>IF(ISNUMBER(U738*1)=CF738,0,K738-H738-G738)</f>
      </c>
      <c r="O738">
        <f>IF(ISNUMBER(U738*1)=CF738,0,L738)</f>
      </c>
      <c r="P738">
        <f>IF(ISNUMBER(U738*1)=CF738,0,M738)</f>
      </c>
      <c r="Q738">
        <f>IF(N738&gt;2400000,N738,0)</f>
      </c>
      <c r="R738">
        <f>IF(L738/Q738*100&lt;3,2,10)</f>
      </c>
      <c r="S738">
        <f>IF(CH738=0,0,IF(B738&gt;9,10,IF(B738&gt;8,B738,IF(B738&gt;7.7,7.8,IF(B738&gt;3,B738,IF(B738&gt;1.5,2))))))</f>
      </c>
      <c r="T738">
        <f>IFERROR(U738*1,0)</f>
      </c>
      <c r="U738" t="n">
        <v>82.0</v>
      </c>
      <c r="V738" t="s">
        <v>4516</v>
      </c>
      <c r="W738" t="s">
        <v>4499</v>
      </c>
      <c r="X738" t="n">
        <v>645556.0</v>
      </c>
      <c r="Y738" t="n">
        <v>645556.0</v>
      </c>
      <c r="Z738" t="n">
        <v>96833.0</v>
      </c>
      <c r="AA738" t="n">
        <v>129111.0</v>
      </c>
      <c r="AB738" t="n">
        <v>0.0</v>
      </c>
      <c r="AC738" t="n">
        <v>0.0</v>
      </c>
      <c r="AD738" t="n">
        <v>0.0</v>
      </c>
      <c r="AE738" t="n">
        <v>0.0</v>
      </c>
      <c r="AF738" t="n">
        <v>66000.0</v>
      </c>
      <c r="AG738" t="n">
        <v>0.0</v>
      </c>
      <c r="AH738" t="n">
        <v>0.0</v>
      </c>
      <c r="AI738" t="n">
        <v>0.0</v>
      </c>
      <c r="AJ738" t="n">
        <v>0.0</v>
      </c>
      <c r="AK738" t="n">
        <v>0.0</v>
      </c>
      <c r="AL738" t="n">
        <v>0.0</v>
      </c>
      <c r="AM738" t="n">
        <v>0.0</v>
      </c>
      <c r="AN738" t="n">
        <v>0.0</v>
      </c>
      <c r="AO738" t="n">
        <v>937500.0</v>
      </c>
      <c r="AP738" t="n">
        <v>93750.0</v>
      </c>
      <c r="AQ738" t="n">
        <v>78035.0</v>
      </c>
      <c r="CG738"/>
    </row>
    <row r="739">
      <c r="A739" t="n">
        <v>11.0</v>
      </c>
      <c r="B739">
        <f>IF((K739-G739-H739&gt;2400000),10,(L739/(K739-G739-H739)*100))</f>
      </c>
      <c r="C739">
        <f>IF(N739&gt;2400000,240000,(N739*S739)/100)</f>
      </c>
      <c r="D739">
        <f>IF(S739=0,0,IF((N739-I739)&gt;2400000,((((((N739-I739-J739)-240000))*0.1+(I739+J739)*0.1)))-7000,((((((N739-I739-J739)-(N739-I739-J739)*S739/100)))*0.1+(I739+J739)*0.1)-7000)))</f>
      </c>
      <c r="E739">
        <f>C739-O739</f>
      </c>
      <c r="F739">
        <f>D739-P739</f>
      </c>
      <c r="G739">
        <f>SUMIF(negtgel!U$2:BL$2,'Tsalin uzuulelt'!B$1,negtgel!U739:BL739) + SUMIF(negtgel!U$2:BL$2,'Tsalin uzuulelt'!B$2,negtgel!U739:BL739)+SUMIF(negtgel!U$2:BL$2,'Tsalin uzuulelt'!B$3,negtgel!U739:BL739)+SUMIF(negtgel!U$2:BL$2,'Tsalin uzuulelt'!B$4,negtgel!U739:BL739)+SUMIF(negtgel!U$2:BL$2,'Tsalin uzuulelt'!B$5,negtgel!U739:BL739)</f>
      </c>
      <c r="H739">
        <f>SUMIF(negtgel!U$2:BL$2,'Tsalin uzuulelt'!F$1,negtgel!U739:BL739) + SUMIF(negtgel!U$2:BL$2,'Tsalin uzuulelt'!F$2,negtgel!U739:BL739)+SUMIF(negtgel!U$2:BL$2,'Tsalin uzuulelt'!F$3,negtgel!U739:BL739)+SUMIF(negtgel!U$2:BL$2,'Tsalin uzuulelt'!F$4,negtgel!U739:BL739)+SUMIF(negtgel!U$2:BL$2,'Tsalin uzuulelt'!F$5,negtgel!U739:BL739)</f>
      </c>
      <c r="I739">
        <f>SUMIF(negtgel!U$2:BL$2,'Tsalin uzuulelt'!H$1,negtgel!U739:BL739) + SUMIF(negtgel!U$2:BL$2,'Tsalin uzuulelt'!H$2,negtgel!U739:BL739)+SUMIF(negtgel!U$2:BL$2,'Tsalin uzuulelt'!H$3,negtgel!U739:BL739)+SUMIF(negtgel!U$2:BL$2,'Tsalin uzuulelt'!H$4,negtgel!U739:BL739)+SUMIF(negtgel!U$2:BL$2,'Tsalin uzuulelt'!H$5,negtgel!U739:BL739)</f>
      </c>
      <c r="J739">
        <f>SUMIF(negtgel!U$2:BL$2,'Tsalin uzuulelt'!J$1,negtgel!U739:BL739) + SUMIF(negtgel!U$2:BL$2,'Tsalin uzuulelt'!J$2,negtgel!U739:BL739)+SUMIF(negtgel!U$2:BL$2,'Tsalin uzuulelt'!J$3,negtgel!U739:BL739)+SUMIF(negtgel!U$2:BL$2,'Tsalin uzuulelt'!J$4,negtgel!U739:BL739)+SUMIF(negtgel!U$2:BL$2,'Tsalin uzuulelt'!J$5,negtgel!U739:BL739)</f>
      </c>
      <c r="K739">
        <f>SUMIF(negtgel!U$2:BL$2,'Tsalin uzuulelt'!L$1,negtgel!U739:BL739) + SUMIF(negtgel!U$2:BL$2,'Tsalin uzuulelt'!L$2,negtgel!U739:BL739)+SUMIF(negtgel!U$2:BL$2,'Tsalin uzuulelt'!L$3,negtgel!U739:BL739)+SUMIF(negtgel!U$2:BL$2,'Tsalin uzuulelt'!L$4,negtgel!U739:BL739)+SUMIF(negtgel!U$2:BL$2,'Tsalin uzuulelt'!L$5,negtgel!U739:BL739)</f>
      </c>
      <c r="L739">
        <f>SUMIF(negtgel!U$2:BL$2,'Tsalin uzuulelt'!N$1,negtgel!U739:BL739) + SUMIF(negtgel!U$2:BL$2,'Tsalin uzuulelt'!N$2,negtgel!U739:BL739)+SUMIF(negtgel!U$2:BL$2,'Tsalin uzuulelt'!N$3,negtgel!U739:BL739)+SUMIF(negtgel!U$2:BL$2,'Tsalin uzuulelt'!N$4,negtgel!U739:BL739)+SUMIF(negtgel!U$2:BL$2,'Tsalin uzuulelt'!N$5,negtgel!U739:BL739)</f>
      </c>
      <c r="M739">
        <f>SUMIF(negtgel!U$2:BL$2,'Tsalin uzuulelt'!P$1,negtgel!U739:BL739) + SUMIF(negtgel!U$2:BL$2,'Tsalin uzuulelt'!P$2,negtgel!U739:BL739)+ SUMIF(negtgel!U$2:BL$2,'Tsalin uzuulelt'!P$3,negtgel!U739:BL739)+ SUMIF(negtgel!U$2:BL$2,'Tsalin uzuulelt'!P$4,negtgel!U739:BL739)+ SUMIF(negtgel!U$2:BL$2,'Tsalin uzuulelt'!P$5,negtgel!U739:BL739)</f>
      </c>
      <c r="N739">
        <f>IF(ISNUMBER(U739*1)=CF739,0,K739-H739-G739)</f>
      </c>
      <c r="O739">
        <f>IF(ISNUMBER(U739*1)=CF739,0,L739)</f>
      </c>
      <c r="P739">
        <f>IF(ISNUMBER(U739*1)=CF739,0,M739)</f>
      </c>
      <c r="Q739">
        <f>IF(N739&gt;2400000,N739,0)</f>
      </c>
      <c r="R739">
        <f>IF(L739/Q739*100&lt;3,2,10)</f>
      </c>
      <c r="S739">
        <f>IF(CH739=0,0,IF(B739&gt;9,10,IF(B739&gt;8,B739,IF(B739&gt;7.7,7.8,IF(B739&gt;3,B739,IF(B739&gt;1.5,2))))))</f>
      </c>
      <c r="T739">
        <f>IFERROR(U739*1,0)</f>
      </c>
      <c r="U739" t="n">
        <v>83.0</v>
      </c>
      <c r="V739" t="s">
        <v>4517</v>
      </c>
      <c r="W739" t="s">
        <v>4469</v>
      </c>
      <c r="X739" t="n">
        <v>677436.0</v>
      </c>
      <c r="Y739" t="n">
        <v>646643.0</v>
      </c>
      <c r="Z739" t="n">
        <v>161661.0</v>
      </c>
      <c r="AA739" t="n">
        <v>129329.0</v>
      </c>
      <c r="AB739" t="n">
        <v>0.0</v>
      </c>
      <c r="AC739" t="n">
        <v>0.0</v>
      </c>
      <c r="AD739" t="n">
        <v>0.0</v>
      </c>
      <c r="AE739" t="n">
        <v>0.0</v>
      </c>
      <c r="AF739" t="n">
        <v>63000.0</v>
      </c>
      <c r="AG739" t="n">
        <v>0.0</v>
      </c>
      <c r="AH739" t="n">
        <v>0.0</v>
      </c>
      <c r="AI739" t="n">
        <v>0.0</v>
      </c>
      <c r="AJ739" t="n">
        <v>0.0</v>
      </c>
      <c r="AK739" t="n">
        <v>0.0</v>
      </c>
      <c r="AL739" t="n">
        <v>0.0</v>
      </c>
      <c r="AM739" t="n">
        <v>0.0</v>
      </c>
      <c r="AN739" t="n">
        <v>0.0</v>
      </c>
      <c r="AO739" t="n">
        <v>1000633.0</v>
      </c>
      <c r="AP739" t="n">
        <v>100063.0</v>
      </c>
      <c r="AQ739" t="n">
        <v>83687.0</v>
      </c>
      <c r="CG739"/>
    </row>
    <row r="740">
      <c r="A740" t="n">
        <v>11.0</v>
      </c>
      <c r="B740">
        <f>IF((K740-G740-H740&gt;2400000),10,(L740/(K740-G740-H740)*100))</f>
      </c>
      <c r="C740">
        <f>IF(N740&gt;2400000,240000,(N740*S740)/100)</f>
      </c>
      <c r="D740">
        <f>IF(S740=0,0,IF((N740-I740)&gt;2400000,((((((N740-I740-J740)-240000))*0.1+(I740+J740)*0.1)))-7000,((((((N740-I740-J740)-(N740-I740-J740)*S740/100)))*0.1+(I740+J740)*0.1)-7000)))</f>
      </c>
      <c r="E740">
        <f>C740-O740</f>
      </c>
      <c r="F740">
        <f>D740-P740</f>
      </c>
      <c r="G740">
        <f>SUMIF(negtgel!U$2:BL$2,'Tsalin uzuulelt'!B$1,negtgel!U740:BL740) + SUMIF(negtgel!U$2:BL$2,'Tsalin uzuulelt'!B$2,negtgel!U740:BL740)+SUMIF(negtgel!U$2:BL$2,'Tsalin uzuulelt'!B$3,negtgel!U740:BL740)+SUMIF(negtgel!U$2:BL$2,'Tsalin uzuulelt'!B$4,negtgel!U740:BL740)+SUMIF(negtgel!U$2:BL$2,'Tsalin uzuulelt'!B$5,negtgel!U740:BL740)</f>
      </c>
      <c r="H740">
        <f>SUMIF(negtgel!U$2:BL$2,'Tsalin uzuulelt'!F$1,negtgel!U740:BL740) + SUMIF(negtgel!U$2:BL$2,'Tsalin uzuulelt'!F$2,negtgel!U740:BL740)+SUMIF(negtgel!U$2:BL$2,'Tsalin uzuulelt'!F$3,negtgel!U740:BL740)+SUMIF(negtgel!U$2:BL$2,'Tsalin uzuulelt'!F$4,negtgel!U740:BL740)+SUMIF(negtgel!U$2:BL$2,'Tsalin uzuulelt'!F$5,negtgel!U740:BL740)</f>
      </c>
      <c r="I740">
        <f>SUMIF(negtgel!U$2:BL$2,'Tsalin uzuulelt'!H$1,negtgel!U740:BL740) + SUMIF(negtgel!U$2:BL$2,'Tsalin uzuulelt'!H$2,negtgel!U740:BL740)+SUMIF(negtgel!U$2:BL$2,'Tsalin uzuulelt'!H$3,negtgel!U740:BL740)+SUMIF(negtgel!U$2:BL$2,'Tsalin uzuulelt'!H$4,negtgel!U740:BL740)+SUMIF(negtgel!U$2:BL$2,'Tsalin uzuulelt'!H$5,negtgel!U740:BL740)</f>
      </c>
      <c r="J740">
        <f>SUMIF(negtgel!U$2:BL$2,'Tsalin uzuulelt'!J$1,negtgel!U740:BL740) + SUMIF(negtgel!U$2:BL$2,'Tsalin uzuulelt'!J$2,negtgel!U740:BL740)+SUMIF(negtgel!U$2:BL$2,'Tsalin uzuulelt'!J$3,negtgel!U740:BL740)+SUMIF(negtgel!U$2:BL$2,'Tsalin uzuulelt'!J$4,negtgel!U740:BL740)+SUMIF(negtgel!U$2:BL$2,'Tsalin uzuulelt'!J$5,negtgel!U740:BL740)</f>
      </c>
      <c r="K740">
        <f>SUMIF(negtgel!U$2:BL$2,'Tsalin uzuulelt'!L$1,negtgel!U740:BL740) + SUMIF(negtgel!U$2:BL$2,'Tsalin uzuulelt'!L$2,negtgel!U740:BL740)+SUMIF(negtgel!U$2:BL$2,'Tsalin uzuulelt'!L$3,negtgel!U740:BL740)+SUMIF(negtgel!U$2:BL$2,'Tsalin uzuulelt'!L$4,negtgel!U740:BL740)+SUMIF(negtgel!U$2:BL$2,'Tsalin uzuulelt'!L$5,negtgel!U740:BL740)</f>
      </c>
      <c r="L740">
        <f>SUMIF(negtgel!U$2:BL$2,'Tsalin uzuulelt'!N$1,negtgel!U740:BL740) + SUMIF(negtgel!U$2:BL$2,'Tsalin uzuulelt'!N$2,negtgel!U740:BL740)+SUMIF(negtgel!U$2:BL$2,'Tsalin uzuulelt'!N$3,negtgel!U740:BL740)+SUMIF(negtgel!U$2:BL$2,'Tsalin uzuulelt'!N$4,negtgel!U740:BL740)+SUMIF(negtgel!U$2:BL$2,'Tsalin uzuulelt'!N$5,negtgel!U740:BL740)</f>
      </c>
      <c r="M740">
        <f>SUMIF(negtgel!U$2:BL$2,'Tsalin uzuulelt'!P$1,negtgel!U740:BL740) + SUMIF(negtgel!U$2:BL$2,'Tsalin uzuulelt'!P$2,negtgel!U740:BL740)+ SUMIF(negtgel!U$2:BL$2,'Tsalin uzuulelt'!P$3,negtgel!U740:BL740)+ SUMIF(negtgel!U$2:BL$2,'Tsalin uzuulelt'!P$4,negtgel!U740:BL740)+ SUMIF(negtgel!U$2:BL$2,'Tsalin uzuulelt'!P$5,negtgel!U740:BL740)</f>
      </c>
      <c r="N740">
        <f>IF(ISNUMBER(U740*1)=CF740,0,K740-H740-G740)</f>
      </c>
      <c r="O740">
        <f>IF(ISNUMBER(U740*1)=CF740,0,L740)</f>
      </c>
      <c r="P740">
        <f>IF(ISNUMBER(U740*1)=CF740,0,M740)</f>
      </c>
      <c r="Q740">
        <f>IF(N740&gt;2400000,N740,0)</f>
      </c>
      <c r="R740">
        <f>IF(L740/Q740*100&lt;3,2,10)</f>
      </c>
      <c r="S740">
        <f>IF(CH740=0,0,IF(B740&gt;9,10,IF(B740&gt;8,B740,IF(B740&gt;7.7,7.8,IF(B740&gt;3,B740,IF(B740&gt;1.5,2))))))</f>
      </c>
      <c r="T740">
        <f>IFERROR(U740*1,0)</f>
      </c>
      <c r="U740" t="n">
        <v>84.0</v>
      </c>
      <c r="V740" t="s">
        <v>4518</v>
      </c>
      <c r="W740" t="s">
        <v>4469</v>
      </c>
      <c r="X740" t="n">
        <v>677436.0</v>
      </c>
      <c r="Y740" t="n">
        <v>677436.0</v>
      </c>
      <c r="Z740" t="n">
        <v>135487.0</v>
      </c>
      <c r="AA740" t="n">
        <v>149036.0</v>
      </c>
      <c r="AB740" t="n">
        <v>0.0</v>
      </c>
      <c r="AC740" t="n">
        <v>0.0</v>
      </c>
      <c r="AD740" t="n">
        <v>0.0</v>
      </c>
      <c r="AE740" t="n">
        <v>0.0</v>
      </c>
      <c r="AF740" t="n">
        <v>66000.0</v>
      </c>
      <c r="AG740" t="n">
        <v>0.0</v>
      </c>
      <c r="AH740" t="n">
        <v>0.0</v>
      </c>
      <c r="AI740" t="n">
        <v>0.0</v>
      </c>
      <c r="AJ740" t="n">
        <v>0.0</v>
      </c>
      <c r="AK740" t="n">
        <v>0.0</v>
      </c>
      <c r="AL740" t="n">
        <v>0.0</v>
      </c>
      <c r="AM740" t="n">
        <v>0.0</v>
      </c>
      <c r="AN740" t="n">
        <v>0.0</v>
      </c>
      <c r="AO740" t="n">
        <v>1027959.0</v>
      </c>
      <c r="AP740" t="n">
        <v>102796.0</v>
      </c>
      <c r="AQ740" t="n">
        <v>86176.3</v>
      </c>
      <c r="CG740"/>
    </row>
    <row r="741">
      <c r="A741" t="n">
        <v>11.0</v>
      </c>
      <c r="B741">
        <f>IF((K741-G741-H741&gt;2400000),10,(L741/(K741-G741-H741)*100))</f>
      </c>
      <c r="C741">
        <f>IF(N741&gt;2400000,240000,(N741*S741)/100)</f>
      </c>
      <c r="D741">
        <f>IF(S741=0,0,IF((N741-I741)&gt;2400000,((((((N741-I741-J741)-240000))*0.1+(I741+J741)*0.1)))-7000,((((((N741-I741-J741)-(N741-I741-J741)*S741/100)))*0.1+(I741+J741)*0.1)-7000)))</f>
      </c>
      <c r="E741">
        <f>C741-O741</f>
      </c>
      <c r="F741">
        <f>D741-P741</f>
      </c>
      <c r="G741">
        <f>SUMIF(negtgel!U$2:BL$2,'Tsalin uzuulelt'!B$1,negtgel!U741:BL741) + SUMIF(negtgel!U$2:BL$2,'Tsalin uzuulelt'!B$2,negtgel!U741:BL741)+SUMIF(negtgel!U$2:BL$2,'Tsalin uzuulelt'!B$3,negtgel!U741:BL741)+SUMIF(negtgel!U$2:BL$2,'Tsalin uzuulelt'!B$4,negtgel!U741:BL741)+SUMIF(negtgel!U$2:BL$2,'Tsalin uzuulelt'!B$5,negtgel!U741:BL741)</f>
      </c>
      <c r="H741">
        <f>SUMIF(negtgel!U$2:BL$2,'Tsalin uzuulelt'!F$1,negtgel!U741:BL741) + SUMIF(negtgel!U$2:BL$2,'Tsalin uzuulelt'!F$2,negtgel!U741:BL741)+SUMIF(negtgel!U$2:BL$2,'Tsalin uzuulelt'!F$3,negtgel!U741:BL741)+SUMIF(negtgel!U$2:BL$2,'Tsalin uzuulelt'!F$4,negtgel!U741:BL741)+SUMIF(negtgel!U$2:BL$2,'Tsalin uzuulelt'!F$5,negtgel!U741:BL741)</f>
      </c>
      <c r="I741">
        <f>SUMIF(negtgel!U$2:BL$2,'Tsalin uzuulelt'!H$1,negtgel!U741:BL741) + SUMIF(negtgel!U$2:BL$2,'Tsalin uzuulelt'!H$2,negtgel!U741:BL741)+SUMIF(negtgel!U$2:BL$2,'Tsalin uzuulelt'!H$3,negtgel!U741:BL741)+SUMIF(negtgel!U$2:BL$2,'Tsalin uzuulelt'!H$4,negtgel!U741:BL741)+SUMIF(negtgel!U$2:BL$2,'Tsalin uzuulelt'!H$5,negtgel!U741:BL741)</f>
      </c>
      <c r="J741">
        <f>SUMIF(negtgel!U$2:BL$2,'Tsalin uzuulelt'!J$1,negtgel!U741:BL741) + SUMIF(negtgel!U$2:BL$2,'Tsalin uzuulelt'!J$2,negtgel!U741:BL741)+SUMIF(negtgel!U$2:BL$2,'Tsalin uzuulelt'!J$3,negtgel!U741:BL741)+SUMIF(negtgel!U$2:BL$2,'Tsalin uzuulelt'!J$4,negtgel!U741:BL741)+SUMIF(negtgel!U$2:BL$2,'Tsalin uzuulelt'!J$5,negtgel!U741:BL741)</f>
      </c>
      <c r="K741">
        <f>SUMIF(negtgel!U$2:BL$2,'Tsalin uzuulelt'!L$1,negtgel!U741:BL741) + SUMIF(negtgel!U$2:BL$2,'Tsalin uzuulelt'!L$2,negtgel!U741:BL741)+SUMIF(negtgel!U$2:BL$2,'Tsalin uzuulelt'!L$3,negtgel!U741:BL741)+SUMIF(negtgel!U$2:BL$2,'Tsalin uzuulelt'!L$4,negtgel!U741:BL741)+SUMIF(negtgel!U$2:BL$2,'Tsalin uzuulelt'!L$5,negtgel!U741:BL741)</f>
      </c>
      <c r="L741">
        <f>SUMIF(negtgel!U$2:BL$2,'Tsalin uzuulelt'!N$1,negtgel!U741:BL741) + SUMIF(negtgel!U$2:BL$2,'Tsalin uzuulelt'!N$2,negtgel!U741:BL741)+SUMIF(negtgel!U$2:BL$2,'Tsalin uzuulelt'!N$3,negtgel!U741:BL741)+SUMIF(negtgel!U$2:BL$2,'Tsalin uzuulelt'!N$4,negtgel!U741:BL741)+SUMIF(negtgel!U$2:BL$2,'Tsalin uzuulelt'!N$5,negtgel!U741:BL741)</f>
      </c>
      <c r="M741">
        <f>SUMIF(negtgel!U$2:BL$2,'Tsalin uzuulelt'!P$1,negtgel!U741:BL741) + SUMIF(negtgel!U$2:BL$2,'Tsalin uzuulelt'!P$2,negtgel!U741:BL741)+ SUMIF(negtgel!U$2:BL$2,'Tsalin uzuulelt'!P$3,negtgel!U741:BL741)+ SUMIF(negtgel!U$2:BL$2,'Tsalin uzuulelt'!P$4,negtgel!U741:BL741)+ SUMIF(negtgel!U$2:BL$2,'Tsalin uzuulelt'!P$5,negtgel!U741:BL741)</f>
      </c>
      <c r="N741">
        <f>IF(ISNUMBER(U741*1)=CF741,0,K741-H741-G741)</f>
      </c>
      <c r="O741">
        <f>IF(ISNUMBER(U741*1)=CF741,0,L741)</f>
      </c>
      <c r="P741">
        <f>IF(ISNUMBER(U741*1)=CF741,0,M741)</f>
      </c>
      <c r="Q741">
        <f>IF(N741&gt;2400000,N741,0)</f>
      </c>
      <c r="R741">
        <f>IF(L741/Q741*100&lt;3,2,10)</f>
      </c>
      <c r="S741">
        <f>IF(CH741=0,0,IF(B741&gt;9,10,IF(B741&gt;8,B741,IF(B741&gt;7.7,7.8,IF(B741&gt;3,B741,IF(B741&gt;1.5,2))))))</f>
      </c>
      <c r="T741">
        <f>IFERROR(U741*1,0)</f>
      </c>
      <c r="U741" t="n">
        <v>85.0</v>
      </c>
      <c r="V741" t="s">
        <v>4519</v>
      </c>
      <c r="W741" t="s">
        <v>4499</v>
      </c>
      <c r="X741" t="n">
        <v>677436.0</v>
      </c>
      <c r="Y741" t="n">
        <v>677436.0</v>
      </c>
      <c r="Z741" t="n">
        <v>135487.0</v>
      </c>
      <c r="AA741" t="n">
        <v>135487.0</v>
      </c>
      <c r="AB741" t="n">
        <v>33872.0</v>
      </c>
      <c r="AC741" t="n">
        <v>0.0</v>
      </c>
      <c r="AD741" t="n">
        <v>0.0</v>
      </c>
      <c r="AE741" t="n">
        <v>0.0</v>
      </c>
      <c r="AF741" t="n">
        <v>66000.0</v>
      </c>
      <c r="AG741" t="n">
        <v>0.0</v>
      </c>
      <c r="AH741" t="n">
        <v>0.0</v>
      </c>
      <c r="AI741" t="n">
        <v>0.0</v>
      </c>
      <c r="AJ741" t="n">
        <v>0.0</v>
      </c>
      <c r="AK741" t="n">
        <v>0.0</v>
      </c>
      <c r="AL741" t="n">
        <v>0.0</v>
      </c>
      <c r="AM741" t="n">
        <v>0.0</v>
      </c>
      <c r="AN741" t="n">
        <v>0.0</v>
      </c>
      <c r="AO741" t="n">
        <v>1048282.0</v>
      </c>
      <c r="AP741" t="n">
        <v>104829.0</v>
      </c>
      <c r="AQ741" t="n">
        <v>88005.4</v>
      </c>
      <c r="CG741"/>
    </row>
    <row r="742">
      <c r="A742" t="n">
        <v>11.0</v>
      </c>
      <c r="B742">
        <f>IF((K742-G742-H742&gt;2400000),10,(L742/(K742-G742-H742)*100))</f>
      </c>
      <c r="C742">
        <f>IF(N742&gt;2400000,240000,(N742*S742)/100)</f>
      </c>
      <c r="D742">
        <f>IF(S742=0,0,IF((N742-I742)&gt;2400000,((((((N742-I742-J742)-240000))*0.1+(I742+J742)*0.1)))-7000,((((((N742-I742-J742)-(N742-I742-J742)*S742/100)))*0.1+(I742+J742)*0.1)-7000)))</f>
      </c>
      <c r="E742">
        <f>C742-O742</f>
      </c>
      <c r="F742">
        <f>D742-P742</f>
      </c>
      <c r="G742">
        <f>SUMIF(negtgel!U$2:BL$2,'Tsalin uzuulelt'!B$1,negtgel!U742:BL742) + SUMIF(negtgel!U$2:BL$2,'Tsalin uzuulelt'!B$2,negtgel!U742:BL742)+SUMIF(negtgel!U$2:BL$2,'Tsalin uzuulelt'!B$3,negtgel!U742:BL742)+SUMIF(negtgel!U$2:BL$2,'Tsalin uzuulelt'!B$4,negtgel!U742:BL742)+SUMIF(negtgel!U$2:BL$2,'Tsalin uzuulelt'!B$5,negtgel!U742:BL742)</f>
      </c>
      <c r="H742">
        <f>SUMIF(negtgel!U$2:BL$2,'Tsalin uzuulelt'!F$1,negtgel!U742:BL742) + SUMIF(negtgel!U$2:BL$2,'Tsalin uzuulelt'!F$2,negtgel!U742:BL742)+SUMIF(negtgel!U$2:BL$2,'Tsalin uzuulelt'!F$3,negtgel!U742:BL742)+SUMIF(negtgel!U$2:BL$2,'Tsalin uzuulelt'!F$4,negtgel!U742:BL742)+SUMIF(negtgel!U$2:BL$2,'Tsalin uzuulelt'!F$5,negtgel!U742:BL742)</f>
      </c>
      <c r="I742">
        <f>SUMIF(negtgel!U$2:BL$2,'Tsalin uzuulelt'!H$1,negtgel!U742:BL742) + SUMIF(negtgel!U$2:BL$2,'Tsalin uzuulelt'!H$2,negtgel!U742:BL742)+SUMIF(negtgel!U$2:BL$2,'Tsalin uzuulelt'!H$3,negtgel!U742:BL742)+SUMIF(negtgel!U$2:BL$2,'Tsalin uzuulelt'!H$4,negtgel!U742:BL742)+SUMIF(negtgel!U$2:BL$2,'Tsalin uzuulelt'!H$5,negtgel!U742:BL742)</f>
      </c>
      <c r="J742">
        <f>SUMIF(negtgel!U$2:BL$2,'Tsalin uzuulelt'!J$1,negtgel!U742:BL742) + SUMIF(negtgel!U$2:BL$2,'Tsalin uzuulelt'!J$2,negtgel!U742:BL742)+SUMIF(negtgel!U$2:BL$2,'Tsalin uzuulelt'!J$3,negtgel!U742:BL742)+SUMIF(negtgel!U$2:BL$2,'Tsalin uzuulelt'!J$4,negtgel!U742:BL742)+SUMIF(negtgel!U$2:BL$2,'Tsalin uzuulelt'!J$5,negtgel!U742:BL742)</f>
      </c>
      <c r="K742">
        <f>SUMIF(negtgel!U$2:BL$2,'Tsalin uzuulelt'!L$1,negtgel!U742:BL742) + SUMIF(negtgel!U$2:BL$2,'Tsalin uzuulelt'!L$2,negtgel!U742:BL742)+SUMIF(negtgel!U$2:BL$2,'Tsalin uzuulelt'!L$3,negtgel!U742:BL742)+SUMIF(negtgel!U$2:BL$2,'Tsalin uzuulelt'!L$4,negtgel!U742:BL742)+SUMIF(negtgel!U$2:BL$2,'Tsalin uzuulelt'!L$5,negtgel!U742:BL742)</f>
      </c>
      <c r="L742">
        <f>SUMIF(negtgel!U$2:BL$2,'Tsalin uzuulelt'!N$1,negtgel!U742:BL742) + SUMIF(negtgel!U$2:BL$2,'Tsalin uzuulelt'!N$2,negtgel!U742:BL742)+SUMIF(negtgel!U$2:BL$2,'Tsalin uzuulelt'!N$3,negtgel!U742:BL742)+SUMIF(negtgel!U$2:BL$2,'Tsalin uzuulelt'!N$4,negtgel!U742:BL742)+SUMIF(negtgel!U$2:BL$2,'Tsalin uzuulelt'!N$5,negtgel!U742:BL742)</f>
      </c>
      <c r="M742">
        <f>SUMIF(negtgel!U$2:BL$2,'Tsalin uzuulelt'!P$1,negtgel!U742:BL742) + SUMIF(negtgel!U$2:BL$2,'Tsalin uzuulelt'!P$2,negtgel!U742:BL742)+ SUMIF(negtgel!U$2:BL$2,'Tsalin uzuulelt'!P$3,negtgel!U742:BL742)+ SUMIF(negtgel!U$2:BL$2,'Tsalin uzuulelt'!P$4,negtgel!U742:BL742)+ SUMIF(negtgel!U$2:BL$2,'Tsalin uzuulelt'!P$5,negtgel!U742:BL742)</f>
      </c>
      <c r="N742">
        <f>IF(ISNUMBER(U742*1)=CF742,0,K742-H742-G742)</f>
      </c>
      <c r="O742">
        <f>IF(ISNUMBER(U742*1)=CF742,0,L742)</f>
      </c>
      <c r="P742">
        <f>IF(ISNUMBER(U742*1)=CF742,0,M742)</f>
      </c>
      <c r="Q742">
        <f>IF(N742&gt;2400000,N742,0)</f>
      </c>
      <c r="R742">
        <f>IF(L742/Q742*100&lt;3,2,10)</f>
      </c>
      <c r="S742">
        <f>IF(CH742=0,0,IF(B742&gt;9,10,IF(B742&gt;8,B742,IF(B742&gt;7.7,7.8,IF(B742&gt;3,B742,IF(B742&gt;1.5,2))))))</f>
      </c>
      <c r="T742">
        <f>IFERROR(U742*1,0)</f>
      </c>
      <c r="U742" t="n">
        <v>86.0</v>
      </c>
      <c r="V742" t="s">
        <v>4520</v>
      </c>
      <c r="W742" t="s">
        <v>4469</v>
      </c>
      <c r="X742" t="n">
        <v>613669.0</v>
      </c>
      <c r="Y742" t="n">
        <v>613669.0</v>
      </c>
      <c r="Z742" t="n">
        <v>30683.0</v>
      </c>
      <c r="AA742" t="n">
        <v>110460.0</v>
      </c>
      <c r="AB742" t="n">
        <v>0.0</v>
      </c>
      <c r="AC742" t="n">
        <v>0.0</v>
      </c>
      <c r="AD742" t="n">
        <v>0.0</v>
      </c>
      <c r="AE742" t="n">
        <v>0.0</v>
      </c>
      <c r="AF742" t="n">
        <v>66000.0</v>
      </c>
      <c r="AG742" t="n">
        <v>0.0</v>
      </c>
      <c r="AH742" t="n">
        <v>0.0</v>
      </c>
      <c r="AI742" t="n">
        <v>0.0</v>
      </c>
      <c r="AJ742" t="n">
        <v>0.0</v>
      </c>
      <c r="AK742" t="n">
        <v>0.0</v>
      </c>
      <c r="AL742" t="n">
        <v>0.0</v>
      </c>
      <c r="AM742" t="n">
        <v>0.0</v>
      </c>
      <c r="AN742" t="n">
        <v>0.0</v>
      </c>
      <c r="AO742" t="n">
        <v>820812.0</v>
      </c>
      <c r="AP742" t="n">
        <v>82081.0</v>
      </c>
      <c r="AQ742" t="n">
        <v>67533.1</v>
      </c>
      <c r="CG742"/>
    </row>
    <row r="743">
      <c r="A743" t="n">
        <v>11.0</v>
      </c>
      <c r="B743">
        <f>IF((K743-G743-H743&gt;2400000),10,(L743/(K743-G743-H743)*100))</f>
      </c>
      <c r="C743">
        <f>IF(N743&gt;2400000,240000,(N743*S743)/100)</f>
      </c>
      <c r="D743">
        <f>IF(S743=0,0,IF((N743-I743)&gt;2400000,((((((N743-I743-J743)-240000))*0.1+(I743+J743)*0.1)))-7000,((((((N743-I743-J743)-(N743-I743-J743)*S743/100)))*0.1+(I743+J743)*0.1)-7000)))</f>
      </c>
      <c r="E743">
        <f>C743-O743</f>
      </c>
      <c r="F743">
        <f>D743-P743</f>
      </c>
      <c r="G743">
        <f>SUMIF(negtgel!U$2:BL$2,'Tsalin uzuulelt'!B$1,negtgel!U743:BL743) + SUMIF(negtgel!U$2:BL$2,'Tsalin uzuulelt'!B$2,negtgel!U743:BL743)+SUMIF(negtgel!U$2:BL$2,'Tsalin uzuulelt'!B$3,negtgel!U743:BL743)+SUMIF(negtgel!U$2:BL$2,'Tsalin uzuulelt'!B$4,negtgel!U743:BL743)+SUMIF(negtgel!U$2:BL$2,'Tsalin uzuulelt'!B$5,negtgel!U743:BL743)</f>
      </c>
      <c r="H743">
        <f>SUMIF(negtgel!U$2:BL$2,'Tsalin uzuulelt'!F$1,negtgel!U743:BL743) + SUMIF(negtgel!U$2:BL$2,'Tsalin uzuulelt'!F$2,negtgel!U743:BL743)+SUMIF(negtgel!U$2:BL$2,'Tsalin uzuulelt'!F$3,negtgel!U743:BL743)+SUMIF(negtgel!U$2:BL$2,'Tsalin uzuulelt'!F$4,negtgel!U743:BL743)+SUMIF(negtgel!U$2:BL$2,'Tsalin uzuulelt'!F$5,negtgel!U743:BL743)</f>
      </c>
      <c r="I743">
        <f>SUMIF(negtgel!U$2:BL$2,'Tsalin uzuulelt'!H$1,negtgel!U743:BL743) + SUMIF(negtgel!U$2:BL$2,'Tsalin uzuulelt'!H$2,negtgel!U743:BL743)+SUMIF(negtgel!U$2:BL$2,'Tsalin uzuulelt'!H$3,negtgel!U743:BL743)+SUMIF(negtgel!U$2:BL$2,'Tsalin uzuulelt'!H$4,negtgel!U743:BL743)+SUMIF(negtgel!U$2:BL$2,'Tsalin uzuulelt'!H$5,negtgel!U743:BL743)</f>
      </c>
      <c r="J743">
        <f>SUMIF(negtgel!U$2:BL$2,'Tsalin uzuulelt'!J$1,negtgel!U743:BL743) + SUMIF(negtgel!U$2:BL$2,'Tsalin uzuulelt'!J$2,negtgel!U743:BL743)+SUMIF(negtgel!U$2:BL$2,'Tsalin uzuulelt'!J$3,negtgel!U743:BL743)+SUMIF(negtgel!U$2:BL$2,'Tsalin uzuulelt'!J$4,negtgel!U743:BL743)+SUMIF(negtgel!U$2:BL$2,'Tsalin uzuulelt'!J$5,negtgel!U743:BL743)</f>
      </c>
      <c r="K743">
        <f>SUMIF(negtgel!U$2:BL$2,'Tsalin uzuulelt'!L$1,negtgel!U743:BL743) + SUMIF(negtgel!U$2:BL$2,'Tsalin uzuulelt'!L$2,negtgel!U743:BL743)+SUMIF(negtgel!U$2:BL$2,'Tsalin uzuulelt'!L$3,negtgel!U743:BL743)+SUMIF(negtgel!U$2:BL$2,'Tsalin uzuulelt'!L$4,negtgel!U743:BL743)+SUMIF(negtgel!U$2:BL$2,'Tsalin uzuulelt'!L$5,negtgel!U743:BL743)</f>
      </c>
      <c r="L743">
        <f>SUMIF(negtgel!U$2:BL$2,'Tsalin uzuulelt'!N$1,negtgel!U743:BL743) + SUMIF(negtgel!U$2:BL$2,'Tsalin uzuulelt'!N$2,negtgel!U743:BL743)+SUMIF(negtgel!U$2:BL$2,'Tsalin uzuulelt'!N$3,negtgel!U743:BL743)+SUMIF(negtgel!U$2:BL$2,'Tsalin uzuulelt'!N$4,negtgel!U743:BL743)+SUMIF(negtgel!U$2:BL$2,'Tsalin uzuulelt'!N$5,negtgel!U743:BL743)</f>
      </c>
      <c r="M743">
        <f>SUMIF(negtgel!U$2:BL$2,'Tsalin uzuulelt'!P$1,negtgel!U743:BL743) + SUMIF(negtgel!U$2:BL$2,'Tsalin uzuulelt'!P$2,negtgel!U743:BL743)+ SUMIF(negtgel!U$2:BL$2,'Tsalin uzuulelt'!P$3,negtgel!U743:BL743)+ SUMIF(negtgel!U$2:BL$2,'Tsalin uzuulelt'!P$4,negtgel!U743:BL743)+ SUMIF(negtgel!U$2:BL$2,'Tsalin uzuulelt'!P$5,negtgel!U743:BL743)</f>
      </c>
      <c r="N743">
        <f>IF(ISNUMBER(U743*1)=CF743,0,K743-H743-G743)</f>
      </c>
      <c r="O743">
        <f>IF(ISNUMBER(U743*1)=CF743,0,L743)</f>
      </c>
      <c r="P743">
        <f>IF(ISNUMBER(U743*1)=CF743,0,M743)</f>
      </c>
      <c r="Q743">
        <f>IF(N743&gt;2400000,N743,0)</f>
      </c>
      <c r="R743">
        <f>IF(L743/Q743*100&lt;3,2,10)</f>
      </c>
      <c r="S743">
        <f>IF(CH743=0,0,IF(B743&gt;9,10,IF(B743&gt;8,B743,IF(B743&gt;7.7,7.8,IF(B743&gt;3,B743,IF(B743&gt;1.5,2))))))</f>
      </c>
      <c r="T743">
        <f>IFERROR(U743*1,0)</f>
      </c>
      <c r="U743" t="n">
        <v>87.0</v>
      </c>
      <c r="V743" t="s">
        <v>4521</v>
      </c>
      <c r="W743" t="s">
        <v>4469</v>
      </c>
      <c r="X743" t="n">
        <v>645556.0</v>
      </c>
      <c r="Y743" t="n">
        <v>645556.0</v>
      </c>
      <c r="Z743" t="n">
        <v>109745.0</v>
      </c>
      <c r="AA743" t="n">
        <v>116200.0</v>
      </c>
      <c r="AB743" t="n">
        <v>0.0</v>
      </c>
      <c r="AC743" t="n">
        <v>0.0</v>
      </c>
      <c r="AD743" t="n">
        <v>0.0</v>
      </c>
      <c r="AE743" t="n">
        <v>0.0</v>
      </c>
      <c r="AF743" t="n">
        <v>66000.0</v>
      </c>
      <c r="AG743" t="n">
        <v>0.0</v>
      </c>
      <c r="AH743" t="n">
        <v>0.0</v>
      </c>
      <c r="AI743" t="n">
        <v>0.0</v>
      </c>
      <c r="AJ743" t="n">
        <v>0.0</v>
      </c>
      <c r="AK743" t="n">
        <v>0.0</v>
      </c>
      <c r="AL743" t="n">
        <v>0.0</v>
      </c>
      <c r="AM743" t="n">
        <v>0.0</v>
      </c>
      <c r="AN743" t="n">
        <v>0.0</v>
      </c>
      <c r="AO743" t="n">
        <v>937501.0</v>
      </c>
      <c r="AP743" t="n">
        <v>93750.0</v>
      </c>
      <c r="AQ743" t="n">
        <v>78035.1</v>
      </c>
      <c r="CG743"/>
    </row>
    <row r="744">
      <c r="A744" t="n">
        <v>11.0</v>
      </c>
      <c r="B744">
        <f>IF((K744-G744-H744&gt;2400000),10,(L744/(K744-G744-H744)*100))</f>
      </c>
      <c r="C744">
        <f>IF(N744&gt;2400000,240000,(N744*S744)/100)</f>
      </c>
      <c r="D744">
        <f>IF(S744=0,0,IF((N744-I744)&gt;2400000,((((((N744-I744-J744)-240000))*0.1+(I744+J744)*0.1)))-7000,((((((N744-I744-J744)-(N744-I744-J744)*S744/100)))*0.1+(I744+J744)*0.1)-7000)))</f>
      </c>
      <c r="E744">
        <f>C744-O744</f>
      </c>
      <c r="F744">
        <f>D744-P744</f>
      </c>
      <c r="G744">
        <f>SUMIF(negtgel!U$2:BL$2,'Tsalin uzuulelt'!B$1,negtgel!U744:BL744) + SUMIF(negtgel!U$2:BL$2,'Tsalin uzuulelt'!B$2,negtgel!U744:BL744)+SUMIF(negtgel!U$2:BL$2,'Tsalin uzuulelt'!B$3,negtgel!U744:BL744)+SUMIF(negtgel!U$2:BL$2,'Tsalin uzuulelt'!B$4,negtgel!U744:BL744)+SUMIF(negtgel!U$2:BL$2,'Tsalin uzuulelt'!B$5,negtgel!U744:BL744)</f>
      </c>
      <c r="H744">
        <f>SUMIF(negtgel!U$2:BL$2,'Tsalin uzuulelt'!F$1,negtgel!U744:BL744) + SUMIF(negtgel!U$2:BL$2,'Tsalin uzuulelt'!F$2,negtgel!U744:BL744)+SUMIF(negtgel!U$2:BL$2,'Tsalin uzuulelt'!F$3,negtgel!U744:BL744)+SUMIF(negtgel!U$2:BL$2,'Tsalin uzuulelt'!F$4,negtgel!U744:BL744)+SUMIF(negtgel!U$2:BL$2,'Tsalin uzuulelt'!F$5,negtgel!U744:BL744)</f>
      </c>
      <c r="I744">
        <f>SUMIF(negtgel!U$2:BL$2,'Tsalin uzuulelt'!H$1,negtgel!U744:BL744) + SUMIF(negtgel!U$2:BL$2,'Tsalin uzuulelt'!H$2,negtgel!U744:BL744)+SUMIF(negtgel!U$2:BL$2,'Tsalin uzuulelt'!H$3,negtgel!U744:BL744)+SUMIF(negtgel!U$2:BL$2,'Tsalin uzuulelt'!H$4,negtgel!U744:BL744)+SUMIF(negtgel!U$2:BL$2,'Tsalin uzuulelt'!H$5,negtgel!U744:BL744)</f>
      </c>
      <c r="J744">
        <f>SUMIF(negtgel!U$2:BL$2,'Tsalin uzuulelt'!J$1,negtgel!U744:BL744) + SUMIF(negtgel!U$2:BL$2,'Tsalin uzuulelt'!J$2,negtgel!U744:BL744)+SUMIF(negtgel!U$2:BL$2,'Tsalin uzuulelt'!J$3,negtgel!U744:BL744)+SUMIF(negtgel!U$2:BL$2,'Tsalin uzuulelt'!J$4,negtgel!U744:BL744)+SUMIF(negtgel!U$2:BL$2,'Tsalin uzuulelt'!J$5,negtgel!U744:BL744)</f>
      </c>
      <c r="K744">
        <f>SUMIF(negtgel!U$2:BL$2,'Tsalin uzuulelt'!L$1,negtgel!U744:BL744) + SUMIF(negtgel!U$2:BL$2,'Tsalin uzuulelt'!L$2,negtgel!U744:BL744)+SUMIF(negtgel!U$2:BL$2,'Tsalin uzuulelt'!L$3,negtgel!U744:BL744)+SUMIF(negtgel!U$2:BL$2,'Tsalin uzuulelt'!L$4,negtgel!U744:BL744)+SUMIF(negtgel!U$2:BL$2,'Tsalin uzuulelt'!L$5,negtgel!U744:BL744)</f>
      </c>
      <c r="L744">
        <f>SUMIF(negtgel!U$2:BL$2,'Tsalin uzuulelt'!N$1,negtgel!U744:BL744) + SUMIF(negtgel!U$2:BL$2,'Tsalin uzuulelt'!N$2,negtgel!U744:BL744)+SUMIF(negtgel!U$2:BL$2,'Tsalin uzuulelt'!N$3,negtgel!U744:BL744)+SUMIF(negtgel!U$2:BL$2,'Tsalin uzuulelt'!N$4,negtgel!U744:BL744)+SUMIF(negtgel!U$2:BL$2,'Tsalin uzuulelt'!N$5,negtgel!U744:BL744)</f>
      </c>
      <c r="M744">
        <f>SUMIF(negtgel!U$2:BL$2,'Tsalin uzuulelt'!P$1,negtgel!U744:BL744) + SUMIF(negtgel!U$2:BL$2,'Tsalin uzuulelt'!P$2,negtgel!U744:BL744)+ SUMIF(negtgel!U$2:BL$2,'Tsalin uzuulelt'!P$3,negtgel!U744:BL744)+ SUMIF(negtgel!U$2:BL$2,'Tsalin uzuulelt'!P$4,negtgel!U744:BL744)+ SUMIF(negtgel!U$2:BL$2,'Tsalin uzuulelt'!P$5,negtgel!U744:BL744)</f>
      </c>
      <c r="N744">
        <f>IF(ISNUMBER(U744*1)=CF744,0,K744-H744-G744)</f>
      </c>
      <c r="O744">
        <f>IF(ISNUMBER(U744*1)=CF744,0,L744)</f>
      </c>
      <c r="P744">
        <f>IF(ISNUMBER(U744*1)=CF744,0,M744)</f>
      </c>
      <c r="Q744">
        <f>IF(N744&gt;2400000,N744,0)</f>
      </c>
      <c r="R744">
        <f>IF(L744/Q744*100&lt;3,2,10)</f>
      </c>
      <c r="S744">
        <f>IF(CH744=0,0,IF(B744&gt;9,10,IF(B744&gt;8,B744,IF(B744&gt;7.7,7.8,IF(B744&gt;3,B744,IF(B744&gt;1.5,2))))))</f>
      </c>
      <c r="T744">
        <f>IFERROR(U744*1,0)</f>
      </c>
      <c r="U744" t="n">
        <v>88.0</v>
      </c>
      <c r="V744" t="s">
        <v>4522</v>
      </c>
      <c r="W744" t="s">
        <v>4499</v>
      </c>
      <c r="X744" t="n">
        <v>698795.0</v>
      </c>
      <c r="Y744" t="n">
        <v>698795.0</v>
      </c>
      <c r="Z744" t="n">
        <v>139759.0</v>
      </c>
      <c r="AA744" t="n">
        <v>139759.0</v>
      </c>
      <c r="AB744" t="n">
        <v>0.0</v>
      </c>
      <c r="AC744" t="n">
        <v>0.0</v>
      </c>
      <c r="AD744" t="n">
        <v>0.0</v>
      </c>
      <c r="AE744" t="n">
        <v>0.0</v>
      </c>
      <c r="AF744" t="n">
        <v>66000.0</v>
      </c>
      <c r="AG744" t="n">
        <v>0.0</v>
      </c>
      <c r="AH744" t="n">
        <v>0.0</v>
      </c>
      <c r="AI744" t="n">
        <v>0.0</v>
      </c>
      <c r="AJ744" t="n">
        <v>0.0</v>
      </c>
      <c r="AK744" t="n">
        <v>0.0</v>
      </c>
      <c r="AL744" t="n">
        <v>0.0</v>
      </c>
      <c r="AM744" t="n">
        <v>0.0</v>
      </c>
      <c r="AN744" t="n">
        <v>0.0</v>
      </c>
      <c r="AO744" t="n">
        <v>1044313.0</v>
      </c>
      <c r="AP744" t="n">
        <v>104432.0</v>
      </c>
      <c r="AQ744" t="n">
        <v>87648.2</v>
      </c>
      <c r="CG744"/>
    </row>
    <row r="745">
      <c r="A745" t="n">
        <v>11.0</v>
      </c>
      <c r="B745">
        <f>IF((K745-G745-H745&gt;2400000),10,(L745/(K745-G745-H745)*100))</f>
      </c>
      <c r="C745">
        <f>IF(N745&gt;2400000,240000,(N745*S745)/100)</f>
      </c>
      <c r="D745">
        <f>IF(S745=0,0,IF((N745-I745)&gt;2400000,((((((N745-I745-J745)-240000))*0.1+(I745+J745)*0.1)))-7000,((((((N745-I745-J745)-(N745-I745-J745)*S745/100)))*0.1+(I745+J745)*0.1)-7000)))</f>
      </c>
      <c r="E745">
        <f>C745-O745</f>
      </c>
      <c r="F745">
        <f>D745-P745</f>
      </c>
      <c r="G745">
        <f>SUMIF(negtgel!U$2:BL$2,'Tsalin uzuulelt'!B$1,negtgel!U745:BL745) + SUMIF(negtgel!U$2:BL$2,'Tsalin uzuulelt'!B$2,negtgel!U745:BL745)+SUMIF(negtgel!U$2:BL$2,'Tsalin uzuulelt'!B$3,negtgel!U745:BL745)+SUMIF(negtgel!U$2:BL$2,'Tsalin uzuulelt'!B$4,negtgel!U745:BL745)+SUMIF(negtgel!U$2:BL$2,'Tsalin uzuulelt'!B$5,negtgel!U745:BL745)</f>
      </c>
      <c r="H745">
        <f>SUMIF(negtgel!U$2:BL$2,'Tsalin uzuulelt'!F$1,negtgel!U745:BL745) + SUMIF(negtgel!U$2:BL$2,'Tsalin uzuulelt'!F$2,negtgel!U745:BL745)+SUMIF(negtgel!U$2:BL$2,'Tsalin uzuulelt'!F$3,negtgel!U745:BL745)+SUMIF(negtgel!U$2:BL$2,'Tsalin uzuulelt'!F$4,negtgel!U745:BL745)+SUMIF(negtgel!U$2:BL$2,'Tsalin uzuulelt'!F$5,negtgel!U745:BL745)</f>
      </c>
      <c r="I745">
        <f>SUMIF(negtgel!U$2:BL$2,'Tsalin uzuulelt'!H$1,negtgel!U745:BL745) + SUMIF(negtgel!U$2:BL$2,'Tsalin uzuulelt'!H$2,negtgel!U745:BL745)+SUMIF(negtgel!U$2:BL$2,'Tsalin uzuulelt'!H$3,negtgel!U745:BL745)+SUMIF(negtgel!U$2:BL$2,'Tsalin uzuulelt'!H$4,negtgel!U745:BL745)+SUMIF(negtgel!U$2:BL$2,'Tsalin uzuulelt'!H$5,negtgel!U745:BL745)</f>
      </c>
      <c r="J745">
        <f>SUMIF(negtgel!U$2:BL$2,'Tsalin uzuulelt'!J$1,negtgel!U745:BL745) + SUMIF(negtgel!U$2:BL$2,'Tsalin uzuulelt'!J$2,negtgel!U745:BL745)+SUMIF(negtgel!U$2:BL$2,'Tsalin uzuulelt'!J$3,negtgel!U745:BL745)+SUMIF(negtgel!U$2:BL$2,'Tsalin uzuulelt'!J$4,negtgel!U745:BL745)+SUMIF(negtgel!U$2:BL$2,'Tsalin uzuulelt'!J$5,negtgel!U745:BL745)</f>
      </c>
      <c r="K745">
        <f>SUMIF(negtgel!U$2:BL$2,'Tsalin uzuulelt'!L$1,negtgel!U745:BL745) + SUMIF(negtgel!U$2:BL$2,'Tsalin uzuulelt'!L$2,negtgel!U745:BL745)+SUMIF(negtgel!U$2:BL$2,'Tsalin uzuulelt'!L$3,negtgel!U745:BL745)+SUMIF(negtgel!U$2:BL$2,'Tsalin uzuulelt'!L$4,negtgel!U745:BL745)+SUMIF(negtgel!U$2:BL$2,'Tsalin uzuulelt'!L$5,negtgel!U745:BL745)</f>
      </c>
      <c r="L745">
        <f>SUMIF(negtgel!U$2:BL$2,'Tsalin uzuulelt'!N$1,negtgel!U745:BL745) + SUMIF(negtgel!U$2:BL$2,'Tsalin uzuulelt'!N$2,negtgel!U745:BL745)+SUMIF(negtgel!U$2:BL$2,'Tsalin uzuulelt'!N$3,negtgel!U745:BL745)+SUMIF(negtgel!U$2:BL$2,'Tsalin uzuulelt'!N$4,negtgel!U745:BL745)+SUMIF(negtgel!U$2:BL$2,'Tsalin uzuulelt'!N$5,negtgel!U745:BL745)</f>
      </c>
      <c r="M745">
        <f>SUMIF(negtgel!U$2:BL$2,'Tsalin uzuulelt'!P$1,negtgel!U745:BL745) + SUMIF(negtgel!U$2:BL$2,'Tsalin uzuulelt'!P$2,negtgel!U745:BL745)+ SUMIF(negtgel!U$2:BL$2,'Tsalin uzuulelt'!P$3,negtgel!U745:BL745)+ SUMIF(negtgel!U$2:BL$2,'Tsalin uzuulelt'!P$4,negtgel!U745:BL745)+ SUMIF(negtgel!U$2:BL$2,'Tsalin uzuulelt'!P$5,negtgel!U745:BL745)</f>
      </c>
      <c r="N745">
        <f>IF(ISNUMBER(U745*1)=CF745,0,K745-H745-G745)</f>
      </c>
      <c r="O745">
        <f>IF(ISNUMBER(U745*1)=CF745,0,L745)</f>
      </c>
      <c r="P745">
        <f>IF(ISNUMBER(U745*1)=CF745,0,M745)</f>
      </c>
      <c r="Q745">
        <f>IF(N745&gt;2400000,N745,0)</f>
      </c>
      <c r="R745">
        <f>IF(L745/Q745*100&lt;3,2,10)</f>
      </c>
      <c r="S745">
        <f>IF(CH745=0,0,IF(B745&gt;9,10,IF(B745&gt;8,B745,IF(B745&gt;7.7,7.8,IF(B745&gt;3,B745,IF(B745&gt;1.5,2))))))</f>
      </c>
      <c r="T745">
        <f>IFERROR(U745*1,0)</f>
      </c>
      <c r="U745" t="n">
        <v>89.0</v>
      </c>
      <c r="V745" t="s">
        <v>4532</v>
      </c>
      <c r="W745" t="s">
        <v>4469</v>
      </c>
      <c r="X745" t="n">
        <v>613669.0</v>
      </c>
      <c r="Y745" t="n">
        <v>613669.0</v>
      </c>
      <c r="Z745" t="n">
        <v>30683.0</v>
      </c>
      <c r="AA745" t="n">
        <v>92050.0</v>
      </c>
      <c r="AB745" t="n">
        <v>0.0</v>
      </c>
      <c r="AC745" t="n">
        <v>0.0</v>
      </c>
      <c r="AD745" t="n">
        <v>0.0</v>
      </c>
      <c r="AE745" t="n">
        <v>0.0</v>
      </c>
      <c r="AF745" t="n">
        <v>66000.0</v>
      </c>
      <c r="AG745" t="n">
        <v>0.0</v>
      </c>
      <c r="AH745" t="n">
        <v>0.0</v>
      </c>
      <c r="AI745" t="n">
        <v>0.0</v>
      </c>
      <c r="AJ745" t="n">
        <v>0.0</v>
      </c>
      <c r="AK745" t="n">
        <v>0.0</v>
      </c>
      <c r="AL745" t="n">
        <v>0.0</v>
      </c>
      <c r="AM745" t="n">
        <v>0.0</v>
      </c>
      <c r="AN745" t="n">
        <v>0.0</v>
      </c>
      <c r="AO745" t="n">
        <v>802402.0</v>
      </c>
      <c r="AP745" t="n">
        <v>80240.0</v>
      </c>
      <c r="AQ745" t="n">
        <v>65876.2</v>
      </c>
      <c r="CG745"/>
    </row>
    <row r="746">
      <c r="A746" t="n">
        <v>11.0</v>
      </c>
      <c r="B746">
        <f>IF((K746-G746-H746&gt;2400000),10,(L746/(K746-G746-H746)*100))</f>
      </c>
      <c r="C746">
        <f>IF(N746&gt;2400000,240000,(N746*S746)/100)</f>
      </c>
      <c r="D746">
        <f>IF(S746=0,0,IF((N746-I746)&gt;2400000,((((((N746-I746-J746)-240000))*0.1+(I746+J746)*0.1)))-7000,((((((N746-I746-J746)-(N746-I746-J746)*S746/100)))*0.1+(I746+J746)*0.1)-7000)))</f>
      </c>
      <c r="E746">
        <f>C746-O746</f>
      </c>
      <c r="F746">
        <f>D746-P746</f>
      </c>
      <c r="G746">
        <f>SUMIF(negtgel!U$2:BL$2,'Tsalin uzuulelt'!B$1,negtgel!U746:BL746) + SUMIF(negtgel!U$2:BL$2,'Tsalin uzuulelt'!B$2,negtgel!U746:BL746)+SUMIF(negtgel!U$2:BL$2,'Tsalin uzuulelt'!B$3,negtgel!U746:BL746)+SUMIF(negtgel!U$2:BL$2,'Tsalin uzuulelt'!B$4,negtgel!U746:BL746)+SUMIF(negtgel!U$2:BL$2,'Tsalin uzuulelt'!B$5,negtgel!U746:BL746)</f>
      </c>
      <c r="H746">
        <f>SUMIF(negtgel!U$2:BL$2,'Tsalin uzuulelt'!F$1,negtgel!U746:BL746) + SUMIF(negtgel!U$2:BL$2,'Tsalin uzuulelt'!F$2,negtgel!U746:BL746)+SUMIF(negtgel!U$2:BL$2,'Tsalin uzuulelt'!F$3,negtgel!U746:BL746)+SUMIF(negtgel!U$2:BL$2,'Tsalin uzuulelt'!F$4,negtgel!U746:BL746)+SUMIF(negtgel!U$2:BL$2,'Tsalin uzuulelt'!F$5,negtgel!U746:BL746)</f>
      </c>
      <c r="I746">
        <f>SUMIF(negtgel!U$2:BL$2,'Tsalin uzuulelt'!H$1,negtgel!U746:BL746) + SUMIF(negtgel!U$2:BL$2,'Tsalin uzuulelt'!H$2,negtgel!U746:BL746)+SUMIF(negtgel!U$2:BL$2,'Tsalin uzuulelt'!H$3,negtgel!U746:BL746)+SUMIF(negtgel!U$2:BL$2,'Tsalin uzuulelt'!H$4,negtgel!U746:BL746)+SUMIF(negtgel!U$2:BL$2,'Tsalin uzuulelt'!H$5,negtgel!U746:BL746)</f>
      </c>
      <c r="J746">
        <f>SUMIF(negtgel!U$2:BL$2,'Tsalin uzuulelt'!J$1,negtgel!U746:BL746) + SUMIF(negtgel!U$2:BL$2,'Tsalin uzuulelt'!J$2,negtgel!U746:BL746)+SUMIF(negtgel!U$2:BL$2,'Tsalin uzuulelt'!J$3,negtgel!U746:BL746)+SUMIF(negtgel!U$2:BL$2,'Tsalin uzuulelt'!J$4,negtgel!U746:BL746)+SUMIF(negtgel!U$2:BL$2,'Tsalin uzuulelt'!J$5,negtgel!U746:BL746)</f>
      </c>
      <c r="K746">
        <f>SUMIF(negtgel!U$2:BL$2,'Tsalin uzuulelt'!L$1,negtgel!U746:BL746) + SUMIF(negtgel!U$2:BL$2,'Tsalin uzuulelt'!L$2,negtgel!U746:BL746)+SUMIF(negtgel!U$2:BL$2,'Tsalin uzuulelt'!L$3,negtgel!U746:BL746)+SUMIF(negtgel!U$2:BL$2,'Tsalin uzuulelt'!L$4,negtgel!U746:BL746)+SUMIF(negtgel!U$2:BL$2,'Tsalin uzuulelt'!L$5,negtgel!U746:BL746)</f>
      </c>
      <c r="L746">
        <f>SUMIF(negtgel!U$2:BL$2,'Tsalin uzuulelt'!N$1,negtgel!U746:BL746) + SUMIF(negtgel!U$2:BL$2,'Tsalin uzuulelt'!N$2,negtgel!U746:BL746)+SUMIF(negtgel!U$2:BL$2,'Tsalin uzuulelt'!N$3,negtgel!U746:BL746)+SUMIF(negtgel!U$2:BL$2,'Tsalin uzuulelt'!N$4,negtgel!U746:BL746)+SUMIF(negtgel!U$2:BL$2,'Tsalin uzuulelt'!N$5,negtgel!U746:BL746)</f>
      </c>
      <c r="M746">
        <f>SUMIF(negtgel!U$2:BL$2,'Tsalin uzuulelt'!P$1,negtgel!U746:BL746) + SUMIF(negtgel!U$2:BL$2,'Tsalin uzuulelt'!P$2,negtgel!U746:BL746)+ SUMIF(negtgel!U$2:BL$2,'Tsalin uzuulelt'!P$3,negtgel!U746:BL746)+ SUMIF(negtgel!U$2:BL$2,'Tsalin uzuulelt'!P$4,negtgel!U746:BL746)+ SUMIF(negtgel!U$2:BL$2,'Tsalin uzuulelt'!P$5,negtgel!U746:BL746)</f>
      </c>
      <c r="N746">
        <f>IF(ISNUMBER(U746*1)=CF746,0,K746-H746-G746)</f>
      </c>
      <c r="O746">
        <f>IF(ISNUMBER(U746*1)=CF746,0,L746)</f>
      </c>
      <c r="P746">
        <f>IF(ISNUMBER(U746*1)=CF746,0,M746)</f>
      </c>
      <c r="Q746">
        <f>IF(N746&gt;2400000,N746,0)</f>
      </c>
      <c r="R746">
        <f>IF(L746/Q746*100&lt;3,2,10)</f>
      </c>
      <c r="S746">
        <f>IF(CH746=0,0,IF(B746&gt;9,10,IF(B746&gt;8,B746,IF(B746&gt;7.7,7.8,IF(B746&gt;3,B746,IF(B746&gt;1.5,2))))))</f>
      </c>
      <c r="T746">
        <f>IFERROR(U746*1,0)</f>
      </c>
      <c r="U746" t="n">
        <v>90.0</v>
      </c>
      <c r="V746" t="s">
        <v>4533</v>
      </c>
      <c r="W746" t="s">
        <v>4464</v>
      </c>
      <c r="X746" t="n">
        <v>795935.0</v>
      </c>
      <c r="Y746" t="n">
        <v>795935.0</v>
      </c>
      <c r="Z746" t="n">
        <v>159187.0</v>
      </c>
      <c r="AA746" t="n">
        <v>175106.0</v>
      </c>
      <c r="AB746" t="n">
        <v>0.0</v>
      </c>
      <c r="AC746" t="n">
        <v>0.0</v>
      </c>
      <c r="AD746" t="n">
        <v>0.0</v>
      </c>
      <c r="AE746" t="n">
        <v>0.0</v>
      </c>
      <c r="AF746" t="n">
        <v>66000.0</v>
      </c>
      <c r="AG746" t="n">
        <v>0.0</v>
      </c>
      <c r="AH746" t="n">
        <v>0.0</v>
      </c>
      <c r="AI746" t="n">
        <v>0.0</v>
      </c>
      <c r="AJ746" t="n">
        <v>0.0</v>
      </c>
      <c r="AK746" t="n">
        <v>0.0</v>
      </c>
      <c r="AL746" t="n">
        <v>0.0</v>
      </c>
      <c r="AM746" t="n">
        <v>0.0</v>
      </c>
      <c r="AN746" t="n">
        <v>0.0</v>
      </c>
      <c r="AO746" t="n">
        <v>1196228.0</v>
      </c>
      <c r="AP746" t="n">
        <v>119623.0</v>
      </c>
      <c r="AQ746" t="n">
        <v>101320.5</v>
      </c>
      <c r="CG746"/>
    </row>
    <row r="747">
      <c r="A747" t="n">
        <v>11.0</v>
      </c>
      <c r="B747">
        <f>IF((K747-G747-H747&gt;2400000),10,(L747/(K747-G747-H747)*100))</f>
      </c>
      <c r="C747">
        <f>IF(N747&gt;2400000,240000,(N747*S747)/100)</f>
      </c>
      <c r="D747">
        <f>IF(S747=0,0,IF((N747-I747)&gt;2400000,((((((N747-I747-J747)-240000))*0.1+(I747+J747)*0.1)))-7000,((((((N747-I747-J747)-(N747-I747-J747)*S747/100)))*0.1+(I747+J747)*0.1)-7000)))</f>
      </c>
      <c r="E747">
        <f>C747-O747</f>
      </c>
      <c r="F747">
        <f>D747-P747</f>
      </c>
      <c r="G747">
        <f>SUMIF(negtgel!U$2:BL$2,'Tsalin uzuulelt'!B$1,negtgel!U747:BL747) + SUMIF(negtgel!U$2:BL$2,'Tsalin uzuulelt'!B$2,negtgel!U747:BL747)+SUMIF(negtgel!U$2:BL$2,'Tsalin uzuulelt'!B$3,negtgel!U747:BL747)+SUMIF(negtgel!U$2:BL$2,'Tsalin uzuulelt'!B$4,negtgel!U747:BL747)+SUMIF(negtgel!U$2:BL$2,'Tsalin uzuulelt'!B$5,negtgel!U747:BL747)</f>
      </c>
      <c r="H747">
        <f>SUMIF(negtgel!U$2:BL$2,'Tsalin uzuulelt'!F$1,negtgel!U747:BL747) + SUMIF(negtgel!U$2:BL$2,'Tsalin uzuulelt'!F$2,negtgel!U747:BL747)+SUMIF(negtgel!U$2:BL$2,'Tsalin uzuulelt'!F$3,negtgel!U747:BL747)+SUMIF(negtgel!U$2:BL$2,'Tsalin uzuulelt'!F$4,negtgel!U747:BL747)+SUMIF(negtgel!U$2:BL$2,'Tsalin uzuulelt'!F$5,negtgel!U747:BL747)</f>
      </c>
      <c r="I747">
        <f>SUMIF(negtgel!U$2:BL$2,'Tsalin uzuulelt'!H$1,negtgel!U747:BL747) + SUMIF(negtgel!U$2:BL$2,'Tsalin uzuulelt'!H$2,negtgel!U747:BL747)+SUMIF(negtgel!U$2:BL$2,'Tsalin uzuulelt'!H$3,negtgel!U747:BL747)+SUMIF(negtgel!U$2:BL$2,'Tsalin uzuulelt'!H$4,negtgel!U747:BL747)+SUMIF(negtgel!U$2:BL$2,'Tsalin uzuulelt'!H$5,negtgel!U747:BL747)</f>
      </c>
      <c r="J747">
        <f>SUMIF(negtgel!U$2:BL$2,'Tsalin uzuulelt'!J$1,negtgel!U747:BL747) + SUMIF(negtgel!U$2:BL$2,'Tsalin uzuulelt'!J$2,negtgel!U747:BL747)+SUMIF(negtgel!U$2:BL$2,'Tsalin uzuulelt'!J$3,negtgel!U747:BL747)+SUMIF(negtgel!U$2:BL$2,'Tsalin uzuulelt'!J$4,negtgel!U747:BL747)+SUMIF(negtgel!U$2:BL$2,'Tsalin uzuulelt'!J$5,negtgel!U747:BL747)</f>
      </c>
      <c r="K747">
        <f>SUMIF(negtgel!U$2:BL$2,'Tsalin uzuulelt'!L$1,negtgel!U747:BL747) + SUMIF(negtgel!U$2:BL$2,'Tsalin uzuulelt'!L$2,negtgel!U747:BL747)+SUMIF(negtgel!U$2:BL$2,'Tsalin uzuulelt'!L$3,negtgel!U747:BL747)+SUMIF(negtgel!U$2:BL$2,'Tsalin uzuulelt'!L$4,negtgel!U747:BL747)+SUMIF(negtgel!U$2:BL$2,'Tsalin uzuulelt'!L$5,negtgel!U747:BL747)</f>
      </c>
      <c r="L747">
        <f>SUMIF(negtgel!U$2:BL$2,'Tsalin uzuulelt'!N$1,negtgel!U747:BL747) + SUMIF(negtgel!U$2:BL$2,'Tsalin uzuulelt'!N$2,negtgel!U747:BL747)+SUMIF(negtgel!U$2:BL$2,'Tsalin uzuulelt'!N$3,negtgel!U747:BL747)+SUMIF(negtgel!U$2:BL$2,'Tsalin uzuulelt'!N$4,negtgel!U747:BL747)+SUMIF(negtgel!U$2:BL$2,'Tsalin uzuulelt'!N$5,negtgel!U747:BL747)</f>
      </c>
      <c r="M747">
        <f>SUMIF(negtgel!U$2:BL$2,'Tsalin uzuulelt'!P$1,negtgel!U747:BL747) + SUMIF(negtgel!U$2:BL$2,'Tsalin uzuulelt'!P$2,negtgel!U747:BL747)+ SUMIF(negtgel!U$2:BL$2,'Tsalin uzuulelt'!P$3,negtgel!U747:BL747)+ SUMIF(negtgel!U$2:BL$2,'Tsalin uzuulelt'!P$4,negtgel!U747:BL747)+ SUMIF(negtgel!U$2:BL$2,'Tsalin uzuulelt'!P$5,negtgel!U747:BL747)</f>
      </c>
      <c r="N747">
        <f>IF(ISNUMBER(U747*1)=CF747,0,K747-H747-G747)</f>
      </c>
      <c r="O747">
        <f>IF(ISNUMBER(U747*1)=CF747,0,L747)</f>
      </c>
      <c r="P747">
        <f>IF(ISNUMBER(U747*1)=CF747,0,M747)</f>
      </c>
      <c r="Q747">
        <f>IF(N747&gt;2400000,N747,0)</f>
      </c>
      <c r="R747">
        <f>IF(L747/Q747*100&lt;3,2,10)</f>
      </c>
      <c r="S747">
        <f>IF(CH747=0,0,IF(B747&gt;9,10,IF(B747&gt;8,B747,IF(B747&gt;7.7,7.8,IF(B747&gt;3,B747,IF(B747&gt;1.5,2))))))</f>
      </c>
      <c r="T747">
        <f>IFERROR(U747*1,0)</f>
      </c>
      <c r="U747" t="n">
        <v>91.0</v>
      </c>
      <c r="V747" t="s">
        <v>4535</v>
      </c>
      <c r="W747" t="s">
        <v>4499</v>
      </c>
      <c r="X747" t="n">
        <v>613669.0</v>
      </c>
      <c r="Y747" t="n">
        <v>278940.0</v>
      </c>
      <c r="Z747" t="n">
        <v>27894.0</v>
      </c>
      <c r="AA747" t="n">
        <v>50209.0</v>
      </c>
      <c r="AB747" t="n">
        <v>0.0</v>
      </c>
      <c r="AC747" t="n">
        <v>0.0</v>
      </c>
      <c r="AD747" t="n">
        <v>0.0</v>
      </c>
      <c r="AE747" t="n">
        <v>0.0</v>
      </c>
      <c r="AF747" t="n">
        <v>30000.0</v>
      </c>
      <c r="AG747" t="n">
        <v>0.0</v>
      </c>
      <c r="AH747" t="n">
        <v>0.0</v>
      </c>
      <c r="AI747" t="n">
        <v>0.0</v>
      </c>
      <c r="AJ747" t="n">
        <v>0.0</v>
      </c>
      <c r="AK747" t="n">
        <v>0.0</v>
      </c>
      <c r="AL747" t="n">
        <v>257911.0</v>
      </c>
      <c r="AM747" t="n">
        <v>0.0</v>
      </c>
      <c r="AN747" t="n">
        <v>0.0</v>
      </c>
      <c r="AO747" t="n">
        <v>644954.0</v>
      </c>
      <c r="AP747" t="n">
        <v>38704.0</v>
      </c>
      <c r="AQ747" t="n">
        <v>28133.9</v>
      </c>
      <c r="CG747"/>
    </row>
    <row r="748">
      <c r="A748" t="n">
        <v>11.0</v>
      </c>
      <c r="B748">
        <f>IF((K748-G748-H748&gt;2400000),10,(L748/(K748-G748-H748)*100))</f>
      </c>
      <c r="C748">
        <f>IF(N748&gt;2400000,240000,(N748*S748)/100)</f>
      </c>
      <c r="D748">
        <f>IF(S748=0,0,IF((N748-I748)&gt;2400000,((((((N748-I748-J748)-240000))*0.1+(I748+J748)*0.1)))-7000,((((((N748-I748-J748)-(N748-I748-J748)*S748/100)))*0.1+(I748+J748)*0.1)-7000)))</f>
      </c>
      <c r="E748">
        <f>C748-O748</f>
      </c>
      <c r="F748">
        <f>D748-P748</f>
      </c>
      <c r="G748">
        <f>SUMIF(negtgel!U$2:BL$2,'Tsalin uzuulelt'!B$1,negtgel!U748:BL748) + SUMIF(negtgel!U$2:BL$2,'Tsalin uzuulelt'!B$2,negtgel!U748:BL748)+SUMIF(negtgel!U$2:BL$2,'Tsalin uzuulelt'!B$3,negtgel!U748:BL748)+SUMIF(negtgel!U$2:BL$2,'Tsalin uzuulelt'!B$4,negtgel!U748:BL748)+SUMIF(negtgel!U$2:BL$2,'Tsalin uzuulelt'!B$5,negtgel!U748:BL748)</f>
      </c>
      <c r="H748">
        <f>SUMIF(negtgel!U$2:BL$2,'Tsalin uzuulelt'!F$1,negtgel!U748:BL748) + SUMIF(negtgel!U$2:BL$2,'Tsalin uzuulelt'!F$2,negtgel!U748:BL748)+SUMIF(negtgel!U$2:BL$2,'Tsalin uzuulelt'!F$3,negtgel!U748:BL748)+SUMIF(negtgel!U$2:BL$2,'Tsalin uzuulelt'!F$4,negtgel!U748:BL748)+SUMIF(negtgel!U$2:BL$2,'Tsalin uzuulelt'!F$5,negtgel!U748:BL748)</f>
      </c>
      <c r="I748">
        <f>SUMIF(negtgel!U$2:BL$2,'Tsalin uzuulelt'!H$1,negtgel!U748:BL748) + SUMIF(negtgel!U$2:BL$2,'Tsalin uzuulelt'!H$2,negtgel!U748:BL748)+SUMIF(negtgel!U$2:BL$2,'Tsalin uzuulelt'!H$3,negtgel!U748:BL748)+SUMIF(negtgel!U$2:BL$2,'Tsalin uzuulelt'!H$4,negtgel!U748:BL748)+SUMIF(negtgel!U$2:BL$2,'Tsalin uzuulelt'!H$5,negtgel!U748:BL748)</f>
      </c>
      <c r="J748">
        <f>SUMIF(negtgel!U$2:BL$2,'Tsalin uzuulelt'!J$1,negtgel!U748:BL748) + SUMIF(negtgel!U$2:BL$2,'Tsalin uzuulelt'!J$2,negtgel!U748:BL748)+SUMIF(negtgel!U$2:BL$2,'Tsalin uzuulelt'!J$3,negtgel!U748:BL748)+SUMIF(negtgel!U$2:BL$2,'Tsalin uzuulelt'!J$4,negtgel!U748:BL748)+SUMIF(negtgel!U$2:BL$2,'Tsalin uzuulelt'!J$5,negtgel!U748:BL748)</f>
      </c>
      <c r="K748">
        <f>SUMIF(negtgel!U$2:BL$2,'Tsalin uzuulelt'!L$1,negtgel!U748:BL748) + SUMIF(negtgel!U$2:BL$2,'Tsalin uzuulelt'!L$2,negtgel!U748:BL748)+SUMIF(negtgel!U$2:BL$2,'Tsalin uzuulelt'!L$3,negtgel!U748:BL748)+SUMIF(negtgel!U$2:BL$2,'Tsalin uzuulelt'!L$4,negtgel!U748:BL748)+SUMIF(negtgel!U$2:BL$2,'Tsalin uzuulelt'!L$5,negtgel!U748:BL748)</f>
      </c>
      <c r="L748">
        <f>SUMIF(negtgel!U$2:BL$2,'Tsalin uzuulelt'!N$1,negtgel!U748:BL748) + SUMIF(negtgel!U$2:BL$2,'Tsalin uzuulelt'!N$2,negtgel!U748:BL748)+SUMIF(negtgel!U$2:BL$2,'Tsalin uzuulelt'!N$3,negtgel!U748:BL748)+SUMIF(negtgel!U$2:BL$2,'Tsalin uzuulelt'!N$4,negtgel!U748:BL748)+SUMIF(negtgel!U$2:BL$2,'Tsalin uzuulelt'!N$5,negtgel!U748:BL748)</f>
      </c>
      <c r="M748">
        <f>SUMIF(negtgel!U$2:BL$2,'Tsalin uzuulelt'!P$1,negtgel!U748:BL748) + SUMIF(negtgel!U$2:BL$2,'Tsalin uzuulelt'!P$2,negtgel!U748:BL748)+ SUMIF(negtgel!U$2:BL$2,'Tsalin uzuulelt'!P$3,negtgel!U748:BL748)+ SUMIF(negtgel!U$2:BL$2,'Tsalin uzuulelt'!P$4,negtgel!U748:BL748)+ SUMIF(negtgel!U$2:BL$2,'Tsalin uzuulelt'!P$5,negtgel!U748:BL748)</f>
      </c>
      <c r="N748">
        <f>IF(ISNUMBER(U748*1)=CF748,0,K748-H748-G748)</f>
      </c>
      <c r="O748">
        <f>IF(ISNUMBER(U748*1)=CF748,0,L748)</f>
      </c>
      <c r="P748">
        <f>IF(ISNUMBER(U748*1)=CF748,0,M748)</f>
      </c>
      <c r="Q748">
        <f>IF(N748&gt;2400000,N748,0)</f>
      </c>
      <c r="R748">
        <f>IF(L748/Q748*100&lt;3,2,10)</f>
      </c>
      <c r="S748">
        <f>IF(CH748=0,0,IF(B748&gt;9,10,IF(B748&gt;8,B748,IF(B748&gt;7.7,7.8,IF(B748&gt;3,B748,IF(B748&gt;1.5,2))))))</f>
      </c>
      <c r="T748">
        <f>IFERROR(U748*1,0)</f>
      </c>
      <c r="U748" t="n">
        <v>92.0</v>
      </c>
      <c r="V748" t="s">
        <v>4536</v>
      </c>
      <c r="W748" t="s">
        <v>4469</v>
      </c>
      <c r="X748" t="n">
        <v>613669.0</v>
      </c>
      <c r="Y748" t="n">
        <v>613669.0</v>
      </c>
      <c r="Z748" t="n">
        <v>61367.0</v>
      </c>
      <c r="AA748" t="n">
        <v>104324.0</v>
      </c>
      <c r="AB748" t="n">
        <v>0.0</v>
      </c>
      <c r="AC748" t="n">
        <v>0.0</v>
      </c>
      <c r="AD748" t="n">
        <v>0.0</v>
      </c>
      <c r="AE748" t="n">
        <v>0.0</v>
      </c>
      <c r="AF748" t="n">
        <v>66000.0</v>
      </c>
      <c r="AG748" t="n">
        <v>0.0</v>
      </c>
      <c r="AH748" t="n">
        <v>0.0</v>
      </c>
      <c r="AI748" t="n">
        <v>0.0</v>
      </c>
      <c r="AJ748" t="n">
        <v>0.0</v>
      </c>
      <c r="AK748" t="n">
        <v>0.0</v>
      </c>
      <c r="AL748" t="n">
        <v>0.0</v>
      </c>
      <c r="AM748" t="n">
        <v>0.0</v>
      </c>
      <c r="AN748" t="n">
        <v>0.0</v>
      </c>
      <c r="AO748" t="n">
        <v>845360.0</v>
      </c>
      <c r="AP748" t="n">
        <v>84536.0</v>
      </c>
      <c r="AQ748" t="n">
        <v>69742.4</v>
      </c>
      <c r="CG748"/>
    </row>
    <row r="749">
      <c r="A749" t="n">
        <v>11.0</v>
      </c>
      <c r="B749">
        <f>IF((K749-G749-H749&gt;2400000),10,(L749/(K749-G749-H749)*100))</f>
      </c>
      <c r="C749">
        <f>IF(N749&gt;2400000,240000,(N749*S749)/100)</f>
      </c>
      <c r="D749">
        <f>IF(S749=0,0,IF((N749-I749)&gt;2400000,((((((N749-I749-J749)-240000))*0.1+(I749+J749)*0.1)))-7000,((((((N749-I749-J749)-(N749-I749-J749)*S749/100)))*0.1+(I749+J749)*0.1)-7000)))</f>
      </c>
      <c r="E749">
        <f>C749-O749</f>
      </c>
      <c r="F749">
        <f>D749-P749</f>
      </c>
      <c r="G749">
        <f>SUMIF(negtgel!U$2:BL$2,'Tsalin uzuulelt'!B$1,negtgel!U749:BL749) + SUMIF(negtgel!U$2:BL$2,'Tsalin uzuulelt'!B$2,negtgel!U749:BL749)+SUMIF(negtgel!U$2:BL$2,'Tsalin uzuulelt'!B$3,negtgel!U749:BL749)+SUMIF(negtgel!U$2:BL$2,'Tsalin uzuulelt'!B$4,negtgel!U749:BL749)+SUMIF(negtgel!U$2:BL$2,'Tsalin uzuulelt'!B$5,negtgel!U749:BL749)</f>
      </c>
      <c r="H749">
        <f>SUMIF(negtgel!U$2:BL$2,'Tsalin uzuulelt'!F$1,negtgel!U749:BL749) + SUMIF(negtgel!U$2:BL$2,'Tsalin uzuulelt'!F$2,negtgel!U749:BL749)+SUMIF(negtgel!U$2:BL$2,'Tsalin uzuulelt'!F$3,negtgel!U749:BL749)+SUMIF(negtgel!U$2:BL$2,'Tsalin uzuulelt'!F$4,negtgel!U749:BL749)+SUMIF(negtgel!U$2:BL$2,'Tsalin uzuulelt'!F$5,negtgel!U749:BL749)</f>
      </c>
      <c r="I749">
        <f>SUMIF(negtgel!U$2:BL$2,'Tsalin uzuulelt'!H$1,negtgel!U749:BL749) + SUMIF(negtgel!U$2:BL$2,'Tsalin uzuulelt'!H$2,negtgel!U749:BL749)+SUMIF(negtgel!U$2:BL$2,'Tsalin uzuulelt'!H$3,negtgel!U749:BL749)+SUMIF(negtgel!U$2:BL$2,'Tsalin uzuulelt'!H$4,negtgel!U749:BL749)+SUMIF(negtgel!U$2:BL$2,'Tsalin uzuulelt'!H$5,negtgel!U749:BL749)</f>
      </c>
      <c r="J749">
        <f>SUMIF(negtgel!U$2:BL$2,'Tsalin uzuulelt'!J$1,negtgel!U749:BL749) + SUMIF(negtgel!U$2:BL$2,'Tsalin uzuulelt'!J$2,negtgel!U749:BL749)+SUMIF(negtgel!U$2:BL$2,'Tsalin uzuulelt'!J$3,negtgel!U749:BL749)+SUMIF(negtgel!U$2:BL$2,'Tsalin uzuulelt'!J$4,negtgel!U749:BL749)+SUMIF(negtgel!U$2:BL$2,'Tsalin uzuulelt'!J$5,negtgel!U749:BL749)</f>
      </c>
      <c r="K749">
        <f>SUMIF(negtgel!U$2:BL$2,'Tsalin uzuulelt'!L$1,negtgel!U749:BL749) + SUMIF(negtgel!U$2:BL$2,'Tsalin uzuulelt'!L$2,negtgel!U749:BL749)+SUMIF(negtgel!U$2:BL$2,'Tsalin uzuulelt'!L$3,negtgel!U749:BL749)+SUMIF(negtgel!U$2:BL$2,'Tsalin uzuulelt'!L$4,negtgel!U749:BL749)+SUMIF(negtgel!U$2:BL$2,'Tsalin uzuulelt'!L$5,negtgel!U749:BL749)</f>
      </c>
      <c r="L749">
        <f>SUMIF(negtgel!U$2:BL$2,'Tsalin uzuulelt'!N$1,negtgel!U749:BL749) + SUMIF(negtgel!U$2:BL$2,'Tsalin uzuulelt'!N$2,negtgel!U749:BL749)+SUMIF(negtgel!U$2:BL$2,'Tsalin uzuulelt'!N$3,negtgel!U749:BL749)+SUMIF(negtgel!U$2:BL$2,'Tsalin uzuulelt'!N$4,negtgel!U749:BL749)+SUMIF(negtgel!U$2:BL$2,'Tsalin uzuulelt'!N$5,negtgel!U749:BL749)</f>
      </c>
      <c r="M749">
        <f>SUMIF(negtgel!U$2:BL$2,'Tsalin uzuulelt'!P$1,negtgel!U749:BL749) + SUMIF(negtgel!U$2:BL$2,'Tsalin uzuulelt'!P$2,negtgel!U749:BL749)+ SUMIF(negtgel!U$2:BL$2,'Tsalin uzuulelt'!P$3,negtgel!U749:BL749)+ SUMIF(negtgel!U$2:BL$2,'Tsalin uzuulelt'!P$4,negtgel!U749:BL749)+ SUMIF(negtgel!U$2:BL$2,'Tsalin uzuulelt'!P$5,negtgel!U749:BL749)</f>
      </c>
      <c r="N749">
        <f>IF(ISNUMBER(U749*1)=CF749,0,K749-H749-G749)</f>
      </c>
      <c r="O749">
        <f>IF(ISNUMBER(U749*1)=CF749,0,L749)</f>
      </c>
      <c r="P749">
        <f>IF(ISNUMBER(U749*1)=CF749,0,M749)</f>
      </c>
      <c r="Q749">
        <f>IF(N749&gt;2400000,N749,0)</f>
      </c>
      <c r="R749">
        <f>IF(L749/Q749*100&lt;3,2,10)</f>
      </c>
      <c r="S749">
        <f>IF(CH749=0,0,IF(B749&gt;9,10,IF(B749&gt;8,B749,IF(B749&gt;7.7,7.8,IF(B749&gt;3,B749,IF(B749&gt;1.5,2))))))</f>
      </c>
      <c r="T749">
        <f>IFERROR(U749*1,0)</f>
      </c>
      <c r="U749" t="s">
        <v>4466</v>
      </c>
      <c r="V749"/>
      <c r="W749"/>
      <c r="X749" t="n">
        <v>7272826.0</v>
      </c>
      <c r="Y749" t="n">
        <v>6907304.0</v>
      </c>
      <c r="Z749" t="n">
        <v>1088786.0</v>
      </c>
      <c r="AA749" t="n">
        <v>1331071.0</v>
      </c>
      <c r="AB749" t="n">
        <v>33872.0</v>
      </c>
      <c r="AC749" t="n">
        <v>0.0</v>
      </c>
      <c r="AD749" t="n">
        <v>0.0</v>
      </c>
      <c r="AE749" t="n">
        <v>0.0</v>
      </c>
      <c r="AF749" t="n">
        <v>687000.0</v>
      </c>
      <c r="AG749" t="n">
        <v>0.0</v>
      </c>
      <c r="AH749" t="n">
        <v>0.0</v>
      </c>
      <c r="AI749" t="n">
        <v>0.0</v>
      </c>
      <c r="AJ749" t="n">
        <v>0.0</v>
      </c>
      <c r="AK749" t="n">
        <v>0.0</v>
      </c>
      <c r="AL749" t="n">
        <v>257911.0</v>
      </c>
      <c r="AM749" t="n">
        <v>0.0</v>
      </c>
      <c r="AN749" t="n">
        <v>0.0</v>
      </c>
      <c r="AO749" t="n">
        <v>1.0305944E7</v>
      </c>
      <c r="AP749" t="n">
        <v>1004804.0</v>
      </c>
      <c r="AQ749" t="n">
        <v>834193.1</v>
      </c>
      <c r="CG749"/>
    </row>
    <row r="750">
      <c r="A750" t="n">
        <v>11.0</v>
      </c>
      <c r="B750">
        <f>IF((K750-G750-H750&gt;2400000),10,(L750/(K750-G750-H750)*100))</f>
      </c>
      <c r="C750">
        <f>IF(N750&gt;2400000,240000,(N750*S750)/100)</f>
      </c>
      <c r="D750">
        <f>IF(S750=0,0,IF((N750-I750)&gt;2400000,((((((N750-I750-J750)-240000))*0.1+(I750+J750)*0.1)))-7000,((((((N750-I750-J750)-(N750-I750-J750)*S750/100)))*0.1+(I750+J750)*0.1)-7000)))</f>
      </c>
      <c r="E750">
        <f>C750-O750</f>
      </c>
      <c r="F750">
        <f>D750-P750</f>
      </c>
      <c r="G750">
        <f>SUMIF(negtgel!U$2:BL$2,'Tsalin uzuulelt'!B$1,negtgel!U750:BL750) + SUMIF(negtgel!U$2:BL$2,'Tsalin uzuulelt'!B$2,negtgel!U750:BL750)+SUMIF(negtgel!U$2:BL$2,'Tsalin uzuulelt'!B$3,negtgel!U750:BL750)+SUMIF(negtgel!U$2:BL$2,'Tsalin uzuulelt'!B$4,negtgel!U750:BL750)+SUMIF(negtgel!U$2:BL$2,'Tsalin uzuulelt'!B$5,negtgel!U750:BL750)</f>
      </c>
      <c r="H750">
        <f>SUMIF(negtgel!U$2:BL$2,'Tsalin uzuulelt'!F$1,negtgel!U750:BL750) + SUMIF(negtgel!U$2:BL$2,'Tsalin uzuulelt'!F$2,negtgel!U750:BL750)+SUMIF(negtgel!U$2:BL$2,'Tsalin uzuulelt'!F$3,negtgel!U750:BL750)+SUMIF(negtgel!U$2:BL$2,'Tsalin uzuulelt'!F$4,negtgel!U750:BL750)+SUMIF(negtgel!U$2:BL$2,'Tsalin uzuulelt'!F$5,negtgel!U750:BL750)</f>
      </c>
      <c r="I750">
        <f>SUMIF(negtgel!U$2:BL$2,'Tsalin uzuulelt'!H$1,negtgel!U750:BL750) + SUMIF(negtgel!U$2:BL$2,'Tsalin uzuulelt'!H$2,negtgel!U750:BL750)+SUMIF(negtgel!U$2:BL$2,'Tsalin uzuulelt'!H$3,negtgel!U750:BL750)+SUMIF(negtgel!U$2:BL$2,'Tsalin uzuulelt'!H$4,negtgel!U750:BL750)+SUMIF(negtgel!U$2:BL$2,'Tsalin uzuulelt'!H$5,negtgel!U750:BL750)</f>
      </c>
      <c r="J750">
        <f>SUMIF(negtgel!U$2:BL$2,'Tsalin uzuulelt'!J$1,negtgel!U750:BL750) + SUMIF(negtgel!U$2:BL$2,'Tsalin uzuulelt'!J$2,negtgel!U750:BL750)+SUMIF(negtgel!U$2:BL$2,'Tsalin uzuulelt'!J$3,negtgel!U750:BL750)+SUMIF(negtgel!U$2:BL$2,'Tsalin uzuulelt'!J$4,negtgel!U750:BL750)+SUMIF(negtgel!U$2:BL$2,'Tsalin uzuulelt'!J$5,negtgel!U750:BL750)</f>
      </c>
      <c r="K750">
        <f>SUMIF(negtgel!U$2:BL$2,'Tsalin uzuulelt'!L$1,negtgel!U750:BL750) + SUMIF(negtgel!U$2:BL$2,'Tsalin uzuulelt'!L$2,negtgel!U750:BL750)+SUMIF(negtgel!U$2:BL$2,'Tsalin uzuulelt'!L$3,negtgel!U750:BL750)+SUMIF(negtgel!U$2:BL$2,'Tsalin uzuulelt'!L$4,negtgel!U750:BL750)+SUMIF(negtgel!U$2:BL$2,'Tsalin uzuulelt'!L$5,negtgel!U750:BL750)</f>
      </c>
      <c r="L750">
        <f>SUMIF(negtgel!U$2:BL$2,'Tsalin uzuulelt'!N$1,negtgel!U750:BL750) + SUMIF(negtgel!U$2:BL$2,'Tsalin uzuulelt'!N$2,negtgel!U750:BL750)+SUMIF(negtgel!U$2:BL$2,'Tsalin uzuulelt'!N$3,negtgel!U750:BL750)+SUMIF(negtgel!U$2:BL$2,'Tsalin uzuulelt'!N$4,negtgel!U750:BL750)+SUMIF(negtgel!U$2:BL$2,'Tsalin uzuulelt'!N$5,negtgel!U750:BL750)</f>
      </c>
      <c r="M750">
        <f>SUMIF(negtgel!U$2:BL$2,'Tsalin uzuulelt'!P$1,negtgel!U750:BL750) + SUMIF(negtgel!U$2:BL$2,'Tsalin uzuulelt'!P$2,negtgel!U750:BL750)+ SUMIF(negtgel!U$2:BL$2,'Tsalin uzuulelt'!P$3,negtgel!U750:BL750)+ SUMIF(negtgel!U$2:BL$2,'Tsalin uzuulelt'!P$4,negtgel!U750:BL750)+ SUMIF(negtgel!U$2:BL$2,'Tsalin uzuulelt'!P$5,negtgel!U750:BL750)</f>
      </c>
      <c r="N750">
        <f>IF(ISNUMBER(U750*1)=CF750,0,K750-H750-G750)</f>
      </c>
      <c r="O750">
        <f>IF(ISNUMBER(U750*1)=CF750,0,L750)</f>
      </c>
      <c r="P750">
        <f>IF(ISNUMBER(U750*1)=CF750,0,M750)</f>
      </c>
      <c r="Q750">
        <f>IF(N750&gt;2400000,N750,0)</f>
      </c>
      <c r="R750">
        <f>IF(L750/Q750*100&lt;3,2,10)</f>
      </c>
      <c r="S750">
        <f>IF(CH750=0,0,IF(B750&gt;9,10,IF(B750&gt;8,B750,IF(B750&gt;7.7,7.8,IF(B750&gt;3,B750,IF(B750&gt;1.5,2))))))</f>
      </c>
      <c r="T750">
        <f>IFERROR(U750*1,0)</f>
      </c>
      <c r="U750" t="s">
        <v>4537</v>
      </c>
      <c r="V750"/>
      <c r="W750"/>
      <c r="X750"/>
      <c r="Y750"/>
      <c r="Z750"/>
      <c r="AA750"/>
      <c r="AB750"/>
      <c r="AC750"/>
      <c r="AD750"/>
      <c r="AE750"/>
      <c r="AF750"/>
      <c r="AG750"/>
      <c r="AH750"/>
      <c r="AI750"/>
      <c r="AJ750"/>
      <c r="AK750"/>
      <c r="AL750"/>
      <c r="AM750"/>
      <c r="AN750"/>
      <c r="AO750"/>
      <c r="AP750"/>
      <c r="AQ750"/>
      <c r="CG750"/>
    </row>
    <row r="751">
      <c r="A751" t="n">
        <v>11.0</v>
      </c>
      <c r="B751">
        <f>IF((K751-G751-H751&gt;2400000),10,(L751/(K751-G751-H751)*100))</f>
      </c>
      <c r="C751">
        <f>IF(N751&gt;2400000,240000,(N751*S751)/100)</f>
      </c>
      <c r="D751">
        <f>IF(S751=0,0,IF((N751-I751)&gt;2400000,((((((N751-I751-J751)-240000))*0.1+(I751+J751)*0.1)))-7000,((((((N751-I751-J751)-(N751-I751-J751)*S751/100)))*0.1+(I751+J751)*0.1)-7000)))</f>
      </c>
      <c r="E751">
        <f>C751-O751</f>
      </c>
      <c r="F751">
        <f>D751-P751</f>
      </c>
      <c r="G751">
        <f>SUMIF(negtgel!U$2:BL$2,'Tsalin uzuulelt'!B$1,negtgel!U751:BL751) + SUMIF(negtgel!U$2:BL$2,'Tsalin uzuulelt'!B$2,negtgel!U751:BL751)+SUMIF(negtgel!U$2:BL$2,'Tsalin uzuulelt'!B$3,negtgel!U751:BL751)+SUMIF(negtgel!U$2:BL$2,'Tsalin uzuulelt'!B$4,negtgel!U751:BL751)+SUMIF(negtgel!U$2:BL$2,'Tsalin uzuulelt'!B$5,negtgel!U751:BL751)</f>
      </c>
      <c r="H751">
        <f>SUMIF(negtgel!U$2:BL$2,'Tsalin uzuulelt'!F$1,negtgel!U751:BL751) + SUMIF(negtgel!U$2:BL$2,'Tsalin uzuulelt'!F$2,negtgel!U751:BL751)+SUMIF(negtgel!U$2:BL$2,'Tsalin uzuulelt'!F$3,negtgel!U751:BL751)+SUMIF(negtgel!U$2:BL$2,'Tsalin uzuulelt'!F$4,negtgel!U751:BL751)+SUMIF(negtgel!U$2:BL$2,'Tsalin uzuulelt'!F$5,negtgel!U751:BL751)</f>
      </c>
      <c r="I751">
        <f>SUMIF(negtgel!U$2:BL$2,'Tsalin uzuulelt'!H$1,negtgel!U751:BL751) + SUMIF(negtgel!U$2:BL$2,'Tsalin uzuulelt'!H$2,negtgel!U751:BL751)+SUMIF(negtgel!U$2:BL$2,'Tsalin uzuulelt'!H$3,negtgel!U751:BL751)+SUMIF(negtgel!U$2:BL$2,'Tsalin uzuulelt'!H$4,negtgel!U751:BL751)+SUMIF(negtgel!U$2:BL$2,'Tsalin uzuulelt'!H$5,negtgel!U751:BL751)</f>
      </c>
      <c r="J751">
        <f>SUMIF(negtgel!U$2:BL$2,'Tsalin uzuulelt'!J$1,negtgel!U751:BL751) + SUMIF(negtgel!U$2:BL$2,'Tsalin uzuulelt'!J$2,negtgel!U751:BL751)+SUMIF(negtgel!U$2:BL$2,'Tsalin uzuulelt'!J$3,negtgel!U751:BL751)+SUMIF(negtgel!U$2:BL$2,'Tsalin uzuulelt'!J$4,negtgel!U751:BL751)+SUMIF(negtgel!U$2:BL$2,'Tsalin uzuulelt'!J$5,negtgel!U751:BL751)</f>
      </c>
      <c r="K751">
        <f>SUMIF(negtgel!U$2:BL$2,'Tsalin uzuulelt'!L$1,negtgel!U751:BL751) + SUMIF(negtgel!U$2:BL$2,'Tsalin uzuulelt'!L$2,negtgel!U751:BL751)+SUMIF(negtgel!U$2:BL$2,'Tsalin uzuulelt'!L$3,negtgel!U751:BL751)+SUMIF(negtgel!U$2:BL$2,'Tsalin uzuulelt'!L$4,negtgel!U751:BL751)+SUMIF(negtgel!U$2:BL$2,'Tsalin uzuulelt'!L$5,negtgel!U751:BL751)</f>
      </c>
      <c r="L751">
        <f>SUMIF(negtgel!U$2:BL$2,'Tsalin uzuulelt'!N$1,negtgel!U751:BL751) + SUMIF(negtgel!U$2:BL$2,'Tsalin uzuulelt'!N$2,negtgel!U751:BL751)+SUMIF(negtgel!U$2:BL$2,'Tsalin uzuulelt'!N$3,negtgel!U751:BL751)+SUMIF(negtgel!U$2:BL$2,'Tsalin uzuulelt'!N$4,negtgel!U751:BL751)+SUMIF(negtgel!U$2:BL$2,'Tsalin uzuulelt'!N$5,negtgel!U751:BL751)</f>
      </c>
      <c r="M751">
        <f>SUMIF(negtgel!U$2:BL$2,'Tsalin uzuulelt'!P$1,negtgel!U751:BL751) + SUMIF(negtgel!U$2:BL$2,'Tsalin uzuulelt'!P$2,negtgel!U751:BL751)+ SUMIF(negtgel!U$2:BL$2,'Tsalin uzuulelt'!P$3,negtgel!U751:BL751)+ SUMIF(negtgel!U$2:BL$2,'Tsalin uzuulelt'!P$4,negtgel!U751:BL751)+ SUMIF(negtgel!U$2:BL$2,'Tsalin uzuulelt'!P$5,negtgel!U751:BL751)</f>
      </c>
      <c r="N751">
        <f>IF(ISNUMBER(U751*1)=CF751,0,K751-H751-G751)</f>
      </c>
      <c r="O751">
        <f>IF(ISNUMBER(U751*1)=CF751,0,L751)</f>
      </c>
      <c r="P751">
        <f>IF(ISNUMBER(U751*1)=CF751,0,M751)</f>
      </c>
      <c r="Q751">
        <f>IF(N751&gt;2400000,N751,0)</f>
      </c>
      <c r="R751">
        <f>IF(L751/Q751*100&lt;3,2,10)</f>
      </c>
      <c r="S751">
        <f>IF(CH751=0,0,IF(B751&gt;9,10,IF(B751&gt;8,B751,IF(B751&gt;7.7,7.8,IF(B751&gt;3,B751,IF(B751&gt;1.5,2))))))</f>
      </c>
      <c r="T751">
        <f>IFERROR(U751*1,0)</f>
      </c>
      <c r="U751" t="n">
        <v>93.0</v>
      </c>
      <c r="V751" t="s">
        <v>4538</v>
      </c>
      <c r="W751" t="s">
        <v>4469</v>
      </c>
      <c r="X751" t="n">
        <v>580710.0</v>
      </c>
      <c r="Y751" t="n">
        <v>0.0</v>
      </c>
      <c r="Z751" t="n">
        <v>0.0</v>
      </c>
      <c r="AA751" t="n">
        <v>0.0</v>
      </c>
      <c r="AB751" t="n">
        <v>0.0</v>
      </c>
      <c r="AC751" t="n">
        <v>0.0</v>
      </c>
      <c r="AD751" t="n">
        <v>0.0</v>
      </c>
      <c r="AE751" t="n">
        <v>0.0</v>
      </c>
      <c r="AF751" t="n">
        <v>0.0</v>
      </c>
      <c r="AG751" t="n">
        <v>0.0</v>
      </c>
      <c r="AH751" t="n">
        <v>0.0</v>
      </c>
      <c r="AI751" t="n">
        <v>0.0</v>
      </c>
      <c r="AJ751" t="n">
        <v>0.0</v>
      </c>
      <c r="AK751" t="n">
        <v>0.0</v>
      </c>
      <c r="AL751" t="n">
        <v>0.0</v>
      </c>
      <c r="AM751" t="n">
        <v>0.0</v>
      </c>
      <c r="AN751" t="n">
        <v>0.0</v>
      </c>
      <c r="AO751" t="n">
        <v>0.0</v>
      </c>
      <c r="AP751" t="n">
        <v>0.0</v>
      </c>
      <c r="AQ751" t="n">
        <v>0.0</v>
      </c>
      <c r="CG751"/>
    </row>
    <row r="752">
      <c r="A752" t="n">
        <v>11.0</v>
      </c>
      <c r="B752">
        <f>IF((K752-G752-H752&gt;2400000),10,(L752/(K752-G752-H752)*100))</f>
      </c>
      <c r="C752">
        <f>IF(N752&gt;2400000,240000,(N752*S752)/100)</f>
      </c>
      <c r="D752">
        <f>IF(S752=0,0,IF((N752-I752)&gt;2400000,((((((N752-I752-J752)-240000))*0.1+(I752+J752)*0.1)))-7000,((((((N752-I752-J752)-(N752-I752-J752)*S752/100)))*0.1+(I752+J752)*0.1)-7000)))</f>
      </c>
      <c r="E752">
        <f>C752-O752</f>
      </c>
      <c r="F752">
        <f>D752-P752</f>
      </c>
      <c r="G752">
        <f>SUMIF(negtgel!U$2:BL$2,'Tsalin uzuulelt'!B$1,negtgel!U752:BL752) + SUMIF(negtgel!U$2:BL$2,'Tsalin uzuulelt'!B$2,negtgel!U752:BL752)+SUMIF(negtgel!U$2:BL$2,'Tsalin uzuulelt'!B$3,negtgel!U752:BL752)+SUMIF(negtgel!U$2:BL$2,'Tsalin uzuulelt'!B$4,negtgel!U752:BL752)+SUMIF(negtgel!U$2:BL$2,'Tsalin uzuulelt'!B$5,negtgel!U752:BL752)</f>
      </c>
      <c r="H752">
        <f>SUMIF(negtgel!U$2:BL$2,'Tsalin uzuulelt'!F$1,negtgel!U752:BL752) + SUMIF(negtgel!U$2:BL$2,'Tsalin uzuulelt'!F$2,negtgel!U752:BL752)+SUMIF(negtgel!U$2:BL$2,'Tsalin uzuulelt'!F$3,negtgel!U752:BL752)+SUMIF(negtgel!U$2:BL$2,'Tsalin uzuulelt'!F$4,negtgel!U752:BL752)+SUMIF(negtgel!U$2:BL$2,'Tsalin uzuulelt'!F$5,negtgel!U752:BL752)</f>
      </c>
      <c r="I752">
        <f>SUMIF(negtgel!U$2:BL$2,'Tsalin uzuulelt'!H$1,negtgel!U752:BL752) + SUMIF(negtgel!U$2:BL$2,'Tsalin uzuulelt'!H$2,negtgel!U752:BL752)+SUMIF(negtgel!U$2:BL$2,'Tsalin uzuulelt'!H$3,negtgel!U752:BL752)+SUMIF(negtgel!U$2:BL$2,'Tsalin uzuulelt'!H$4,negtgel!U752:BL752)+SUMIF(negtgel!U$2:BL$2,'Tsalin uzuulelt'!H$5,negtgel!U752:BL752)</f>
      </c>
      <c r="J752">
        <f>SUMIF(negtgel!U$2:BL$2,'Tsalin uzuulelt'!J$1,negtgel!U752:BL752) + SUMIF(negtgel!U$2:BL$2,'Tsalin uzuulelt'!J$2,negtgel!U752:BL752)+SUMIF(negtgel!U$2:BL$2,'Tsalin uzuulelt'!J$3,negtgel!U752:BL752)+SUMIF(negtgel!U$2:BL$2,'Tsalin uzuulelt'!J$4,negtgel!U752:BL752)+SUMIF(negtgel!U$2:BL$2,'Tsalin uzuulelt'!J$5,negtgel!U752:BL752)</f>
      </c>
      <c r="K752">
        <f>SUMIF(negtgel!U$2:BL$2,'Tsalin uzuulelt'!L$1,negtgel!U752:BL752) + SUMIF(negtgel!U$2:BL$2,'Tsalin uzuulelt'!L$2,negtgel!U752:BL752)+SUMIF(negtgel!U$2:BL$2,'Tsalin uzuulelt'!L$3,negtgel!U752:BL752)+SUMIF(negtgel!U$2:BL$2,'Tsalin uzuulelt'!L$4,negtgel!U752:BL752)+SUMIF(negtgel!U$2:BL$2,'Tsalin uzuulelt'!L$5,negtgel!U752:BL752)</f>
      </c>
      <c r="L752">
        <f>SUMIF(negtgel!U$2:BL$2,'Tsalin uzuulelt'!N$1,negtgel!U752:BL752) + SUMIF(negtgel!U$2:BL$2,'Tsalin uzuulelt'!N$2,negtgel!U752:BL752)+SUMIF(negtgel!U$2:BL$2,'Tsalin uzuulelt'!N$3,negtgel!U752:BL752)+SUMIF(negtgel!U$2:BL$2,'Tsalin uzuulelt'!N$4,negtgel!U752:BL752)+SUMIF(negtgel!U$2:BL$2,'Tsalin uzuulelt'!N$5,negtgel!U752:BL752)</f>
      </c>
      <c r="M752">
        <f>SUMIF(negtgel!U$2:BL$2,'Tsalin uzuulelt'!P$1,negtgel!U752:BL752) + SUMIF(negtgel!U$2:BL$2,'Tsalin uzuulelt'!P$2,negtgel!U752:BL752)+ SUMIF(negtgel!U$2:BL$2,'Tsalin uzuulelt'!P$3,negtgel!U752:BL752)+ SUMIF(negtgel!U$2:BL$2,'Tsalin uzuulelt'!P$4,negtgel!U752:BL752)+ SUMIF(negtgel!U$2:BL$2,'Tsalin uzuulelt'!P$5,negtgel!U752:BL752)</f>
      </c>
      <c r="N752">
        <f>IF(ISNUMBER(U752*1)=CF752,0,K752-H752-G752)</f>
      </c>
      <c r="O752">
        <f>IF(ISNUMBER(U752*1)=CF752,0,L752)</f>
      </c>
      <c r="P752">
        <f>IF(ISNUMBER(U752*1)=CF752,0,M752)</f>
      </c>
      <c r="Q752">
        <f>IF(N752&gt;2400000,N752,0)</f>
      </c>
      <c r="R752">
        <f>IF(L752/Q752*100&lt;3,2,10)</f>
      </c>
      <c r="S752">
        <f>IF(CH752=0,0,IF(B752&gt;9,10,IF(B752&gt;8,B752,IF(B752&gt;7.7,7.8,IF(B752&gt;3,B752,IF(B752&gt;1.5,2))))))</f>
      </c>
      <c r="T752">
        <f>IFERROR(U752*1,0)</f>
      </c>
      <c r="U752" t="n">
        <v>94.0</v>
      </c>
      <c r="V752" t="s">
        <v>4552</v>
      </c>
      <c r="W752" t="s">
        <v>4471</v>
      </c>
      <c r="X752" t="n">
        <v>496912.0</v>
      </c>
      <c r="Y752" t="n">
        <v>0.0</v>
      </c>
      <c r="Z752" t="n">
        <v>0.0</v>
      </c>
      <c r="AA752" t="n">
        <v>0.0</v>
      </c>
      <c r="AB752" t="n">
        <v>0.0</v>
      </c>
      <c r="AC752" t="n">
        <v>0.0</v>
      </c>
      <c r="AD752" t="n">
        <v>0.0</v>
      </c>
      <c r="AE752" t="n">
        <v>0.0</v>
      </c>
      <c r="AF752" t="n">
        <v>0.0</v>
      </c>
      <c r="AG752" t="n">
        <v>0.0</v>
      </c>
      <c r="AH752" t="n">
        <v>0.0</v>
      </c>
      <c r="AI752" t="n">
        <v>0.0</v>
      </c>
      <c r="AJ752" t="n">
        <v>0.0</v>
      </c>
      <c r="AK752" t="n">
        <v>0.0</v>
      </c>
      <c r="AL752" t="n">
        <v>0.0</v>
      </c>
      <c r="AM752" t="n">
        <v>0.0</v>
      </c>
      <c r="AN752" t="n">
        <v>0.0</v>
      </c>
      <c r="AO752" t="n">
        <v>0.0</v>
      </c>
      <c r="AP752" t="n">
        <v>0.0</v>
      </c>
      <c r="AQ752" t="n">
        <v>0.0</v>
      </c>
      <c r="CG752"/>
    </row>
    <row r="753">
      <c r="A753" t="n">
        <v>11.0</v>
      </c>
      <c r="B753">
        <f>IF((K753-G753-H753&gt;2400000),10,(L753/(K753-G753-H753)*100))</f>
      </c>
      <c r="C753">
        <f>IF(N753&gt;2400000,240000,(N753*S753)/100)</f>
      </c>
      <c r="D753">
        <f>IF(S753=0,0,IF((N753-I753)&gt;2400000,((((((N753-I753-J753)-240000))*0.1+(I753+J753)*0.1)))-7000,((((((N753-I753-J753)-(N753-I753-J753)*S753/100)))*0.1+(I753+J753)*0.1)-7000)))</f>
      </c>
      <c r="E753">
        <f>C753-O753</f>
      </c>
      <c r="F753">
        <f>D753-P753</f>
      </c>
      <c r="G753">
        <f>SUMIF(negtgel!U$2:BL$2,'Tsalin uzuulelt'!B$1,negtgel!U753:BL753) + SUMIF(negtgel!U$2:BL$2,'Tsalin uzuulelt'!B$2,negtgel!U753:BL753)+SUMIF(negtgel!U$2:BL$2,'Tsalin uzuulelt'!B$3,negtgel!U753:BL753)+SUMIF(negtgel!U$2:BL$2,'Tsalin uzuulelt'!B$4,negtgel!U753:BL753)+SUMIF(negtgel!U$2:BL$2,'Tsalin uzuulelt'!B$5,negtgel!U753:BL753)</f>
      </c>
      <c r="H753">
        <f>SUMIF(negtgel!U$2:BL$2,'Tsalin uzuulelt'!F$1,negtgel!U753:BL753) + SUMIF(negtgel!U$2:BL$2,'Tsalin uzuulelt'!F$2,negtgel!U753:BL753)+SUMIF(negtgel!U$2:BL$2,'Tsalin uzuulelt'!F$3,negtgel!U753:BL753)+SUMIF(negtgel!U$2:BL$2,'Tsalin uzuulelt'!F$4,negtgel!U753:BL753)+SUMIF(negtgel!U$2:BL$2,'Tsalin uzuulelt'!F$5,negtgel!U753:BL753)</f>
      </c>
      <c r="I753">
        <f>SUMIF(negtgel!U$2:BL$2,'Tsalin uzuulelt'!H$1,negtgel!U753:BL753) + SUMIF(negtgel!U$2:BL$2,'Tsalin uzuulelt'!H$2,negtgel!U753:BL753)+SUMIF(negtgel!U$2:BL$2,'Tsalin uzuulelt'!H$3,negtgel!U753:BL753)+SUMIF(negtgel!U$2:BL$2,'Tsalin uzuulelt'!H$4,negtgel!U753:BL753)+SUMIF(negtgel!U$2:BL$2,'Tsalin uzuulelt'!H$5,negtgel!U753:BL753)</f>
      </c>
      <c r="J753">
        <f>SUMIF(negtgel!U$2:BL$2,'Tsalin uzuulelt'!J$1,negtgel!U753:BL753) + SUMIF(negtgel!U$2:BL$2,'Tsalin uzuulelt'!J$2,negtgel!U753:BL753)+SUMIF(negtgel!U$2:BL$2,'Tsalin uzuulelt'!J$3,negtgel!U753:BL753)+SUMIF(negtgel!U$2:BL$2,'Tsalin uzuulelt'!J$4,negtgel!U753:BL753)+SUMIF(negtgel!U$2:BL$2,'Tsalin uzuulelt'!J$5,negtgel!U753:BL753)</f>
      </c>
      <c r="K753">
        <f>SUMIF(negtgel!U$2:BL$2,'Tsalin uzuulelt'!L$1,negtgel!U753:BL753) + SUMIF(negtgel!U$2:BL$2,'Tsalin uzuulelt'!L$2,negtgel!U753:BL753)+SUMIF(negtgel!U$2:BL$2,'Tsalin uzuulelt'!L$3,negtgel!U753:BL753)+SUMIF(negtgel!U$2:BL$2,'Tsalin uzuulelt'!L$4,negtgel!U753:BL753)+SUMIF(negtgel!U$2:BL$2,'Tsalin uzuulelt'!L$5,negtgel!U753:BL753)</f>
      </c>
      <c r="L753">
        <f>SUMIF(negtgel!U$2:BL$2,'Tsalin uzuulelt'!N$1,negtgel!U753:BL753) + SUMIF(negtgel!U$2:BL$2,'Tsalin uzuulelt'!N$2,negtgel!U753:BL753)+SUMIF(negtgel!U$2:BL$2,'Tsalin uzuulelt'!N$3,negtgel!U753:BL753)+SUMIF(negtgel!U$2:BL$2,'Tsalin uzuulelt'!N$4,negtgel!U753:BL753)+SUMIF(negtgel!U$2:BL$2,'Tsalin uzuulelt'!N$5,negtgel!U753:BL753)</f>
      </c>
      <c r="M753">
        <f>SUMIF(negtgel!U$2:BL$2,'Tsalin uzuulelt'!P$1,negtgel!U753:BL753) + SUMIF(negtgel!U$2:BL$2,'Tsalin uzuulelt'!P$2,negtgel!U753:BL753)+ SUMIF(negtgel!U$2:BL$2,'Tsalin uzuulelt'!P$3,negtgel!U753:BL753)+ SUMIF(negtgel!U$2:BL$2,'Tsalin uzuulelt'!P$4,negtgel!U753:BL753)+ SUMIF(negtgel!U$2:BL$2,'Tsalin uzuulelt'!P$5,negtgel!U753:BL753)</f>
      </c>
      <c r="N753">
        <f>IF(ISNUMBER(U753*1)=CF753,0,K753-H753-G753)</f>
      </c>
      <c r="O753">
        <f>IF(ISNUMBER(U753*1)=CF753,0,L753)</f>
      </c>
      <c r="P753">
        <f>IF(ISNUMBER(U753*1)=CF753,0,M753)</f>
      </c>
      <c r="Q753">
        <f>IF(N753&gt;2400000,N753,0)</f>
      </c>
      <c r="R753">
        <f>IF(L753/Q753*100&lt;3,2,10)</f>
      </c>
      <c r="S753">
        <f>IF(CH753=0,0,IF(B753&gt;9,10,IF(B753&gt;8,B753,IF(B753&gt;7.7,7.8,IF(B753&gt;3,B753,IF(B753&gt;1.5,2))))))</f>
      </c>
      <c r="T753">
        <f>IFERROR(U753*1,0)</f>
      </c>
      <c r="U753" t="n">
        <v>95.0</v>
      </c>
      <c r="V753" t="s">
        <v>4553</v>
      </c>
      <c r="W753" t="s">
        <v>4469</v>
      </c>
      <c r="X753" t="n">
        <v>677436.0</v>
      </c>
      <c r="Y753" t="n">
        <v>0.0</v>
      </c>
      <c r="Z753" t="n">
        <v>0.0</v>
      </c>
      <c r="AA753" t="n">
        <v>0.0</v>
      </c>
      <c r="AB753" t="n">
        <v>0.0</v>
      </c>
      <c r="AC753" t="n">
        <v>0.0</v>
      </c>
      <c r="AD753" t="n">
        <v>0.0</v>
      </c>
      <c r="AE753" t="n">
        <v>0.0</v>
      </c>
      <c r="AF753" t="n">
        <v>0.0</v>
      </c>
      <c r="AG753" t="n">
        <v>0.0</v>
      </c>
      <c r="AH753" t="n">
        <v>0.0</v>
      </c>
      <c r="AI753" t="n">
        <v>0.0</v>
      </c>
      <c r="AJ753" t="n">
        <v>0.0</v>
      </c>
      <c r="AK753" t="n">
        <v>0.0</v>
      </c>
      <c r="AL753" t="n">
        <v>0.0</v>
      </c>
      <c r="AM753" t="n">
        <v>0.0</v>
      </c>
      <c r="AN753" t="n">
        <v>0.0</v>
      </c>
      <c r="AO753" t="n">
        <v>0.0</v>
      </c>
      <c r="AP753" t="n">
        <v>0.0</v>
      </c>
      <c r="AQ753" t="n">
        <v>0.0</v>
      </c>
      <c r="CG753"/>
    </row>
    <row r="754">
      <c r="A754" t="n">
        <v>11.0</v>
      </c>
      <c r="B754">
        <f>IF((K754-G754-H754&gt;2400000),10,(L754/(K754-G754-H754)*100))</f>
      </c>
      <c r="C754">
        <f>IF(N754&gt;2400000,240000,(N754*S754)/100)</f>
      </c>
      <c r="D754">
        <f>IF(S754=0,0,IF((N754-I754)&gt;2400000,((((((N754-I754-J754)-240000))*0.1+(I754+J754)*0.1)))-7000,((((((N754-I754-J754)-(N754-I754-J754)*S754/100)))*0.1+(I754+J754)*0.1)-7000)))</f>
      </c>
      <c r="E754">
        <f>C754-O754</f>
      </c>
      <c r="F754">
        <f>D754-P754</f>
      </c>
      <c r="G754">
        <f>SUMIF(negtgel!U$2:BL$2,'Tsalin uzuulelt'!B$1,negtgel!U754:BL754) + SUMIF(negtgel!U$2:BL$2,'Tsalin uzuulelt'!B$2,negtgel!U754:BL754)+SUMIF(negtgel!U$2:BL$2,'Tsalin uzuulelt'!B$3,negtgel!U754:BL754)+SUMIF(negtgel!U$2:BL$2,'Tsalin uzuulelt'!B$4,negtgel!U754:BL754)+SUMIF(negtgel!U$2:BL$2,'Tsalin uzuulelt'!B$5,negtgel!U754:BL754)</f>
      </c>
      <c r="H754">
        <f>SUMIF(negtgel!U$2:BL$2,'Tsalin uzuulelt'!F$1,negtgel!U754:BL754) + SUMIF(negtgel!U$2:BL$2,'Tsalin uzuulelt'!F$2,negtgel!U754:BL754)+SUMIF(negtgel!U$2:BL$2,'Tsalin uzuulelt'!F$3,negtgel!U754:BL754)+SUMIF(negtgel!U$2:BL$2,'Tsalin uzuulelt'!F$4,negtgel!U754:BL754)+SUMIF(negtgel!U$2:BL$2,'Tsalin uzuulelt'!F$5,negtgel!U754:BL754)</f>
      </c>
      <c r="I754">
        <f>SUMIF(negtgel!U$2:BL$2,'Tsalin uzuulelt'!H$1,negtgel!U754:BL754) + SUMIF(negtgel!U$2:BL$2,'Tsalin uzuulelt'!H$2,negtgel!U754:BL754)+SUMIF(negtgel!U$2:BL$2,'Tsalin uzuulelt'!H$3,negtgel!U754:BL754)+SUMIF(negtgel!U$2:BL$2,'Tsalin uzuulelt'!H$4,negtgel!U754:BL754)+SUMIF(negtgel!U$2:BL$2,'Tsalin uzuulelt'!H$5,negtgel!U754:BL754)</f>
      </c>
      <c r="J754">
        <f>SUMIF(negtgel!U$2:BL$2,'Tsalin uzuulelt'!J$1,negtgel!U754:BL754) + SUMIF(negtgel!U$2:BL$2,'Tsalin uzuulelt'!J$2,negtgel!U754:BL754)+SUMIF(negtgel!U$2:BL$2,'Tsalin uzuulelt'!J$3,negtgel!U754:BL754)+SUMIF(negtgel!U$2:BL$2,'Tsalin uzuulelt'!J$4,negtgel!U754:BL754)+SUMIF(negtgel!U$2:BL$2,'Tsalin uzuulelt'!J$5,negtgel!U754:BL754)</f>
      </c>
      <c r="K754">
        <f>SUMIF(negtgel!U$2:BL$2,'Tsalin uzuulelt'!L$1,negtgel!U754:BL754) + SUMIF(negtgel!U$2:BL$2,'Tsalin uzuulelt'!L$2,negtgel!U754:BL754)+SUMIF(negtgel!U$2:BL$2,'Tsalin uzuulelt'!L$3,negtgel!U754:BL754)+SUMIF(negtgel!U$2:BL$2,'Tsalin uzuulelt'!L$4,negtgel!U754:BL754)+SUMIF(negtgel!U$2:BL$2,'Tsalin uzuulelt'!L$5,negtgel!U754:BL754)</f>
      </c>
      <c r="L754">
        <f>SUMIF(negtgel!U$2:BL$2,'Tsalin uzuulelt'!N$1,negtgel!U754:BL754) + SUMIF(negtgel!U$2:BL$2,'Tsalin uzuulelt'!N$2,negtgel!U754:BL754)+SUMIF(negtgel!U$2:BL$2,'Tsalin uzuulelt'!N$3,negtgel!U754:BL754)+SUMIF(negtgel!U$2:BL$2,'Tsalin uzuulelt'!N$4,negtgel!U754:BL754)+SUMIF(negtgel!U$2:BL$2,'Tsalin uzuulelt'!N$5,negtgel!U754:BL754)</f>
      </c>
      <c r="M754">
        <f>SUMIF(negtgel!U$2:BL$2,'Tsalin uzuulelt'!P$1,negtgel!U754:BL754) + SUMIF(negtgel!U$2:BL$2,'Tsalin uzuulelt'!P$2,negtgel!U754:BL754)+ SUMIF(negtgel!U$2:BL$2,'Tsalin uzuulelt'!P$3,negtgel!U754:BL754)+ SUMIF(negtgel!U$2:BL$2,'Tsalin uzuulelt'!P$4,negtgel!U754:BL754)+ SUMIF(negtgel!U$2:BL$2,'Tsalin uzuulelt'!P$5,negtgel!U754:BL754)</f>
      </c>
      <c r="N754">
        <f>IF(ISNUMBER(U754*1)=CF754,0,K754-H754-G754)</f>
      </c>
      <c r="O754">
        <f>IF(ISNUMBER(U754*1)=CF754,0,L754)</f>
      </c>
      <c r="P754">
        <f>IF(ISNUMBER(U754*1)=CF754,0,M754)</f>
      </c>
      <c r="Q754">
        <f>IF(N754&gt;2400000,N754,0)</f>
      </c>
      <c r="R754">
        <f>IF(L754/Q754*100&lt;3,2,10)</f>
      </c>
      <c r="S754">
        <f>IF(CH754=0,0,IF(B754&gt;9,10,IF(B754&gt;8,B754,IF(B754&gt;7.7,7.8,IF(B754&gt;3,B754,IF(B754&gt;1.5,2))))))</f>
      </c>
      <c r="T754">
        <f>IFERROR(U754*1,0)</f>
      </c>
      <c r="U754" t="n">
        <v>96.0</v>
      </c>
      <c r="V754" t="s">
        <v>4554</v>
      </c>
      <c r="W754" t="s">
        <v>4469</v>
      </c>
      <c r="X754" t="n">
        <v>580710.0</v>
      </c>
      <c r="Y754" t="n">
        <v>0.0</v>
      </c>
      <c r="Z754" t="n">
        <v>0.0</v>
      </c>
      <c r="AA754" t="n">
        <v>0.0</v>
      </c>
      <c r="AB754" t="n">
        <v>0.0</v>
      </c>
      <c r="AC754" t="n">
        <v>0.0</v>
      </c>
      <c r="AD754" t="n">
        <v>0.0</v>
      </c>
      <c r="AE754" t="n">
        <v>0.0</v>
      </c>
      <c r="AF754" t="n">
        <v>0.0</v>
      </c>
      <c r="AG754" t="n">
        <v>0.0</v>
      </c>
      <c r="AH754" t="n">
        <v>0.0</v>
      </c>
      <c r="AI754" t="n">
        <v>0.0</v>
      </c>
      <c r="AJ754" t="n">
        <v>0.0</v>
      </c>
      <c r="AK754" t="n">
        <v>0.0</v>
      </c>
      <c r="AL754" t="n">
        <v>0.0</v>
      </c>
      <c r="AM754" t="n">
        <v>0.0</v>
      </c>
      <c r="AN754" t="n">
        <v>0.0</v>
      </c>
      <c r="AO754" t="n">
        <v>0.0</v>
      </c>
      <c r="AP754" t="n">
        <v>0.0</v>
      </c>
      <c r="AQ754" t="n">
        <v>0.0</v>
      </c>
      <c r="CG754"/>
    </row>
    <row r="755">
      <c r="A755" t="n">
        <v>11.0</v>
      </c>
      <c r="B755">
        <f>IF((K755-G755-H755&gt;2400000),10,(L755/(K755-G755-H755)*100))</f>
      </c>
      <c r="C755">
        <f>IF(N755&gt;2400000,240000,(N755*S755)/100)</f>
      </c>
      <c r="D755">
        <f>IF(S755=0,0,IF((N755-I755)&gt;2400000,((((((N755-I755-J755)-240000))*0.1+(I755+J755)*0.1)))-7000,((((((N755-I755-J755)-(N755-I755-J755)*S755/100)))*0.1+(I755+J755)*0.1)-7000)))</f>
      </c>
      <c r="E755">
        <f>C755-O755</f>
      </c>
      <c r="F755">
        <f>D755-P755</f>
      </c>
      <c r="G755">
        <f>SUMIF(negtgel!U$2:BL$2,'Tsalin uzuulelt'!B$1,negtgel!U755:BL755) + SUMIF(negtgel!U$2:BL$2,'Tsalin uzuulelt'!B$2,negtgel!U755:BL755)+SUMIF(negtgel!U$2:BL$2,'Tsalin uzuulelt'!B$3,negtgel!U755:BL755)+SUMIF(negtgel!U$2:BL$2,'Tsalin uzuulelt'!B$4,negtgel!U755:BL755)+SUMIF(negtgel!U$2:BL$2,'Tsalin uzuulelt'!B$5,negtgel!U755:BL755)</f>
      </c>
      <c r="H755">
        <f>SUMIF(negtgel!U$2:BL$2,'Tsalin uzuulelt'!F$1,negtgel!U755:BL755) + SUMIF(negtgel!U$2:BL$2,'Tsalin uzuulelt'!F$2,negtgel!U755:BL755)+SUMIF(negtgel!U$2:BL$2,'Tsalin uzuulelt'!F$3,negtgel!U755:BL755)+SUMIF(negtgel!U$2:BL$2,'Tsalin uzuulelt'!F$4,negtgel!U755:BL755)+SUMIF(negtgel!U$2:BL$2,'Tsalin uzuulelt'!F$5,negtgel!U755:BL755)</f>
      </c>
      <c r="I755">
        <f>SUMIF(negtgel!U$2:BL$2,'Tsalin uzuulelt'!H$1,negtgel!U755:BL755) + SUMIF(negtgel!U$2:BL$2,'Tsalin uzuulelt'!H$2,negtgel!U755:BL755)+SUMIF(negtgel!U$2:BL$2,'Tsalin uzuulelt'!H$3,negtgel!U755:BL755)+SUMIF(negtgel!U$2:BL$2,'Tsalin uzuulelt'!H$4,negtgel!U755:BL755)+SUMIF(negtgel!U$2:BL$2,'Tsalin uzuulelt'!H$5,negtgel!U755:BL755)</f>
      </c>
      <c r="J755">
        <f>SUMIF(negtgel!U$2:BL$2,'Tsalin uzuulelt'!J$1,negtgel!U755:BL755) + SUMIF(negtgel!U$2:BL$2,'Tsalin uzuulelt'!J$2,negtgel!U755:BL755)+SUMIF(negtgel!U$2:BL$2,'Tsalin uzuulelt'!J$3,negtgel!U755:BL755)+SUMIF(negtgel!U$2:BL$2,'Tsalin uzuulelt'!J$4,negtgel!U755:BL755)+SUMIF(negtgel!U$2:BL$2,'Tsalin uzuulelt'!J$5,negtgel!U755:BL755)</f>
      </c>
      <c r="K755">
        <f>SUMIF(negtgel!U$2:BL$2,'Tsalin uzuulelt'!L$1,negtgel!U755:BL755) + SUMIF(negtgel!U$2:BL$2,'Tsalin uzuulelt'!L$2,negtgel!U755:BL755)+SUMIF(negtgel!U$2:BL$2,'Tsalin uzuulelt'!L$3,negtgel!U755:BL755)+SUMIF(negtgel!U$2:BL$2,'Tsalin uzuulelt'!L$4,negtgel!U755:BL755)+SUMIF(negtgel!U$2:BL$2,'Tsalin uzuulelt'!L$5,negtgel!U755:BL755)</f>
      </c>
      <c r="L755">
        <f>SUMIF(negtgel!U$2:BL$2,'Tsalin uzuulelt'!N$1,negtgel!U755:BL755) + SUMIF(negtgel!U$2:BL$2,'Tsalin uzuulelt'!N$2,negtgel!U755:BL755)+SUMIF(negtgel!U$2:BL$2,'Tsalin uzuulelt'!N$3,negtgel!U755:BL755)+SUMIF(negtgel!U$2:BL$2,'Tsalin uzuulelt'!N$4,negtgel!U755:BL755)+SUMIF(negtgel!U$2:BL$2,'Tsalin uzuulelt'!N$5,negtgel!U755:BL755)</f>
      </c>
      <c r="M755">
        <f>SUMIF(negtgel!U$2:BL$2,'Tsalin uzuulelt'!P$1,negtgel!U755:BL755) + SUMIF(negtgel!U$2:BL$2,'Tsalin uzuulelt'!P$2,negtgel!U755:BL755)+ SUMIF(negtgel!U$2:BL$2,'Tsalin uzuulelt'!P$3,negtgel!U755:BL755)+ SUMIF(negtgel!U$2:BL$2,'Tsalin uzuulelt'!P$4,negtgel!U755:BL755)+ SUMIF(negtgel!U$2:BL$2,'Tsalin uzuulelt'!P$5,negtgel!U755:BL755)</f>
      </c>
      <c r="N755">
        <f>IF(ISNUMBER(U755*1)=CF755,0,K755-H755-G755)</f>
      </c>
      <c r="O755">
        <f>IF(ISNUMBER(U755*1)=CF755,0,L755)</f>
      </c>
      <c r="P755">
        <f>IF(ISNUMBER(U755*1)=CF755,0,M755)</f>
      </c>
      <c r="Q755">
        <f>IF(N755&gt;2400000,N755,0)</f>
      </c>
      <c r="R755">
        <f>IF(L755/Q755*100&lt;3,2,10)</f>
      </c>
      <c r="S755">
        <f>IF(CH755=0,0,IF(B755&gt;9,10,IF(B755&gt;8,B755,IF(B755&gt;7.7,7.8,IF(B755&gt;3,B755,IF(B755&gt;1.5,2))))))</f>
      </c>
      <c r="T755">
        <f>IFERROR(U755*1,0)</f>
      </c>
      <c r="U755" t="n">
        <v>97.0</v>
      </c>
      <c r="V755" t="s">
        <v>4555</v>
      </c>
      <c r="W755" t="s">
        <v>4469</v>
      </c>
      <c r="X755" t="n">
        <v>613669.0</v>
      </c>
      <c r="Y755" t="n">
        <v>0.0</v>
      </c>
      <c r="Z755" t="n">
        <v>0.0</v>
      </c>
      <c r="AA755" t="n">
        <v>0.0</v>
      </c>
      <c r="AB755" t="n">
        <v>0.0</v>
      </c>
      <c r="AC755" t="n">
        <v>0.0</v>
      </c>
      <c r="AD755" t="n">
        <v>0.0</v>
      </c>
      <c r="AE755" t="n">
        <v>0.0</v>
      </c>
      <c r="AF755" t="n">
        <v>0.0</v>
      </c>
      <c r="AG755" t="n">
        <v>0.0</v>
      </c>
      <c r="AH755" t="n">
        <v>0.0</v>
      </c>
      <c r="AI755" t="n">
        <v>0.0</v>
      </c>
      <c r="AJ755" t="n">
        <v>0.0</v>
      </c>
      <c r="AK755" t="n">
        <v>0.0</v>
      </c>
      <c r="AL755" t="n">
        <v>0.0</v>
      </c>
      <c r="AM755" t="n">
        <v>0.0</v>
      </c>
      <c r="AN755" t="n">
        <v>0.0</v>
      </c>
      <c r="AO755" t="n">
        <v>0.0</v>
      </c>
      <c r="AP755" t="n">
        <v>0.0</v>
      </c>
      <c r="AQ755" t="n">
        <v>0.0</v>
      </c>
      <c r="CG755"/>
    </row>
    <row r="756">
      <c r="A756" t="n">
        <v>11.0</v>
      </c>
      <c r="B756">
        <f>IF((K756-G756-H756&gt;2400000),10,(L756/(K756-G756-H756)*100))</f>
      </c>
      <c r="C756">
        <f>IF(N756&gt;2400000,240000,(N756*S756)/100)</f>
      </c>
      <c r="D756">
        <f>IF(S756=0,0,IF((N756-I756)&gt;2400000,((((((N756-I756-J756)-240000))*0.1+(I756+J756)*0.1)))-7000,((((((N756-I756-J756)-(N756-I756-J756)*S756/100)))*0.1+(I756+J756)*0.1)-7000)))</f>
      </c>
      <c r="E756">
        <f>C756-O756</f>
      </c>
      <c r="F756">
        <f>D756-P756</f>
      </c>
      <c r="G756">
        <f>SUMIF(negtgel!U$2:BL$2,'Tsalin uzuulelt'!B$1,negtgel!U756:BL756) + SUMIF(negtgel!U$2:BL$2,'Tsalin uzuulelt'!B$2,negtgel!U756:BL756)+SUMIF(negtgel!U$2:BL$2,'Tsalin uzuulelt'!B$3,negtgel!U756:BL756)+SUMIF(negtgel!U$2:BL$2,'Tsalin uzuulelt'!B$4,negtgel!U756:BL756)+SUMIF(negtgel!U$2:BL$2,'Tsalin uzuulelt'!B$5,negtgel!U756:BL756)</f>
      </c>
      <c r="H756">
        <f>SUMIF(negtgel!U$2:BL$2,'Tsalin uzuulelt'!F$1,negtgel!U756:BL756) + SUMIF(negtgel!U$2:BL$2,'Tsalin uzuulelt'!F$2,negtgel!U756:BL756)+SUMIF(negtgel!U$2:BL$2,'Tsalin uzuulelt'!F$3,negtgel!U756:BL756)+SUMIF(negtgel!U$2:BL$2,'Tsalin uzuulelt'!F$4,negtgel!U756:BL756)+SUMIF(negtgel!U$2:BL$2,'Tsalin uzuulelt'!F$5,negtgel!U756:BL756)</f>
      </c>
      <c r="I756">
        <f>SUMIF(negtgel!U$2:BL$2,'Tsalin uzuulelt'!H$1,negtgel!U756:BL756) + SUMIF(negtgel!U$2:BL$2,'Tsalin uzuulelt'!H$2,negtgel!U756:BL756)+SUMIF(negtgel!U$2:BL$2,'Tsalin uzuulelt'!H$3,negtgel!U756:BL756)+SUMIF(negtgel!U$2:BL$2,'Tsalin uzuulelt'!H$4,negtgel!U756:BL756)+SUMIF(negtgel!U$2:BL$2,'Tsalin uzuulelt'!H$5,negtgel!U756:BL756)</f>
      </c>
      <c r="J756">
        <f>SUMIF(negtgel!U$2:BL$2,'Tsalin uzuulelt'!J$1,negtgel!U756:BL756) + SUMIF(negtgel!U$2:BL$2,'Tsalin uzuulelt'!J$2,negtgel!U756:BL756)+SUMIF(negtgel!U$2:BL$2,'Tsalin uzuulelt'!J$3,negtgel!U756:BL756)+SUMIF(negtgel!U$2:BL$2,'Tsalin uzuulelt'!J$4,negtgel!U756:BL756)+SUMIF(negtgel!U$2:BL$2,'Tsalin uzuulelt'!J$5,negtgel!U756:BL756)</f>
      </c>
      <c r="K756">
        <f>SUMIF(negtgel!U$2:BL$2,'Tsalin uzuulelt'!L$1,negtgel!U756:BL756) + SUMIF(negtgel!U$2:BL$2,'Tsalin uzuulelt'!L$2,negtgel!U756:BL756)+SUMIF(negtgel!U$2:BL$2,'Tsalin uzuulelt'!L$3,negtgel!U756:BL756)+SUMIF(negtgel!U$2:BL$2,'Tsalin uzuulelt'!L$4,negtgel!U756:BL756)+SUMIF(negtgel!U$2:BL$2,'Tsalin uzuulelt'!L$5,negtgel!U756:BL756)</f>
      </c>
      <c r="L756">
        <f>SUMIF(negtgel!U$2:BL$2,'Tsalin uzuulelt'!N$1,negtgel!U756:BL756) + SUMIF(negtgel!U$2:BL$2,'Tsalin uzuulelt'!N$2,negtgel!U756:BL756)+SUMIF(negtgel!U$2:BL$2,'Tsalin uzuulelt'!N$3,negtgel!U756:BL756)+SUMIF(negtgel!U$2:BL$2,'Tsalin uzuulelt'!N$4,negtgel!U756:BL756)+SUMIF(negtgel!U$2:BL$2,'Tsalin uzuulelt'!N$5,negtgel!U756:BL756)</f>
      </c>
      <c r="M756">
        <f>SUMIF(negtgel!U$2:BL$2,'Tsalin uzuulelt'!P$1,negtgel!U756:BL756) + SUMIF(negtgel!U$2:BL$2,'Tsalin uzuulelt'!P$2,negtgel!U756:BL756)+ SUMIF(negtgel!U$2:BL$2,'Tsalin uzuulelt'!P$3,negtgel!U756:BL756)+ SUMIF(negtgel!U$2:BL$2,'Tsalin uzuulelt'!P$4,negtgel!U756:BL756)+ SUMIF(negtgel!U$2:BL$2,'Tsalin uzuulelt'!P$5,negtgel!U756:BL756)</f>
      </c>
      <c r="N756">
        <f>IF(ISNUMBER(U756*1)=CF756,0,K756-H756-G756)</f>
      </c>
      <c r="O756">
        <f>IF(ISNUMBER(U756*1)=CF756,0,L756)</f>
      </c>
      <c r="P756">
        <f>IF(ISNUMBER(U756*1)=CF756,0,M756)</f>
      </c>
      <c r="Q756">
        <f>IF(N756&gt;2400000,N756,0)</f>
      </c>
      <c r="R756">
        <f>IF(L756/Q756*100&lt;3,2,10)</f>
      </c>
      <c r="S756">
        <f>IF(CH756=0,0,IF(B756&gt;9,10,IF(B756&gt;8,B756,IF(B756&gt;7.7,7.8,IF(B756&gt;3,B756,IF(B756&gt;1.5,2))))))</f>
      </c>
      <c r="T756">
        <f>IFERROR(U756*1,0)</f>
      </c>
      <c r="U756" t="n">
        <v>151.0</v>
      </c>
      <c r="V756" t="s">
        <v>4548</v>
      </c>
      <c r="W756" t="s">
        <v>4469</v>
      </c>
      <c r="X756" t="n">
        <v>613669.0</v>
      </c>
      <c r="Y756" t="n">
        <v>0.0</v>
      </c>
      <c r="Z756" t="n">
        <v>0.0</v>
      </c>
      <c r="AA756" t="n">
        <v>0.0</v>
      </c>
      <c r="AB756" t="n">
        <v>0.0</v>
      </c>
      <c r="AC756" t="n">
        <v>0.0</v>
      </c>
      <c r="AD756" t="n">
        <v>0.0</v>
      </c>
      <c r="AE756" t="n">
        <v>0.0</v>
      </c>
      <c r="AF756" t="n">
        <v>0.0</v>
      </c>
      <c r="AG756" t="n">
        <v>0.0</v>
      </c>
      <c r="AH756" t="n">
        <v>0.0</v>
      </c>
      <c r="AI756" t="n">
        <v>0.0</v>
      </c>
      <c r="AJ756" t="n">
        <v>0.0</v>
      </c>
      <c r="AK756" t="n">
        <v>0.0</v>
      </c>
      <c r="AL756" t="n">
        <v>0.0</v>
      </c>
      <c r="AM756" t="n">
        <v>0.0</v>
      </c>
      <c r="AN756" t="n">
        <v>0.0</v>
      </c>
      <c r="AO756" t="n">
        <v>0.0</v>
      </c>
      <c r="AP756" t="n">
        <v>0.0</v>
      </c>
      <c r="AQ756" t="n">
        <v>0.0</v>
      </c>
      <c r="CG756"/>
    </row>
    <row r="757">
      <c r="A757" t="n">
        <v>11.0</v>
      </c>
      <c r="B757">
        <f>IF((K757-G757-H757&gt;2400000),10,(L757/(K757-G757-H757)*100))</f>
      </c>
      <c r="C757">
        <f>IF(N757&gt;2400000,240000,(N757*S757)/100)</f>
      </c>
      <c r="D757">
        <f>IF(S757=0,0,IF((N757-I757)&gt;2400000,((((((N757-I757-J757)-240000))*0.1+(I757+J757)*0.1)))-7000,((((((N757-I757-J757)-(N757-I757-J757)*S757/100)))*0.1+(I757+J757)*0.1)-7000)))</f>
      </c>
      <c r="E757">
        <f>C757-O757</f>
      </c>
      <c r="F757">
        <f>D757-P757</f>
      </c>
      <c r="G757">
        <f>SUMIF(negtgel!U$2:BL$2,'Tsalin uzuulelt'!B$1,negtgel!U757:BL757) + SUMIF(negtgel!U$2:BL$2,'Tsalin uzuulelt'!B$2,negtgel!U757:BL757)+SUMIF(negtgel!U$2:BL$2,'Tsalin uzuulelt'!B$3,negtgel!U757:BL757)+SUMIF(negtgel!U$2:BL$2,'Tsalin uzuulelt'!B$4,negtgel!U757:BL757)+SUMIF(negtgel!U$2:BL$2,'Tsalin uzuulelt'!B$5,negtgel!U757:BL757)</f>
      </c>
      <c r="H757">
        <f>SUMIF(negtgel!U$2:BL$2,'Tsalin uzuulelt'!F$1,negtgel!U757:BL757) + SUMIF(negtgel!U$2:BL$2,'Tsalin uzuulelt'!F$2,negtgel!U757:BL757)+SUMIF(negtgel!U$2:BL$2,'Tsalin uzuulelt'!F$3,negtgel!U757:BL757)+SUMIF(negtgel!U$2:BL$2,'Tsalin uzuulelt'!F$4,negtgel!U757:BL757)+SUMIF(negtgel!U$2:BL$2,'Tsalin uzuulelt'!F$5,negtgel!U757:BL757)</f>
      </c>
      <c r="I757">
        <f>SUMIF(negtgel!U$2:BL$2,'Tsalin uzuulelt'!H$1,negtgel!U757:BL757) + SUMIF(negtgel!U$2:BL$2,'Tsalin uzuulelt'!H$2,negtgel!U757:BL757)+SUMIF(negtgel!U$2:BL$2,'Tsalin uzuulelt'!H$3,negtgel!U757:BL757)+SUMIF(negtgel!U$2:BL$2,'Tsalin uzuulelt'!H$4,negtgel!U757:BL757)+SUMIF(negtgel!U$2:BL$2,'Tsalin uzuulelt'!H$5,negtgel!U757:BL757)</f>
      </c>
      <c r="J757">
        <f>SUMIF(negtgel!U$2:BL$2,'Tsalin uzuulelt'!J$1,negtgel!U757:BL757) + SUMIF(negtgel!U$2:BL$2,'Tsalin uzuulelt'!J$2,negtgel!U757:BL757)+SUMIF(negtgel!U$2:BL$2,'Tsalin uzuulelt'!J$3,negtgel!U757:BL757)+SUMIF(negtgel!U$2:BL$2,'Tsalin uzuulelt'!J$4,negtgel!U757:BL757)+SUMIF(negtgel!U$2:BL$2,'Tsalin uzuulelt'!J$5,negtgel!U757:BL757)</f>
      </c>
      <c r="K757">
        <f>SUMIF(negtgel!U$2:BL$2,'Tsalin uzuulelt'!L$1,negtgel!U757:BL757) + SUMIF(negtgel!U$2:BL$2,'Tsalin uzuulelt'!L$2,negtgel!U757:BL757)+SUMIF(negtgel!U$2:BL$2,'Tsalin uzuulelt'!L$3,negtgel!U757:BL757)+SUMIF(negtgel!U$2:BL$2,'Tsalin uzuulelt'!L$4,negtgel!U757:BL757)+SUMIF(negtgel!U$2:BL$2,'Tsalin uzuulelt'!L$5,negtgel!U757:BL757)</f>
      </c>
      <c r="L757">
        <f>SUMIF(negtgel!U$2:BL$2,'Tsalin uzuulelt'!N$1,negtgel!U757:BL757) + SUMIF(negtgel!U$2:BL$2,'Tsalin uzuulelt'!N$2,negtgel!U757:BL757)+SUMIF(negtgel!U$2:BL$2,'Tsalin uzuulelt'!N$3,negtgel!U757:BL757)+SUMIF(negtgel!U$2:BL$2,'Tsalin uzuulelt'!N$4,negtgel!U757:BL757)+SUMIF(negtgel!U$2:BL$2,'Tsalin uzuulelt'!N$5,negtgel!U757:BL757)</f>
      </c>
      <c r="M757">
        <f>SUMIF(negtgel!U$2:BL$2,'Tsalin uzuulelt'!P$1,negtgel!U757:BL757) + SUMIF(negtgel!U$2:BL$2,'Tsalin uzuulelt'!P$2,negtgel!U757:BL757)+ SUMIF(negtgel!U$2:BL$2,'Tsalin uzuulelt'!P$3,negtgel!U757:BL757)+ SUMIF(negtgel!U$2:BL$2,'Tsalin uzuulelt'!P$4,negtgel!U757:BL757)+ SUMIF(negtgel!U$2:BL$2,'Tsalin uzuulelt'!P$5,negtgel!U757:BL757)</f>
      </c>
      <c r="N757">
        <f>IF(ISNUMBER(U757*1)=CF757,0,K757-H757-G757)</f>
      </c>
      <c r="O757">
        <f>IF(ISNUMBER(U757*1)=CF757,0,L757)</f>
      </c>
      <c r="P757">
        <f>IF(ISNUMBER(U757*1)=CF757,0,M757)</f>
      </c>
      <c r="Q757">
        <f>IF(N757&gt;2400000,N757,0)</f>
      </c>
      <c r="R757">
        <f>IF(L757/Q757*100&lt;3,2,10)</f>
      </c>
      <c r="S757">
        <f>IF(CH757=0,0,IF(B757&gt;9,10,IF(B757&gt;8,B757,IF(B757&gt;7.7,7.8,IF(B757&gt;3,B757,IF(B757&gt;1.5,2))))))</f>
      </c>
      <c r="T757">
        <f>IFERROR(U757*1,0)</f>
      </c>
      <c r="U757" t="n">
        <v>152.0</v>
      </c>
      <c r="V757" t="s">
        <v>4549</v>
      </c>
      <c r="W757" t="s">
        <v>4469</v>
      </c>
      <c r="X757" t="n">
        <v>580710.0</v>
      </c>
      <c r="Y757" t="n">
        <v>0.0</v>
      </c>
      <c r="Z757" t="n">
        <v>0.0</v>
      </c>
      <c r="AA757" t="n">
        <v>0.0</v>
      </c>
      <c r="AB757" t="n">
        <v>0.0</v>
      </c>
      <c r="AC757" t="n">
        <v>0.0</v>
      </c>
      <c r="AD757" t="n">
        <v>0.0</v>
      </c>
      <c r="AE757" t="n">
        <v>0.0</v>
      </c>
      <c r="AF757" t="n">
        <v>0.0</v>
      </c>
      <c r="AG757" t="n">
        <v>0.0</v>
      </c>
      <c r="AH757" t="n">
        <v>0.0</v>
      </c>
      <c r="AI757" t="n">
        <v>0.0</v>
      </c>
      <c r="AJ757" t="n">
        <v>0.0</v>
      </c>
      <c r="AK757" t="n">
        <v>0.0</v>
      </c>
      <c r="AL757" t="n">
        <v>0.0</v>
      </c>
      <c r="AM757" t="n">
        <v>0.0</v>
      </c>
      <c r="AN757" t="n">
        <v>0.0</v>
      </c>
      <c r="AO757" t="n">
        <v>0.0</v>
      </c>
      <c r="AP757" t="n">
        <v>0.0</v>
      </c>
      <c r="AQ757" t="n">
        <v>0.0</v>
      </c>
      <c r="CG757"/>
    </row>
    <row r="758">
      <c r="A758" t="n">
        <v>11.0</v>
      </c>
      <c r="B758">
        <f>IF((K758-G758-H758&gt;2400000),10,(L758/(K758-G758-H758)*100))</f>
      </c>
      <c r="C758">
        <f>IF(N758&gt;2400000,240000,(N758*S758)/100)</f>
      </c>
      <c r="D758">
        <f>IF(S758=0,0,IF((N758-I758)&gt;2400000,((((((N758-I758-J758)-240000))*0.1+(I758+J758)*0.1)))-7000,((((((N758-I758-J758)-(N758-I758-J758)*S758/100)))*0.1+(I758+J758)*0.1)-7000)))</f>
      </c>
      <c r="E758">
        <f>C758-O758</f>
      </c>
      <c r="F758">
        <f>D758-P758</f>
      </c>
      <c r="G758">
        <f>SUMIF(negtgel!U$2:BL$2,'Tsalin uzuulelt'!B$1,negtgel!U758:BL758) + SUMIF(negtgel!U$2:BL$2,'Tsalin uzuulelt'!B$2,negtgel!U758:BL758)+SUMIF(negtgel!U$2:BL$2,'Tsalin uzuulelt'!B$3,negtgel!U758:BL758)+SUMIF(negtgel!U$2:BL$2,'Tsalin uzuulelt'!B$4,negtgel!U758:BL758)+SUMIF(negtgel!U$2:BL$2,'Tsalin uzuulelt'!B$5,negtgel!U758:BL758)</f>
      </c>
      <c r="H758">
        <f>SUMIF(negtgel!U$2:BL$2,'Tsalin uzuulelt'!F$1,negtgel!U758:BL758) + SUMIF(negtgel!U$2:BL$2,'Tsalin uzuulelt'!F$2,negtgel!U758:BL758)+SUMIF(negtgel!U$2:BL$2,'Tsalin uzuulelt'!F$3,negtgel!U758:BL758)+SUMIF(negtgel!U$2:BL$2,'Tsalin uzuulelt'!F$4,negtgel!U758:BL758)+SUMIF(negtgel!U$2:BL$2,'Tsalin uzuulelt'!F$5,negtgel!U758:BL758)</f>
      </c>
      <c r="I758">
        <f>SUMIF(negtgel!U$2:BL$2,'Tsalin uzuulelt'!H$1,negtgel!U758:BL758) + SUMIF(negtgel!U$2:BL$2,'Tsalin uzuulelt'!H$2,negtgel!U758:BL758)+SUMIF(negtgel!U$2:BL$2,'Tsalin uzuulelt'!H$3,negtgel!U758:BL758)+SUMIF(negtgel!U$2:BL$2,'Tsalin uzuulelt'!H$4,negtgel!U758:BL758)+SUMIF(negtgel!U$2:BL$2,'Tsalin uzuulelt'!H$5,negtgel!U758:BL758)</f>
      </c>
      <c r="J758">
        <f>SUMIF(negtgel!U$2:BL$2,'Tsalin uzuulelt'!J$1,negtgel!U758:BL758) + SUMIF(negtgel!U$2:BL$2,'Tsalin uzuulelt'!J$2,negtgel!U758:BL758)+SUMIF(negtgel!U$2:BL$2,'Tsalin uzuulelt'!J$3,negtgel!U758:BL758)+SUMIF(negtgel!U$2:BL$2,'Tsalin uzuulelt'!J$4,negtgel!U758:BL758)+SUMIF(negtgel!U$2:BL$2,'Tsalin uzuulelt'!J$5,negtgel!U758:BL758)</f>
      </c>
      <c r="K758">
        <f>SUMIF(negtgel!U$2:BL$2,'Tsalin uzuulelt'!L$1,negtgel!U758:BL758) + SUMIF(negtgel!U$2:BL$2,'Tsalin uzuulelt'!L$2,negtgel!U758:BL758)+SUMIF(negtgel!U$2:BL$2,'Tsalin uzuulelt'!L$3,negtgel!U758:BL758)+SUMIF(negtgel!U$2:BL$2,'Tsalin uzuulelt'!L$4,negtgel!U758:BL758)+SUMIF(negtgel!U$2:BL$2,'Tsalin uzuulelt'!L$5,negtgel!U758:BL758)</f>
      </c>
      <c r="L758">
        <f>SUMIF(negtgel!U$2:BL$2,'Tsalin uzuulelt'!N$1,negtgel!U758:BL758) + SUMIF(negtgel!U$2:BL$2,'Tsalin uzuulelt'!N$2,negtgel!U758:BL758)+SUMIF(negtgel!U$2:BL$2,'Tsalin uzuulelt'!N$3,negtgel!U758:BL758)+SUMIF(negtgel!U$2:BL$2,'Tsalin uzuulelt'!N$4,negtgel!U758:BL758)+SUMIF(negtgel!U$2:BL$2,'Tsalin uzuulelt'!N$5,negtgel!U758:BL758)</f>
      </c>
      <c r="M758">
        <f>SUMIF(negtgel!U$2:BL$2,'Tsalin uzuulelt'!P$1,negtgel!U758:BL758) + SUMIF(negtgel!U$2:BL$2,'Tsalin uzuulelt'!P$2,negtgel!U758:BL758)+ SUMIF(negtgel!U$2:BL$2,'Tsalin uzuulelt'!P$3,negtgel!U758:BL758)+ SUMIF(negtgel!U$2:BL$2,'Tsalin uzuulelt'!P$4,negtgel!U758:BL758)+ SUMIF(negtgel!U$2:BL$2,'Tsalin uzuulelt'!P$5,negtgel!U758:BL758)</f>
      </c>
      <c r="N758">
        <f>IF(ISNUMBER(U758*1)=CF758,0,K758-H758-G758)</f>
      </c>
      <c r="O758">
        <f>IF(ISNUMBER(U758*1)=CF758,0,L758)</f>
      </c>
      <c r="P758">
        <f>IF(ISNUMBER(U758*1)=CF758,0,M758)</f>
      </c>
      <c r="Q758">
        <f>IF(N758&gt;2400000,N758,0)</f>
      </c>
      <c r="R758">
        <f>IF(L758/Q758*100&lt;3,2,10)</f>
      </c>
      <c r="S758">
        <f>IF(CH758=0,0,IF(B758&gt;9,10,IF(B758&gt;8,B758,IF(B758&gt;7.7,7.8,IF(B758&gt;3,B758,IF(B758&gt;1.5,2))))))</f>
      </c>
      <c r="T758">
        <f>IFERROR(U758*1,0)</f>
      </c>
      <c r="U758" t="n">
        <v>153.0</v>
      </c>
      <c r="V758" t="s">
        <v>4550</v>
      </c>
      <c r="W758" t="s">
        <v>4469</v>
      </c>
      <c r="X758" t="n">
        <v>613669.0</v>
      </c>
      <c r="Y758" t="n">
        <v>0.0</v>
      </c>
      <c r="Z758" t="n">
        <v>0.0</v>
      </c>
      <c r="AA758" t="n">
        <v>0.0</v>
      </c>
      <c r="AB758" t="n">
        <v>0.0</v>
      </c>
      <c r="AC758" t="n">
        <v>0.0</v>
      </c>
      <c r="AD758" t="n">
        <v>0.0</v>
      </c>
      <c r="AE758" t="n">
        <v>0.0</v>
      </c>
      <c r="AF758" t="n">
        <v>0.0</v>
      </c>
      <c r="AG758" t="n">
        <v>0.0</v>
      </c>
      <c r="AH758" t="n">
        <v>0.0</v>
      </c>
      <c r="AI758" t="n">
        <v>0.0</v>
      </c>
      <c r="AJ758" t="n">
        <v>0.0</v>
      </c>
      <c r="AK758" t="n">
        <v>0.0</v>
      </c>
      <c r="AL758" t="n">
        <v>0.0</v>
      </c>
      <c r="AM758" t="n">
        <v>0.0</v>
      </c>
      <c r="AN758" t="n">
        <v>0.0</v>
      </c>
      <c r="AO758" t="n">
        <v>0.0</v>
      </c>
      <c r="AP758" t="n">
        <v>0.0</v>
      </c>
      <c r="AQ758" t="n">
        <v>0.0</v>
      </c>
      <c r="CG758"/>
    </row>
    <row r="759">
      <c r="A759" t="n">
        <v>11.0</v>
      </c>
      <c r="B759">
        <f>IF((K759-G759-H759&gt;2400000),10,(L759/(K759-G759-H759)*100))</f>
      </c>
      <c r="C759">
        <f>IF(N759&gt;2400000,240000,(N759*S759)/100)</f>
      </c>
      <c r="D759">
        <f>IF(S759=0,0,IF((N759-I759)&gt;2400000,((((((N759-I759-J759)-240000))*0.1+(I759+J759)*0.1)))-7000,((((((N759-I759-J759)-(N759-I759-J759)*S759/100)))*0.1+(I759+J759)*0.1)-7000)))</f>
      </c>
      <c r="E759">
        <f>C759-O759</f>
      </c>
      <c r="F759">
        <f>D759-P759</f>
      </c>
      <c r="G759">
        <f>SUMIF(negtgel!U$2:BL$2,'Tsalin uzuulelt'!B$1,negtgel!U759:BL759) + SUMIF(negtgel!U$2:BL$2,'Tsalin uzuulelt'!B$2,negtgel!U759:BL759)+SUMIF(negtgel!U$2:BL$2,'Tsalin uzuulelt'!B$3,negtgel!U759:BL759)+SUMIF(negtgel!U$2:BL$2,'Tsalin uzuulelt'!B$4,negtgel!U759:BL759)+SUMIF(negtgel!U$2:BL$2,'Tsalin uzuulelt'!B$5,negtgel!U759:BL759)</f>
      </c>
      <c r="H759">
        <f>SUMIF(negtgel!U$2:BL$2,'Tsalin uzuulelt'!F$1,negtgel!U759:BL759) + SUMIF(negtgel!U$2:BL$2,'Tsalin uzuulelt'!F$2,negtgel!U759:BL759)+SUMIF(negtgel!U$2:BL$2,'Tsalin uzuulelt'!F$3,negtgel!U759:BL759)+SUMIF(negtgel!U$2:BL$2,'Tsalin uzuulelt'!F$4,negtgel!U759:BL759)+SUMIF(negtgel!U$2:BL$2,'Tsalin uzuulelt'!F$5,negtgel!U759:BL759)</f>
      </c>
      <c r="I759">
        <f>SUMIF(negtgel!U$2:BL$2,'Tsalin uzuulelt'!H$1,negtgel!U759:BL759) + SUMIF(negtgel!U$2:BL$2,'Tsalin uzuulelt'!H$2,negtgel!U759:BL759)+SUMIF(negtgel!U$2:BL$2,'Tsalin uzuulelt'!H$3,negtgel!U759:BL759)+SUMIF(negtgel!U$2:BL$2,'Tsalin uzuulelt'!H$4,negtgel!U759:BL759)+SUMIF(negtgel!U$2:BL$2,'Tsalin uzuulelt'!H$5,negtgel!U759:BL759)</f>
      </c>
      <c r="J759">
        <f>SUMIF(negtgel!U$2:BL$2,'Tsalin uzuulelt'!J$1,negtgel!U759:BL759) + SUMIF(negtgel!U$2:BL$2,'Tsalin uzuulelt'!J$2,negtgel!U759:BL759)+SUMIF(negtgel!U$2:BL$2,'Tsalin uzuulelt'!J$3,negtgel!U759:BL759)+SUMIF(negtgel!U$2:BL$2,'Tsalin uzuulelt'!J$4,negtgel!U759:BL759)+SUMIF(negtgel!U$2:BL$2,'Tsalin uzuulelt'!J$5,negtgel!U759:BL759)</f>
      </c>
      <c r="K759">
        <f>SUMIF(negtgel!U$2:BL$2,'Tsalin uzuulelt'!L$1,negtgel!U759:BL759) + SUMIF(negtgel!U$2:BL$2,'Tsalin uzuulelt'!L$2,negtgel!U759:BL759)+SUMIF(negtgel!U$2:BL$2,'Tsalin uzuulelt'!L$3,negtgel!U759:BL759)+SUMIF(negtgel!U$2:BL$2,'Tsalin uzuulelt'!L$4,negtgel!U759:BL759)+SUMIF(negtgel!U$2:BL$2,'Tsalin uzuulelt'!L$5,negtgel!U759:BL759)</f>
      </c>
      <c r="L759">
        <f>SUMIF(negtgel!U$2:BL$2,'Tsalin uzuulelt'!N$1,negtgel!U759:BL759) + SUMIF(negtgel!U$2:BL$2,'Tsalin uzuulelt'!N$2,negtgel!U759:BL759)+SUMIF(negtgel!U$2:BL$2,'Tsalin uzuulelt'!N$3,negtgel!U759:BL759)+SUMIF(negtgel!U$2:BL$2,'Tsalin uzuulelt'!N$4,negtgel!U759:BL759)+SUMIF(negtgel!U$2:BL$2,'Tsalin uzuulelt'!N$5,negtgel!U759:BL759)</f>
      </c>
      <c r="M759">
        <f>SUMIF(negtgel!U$2:BL$2,'Tsalin uzuulelt'!P$1,negtgel!U759:BL759) + SUMIF(negtgel!U$2:BL$2,'Tsalin uzuulelt'!P$2,negtgel!U759:BL759)+ SUMIF(negtgel!U$2:BL$2,'Tsalin uzuulelt'!P$3,negtgel!U759:BL759)+ SUMIF(negtgel!U$2:BL$2,'Tsalin uzuulelt'!P$4,negtgel!U759:BL759)+ SUMIF(negtgel!U$2:BL$2,'Tsalin uzuulelt'!P$5,negtgel!U759:BL759)</f>
      </c>
      <c r="N759">
        <f>IF(ISNUMBER(U759*1)=CF759,0,K759-H759-G759)</f>
      </c>
      <c r="O759">
        <f>IF(ISNUMBER(U759*1)=CF759,0,L759)</f>
      </c>
      <c r="P759">
        <f>IF(ISNUMBER(U759*1)=CF759,0,M759)</f>
      </c>
      <c r="Q759">
        <f>IF(N759&gt;2400000,N759,0)</f>
      </c>
      <c r="R759">
        <f>IF(L759/Q759*100&lt;3,2,10)</f>
      </c>
      <c r="S759">
        <f>IF(CH759=0,0,IF(B759&gt;9,10,IF(B759&gt;8,B759,IF(B759&gt;7.7,7.8,IF(B759&gt;3,B759,IF(B759&gt;1.5,2))))))</f>
      </c>
      <c r="T759">
        <f>IFERROR(U759*1,0)</f>
      </c>
      <c r="U759" t="n">
        <v>154.0</v>
      </c>
      <c r="V759" t="s">
        <v>4534</v>
      </c>
      <c r="W759" t="s">
        <v>4469</v>
      </c>
      <c r="X759" t="n">
        <v>580710.0</v>
      </c>
      <c r="Y759" t="n">
        <v>0.0</v>
      </c>
      <c r="Z759" t="n">
        <v>0.0</v>
      </c>
      <c r="AA759" t="n">
        <v>0.0</v>
      </c>
      <c r="AB759" t="n">
        <v>0.0</v>
      </c>
      <c r="AC759" t="n">
        <v>0.0</v>
      </c>
      <c r="AD759" t="n">
        <v>0.0</v>
      </c>
      <c r="AE759" t="n">
        <v>0.0</v>
      </c>
      <c r="AF759" t="n">
        <v>0.0</v>
      </c>
      <c r="AG759" t="n">
        <v>0.0</v>
      </c>
      <c r="AH759" t="n">
        <v>0.0</v>
      </c>
      <c r="AI759" t="n">
        <v>0.0</v>
      </c>
      <c r="AJ759" t="n">
        <v>0.0</v>
      </c>
      <c r="AK759" t="n">
        <v>0.0</v>
      </c>
      <c r="AL759" t="n">
        <v>0.0</v>
      </c>
      <c r="AM759" t="n">
        <v>0.0</v>
      </c>
      <c r="AN759" t="n">
        <v>0.0</v>
      </c>
      <c r="AO759" t="n">
        <v>0.0</v>
      </c>
      <c r="AP759" t="n">
        <v>0.0</v>
      </c>
      <c r="AQ759" t="n">
        <v>0.0</v>
      </c>
      <c r="CG759"/>
    </row>
    <row r="760">
      <c r="A760" t="n">
        <v>11.0</v>
      </c>
      <c r="B760">
        <f>IF((K760-G760-H760&gt;2400000),10,(L760/(K760-G760-H760)*100))</f>
      </c>
      <c r="C760">
        <f>IF(N760&gt;2400000,240000,(N760*S760)/100)</f>
      </c>
      <c r="D760">
        <f>IF(S760=0,0,IF((N760-I760)&gt;2400000,((((((N760-I760-J760)-240000))*0.1+(I760+J760)*0.1)))-7000,((((((N760-I760-J760)-(N760-I760-J760)*S760/100)))*0.1+(I760+J760)*0.1)-7000)))</f>
      </c>
      <c r="E760">
        <f>C760-O760</f>
      </c>
      <c r="F760">
        <f>D760-P760</f>
      </c>
      <c r="G760">
        <f>SUMIF(negtgel!U$2:BL$2,'Tsalin uzuulelt'!B$1,negtgel!U760:BL760) + SUMIF(negtgel!U$2:BL$2,'Tsalin uzuulelt'!B$2,negtgel!U760:BL760)+SUMIF(negtgel!U$2:BL$2,'Tsalin uzuulelt'!B$3,negtgel!U760:BL760)+SUMIF(negtgel!U$2:BL$2,'Tsalin uzuulelt'!B$4,negtgel!U760:BL760)+SUMIF(negtgel!U$2:BL$2,'Tsalin uzuulelt'!B$5,negtgel!U760:BL760)</f>
      </c>
      <c r="H760">
        <f>SUMIF(negtgel!U$2:BL$2,'Tsalin uzuulelt'!F$1,negtgel!U760:BL760) + SUMIF(negtgel!U$2:BL$2,'Tsalin uzuulelt'!F$2,negtgel!U760:BL760)+SUMIF(negtgel!U$2:BL$2,'Tsalin uzuulelt'!F$3,negtgel!U760:BL760)+SUMIF(negtgel!U$2:BL$2,'Tsalin uzuulelt'!F$4,negtgel!U760:BL760)+SUMIF(negtgel!U$2:BL$2,'Tsalin uzuulelt'!F$5,negtgel!U760:BL760)</f>
      </c>
      <c r="I760">
        <f>SUMIF(negtgel!U$2:BL$2,'Tsalin uzuulelt'!H$1,negtgel!U760:BL760) + SUMIF(negtgel!U$2:BL$2,'Tsalin uzuulelt'!H$2,negtgel!U760:BL760)+SUMIF(negtgel!U$2:BL$2,'Tsalin uzuulelt'!H$3,negtgel!U760:BL760)+SUMIF(negtgel!U$2:BL$2,'Tsalin uzuulelt'!H$4,negtgel!U760:BL760)+SUMIF(negtgel!U$2:BL$2,'Tsalin uzuulelt'!H$5,negtgel!U760:BL760)</f>
      </c>
      <c r="J760">
        <f>SUMIF(negtgel!U$2:BL$2,'Tsalin uzuulelt'!J$1,negtgel!U760:BL760) + SUMIF(negtgel!U$2:BL$2,'Tsalin uzuulelt'!J$2,negtgel!U760:BL760)+SUMIF(negtgel!U$2:BL$2,'Tsalin uzuulelt'!J$3,negtgel!U760:BL760)+SUMIF(negtgel!U$2:BL$2,'Tsalin uzuulelt'!J$4,negtgel!U760:BL760)+SUMIF(negtgel!U$2:BL$2,'Tsalin uzuulelt'!J$5,negtgel!U760:BL760)</f>
      </c>
      <c r="K760">
        <f>SUMIF(negtgel!U$2:BL$2,'Tsalin uzuulelt'!L$1,negtgel!U760:BL760) + SUMIF(negtgel!U$2:BL$2,'Tsalin uzuulelt'!L$2,negtgel!U760:BL760)+SUMIF(negtgel!U$2:BL$2,'Tsalin uzuulelt'!L$3,negtgel!U760:BL760)+SUMIF(negtgel!U$2:BL$2,'Tsalin uzuulelt'!L$4,negtgel!U760:BL760)+SUMIF(negtgel!U$2:BL$2,'Tsalin uzuulelt'!L$5,negtgel!U760:BL760)</f>
      </c>
      <c r="L760">
        <f>SUMIF(negtgel!U$2:BL$2,'Tsalin uzuulelt'!N$1,negtgel!U760:BL760) + SUMIF(negtgel!U$2:BL$2,'Tsalin uzuulelt'!N$2,negtgel!U760:BL760)+SUMIF(negtgel!U$2:BL$2,'Tsalin uzuulelt'!N$3,negtgel!U760:BL760)+SUMIF(negtgel!U$2:BL$2,'Tsalin uzuulelt'!N$4,negtgel!U760:BL760)+SUMIF(negtgel!U$2:BL$2,'Tsalin uzuulelt'!N$5,negtgel!U760:BL760)</f>
      </c>
      <c r="M760">
        <f>SUMIF(negtgel!U$2:BL$2,'Tsalin uzuulelt'!P$1,negtgel!U760:BL760) + SUMIF(negtgel!U$2:BL$2,'Tsalin uzuulelt'!P$2,negtgel!U760:BL760)+ SUMIF(negtgel!U$2:BL$2,'Tsalin uzuulelt'!P$3,negtgel!U760:BL760)+ SUMIF(negtgel!U$2:BL$2,'Tsalin uzuulelt'!P$4,negtgel!U760:BL760)+ SUMIF(negtgel!U$2:BL$2,'Tsalin uzuulelt'!P$5,negtgel!U760:BL760)</f>
      </c>
      <c r="N760">
        <f>IF(ISNUMBER(U760*1)=CF760,0,K760-H760-G760)</f>
      </c>
      <c r="O760">
        <f>IF(ISNUMBER(U760*1)=CF760,0,L760)</f>
      </c>
      <c r="P760">
        <f>IF(ISNUMBER(U760*1)=CF760,0,M760)</f>
      </c>
      <c r="Q760">
        <f>IF(N760&gt;2400000,N760,0)</f>
      </c>
      <c r="R760">
        <f>IF(L760/Q760*100&lt;3,2,10)</f>
      </c>
      <c r="S760">
        <f>IF(CH760=0,0,IF(B760&gt;9,10,IF(B760&gt;8,B760,IF(B760&gt;7.7,7.8,IF(B760&gt;3,B760,IF(B760&gt;1.5,2))))))</f>
      </c>
      <c r="T760">
        <f>IFERROR(U760*1,0)</f>
      </c>
      <c r="U760" t="n">
        <v>155.0</v>
      </c>
      <c r="V760" t="s">
        <v>4542</v>
      </c>
      <c r="W760" t="s">
        <v>4469</v>
      </c>
      <c r="X760" t="n">
        <v>577826.0</v>
      </c>
      <c r="Y760" t="n">
        <v>0.0</v>
      </c>
      <c r="Z760" t="n">
        <v>0.0</v>
      </c>
      <c r="AA760" t="n">
        <v>0.0</v>
      </c>
      <c r="AB760" t="n">
        <v>0.0</v>
      </c>
      <c r="AC760" t="n">
        <v>0.0</v>
      </c>
      <c r="AD760" t="n">
        <v>0.0</v>
      </c>
      <c r="AE760" t="n">
        <v>0.0</v>
      </c>
      <c r="AF760" t="n">
        <v>0.0</v>
      </c>
      <c r="AG760" t="n">
        <v>0.0</v>
      </c>
      <c r="AH760" t="n">
        <v>0.0</v>
      </c>
      <c r="AI760" t="n">
        <v>0.0</v>
      </c>
      <c r="AJ760" t="n">
        <v>0.0</v>
      </c>
      <c r="AK760" t="n">
        <v>0.0</v>
      </c>
      <c r="AL760" t="n">
        <v>0.0</v>
      </c>
      <c r="AM760" t="n">
        <v>0.0</v>
      </c>
      <c r="AN760" t="n">
        <v>0.0</v>
      </c>
      <c r="AO760" t="n">
        <v>0.0</v>
      </c>
      <c r="AP760" t="n">
        <v>0.0</v>
      </c>
      <c r="AQ760" t="n">
        <v>0.0</v>
      </c>
      <c r="CG760"/>
    </row>
    <row r="761">
      <c r="A761" t="n">
        <v>11.0</v>
      </c>
      <c r="B761">
        <f>IF((K761-G761-H761&gt;2400000),10,(L761/(K761-G761-H761)*100))</f>
      </c>
      <c r="C761">
        <f>IF(N761&gt;2400000,240000,(N761*S761)/100)</f>
      </c>
      <c r="D761">
        <f>IF(S761=0,0,IF((N761-I761)&gt;2400000,((((((N761-I761-J761)-240000))*0.1+(I761+J761)*0.1)))-7000,((((((N761-I761-J761)-(N761-I761-J761)*S761/100)))*0.1+(I761+J761)*0.1)-7000)))</f>
      </c>
      <c r="E761">
        <f>C761-O761</f>
      </c>
      <c r="F761">
        <f>D761-P761</f>
      </c>
      <c r="G761">
        <f>SUMIF(negtgel!U$2:BL$2,'Tsalin uzuulelt'!B$1,negtgel!U761:BL761) + SUMIF(negtgel!U$2:BL$2,'Tsalin uzuulelt'!B$2,negtgel!U761:BL761)+SUMIF(negtgel!U$2:BL$2,'Tsalin uzuulelt'!B$3,negtgel!U761:BL761)+SUMIF(negtgel!U$2:BL$2,'Tsalin uzuulelt'!B$4,negtgel!U761:BL761)+SUMIF(negtgel!U$2:BL$2,'Tsalin uzuulelt'!B$5,negtgel!U761:BL761)</f>
      </c>
      <c r="H761">
        <f>SUMIF(negtgel!U$2:BL$2,'Tsalin uzuulelt'!F$1,negtgel!U761:BL761) + SUMIF(negtgel!U$2:BL$2,'Tsalin uzuulelt'!F$2,negtgel!U761:BL761)+SUMIF(negtgel!U$2:BL$2,'Tsalin uzuulelt'!F$3,negtgel!U761:BL761)+SUMIF(negtgel!U$2:BL$2,'Tsalin uzuulelt'!F$4,negtgel!U761:BL761)+SUMIF(negtgel!U$2:BL$2,'Tsalin uzuulelt'!F$5,negtgel!U761:BL761)</f>
      </c>
      <c r="I761">
        <f>SUMIF(negtgel!U$2:BL$2,'Tsalin uzuulelt'!H$1,negtgel!U761:BL761) + SUMIF(negtgel!U$2:BL$2,'Tsalin uzuulelt'!H$2,negtgel!U761:BL761)+SUMIF(negtgel!U$2:BL$2,'Tsalin uzuulelt'!H$3,negtgel!U761:BL761)+SUMIF(negtgel!U$2:BL$2,'Tsalin uzuulelt'!H$4,negtgel!U761:BL761)+SUMIF(negtgel!U$2:BL$2,'Tsalin uzuulelt'!H$5,negtgel!U761:BL761)</f>
      </c>
      <c r="J761">
        <f>SUMIF(negtgel!U$2:BL$2,'Tsalin uzuulelt'!J$1,negtgel!U761:BL761) + SUMIF(negtgel!U$2:BL$2,'Tsalin uzuulelt'!J$2,negtgel!U761:BL761)+SUMIF(negtgel!U$2:BL$2,'Tsalin uzuulelt'!J$3,negtgel!U761:BL761)+SUMIF(negtgel!U$2:BL$2,'Tsalin uzuulelt'!J$4,negtgel!U761:BL761)+SUMIF(negtgel!U$2:BL$2,'Tsalin uzuulelt'!J$5,negtgel!U761:BL761)</f>
      </c>
      <c r="K761">
        <f>SUMIF(negtgel!U$2:BL$2,'Tsalin uzuulelt'!L$1,negtgel!U761:BL761) + SUMIF(negtgel!U$2:BL$2,'Tsalin uzuulelt'!L$2,negtgel!U761:BL761)+SUMIF(negtgel!U$2:BL$2,'Tsalin uzuulelt'!L$3,negtgel!U761:BL761)+SUMIF(negtgel!U$2:BL$2,'Tsalin uzuulelt'!L$4,negtgel!U761:BL761)+SUMIF(negtgel!U$2:BL$2,'Tsalin uzuulelt'!L$5,negtgel!U761:BL761)</f>
      </c>
      <c r="L761">
        <f>SUMIF(negtgel!U$2:BL$2,'Tsalin uzuulelt'!N$1,negtgel!U761:BL761) + SUMIF(negtgel!U$2:BL$2,'Tsalin uzuulelt'!N$2,negtgel!U761:BL761)+SUMIF(negtgel!U$2:BL$2,'Tsalin uzuulelt'!N$3,negtgel!U761:BL761)+SUMIF(negtgel!U$2:BL$2,'Tsalin uzuulelt'!N$4,negtgel!U761:BL761)+SUMIF(negtgel!U$2:BL$2,'Tsalin uzuulelt'!N$5,negtgel!U761:BL761)</f>
      </c>
      <c r="M761">
        <f>SUMIF(negtgel!U$2:BL$2,'Tsalin uzuulelt'!P$1,negtgel!U761:BL761) + SUMIF(negtgel!U$2:BL$2,'Tsalin uzuulelt'!P$2,negtgel!U761:BL761)+ SUMIF(negtgel!U$2:BL$2,'Tsalin uzuulelt'!P$3,negtgel!U761:BL761)+ SUMIF(negtgel!U$2:BL$2,'Tsalin uzuulelt'!P$4,negtgel!U761:BL761)+ SUMIF(negtgel!U$2:BL$2,'Tsalin uzuulelt'!P$5,negtgel!U761:BL761)</f>
      </c>
      <c r="N761">
        <f>IF(ISNUMBER(U761*1)=CF761,0,K761-H761-G761)</f>
      </c>
      <c r="O761">
        <f>IF(ISNUMBER(U761*1)=CF761,0,L761)</f>
      </c>
      <c r="P761">
        <f>IF(ISNUMBER(U761*1)=CF761,0,M761)</f>
      </c>
      <c r="Q761">
        <f>IF(N761&gt;2400000,N761,0)</f>
      </c>
      <c r="R761">
        <f>IF(L761/Q761*100&lt;3,2,10)</f>
      </c>
      <c r="S761">
        <f>IF(CH761=0,0,IF(B761&gt;9,10,IF(B761&gt;8,B761,IF(B761&gt;7.7,7.8,IF(B761&gt;3,B761,IF(B761&gt;1.5,2))))))</f>
      </c>
      <c r="T761">
        <f>IFERROR(U761*1,0)</f>
      </c>
      <c r="U761" t="n">
        <v>156.0</v>
      </c>
      <c r="V761" t="s">
        <v>4465</v>
      </c>
      <c r="W761" t="s">
        <v>4464</v>
      </c>
      <c r="X761" t="n">
        <v>627465.0</v>
      </c>
      <c r="Y761" t="n">
        <v>0.0</v>
      </c>
      <c r="Z761" t="n">
        <v>0.0</v>
      </c>
      <c r="AA761" t="n">
        <v>0.0</v>
      </c>
      <c r="AB761" t="n">
        <v>0.0</v>
      </c>
      <c r="AC761" t="n">
        <v>0.0</v>
      </c>
      <c r="AD761" t="n">
        <v>0.0</v>
      </c>
      <c r="AE761" t="n">
        <v>0.0</v>
      </c>
      <c r="AF761" t="n">
        <v>0.0</v>
      </c>
      <c r="AG761" t="n">
        <v>0.0</v>
      </c>
      <c r="AH761" t="n">
        <v>0.0</v>
      </c>
      <c r="AI761" t="n">
        <v>0.0</v>
      </c>
      <c r="AJ761" t="n">
        <v>0.0</v>
      </c>
      <c r="AK761" t="n">
        <v>0.0</v>
      </c>
      <c r="AL761" t="n">
        <v>0.0</v>
      </c>
      <c r="AM761" t="n">
        <v>0.0</v>
      </c>
      <c r="AN761" t="n">
        <v>0.0</v>
      </c>
      <c r="AO761" t="n">
        <v>0.0</v>
      </c>
      <c r="AP761" t="n">
        <v>0.0</v>
      </c>
      <c r="AQ761" t="n">
        <v>0.0</v>
      </c>
      <c r="CG761"/>
    </row>
    <row r="762">
      <c r="A762" t="n">
        <v>11.0</v>
      </c>
      <c r="B762">
        <f>IF((K762-G762-H762&gt;2400000),10,(L762/(K762-G762-H762)*100))</f>
      </c>
      <c r="C762">
        <f>IF(N762&gt;2400000,240000,(N762*S762)/100)</f>
      </c>
      <c r="D762">
        <f>IF(S762=0,0,IF((N762-I762)&gt;2400000,((((((N762-I762-J762)-240000))*0.1+(I762+J762)*0.1)))-7000,((((((N762-I762-J762)-(N762-I762-J762)*S762/100)))*0.1+(I762+J762)*0.1)-7000)))</f>
      </c>
      <c r="E762">
        <f>C762-O762</f>
      </c>
      <c r="F762">
        <f>D762-P762</f>
      </c>
      <c r="G762">
        <f>SUMIF(negtgel!U$2:BL$2,'Tsalin uzuulelt'!B$1,negtgel!U762:BL762) + SUMIF(negtgel!U$2:BL$2,'Tsalin uzuulelt'!B$2,negtgel!U762:BL762)+SUMIF(negtgel!U$2:BL$2,'Tsalin uzuulelt'!B$3,negtgel!U762:BL762)+SUMIF(negtgel!U$2:BL$2,'Tsalin uzuulelt'!B$4,negtgel!U762:BL762)+SUMIF(negtgel!U$2:BL$2,'Tsalin uzuulelt'!B$5,negtgel!U762:BL762)</f>
      </c>
      <c r="H762">
        <f>SUMIF(negtgel!U$2:BL$2,'Tsalin uzuulelt'!F$1,negtgel!U762:BL762) + SUMIF(negtgel!U$2:BL$2,'Tsalin uzuulelt'!F$2,negtgel!U762:BL762)+SUMIF(negtgel!U$2:BL$2,'Tsalin uzuulelt'!F$3,negtgel!U762:BL762)+SUMIF(negtgel!U$2:BL$2,'Tsalin uzuulelt'!F$4,negtgel!U762:BL762)+SUMIF(negtgel!U$2:BL$2,'Tsalin uzuulelt'!F$5,negtgel!U762:BL762)</f>
      </c>
      <c r="I762">
        <f>SUMIF(negtgel!U$2:BL$2,'Tsalin uzuulelt'!H$1,negtgel!U762:BL762) + SUMIF(negtgel!U$2:BL$2,'Tsalin uzuulelt'!H$2,negtgel!U762:BL762)+SUMIF(negtgel!U$2:BL$2,'Tsalin uzuulelt'!H$3,negtgel!U762:BL762)+SUMIF(negtgel!U$2:BL$2,'Tsalin uzuulelt'!H$4,negtgel!U762:BL762)+SUMIF(negtgel!U$2:BL$2,'Tsalin uzuulelt'!H$5,negtgel!U762:BL762)</f>
      </c>
      <c r="J762">
        <f>SUMIF(negtgel!U$2:BL$2,'Tsalin uzuulelt'!J$1,negtgel!U762:BL762) + SUMIF(negtgel!U$2:BL$2,'Tsalin uzuulelt'!J$2,negtgel!U762:BL762)+SUMIF(negtgel!U$2:BL$2,'Tsalin uzuulelt'!J$3,negtgel!U762:BL762)+SUMIF(negtgel!U$2:BL$2,'Tsalin uzuulelt'!J$4,negtgel!U762:BL762)+SUMIF(negtgel!U$2:BL$2,'Tsalin uzuulelt'!J$5,negtgel!U762:BL762)</f>
      </c>
      <c r="K762">
        <f>SUMIF(negtgel!U$2:BL$2,'Tsalin uzuulelt'!L$1,negtgel!U762:BL762) + SUMIF(negtgel!U$2:BL$2,'Tsalin uzuulelt'!L$2,negtgel!U762:BL762)+SUMIF(negtgel!U$2:BL$2,'Tsalin uzuulelt'!L$3,negtgel!U762:BL762)+SUMIF(negtgel!U$2:BL$2,'Tsalin uzuulelt'!L$4,negtgel!U762:BL762)+SUMIF(negtgel!U$2:BL$2,'Tsalin uzuulelt'!L$5,negtgel!U762:BL762)</f>
      </c>
      <c r="L762">
        <f>SUMIF(negtgel!U$2:BL$2,'Tsalin uzuulelt'!N$1,negtgel!U762:BL762) + SUMIF(negtgel!U$2:BL$2,'Tsalin uzuulelt'!N$2,negtgel!U762:BL762)+SUMIF(negtgel!U$2:BL$2,'Tsalin uzuulelt'!N$3,negtgel!U762:BL762)+SUMIF(negtgel!U$2:BL$2,'Tsalin uzuulelt'!N$4,negtgel!U762:BL762)+SUMIF(negtgel!U$2:BL$2,'Tsalin uzuulelt'!N$5,negtgel!U762:BL762)</f>
      </c>
      <c r="M762">
        <f>SUMIF(negtgel!U$2:BL$2,'Tsalin uzuulelt'!P$1,negtgel!U762:BL762) + SUMIF(negtgel!U$2:BL$2,'Tsalin uzuulelt'!P$2,negtgel!U762:BL762)+ SUMIF(negtgel!U$2:BL$2,'Tsalin uzuulelt'!P$3,negtgel!U762:BL762)+ SUMIF(negtgel!U$2:BL$2,'Tsalin uzuulelt'!P$4,negtgel!U762:BL762)+ SUMIF(negtgel!U$2:BL$2,'Tsalin uzuulelt'!P$5,negtgel!U762:BL762)</f>
      </c>
      <c r="N762">
        <f>IF(ISNUMBER(U762*1)=CF762,0,K762-H762-G762)</f>
      </c>
      <c r="O762">
        <f>IF(ISNUMBER(U762*1)=CF762,0,L762)</f>
      </c>
      <c r="P762">
        <f>IF(ISNUMBER(U762*1)=CF762,0,M762)</f>
      </c>
      <c r="Q762">
        <f>IF(N762&gt;2400000,N762,0)</f>
      </c>
      <c r="R762">
        <f>IF(L762/Q762*100&lt;3,2,10)</f>
      </c>
      <c r="S762">
        <f>IF(CH762=0,0,IF(B762&gt;9,10,IF(B762&gt;8,B762,IF(B762&gt;7.7,7.8,IF(B762&gt;3,B762,IF(B762&gt;1.5,2))))))</f>
      </c>
      <c r="T762">
        <f>IFERROR(U762*1,0)</f>
      </c>
      <c r="U762" t="n">
        <v>157.0</v>
      </c>
      <c r="V762" t="s">
        <v>4539</v>
      </c>
      <c r="W762" t="s">
        <v>4469</v>
      </c>
      <c r="X762" t="n">
        <v>547759.0</v>
      </c>
      <c r="Y762" t="n">
        <v>0.0</v>
      </c>
      <c r="Z762" t="n">
        <v>0.0</v>
      </c>
      <c r="AA762" t="n">
        <v>0.0</v>
      </c>
      <c r="AB762" t="n">
        <v>0.0</v>
      </c>
      <c r="AC762" t="n">
        <v>0.0</v>
      </c>
      <c r="AD762" t="n">
        <v>0.0</v>
      </c>
      <c r="AE762" t="n">
        <v>0.0</v>
      </c>
      <c r="AF762" t="n">
        <v>0.0</v>
      </c>
      <c r="AG762" t="n">
        <v>0.0</v>
      </c>
      <c r="AH762" t="n">
        <v>0.0</v>
      </c>
      <c r="AI762" t="n">
        <v>0.0</v>
      </c>
      <c r="AJ762" t="n">
        <v>0.0</v>
      </c>
      <c r="AK762" t="n">
        <v>0.0</v>
      </c>
      <c r="AL762" t="n">
        <v>0.0</v>
      </c>
      <c r="AM762" t="n">
        <v>0.0</v>
      </c>
      <c r="AN762" t="n">
        <v>0.0</v>
      </c>
      <c r="AO762" t="n">
        <v>0.0</v>
      </c>
      <c r="AP762" t="n">
        <v>0.0</v>
      </c>
      <c r="AQ762" t="n">
        <v>0.0</v>
      </c>
      <c r="CG762"/>
    </row>
    <row r="765">
      <c r="A765" t="n">
        <v>12.0</v>
      </c>
      <c r="B765">
        <f>IF((K765-G765-H765&gt;2400000),10,(L765/(K765-G765-H765)*100))</f>
      </c>
      <c r="C765">
        <f>IF(N765&gt;2400000,240000,(N765*S765)/100)</f>
      </c>
      <c r="D765">
        <f>IF(S765=0,0,IF((N765-I765)&gt;2400000,((((((N765-I765-J765)-240000))*0.1+(I765+J765)*0.1)))-7000,((((((N765-I765-J765)-(N765-I765-J765)*S765/100)))*0.1+(I765+J765)*0.1)-7000)))</f>
      </c>
      <c r="E765">
        <f>C765-O765</f>
      </c>
      <c r="F765">
        <f>D765-P765</f>
      </c>
      <c r="G765">
        <f>SUMIF(negtgel!U$2:BL$2,'Tsalin uzuulelt'!B$1,negtgel!U765:BL765) + SUMIF(negtgel!U$2:BL$2,'Tsalin uzuulelt'!B$2,negtgel!U765:BL765)+SUMIF(negtgel!U$2:BL$2,'Tsalin uzuulelt'!B$3,negtgel!U765:BL765)+SUMIF(negtgel!U$2:BL$2,'Tsalin uzuulelt'!B$4,negtgel!U765:BL765)+SUMIF(negtgel!U$2:BL$2,'Tsalin uzuulelt'!B$5,negtgel!U765:BL765)</f>
      </c>
      <c r="H765">
        <f>SUMIF(negtgel!U$2:BL$2,'Tsalin uzuulelt'!F$1,negtgel!U765:BL765) + SUMIF(negtgel!U$2:BL$2,'Tsalin uzuulelt'!F$2,negtgel!U765:BL765)+SUMIF(negtgel!U$2:BL$2,'Tsalin uzuulelt'!F$3,negtgel!U765:BL765)+SUMIF(negtgel!U$2:BL$2,'Tsalin uzuulelt'!F$4,negtgel!U765:BL765)+SUMIF(negtgel!U$2:BL$2,'Tsalin uzuulelt'!F$5,negtgel!U765:BL765)</f>
      </c>
      <c r="I765">
        <f>SUMIF(negtgel!U$2:BL$2,'Tsalin uzuulelt'!H$1,negtgel!U765:BL765) + SUMIF(negtgel!U$2:BL$2,'Tsalin uzuulelt'!H$2,negtgel!U765:BL765)+SUMIF(negtgel!U$2:BL$2,'Tsalin uzuulelt'!H$3,negtgel!U765:BL765)+SUMIF(negtgel!U$2:BL$2,'Tsalin uzuulelt'!H$4,negtgel!U765:BL765)+SUMIF(negtgel!U$2:BL$2,'Tsalin uzuulelt'!H$5,negtgel!U765:BL765)</f>
      </c>
      <c r="J765">
        <f>SUMIF(negtgel!U$2:BL$2,'Tsalin uzuulelt'!J$1,negtgel!U765:BL765) + SUMIF(negtgel!U$2:BL$2,'Tsalin uzuulelt'!J$2,negtgel!U765:BL765)+SUMIF(negtgel!U$2:BL$2,'Tsalin uzuulelt'!J$3,negtgel!U765:BL765)+SUMIF(negtgel!U$2:BL$2,'Tsalin uzuulelt'!J$4,negtgel!U765:BL765)+SUMIF(negtgel!U$2:BL$2,'Tsalin uzuulelt'!J$5,negtgel!U765:BL765)</f>
      </c>
      <c r="K765">
        <f>SUMIF(negtgel!U$2:BL$2,'Tsalin uzuulelt'!L$1,negtgel!U765:BL765) + SUMIF(negtgel!U$2:BL$2,'Tsalin uzuulelt'!L$2,negtgel!U765:BL765)+SUMIF(negtgel!U$2:BL$2,'Tsalin uzuulelt'!L$3,negtgel!U765:BL765)+SUMIF(negtgel!U$2:BL$2,'Tsalin uzuulelt'!L$4,negtgel!U765:BL765)+SUMIF(negtgel!U$2:BL$2,'Tsalin uzuulelt'!L$5,negtgel!U765:BL765)</f>
      </c>
      <c r="L765">
        <f>SUMIF(negtgel!U$2:BL$2,'Tsalin uzuulelt'!N$1,negtgel!U765:BL765) + SUMIF(negtgel!U$2:BL$2,'Tsalin uzuulelt'!N$2,negtgel!U765:BL765)+SUMIF(negtgel!U$2:BL$2,'Tsalin uzuulelt'!N$3,negtgel!U765:BL765)+SUMIF(negtgel!U$2:BL$2,'Tsalin uzuulelt'!N$4,negtgel!U765:BL765)+SUMIF(negtgel!U$2:BL$2,'Tsalin uzuulelt'!N$5,negtgel!U765:BL765)</f>
      </c>
      <c r="M765">
        <f>SUMIF(negtgel!U$2:BL$2,'Tsalin uzuulelt'!P$1,negtgel!U765:BL765) + SUMIF(negtgel!U$2:BL$2,'Tsalin uzuulelt'!P$2,negtgel!U765:BL765)+ SUMIF(negtgel!U$2:BL$2,'Tsalin uzuulelt'!P$3,negtgel!U765:BL765)+ SUMIF(negtgel!U$2:BL$2,'Tsalin uzuulelt'!P$4,negtgel!U765:BL765)+ SUMIF(negtgel!U$2:BL$2,'Tsalin uzuulelt'!P$5,negtgel!U765:BL765)</f>
      </c>
      <c r="N765">
        <f>IF(ISNUMBER(U765*1)=CF765,0,K765-H765-G765)</f>
      </c>
      <c r="O765">
        <f>IF(ISNUMBER(U765*1)=CF765,0,L765)</f>
      </c>
      <c r="P765">
        <f>IF(ISNUMBER(U765*1)=CF765,0,M765)</f>
      </c>
      <c r="Q765">
        <f>IF(N765&gt;2400000,N765,0)</f>
      </c>
      <c r="R765">
        <f>IF(L765/Q765*100&lt;3,2,10)</f>
      </c>
      <c r="S765">
        <f>IF(CH765=0,0,IF(B765&gt;9,10,IF(B765&gt;8,B765,IF(B765&gt;7.7,7.8,IF(B765&gt;3,B765,IF(B765&gt;1.5,2))))))</f>
      </c>
      <c r="T765">
        <f>IFERROR(U765*1,0)</f>
      </c>
      <c r="U765" t="s">
        <v>4460</v>
      </c>
      <c r="V765"/>
      <c r="W765"/>
      <c r="X765"/>
      <c r="Y765"/>
      <c r="Z765"/>
      <c r="AA765"/>
      <c r="AB765"/>
      <c r="AC765"/>
      <c r="AD765"/>
      <c r="AE765"/>
      <c r="AF765"/>
      <c r="AG765"/>
      <c r="AH765"/>
      <c r="AI765"/>
      <c r="AJ765"/>
      <c r="AK765"/>
      <c r="AL765"/>
      <c r="AM765"/>
      <c r="AN765"/>
      <c r="AO765"/>
      <c r="AP765"/>
      <c r="AQ765"/>
      <c r="CG765"/>
    </row>
    <row r="766">
      <c r="A766" t="n">
        <v>12.0</v>
      </c>
      <c r="B766">
        <f>IF((K766-G766-H766&gt;2400000),10,(L766/(K766-G766-H766)*100))</f>
      </c>
      <c r="C766">
        <f>IF(N766&gt;2400000,240000,(N766*S766)/100)</f>
      </c>
      <c r="D766">
        <f>IF(S766=0,0,IF((N766-I766)&gt;2400000,((((((N766-I766-J766)-240000))*0.1+(I766+J766)*0.1)))-7000,((((((N766-I766-J766)-(N766-I766-J766)*S766/100)))*0.1+(I766+J766)*0.1)-7000)))</f>
      </c>
      <c r="E766">
        <f>C766-O766</f>
      </c>
      <c r="F766">
        <f>D766-P766</f>
      </c>
      <c r="G766">
        <f>SUMIF(negtgel!U$2:BL$2,'Tsalin uzuulelt'!B$1,negtgel!U766:BL766) + SUMIF(negtgel!U$2:BL$2,'Tsalin uzuulelt'!B$2,negtgel!U766:BL766)+SUMIF(negtgel!U$2:BL$2,'Tsalin uzuulelt'!B$3,negtgel!U766:BL766)+SUMIF(negtgel!U$2:BL$2,'Tsalin uzuulelt'!B$4,negtgel!U766:BL766)+SUMIF(negtgel!U$2:BL$2,'Tsalin uzuulelt'!B$5,negtgel!U766:BL766)</f>
      </c>
      <c r="H766">
        <f>SUMIF(negtgel!U$2:BL$2,'Tsalin uzuulelt'!F$1,negtgel!U766:BL766) + SUMIF(negtgel!U$2:BL$2,'Tsalin uzuulelt'!F$2,negtgel!U766:BL766)+SUMIF(negtgel!U$2:BL$2,'Tsalin uzuulelt'!F$3,negtgel!U766:BL766)+SUMIF(negtgel!U$2:BL$2,'Tsalin uzuulelt'!F$4,negtgel!U766:BL766)+SUMIF(negtgel!U$2:BL$2,'Tsalin uzuulelt'!F$5,negtgel!U766:BL766)</f>
      </c>
      <c r="I766">
        <f>SUMIF(negtgel!U$2:BL$2,'Tsalin uzuulelt'!H$1,negtgel!U766:BL766) + SUMIF(negtgel!U$2:BL$2,'Tsalin uzuulelt'!H$2,negtgel!U766:BL766)+SUMIF(negtgel!U$2:BL$2,'Tsalin uzuulelt'!H$3,negtgel!U766:BL766)+SUMIF(negtgel!U$2:BL$2,'Tsalin uzuulelt'!H$4,negtgel!U766:BL766)+SUMIF(negtgel!U$2:BL$2,'Tsalin uzuulelt'!H$5,negtgel!U766:BL766)</f>
      </c>
      <c r="J766">
        <f>SUMIF(negtgel!U$2:BL$2,'Tsalin uzuulelt'!J$1,negtgel!U766:BL766) + SUMIF(negtgel!U$2:BL$2,'Tsalin uzuulelt'!J$2,negtgel!U766:BL766)+SUMIF(negtgel!U$2:BL$2,'Tsalin uzuulelt'!J$3,negtgel!U766:BL766)+SUMIF(negtgel!U$2:BL$2,'Tsalin uzuulelt'!J$4,negtgel!U766:BL766)+SUMIF(negtgel!U$2:BL$2,'Tsalin uzuulelt'!J$5,negtgel!U766:BL766)</f>
      </c>
      <c r="K766">
        <f>SUMIF(negtgel!U$2:BL$2,'Tsalin uzuulelt'!L$1,negtgel!U766:BL766) + SUMIF(negtgel!U$2:BL$2,'Tsalin uzuulelt'!L$2,negtgel!U766:BL766)+SUMIF(negtgel!U$2:BL$2,'Tsalin uzuulelt'!L$3,negtgel!U766:BL766)+SUMIF(negtgel!U$2:BL$2,'Tsalin uzuulelt'!L$4,negtgel!U766:BL766)+SUMIF(negtgel!U$2:BL$2,'Tsalin uzuulelt'!L$5,negtgel!U766:BL766)</f>
      </c>
      <c r="L766">
        <f>SUMIF(negtgel!U$2:BL$2,'Tsalin uzuulelt'!N$1,negtgel!U766:BL766) + SUMIF(negtgel!U$2:BL$2,'Tsalin uzuulelt'!N$2,negtgel!U766:BL766)+SUMIF(negtgel!U$2:BL$2,'Tsalin uzuulelt'!N$3,negtgel!U766:BL766)+SUMIF(negtgel!U$2:BL$2,'Tsalin uzuulelt'!N$4,negtgel!U766:BL766)+SUMIF(negtgel!U$2:BL$2,'Tsalin uzuulelt'!N$5,negtgel!U766:BL766)</f>
      </c>
      <c r="M766">
        <f>SUMIF(negtgel!U$2:BL$2,'Tsalin uzuulelt'!P$1,negtgel!U766:BL766) + SUMIF(negtgel!U$2:BL$2,'Tsalin uzuulelt'!P$2,negtgel!U766:BL766)+ SUMIF(negtgel!U$2:BL$2,'Tsalin uzuulelt'!P$3,negtgel!U766:BL766)+ SUMIF(negtgel!U$2:BL$2,'Tsalin uzuulelt'!P$4,negtgel!U766:BL766)+ SUMIF(negtgel!U$2:BL$2,'Tsalin uzuulelt'!P$5,negtgel!U766:BL766)</f>
      </c>
      <c r="N766">
        <f>IF(ISNUMBER(U766*1)=CF766,0,K766-H766-G766)</f>
      </c>
      <c r="O766">
        <f>IF(ISNUMBER(U766*1)=CF766,0,L766)</f>
      </c>
      <c r="P766">
        <f>IF(ISNUMBER(U766*1)=CF766,0,M766)</f>
      </c>
      <c r="Q766">
        <f>IF(N766&gt;2400000,N766,0)</f>
      </c>
      <c r="R766">
        <f>IF(L766/Q766*100&lt;3,2,10)</f>
      </c>
      <c r="S766">
        <f>IF(CH766=0,0,IF(B766&gt;9,10,IF(B766&gt;8,B766,IF(B766&gt;7.7,7.8,IF(B766&gt;3,B766,IF(B766&gt;1.5,2))))))</f>
      </c>
      <c r="T766">
        <f>IFERROR(U766*1,0)</f>
      </c>
      <c r="U766" t="n">
        <v>20.0</v>
      </c>
      <c r="V766" t="s">
        <v>4463</v>
      </c>
      <c r="W766" t="s">
        <v>4464</v>
      </c>
      <c r="X766" t="n">
        <v>757359.0</v>
      </c>
      <c r="Y766" t="n">
        <v>757359.0</v>
      </c>
      <c r="Z766" t="n">
        <v>113604.0</v>
      </c>
      <c r="AA766" t="n">
        <v>166619.0</v>
      </c>
      <c r="AB766" t="n">
        <v>0.0</v>
      </c>
      <c r="AC766" t="n">
        <v>113604.0</v>
      </c>
      <c r="AD766" t="n">
        <v>0.0</v>
      </c>
      <c r="AE766" t="n">
        <v>378680.0</v>
      </c>
      <c r="AF766" t="n">
        <v>60000.0</v>
      </c>
      <c r="AG766" t="n">
        <v>0.0</v>
      </c>
      <c r="AH766" t="n">
        <v>0.0</v>
      </c>
      <c r="AI766" t="n">
        <v>0.0</v>
      </c>
      <c r="AJ766" t="n">
        <v>0.0</v>
      </c>
      <c r="AK766" t="n">
        <v>0.0</v>
      </c>
      <c r="AL766" t="n">
        <v>0.0</v>
      </c>
      <c r="AM766" t="n">
        <v>0.0</v>
      </c>
      <c r="AN766" t="n">
        <v>0.0</v>
      </c>
      <c r="AO766" t="n">
        <v>1589866.0</v>
      </c>
      <c r="AP766" t="n">
        <v>158987.0</v>
      </c>
      <c r="AQ766" t="n">
        <v>136687.9</v>
      </c>
      <c r="CG766"/>
    </row>
    <row r="767">
      <c r="A767" t="n">
        <v>12.0</v>
      </c>
      <c r="B767">
        <f>IF((K767-G767-H767&gt;2400000),10,(L767/(K767-G767-H767)*100))</f>
      </c>
      <c r="C767">
        <f>IF(N767&gt;2400000,240000,(N767*S767)/100)</f>
      </c>
      <c r="D767">
        <f>IF(S767=0,0,IF((N767-I767)&gt;2400000,((((((N767-I767-J767)-240000))*0.1+(I767+J767)*0.1)))-7000,((((((N767-I767-J767)-(N767-I767-J767)*S767/100)))*0.1+(I767+J767)*0.1)-7000)))</f>
      </c>
      <c r="E767">
        <f>C767-O767</f>
      </c>
      <c r="F767">
        <f>D767-P767</f>
      </c>
      <c r="G767">
        <f>SUMIF(negtgel!U$2:BL$2,'Tsalin uzuulelt'!B$1,negtgel!U767:BL767) + SUMIF(negtgel!U$2:BL$2,'Tsalin uzuulelt'!B$2,negtgel!U767:BL767)+SUMIF(negtgel!U$2:BL$2,'Tsalin uzuulelt'!B$3,negtgel!U767:BL767)+SUMIF(negtgel!U$2:BL$2,'Tsalin uzuulelt'!B$4,negtgel!U767:BL767)+SUMIF(negtgel!U$2:BL$2,'Tsalin uzuulelt'!B$5,negtgel!U767:BL767)</f>
      </c>
      <c r="H767">
        <f>SUMIF(negtgel!U$2:BL$2,'Tsalin uzuulelt'!F$1,negtgel!U767:BL767) + SUMIF(negtgel!U$2:BL$2,'Tsalin uzuulelt'!F$2,negtgel!U767:BL767)+SUMIF(negtgel!U$2:BL$2,'Tsalin uzuulelt'!F$3,negtgel!U767:BL767)+SUMIF(negtgel!U$2:BL$2,'Tsalin uzuulelt'!F$4,negtgel!U767:BL767)+SUMIF(negtgel!U$2:BL$2,'Tsalin uzuulelt'!F$5,negtgel!U767:BL767)</f>
      </c>
      <c r="I767">
        <f>SUMIF(negtgel!U$2:BL$2,'Tsalin uzuulelt'!H$1,negtgel!U767:BL767) + SUMIF(negtgel!U$2:BL$2,'Tsalin uzuulelt'!H$2,negtgel!U767:BL767)+SUMIF(negtgel!U$2:BL$2,'Tsalin uzuulelt'!H$3,negtgel!U767:BL767)+SUMIF(negtgel!U$2:BL$2,'Tsalin uzuulelt'!H$4,negtgel!U767:BL767)+SUMIF(negtgel!U$2:BL$2,'Tsalin uzuulelt'!H$5,negtgel!U767:BL767)</f>
      </c>
      <c r="J767">
        <f>SUMIF(negtgel!U$2:BL$2,'Tsalin uzuulelt'!J$1,negtgel!U767:BL767) + SUMIF(negtgel!U$2:BL$2,'Tsalin uzuulelt'!J$2,negtgel!U767:BL767)+SUMIF(negtgel!U$2:BL$2,'Tsalin uzuulelt'!J$3,negtgel!U767:BL767)+SUMIF(negtgel!U$2:BL$2,'Tsalin uzuulelt'!J$4,negtgel!U767:BL767)+SUMIF(negtgel!U$2:BL$2,'Tsalin uzuulelt'!J$5,negtgel!U767:BL767)</f>
      </c>
      <c r="K767">
        <f>SUMIF(negtgel!U$2:BL$2,'Tsalin uzuulelt'!L$1,negtgel!U767:BL767) + SUMIF(negtgel!U$2:BL$2,'Tsalin uzuulelt'!L$2,negtgel!U767:BL767)+SUMIF(negtgel!U$2:BL$2,'Tsalin uzuulelt'!L$3,negtgel!U767:BL767)+SUMIF(negtgel!U$2:BL$2,'Tsalin uzuulelt'!L$4,negtgel!U767:BL767)+SUMIF(negtgel!U$2:BL$2,'Tsalin uzuulelt'!L$5,negtgel!U767:BL767)</f>
      </c>
      <c r="L767">
        <f>SUMIF(negtgel!U$2:BL$2,'Tsalin uzuulelt'!N$1,negtgel!U767:BL767) + SUMIF(negtgel!U$2:BL$2,'Tsalin uzuulelt'!N$2,negtgel!U767:BL767)+SUMIF(negtgel!U$2:BL$2,'Tsalin uzuulelt'!N$3,negtgel!U767:BL767)+SUMIF(negtgel!U$2:BL$2,'Tsalin uzuulelt'!N$4,negtgel!U767:BL767)+SUMIF(negtgel!U$2:BL$2,'Tsalin uzuulelt'!N$5,negtgel!U767:BL767)</f>
      </c>
      <c r="M767">
        <f>SUMIF(negtgel!U$2:BL$2,'Tsalin uzuulelt'!P$1,negtgel!U767:BL767) + SUMIF(negtgel!U$2:BL$2,'Tsalin uzuulelt'!P$2,negtgel!U767:BL767)+ SUMIF(negtgel!U$2:BL$2,'Tsalin uzuulelt'!P$3,negtgel!U767:BL767)+ SUMIF(negtgel!U$2:BL$2,'Tsalin uzuulelt'!P$4,negtgel!U767:BL767)+ SUMIF(negtgel!U$2:BL$2,'Tsalin uzuulelt'!P$5,negtgel!U767:BL767)</f>
      </c>
      <c r="N767">
        <f>IF(ISNUMBER(U767*1)=CF767,0,K767-H767-G767)</f>
      </c>
      <c r="O767">
        <f>IF(ISNUMBER(U767*1)=CF767,0,L767)</f>
      </c>
      <c r="P767">
        <f>IF(ISNUMBER(U767*1)=CF767,0,M767)</f>
      </c>
      <c r="Q767">
        <f>IF(N767&gt;2400000,N767,0)</f>
      </c>
      <c r="R767">
        <f>IF(L767/Q767*100&lt;3,2,10)</f>
      </c>
      <c r="S767">
        <f>IF(CH767=0,0,IF(B767&gt;9,10,IF(B767&gt;8,B767,IF(B767&gt;7.7,7.8,IF(B767&gt;3,B767,IF(B767&gt;1.5,2))))))</f>
      </c>
      <c r="T767">
        <f>IFERROR(U767*1,0)</f>
      </c>
      <c r="U767" t="n">
        <v>21.0</v>
      </c>
      <c r="V767" t="s">
        <v>4543</v>
      </c>
      <c r="W767" t="s">
        <v>4544</v>
      </c>
      <c r="X767" t="n">
        <v>371016.0</v>
      </c>
      <c r="Y767" t="n">
        <v>371016.0</v>
      </c>
      <c r="Z767" t="n">
        <v>0.0</v>
      </c>
      <c r="AA767" t="n">
        <v>0.0</v>
      </c>
      <c r="AB767" t="n">
        <v>0.0</v>
      </c>
      <c r="AC767" t="n">
        <v>0.0</v>
      </c>
      <c r="AD767" t="n">
        <v>0.0</v>
      </c>
      <c r="AE767" t="n">
        <v>185508.0</v>
      </c>
      <c r="AF767" t="n">
        <v>60000.0</v>
      </c>
      <c r="AG767" t="n">
        <v>0.0</v>
      </c>
      <c r="AH767" t="n">
        <v>0.0</v>
      </c>
      <c r="AI767" t="n">
        <v>0.0</v>
      </c>
      <c r="AJ767" t="n">
        <v>0.0</v>
      </c>
      <c r="AK767" t="n">
        <v>0.0</v>
      </c>
      <c r="AL767" t="n">
        <v>0.0</v>
      </c>
      <c r="AM767" t="n">
        <v>0.0</v>
      </c>
      <c r="AN767" t="n">
        <v>0.0</v>
      </c>
      <c r="AO767" t="n">
        <v>616524.0</v>
      </c>
      <c r="AP767" t="n">
        <v>61652.0</v>
      </c>
      <c r="AQ767" t="n">
        <v>49087.2</v>
      </c>
      <c r="CG767"/>
    </row>
    <row r="768">
      <c r="A768" t="n">
        <v>12.0</v>
      </c>
      <c r="B768">
        <f>IF((K768-G768-H768&gt;2400000),10,(L768/(K768-G768-H768)*100))</f>
      </c>
      <c r="C768">
        <f>IF(N768&gt;2400000,240000,(N768*S768)/100)</f>
      </c>
      <c r="D768">
        <f>IF(S768=0,0,IF((N768-I768)&gt;2400000,((((((N768-I768-J768)-240000))*0.1+(I768+J768)*0.1)))-7000,((((((N768-I768-J768)-(N768-I768-J768)*S768/100)))*0.1+(I768+J768)*0.1)-7000)))</f>
      </c>
      <c r="E768">
        <f>C768-O768</f>
      </c>
      <c r="F768">
        <f>D768-P768</f>
      </c>
      <c r="G768">
        <f>SUMIF(negtgel!U$2:BL$2,'Tsalin uzuulelt'!B$1,negtgel!U768:BL768) + SUMIF(negtgel!U$2:BL$2,'Tsalin uzuulelt'!B$2,negtgel!U768:BL768)+SUMIF(negtgel!U$2:BL$2,'Tsalin uzuulelt'!B$3,negtgel!U768:BL768)+SUMIF(negtgel!U$2:BL$2,'Tsalin uzuulelt'!B$4,negtgel!U768:BL768)+SUMIF(negtgel!U$2:BL$2,'Tsalin uzuulelt'!B$5,negtgel!U768:BL768)</f>
      </c>
      <c r="H768">
        <f>SUMIF(negtgel!U$2:BL$2,'Tsalin uzuulelt'!F$1,negtgel!U768:BL768) + SUMIF(negtgel!U$2:BL$2,'Tsalin uzuulelt'!F$2,negtgel!U768:BL768)+SUMIF(negtgel!U$2:BL$2,'Tsalin uzuulelt'!F$3,negtgel!U768:BL768)+SUMIF(negtgel!U$2:BL$2,'Tsalin uzuulelt'!F$4,negtgel!U768:BL768)+SUMIF(negtgel!U$2:BL$2,'Tsalin uzuulelt'!F$5,negtgel!U768:BL768)</f>
      </c>
      <c r="I768">
        <f>SUMIF(negtgel!U$2:BL$2,'Tsalin uzuulelt'!H$1,negtgel!U768:BL768) + SUMIF(negtgel!U$2:BL$2,'Tsalin uzuulelt'!H$2,negtgel!U768:BL768)+SUMIF(negtgel!U$2:BL$2,'Tsalin uzuulelt'!H$3,negtgel!U768:BL768)+SUMIF(negtgel!U$2:BL$2,'Tsalin uzuulelt'!H$4,negtgel!U768:BL768)+SUMIF(negtgel!U$2:BL$2,'Tsalin uzuulelt'!H$5,negtgel!U768:BL768)</f>
      </c>
      <c r="J768">
        <f>SUMIF(negtgel!U$2:BL$2,'Tsalin uzuulelt'!J$1,negtgel!U768:BL768) + SUMIF(negtgel!U$2:BL$2,'Tsalin uzuulelt'!J$2,negtgel!U768:BL768)+SUMIF(negtgel!U$2:BL$2,'Tsalin uzuulelt'!J$3,negtgel!U768:BL768)+SUMIF(negtgel!U$2:BL$2,'Tsalin uzuulelt'!J$4,negtgel!U768:BL768)+SUMIF(negtgel!U$2:BL$2,'Tsalin uzuulelt'!J$5,negtgel!U768:BL768)</f>
      </c>
      <c r="K768">
        <f>SUMIF(negtgel!U$2:BL$2,'Tsalin uzuulelt'!L$1,negtgel!U768:BL768) + SUMIF(negtgel!U$2:BL$2,'Tsalin uzuulelt'!L$2,negtgel!U768:BL768)+SUMIF(negtgel!U$2:BL$2,'Tsalin uzuulelt'!L$3,negtgel!U768:BL768)+SUMIF(negtgel!U$2:BL$2,'Tsalin uzuulelt'!L$4,negtgel!U768:BL768)+SUMIF(negtgel!U$2:BL$2,'Tsalin uzuulelt'!L$5,negtgel!U768:BL768)</f>
      </c>
      <c r="L768">
        <f>SUMIF(negtgel!U$2:BL$2,'Tsalin uzuulelt'!N$1,negtgel!U768:BL768) + SUMIF(negtgel!U$2:BL$2,'Tsalin uzuulelt'!N$2,negtgel!U768:BL768)+SUMIF(negtgel!U$2:BL$2,'Tsalin uzuulelt'!N$3,negtgel!U768:BL768)+SUMIF(negtgel!U$2:BL$2,'Tsalin uzuulelt'!N$4,negtgel!U768:BL768)+SUMIF(negtgel!U$2:BL$2,'Tsalin uzuulelt'!N$5,negtgel!U768:BL768)</f>
      </c>
      <c r="M768">
        <f>SUMIF(negtgel!U$2:BL$2,'Tsalin uzuulelt'!P$1,negtgel!U768:BL768) + SUMIF(negtgel!U$2:BL$2,'Tsalin uzuulelt'!P$2,negtgel!U768:BL768)+ SUMIF(negtgel!U$2:BL$2,'Tsalin uzuulelt'!P$3,negtgel!U768:BL768)+ SUMIF(negtgel!U$2:BL$2,'Tsalin uzuulelt'!P$4,negtgel!U768:BL768)+ SUMIF(negtgel!U$2:BL$2,'Tsalin uzuulelt'!P$5,negtgel!U768:BL768)</f>
      </c>
      <c r="N768">
        <f>IF(ISNUMBER(U768*1)=CF768,0,K768-H768-G768)</f>
      </c>
      <c r="O768">
        <f>IF(ISNUMBER(U768*1)=CF768,0,L768)</f>
      </c>
      <c r="P768">
        <f>IF(ISNUMBER(U768*1)=CF768,0,M768)</f>
      </c>
      <c r="Q768">
        <f>IF(N768&gt;2400000,N768,0)</f>
      </c>
      <c r="R768">
        <f>IF(L768/Q768*100&lt;3,2,10)</f>
      </c>
      <c r="S768">
        <f>IF(CH768=0,0,IF(B768&gt;9,10,IF(B768&gt;8,B768,IF(B768&gt;7.7,7.8,IF(B768&gt;3,B768,IF(B768&gt;1.5,2))))))</f>
      </c>
      <c r="T768">
        <f>IFERROR(U768*1,0)</f>
      </c>
      <c r="U768" t="n">
        <v>22.0</v>
      </c>
      <c r="V768" t="s">
        <v>4540</v>
      </c>
      <c r="W768" t="s">
        <v>4469</v>
      </c>
      <c r="X768" t="n">
        <v>645556.0</v>
      </c>
      <c r="Y768" t="n">
        <v>258222.0</v>
      </c>
      <c r="Z768" t="n">
        <v>38733.0</v>
      </c>
      <c r="AA768" t="n">
        <v>51644.0</v>
      </c>
      <c r="AB768" t="n">
        <v>0.0</v>
      </c>
      <c r="AC768" t="n">
        <v>38733.0</v>
      </c>
      <c r="AD768" t="n">
        <v>0.0</v>
      </c>
      <c r="AE768" t="n">
        <v>322778.0</v>
      </c>
      <c r="AF768" t="n">
        <v>24000.0</v>
      </c>
      <c r="AG768" t="n">
        <v>0.0</v>
      </c>
      <c r="AH768" t="n">
        <v>0.0</v>
      </c>
      <c r="AI768" t="n">
        <v>0.0</v>
      </c>
      <c r="AJ768" t="n">
        <v>0.0</v>
      </c>
      <c r="AK768" t="n">
        <v>0.0</v>
      </c>
      <c r="AL768" t="n">
        <v>0.0</v>
      </c>
      <c r="AM768" t="n">
        <v>0.0</v>
      </c>
      <c r="AN768" t="n">
        <v>0.0</v>
      </c>
      <c r="AO768" t="n">
        <v>734110.0</v>
      </c>
      <c r="AP768" t="n">
        <v>73411.0</v>
      </c>
      <c r="AQ768" t="n">
        <v>59309.9</v>
      </c>
      <c r="CG768"/>
    </row>
    <row r="769">
      <c r="A769" t="n">
        <v>12.0</v>
      </c>
      <c r="B769">
        <f>IF((K769-G769-H769&gt;2400000),10,(L769/(K769-G769-H769)*100))</f>
      </c>
      <c r="C769">
        <f>IF(N769&gt;2400000,240000,(N769*S769)/100)</f>
      </c>
      <c r="D769">
        <f>IF(S769=0,0,IF((N769-I769)&gt;2400000,((((((N769-I769-J769)-240000))*0.1+(I769+J769)*0.1)))-7000,((((((N769-I769-J769)-(N769-I769-J769)*S769/100)))*0.1+(I769+J769)*0.1)-7000)))</f>
      </c>
      <c r="E769">
        <f>C769-O769</f>
      </c>
      <c r="F769">
        <f>D769-P769</f>
      </c>
      <c r="G769">
        <f>SUMIF(negtgel!U$2:BL$2,'Tsalin uzuulelt'!B$1,negtgel!U769:BL769) + SUMIF(negtgel!U$2:BL$2,'Tsalin uzuulelt'!B$2,negtgel!U769:BL769)+SUMIF(negtgel!U$2:BL$2,'Tsalin uzuulelt'!B$3,negtgel!U769:BL769)+SUMIF(negtgel!U$2:BL$2,'Tsalin uzuulelt'!B$4,negtgel!U769:BL769)+SUMIF(negtgel!U$2:BL$2,'Tsalin uzuulelt'!B$5,negtgel!U769:BL769)</f>
      </c>
      <c r="H769">
        <f>SUMIF(negtgel!U$2:BL$2,'Tsalin uzuulelt'!F$1,negtgel!U769:BL769) + SUMIF(negtgel!U$2:BL$2,'Tsalin uzuulelt'!F$2,negtgel!U769:BL769)+SUMIF(negtgel!U$2:BL$2,'Tsalin uzuulelt'!F$3,negtgel!U769:BL769)+SUMIF(negtgel!U$2:BL$2,'Tsalin uzuulelt'!F$4,negtgel!U769:BL769)+SUMIF(negtgel!U$2:BL$2,'Tsalin uzuulelt'!F$5,negtgel!U769:BL769)</f>
      </c>
      <c r="I769">
        <f>SUMIF(negtgel!U$2:BL$2,'Tsalin uzuulelt'!H$1,negtgel!U769:BL769) + SUMIF(negtgel!U$2:BL$2,'Tsalin uzuulelt'!H$2,negtgel!U769:BL769)+SUMIF(negtgel!U$2:BL$2,'Tsalin uzuulelt'!H$3,negtgel!U769:BL769)+SUMIF(negtgel!U$2:BL$2,'Tsalin uzuulelt'!H$4,negtgel!U769:BL769)+SUMIF(negtgel!U$2:BL$2,'Tsalin uzuulelt'!H$5,negtgel!U769:BL769)</f>
      </c>
      <c r="J769">
        <f>SUMIF(negtgel!U$2:BL$2,'Tsalin uzuulelt'!J$1,negtgel!U769:BL769) + SUMIF(negtgel!U$2:BL$2,'Tsalin uzuulelt'!J$2,negtgel!U769:BL769)+SUMIF(negtgel!U$2:BL$2,'Tsalin uzuulelt'!J$3,negtgel!U769:BL769)+SUMIF(negtgel!U$2:BL$2,'Tsalin uzuulelt'!J$4,negtgel!U769:BL769)+SUMIF(negtgel!U$2:BL$2,'Tsalin uzuulelt'!J$5,negtgel!U769:BL769)</f>
      </c>
      <c r="K769">
        <f>SUMIF(negtgel!U$2:BL$2,'Tsalin uzuulelt'!L$1,negtgel!U769:BL769) + SUMIF(negtgel!U$2:BL$2,'Tsalin uzuulelt'!L$2,negtgel!U769:BL769)+SUMIF(negtgel!U$2:BL$2,'Tsalin uzuulelt'!L$3,negtgel!U769:BL769)+SUMIF(negtgel!U$2:BL$2,'Tsalin uzuulelt'!L$4,negtgel!U769:BL769)+SUMIF(negtgel!U$2:BL$2,'Tsalin uzuulelt'!L$5,negtgel!U769:BL769)</f>
      </c>
      <c r="L769">
        <f>SUMIF(negtgel!U$2:BL$2,'Tsalin uzuulelt'!N$1,negtgel!U769:BL769) + SUMIF(negtgel!U$2:BL$2,'Tsalin uzuulelt'!N$2,negtgel!U769:BL769)+SUMIF(negtgel!U$2:BL$2,'Tsalin uzuulelt'!N$3,negtgel!U769:BL769)+SUMIF(negtgel!U$2:BL$2,'Tsalin uzuulelt'!N$4,negtgel!U769:BL769)+SUMIF(negtgel!U$2:BL$2,'Tsalin uzuulelt'!N$5,negtgel!U769:BL769)</f>
      </c>
      <c r="M769">
        <f>SUMIF(negtgel!U$2:BL$2,'Tsalin uzuulelt'!P$1,negtgel!U769:BL769) + SUMIF(negtgel!U$2:BL$2,'Tsalin uzuulelt'!P$2,negtgel!U769:BL769)+ SUMIF(negtgel!U$2:BL$2,'Tsalin uzuulelt'!P$3,negtgel!U769:BL769)+ SUMIF(negtgel!U$2:BL$2,'Tsalin uzuulelt'!P$4,negtgel!U769:BL769)+ SUMIF(negtgel!U$2:BL$2,'Tsalin uzuulelt'!P$5,negtgel!U769:BL769)</f>
      </c>
      <c r="N769">
        <f>IF(ISNUMBER(U769*1)=CF769,0,K769-H769-G769)</f>
      </c>
      <c r="O769">
        <f>IF(ISNUMBER(U769*1)=CF769,0,L769)</f>
      </c>
      <c r="P769">
        <f>IF(ISNUMBER(U769*1)=CF769,0,M769)</f>
      </c>
      <c r="Q769">
        <f>IF(N769&gt;2400000,N769,0)</f>
      </c>
      <c r="R769">
        <f>IF(L769/Q769*100&lt;3,2,10)</f>
      </c>
      <c r="S769">
        <f>IF(CH769=0,0,IF(B769&gt;9,10,IF(B769&gt;8,B769,IF(B769&gt;7.7,7.8,IF(B769&gt;3,B769,IF(B769&gt;1.5,2))))))</f>
      </c>
      <c r="T769">
        <f>IFERROR(U769*1,0)</f>
      </c>
      <c r="U769" t="s">
        <v>4466</v>
      </c>
      <c r="V769"/>
      <c r="W769"/>
      <c r="X769" t="n">
        <v>1.3070972E7</v>
      </c>
      <c r="Y769" t="n">
        <v>1.160973E7</v>
      </c>
      <c r="Z769" t="n">
        <v>1369396.0</v>
      </c>
      <c r="AA769" t="n">
        <v>1473102.0</v>
      </c>
      <c r="AB769" t="n">
        <v>659485.0</v>
      </c>
      <c r="AC769" t="n">
        <v>364031.0</v>
      </c>
      <c r="AD769" t="n">
        <v>798492.0</v>
      </c>
      <c r="AE769" t="n">
        <v>5266058.0</v>
      </c>
      <c r="AF769" t="n">
        <v>1164000.0</v>
      </c>
      <c r="AG769" t="n">
        <v>0.0</v>
      </c>
      <c r="AH769" t="n">
        <v>0.0</v>
      </c>
      <c r="AI769" t="n">
        <v>0.0</v>
      </c>
      <c r="AJ769" t="n">
        <v>0.0</v>
      </c>
      <c r="AK769" t="n">
        <v>0.0</v>
      </c>
      <c r="AL769" t="n">
        <v>0.0</v>
      </c>
      <c r="AM769" t="n">
        <v>0.0</v>
      </c>
      <c r="AN769" t="n">
        <v>0.0</v>
      </c>
      <c r="AO769" t="n">
        <v>2.2761944E7</v>
      </c>
      <c r="AP769" t="n">
        <v>2276193.0</v>
      </c>
      <c r="AQ769" t="n">
        <v>1906215.2</v>
      </c>
      <c r="CG769"/>
    </row>
    <row r="770">
      <c r="A770" t="n">
        <v>12.0</v>
      </c>
      <c r="B770">
        <f>IF((K770-G770-H770&gt;2400000),10,(L770/(K770-G770-H770)*100))</f>
      </c>
      <c r="C770">
        <f>IF(N770&gt;2400000,240000,(N770*S770)/100)</f>
      </c>
      <c r="D770">
        <f>IF(S770=0,0,IF((N770-I770)&gt;2400000,((((((N770-I770-J770)-240000))*0.1+(I770+J770)*0.1)))-7000,((((((N770-I770-J770)-(N770-I770-J770)*S770/100)))*0.1+(I770+J770)*0.1)-7000)))</f>
      </c>
      <c r="E770">
        <f>C770-O770</f>
      </c>
      <c r="F770">
        <f>D770-P770</f>
      </c>
      <c r="G770">
        <f>SUMIF(negtgel!U$2:BL$2,'Tsalin uzuulelt'!B$1,negtgel!U770:BL770) + SUMIF(negtgel!U$2:BL$2,'Tsalin uzuulelt'!B$2,negtgel!U770:BL770)+SUMIF(negtgel!U$2:BL$2,'Tsalin uzuulelt'!B$3,negtgel!U770:BL770)+SUMIF(negtgel!U$2:BL$2,'Tsalin uzuulelt'!B$4,negtgel!U770:BL770)+SUMIF(negtgel!U$2:BL$2,'Tsalin uzuulelt'!B$5,negtgel!U770:BL770)</f>
      </c>
      <c r="H770">
        <f>SUMIF(negtgel!U$2:BL$2,'Tsalin uzuulelt'!F$1,negtgel!U770:BL770) + SUMIF(negtgel!U$2:BL$2,'Tsalin uzuulelt'!F$2,negtgel!U770:BL770)+SUMIF(negtgel!U$2:BL$2,'Tsalin uzuulelt'!F$3,negtgel!U770:BL770)+SUMIF(negtgel!U$2:BL$2,'Tsalin uzuulelt'!F$4,negtgel!U770:BL770)+SUMIF(negtgel!U$2:BL$2,'Tsalin uzuulelt'!F$5,negtgel!U770:BL770)</f>
      </c>
      <c r="I770">
        <f>SUMIF(negtgel!U$2:BL$2,'Tsalin uzuulelt'!H$1,negtgel!U770:BL770) + SUMIF(negtgel!U$2:BL$2,'Tsalin uzuulelt'!H$2,negtgel!U770:BL770)+SUMIF(negtgel!U$2:BL$2,'Tsalin uzuulelt'!H$3,negtgel!U770:BL770)+SUMIF(negtgel!U$2:BL$2,'Tsalin uzuulelt'!H$4,negtgel!U770:BL770)+SUMIF(negtgel!U$2:BL$2,'Tsalin uzuulelt'!H$5,negtgel!U770:BL770)</f>
      </c>
      <c r="J770">
        <f>SUMIF(negtgel!U$2:BL$2,'Tsalin uzuulelt'!J$1,negtgel!U770:BL770) + SUMIF(negtgel!U$2:BL$2,'Tsalin uzuulelt'!J$2,negtgel!U770:BL770)+SUMIF(negtgel!U$2:BL$2,'Tsalin uzuulelt'!J$3,negtgel!U770:BL770)+SUMIF(negtgel!U$2:BL$2,'Tsalin uzuulelt'!J$4,negtgel!U770:BL770)+SUMIF(negtgel!U$2:BL$2,'Tsalin uzuulelt'!J$5,negtgel!U770:BL770)</f>
      </c>
      <c r="K770">
        <f>SUMIF(negtgel!U$2:BL$2,'Tsalin uzuulelt'!L$1,negtgel!U770:BL770) + SUMIF(negtgel!U$2:BL$2,'Tsalin uzuulelt'!L$2,negtgel!U770:BL770)+SUMIF(negtgel!U$2:BL$2,'Tsalin uzuulelt'!L$3,negtgel!U770:BL770)+SUMIF(negtgel!U$2:BL$2,'Tsalin uzuulelt'!L$4,negtgel!U770:BL770)+SUMIF(negtgel!U$2:BL$2,'Tsalin uzuulelt'!L$5,negtgel!U770:BL770)</f>
      </c>
      <c r="L770">
        <f>SUMIF(negtgel!U$2:BL$2,'Tsalin uzuulelt'!N$1,negtgel!U770:BL770) + SUMIF(negtgel!U$2:BL$2,'Tsalin uzuulelt'!N$2,negtgel!U770:BL770)+SUMIF(negtgel!U$2:BL$2,'Tsalin uzuulelt'!N$3,negtgel!U770:BL770)+SUMIF(negtgel!U$2:BL$2,'Tsalin uzuulelt'!N$4,negtgel!U770:BL770)+SUMIF(negtgel!U$2:BL$2,'Tsalin uzuulelt'!N$5,negtgel!U770:BL770)</f>
      </c>
      <c r="M770">
        <f>SUMIF(negtgel!U$2:BL$2,'Tsalin uzuulelt'!P$1,negtgel!U770:BL770) + SUMIF(negtgel!U$2:BL$2,'Tsalin uzuulelt'!P$2,negtgel!U770:BL770)+ SUMIF(negtgel!U$2:BL$2,'Tsalin uzuulelt'!P$3,negtgel!U770:BL770)+ SUMIF(negtgel!U$2:BL$2,'Tsalin uzuulelt'!P$4,negtgel!U770:BL770)+ SUMIF(negtgel!U$2:BL$2,'Tsalin uzuulelt'!P$5,negtgel!U770:BL770)</f>
      </c>
      <c r="N770">
        <f>IF(ISNUMBER(U770*1)=CF770,0,K770-H770-G770)</f>
      </c>
      <c r="O770">
        <f>IF(ISNUMBER(U770*1)=CF770,0,L770)</f>
      </c>
      <c r="P770">
        <f>IF(ISNUMBER(U770*1)=CF770,0,M770)</f>
      </c>
      <c r="Q770">
        <f>IF(N770&gt;2400000,N770,0)</f>
      </c>
      <c r="R770">
        <f>IF(L770/Q770*100&lt;3,2,10)</f>
      </c>
      <c r="S770">
        <f>IF(CH770=0,0,IF(B770&gt;9,10,IF(B770&gt;8,B770,IF(B770&gt;7.7,7.8,IF(B770&gt;3,B770,IF(B770&gt;1.5,2))))))</f>
      </c>
      <c r="T770">
        <f>IFERROR(U770*1,0)</f>
      </c>
      <c r="U770" t="s">
        <v>4467</v>
      </c>
      <c r="V770"/>
      <c r="W770"/>
      <c r="X770"/>
      <c r="Y770"/>
      <c r="Z770"/>
      <c r="AA770"/>
      <c r="AB770"/>
      <c r="AC770"/>
      <c r="AD770"/>
      <c r="AE770"/>
      <c r="AF770"/>
      <c r="AG770"/>
      <c r="AH770"/>
      <c r="AI770"/>
      <c r="AJ770"/>
      <c r="AK770"/>
      <c r="AL770"/>
      <c r="AM770"/>
      <c r="AN770"/>
      <c r="AO770"/>
      <c r="AP770"/>
      <c r="AQ770"/>
      <c r="CG770"/>
    </row>
    <row r="771">
      <c r="A771" t="n">
        <v>12.0</v>
      </c>
      <c r="B771">
        <f>IF((K771-G771-H771&gt;2400000),10,(L771/(K771-G771-H771)*100))</f>
      </c>
      <c r="C771">
        <f>IF(N771&gt;2400000,240000,(N771*S771)/100)</f>
      </c>
      <c r="D771">
        <f>IF(S771=0,0,IF((N771-I771)&gt;2400000,((((((N771-I771-J771)-240000))*0.1+(I771+J771)*0.1)))-7000,((((((N771-I771-J771)-(N771-I771-J771)*S771/100)))*0.1+(I771+J771)*0.1)-7000)))</f>
      </c>
      <c r="E771">
        <f>C771-O771</f>
      </c>
      <c r="F771">
        <f>D771-P771</f>
      </c>
      <c r="G771">
        <f>SUMIF(negtgel!U$2:BL$2,'Tsalin uzuulelt'!B$1,negtgel!U771:BL771) + SUMIF(negtgel!U$2:BL$2,'Tsalin uzuulelt'!B$2,negtgel!U771:BL771)+SUMIF(negtgel!U$2:BL$2,'Tsalin uzuulelt'!B$3,negtgel!U771:BL771)+SUMIF(negtgel!U$2:BL$2,'Tsalin uzuulelt'!B$4,negtgel!U771:BL771)+SUMIF(negtgel!U$2:BL$2,'Tsalin uzuulelt'!B$5,negtgel!U771:BL771)</f>
      </c>
      <c r="H771">
        <f>SUMIF(negtgel!U$2:BL$2,'Tsalin uzuulelt'!F$1,negtgel!U771:BL771) + SUMIF(negtgel!U$2:BL$2,'Tsalin uzuulelt'!F$2,negtgel!U771:BL771)+SUMIF(negtgel!U$2:BL$2,'Tsalin uzuulelt'!F$3,negtgel!U771:BL771)+SUMIF(negtgel!U$2:BL$2,'Tsalin uzuulelt'!F$4,negtgel!U771:BL771)+SUMIF(negtgel!U$2:BL$2,'Tsalin uzuulelt'!F$5,negtgel!U771:BL771)</f>
      </c>
      <c r="I771">
        <f>SUMIF(negtgel!U$2:BL$2,'Tsalin uzuulelt'!H$1,negtgel!U771:BL771) + SUMIF(negtgel!U$2:BL$2,'Tsalin uzuulelt'!H$2,negtgel!U771:BL771)+SUMIF(negtgel!U$2:BL$2,'Tsalin uzuulelt'!H$3,negtgel!U771:BL771)+SUMIF(negtgel!U$2:BL$2,'Tsalin uzuulelt'!H$4,negtgel!U771:BL771)+SUMIF(negtgel!U$2:BL$2,'Tsalin uzuulelt'!H$5,negtgel!U771:BL771)</f>
      </c>
      <c r="J771">
        <f>SUMIF(negtgel!U$2:BL$2,'Tsalin uzuulelt'!J$1,negtgel!U771:BL771) + SUMIF(negtgel!U$2:BL$2,'Tsalin uzuulelt'!J$2,negtgel!U771:BL771)+SUMIF(negtgel!U$2:BL$2,'Tsalin uzuulelt'!J$3,negtgel!U771:BL771)+SUMIF(negtgel!U$2:BL$2,'Tsalin uzuulelt'!J$4,negtgel!U771:BL771)+SUMIF(negtgel!U$2:BL$2,'Tsalin uzuulelt'!J$5,negtgel!U771:BL771)</f>
      </c>
      <c r="K771">
        <f>SUMIF(negtgel!U$2:BL$2,'Tsalin uzuulelt'!L$1,negtgel!U771:BL771) + SUMIF(negtgel!U$2:BL$2,'Tsalin uzuulelt'!L$2,negtgel!U771:BL771)+SUMIF(negtgel!U$2:BL$2,'Tsalin uzuulelt'!L$3,negtgel!U771:BL771)+SUMIF(negtgel!U$2:BL$2,'Tsalin uzuulelt'!L$4,negtgel!U771:BL771)+SUMIF(negtgel!U$2:BL$2,'Tsalin uzuulelt'!L$5,negtgel!U771:BL771)</f>
      </c>
      <c r="L771">
        <f>SUMIF(negtgel!U$2:BL$2,'Tsalin uzuulelt'!N$1,negtgel!U771:BL771) + SUMIF(negtgel!U$2:BL$2,'Tsalin uzuulelt'!N$2,negtgel!U771:BL771)+SUMIF(negtgel!U$2:BL$2,'Tsalin uzuulelt'!N$3,negtgel!U771:BL771)+SUMIF(negtgel!U$2:BL$2,'Tsalin uzuulelt'!N$4,negtgel!U771:BL771)+SUMIF(negtgel!U$2:BL$2,'Tsalin uzuulelt'!N$5,negtgel!U771:BL771)</f>
      </c>
      <c r="M771">
        <f>SUMIF(negtgel!U$2:BL$2,'Tsalin uzuulelt'!P$1,negtgel!U771:BL771) + SUMIF(negtgel!U$2:BL$2,'Tsalin uzuulelt'!P$2,negtgel!U771:BL771)+ SUMIF(negtgel!U$2:BL$2,'Tsalin uzuulelt'!P$3,negtgel!U771:BL771)+ SUMIF(negtgel!U$2:BL$2,'Tsalin uzuulelt'!P$4,negtgel!U771:BL771)+ SUMIF(negtgel!U$2:BL$2,'Tsalin uzuulelt'!P$5,negtgel!U771:BL771)</f>
      </c>
      <c r="N771">
        <f>IF(ISNUMBER(U771*1)=CF771,0,K771-H771-G771)</f>
      </c>
      <c r="O771">
        <f>IF(ISNUMBER(U771*1)=CF771,0,L771)</f>
      </c>
      <c r="P771">
        <f>IF(ISNUMBER(U771*1)=CF771,0,M771)</f>
      </c>
      <c r="Q771">
        <f>IF(N771&gt;2400000,N771,0)</f>
      </c>
      <c r="R771">
        <f>IF(L771/Q771*100&lt;3,2,10)</f>
      </c>
      <c r="S771">
        <f>IF(CH771=0,0,IF(B771&gt;9,10,IF(B771&gt;8,B771,IF(B771&gt;7.7,7.8,IF(B771&gt;3,B771,IF(B771&gt;1.5,2))))))</f>
      </c>
      <c r="T771">
        <f>IFERROR(U771*1,0)</f>
      </c>
      <c r="U771" t="n">
        <v>23.0</v>
      </c>
      <c r="V771" t="s">
        <v>4468</v>
      </c>
      <c r="W771" t="s">
        <v>4469</v>
      </c>
      <c r="X771" t="n">
        <v>613669.0</v>
      </c>
      <c r="Y771" t="n">
        <v>582986.0</v>
      </c>
      <c r="Z771" t="n">
        <v>58299.0</v>
      </c>
      <c r="AA771" t="n">
        <v>87448.0</v>
      </c>
      <c r="AB771" t="n">
        <v>0.0</v>
      </c>
      <c r="AC771" t="n">
        <v>0.0</v>
      </c>
      <c r="AD771" t="n">
        <v>0.0</v>
      </c>
      <c r="AE771" t="n">
        <v>306834.0</v>
      </c>
      <c r="AF771" t="n">
        <v>57000.0</v>
      </c>
      <c r="AG771" t="n">
        <v>0.0</v>
      </c>
      <c r="AH771" t="n">
        <v>0.0</v>
      </c>
      <c r="AI771" t="n">
        <v>0.0</v>
      </c>
      <c r="AJ771" t="n">
        <v>0.0</v>
      </c>
      <c r="AK771" t="n">
        <v>0.0</v>
      </c>
      <c r="AL771" t="n">
        <v>0.0</v>
      </c>
      <c r="AM771" t="n">
        <v>0.0</v>
      </c>
      <c r="AN771" t="n">
        <v>0.0</v>
      </c>
      <c r="AO771" t="n">
        <v>1092567.0</v>
      </c>
      <c r="AP771" t="n">
        <v>109257.0</v>
      </c>
      <c r="AQ771" t="n">
        <v>91901.0</v>
      </c>
      <c r="CG771"/>
    </row>
    <row r="772">
      <c r="A772" t="n">
        <v>12.0</v>
      </c>
      <c r="B772">
        <f>IF((K772-G772-H772&gt;2400000),10,(L772/(K772-G772-H772)*100))</f>
      </c>
      <c r="C772">
        <f>IF(N772&gt;2400000,240000,(N772*S772)/100)</f>
      </c>
      <c r="D772">
        <f>IF(S772=0,0,IF((N772-I772)&gt;2400000,((((((N772-I772-J772)-240000))*0.1+(I772+J772)*0.1)))-7000,((((((N772-I772-J772)-(N772-I772-J772)*S772/100)))*0.1+(I772+J772)*0.1)-7000)))</f>
      </c>
      <c r="E772">
        <f>C772-O772</f>
      </c>
      <c r="F772">
        <f>D772-P772</f>
      </c>
      <c r="G772">
        <f>SUMIF(negtgel!U$2:BL$2,'Tsalin uzuulelt'!B$1,negtgel!U772:BL772) + SUMIF(negtgel!U$2:BL$2,'Tsalin uzuulelt'!B$2,negtgel!U772:BL772)+SUMIF(negtgel!U$2:BL$2,'Tsalin uzuulelt'!B$3,negtgel!U772:BL772)+SUMIF(negtgel!U$2:BL$2,'Tsalin uzuulelt'!B$4,negtgel!U772:BL772)+SUMIF(negtgel!U$2:BL$2,'Tsalin uzuulelt'!B$5,negtgel!U772:BL772)</f>
      </c>
      <c r="H772">
        <f>SUMIF(negtgel!U$2:BL$2,'Tsalin uzuulelt'!F$1,negtgel!U772:BL772) + SUMIF(negtgel!U$2:BL$2,'Tsalin uzuulelt'!F$2,negtgel!U772:BL772)+SUMIF(negtgel!U$2:BL$2,'Tsalin uzuulelt'!F$3,negtgel!U772:BL772)+SUMIF(negtgel!U$2:BL$2,'Tsalin uzuulelt'!F$4,negtgel!U772:BL772)+SUMIF(negtgel!U$2:BL$2,'Tsalin uzuulelt'!F$5,negtgel!U772:BL772)</f>
      </c>
      <c r="I772">
        <f>SUMIF(negtgel!U$2:BL$2,'Tsalin uzuulelt'!H$1,negtgel!U772:BL772) + SUMIF(negtgel!U$2:BL$2,'Tsalin uzuulelt'!H$2,negtgel!U772:BL772)+SUMIF(negtgel!U$2:BL$2,'Tsalin uzuulelt'!H$3,negtgel!U772:BL772)+SUMIF(negtgel!U$2:BL$2,'Tsalin uzuulelt'!H$4,negtgel!U772:BL772)+SUMIF(negtgel!U$2:BL$2,'Tsalin uzuulelt'!H$5,negtgel!U772:BL772)</f>
      </c>
      <c r="J772">
        <f>SUMIF(negtgel!U$2:BL$2,'Tsalin uzuulelt'!J$1,negtgel!U772:BL772) + SUMIF(negtgel!U$2:BL$2,'Tsalin uzuulelt'!J$2,negtgel!U772:BL772)+SUMIF(negtgel!U$2:BL$2,'Tsalin uzuulelt'!J$3,negtgel!U772:BL772)+SUMIF(negtgel!U$2:BL$2,'Tsalin uzuulelt'!J$4,negtgel!U772:BL772)+SUMIF(negtgel!U$2:BL$2,'Tsalin uzuulelt'!J$5,negtgel!U772:BL772)</f>
      </c>
      <c r="K772">
        <f>SUMIF(negtgel!U$2:BL$2,'Tsalin uzuulelt'!L$1,negtgel!U772:BL772) + SUMIF(negtgel!U$2:BL$2,'Tsalin uzuulelt'!L$2,negtgel!U772:BL772)+SUMIF(negtgel!U$2:BL$2,'Tsalin uzuulelt'!L$3,negtgel!U772:BL772)+SUMIF(negtgel!U$2:BL$2,'Tsalin uzuulelt'!L$4,negtgel!U772:BL772)+SUMIF(negtgel!U$2:BL$2,'Tsalin uzuulelt'!L$5,negtgel!U772:BL772)</f>
      </c>
      <c r="L772">
        <f>SUMIF(negtgel!U$2:BL$2,'Tsalin uzuulelt'!N$1,negtgel!U772:BL772) + SUMIF(negtgel!U$2:BL$2,'Tsalin uzuulelt'!N$2,negtgel!U772:BL772)+SUMIF(negtgel!U$2:BL$2,'Tsalin uzuulelt'!N$3,negtgel!U772:BL772)+SUMIF(negtgel!U$2:BL$2,'Tsalin uzuulelt'!N$4,negtgel!U772:BL772)+SUMIF(negtgel!U$2:BL$2,'Tsalin uzuulelt'!N$5,negtgel!U772:BL772)</f>
      </c>
      <c r="M772">
        <f>SUMIF(negtgel!U$2:BL$2,'Tsalin uzuulelt'!P$1,negtgel!U772:BL772) + SUMIF(negtgel!U$2:BL$2,'Tsalin uzuulelt'!P$2,negtgel!U772:BL772)+ SUMIF(negtgel!U$2:BL$2,'Tsalin uzuulelt'!P$3,negtgel!U772:BL772)+ SUMIF(negtgel!U$2:BL$2,'Tsalin uzuulelt'!P$4,negtgel!U772:BL772)+ SUMIF(negtgel!U$2:BL$2,'Tsalin uzuulelt'!P$5,negtgel!U772:BL772)</f>
      </c>
      <c r="N772">
        <f>IF(ISNUMBER(U772*1)=CF772,0,K772-H772-G772)</f>
      </c>
      <c r="O772">
        <f>IF(ISNUMBER(U772*1)=CF772,0,L772)</f>
      </c>
      <c r="P772">
        <f>IF(ISNUMBER(U772*1)=CF772,0,M772)</f>
      </c>
      <c r="Q772">
        <f>IF(N772&gt;2400000,N772,0)</f>
      </c>
      <c r="R772">
        <f>IF(L772/Q772*100&lt;3,2,10)</f>
      </c>
      <c r="S772">
        <f>IF(CH772=0,0,IF(B772&gt;9,10,IF(B772&gt;8,B772,IF(B772&gt;7.7,7.8,IF(B772&gt;3,B772,IF(B772&gt;1.5,2))))))</f>
      </c>
      <c r="T772">
        <f>IFERROR(U772*1,0)</f>
      </c>
      <c r="U772" t="n">
        <v>24.0</v>
      </c>
      <c r="V772" t="s">
        <v>4470</v>
      </c>
      <c r="W772" t="s">
        <v>4471</v>
      </c>
      <c r="X772" t="n">
        <v>535584.0</v>
      </c>
      <c r="Y772" t="n">
        <v>508805.0</v>
      </c>
      <c r="Z772" t="n">
        <v>0.0</v>
      </c>
      <c r="AA772" t="n">
        <v>0.0</v>
      </c>
      <c r="AB772" t="n">
        <v>0.0</v>
      </c>
      <c r="AC772" t="n">
        <v>0.0</v>
      </c>
      <c r="AD772" t="n">
        <v>0.0</v>
      </c>
      <c r="AE772" t="n">
        <v>267792.0</v>
      </c>
      <c r="AF772" t="n">
        <v>57000.0</v>
      </c>
      <c r="AG772" t="n">
        <v>0.0</v>
      </c>
      <c r="AH772" t="n">
        <v>0.0</v>
      </c>
      <c r="AI772" t="n">
        <v>0.0</v>
      </c>
      <c r="AJ772" t="n">
        <v>0.0</v>
      </c>
      <c r="AK772" t="n">
        <v>0.0</v>
      </c>
      <c r="AL772" t="n">
        <v>0.0</v>
      </c>
      <c r="AM772" t="n">
        <v>0.0</v>
      </c>
      <c r="AN772" t="n">
        <v>0.0</v>
      </c>
      <c r="AO772" t="n">
        <v>833597.0</v>
      </c>
      <c r="AP772" t="n">
        <v>83360.0</v>
      </c>
      <c r="AQ772" t="n">
        <v>68593.7</v>
      </c>
      <c r="CG772"/>
    </row>
    <row r="773">
      <c r="A773" t="n">
        <v>12.0</v>
      </c>
      <c r="B773">
        <f>IF((K773-G773-H773&gt;2400000),10,(L773/(K773-G773-H773)*100))</f>
      </c>
      <c r="C773">
        <f>IF(N773&gt;2400000,240000,(N773*S773)/100)</f>
      </c>
      <c r="D773">
        <f>IF(S773=0,0,IF((N773-I773)&gt;2400000,((((((N773-I773-J773)-240000))*0.1+(I773+J773)*0.1)))-7000,((((((N773-I773-J773)-(N773-I773-J773)*S773/100)))*0.1+(I773+J773)*0.1)-7000)))</f>
      </c>
      <c r="E773">
        <f>C773-O773</f>
      </c>
      <c r="F773">
        <f>D773-P773</f>
      </c>
      <c r="G773">
        <f>SUMIF(negtgel!U$2:BL$2,'Tsalin uzuulelt'!B$1,negtgel!U773:BL773) + SUMIF(negtgel!U$2:BL$2,'Tsalin uzuulelt'!B$2,negtgel!U773:BL773)+SUMIF(negtgel!U$2:BL$2,'Tsalin uzuulelt'!B$3,negtgel!U773:BL773)+SUMIF(negtgel!U$2:BL$2,'Tsalin uzuulelt'!B$4,negtgel!U773:BL773)+SUMIF(negtgel!U$2:BL$2,'Tsalin uzuulelt'!B$5,negtgel!U773:BL773)</f>
      </c>
      <c r="H773">
        <f>SUMIF(negtgel!U$2:BL$2,'Tsalin uzuulelt'!F$1,negtgel!U773:BL773) + SUMIF(negtgel!U$2:BL$2,'Tsalin uzuulelt'!F$2,negtgel!U773:BL773)+SUMIF(negtgel!U$2:BL$2,'Tsalin uzuulelt'!F$3,negtgel!U773:BL773)+SUMIF(negtgel!U$2:BL$2,'Tsalin uzuulelt'!F$4,negtgel!U773:BL773)+SUMIF(negtgel!U$2:BL$2,'Tsalin uzuulelt'!F$5,negtgel!U773:BL773)</f>
      </c>
      <c r="I773">
        <f>SUMIF(negtgel!U$2:BL$2,'Tsalin uzuulelt'!H$1,negtgel!U773:BL773) + SUMIF(negtgel!U$2:BL$2,'Tsalin uzuulelt'!H$2,negtgel!U773:BL773)+SUMIF(negtgel!U$2:BL$2,'Tsalin uzuulelt'!H$3,negtgel!U773:BL773)+SUMIF(negtgel!U$2:BL$2,'Tsalin uzuulelt'!H$4,negtgel!U773:BL773)+SUMIF(negtgel!U$2:BL$2,'Tsalin uzuulelt'!H$5,negtgel!U773:BL773)</f>
      </c>
      <c r="J773">
        <f>SUMIF(negtgel!U$2:BL$2,'Tsalin uzuulelt'!J$1,negtgel!U773:BL773) + SUMIF(negtgel!U$2:BL$2,'Tsalin uzuulelt'!J$2,negtgel!U773:BL773)+SUMIF(negtgel!U$2:BL$2,'Tsalin uzuulelt'!J$3,negtgel!U773:BL773)+SUMIF(negtgel!U$2:BL$2,'Tsalin uzuulelt'!J$4,negtgel!U773:BL773)+SUMIF(negtgel!U$2:BL$2,'Tsalin uzuulelt'!J$5,negtgel!U773:BL773)</f>
      </c>
      <c r="K773">
        <f>SUMIF(negtgel!U$2:BL$2,'Tsalin uzuulelt'!L$1,negtgel!U773:BL773) + SUMIF(negtgel!U$2:BL$2,'Tsalin uzuulelt'!L$2,negtgel!U773:BL773)+SUMIF(negtgel!U$2:BL$2,'Tsalin uzuulelt'!L$3,negtgel!U773:BL773)+SUMIF(negtgel!U$2:BL$2,'Tsalin uzuulelt'!L$4,negtgel!U773:BL773)+SUMIF(negtgel!U$2:BL$2,'Tsalin uzuulelt'!L$5,negtgel!U773:BL773)</f>
      </c>
      <c r="L773">
        <f>SUMIF(negtgel!U$2:BL$2,'Tsalin uzuulelt'!N$1,negtgel!U773:BL773) + SUMIF(negtgel!U$2:BL$2,'Tsalin uzuulelt'!N$2,negtgel!U773:BL773)+SUMIF(negtgel!U$2:BL$2,'Tsalin uzuulelt'!N$3,negtgel!U773:BL773)+SUMIF(negtgel!U$2:BL$2,'Tsalin uzuulelt'!N$4,negtgel!U773:BL773)+SUMIF(negtgel!U$2:BL$2,'Tsalin uzuulelt'!N$5,negtgel!U773:BL773)</f>
      </c>
      <c r="M773">
        <f>SUMIF(negtgel!U$2:BL$2,'Tsalin uzuulelt'!P$1,negtgel!U773:BL773) + SUMIF(negtgel!U$2:BL$2,'Tsalin uzuulelt'!P$2,negtgel!U773:BL773)+ SUMIF(negtgel!U$2:BL$2,'Tsalin uzuulelt'!P$3,negtgel!U773:BL773)+ SUMIF(negtgel!U$2:BL$2,'Tsalin uzuulelt'!P$4,negtgel!U773:BL773)+ SUMIF(negtgel!U$2:BL$2,'Tsalin uzuulelt'!P$5,negtgel!U773:BL773)</f>
      </c>
      <c r="N773">
        <f>IF(ISNUMBER(U773*1)=CF773,0,K773-H773-G773)</f>
      </c>
      <c r="O773">
        <f>IF(ISNUMBER(U773*1)=CF773,0,L773)</f>
      </c>
      <c r="P773">
        <f>IF(ISNUMBER(U773*1)=CF773,0,M773)</f>
      </c>
      <c r="Q773">
        <f>IF(N773&gt;2400000,N773,0)</f>
      </c>
      <c r="R773">
        <f>IF(L773/Q773*100&lt;3,2,10)</f>
      </c>
      <c r="S773">
        <f>IF(CH773=0,0,IF(B773&gt;9,10,IF(B773&gt;8,B773,IF(B773&gt;7.7,7.8,IF(B773&gt;3,B773,IF(B773&gt;1.5,2))))))</f>
      </c>
      <c r="T773">
        <f>IFERROR(U773*1,0)</f>
      </c>
      <c r="U773" t="n">
        <v>25.0</v>
      </c>
      <c r="V773" t="s">
        <v>4472</v>
      </c>
      <c r="W773" t="s">
        <v>4469</v>
      </c>
      <c r="X773" t="n">
        <v>645556.0</v>
      </c>
      <c r="Y773" t="n">
        <v>645556.0</v>
      </c>
      <c r="Z773" t="n">
        <v>96833.0</v>
      </c>
      <c r="AA773" t="n">
        <v>0.0</v>
      </c>
      <c r="AB773" t="n">
        <v>0.0</v>
      </c>
      <c r="AC773" t="n">
        <v>0.0</v>
      </c>
      <c r="AD773" t="n">
        <v>0.0</v>
      </c>
      <c r="AE773" t="n">
        <v>322778.0</v>
      </c>
      <c r="AF773" t="n">
        <v>60000.0</v>
      </c>
      <c r="AG773" t="n">
        <v>0.0</v>
      </c>
      <c r="AH773" t="n">
        <v>0.0</v>
      </c>
      <c r="AI773" t="n">
        <v>0.0</v>
      </c>
      <c r="AJ773" t="n">
        <v>0.0</v>
      </c>
      <c r="AK773" t="n">
        <v>0.0</v>
      </c>
      <c r="AL773" t="n">
        <v>0.0</v>
      </c>
      <c r="AM773" t="n">
        <v>0.0</v>
      </c>
      <c r="AN773" t="n">
        <v>0.0</v>
      </c>
      <c r="AO773" t="n">
        <v>1125167.0</v>
      </c>
      <c r="AP773" t="n">
        <v>112516.0</v>
      </c>
      <c r="AQ773" t="n">
        <v>94865.0</v>
      </c>
      <c r="CG773"/>
    </row>
    <row r="774">
      <c r="A774" t="n">
        <v>12.0</v>
      </c>
      <c r="B774">
        <f>IF((K774-G774-H774&gt;2400000),10,(L774/(K774-G774-H774)*100))</f>
      </c>
      <c r="C774">
        <f>IF(N774&gt;2400000,240000,(N774*S774)/100)</f>
      </c>
      <c r="D774">
        <f>IF(S774=0,0,IF((N774-I774)&gt;2400000,((((((N774-I774-J774)-240000))*0.1+(I774+J774)*0.1)))-7000,((((((N774-I774-J774)-(N774-I774-J774)*S774/100)))*0.1+(I774+J774)*0.1)-7000)))</f>
      </c>
      <c r="E774">
        <f>C774-O774</f>
      </c>
      <c r="F774">
        <f>D774-P774</f>
      </c>
      <c r="G774">
        <f>SUMIF(negtgel!U$2:BL$2,'Tsalin uzuulelt'!B$1,negtgel!U774:BL774) + SUMIF(negtgel!U$2:BL$2,'Tsalin uzuulelt'!B$2,negtgel!U774:BL774)+SUMIF(negtgel!U$2:BL$2,'Tsalin uzuulelt'!B$3,negtgel!U774:BL774)+SUMIF(negtgel!U$2:BL$2,'Tsalin uzuulelt'!B$4,negtgel!U774:BL774)+SUMIF(negtgel!U$2:BL$2,'Tsalin uzuulelt'!B$5,negtgel!U774:BL774)</f>
      </c>
      <c r="H774">
        <f>SUMIF(negtgel!U$2:BL$2,'Tsalin uzuulelt'!F$1,negtgel!U774:BL774) + SUMIF(negtgel!U$2:BL$2,'Tsalin uzuulelt'!F$2,negtgel!U774:BL774)+SUMIF(negtgel!U$2:BL$2,'Tsalin uzuulelt'!F$3,negtgel!U774:BL774)+SUMIF(negtgel!U$2:BL$2,'Tsalin uzuulelt'!F$4,negtgel!U774:BL774)+SUMIF(negtgel!U$2:BL$2,'Tsalin uzuulelt'!F$5,negtgel!U774:BL774)</f>
      </c>
      <c r="I774">
        <f>SUMIF(negtgel!U$2:BL$2,'Tsalin uzuulelt'!H$1,negtgel!U774:BL774) + SUMIF(negtgel!U$2:BL$2,'Tsalin uzuulelt'!H$2,negtgel!U774:BL774)+SUMIF(negtgel!U$2:BL$2,'Tsalin uzuulelt'!H$3,negtgel!U774:BL774)+SUMIF(negtgel!U$2:BL$2,'Tsalin uzuulelt'!H$4,negtgel!U774:BL774)+SUMIF(negtgel!U$2:BL$2,'Tsalin uzuulelt'!H$5,negtgel!U774:BL774)</f>
      </c>
      <c r="J774">
        <f>SUMIF(negtgel!U$2:BL$2,'Tsalin uzuulelt'!J$1,negtgel!U774:BL774) + SUMIF(negtgel!U$2:BL$2,'Tsalin uzuulelt'!J$2,negtgel!U774:BL774)+SUMIF(negtgel!U$2:BL$2,'Tsalin uzuulelt'!J$3,negtgel!U774:BL774)+SUMIF(negtgel!U$2:BL$2,'Tsalin uzuulelt'!J$4,negtgel!U774:BL774)+SUMIF(negtgel!U$2:BL$2,'Tsalin uzuulelt'!J$5,negtgel!U774:BL774)</f>
      </c>
      <c r="K774">
        <f>SUMIF(negtgel!U$2:BL$2,'Tsalin uzuulelt'!L$1,negtgel!U774:BL774) + SUMIF(negtgel!U$2:BL$2,'Tsalin uzuulelt'!L$2,negtgel!U774:BL774)+SUMIF(negtgel!U$2:BL$2,'Tsalin uzuulelt'!L$3,negtgel!U774:BL774)+SUMIF(negtgel!U$2:BL$2,'Tsalin uzuulelt'!L$4,negtgel!U774:BL774)+SUMIF(negtgel!U$2:BL$2,'Tsalin uzuulelt'!L$5,negtgel!U774:BL774)</f>
      </c>
      <c r="L774">
        <f>SUMIF(negtgel!U$2:BL$2,'Tsalin uzuulelt'!N$1,negtgel!U774:BL774) + SUMIF(negtgel!U$2:BL$2,'Tsalin uzuulelt'!N$2,negtgel!U774:BL774)+SUMIF(negtgel!U$2:BL$2,'Tsalin uzuulelt'!N$3,negtgel!U774:BL774)+SUMIF(negtgel!U$2:BL$2,'Tsalin uzuulelt'!N$4,negtgel!U774:BL774)+SUMIF(negtgel!U$2:BL$2,'Tsalin uzuulelt'!N$5,negtgel!U774:BL774)</f>
      </c>
      <c r="M774">
        <f>SUMIF(negtgel!U$2:BL$2,'Tsalin uzuulelt'!P$1,negtgel!U774:BL774) + SUMIF(negtgel!U$2:BL$2,'Tsalin uzuulelt'!P$2,negtgel!U774:BL774)+ SUMIF(negtgel!U$2:BL$2,'Tsalin uzuulelt'!P$3,negtgel!U774:BL774)+ SUMIF(negtgel!U$2:BL$2,'Tsalin uzuulelt'!P$4,negtgel!U774:BL774)+ SUMIF(negtgel!U$2:BL$2,'Tsalin uzuulelt'!P$5,negtgel!U774:BL774)</f>
      </c>
      <c r="N774">
        <f>IF(ISNUMBER(U774*1)=CF774,0,K774-H774-G774)</f>
      </c>
      <c r="O774">
        <f>IF(ISNUMBER(U774*1)=CF774,0,L774)</f>
      </c>
      <c r="P774">
        <f>IF(ISNUMBER(U774*1)=CF774,0,M774)</f>
      </c>
      <c r="Q774">
        <f>IF(N774&gt;2400000,N774,0)</f>
      </c>
      <c r="R774">
        <f>IF(L774/Q774*100&lt;3,2,10)</f>
      </c>
      <c r="S774">
        <f>IF(CH774=0,0,IF(B774&gt;9,10,IF(B774&gt;8,B774,IF(B774&gt;7.7,7.8,IF(B774&gt;3,B774,IF(B774&gt;1.5,2))))))</f>
      </c>
      <c r="T774">
        <f>IFERROR(U774*1,0)</f>
      </c>
      <c r="U774" t="n">
        <v>26.0</v>
      </c>
      <c r="V774" t="s">
        <v>4473</v>
      </c>
      <c r="W774" t="s">
        <v>4471</v>
      </c>
      <c r="X774" t="n">
        <v>496912.0</v>
      </c>
      <c r="Y774" t="n">
        <v>496912.0</v>
      </c>
      <c r="Z774" t="n">
        <v>0.0</v>
      </c>
      <c r="AA774" t="n">
        <v>0.0</v>
      </c>
      <c r="AB774" t="n">
        <v>0.0</v>
      </c>
      <c r="AC774" t="n">
        <v>0.0</v>
      </c>
      <c r="AD774" t="n">
        <v>0.0</v>
      </c>
      <c r="AE774" t="n">
        <v>248456.0</v>
      </c>
      <c r="AF774" t="n">
        <v>60000.0</v>
      </c>
      <c r="AG774" t="n">
        <v>0.0</v>
      </c>
      <c r="AH774" t="n">
        <v>0.0</v>
      </c>
      <c r="AI774" t="n">
        <v>0.0</v>
      </c>
      <c r="AJ774" t="n">
        <v>0.0</v>
      </c>
      <c r="AK774" t="n">
        <v>0.0</v>
      </c>
      <c r="AL774" t="n">
        <v>0.0</v>
      </c>
      <c r="AM774" t="n">
        <v>0.0</v>
      </c>
      <c r="AN774" t="n">
        <v>0.0</v>
      </c>
      <c r="AO774" t="n">
        <v>805368.0</v>
      </c>
      <c r="AP774" t="n">
        <v>80537.0</v>
      </c>
      <c r="AQ774" t="n">
        <v>66083.1</v>
      </c>
      <c r="CG774"/>
    </row>
    <row r="775">
      <c r="A775" t="n">
        <v>12.0</v>
      </c>
      <c r="B775">
        <f>IF((K775-G775-H775&gt;2400000),10,(L775/(K775-G775-H775)*100))</f>
      </c>
      <c r="C775">
        <f>IF(N775&gt;2400000,240000,(N775*S775)/100)</f>
      </c>
      <c r="D775">
        <f>IF(S775=0,0,IF((N775-I775)&gt;2400000,((((((N775-I775-J775)-240000))*0.1+(I775+J775)*0.1)))-7000,((((((N775-I775-J775)-(N775-I775-J775)*S775/100)))*0.1+(I775+J775)*0.1)-7000)))</f>
      </c>
      <c r="E775">
        <f>C775-O775</f>
      </c>
      <c r="F775">
        <f>D775-P775</f>
      </c>
      <c r="G775">
        <f>SUMIF(negtgel!U$2:BL$2,'Tsalin uzuulelt'!B$1,negtgel!U775:BL775) + SUMIF(negtgel!U$2:BL$2,'Tsalin uzuulelt'!B$2,negtgel!U775:BL775)+SUMIF(negtgel!U$2:BL$2,'Tsalin uzuulelt'!B$3,negtgel!U775:BL775)+SUMIF(negtgel!U$2:BL$2,'Tsalin uzuulelt'!B$4,negtgel!U775:BL775)+SUMIF(negtgel!U$2:BL$2,'Tsalin uzuulelt'!B$5,negtgel!U775:BL775)</f>
      </c>
      <c r="H775">
        <f>SUMIF(negtgel!U$2:BL$2,'Tsalin uzuulelt'!F$1,negtgel!U775:BL775) + SUMIF(negtgel!U$2:BL$2,'Tsalin uzuulelt'!F$2,negtgel!U775:BL775)+SUMIF(negtgel!U$2:BL$2,'Tsalin uzuulelt'!F$3,negtgel!U775:BL775)+SUMIF(negtgel!U$2:BL$2,'Tsalin uzuulelt'!F$4,negtgel!U775:BL775)+SUMIF(negtgel!U$2:BL$2,'Tsalin uzuulelt'!F$5,negtgel!U775:BL775)</f>
      </c>
      <c r="I775">
        <f>SUMIF(negtgel!U$2:BL$2,'Tsalin uzuulelt'!H$1,negtgel!U775:BL775) + SUMIF(negtgel!U$2:BL$2,'Tsalin uzuulelt'!H$2,negtgel!U775:BL775)+SUMIF(negtgel!U$2:BL$2,'Tsalin uzuulelt'!H$3,negtgel!U775:BL775)+SUMIF(negtgel!U$2:BL$2,'Tsalin uzuulelt'!H$4,negtgel!U775:BL775)+SUMIF(negtgel!U$2:BL$2,'Tsalin uzuulelt'!H$5,negtgel!U775:BL775)</f>
      </c>
      <c r="J775">
        <f>SUMIF(negtgel!U$2:BL$2,'Tsalin uzuulelt'!J$1,negtgel!U775:BL775) + SUMIF(negtgel!U$2:BL$2,'Tsalin uzuulelt'!J$2,negtgel!U775:BL775)+SUMIF(negtgel!U$2:BL$2,'Tsalin uzuulelt'!J$3,negtgel!U775:BL775)+SUMIF(negtgel!U$2:BL$2,'Tsalin uzuulelt'!J$4,negtgel!U775:BL775)+SUMIF(negtgel!U$2:BL$2,'Tsalin uzuulelt'!J$5,negtgel!U775:BL775)</f>
      </c>
      <c r="K775">
        <f>SUMIF(negtgel!U$2:BL$2,'Tsalin uzuulelt'!L$1,negtgel!U775:BL775) + SUMIF(negtgel!U$2:BL$2,'Tsalin uzuulelt'!L$2,negtgel!U775:BL775)+SUMIF(negtgel!U$2:BL$2,'Tsalin uzuulelt'!L$3,negtgel!U775:BL775)+SUMIF(negtgel!U$2:BL$2,'Tsalin uzuulelt'!L$4,negtgel!U775:BL775)+SUMIF(negtgel!U$2:BL$2,'Tsalin uzuulelt'!L$5,negtgel!U775:BL775)</f>
      </c>
      <c r="L775">
        <f>SUMIF(negtgel!U$2:BL$2,'Tsalin uzuulelt'!N$1,negtgel!U775:BL775) + SUMIF(negtgel!U$2:BL$2,'Tsalin uzuulelt'!N$2,negtgel!U775:BL775)+SUMIF(negtgel!U$2:BL$2,'Tsalin uzuulelt'!N$3,negtgel!U775:BL775)+SUMIF(negtgel!U$2:BL$2,'Tsalin uzuulelt'!N$4,negtgel!U775:BL775)+SUMIF(negtgel!U$2:BL$2,'Tsalin uzuulelt'!N$5,negtgel!U775:BL775)</f>
      </c>
      <c r="M775">
        <f>SUMIF(negtgel!U$2:BL$2,'Tsalin uzuulelt'!P$1,negtgel!U775:BL775) + SUMIF(negtgel!U$2:BL$2,'Tsalin uzuulelt'!P$2,negtgel!U775:BL775)+ SUMIF(negtgel!U$2:BL$2,'Tsalin uzuulelt'!P$3,negtgel!U775:BL775)+ SUMIF(negtgel!U$2:BL$2,'Tsalin uzuulelt'!P$4,negtgel!U775:BL775)+ SUMIF(negtgel!U$2:BL$2,'Tsalin uzuulelt'!P$5,negtgel!U775:BL775)</f>
      </c>
      <c r="N775">
        <f>IF(ISNUMBER(U775*1)=CF775,0,K775-H775-G775)</f>
      </c>
      <c r="O775">
        <f>IF(ISNUMBER(U775*1)=CF775,0,L775)</f>
      </c>
      <c r="P775">
        <f>IF(ISNUMBER(U775*1)=CF775,0,M775)</f>
      </c>
      <c r="Q775">
        <f>IF(N775&gt;2400000,N775,0)</f>
      </c>
      <c r="R775">
        <f>IF(L775/Q775*100&lt;3,2,10)</f>
      </c>
      <c r="S775">
        <f>IF(CH775=0,0,IF(B775&gt;9,10,IF(B775&gt;8,B775,IF(B775&gt;7.7,7.8,IF(B775&gt;3,B775,IF(B775&gt;1.5,2))))))</f>
      </c>
      <c r="T775">
        <f>IFERROR(U775*1,0)</f>
      </c>
      <c r="U775" t="s">
        <v>4546</v>
      </c>
      <c r="V775"/>
      <c r="W775"/>
      <c r="X775"/>
      <c r="Y775"/>
      <c r="Z775"/>
      <c r="AA775"/>
      <c r="AB775"/>
      <c r="AC775"/>
      <c r="AD775"/>
      <c r="AE775"/>
      <c r="AF775"/>
      <c r="AG775"/>
      <c r="AH775"/>
      <c r="AI775"/>
      <c r="AJ775"/>
      <c r="AK775"/>
      <c r="AL775"/>
      <c r="AM775"/>
      <c r="AN775"/>
      <c r="AO775"/>
      <c r="AP775"/>
      <c r="AQ775"/>
      <c r="CG775"/>
    </row>
    <row r="776">
      <c r="A776" t="n">
        <v>12.0</v>
      </c>
      <c r="B776">
        <f>IF((K776-G776-H776&gt;2400000),10,(L776/(K776-G776-H776)*100))</f>
      </c>
      <c r="C776">
        <f>IF(N776&gt;2400000,240000,(N776*S776)/100)</f>
      </c>
      <c r="D776">
        <f>IF(S776=0,0,IF((N776-I776)&gt;2400000,((((((N776-I776-J776)-240000))*0.1+(I776+J776)*0.1)))-7000,((((((N776-I776-J776)-(N776-I776-J776)*S776/100)))*0.1+(I776+J776)*0.1)-7000)))</f>
      </c>
      <c r="E776">
        <f>C776-O776</f>
      </c>
      <c r="F776">
        <f>D776-P776</f>
      </c>
      <c r="G776">
        <f>SUMIF(negtgel!U$2:BL$2,'Tsalin uzuulelt'!B$1,negtgel!U776:BL776) + SUMIF(negtgel!U$2:BL$2,'Tsalin uzuulelt'!B$2,negtgel!U776:BL776)+SUMIF(negtgel!U$2:BL$2,'Tsalin uzuulelt'!B$3,negtgel!U776:BL776)+SUMIF(negtgel!U$2:BL$2,'Tsalin uzuulelt'!B$4,negtgel!U776:BL776)+SUMIF(negtgel!U$2:BL$2,'Tsalin uzuulelt'!B$5,negtgel!U776:BL776)</f>
      </c>
      <c r="H776">
        <f>SUMIF(negtgel!U$2:BL$2,'Tsalin uzuulelt'!F$1,negtgel!U776:BL776) + SUMIF(negtgel!U$2:BL$2,'Tsalin uzuulelt'!F$2,negtgel!U776:BL776)+SUMIF(negtgel!U$2:BL$2,'Tsalin uzuulelt'!F$3,negtgel!U776:BL776)+SUMIF(negtgel!U$2:BL$2,'Tsalin uzuulelt'!F$4,negtgel!U776:BL776)+SUMIF(negtgel!U$2:BL$2,'Tsalin uzuulelt'!F$5,negtgel!U776:BL776)</f>
      </c>
      <c r="I776">
        <f>SUMIF(negtgel!U$2:BL$2,'Tsalin uzuulelt'!H$1,negtgel!U776:BL776) + SUMIF(negtgel!U$2:BL$2,'Tsalin uzuulelt'!H$2,negtgel!U776:BL776)+SUMIF(negtgel!U$2:BL$2,'Tsalin uzuulelt'!H$3,negtgel!U776:BL776)+SUMIF(negtgel!U$2:BL$2,'Tsalin uzuulelt'!H$4,negtgel!U776:BL776)+SUMIF(negtgel!U$2:BL$2,'Tsalin uzuulelt'!H$5,negtgel!U776:BL776)</f>
      </c>
      <c r="J776">
        <f>SUMIF(negtgel!U$2:BL$2,'Tsalin uzuulelt'!J$1,negtgel!U776:BL776) + SUMIF(negtgel!U$2:BL$2,'Tsalin uzuulelt'!J$2,negtgel!U776:BL776)+SUMIF(negtgel!U$2:BL$2,'Tsalin uzuulelt'!J$3,negtgel!U776:BL776)+SUMIF(negtgel!U$2:BL$2,'Tsalin uzuulelt'!J$4,negtgel!U776:BL776)+SUMIF(negtgel!U$2:BL$2,'Tsalin uzuulelt'!J$5,negtgel!U776:BL776)</f>
      </c>
      <c r="K776">
        <f>SUMIF(negtgel!U$2:BL$2,'Tsalin uzuulelt'!L$1,negtgel!U776:BL776) + SUMIF(negtgel!U$2:BL$2,'Tsalin uzuulelt'!L$2,negtgel!U776:BL776)+SUMIF(negtgel!U$2:BL$2,'Tsalin uzuulelt'!L$3,negtgel!U776:BL776)+SUMIF(negtgel!U$2:BL$2,'Tsalin uzuulelt'!L$4,negtgel!U776:BL776)+SUMIF(negtgel!U$2:BL$2,'Tsalin uzuulelt'!L$5,negtgel!U776:BL776)</f>
      </c>
      <c r="L776">
        <f>SUMIF(negtgel!U$2:BL$2,'Tsalin uzuulelt'!N$1,negtgel!U776:BL776) + SUMIF(negtgel!U$2:BL$2,'Tsalin uzuulelt'!N$2,negtgel!U776:BL776)+SUMIF(negtgel!U$2:BL$2,'Tsalin uzuulelt'!N$3,negtgel!U776:BL776)+SUMIF(negtgel!U$2:BL$2,'Tsalin uzuulelt'!N$4,negtgel!U776:BL776)+SUMIF(negtgel!U$2:BL$2,'Tsalin uzuulelt'!N$5,negtgel!U776:BL776)</f>
      </c>
      <c r="M776">
        <f>SUMIF(negtgel!U$2:BL$2,'Tsalin uzuulelt'!P$1,negtgel!U776:BL776) + SUMIF(negtgel!U$2:BL$2,'Tsalin uzuulelt'!P$2,negtgel!U776:BL776)+ SUMIF(negtgel!U$2:BL$2,'Tsalin uzuulelt'!P$3,negtgel!U776:BL776)+ SUMIF(negtgel!U$2:BL$2,'Tsalin uzuulelt'!P$4,negtgel!U776:BL776)+ SUMIF(negtgel!U$2:BL$2,'Tsalin uzuulelt'!P$5,negtgel!U776:BL776)</f>
      </c>
      <c r="N776">
        <f>IF(ISNUMBER(U776*1)=CF776,0,K776-H776-G776)</f>
      </c>
      <c r="O776">
        <f>IF(ISNUMBER(U776*1)=CF776,0,L776)</f>
      </c>
      <c r="P776">
        <f>IF(ISNUMBER(U776*1)=CF776,0,M776)</f>
      </c>
      <c r="Q776">
        <f>IF(N776&gt;2400000,N776,0)</f>
      </c>
      <c r="R776">
        <f>IF(L776/Q776*100&lt;3,2,10)</f>
      </c>
      <c r="S776">
        <f>IF(CH776=0,0,IF(B776&gt;9,10,IF(B776&gt;8,B776,IF(B776&gt;7.7,7.8,IF(B776&gt;3,B776,IF(B776&gt;1.5,2))))))</f>
      </c>
      <c r="T776">
        <f>IFERROR(U776*1,0)</f>
      </c>
      <c r="U776" t="n">
        <v>50.0</v>
      </c>
      <c r="V776" t="s">
        <v>4541</v>
      </c>
      <c r="W776" t="s">
        <v>4469</v>
      </c>
      <c r="X776" t="n">
        <v>677436.0</v>
      </c>
      <c r="Y776" t="n">
        <v>677436.0</v>
      </c>
      <c r="Z776" t="n">
        <v>101615.0</v>
      </c>
      <c r="AA776" t="n">
        <v>135487.0</v>
      </c>
      <c r="AB776" t="n">
        <v>0.0</v>
      </c>
      <c r="AC776" t="n">
        <v>101615.0</v>
      </c>
      <c r="AD776" t="n">
        <v>0.0</v>
      </c>
      <c r="AE776" t="n">
        <v>338718.0</v>
      </c>
      <c r="AF776" t="n">
        <v>60000.0</v>
      </c>
      <c r="AG776" t="n">
        <v>0.0</v>
      </c>
      <c r="AH776" t="n">
        <v>0.0</v>
      </c>
      <c r="AI776" t="n">
        <v>0.0</v>
      </c>
      <c r="AJ776" t="n">
        <v>0.0</v>
      </c>
      <c r="AK776" t="n">
        <v>0.0</v>
      </c>
      <c r="AL776" t="n">
        <v>0.0</v>
      </c>
      <c r="AM776" t="n">
        <v>0.0</v>
      </c>
      <c r="AN776" t="n">
        <v>0.0</v>
      </c>
      <c r="AO776" t="n">
        <v>1414871.0</v>
      </c>
      <c r="AP776" t="n">
        <v>141487.0</v>
      </c>
      <c r="AQ776" t="n">
        <v>120938.4</v>
      </c>
      <c r="CG776"/>
    </row>
    <row r="777">
      <c r="A777" t="n">
        <v>12.0</v>
      </c>
      <c r="B777">
        <f>IF((K777-G777-H777&gt;2400000),10,(L777/(K777-G777-H777)*100))</f>
      </c>
      <c r="C777">
        <f>IF(N777&gt;2400000,240000,(N777*S777)/100)</f>
      </c>
      <c r="D777">
        <f>IF(S777=0,0,IF((N777-I777)&gt;2400000,((((((N777-I777-J777)-240000))*0.1+(I777+J777)*0.1)))-7000,((((((N777-I777-J777)-(N777-I777-J777)*S777/100)))*0.1+(I777+J777)*0.1)-7000)))</f>
      </c>
      <c r="E777">
        <f>C777-O777</f>
      </c>
      <c r="F777">
        <f>D777-P777</f>
      </c>
      <c r="G777">
        <f>SUMIF(negtgel!U$2:BL$2,'Tsalin uzuulelt'!B$1,negtgel!U777:BL777) + SUMIF(negtgel!U$2:BL$2,'Tsalin uzuulelt'!B$2,negtgel!U777:BL777)+SUMIF(negtgel!U$2:BL$2,'Tsalin uzuulelt'!B$3,negtgel!U777:BL777)+SUMIF(negtgel!U$2:BL$2,'Tsalin uzuulelt'!B$4,negtgel!U777:BL777)+SUMIF(negtgel!U$2:BL$2,'Tsalin uzuulelt'!B$5,negtgel!U777:BL777)</f>
      </c>
      <c r="H777">
        <f>SUMIF(negtgel!U$2:BL$2,'Tsalin uzuulelt'!F$1,negtgel!U777:BL777) + SUMIF(negtgel!U$2:BL$2,'Tsalin uzuulelt'!F$2,negtgel!U777:BL777)+SUMIF(negtgel!U$2:BL$2,'Tsalin uzuulelt'!F$3,negtgel!U777:BL777)+SUMIF(negtgel!U$2:BL$2,'Tsalin uzuulelt'!F$4,negtgel!U777:BL777)+SUMIF(negtgel!U$2:BL$2,'Tsalin uzuulelt'!F$5,negtgel!U777:BL777)</f>
      </c>
      <c r="I777">
        <f>SUMIF(negtgel!U$2:BL$2,'Tsalin uzuulelt'!H$1,negtgel!U777:BL777) + SUMIF(negtgel!U$2:BL$2,'Tsalin uzuulelt'!H$2,negtgel!U777:BL777)+SUMIF(negtgel!U$2:BL$2,'Tsalin uzuulelt'!H$3,negtgel!U777:BL777)+SUMIF(negtgel!U$2:BL$2,'Tsalin uzuulelt'!H$4,negtgel!U777:BL777)+SUMIF(negtgel!U$2:BL$2,'Tsalin uzuulelt'!H$5,negtgel!U777:BL777)</f>
      </c>
      <c r="J777">
        <f>SUMIF(negtgel!U$2:BL$2,'Tsalin uzuulelt'!J$1,negtgel!U777:BL777) + SUMIF(negtgel!U$2:BL$2,'Tsalin uzuulelt'!J$2,negtgel!U777:BL777)+SUMIF(negtgel!U$2:BL$2,'Tsalin uzuulelt'!J$3,negtgel!U777:BL777)+SUMIF(negtgel!U$2:BL$2,'Tsalin uzuulelt'!J$4,negtgel!U777:BL777)+SUMIF(negtgel!U$2:BL$2,'Tsalin uzuulelt'!J$5,negtgel!U777:BL777)</f>
      </c>
      <c r="K777">
        <f>SUMIF(negtgel!U$2:BL$2,'Tsalin uzuulelt'!L$1,negtgel!U777:BL777) + SUMIF(negtgel!U$2:BL$2,'Tsalin uzuulelt'!L$2,negtgel!U777:BL777)+SUMIF(negtgel!U$2:BL$2,'Tsalin uzuulelt'!L$3,negtgel!U777:BL777)+SUMIF(negtgel!U$2:BL$2,'Tsalin uzuulelt'!L$4,negtgel!U777:BL777)+SUMIF(negtgel!U$2:BL$2,'Tsalin uzuulelt'!L$5,negtgel!U777:BL777)</f>
      </c>
      <c r="L777">
        <f>SUMIF(negtgel!U$2:BL$2,'Tsalin uzuulelt'!N$1,negtgel!U777:BL777) + SUMIF(negtgel!U$2:BL$2,'Tsalin uzuulelt'!N$2,negtgel!U777:BL777)+SUMIF(negtgel!U$2:BL$2,'Tsalin uzuulelt'!N$3,negtgel!U777:BL777)+SUMIF(negtgel!U$2:BL$2,'Tsalin uzuulelt'!N$4,negtgel!U777:BL777)+SUMIF(negtgel!U$2:BL$2,'Tsalin uzuulelt'!N$5,negtgel!U777:BL777)</f>
      </c>
      <c r="M777">
        <f>SUMIF(negtgel!U$2:BL$2,'Tsalin uzuulelt'!P$1,negtgel!U777:BL777) + SUMIF(negtgel!U$2:BL$2,'Tsalin uzuulelt'!P$2,negtgel!U777:BL777)+ SUMIF(negtgel!U$2:BL$2,'Tsalin uzuulelt'!P$3,negtgel!U777:BL777)+ SUMIF(negtgel!U$2:BL$2,'Tsalin uzuulelt'!P$4,negtgel!U777:BL777)+ SUMIF(negtgel!U$2:BL$2,'Tsalin uzuulelt'!P$5,negtgel!U777:BL777)</f>
      </c>
      <c r="N777">
        <f>IF(ISNUMBER(U777*1)=CF777,0,K777-H777-G777)</f>
      </c>
      <c r="O777">
        <f>IF(ISNUMBER(U777*1)=CF777,0,L777)</f>
      </c>
      <c r="P777">
        <f>IF(ISNUMBER(U777*1)=CF777,0,M777)</f>
      </c>
      <c r="Q777">
        <f>IF(N777&gt;2400000,N777,0)</f>
      </c>
      <c r="R777">
        <f>IF(L777/Q777*100&lt;3,2,10)</f>
      </c>
      <c r="S777">
        <f>IF(CH777=0,0,IF(B777&gt;9,10,IF(B777&gt;8,B777,IF(B777&gt;7.7,7.8,IF(B777&gt;3,B777,IF(B777&gt;1.5,2))))))</f>
      </c>
      <c r="T777">
        <f>IFERROR(U777*1,0)</f>
      </c>
      <c r="U777" t="n">
        <v>51.0</v>
      </c>
      <c r="V777" t="s">
        <v>4394</v>
      </c>
      <c r="W777" t="s">
        <v>4469</v>
      </c>
      <c r="X777" t="n">
        <v>613669.0</v>
      </c>
      <c r="Y777" t="n">
        <v>613669.0</v>
      </c>
      <c r="Z777" t="n">
        <v>0.0</v>
      </c>
      <c r="AA777" t="n">
        <v>0.0</v>
      </c>
      <c r="AB777" t="n">
        <v>0.0</v>
      </c>
      <c r="AC777" t="n">
        <v>0.0</v>
      </c>
      <c r="AD777" t="n">
        <v>0.0</v>
      </c>
      <c r="AE777" t="n">
        <v>306834.0</v>
      </c>
      <c r="AF777" t="n">
        <v>60000.0</v>
      </c>
      <c r="AG777" t="n">
        <v>0.0</v>
      </c>
      <c r="AH777" t="n">
        <v>0.0</v>
      </c>
      <c r="AI777" t="n">
        <v>0.0</v>
      </c>
      <c r="AJ777" t="n">
        <v>0.0</v>
      </c>
      <c r="AK777" t="n">
        <v>0.0</v>
      </c>
      <c r="AL777" t="n">
        <v>0.0</v>
      </c>
      <c r="AM777" t="n">
        <v>0.0</v>
      </c>
      <c r="AN777" t="n">
        <v>0.0</v>
      </c>
      <c r="AO777" t="n">
        <v>980503.0</v>
      </c>
      <c r="AP777" t="n">
        <v>98050.0</v>
      </c>
      <c r="AQ777" t="n">
        <v>81845.3</v>
      </c>
      <c r="CG777"/>
    </row>
    <row r="778">
      <c r="A778" t="n">
        <v>12.0</v>
      </c>
      <c r="B778">
        <f>IF((K778-G778-H778&gt;2400000),10,(L778/(K778-G778-H778)*100))</f>
      </c>
      <c r="C778">
        <f>IF(N778&gt;2400000,240000,(N778*S778)/100)</f>
      </c>
      <c r="D778">
        <f>IF(S778=0,0,IF((N778-I778)&gt;2400000,((((((N778-I778-J778)-240000))*0.1+(I778+J778)*0.1)))-7000,((((((N778-I778-J778)-(N778-I778-J778)*S778/100)))*0.1+(I778+J778)*0.1)-7000)))</f>
      </c>
      <c r="E778">
        <f>C778-O778</f>
      </c>
      <c r="F778">
        <f>D778-P778</f>
      </c>
      <c r="G778">
        <f>SUMIF(negtgel!U$2:BL$2,'Tsalin uzuulelt'!B$1,negtgel!U778:BL778) + SUMIF(negtgel!U$2:BL$2,'Tsalin uzuulelt'!B$2,negtgel!U778:BL778)+SUMIF(negtgel!U$2:BL$2,'Tsalin uzuulelt'!B$3,negtgel!U778:BL778)+SUMIF(negtgel!U$2:BL$2,'Tsalin uzuulelt'!B$4,negtgel!U778:BL778)+SUMIF(negtgel!U$2:BL$2,'Tsalin uzuulelt'!B$5,negtgel!U778:BL778)</f>
      </c>
      <c r="H778">
        <f>SUMIF(negtgel!U$2:BL$2,'Tsalin uzuulelt'!F$1,negtgel!U778:BL778) + SUMIF(negtgel!U$2:BL$2,'Tsalin uzuulelt'!F$2,negtgel!U778:BL778)+SUMIF(negtgel!U$2:BL$2,'Tsalin uzuulelt'!F$3,negtgel!U778:BL778)+SUMIF(negtgel!U$2:BL$2,'Tsalin uzuulelt'!F$4,negtgel!U778:BL778)+SUMIF(negtgel!U$2:BL$2,'Tsalin uzuulelt'!F$5,negtgel!U778:BL778)</f>
      </c>
      <c r="I778">
        <f>SUMIF(negtgel!U$2:BL$2,'Tsalin uzuulelt'!H$1,negtgel!U778:BL778) + SUMIF(negtgel!U$2:BL$2,'Tsalin uzuulelt'!H$2,negtgel!U778:BL778)+SUMIF(negtgel!U$2:BL$2,'Tsalin uzuulelt'!H$3,negtgel!U778:BL778)+SUMIF(negtgel!U$2:BL$2,'Tsalin uzuulelt'!H$4,negtgel!U778:BL778)+SUMIF(negtgel!U$2:BL$2,'Tsalin uzuulelt'!H$5,negtgel!U778:BL778)</f>
      </c>
      <c r="J778">
        <f>SUMIF(negtgel!U$2:BL$2,'Tsalin uzuulelt'!J$1,negtgel!U778:BL778) + SUMIF(negtgel!U$2:BL$2,'Tsalin uzuulelt'!J$2,negtgel!U778:BL778)+SUMIF(negtgel!U$2:BL$2,'Tsalin uzuulelt'!J$3,negtgel!U778:BL778)+SUMIF(negtgel!U$2:BL$2,'Tsalin uzuulelt'!J$4,negtgel!U778:BL778)+SUMIF(negtgel!U$2:BL$2,'Tsalin uzuulelt'!J$5,negtgel!U778:BL778)</f>
      </c>
      <c r="K778">
        <f>SUMIF(negtgel!U$2:BL$2,'Tsalin uzuulelt'!L$1,negtgel!U778:BL778) + SUMIF(negtgel!U$2:BL$2,'Tsalin uzuulelt'!L$2,negtgel!U778:BL778)+SUMIF(negtgel!U$2:BL$2,'Tsalin uzuulelt'!L$3,negtgel!U778:BL778)+SUMIF(negtgel!U$2:BL$2,'Tsalin uzuulelt'!L$4,negtgel!U778:BL778)+SUMIF(negtgel!U$2:BL$2,'Tsalin uzuulelt'!L$5,negtgel!U778:BL778)</f>
      </c>
      <c r="L778">
        <f>SUMIF(negtgel!U$2:BL$2,'Tsalin uzuulelt'!N$1,negtgel!U778:BL778) + SUMIF(negtgel!U$2:BL$2,'Tsalin uzuulelt'!N$2,negtgel!U778:BL778)+SUMIF(negtgel!U$2:BL$2,'Tsalin uzuulelt'!N$3,negtgel!U778:BL778)+SUMIF(negtgel!U$2:BL$2,'Tsalin uzuulelt'!N$4,negtgel!U778:BL778)+SUMIF(negtgel!U$2:BL$2,'Tsalin uzuulelt'!N$5,negtgel!U778:BL778)</f>
      </c>
      <c r="M778">
        <f>SUMIF(negtgel!U$2:BL$2,'Tsalin uzuulelt'!P$1,negtgel!U778:BL778) + SUMIF(negtgel!U$2:BL$2,'Tsalin uzuulelt'!P$2,negtgel!U778:BL778)+ SUMIF(negtgel!U$2:BL$2,'Tsalin uzuulelt'!P$3,negtgel!U778:BL778)+ SUMIF(negtgel!U$2:BL$2,'Tsalin uzuulelt'!P$4,negtgel!U778:BL778)+ SUMIF(negtgel!U$2:BL$2,'Tsalin uzuulelt'!P$5,negtgel!U778:BL778)</f>
      </c>
      <c r="N778">
        <f>IF(ISNUMBER(U778*1)=CF778,0,K778-H778-G778)</f>
      </c>
      <c r="O778">
        <f>IF(ISNUMBER(U778*1)=CF778,0,L778)</f>
      </c>
      <c r="P778">
        <f>IF(ISNUMBER(U778*1)=CF778,0,M778)</f>
      </c>
      <c r="Q778">
        <f>IF(N778&gt;2400000,N778,0)</f>
      </c>
      <c r="R778">
        <f>IF(L778/Q778*100&lt;3,2,10)</f>
      </c>
      <c r="S778">
        <f>IF(CH778=0,0,IF(B778&gt;9,10,IF(B778&gt;8,B778,IF(B778&gt;7.7,7.8,IF(B778&gt;3,B778,IF(B778&gt;1.5,2))))))</f>
      </c>
      <c r="T778">
        <f>IFERROR(U778*1,0)</f>
      </c>
      <c r="U778" t="n">
        <v>52.0</v>
      </c>
      <c r="V778" t="s">
        <v>4476</v>
      </c>
      <c r="W778" t="s">
        <v>4469</v>
      </c>
      <c r="X778" t="n">
        <v>613669.0</v>
      </c>
      <c r="Y778" t="n">
        <v>613669.0</v>
      </c>
      <c r="Z778" t="n">
        <v>30683.0</v>
      </c>
      <c r="AA778" t="n">
        <v>92050.0</v>
      </c>
      <c r="AB778" t="n">
        <v>0.0</v>
      </c>
      <c r="AC778" t="n">
        <v>0.0</v>
      </c>
      <c r="AD778" t="n">
        <v>0.0</v>
      </c>
      <c r="AE778" t="n">
        <v>306834.0</v>
      </c>
      <c r="AF778" t="n">
        <v>60000.0</v>
      </c>
      <c r="AG778" t="n">
        <v>0.0</v>
      </c>
      <c r="AH778" t="n">
        <v>0.0</v>
      </c>
      <c r="AI778" t="n">
        <v>0.0</v>
      </c>
      <c r="AJ778" t="n">
        <v>0.0</v>
      </c>
      <c r="AK778" t="n">
        <v>0.0</v>
      </c>
      <c r="AL778" t="n">
        <v>0.0</v>
      </c>
      <c r="AM778" t="n">
        <v>0.0</v>
      </c>
      <c r="AN778" t="n">
        <v>0.0</v>
      </c>
      <c r="AO778" t="n">
        <v>1103236.0</v>
      </c>
      <c r="AP778" t="n">
        <v>110324.0</v>
      </c>
      <c r="AQ778" t="n">
        <v>92891.2</v>
      </c>
      <c r="CG778"/>
    </row>
    <row r="779">
      <c r="A779" t="n">
        <v>12.0</v>
      </c>
      <c r="B779">
        <f>IF((K779-G779-H779&gt;2400000),10,(L779/(K779-G779-H779)*100))</f>
      </c>
      <c r="C779">
        <f>IF(N779&gt;2400000,240000,(N779*S779)/100)</f>
      </c>
      <c r="D779">
        <f>IF(S779=0,0,IF((N779-I779)&gt;2400000,((((((N779-I779-J779)-240000))*0.1+(I779+J779)*0.1)))-7000,((((((N779-I779-J779)-(N779-I779-J779)*S779/100)))*0.1+(I779+J779)*0.1)-7000)))</f>
      </c>
      <c r="E779">
        <f>C779-O779</f>
      </c>
      <c r="F779">
        <f>D779-P779</f>
      </c>
      <c r="G779">
        <f>SUMIF(negtgel!U$2:BL$2,'Tsalin uzuulelt'!B$1,negtgel!U779:BL779) + SUMIF(negtgel!U$2:BL$2,'Tsalin uzuulelt'!B$2,negtgel!U779:BL779)+SUMIF(negtgel!U$2:BL$2,'Tsalin uzuulelt'!B$3,negtgel!U779:BL779)+SUMIF(negtgel!U$2:BL$2,'Tsalin uzuulelt'!B$4,negtgel!U779:BL779)+SUMIF(negtgel!U$2:BL$2,'Tsalin uzuulelt'!B$5,negtgel!U779:BL779)</f>
      </c>
      <c r="H779">
        <f>SUMIF(negtgel!U$2:BL$2,'Tsalin uzuulelt'!F$1,negtgel!U779:BL779) + SUMIF(negtgel!U$2:BL$2,'Tsalin uzuulelt'!F$2,negtgel!U779:BL779)+SUMIF(negtgel!U$2:BL$2,'Tsalin uzuulelt'!F$3,negtgel!U779:BL779)+SUMIF(negtgel!U$2:BL$2,'Tsalin uzuulelt'!F$4,negtgel!U779:BL779)+SUMIF(negtgel!U$2:BL$2,'Tsalin uzuulelt'!F$5,negtgel!U779:BL779)</f>
      </c>
      <c r="I779">
        <f>SUMIF(negtgel!U$2:BL$2,'Tsalin uzuulelt'!H$1,negtgel!U779:BL779) + SUMIF(negtgel!U$2:BL$2,'Tsalin uzuulelt'!H$2,negtgel!U779:BL779)+SUMIF(negtgel!U$2:BL$2,'Tsalin uzuulelt'!H$3,negtgel!U779:BL779)+SUMIF(negtgel!U$2:BL$2,'Tsalin uzuulelt'!H$4,negtgel!U779:BL779)+SUMIF(negtgel!U$2:BL$2,'Tsalin uzuulelt'!H$5,negtgel!U779:BL779)</f>
      </c>
      <c r="J779">
        <f>SUMIF(negtgel!U$2:BL$2,'Tsalin uzuulelt'!J$1,negtgel!U779:BL779) + SUMIF(negtgel!U$2:BL$2,'Tsalin uzuulelt'!J$2,negtgel!U779:BL779)+SUMIF(negtgel!U$2:BL$2,'Tsalin uzuulelt'!J$3,negtgel!U779:BL779)+SUMIF(negtgel!U$2:BL$2,'Tsalin uzuulelt'!J$4,negtgel!U779:BL779)+SUMIF(negtgel!U$2:BL$2,'Tsalin uzuulelt'!J$5,negtgel!U779:BL779)</f>
      </c>
      <c r="K779">
        <f>SUMIF(negtgel!U$2:BL$2,'Tsalin uzuulelt'!L$1,negtgel!U779:BL779) + SUMIF(negtgel!U$2:BL$2,'Tsalin uzuulelt'!L$2,negtgel!U779:BL779)+SUMIF(negtgel!U$2:BL$2,'Tsalin uzuulelt'!L$3,negtgel!U779:BL779)+SUMIF(negtgel!U$2:BL$2,'Tsalin uzuulelt'!L$4,negtgel!U779:BL779)+SUMIF(negtgel!U$2:BL$2,'Tsalin uzuulelt'!L$5,negtgel!U779:BL779)</f>
      </c>
      <c r="L779">
        <f>SUMIF(negtgel!U$2:BL$2,'Tsalin uzuulelt'!N$1,negtgel!U779:BL779) + SUMIF(negtgel!U$2:BL$2,'Tsalin uzuulelt'!N$2,negtgel!U779:BL779)+SUMIF(negtgel!U$2:BL$2,'Tsalin uzuulelt'!N$3,negtgel!U779:BL779)+SUMIF(negtgel!U$2:BL$2,'Tsalin uzuulelt'!N$4,negtgel!U779:BL779)+SUMIF(negtgel!U$2:BL$2,'Tsalin uzuulelt'!N$5,negtgel!U779:BL779)</f>
      </c>
      <c r="M779">
        <f>SUMIF(negtgel!U$2:BL$2,'Tsalin uzuulelt'!P$1,negtgel!U779:BL779) + SUMIF(negtgel!U$2:BL$2,'Tsalin uzuulelt'!P$2,negtgel!U779:BL779)+ SUMIF(negtgel!U$2:BL$2,'Tsalin uzuulelt'!P$3,negtgel!U779:BL779)+ SUMIF(negtgel!U$2:BL$2,'Tsalin uzuulelt'!P$4,negtgel!U779:BL779)+ SUMIF(negtgel!U$2:BL$2,'Tsalin uzuulelt'!P$5,negtgel!U779:BL779)</f>
      </c>
      <c r="N779">
        <f>IF(ISNUMBER(U779*1)=CF779,0,K779-H779-G779)</f>
      </c>
      <c r="O779">
        <f>IF(ISNUMBER(U779*1)=CF779,0,L779)</f>
      </c>
      <c r="P779">
        <f>IF(ISNUMBER(U779*1)=CF779,0,M779)</f>
      </c>
      <c r="Q779">
        <f>IF(N779&gt;2400000,N779,0)</f>
      </c>
      <c r="R779">
        <f>IF(L779/Q779*100&lt;3,2,10)</f>
      </c>
      <c r="S779">
        <f>IF(CH779=0,0,IF(B779&gt;9,10,IF(B779&gt;8,B779,IF(B779&gt;7.7,7.8,IF(B779&gt;3,B779,IF(B779&gt;1.5,2))))))</f>
      </c>
      <c r="T779">
        <f>IFERROR(U779*1,0)</f>
      </c>
      <c r="U779" t="n">
        <v>53.0</v>
      </c>
      <c r="V779" t="s">
        <v>4477</v>
      </c>
      <c r="W779" t="s">
        <v>4471</v>
      </c>
      <c r="X779" t="n">
        <v>496912.0</v>
      </c>
      <c r="Y779" t="n">
        <v>496912.0</v>
      </c>
      <c r="Z779" t="n">
        <v>0.0</v>
      </c>
      <c r="AA779" t="n">
        <v>0.0</v>
      </c>
      <c r="AB779" t="n">
        <v>0.0</v>
      </c>
      <c r="AC779" t="n">
        <v>0.0</v>
      </c>
      <c r="AD779" t="n">
        <v>0.0</v>
      </c>
      <c r="AE779" t="n">
        <v>173919.0</v>
      </c>
      <c r="AF779" t="n">
        <v>60000.0</v>
      </c>
      <c r="AG779" t="n">
        <v>0.0</v>
      </c>
      <c r="AH779" t="n">
        <v>0.0</v>
      </c>
      <c r="AI779" t="n">
        <v>0.0</v>
      </c>
      <c r="AJ779" t="n">
        <v>0.0</v>
      </c>
      <c r="AK779" t="n">
        <v>0.0</v>
      </c>
      <c r="AL779" t="n">
        <v>0.0</v>
      </c>
      <c r="AM779" t="n">
        <v>0.0</v>
      </c>
      <c r="AN779" t="n">
        <v>0.0</v>
      </c>
      <c r="AO779" t="n">
        <v>730831.0</v>
      </c>
      <c r="AP779" t="n">
        <v>73084.0</v>
      </c>
      <c r="AQ779" t="n">
        <v>59374.8</v>
      </c>
      <c r="CG779"/>
    </row>
    <row r="780">
      <c r="A780" t="n">
        <v>12.0</v>
      </c>
      <c r="B780">
        <f>IF((K780-G780-H780&gt;2400000),10,(L780/(K780-G780-H780)*100))</f>
      </c>
      <c r="C780">
        <f>IF(N780&gt;2400000,240000,(N780*S780)/100)</f>
      </c>
      <c r="D780">
        <f>IF(S780=0,0,IF((N780-I780)&gt;2400000,((((((N780-I780-J780)-240000))*0.1+(I780+J780)*0.1)))-7000,((((((N780-I780-J780)-(N780-I780-J780)*S780/100)))*0.1+(I780+J780)*0.1)-7000)))</f>
      </c>
      <c r="E780">
        <f>C780-O780</f>
      </c>
      <c r="F780">
        <f>D780-P780</f>
      </c>
      <c r="G780">
        <f>SUMIF(negtgel!U$2:BL$2,'Tsalin uzuulelt'!B$1,negtgel!U780:BL780) + SUMIF(negtgel!U$2:BL$2,'Tsalin uzuulelt'!B$2,negtgel!U780:BL780)+SUMIF(negtgel!U$2:BL$2,'Tsalin uzuulelt'!B$3,negtgel!U780:BL780)+SUMIF(negtgel!U$2:BL$2,'Tsalin uzuulelt'!B$4,negtgel!U780:BL780)+SUMIF(negtgel!U$2:BL$2,'Tsalin uzuulelt'!B$5,negtgel!U780:BL780)</f>
      </c>
      <c r="H780">
        <f>SUMIF(negtgel!U$2:BL$2,'Tsalin uzuulelt'!F$1,negtgel!U780:BL780) + SUMIF(negtgel!U$2:BL$2,'Tsalin uzuulelt'!F$2,negtgel!U780:BL780)+SUMIF(negtgel!U$2:BL$2,'Tsalin uzuulelt'!F$3,negtgel!U780:BL780)+SUMIF(negtgel!U$2:BL$2,'Tsalin uzuulelt'!F$4,negtgel!U780:BL780)+SUMIF(negtgel!U$2:BL$2,'Tsalin uzuulelt'!F$5,negtgel!U780:BL780)</f>
      </c>
      <c r="I780">
        <f>SUMIF(negtgel!U$2:BL$2,'Tsalin uzuulelt'!H$1,negtgel!U780:BL780) + SUMIF(negtgel!U$2:BL$2,'Tsalin uzuulelt'!H$2,negtgel!U780:BL780)+SUMIF(negtgel!U$2:BL$2,'Tsalin uzuulelt'!H$3,negtgel!U780:BL780)+SUMIF(negtgel!U$2:BL$2,'Tsalin uzuulelt'!H$4,negtgel!U780:BL780)+SUMIF(negtgel!U$2:BL$2,'Tsalin uzuulelt'!H$5,negtgel!U780:BL780)</f>
      </c>
      <c r="J780">
        <f>SUMIF(negtgel!U$2:BL$2,'Tsalin uzuulelt'!J$1,negtgel!U780:BL780) + SUMIF(negtgel!U$2:BL$2,'Tsalin uzuulelt'!J$2,negtgel!U780:BL780)+SUMIF(negtgel!U$2:BL$2,'Tsalin uzuulelt'!J$3,negtgel!U780:BL780)+SUMIF(negtgel!U$2:BL$2,'Tsalin uzuulelt'!J$4,negtgel!U780:BL780)+SUMIF(negtgel!U$2:BL$2,'Tsalin uzuulelt'!J$5,negtgel!U780:BL780)</f>
      </c>
      <c r="K780">
        <f>SUMIF(negtgel!U$2:BL$2,'Tsalin uzuulelt'!L$1,negtgel!U780:BL780) + SUMIF(negtgel!U$2:BL$2,'Tsalin uzuulelt'!L$2,negtgel!U780:BL780)+SUMIF(negtgel!U$2:BL$2,'Tsalin uzuulelt'!L$3,negtgel!U780:BL780)+SUMIF(negtgel!U$2:BL$2,'Tsalin uzuulelt'!L$4,negtgel!U780:BL780)+SUMIF(negtgel!U$2:BL$2,'Tsalin uzuulelt'!L$5,negtgel!U780:BL780)</f>
      </c>
      <c r="L780">
        <f>SUMIF(negtgel!U$2:BL$2,'Tsalin uzuulelt'!N$1,negtgel!U780:BL780) + SUMIF(negtgel!U$2:BL$2,'Tsalin uzuulelt'!N$2,negtgel!U780:BL780)+SUMIF(negtgel!U$2:BL$2,'Tsalin uzuulelt'!N$3,negtgel!U780:BL780)+SUMIF(negtgel!U$2:BL$2,'Tsalin uzuulelt'!N$4,negtgel!U780:BL780)+SUMIF(negtgel!U$2:BL$2,'Tsalin uzuulelt'!N$5,negtgel!U780:BL780)</f>
      </c>
      <c r="M780">
        <f>SUMIF(negtgel!U$2:BL$2,'Tsalin uzuulelt'!P$1,negtgel!U780:BL780) + SUMIF(negtgel!U$2:BL$2,'Tsalin uzuulelt'!P$2,negtgel!U780:BL780)+ SUMIF(negtgel!U$2:BL$2,'Tsalin uzuulelt'!P$3,negtgel!U780:BL780)+ SUMIF(negtgel!U$2:BL$2,'Tsalin uzuulelt'!P$4,negtgel!U780:BL780)+ SUMIF(negtgel!U$2:BL$2,'Tsalin uzuulelt'!P$5,negtgel!U780:BL780)</f>
      </c>
      <c r="N780">
        <f>IF(ISNUMBER(U780*1)=CF780,0,K780-H780-G780)</f>
      </c>
      <c r="O780">
        <f>IF(ISNUMBER(U780*1)=CF780,0,L780)</f>
      </c>
      <c r="P780">
        <f>IF(ISNUMBER(U780*1)=CF780,0,M780)</f>
      </c>
      <c r="Q780">
        <f>IF(N780&gt;2400000,N780,0)</f>
      </c>
      <c r="R780">
        <f>IF(L780/Q780*100&lt;3,2,10)</f>
      </c>
      <c r="S780">
        <f>IF(CH780=0,0,IF(B780&gt;9,10,IF(B780&gt;8,B780,IF(B780&gt;7.7,7.8,IF(B780&gt;3,B780,IF(B780&gt;1.5,2))))))</f>
      </c>
      <c r="T780">
        <f>IFERROR(U780*1,0)</f>
      </c>
      <c r="U780" t="n">
        <v>54.0</v>
      </c>
      <c r="V780" t="s">
        <v>4478</v>
      </c>
      <c r="W780" t="s">
        <v>4464</v>
      </c>
      <c r="X780" t="n">
        <v>795935.0</v>
      </c>
      <c r="Y780" t="n">
        <v>795935.0</v>
      </c>
      <c r="Z780" t="n">
        <v>119390.0</v>
      </c>
      <c r="AA780" t="n">
        <v>159187.0</v>
      </c>
      <c r="AB780" t="n">
        <v>0.0</v>
      </c>
      <c r="AC780" t="n">
        <v>0.0</v>
      </c>
      <c r="AD780" t="n">
        <v>0.0</v>
      </c>
      <c r="AE780" t="n">
        <v>397968.0</v>
      </c>
      <c r="AF780" t="n">
        <v>60000.0</v>
      </c>
      <c r="AG780" t="n">
        <v>0.0</v>
      </c>
      <c r="AH780" t="n">
        <v>0.0</v>
      </c>
      <c r="AI780" t="n">
        <v>0.0</v>
      </c>
      <c r="AJ780" t="n">
        <v>0.0</v>
      </c>
      <c r="AK780" t="n">
        <v>0.0</v>
      </c>
      <c r="AL780" t="n">
        <v>0.0</v>
      </c>
      <c r="AM780" t="n">
        <v>0.0</v>
      </c>
      <c r="AN780" t="n">
        <v>0.0</v>
      </c>
      <c r="AO780" t="n">
        <v>1532480.0</v>
      </c>
      <c r="AP780" t="n">
        <v>153249.0</v>
      </c>
      <c r="AQ780" t="n">
        <v>131523.2</v>
      </c>
      <c r="CG780"/>
    </row>
    <row r="781">
      <c r="A781" t="n">
        <v>12.0</v>
      </c>
      <c r="B781">
        <f>IF((K781-G781-H781&gt;2400000),10,(L781/(K781-G781-H781)*100))</f>
      </c>
      <c r="C781">
        <f>IF(N781&gt;2400000,240000,(N781*S781)/100)</f>
      </c>
      <c r="D781">
        <f>IF(S781=0,0,IF((N781-I781)&gt;2400000,((((((N781-I781-J781)-240000))*0.1+(I781+J781)*0.1)))-7000,((((((N781-I781-J781)-(N781-I781-J781)*S781/100)))*0.1+(I781+J781)*0.1)-7000)))</f>
      </c>
      <c r="E781">
        <f>C781-O781</f>
      </c>
      <c r="F781">
        <f>D781-P781</f>
      </c>
      <c r="G781">
        <f>SUMIF(negtgel!U$2:BL$2,'Tsalin uzuulelt'!B$1,negtgel!U781:BL781) + SUMIF(negtgel!U$2:BL$2,'Tsalin uzuulelt'!B$2,negtgel!U781:BL781)+SUMIF(negtgel!U$2:BL$2,'Tsalin uzuulelt'!B$3,negtgel!U781:BL781)+SUMIF(negtgel!U$2:BL$2,'Tsalin uzuulelt'!B$4,negtgel!U781:BL781)+SUMIF(negtgel!U$2:BL$2,'Tsalin uzuulelt'!B$5,negtgel!U781:BL781)</f>
      </c>
      <c r="H781">
        <f>SUMIF(negtgel!U$2:BL$2,'Tsalin uzuulelt'!F$1,negtgel!U781:BL781) + SUMIF(negtgel!U$2:BL$2,'Tsalin uzuulelt'!F$2,negtgel!U781:BL781)+SUMIF(negtgel!U$2:BL$2,'Tsalin uzuulelt'!F$3,negtgel!U781:BL781)+SUMIF(negtgel!U$2:BL$2,'Tsalin uzuulelt'!F$4,negtgel!U781:BL781)+SUMIF(negtgel!U$2:BL$2,'Tsalin uzuulelt'!F$5,negtgel!U781:BL781)</f>
      </c>
      <c r="I781">
        <f>SUMIF(negtgel!U$2:BL$2,'Tsalin uzuulelt'!H$1,negtgel!U781:BL781) + SUMIF(negtgel!U$2:BL$2,'Tsalin uzuulelt'!H$2,negtgel!U781:BL781)+SUMIF(negtgel!U$2:BL$2,'Tsalin uzuulelt'!H$3,negtgel!U781:BL781)+SUMIF(negtgel!U$2:BL$2,'Tsalin uzuulelt'!H$4,negtgel!U781:BL781)+SUMIF(negtgel!U$2:BL$2,'Tsalin uzuulelt'!H$5,negtgel!U781:BL781)</f>
      </c>
      <c r="J781">
        <f>SUMIF(negtgel!U$2:BL$2,'Tsalin uzuulelt'!J$1,negtgel!U781:BL781) + SUMIF(negtgel!U$2:BL$2,'Tsalin uzuulelt'!J$2,negtgel!U781:BL781)+SUMIF(negtgel!U$2:BL$2,'Tsalin uzuulelt'!J$3,negtgel!U781:BL781)+SUMIF(negtgel!U$2:BL$2,'Tsalin uzuulelt'!J$4,negtgel!U781:BL781)+SUMIF(negtgel!U$2:BL$2,'Tsalin uzuulelt'!J$5,negtgel!U781:BL781)</f>
      </c>
      <c r="K781">
        <f>SUMIF(negtgel!U$2:BL$2,'Tsalin uzuulelt'!L$1,negtgel!U781:BL781) + SUMIF(negtgel!U$2:BL$2,'Tsalin uzuulelt'!L$2,negtgel!U781:BL781)+SUMIF(negtgel!U$2:BL$2,'Tsalin uzuulelt'!L$3,negtgel!U781:BL781)+SUMIF(negtgel!U$2:BL$2,'Tsalin uzuulelt'!L$4,negtgel!U781:BL781)+SUMIF(negtgel!U$2:BL$2,'Tsalin uzuulelt'!L$5,negtgel!U781:BL781)</f>
      </c>
      <c r="L781">
        <f>SUMIF(negtgel!U$2:BL$2,'Tsalin uzuulelt'!N$1,negtgel!U781:BL781) + SUMIF(negtgel!U$2:BL$2,'Tsalin uzuulelt'!N$2,negtgel!U781:BL781)+SUMIF(negtgel!U$2:BL$2,'Tsalin uzuulelt'!N$3,negtgel!U781:BL781)+SUMIF(negtgel!U$2:BL$2,'Tsalin uzuulelt'!N$4,negtgel!U781:BL781)+SUMIF(negtgel!U$2:BL$2,'Tsalin uzuulelt'!N$5,negtgel!U781:BL781)</f>
      </c>
      <c r="M781">
        <f>SUMIF(negtgel!U$2:BL$2,'Tsalin uzuulelt'!P$1,negtgel!U781:BL781) + SUMIF(negtgel!U$2:BL$2,'Tsalin uzuulelt'!P$2,negtgel!U781:BL781)+ SUMIF(negtgel!U$2:BL$2,'Tsalin uzuulelt'!P$3,negtgel!U781:BL781)+ SUMIF(negtgel!U$2:BL$2,'Tsalin uzuulelt'!P$4,negtgel!U781:BL781)+ SUMIF(negtgel!U$2:BL$2,'Tsalin uzuulelt'!P$5,negtgel!U781:BL781)</f>
      </c>
      <c r="N781">
        <f>IF(ISNUMBER(U781*1)=CF781,0,K781-H781-G781)</f>
      </c>
      <c r="O781">
        <f>IF(ISNUMBER(U781*1)=CF781,0,L781)</f>
      </c>
      <c r="P781">
        <f>IF(ISNUMBER(U781*1)=CF781,0,M781)</f>
      </c>
      <c r="Q781">
        <f>IF(N781&gt;2400000,N781,0)</f>
      </c>
      <c r="R781">
        <f>IF(L781/Q781*100&lt;3,2,10)</f>
      </c>
      <c r="S781">
        <f>IF(CH781=0,0,IF(B781&gt;9,10,IF(B781&gt;8,B781,IF(B781&gt;7.7,7.8,IF(B781&gt;3,B781,IF(B781&gt;1.5,2))))))</f>
      </c>
      <c r="T781">
        <f>IFERROR(U781*1,0)</f>
      </c>
      <c r="U781" t="n">
        <v>55.0</v>
      </c>
      <c r="V781" t="s">
        <v>4479</v>
      </c>
      <c r="W781" t="s">
        <v>4469</v>
      </c>
      <c r="X781" t="n">
        <v>613669.0</v>
      </c>
      <c r="Y781" t="n">
        <v>613669.0</v>
      </c>
      <c r="Z781" t="n">
        <v>92050.0</v>
      </c>
      <c r="AA781" t="n">
        <v>122734.0</v>
      </c>
      <c r="AB781" t="n">
        <v>0.0</v>
      </c>
      <c r="AC781" t="n">
        <v>0.0</v>
      </c>
      <c r="AD781" t="n">
        <v>0.0</v>
      </c>
      <c r="AE781" t="n">
        <v>306834.0</v>
      </c>
      <c r="AF781" t="n">
        <v>60000.0</v>
      </c>
      <c r="AG781" t="n">
        <v>0.0</v>
      </c>
      <c r="AH781" t="n">
        <v>0.0</v>
      </c>
      <c r="AI781" t="n">
        <v>0.0</v>
      </c>
      <c r="AJ781" t="n">
        <v>0.0</v>
      </c>
      <c r="AK781" t="n">
        <v>0.0</v>
      </c>
      <c r="AL781" t="n">
        <v>0.0</v>
      </c>
      <c r="AM781" t="n">
        <v>0.0</v>
      </c>
      <c r="AN781" t="n">
        <v>0.0</v>
      </c>
      <c r="AO781" t="n">
        <v>1195287.0</v>
      </c>
      <c r="AP781" t="n">
        <v>119529.0</v>
      </c>
      <c r="AQ781" t="n">
        <v>101175.8</v>
      </c>
      <c r="CG781"/>
    </row>
    <row r="782">
      <c r="A782" t="n">
        <v>12.0</v>
      </c>
      <c r="B782">
        <f>IF((K782-G782-H782&gt;2400000),10,(L782/(K782-G782-H782)*100))</f>
      </c>
      <c r="C782">
        <f>IF(N782&gt;2400000,240000,(N782*S782)/100)</f>
      </c>
      <c r="D782">
        <f>IF(S782=0,0,IF((N782-I782)&gt;2400000,((((((N782-I782-J782)-240000))*0.1+(I782+J782)*0.1)))-7000,((((((N782-I782-J782)-(N782-I782-J782)*S782/100)))*0.1+(I782+J782)*0.1)-7000)))</f>
      </c>
      <c r="E782">
        <f>C782-O782</f>
      </c>
      <c r="F782">
        <f>D782-P782</f>
      </c>
      <c r="G782">
        <f>SUMIF(negtgel!U$2:BL$2,'Tsalin uzuulelt'!B$1,negtgel!U782:BL782) + SUMIF(negtgel!U$2:BL$2,'Tsalin uzuulelt'!B$2,negtgel!U782:BL782)+SUMIF(negtgel!U$2:BL$2,'Tsalin uzuulelt'!B$3,negtgel!U782:BL782)+SUMIF(negtgel!U$2:BL$2,'Tsalin uzuulelt'!B$4,negtgel!U782:BL782)+SUMIF(negtgel!U$2:BL$2,'Tsalin uzuulelt'!B$5,negtgel!U782:BL782)</f>
      </c>
      <c r="H782">
        <f>SUMIF(negtgel!U$2:BL$2,'Tsalin uzuulelt'!F$1,negtgel!U782:BL782) + SUMIF(negtgel!U$2:BL$2,'Tsalin uzuulelt'!F$2,negtgel!U782:BL782)+SUMIF(negtgel!U$2:BL$2,'Tsalin uzuulelt'!F$3,negtgel!U782:BL782)+SUMIF(negtgel!U$2:BL$2,'Tsalin uzuulelt'!F$4,negtgel!U782:BL782)+SUMIF(negtgel!U$2:BL$2,'Tsalin uzuulelt'!F$5,negtgel!U782:BL782)</f>
      </c>
      <c r="I782">
        <f>SUMIF(negtgel!U$2:BL$2,'Tsalin uzuulelt'!H$1,negtgel!U782:BL782) + SUMIF(negtgel!U$2:BL$2,'Tsalin uzuulelt'!H$2,negtgel!U782:BL782)+SUMIF(negtgel!U$2:BL$2,'Tsalin uzuulelt'!H$3,negtgel!U782:BL782)+SUMIF(negtgel!U$2:BL$2,'Tsalin uzuulelt'!H$4,negtgel!U782:BL782)+SUMIF(negtgel!U$2:BL$2,'Tsalin uzuulelt'!H$5,negtgel!U782:BL782)</f>
      </c>
      <c r="J782">
        <f>SUMIF(negtgel!U$2:BL$2,'Tsalin uzuulelt'!J$1,negtgel!U782:BL782) + SUMIF(negtgel!U$2:BL$2,'Tsalin uzuulelt'!J$2,negtgel!U782:BL782)+SUMIF(negtgel!U$2:BL$2,'Tsalin uzuulelt'!J$3,negtgel!U782:BL782)+SUMIF(negtgel!U$2:BL$2,'Tsalin uzuulelt'!J$4,negtgel!U782:BL782)+SUMIF(negtgel!U$2:BL$2,'Tsalin uzuulelt'!J$5,negtgel!U782:BL782)</f>
      </c>
      <c r="K782">
        <f>SUMIF(negtgel!U$2:BL$2,'Tsalin uzuulelt'!L$1,negtgel!U782:BL782) + SUMIF(negtgel!U$2:BL$2,'Tsalin uzuulelt'!L$2,negtgel!U782:BL782)+SUMIF(negtgel!U$2:BL$2,'Tsalin uzuulelt'!L$3,negtgel!U782:BL782)+SUMIF(negtgel!U$2:BL$2,'Tsalin uzuulelt'!L$4,negtgel!U782:BL782)+SUMIF(negtgel!U$2:BL$2,'Tsalin uzuulelt'!L$5,negtgel!U782:BL782)</f>
      </c>
      <c r="L782">
        <f>SUMIF(negtgel!U$2:BL$2,'Tsalin uzuulelt'!N$1,negtgel!U782:BL782) + SUMIF(negtgel!U$2:BL$2,'Tsalin uzuulelt'!N$2,negtgel!U782:BL782)+SUMIF(negtgel!U$2:BL$2,'Tsalin uzuulelt'!N$3,negtgel!U782:BL782)+SUMIF(negtgel!U$2:BL$2,'Tsalin uzuulelt'!N$4,negtgel!U782:BL782)+SUMIF(negtgel!U$2:BL$2,'Tsalin uzuulelt'!N$5,negtgel!U782:BL782)</f>
      </c>
      <c r="M782">
        <f>SUMIF(negtgel!U$2:BL$2,'Tsalin uzuulelt'!P$1,negtgel!U782:BL782) + SUMIF(negtgel!U$2:BL$2,'Tsalin uzuulelt'!P$2,negtgel!U782:BL782)+ SUMIF(negtgel!U$2:BL$2,'Tsalin uzuulelt'!P$3,negtgel!U782:BL782)+ SUMIF(negtgel!U$2:BL$2,'Tsalin uzuulelt'!P$4,negtgel!U782:BL782)+ SUMIF(negtgel!U$2:BL$2,'Tsalin uzuulelt'!P$5,negtgel!U782:BL782)</f>
      </c>
      <c r="N782">
        <f>IF(ISNUMBER(U782*1)=CF782,0,K782-H782-G782)</f>
      </c>
      <c r="O782">
        <f>IF(ISNUMBER(U782*1)=CF782,0,L782)</f>
      </c>
      <c r="P782">
        <f>IF(ISNUMBER(U782*1)=CF782,0,M782)</f>
      </c>
      <c r="Q782">
        <f>IF(N782&gt;2400000,N782,0)</f>
      </c>
      <c r="R782">
        <f>IF(L782/Q782*100&lt;3,2,10)</f>
      </c>
      <c r="S782">
        <f>IF(CH782=0,0,IF(B782&gt;9,10,IF(B782&gt;8,B782,IF(B782&gt;7.7,7.8,IF(B782&gt;3,B782,IF(B782&gt;1.5,2))))))</f>
      </c>
      <c r="T782">
        <f>IFERROR(U782*1,0)</f>
      </c>
      <c r="U782" t="n">
        <v>56.0</v>
      </c>
      <c r="V782" t="s">
        <v>4480</v>
      </c>
      <c r="W782" t="s">
        <v>4469</v>
      </c>
      <c r="X782" t="n">
        <v>580710.0</v>
      </c>
      <c r="Y782" t="n">
        <v>580710.0</v>
      </c>
      <c r="Z782" t="n">
        <v>0.0</v>
      </c>
      <c r="AA782" t="n">
        <v>0.0</v>
      </c>
      <c r="AB782" t="n">
        <v>0.0</v>
      </c>
      <c r="AC782" t="n">
        <v>0.0</v>
      </c>
      <c r="AD782" t="n">
        <v>0.0</v>
      </c>
      <c r="AE782" t="n">
        <v>203248.0</v>
      </c>
      <c r="AF782" t="n">
        <v>60000.0</v>
      </c>
      <c r="AG782" t="n">
        <v>0.0</v>
      </c>
      <c r="AH782" t="n">
        <v>0.0</v>
      </c>
      <c r="AI782" t="n">
        <v>0.0</v>
      </c>
      <c r="AJ782" t="n">
        <v>0.0</v>
      </c>
      <c r="AK782" t="n">
        <v>0.0</v>
      </c>
      <c r="AL782" t="n">
        <v>0.0</v>
      </c>
      <c r="AM782" t="n">
        <v>0.0</v>
      </c>
      <c r="AN782" t="n">
        <v>0.0</v>
      </c>
      <c r="AO782" t="n">
        <v>843958.0</v>
      </c>
      <c r="AP782" t="n">
        <v>84396.0</v>
      </c>
      <c r="AQ782" t="n">
        <v>69556.2</v>
      </c>
      <c r="CG782"/>
    </row>
    <row r="783">
      <c r="A783" t="n">
        <v>12.0</v>
      </c>
      <c r="B783">
        <f>IF((K783-G783-H783&gt;2400000),10,(L783/(K783-G783-H783)*100))</f>
      </c>
      <c r="C783">
        <f>IF(N783&gt;2400000,240000,(N783*S783)/100)</f>
      </c>
      <c r="D783">
        <f>IF(S783=0,0,IF((N783-I783)&gt;2400000,((((((N783-I783-J783)-240000))*0.1+(I783+J783)*0.1)))-7000,((((((N783-I783-J783)-(N783-I783-J783)*S783/100)))*0.1+(I783+J783)*0.1)-7000)))</f>
      </c>
      <c r="E783">
        <f>C783-O783</f>
      </c>
      <c r="F783">
        <f>D783-P783</f>
      </c>
      <c r="G783">
        <f>SUMIF(negtgel!U$2:BL$2,'Tsalin uzuulelt'!B$1,negtgel!U783:BL783) + SUMIF(negtgel!U$2:BL$2,'Tsalin uzuulelt'!B$2,negtgel!U783:BL783)+SUMIF(negtgel!U$2:BL$2,'Tsalin uzuulelt'!B$3,negtgel!U783:BL783)+SUMIF(negtgel!U$2:BL$2,'Tsalin uzuulelt'!B$4,negtgel!U783:BL783)+SUMIF(negtgel!U$2:BL$2,'Tsalin uzuulelt'!B$5,negtgel!U783:BL783)</f>
      </c>
      <c r="H783">
        <f>SUMIF(negtgel!U$2:BL$2,'Tsalin uzuulelt'!F$1,negtgel!U783:BL783) + SUMIF(negtgel!U$2:BL$2,'Tsalin uzuulelt'!F$2,negtgel!U783:BL783)+SUMIF(negtgel!U$2:BL$2,'Tsalin uzuulelt'!F$3,negtgel!U783:BL783)+SUMIF(negtgel!U$2:BL$2,'Tsalin uzuulelt'!F$4,negtgel!U783:BL783)+SUMIF(negtgel!U$2:BL$2,'Tsalin uzuulelt'!F$5,negtgel!U783:BL783)</f>
      </c>
      <c r="I783">
        <f>SUMIF(negtgel!U$2:BL$2,'Tsalin uzuulelt'!H$1,negtgel!U783:BL783) + SUMIF(negtgel!U$2:BL$2,'Tsalin uzuulelt'!H$2,negtgel!U783:BL783)+SUMIF(negtgel!U$2:BL$2,'Tsalin uzuulelt'!H$3,negtgel!U783:BL783)+SUMIF(negtgel!U$2:BL$2,'Tsalin uzuulelt'!H$4,negtgel!U783:BL783)+SUMIF(negtgel!U$2:BL$2,'Tsalin uzuulelt'!H$5,negtgel!U783:BL783)</f>
      </c>
      <c r="J783">
        <f>SUMIF(negtgel!U$2:BL$2,'Tsalin uzuulelt'!J$1,negtgel!U783:BL783) + SUMIF(negtgel!U$2:BL$2,'Tsalin uzuulelt'!J$2,negtgel!U783:BL783)+SUMIF(negtgel!U$2:BL$2,'Tsalin uzuulelt'!J$3,negtgel!U783:BL783)+SUMIF(negtgel!U$2:BL$2,'Tsalin uzuulelt'!J$4,negtgel!U783:BL783)+SUMIF(negtgel!U$2:BL$2,'Tsalin uzuulelt'!J$5,negtgel!U783:BL783)</f>
      </c>
      <c r="K783">
        <f>SUMIF(negtgel!U$2:BL$2,'Tsalin uzuulelt'!L$1,negtgel!U783:BL783) + SUMIF(negtgel!U$2:BL$2,'Tsalin uzuulelt'!L$2,negtgel!U783:BL783)+SUMIF(negtgel!U$2:BL$2,'Tsalin uzuulelt'!L$3,negtgel!U783:BL783)+SUMIF(negtgel!U$2:BL$2,'Tsalin uzuulelt'!L$4,negtgel!U783:BL783)+SUMIF(negtgel!U$2:BL$2,'Tsalin uzuulelt'!L$5,negtgel!U783:BL783)</f>
      </c>
      <c r="L783">
        <f>SUMIF(negtgel!U$2:BL$2,'Tsalin uzuulelt'!N$1,negtgel!U783:BL783) + SUMIF(negtgel!U$2:BL$2,'Tsalin uzuulelt'!N$2,negtgel!U783:BL783)+SUMIF(negtgel!U$2:BL$2,'Tsalin uzuulelt'!N$3,negtgel!U783:BL783)+SUMIF(negtgel!U$2:BL$2,'Tsalin uzuulelt'!N$4,negtgel!U783:BL783)+SUMIF(negtgel!U$2:BL$2,'Tsalin uzuulelt'!N$5,negtgel!U783:BL783)</f>
      </c>
      <c r="M783">
        <f>SUMIF(negtgel!U$2:BL$2,'Tsalin uzuulelt'!P$1,negtgel!U783:BL783) + SUMIF(negtgel!U$2:BL$2,'Tsalin uzuulelt'!P$2,negtgel!U783:BL783)+ SUMIF(negtgel!U$2:BL$2,'Tsalin uzuulelt'!P$3,negtgel!U783:BL783)+ SUMIF(negtgel!U$2:BL$2,'Tsalin uzuulelt'!P$4,negtgel!U783:BL783)+ SUMIF(negtgel!U$2:BL$2,'Tsalin uzuulelt'!P$5,negtgel!U783:BL783)</f>
      </c>
      <c r="N783">
        <f>IF(ISNUMBER(U783*1)=CF783,0,K783-H783-G783)</f>
      </c>
      <c r="O783">
        <f>IF(ISNUMBER(U783*1)=CF783,0,L783)</f>
      </c>
      <c r="P783">
        <f>IF(ISNUMBER(U783*1)=CF783,0,M783)</f>
      </c>
      <c r="Q783">
        <f>IF(N783&gt;2400000,N783,0)</f>
      </c>
      <c r="R783">
        <f>IF(L783/Q783*100&lt;3,2,10)</f>
      </c>
      <c r="S783">
        <f>IF(CH783=0,0,IF(B783&gt;9,10,IF(B783&gt;8,B783,IF(B783&gt;7.7,7.8,IF(B783&gt;3,B783,IF(B783&gt;1.5,2))))))</f>
      </c>
      <c r="T783">
        <f>IFERROR(U783*1,0)</f>
      </c>
      <c r="U783" t="n">
        <v>57.0</v>
      </c>
      <c r="V783" t="s">
        <v>4481</v>
      </c>
      <c r="W783" t="s">
        <v>4471</v>
      </c>
      <c r="X783" t="n">
        <v>496912.0</v>
      </c>
      <c r="Y783" t="n">
        <v>496912.0</v>
      </c>
      <c r="Z783" t="n">
        <v>0.0</v>
      </c>
      <c r="AA783" t="n">
        <v>0.0</v>
      </c>
      <c r="AB783" t="n">
        <v>0.0</v>
      </c>
      <c r="AC783" t="n">
        <v>0.0</v>
      </c>
      <c r="AD783" t="n">
        <v>0.0</v>
      </c>
      <c r="AE783" t="n">
        <v>248456.0</v>
      </c>
      <c r="AF783" t="n">
        <v>60000.0</v>
      </c>
      <c r="AG783" t="n">
        <v>0.0</v>
      </c>
      <c r="AH783" t="n">
        <v>0.0</v>
      </c>
      <c r="AI783" t="n">
        <v>0.0</v>
      </c>
      <c r="AJ783" t="n">
        <v>0.0</v>
      </c>
      <c r="AK783" t="n">
        <v>0.0</v>
      </c>
      <c r="AL783" t="n">
        <v>0.0</v>
      </c>
      <c r="AM783" t="n">
        <v>0.0</v>
      </c>
      <c r="AN783" t="n">
        <v>0.0</v>
      </c>
      <c r="AO783" t="n">
        <v>805368.0</v>
      </c>
      <c r="AP783" t="n">
        <v>80537.0</v>
      </c>
      <c r="AQ783" t="n">
        <v>66083.1</v>
      </c>
      <c r="CG783"/>
    </row>
    <row r="784">
      <c r="A784" t="n">
        <v>12.0</v>
      </c>
      <c r="B784">
        <f>IF((K784-G784-H784&gt;2400000),10,(L784/(K784-G784-H784)*100))</f>
      </c>
      <c r="C784">
        <f>IF(N784&gt;2400000,240000,(N784*S784)/100)</f>
      </c>
      <c r="D784">
        <f>IF(S784=0,0,IF((N784-I784)&gt;2400000,((((((N784-I784-J784)-240000))*0.1+(I784+J784)*0.1)))-7000,((((((N784-I784-J784)-(N784-I784-J784)*S784/100)))*0.1+(I784+J784)*0.1)-7000)))</f>
      </c>
      <c r="E784">
        <f>C784-O784</f>
      </c>
      <c r="F784">
        <f>D784-P784</f>
      </c>
      <c r="G784">
        <f>SUMIF(negtgel!U$2:BL$2,'Tsalin uzuulelt'!B$1,negtgel!U784:BL784) + SUMIF(negtgel!U$2:BL$2,'Tsalin uzuulelt'!B$2,negtgel!U784:BL784)+SUMIF(negtgel!U$2:BL$2,'Tsalin uzuulelt'!B$3,negtgel!U784:BL784)+SUMIF(negtgel!U$2:BL$2,'Tsalin uzuulelt'!B$4,negtgel!U784:BL784)+SUMIF(negtgel!U$2:BL$2,'Tsalin uzuulelt'!B$5,negtgel!U784:BL784)</f>
      </c>
      <c r="H784">
        <f>SUMIF(negtgel!U$2:BL$2,'Tsalin uzuulelt'!F$1,negtgel!U784:BL784) + SUMIF(negtgel!U$2:BL$2,'Tsalin uzuulelt'!F$2,negtgel!U784:BL784)+SUMIF(negtgel!U$2:BL$2,'Tsalin uzuulelt'!F$3,negtgel!U784:BL784)+SUMIF(negtgel!U$2:BL$2,'Tsalin uzuulelt'!F$4,negtgel!U784:BL784)+SUMIF(negtgel!U$2:BL$2,'Tsalin uzuulelt'!F$5,negtgel!U784:BL784)</f>
      </c>
      <c r="I784">
        <f>SUMIF(negtgel!U$2:BL$2,'Tsalin uzuulelt'!H$1,negtgel!U784:BL784) + SUMIF(negtgel!U$2:BL$2,'Tsalin uzuulelt'!H$2,negtgel!U784:BL784)+SUMIF(negtgel!U$2:BL$2,'Tsalin uzuulelt'!H$3,negtgel!U784:BL784)+SUMIF(negtgel!U$2:BL$2,'Tsalin uzuulelt'!H$4,negtgel!U784:BL784)+SUMIF(negtgel!U$2:BL$2,'Tsalin uzuulelt'!H$5,negtgel!U784:BL784)</f>
      </c>
      <c r="J784">
        <f>SUMIF(negtgel!U$2:BL$2,'Tsalin uzuulelt'!J$1,negtgel!U784:BL784) + SUMIF(negtgel!U$2:BL$2,'Tsalin uzuulelt'!J$2,negtgel!U784:BL784)+SUMIF(negtgel!U$2:BL$2,'Tsalin uzuulelt'!J$3,negtgel!U784:BL784)+SUMIF(negtgel!U$2:BL$2,'Tsalin uzuulelt'!J$4,negtgel!U784:BL784)+SUMIF(negtgel!U$2:BL$2,'Tsalin uzuulelt'!J$5,negtgel!U784:BL784)</f>
      </c>
      <c r="K784">
        <f>SUMIF(negtgel!U$2:BL$2,'Tsalin uzuulelt'!L$1,negtgel!U784:BL784) + SUMIF(negtgel!U$2:BL$2,'Tsalin uzuulelt'!L$2,negtgel!U784:BL784)+SUMIF(negtgel!U$2:BL$2,'Tsalin uzuulelt'!L$3,negtgel!U784:BL784)+SUMIF(negtgel!U$2:BL$2,'Tsalin uzuulelt'!L$4,negtgel!U784:BL784)+SUMIF(negtgel!U$2:BL$2,'Tsalin uzuulelt'!L$5,negtgel!U784:BL784)</f>
      </c>
      <c r="L784">
        <f>SUMIF(negtgel!U$2:BL$2,'Tsalin uzuulelt'!N$1,negtgel!U784:BL784) + SUMIF(negtgel!U$2:BL$2,'Tsalin uzuulelt'!N$2,negtgel!U784:BL784)+SUMIF(negtgel!U$2:BL$2,'Tsalin uzuulelt'!N$3,negtgel!U784:BL784)+SUMIF(negtgel!U$2:BL$2,'Tsalin uzuulelt'!N$4,negtgel!U784:BL784)+SUMIF(negtgel!U$2:BL$2,'Tsalin uzuulelt'!N$5,negtgel!U784:BL784)</f>
      </c>
      <c r="M784">
        <f>SUMIF(negtgel!U$2:BL$2,'Tsalin uzuulelt'!P$1,negtgel!U784:BL784) + SUMIF(negtgel!U$2:BL$2,'Tsalin uzuulelt'!P$2,negtgel!U784:BL784)+ SUMIF(negtgel!U$2:BL$2,'Tsalin uzuulelt'!P$3,negtgel!U784:BL784)+ SUMIF(negtgel!U$2:BL$2,'Tsalin uzuulelt'!P$4,negtgel!U784:BL784)+ SUMIF(negtgel!U$2:BL$2,'Tsalin uzuulelt'!P$5,negtgel!U784:BL784)</f>
      </c>
      <c r="N784">
        <f>IF(ISNUMBER(U784*1)=CF784,0,K784-H784-G784)</f>
      </c>
      <c r="O784">
        <f>IF(ISNUMBER(U784*1)=CF784,0,L784)</f>
      </c>
      <c r="P784">
        <f>IF(ISNUMBER(U784*1)=CF784,0,M784)</f>
      </c>
      <c r="Q784">
        <f>IF(N784&gt;2400000,N784,0)</f>
      </c>
      <c r="R784">
        <f>IF(L784/Q784*100&lt;3,2,10)</f>
      </c>
      <c r="S784">
        <f>IF(CH784=0,0,IF(B784&gt;9,10,IF(B784&gt;8,B784,IF(B784&gt;7.7,7.8,IF(B784&gt;3,B784,IF(B784&gt;1.5,2))))))</f>
      </c>
      <c r="T784">
        <f>IFERROR(U784*1,0)</f>
      </c>
      <c r="U784" t="n">
        <v>58.0</v>
      </c>
      <c r="V784" t="s">
        <v>4482</v>
      </c>
      <c r="W784" t="s">
        <v>4469</v>
      </c>
      <c r="X784" t="n">
        <v>733863.0</v>
      </c>
      <c r="Y784" t="n">
        <v>733863.0</v>
      </c>
      <c r="Z784" t="n">
        <v>146773.0</v>
      </c>
      <c r="AA784" t="n">
        <v>146773.0</v>
      </c>
      <c r="AB784" t="n">
        <v>0.0</v>
      </c>
      <c r="AC784" t="n">
        <v>110079.0</v>
      </c>
      <c r="AD784" t="n">
        <v>0.0</v>
      </c>
      <c r="AE784" t="n">
        <v>366932.0</v>
      </c>
      <c r="AF784" t="n">
        <v>60000.0</v>
      </c>
      <c r="AG784" t="n">
        <v>0.0</v>
      </c>
      <c r="AH784" t="n">
        <v>0.0</v>
      </c>
      <c r="AI784" t="n">
        <v>0.0</v>
      </c>
      <c r="AJ784" t="n">
        <v>0.0</v>
      </c>
      <c r="AK784" t="n">
        <v>0.0</v>
      </c>
      <c r="AL784" t="n">
        <v>0.0</v>
      </c>
      <c r="AM784" t="n">
        <v>0.0</v>
      </c>
      <c r="AN784" t="n">
        <v>0.0</v>
      </c>
      <c r="AO784" t="n">
        <v>1564420.0</v>
      </c>
      <c r="AP784" t="n">
        <v>156441.0</v>
      </c>
      <c r="AQ784" t="n">
        <v>134397.8</v>
      </c>
      <c r="CG784"/>
    </row>
    <row r="785">
      <c r="A785" t="n">
        <v>12.0</v>
      </c>
      <c r="B785">
        <f>IF((K785-G785-H785&gt;2400000),10,(L785/(K785-G785-H785)*100))</f>
      </c>
      <c r="C785">
        <f>IF(N785&gt;2400000,240000,(N785*S785)/100)</f>
      </c>
      <c r="D785">
        <f>IF(S785=0,0,IF((N785-I785)&gt;2400000,((((((N785-I785-J785)-240000))*0.1+(I785+J785)*0.1)))-7000,((((((N785-I785-J785)-(N785-I785-J785)*S785/100)))*0.1+(I785+J785)*0.1)-7000)))</f>
      </c>
      <c r="E785">
        <f>C785-O785</f>
      </c>
      <c r="F785">
        <f>D785-P785</f>
      </c>
      <c r="G785">
        <f>SUMIF(negtgel!U$2:BL$2,'Tsalin uzuulelt'!B$1,negtgel!U785:BL785) + SUMIF(negtgel!U$2:BL$2,'Tsalin uzuulelt'!B$2,negtgel!U785:BL785)+SUMIF(negtgel!U$2:BL$2,'Tsalin uzuulelt'!B$3,negtgel!U785:BL785)+SUMIF(negtgel!U$2:BL$2,'Tsalin uzuulelt'!B$4,negtgel!U785:BL785)+SUMIF(negtgel!U$2:BL$2,'Tsalin uzuulelt'!B$5,negtgel!U785:BL785)</f>
      </c>
      <c r="H785">
        <f>SUMIF(negtgel!U$2:BL$2,'Tsalin uzuulelt'!F$1,negtgel!U785:BL785) + SUMIF(negtgel!U$2:BL$2,'Tsalin uzuulelt'!F$2,negtgel!U785:BL785)+SUMIF(negtgel!U$2:BL$2,'Tsalin uzuulelt'!F$3,negtgel!U785:BL785)+SUMIF(negtgel!U$2:BL$2,'Tsalin uzuulelt'!F$4,negtgel!U785:BL785)+SUMIF(negtgel!U$2:BL$2,'Tsalin uzuulelt'!F$5,negtgel!U785:BL785)</f>
      </c>
      <c r="I785">
        <f>SUMIF(negtgel!U$2:BL$2,'Tsalin uzuulelt'!H$1,negtgel!U785:BL785) + SUMIF(negtgel!U$2:BL$2,'Tsalin uzuulelt'!H$2,negtgel!U785:BL785)+SUMIF(negtgel!U$2:BL$2,'Tsalin uzuulelt'!H$3,negtgel!U785:BL785)+SUMIF(negtgel!U$2:BL$2,'Tsalin uzuulelt'!H$4,negtgel!U785:BL785)+SUMIF(negtgel!U$2:BL$2,'Tsalin uzuulelt'!H$5,negtgel!U785:BL785)</f>
      </c>
      <c r="J785">
        <f>SUMIF(negtgel!U$2:BL$2,'Tsalin uzuulelt'!J$1,negtgel!U785:BL785) + SUMIF(negtgel!U$2:BL$2,'Tsalin uzuulelt'!J$2,negtgel!U785:BL785)+SUMIF(negtgel!U$2:BL$2,'Tsalin uzuulelt'!J$3,negtgel!U785:BL785)+SUMIF(negtgel!U$2:BL$2,'Tsalin uzuulelt'!J$4,negtgel!U785:BL785)+SUMIF(negtgel!U$2:BL$2,'Tsalin uzuulelt'!J$5,negtgel!U785:BL785)</f>
      </c>
      <c r="K785">
        <f>SUMIF(negtgel!U$2:BL$2,'Tsalin uzuulelt'!L$1,negtgel!U785:BL785) + SUMIF(negtgel!U$2:BL$2,'Tsalin uzuulelt'!L$2,negtgel!U785:BL785)+SUMIF(negtgel!U$2:BL$2,'Tsalin uzuulelt'!L$3,negtgel!U785:BL785)+SUMIF(negtgel!U$2:BL$2,'Tsalin uzuulelt'!L$4,negtgel!U785:BL785)+SUMIF(negtgel!U$2:BL$2,'Tsalin uzuulelt'!L$5,negtgel!U785:BL785)</f>
      </c>
      <c r="L785">
        <f>SUMIF(negtgel!U$2:BL$2,'Tsalin uzuulelt'!N$1,negtgel!U785:BL785) + SUMIF(negtgel!U$2:BL$2,'Tsalin uzuulelt'!N$2,negtgel!U785:BL785)+SUMIF(negtgel!U$2:BL$2,'Tsalin uzuulelt'!N$3,negtgel!U785:BL785)+SUMIF(negtgel!U$2:BL$2,'Tsalin uzuulelt'!N$4,negtgel!U785:BL785)+SUMIF(negtgel!U$2:BL$2,'Tsalin uzuulelt'!N$5,negtgel!U785:BL785)</f>
      </c>
      <c r="M785">
        <f>SUMIF(negtgel!U$2:BL$2,'Tsalin uzuulelt'!P$1,negtgel!U785:BL785) + SUMIF(negtgel!U$2:BL$2,'Tsalin uzuulelt'!P$2,negtgel!U785:BL785)+ SUMIF(negtgel!U$2:BL$2,'Tsalin uzuulelt'!P$3,negtgel!U785:BL785)+ SUMIF(negtgel!U$2:BL$2,'Tsalin uzuulelt'!P$4,negtgel!U785:BL785)+ SUMIF(negtgel!U$2:BL$2,'Tsalin uzuulelt'!P$5,negtgel!U785:BL785)</f>
      </c>
      <c r="N785">
        <f>IF(ISNUMBER(U785*1)=CF785,0,K785-H785-G785)</f>
      </c>
      <c r="O785">
        <f>IF(ISNUMBER(U785*1)=CF785,0,L785)</f>
      </c>
      <c r="P785">
        <f>IF(ISNUMBER(U785*1)=CF785,0,M785)</f>
      </c>
      <c r="Q785">
        <f>IF(N785&gt;2400000,N785,0)</f>
      </c>
      <c r="R785">
        <f>IF(L785/Q785*100&lt;3,2,10)</f>
      </c>
      <c r="S785">
        <f>IF(CH785=0,0,IF(B785&gt;9,10,IF(B785&gt;8,B785,IF(B785&gt;7.7,7.8,IF(B785&gt;3,B785,IF(B785&gt;1.5,2))))))</f>
      </c>
      <c r="T785">
        <f>IFERROR(U785*1,0)</f>
      </c>
      <c r="U785" t="s">
        <v>4466</v>
      </c>
      <c r="V785"/>
      <c r="W785"/>
      <c r="X785" t="n">
        <v>5622775.0</v>
      </c>
      <c r="Y785" t="n">
        <v>5622775.0</v>
      </c>
      <c r="Z785" t="n">
        <v>490511.0</v>
      </c>
      <c r="AA785" t="n">
        <v>656231.0</v>
      </c>
      <c r="AB785" t="n">
        <v>0.0</v>
      </c>
      <c r="AC785" t="n">
        <v>211694.0</v>
      </c>
      <c r="AD785" t="n">
        <v>0.0</v>
      </c>
      <c r="AE785" t="n">
        <v>2649743.0</v>
      </c>
      <c r="AF785" t="n">
        <v>540000.0</v>
      </c>
      <c r="AG785" t="n">
        <v>0.0</v>
      </c>
      <c r="AH785" t="n">
        <v>0.0</v>
      </c>
      <c r="AI785" t="n">
        <v>0.0</v>
      </c>
      <c r="AJ785" t="n">
        <v>0.0</v>
      </c>
      <c r="AK785" t="n">
        <v>0.0</v>
      </c>
      <c r="AL785" t="n">
        <v>0.0</v>
      </c>
      <c r="AM785" t="n">
        <v>0.0</v>
      </c>
      <c r="AN785" t="n">
        <v>0.0</v>
      </c>
      <c r="AO785" t="n">
        <v>1.0170954E7</v>
      </c>
      <c r="AP785" t="n">
        <v>1017097.0</v>
      </c>
      <c r="AQ785" t="n">
        <v>857785.8</v>
      </c>
      <c r="CG785"/>
    </row>
    <row r="786">
      <c r="A786" t="n">
        <v>12.0</v>
      </c>
      <c r="B786">
        <f>IF((K786-G786-H786&gt;2400000),10,(L786/(K786-G786-H786)*100))</f>
      </c>
      <c r="C786">
        <f>IF(N786&gt;2400000,240000,(N786*S786)/100)</f>
      </c>
      <c r="D786">
        <f>IF(S786=0,0,IF((N786-I786)&gt;2400000,((((((N786-I786-J786)-240000))*0.1+(I786+J786)*0.1)))-7000,((((((N786-I786-J786)-(N786-I786-J786)*S786/100)))*0.1+(I786+J786)*0.1)-7000)))</f>
      </c>
      <c r="E786">
        <f>C786-O786</f>
      </c>
      <c r="F786">
        <f>D786-P786</f>
      </c>
      <c r="G786">
        <f>SUMIF(negtgel!U$2:BL$2,'Tsalin uzuulelt'!B$1,negtgel!U786:BL786) + SUMIF(negtgel!U$2:BL$2,'Tsalin uzuulelt'!B$2,negtgel!U786:BL786)+SUMIF(negtgel!U$2:BL$2,'Tsalin uzuulelt'!B$3,negtgel!U786:BL786)+SUMIF(negtgel!U$2:BL$2,'Tsalin uzuulelt'!B$4,negtgel!U786:BL786)+SUMIF(negtgel!U$2:BL$2,'Tsalin uzuulelt'!B$5,negtgel!U786:BL786)</f>
      </c>
      <c r="H786">
        <f>SUMIF(negtgel!U$2:BL$2,'Tsalin uzuulelt'!F$1,negtgel!U786:BL786) + SUMIF(negtgel!U$2:BL$2,'Tsalin uzuulelt'!F$2,negtgel!U786:BL786)+SUMIF(negtgel!U$2:BL$2,'Tsalin uzuulelt'!F$3,negtgel!U786:BL786)+SUMIF(negtgel!U$2:BL$2,'Tsalin uzuulelt'!F$4,negtgel!U786:BL786)+SUMIF(negtgel!U$2:BL$2,'Tsalin uzuulelt'!F$5,negtgel!U786:BL786)</f>
      </c>
      <c r="I786">
        <f>SUMIF(negtgel!U$2:BL$2,'Tsalin uzuulelt'!H$1,negtgel!U786:BL786) + SUMIF(negtgel!U$2:BL$2,'Tsalin uzuulelt'!H$2,negtgel!U786:BL786)+SUMIF(negtgel!U$2:BL$2,'Tsalin uzuulelt'!H$3,negtgel!U786:BL786)+SUMIF(negtgel!U$2:BL$2,'Tsalin uzuulelt'!H$4,negtgel!U786:BL786)+SUMIF(negtgel!U$2:BL$2,'Tsalin uzuulelt'!H$5,negtgel!U786:BL786)</f>
      </c>
      <c r="J786">
        <f>SUMIF(negtgel!U$2:BL$2,'Tsalin uzuulelt'!J$1,negtgel!U786:BL786) + SUMIF(negtgel!U$2:BL$2,'Tsalin uzuulelt'!J$2,negtgel!U786:BL786)+SUMIF(negtgel!U$2:BL$2,'Tsalin uzuulelt'!J$3,negtgel!U786:BL786)+SUMIF(negtgel!U$2:BL$2,'Tsalin uzuulelt'!J$4,negtgel!U786:BL786)+SUMIF(negtgel!U$2:BL$2,'Tsalin uzuulelt'!J$5,negtgel!U786:BL786)</f>
      </c>
      <c r="K786">
        <f>SUMIF(negtgel!U$2:BL$2,'Tsalin uzuulelt'!L$1,negtgel!U786:BL786) + SUMIF(negtgel!U$2:BL$2,'Tsalin uzuulelt'!L$2,negtgel!U786:BL786)+SUMIF(negtgel!U$2:BL$2,'Tsalin uzuulelt'!L$3,negtgel!U786:BL786)+SUMIF(negtgel!U$2:BL$2,'Tsalin uzuulelt'!L$4,negtgel!U786:BL786)+SUMIF(negtgel!U$2:BL$2,'Tsalin uzuulelt'!L$5,negtgel!U786:BL786)</f>
      </c>
      <c r="L786">
        <f>SUMIF(negtgel!U$2:BL$2,'Tsalin uzuulelt'!N$1,negtgel!U786:BL786) + SUMIF(negtgel!U$2:BL$2,'Tsalin uzuulelt'!N$2,negtgel!U786:BL786)+SUMIF(negtgel!U$2:BL$2,'Tsalin uzuulelt'!N$3,negtgel!U786:BL786)+SUMIF(negtgel!U$2:BL$2,'Tsalin uzuulelt'!N$4,negtgel!U786:BL786)+SUMIF(negtgel!U$2:BL$2,'Tsalin uzuulelt'!N$5,negtgel!U786:BL786)</f>
      </c>
      <c r="M786">
        <f>SUMIF(negtgel!U$2:BL$2,'Tsalin uzuulelt'!P$1,negtgel!U786:BL786) + SUMIF(negtgel!U$2:BL$2,'Tsalin uzuulelt'!P$2,negtgel!U786:BL786)+ SUMIF(negtgel!U$2:BL$2,'Tsalin uzuulelt'!P$3,negtgel!U786:BL786)+ SUMIF(negtgel!U$2:BL$2,'Tsalin uzuulelt'!P$4,negtgel!U786:BL786)+ SUMIF(negtgel!U$2:BL$2,'Tsalin uzuulelt'!P$5,negtgel!U786:BL786)</f>
      </c>
      <c r="N786">
        <f>IF(ISNUMBER(U786*1)=CF786,0,K786-H786-G786)</f>
      </c>
      <c r="O786">
        <f>IF(ISNUMBER(U786*1)=CF786,0,L786)</f>
      </c>
      <c r="P786">
        <f>IF(ISNUMBER(U786*1)=CF786,0,M786)</f>
      </c>
      <c r="Q786">
        <f>IF(N786&gt;2400000,N786,0)</f>
      </c>
      <c r="R786">
        <f>IF(L786/Q786*100&lt;3,2,10)</f>
      </c>
      <c r="S786">
        <f>IF(CH786=0,0,IF(B786&gt;9,10,IF(B786&gt;8,B786,IF(B786&gt;7.7,7.8,IF(B786&gt;3,B786,IF(B786&gt;1.5,2))))))</f>
      </c>
      <c r="T786">
        <f>IFERROR(U786*1,0)</f>
      </c>
      <c r="U786" t="s">
        <v>4483</v>
      </c>
      <c r="V786"/>
      <c r="W786"/>
      <c r="X786"/>
      <c r="Y786"/>
      <c r="Z786"/>
      <c r="AA786"/>
      <c r="AB786"/>
      <c r="AC786"/>
      <c r="AD786"/>
      <c r="AE786"/>
      <c r="AF786"/>
      <c r="AG786"/>
      <c r="AH786"/>
      <c r="AI786"/>
      <c r="AJ786"/>
      <c r="AK786"/>
      <c r="AL786"/>
      <c r="AM786"/>
      <c r="AN786"/>
      <c r="AO786"/>
      <c r="AP786"/>
      <c r="AQ786"/>
      <c r="CG786"/>
    </row>
    <row r="787">
      <c r="A787" t="n">
        <v>12.0</v>
      </c>
      <c r="B787">
        <f>IF((K787-G787-H787&gt;2400000),10,(L787/(K787-G787-H787)*100))</f>
      </c>
      <c r="C787">
        <f>IF(N787&gt;2400000,240000,(N787*S787)/100)</f>
      </c>
      <c r="D787">
        <f>IF(S787=0,0,IF((N787-I787)&gt;2400000,((((((N787-I787-J787)-240000))*0.1+(I787+J787)*0.1)))-7000,((((((N787-I787-J787)-(N787-I787-J787)*S787/100)))*0.1+(I787+J787)*0.1)-7000)))</f>
      </c>
      <c r="E787">
        <f>C787-O787</f>
      </c>
      <c r="F787">
        <f>D787-P787</f>
      </c>
      <c r="G787">
        <f>SUMIF(negtgel!U$2:BL$2,'Tsalin uzuulelt'!B$1,negtgel!U787:BL787) + SUMIF(negtgel!U$2:BL$2,'Tsalin uzuulelt'!B$2,negtgel!U787:BL787)+SUMIF(negtgel!U$2:BL$2,'Tsalin uzuulelt'!B$3,negtgel!U787:BL787)+SUMIF(negtgel!U$2:BL$2,'Tsalin uzuulelt'!B$4,negtgel!U787:BL787)+SUMIF(negtgel!U$2:BL$2,'Tsalin uzuulelt'!B$5,negtgel!U787:BL787)</f>
      </c>
      <c r="H787">
        <f>SUMIF(negtgel!U$2:BL$2,'Tsalin uzuulelt'!F$1,negtgel!U787:BL787) + SUMIF(negtgel!U$2:BL$2,'Tsalin uzuulelt'!F$2,negtgel!U787:BL787)+SUMIF(negtgel!U$2:BL$2,'Tsalin uzuulelt'!F$3,negtgel!U787:BL787)+SUMIF(negtgel!U$2:BL$2,'Tsalin uzuulelt'!F$4,negtgel!U787:BL787)+SUMIF(negtgel!U$2:BL$2,'Tsalin uzuulelt'!F$5,negtgel!U787:BL787)</f>
      </c>
      <c r="I787">
        <f>SUMIF(negtgel!U$2:BL$2,'Tsalin uzuulelt'!H$1,negtgel!U787:BL787) + SUMIF(negtgel!U$2:BL$2,'Tsalin uzuulelt'!H$2,negtgel!U787:BL787)+SUMIF(negtgel!U$2:BL$2,'Tsalin uzuulelt'!H$3,negtgel!U787:BL787)+SUMIF(negtgel!U$2:BL$2,'Tsalin uzuulelt'!H$4,negtgel!U787:BL787)+SUMIF(negtgel!U$2:BL$2,'Tsalin uzuulelt'!H$5,negtgel!U787:BL787)</f>
      </c>
      <c r="J787">
        <f>SUMIF(negtgel!U$2:BL$2,'Tsalin uzuulelt'!J$1,negtgel!U787:BL787) + SUMIF(negtgel!U$2:BL$2,'Tsalin uzuulelt'!J$2,negtgel!U787:BL787)+SUMIF(negtgel!U$2:BL$2,'Tsalin uzuulelt'!J$3,negtgel!U787:BL787)+SUMIF(negtgel!U$2:BL$2,'Tsalin uzuulelt'!J$4,negtgel!U787:BL787)+SUMIF(negtgel!U$2:BL$2,'Tsalin uzuulelt'!J$5,negtgel!U787:BL787)</f>
      </c>
      <c r="K787">
        <f>SUMIF(negtgel!U$2:BL$2,'Tsalin uzuulelt'!L$1,negtgel!U787:BL787) + SUMIF(negtgel!U$2:BL$2,'Tsalin uzuulelt'!L$2,negtgel!U787:BL787)+SUMIF(negtgel!U$2:BL$2,'Tsalin uzuulelt'!L$3,negtgel!U787:BL787)+SUMIF(negtgel!U$2:BL$2,'Tsalin uzuulelt'!L$4,negtgel!U787:BL787)+SUMIF(negtgel!U$2:BL$2,'Tsalin uzuulelt'!L$5,negtgel!U787:BL787)</f>
      </c>
      <c r="L787">
        <f>SUMIF(negtgel!U$2:BL$2,'Tsalin uzuulelt'!N$1,negtgel!U787:BL787) + SUMIF(negtgel!U$2:BL$2,'Tsalin uzuulelt'!N$2,negtgel!U787:BL787)+SUMIF(negtgel!U$2:BL$2,'Tsalin uzuulelt'!N$3,negtgel!U787:BL787)+SUMIF(negtgel!U$2:BL$2,'Tsalin uzuulelt'!N$4,negtgel!U787:BL787)+SUMIF(negtgel!U$2:BL$2,'Tsalin uzuulelt'!N$5,negtgel!U787:BL787)</f>
      </c>
      <c r="M787">
        <f>SUMIF(negtgel!U$2:BL$2,'Tsalin uzuulelt'!P$1,negtgel!U787:BL787) + SUMIF(negtgel!U$2:BL$2,'Tsalin uzuulelt'!P$2,negtgel!U787:BL787)+ SUMIF(negtgel!U$2:BL$2,'Tsalin uzuulelt'!P$3,negtgel!U787:BL787)+ SUMIF(negtgel!U$2:BL$2,'Tsalin uzuulelt'!P$4,negtgel!U787:BL787)+ SUMIF(negtgel!U$2:BL$2,'Tsalin uzuulelt'!P$5,negtgel!U787:BL787)</f>
      </c>
      <c r="N787">
        <f>IF(ISNUMBER(U787*1)=CF787,0,K787-H787-G787)</f>
      </c>
      <c r="O787">
        <f>IF(ISNUMBER(U787*1)=CF787,0,L787)</f>
      </c>
      <c r="P787">
        <f>IF(ISNUMBER(U787*1)=CF787,0,M787)</f>
      </c>
      <c r="Q787">
        <f>IF(N787&gt;2400000,N787,0)</f>
      </c>
      <c r="R787">
        <f>IF(L787/Q787*100&lt;3,2,10)</f>
      </c>
      <c r="S787">
        <f>IF(CH787=0,0,IF(B787&gt;9,10,IF(B787&gt;8,B787,IF(B787&gt;7.7,7.8,IF(B787&gt;3,B787,IF(B787&gt;1.5,2))))))</f>
      </c>
      <c r="T787">
        <f>IFERROR(U787*1,0)</f>
      </c>
      <c r="U787" t="n">
        <v>59.0</v>
      </c>
      <c r="V787" t="s">
        <v>4484</v>
      </c>
      <c r="W787" t="s">
        <v>4469</v>
      </c>
      <c r="X787" t="n">
        <v>645556.0</v>
      </c>
      <c r="Y787" t="n">
        <v>645556.0</v>
      </c>
      <c r="Z787" t="n">
        <v>64556.0</v>
      </c>
      <c r="AA787" t="n">
        <v>109745.0</v>
      </c>
      <c r="AB787" t="n">
        <v>0.0</v>
      </c>
      <c r="AC787" t="n">
        <v>0.0</v>
      </c>
      <c r="AD787" t="n">
        <v>0.0</v>
      </c>
      <c r="AE787" t="n">
        <v>322778.0</v>
      </c>
      <c r="AF787" t="n">
        <v>60000.0</v>
      </c>
      <c r="AG787" t="n">
        <v>0.0</v>
      </c>
      <c r="AH787" t="n">
        <v>0.0</v>
      </c>
      <c r="AI787" t="n">
        <v>0.0</v>
      </c>
      <c r="AJ787" t="n">
        <v>0.0</v>
      </c>
      <c r="AK787" t="n">
        <v>0.0</v>
      </c>
      <c r="AL787" t="n">
        <v>0.0</v>
      </c>
      <c r="AM787" t="n">
        <v>0.0</v>
      </c>
      <c r="AN787" t="n">
        <v>0.0</v>
      </c>
      <c r="AO787" t="n">
        <v>1202635.0</v>
      </c>
      <c r="AP787" t="n">
        <v>120263.0</v>
      </c>
      <c r="AQ787" t="n">
        <v>101837.2</v>
      </c>
      <c r="CG787"/>
    </row>
    <row r="788">
      <c r="A788" t="n">
        <v>12.0</v>
      </c>
      <c r="B788">
        <f>IF((K788-G788-H788&gt;2400000),10,(L788/(K788-G788-H788)*100))</f>
      </c>
      <c r="C788">
        <f>IF(N788&gt;2400000,240000,(N788*S788)/100)</f>
      </c>
      <c r="D788">
        <f>IF(S788=0,0,IF((N788-I788)&gt;2400000,((((((N788-I788-J788)-240000))*0.1+(I788+J788)*0.1)))-7000,((((((N788-I788-J788)-(N788-I788-J788)*S788/100)))*0.1+(I788+J788)*0.1)-7000)))</f>
      </c>
      <c r="E788">
        <f>C788-O788</f>
      </c>
      <c r="F788">
        <f>D788-P788</f>
      </c>
      <c r="G788">
        <f>SUMIF(negtgel!U$2:BL$2,'Tsalin uzuulelt'!B$1,negtgel!U788:BL788) + SUMIF(negtgel!U$2:BL$2,'Tsalin uzuulelt'!B$2,negtgel!U788:BL788)+SUMIF(negtgel!U$2:BL$2,'Tsalin uzuulelt'!B$3,negtgel!U788:BL788)+SUMIF(negtgel!U$2:BL$2,'Tsalin uzuulelt'!B$4,negtgel!U788:BL788)+SUMIF(negtgel!U$2:BL$2,'Tsalin uzuulelt'!B$5,negtgel!U788:BL788)</f>
      </c>
      <c r="H788">
        <f>SUMIF(negtgel!U$2:BL$2,'Tsalin uzuulelt'!F$1,negtgel!U788:BL788) + SUMIF(negtgel!U$2:BL$2,'Tsalin uzuulelt'!F$2,negtgel!U788:BL788)+SUMIF(negtgel!U$2:BL$2,'Tsalin uzuulelt'!F$3,negtgel!U788:BL788)+SUMIF(negtgel!U$2:BL$2,'Tsalin uzuulelt'!F$4,negtgel!U788:BL788)+SUMIF(negtgel!U$2:BL$2,'Tsalin uzuulelt'!F$5,negtgel!U788:BL788)</f>
      </c>
      <c r="I788">
        <f>SUMIF(negtgel!U$2:BL$2,'Tsalin uzuulelt'!H$1,negtgel!U788:BL788) + SUMIF(negtgel!U$2:BL$2,'Tsalin uzuulelt'!H$2,negtgel!U788:BL788)+SUMIF(negtgel!U$2:BL$2,'Tsalin uzuulelt'!H$3,negtgel!U788:BL788)+SUMIF(negtgel!U$2:BL$2,'Tsalin uzuulelt'!H$4,negtgel!U788:BL788)+SUMIF(negtgel!U$2:BL$2,'Tsalin uzuulelt'!H$5,negtgel!U788:BL788)</f>
      </c>
      <c r="J788">
        <f>SUMIF(negtgel!U$2:BL$2,'Tsalin uzuulelt'!J$1,negtgel!U788:BL788) + SUMIF(negtgel!U$2:BL$2,'Tsalin uzuulelt'!J$2,negtgel!U788:BL788)+SUMIF(negtgel!U$2:BL$2,'Tsalin uzuulelt'!J$3,negtgel!U788:BL788)+SUMIF(negtgel!U$2:BL$2,'Tsalin uzuulelt'!J$4,negtgel!U788:BL788)+SUMIF(negtgel!U$2:BL$2,'Tsalin uzuulelt'!J$5,negtgel!U788:BL788)</f>
      </c>
      <c r="K788">
        <f>SUMIF(negtgel!U$2:BL$2,'Tsalin uzuulelt'!L$1,negtgel!U788:BL788) + SUMIF(negtgel!U$2:BL$2,'Tsalin uzuulelt'!L$2,negtgel!U788:BL788)+SUMIF(negtgel!U$2:BL$2,'Tsalin uzuulelt'!L$3,negtgel!U788:BL788)+SUMIF(negtgel!U$2:BL$2,'Tsalin uzuulelt'!L$4,negtgel!U788:BL788)+SUMIF(negtgel!U$2:BL$2,'Tsalin uzuulelt'!L$5,negtgel!U788:BL788)</f>
      </c>
      <c r="L788">
        <f>SUMIF(negtgel!U$2:BL$2,'Tsalin uzuulelt'!N$1,negtgel!U788:BL788) + SUMIF(negtgel!U$2:BL$2,'Tsalin uzuulelt'!N$2,negtgel!U788:BL788)+SUMIF(negtgel!U$2:BL$2,'Tsalin uzuulelt'!N$3,negtgel!U788:BL788)+SUMIF(negtgel!U$2:BL$2,'Tsalin uzuulelt'!N$4,negtgel!U788:BL788)+SUMIF(negtgel!U$2:BL$2,'Tsalin uzuulelt'!N$5,negtgel!U788:BL788)</f>
      </c>
      <c r="M788">
        <f>SUMIF(negtgel!U$2:BL$2,'Tsalin uzuulelt'!P$1,negtgel!U788:BL788) + SUMIF(negtgel!U$2:BL$2,'Tsalin uzuulelt'!P$2,negtgel!U788:BL788)+ SUMIF(negtgel!U$2:BL$2,'Tsalin uzuulelt'!P$3,negtgel!U788:BL788)+ SUMIF(negtgel!U$2:BL$2,'Tsalin uzuulelt'!P$4,negtgel!U788:BL788)+ SUMIF(negtgel!U$2:BL$2,'Tsalin uzuulelt'!P$5,negtgel!U788:BL788)</f>
      </c>
      <c r="N788">
        <f>IF(ISNUMBER(U788*1)=CF788,0,K788-H788-G788)</f>
      </c>
      <c r="O788">
        <f>IF(ISNUMBER(U788*1)=CF788,0,L788)</f>
      </c>
      <c r="P788">
        <f>IF(ISNUMBER(U788*1)=CF788,0,M788)</f>
      </c>
      <c r="Q788">
        <f>IF(N788&gt;2400000,N788,0)</f>
      </c>
      <c r="R788">
        <f>IF(L788/Q788*100&lt;3,2,10)</f>
      </c>
      <c r="S788">
        <f>IF(CH788=0,0,IF(B788&gt;9,10,IF(B788&gt;8,B788,IF(B788&gt;7.7,7.8,IF(B788&gt;3,B788,IF(B788&gt;1.5,2))))))</f>
      </c>
      <c r="T788">
        <f>IFERROR(U788*1,0)</f>
      </c>
      <c r="U788" t="n">
        <v>68.0</v>
      </c>
      <c r="V788" t="s">
        <v>4493</v>
      </c>
      <c r="W788" t="s">
        <v>4471</v>
      </c>
      <c r="X788" t="n">
        <v>500784.0</v>
      </c>
      <c r="Y788" t="n">
        <v>500784.0</v>
      </c>
      <c r="Z788" t="n">
        <v>0.0</v>
      </c>
      <c r="AA788" t="n">
        <v>0.0</v>
      </c>
      <c r="AB788" t="n">
        <v>50078.0</v>
      </c>
      <c r="AC788" t="n">
        <v>0.0</v>
      </c>
      <c r="AD788" t="n">
        <v>0.0</v>
      </c>
      <c r="AE788" t="n">
        <v>250392.0</v>
      </c>
      <c r="AF788" t="n">
        <v>60000.0</v>
      </c>
      <c r="AG788" t="n">
        <v>0.0</v>
      </c>
      <c r="AH788" t="n">
        <v>0.0</v>
      </c>
      <c r="AI788" t="n">
        <v>0.0</v>
      </c>
      <c r="AJ788" t="n">
        <v>0.0</v>
      </c>
      <c r="AK788" t="n">
        <v>0.0</v>
      </c>
      <c r="AL788" t="n">
        <v>0.0</v>
      </c>
      <c r="AM788" t="n">
        <v>0.0</v>
      </c>
      <c r="AN788" t="n">
        <v>0.0</v>
      </c>
      <c r="AO788" t="n">
        <v>861254.0</v>
      </c>
      <c r="AP788" t="n">
        <v>86126.0</v>
      </c>
      <c r="AQ788" t="n">
        <v>71112.9</v>
      </c>
      <c r="CG788"/>
    </row>
    <row r="789">
      <c r="A789" t="n">
        <v>12.0</v>
      </c>
      <c r="B789">
        <f>IF((K789-G789-H789&gt;2400000),10,(L789/(K789-G789-H789)*100))</f>
      </c>
      <c r="C789">
        <f>IF(N789&gt;2400000,240000,(N789*S789)/100)</f>
      </c>
      <c r="D789">
        <f>IF(S789=0,0,IF((N789-I789)&gt;2400000,((((((N789-I789-J789)-240000))*0.1+(I789+J789)*0.1)))-7000,((((((N789-I789-J789)-(N789-I789-J789)*S789/100)))*0.1+(I789+J789)*0.1)-7000)))</f>
      </c>
      <c r="E789">
        <f>C789-O789</f>
      </c>
      <c r="F789">
        <f>D789-P789</f>
      </c>
      <c r="G789">
        <f>SUMIF(negtgel!U$2:BL$2,'Tsalin uzuulelt'!B$1,negtgel!U789:BL789) + SUMIF(negtgel!U$2:BL$2,'Tsalin uzuulelt'!B$2,negtgel!U789:BL789)+SUMIF(negtgel!U$2:BL$2,'Tsalin uzuulelt'!B$3,negtgel!U789:BL789)+SUMIF(negtgel!U$2:BL$2,'Tsalin uzuulelt'!B$4,negtgel!U789:BL789)+SUMIF(negtgel!U$2:BL$2,'Tsalin uzuulelt'!B$5,negtgel!U789:BL789)</f>
      </c>
      <c r="H789">
        <f>SUMIF(negtgel!U$2:BL$2,'Tsalin uzuulelt'!F$1,negtgel!U789:BL789) + SUMIF(negtgel!U$2:BL$2,'Tsalin uzuulelt'!F$2,negtgel!U789:BL789)+SUMIF(negtgel!U$2:BL$2,'Tsalin uzuulelt'!F$3,negtgel!U789:BL789)+SUMIF(negtgel!U$2:BL$2,'Tsalin uzuulelt'!F$4,negtgel!U789:BL789)+SUMIF(negtgel!U$2:BL$2,'Tsalin uzuulelt'!F$5,negtgel!U789:BL789)</f>
      </c>
      <c r="I789">
        <f>SUMIF(negtgel!U$2:BL$2,'Tsalin uzuulelt'!H$1,negtgel!U789:BL789) + SUMIF(negtgel!U$2:BL$2,'Tsalin uzuulelt'!H$2,negtgel!U789:BL789)+SUMIF(negtgel!U$2:BL$2,'Tsalin uzuulelt'!H$3,negtgel!U789:BL789)+SUMIF(negtgel!U$2:BL$2,'Tsalin uzuulelt'!H$4,negtgel!U789:BL789)+SUMIF(negtgel!U$2:BL$2,'Tsalin uzuulelt'!H$5,negtgel!U789:BL789)</f>
      </c>
      <c r="J789">
        <f>SUMIF(negtgel!U$2:BL$2,'Tsalin uzuulelt'!J$1,negtgel!U789:BL789) + SUMIF(negtgel!U$2:BL$2,'Tsalin uzuulelt'!J$2,negtgel!U789:BL789)+SUMIF(negtgel!U$2:BL$2,'Tsalin uzuulelt'!J$3,negtgel!U789:BL789)+SUMIF(negtgel!U$2:BL$2,'Tsalin uzuulelt'!J$4,negtgel!U789:BL789)+SUMIF(negtgel!U$2:BL$2,'Tsalin uzuulelt'!J$5,negtgel!U789:BL789)</f>
      </c>
      <c r="K789">
        <f>SUMIF(negtgel!U$2:BL$2,'Tsalin uzuulelt'!L$1,negtgel!U789:BL789) + SUMIF(negtgel!U$2:BL$2,'Tsalin uzuulelt'!L$2,negtgel!U789:BL789)+SUMIF(negtgel!U$2:BL$2,'Tsalin uzuulelt'!L$3,negtgel!U789:BL789)+SUMIF(negtgel!U$2:BL$2,'Tsalin uzuulelt'!L$4,negtgel!U789:BL789)+SUMIF(negtgel!U$2:BL$2,'Tsalin uzuulelt'!L$5,negtgel!U789:BL789)</f>
      </c>
      <c r="L789">
        <f>SUMIF(negtgel!U$2:BL$2,'Tsalin uzuulelt'!N$1,negtgel!U789:BL789) + SUMIF(negtgel!U$2:BL$2,'Tsalin uzuulelt'!N$2,negtgel!U789:BL789)+SUMIF(negtgel!U$2:BL$2,'Tsalin uzuulelt'!N$3,negtgel!U789:BL789)+SUMIF(negtgel!U$2:BL$2,'Tsalin uzuulelt'!N$4,negtgel!U789:BL789)+SUMIF(negtgel!U$2:BL$2,'Tsalin uzuulelt'!N$5,negtgel!U789:BL789)</f>
      </c>
      <c r="M789">
        <f>SUMIF(negtgel!U$2:BL$2,'Tsalin uzuulelt'!P$1,negtgel!U789:BL789) + SUMIF(negtgel!U$2:BL$2,'Tsalin uzuulelt'!P$2,negtgel!U789:BL789)+ SUMIF(negtgel!U$2:BL$2,'Tsalin uzuulelt'!P$3,negtgel!U789:BL789)+ SUMIF(negtgel!U$2:BL$2,'Tsalin uzuulelt'!P$4,negtgel!U789:BL789)+ SUMIF(negtgel!U$2:BL$2,'Tsalin uzuulelt'!P$5,negtgel!U789:BL789)</f>
      </c>
      <c r="N789">
        <f>IF(ISNUMBER(U789*1)=CF789,0,K789-H789-G789)</f>
      </c>
      <c r="O789">
        <f>IF(ISNUMBER(U789*1)=CF789,0,L789)</f>
      </c>
      <c r="P789">
        <f>IF(ISNUMBER(U789*1)=CF789,0,M789)</f>
      </c>
      <c r="Q789">
        <f>IF(N789&gt;2400000,N789,0)</f>
      </c>
      <c r="R789">
        <f>IF(L789/Q789*100&lt;3,2,10)</f>
      </c>
      <c r="S789">
        <f>IF(CH789=0,0,IF(B789&gt;9,10,IF(B789&gt;8,B789,IF(B789&gt;7.7,7.8,IF(B789&gt;3,B789,IF(B789&gt;1.5,2))))))</f>
      </c>
      <c r="T789">
        <f>IFERROR(U789*1,0)</f>
      </c>
      <c r="U789" t="s">
        <v>4466</v>
      </c>
      <c r="V789"/>
      <c r="W789"/>
      <c r="X789" t="n">
        <v>5906232.0</v>
      </c>
      <c r="Y789" t="n">
        <v>5107607.0</v>
      </c>
      <c r="Z789" t="n">
        <v>259750.0</v>
      </c>
      <c r="AA789" t="n">
        <v>570362.0</v>
      </c>
      <c r="AB789" t="n">
        <v>149460.0</v>
      </c>
      <c r="AC789" t="n">
        <v>0.0</v>
      </c>
      <c r="AD789" t="n">
        <v>0.0</v>
      </c>
      <c r="AE789" t="n">
        <v>2630337.0</v>
      </c>
      <c r="AF789" t="n">
        <v>528000.0</v>
      </c>
      <c r="AG789" t="n">
        <v>0.0</v>
      </c>
      <c r="AH789" t="n">
        <v>0.0</v>
      </c>
      <c r="AI789" t="n">
        <v>0.0</v>
      </c>
      <c r="AJ789" t="n">
        <v>0.0</v>
      </c>
      <c r="AK789" t="n">
        <v>0.0</v>
      </c>
      <c r="AL789" t="n">
        <v>287862.0</v>
      </c>
      <c r="AM789" t="n">
        <v>0.0</v>
      </c>
      <c r="AN789" t="n">
        <v>0.0</v>
      </c>
      <c r="AO789" t="n">
        <v>9533378.0</v>
      </c>
      <c r="AP789" t="n">
        <v>924550.0</v>
      </c>
      <c r="AQ789" t="n">
        <v>767376.5</v>
      </c>
      <c r="CG789"/>
    </row>
    <row r="790">
      <c r="A790" t="n">
        <v>12.0</v>
      </c>
      <c r="B790">
        <f>IF((K790-G790-H790&gt;2400000),10,(L790/(K790-G790-H790)*100))</f>
      </c>
      <c r="C790">
        <f>IF(N790&gt;2400000,240000,(N790*S790)/100)</f>
      </c>
      <c r="D790">
        <f>IF(S790=0,0,IF((N790-I790)&gt;2400000,((((((N790-I790-J790)-240000))*0.1+(I790+J790)*0.1)))-7000,((((((N790-I790-J790)-(N790-I790-J790)*S790/100)))*0.1+(I790+J790)*0.1)-7000)))</f>
      </c>
      <c r="E790">
        <f>C790-O790</f>
      </c>
      <c r="F790">
        <f>D790-P790</f>
      </c>
      <c r="G790">
        <f>SUMIF(negtgel!U$2:BL$2,'Tsalin uzuulelt'!B$1,negtgel!U790:BL790) + SUMIF(negtgel!U$2:BL$2,'Tsalin uzuulelt'!B$2,negtgel!U790:BL790)+SUMIF(negtgel!U$2:BL$2,'Tsalin uzuulelt'!B$3,negtgel!U790:BL790)+SUMIF(negtgel!U$2:BL$2,'Tsalin uzuulelt'!B$4,negtgel!U790:BL790)+SUMIF(negtgel!U$2:BL$2,'Tsalin uzuulelt'!B$5,negtgel!U790:BL790)</f>
      </c>
      <c r="H790">
        <f>SUMIF(negtgel!U$2:BL$2,'Tsalin uzuulelt'!F$1,negtgel!U790:BL790) + SUMIF(negtgel!U$2:BL$2,'Tsalin uzuulelt'!F$2,negtgel!U790:BL790)+SUMIF(negtgel!U$2:BL$2,'Tsalin uzuulelt'!F$3,negtgel!U790:BL790)+SUMIF(negtgel!U$2:BL$2,'Tsalin uzuulelt'!F$4,negtgel!U790:BL790)+SUMIF(negtgel!U$2:BL$2,'Tsalin uzuulelt'!F$5,negtgel!U790:BL790)</f>
      </c>
      <c r="I790">
        <f>SUMIF(negtgel!U$2:BL$2,'Tsalin uzuulelt'!H$1,negtgel!U790:BL790) + SUMIF(negtgel!U$2:BL$2,'Tsalin uzuulelt'!H$2,negtgel!U790:BL790)+SUMIF(negtgel!U$2:BL$2,'Tsalin uzuulelt'!H$3,negtgel!U790:BL790)+SUMIF(negtgel!U$2:BL$2,'Tsalin uzuulelt'!H$4,negtgel!U790:BL790)+SUMIF(negtgel!U$2:BL$2,'Tsalin uzuulelt'!H$5,negtgel!U790:BL790)</f>
      </c>
      <c r="J790">
        <f>SUMIF(negtgel!U$2:BL$2,'Tsalin uzuulelt'!J$1,negtgel!U790:BL790) + SUMIF(negtgel!U$2:BL$2,'Tsalin uzuulelt'!J$2,negtgel!U790:BL790)+SUMIF(negtgel!U$2:BL$2,'Tsalin uzuulelt'!J$3,negtgel!U790:BL790)+SUMIF(negtgel!U$2:BL$2,'Tsalin uzuulelt'!J$4,negtgel!U790:BL790)+SUMIF(negtgel!U$2:BL$2,'Tsalin uzuulelt'!J$5,negtgel!U790:BL790)</f>
      </c>
      <c r="K790">
        <f>SUMIF(negtgel!U$2:BL$2,'Tsalin uzuulelt'!L$1,negtgel!U790:BL790) + SUMIF(negtgel!U$2:BL$2,'Tsalin uzuulelt'!L$2,negtgel!U790:BL790)+SUMIF(negtgel!U$2:BL$2,'Tsalin uzuulelt'!L$3,negtgel!U790:BL790)+SUMIF(negtgel!U$2:BL$2,'Tsalin uzuulelt'!L$4,negtgel!U790:BL790)+SUMIF(negtgel!U$2:BL$2,'Tsalin uzuulelt'!L$5,negtgel!U790:BL790)</f>
      </c>
      <c r="L790">
        <f>SUMIF(negtgel!U$2:BL$2,'Tsalin uzuulelt'!N$1,negtgel!U790:BL790) + SUMIF(negtgel!U$2:BL$2,'Tsalin uzuulelt'!N$2,negtgel!U790:BL790)+SUMIF(negtgel!U$2:BL$2,'Tsalin uzuulelt'!N$3,negtgel!U790:BL790)+SUMIF(negtgel!U$2:BL$2,'Tsalin uzuulelt'!N$4,negtgel!U790:BL790)+SUMIF(negtgel!U$2:BL$2,'Tsalin uzuulelt'!N$5,negtgel!U790:BL790)</f>
      </c>
      <c r="M790">
        <f>SUMIF(negtgel!U$2:BL$2,'Tsalin uzuulelt'!P$1,negtgel!U790:BL790) + SUMIF(negtgel!U$2:BL$2,'Tsalin uzuulelt'!P$2,negtgel!U790:BL790)+ SUMIF(negtgel!U$2:BL$2,'Tsalin uzuulelt'!P$3,negtgel!U790:BL790)+ SUMIF(negtgel!U$2:BL$2,'Tsalin uzuulelt'!P$4,negtgel!U790:BL790)+ SUMIF(negtgel!U$2:BL$2,'Tsalin uzuulelt'!P$5,negtgel!U790:BL790)</f>
      </c>
      <c r="N790">
        <f>IF(ISNUMBER(U790*1)=CF790,0,K790-H790-G790)</f>
      </c>
      <c r="O790">
        <f>IF(ISNUMBER(U790*1)=CF790,0,L790)</f>
      </c>
      <c r="P790">
        <f>IF(ISNUMBER(U790*1)=CF790,0,M790)</f>
      </c>
      <c r="Q790">
        <f>IF(N790&gt;2400000,N790,0)</f>
      </c>
      <c r="R790">
        <f>IF(L790/Q790*100&lt;3,2,10)</f>
      </c>
      <c r="S790">
        <f>IF(CH790=0,0,IF(B790&gt;9,10,IF(B790&gt;8,B790,IF(B790&gt;7.7,7.8,IF(B790&gt;3,B790,IF(B790&gt;1.5,2))))))</f>
      </c>
      <c r="T790">
        <f>IFERROR(U790*1,0)</f>
      </c>
      <c r="U790" t="s">
        <v>4494</v>
      </c>
      <c r="V790"/>
      <c r="W790"/>
      <c r="X790"/>
      <c r="Y790"/>
      <c r="Z790"/>
      <c r="AA790"/>
      <c r="AB790"/>
      <c r="AC790"/>
      <c r="AD790"/>
      <c r="AE790"/>
      <c r="AF790"/>
      <c r="AG790"/>
      <c r="AH790"/>
      <c r="AI790"/>
      <c r="AJ790"/>
      <c r="AK790"/>
      <c r="AL790"/>
      <c r="AM790"/>
      <c r="AN790"/>
      <c r="AO790"/>
      <c r="AP790"/>
      <c r="AQ790"/>
      <c r="CG790"/>
    </row>
    <row r="791">
      <c r="A791" t="n">
        <v>12.0</v>
      </c>
      <c r="B791">
        <f>IF((K791-G791-H791&gt;2400000),10,(L791/(K791-G791-H791)*100))</f>
      </c>
      <c r="C791">
        <f>IF(N791&gt;2400000,240000,(N791*S791)/100)</f>
      </c>
      <c r="D791">
        <f>IF(S791=0,0,IF((N791-I791)&gt;2400000,((((((N791-I791-J791)-240000))*0.1+(I791+J791)*0.1)))-7000,((((((N791-I791-J791)-(N791-I791-J791)*S791/100)))*0.1+(I791+J791)*0.1)-7000)))</f>
      </c>
      <c r="E791">
        <f>C791-O791</f>
      </c>
      <c r="F791">
        <f>D791-P791</f>
      </c>
      <c r="G791">
        <f>SUMIF(negtgel!U$2:BL$2,'Tsalin uzuulelt'!B$1,negtgel!U791:BL791) + SUMIF(negtgel!U$2:BL$2,'Tsalin uzuulelt'!B$2,negtgel!U791:BL791)+SUMIF(negtgel!U$2:BL$2,'Tsalin uzuulelt'!B$3,negtgel!U791:BL791)+SUMIF(negtgel!U$2:BL$2,'Tsalin uzuulelt'!B$4,negtgel!U791:BL791)+SUMIF(negtgel!U$2:BL$2,'Tsalin uzuulelt'!B$5,negtgel!U791:BL791)</f>
      </c>
      <c r="H791">
        <f>SUMIF(negtgel!U$2:BL$2,'Tsalin uzuulelt'!F$1,negtgel!U791:BL791) + SUMIF(negtgel!U$2:BL$2,'Tsalin uzuulelt'!F$2,negtgel!U791:BL791)+SUMIF(negtgel!U$2:BL$2,'Tsalin uzuulelt'!F$3,negtgel!U791:BL791)+SUMIF(negtgel!U$2:BL$2,'Tsalin uzuulelt'!F$4,negtgel!U791:BL791)+SUMIF(negtgel!U$2:BL$2,'Tsalin uzuulelt'!F$5,negtgel!U791:BL791)</f>
      </c>
      <c r="I791">
        <f>SUMIF(negtgel!U$2:BL$2,'Tsalin uzuulelt'!H$1,negtgel!U791:BL791) + SUMIF(negtgel!U$2:BL$2,'Tsalin uzuulelt'!H$2,negtgel!U791:BL791)+SUMIF(negtgel!U$2:BL$2,'Tsalin uzuulelt'!H$3,negtgel!U791:BL791)+SUMIF(negtgel!U$2:BL$2,'Tsalin uzuulelt'!H$4,negtgel!U791:BL791)+SUMIF(negtgel!U$2:BL$2,'Tsalin uzuulelt'!H$5,negtgel!U791:BL791)</f>
      </c>
      <c r="J791">
        <f>SUMIF(negtgel!U$2:BL$2,'Tsalin uzuulelt'!J$1,negtgel!U791:BL791) + SUMIF(negtgel!U$2:BL$2,'Tsalin uzuulelt'!J$2,negtgel!U791:BL791)+SUMIF(negtgel!U$2:BL$2,'Tsalin uzuulelt'!J$3,negtgel!U791:BL791)+SUMIF(negtgel!U$2:BL$2,'Tsalin uzuulelt'!J$4,negtgel!U791:BL791)+SUMIF(negtgel!U$2:BL$2,'Tsalin uzuulelt'!J$5,negtgel!U791:BL791)</f>
      </c>
      <c r="K791">
        <f>SUMIF(negtgel!U$2:BL$2,'Tsalin uzuulelt'!L$1,negtgel!U791:BL791) + SUMIF(negtgel!U$2:BL$2,'Tsalin uzuulelt'!L$2,negtgel!U791:BL791)+SUMIF(negtgel!U$2:BL$2,'Tsalin uzuulelt'!L$3,negtgel!U791:BL791)+SUMIF(negtgel!U$2:BL$2,'Tsalin uzuulelt'!L$4,negtgel!U791:BL791)+SUMIF(negtgel!U$2:BL$2,'Tsalin uzuulelt'!L$5,negtgel!U791:BL791)</f>
      </c>
      <c r="L791">
        <f>SUMIF(negtgel!U$2:BL$2,'Tsalin uzuulelt'!N$1,negtgel!U791:BL791) + SUMIF(negtgel!U$2:BL$2,'Tsalin uzuulelt'!N$2,negtgel!U791:BL791)+SUMIF(negtgel!U$2:BL$2,'Tsalin uzuulelt'!N$3,negtgel!U791:BL791)+SUMIF(negtgel!U$2:BL$2,'Tsalin uzuulelt'!N$4,negtgel!U791:BL791)+SUMIF(negtgel!U$2:BL$2,'Tsalin uzuulelt'!N$5,negtgel!U791:BL791)</f>
      </c>
      <c r="M791">
        <f>SUMIF(negtgel!U$2:BL$2,'Tsalin uzuulelt'!P$1,negtgel!U791:BL791) + SUMIF(negtgel!U$2:BL$2,'Tsalin uzuulelt'!P$2,negtgel!U791:BL791)+ SUMIF(negtgel!U$2:BL$2,'Tsalin uzuulelt'!P$3,negtgel!U791:BL791)+ SUMIF(negtgel!U$2:BL$2,'Tsalin uzuulelt'!P$4,negtgel!U791:BL791)+ SUMIF(negtgel!U$2:BL$2,'Tsalin uzuulelt'!P$5,negtgel!U791:BL791)</f>
      </c>
      <c r="N791">
        <f>IF(ISNUMBER(U791*1)=CF791,0,K791-H791-G791)</f>
      </c>
      <c r="O791">
        <f>IF(ISNUMBER(U791*1)=CF791,0,L791)</f>
      </c>
      <c r="P791">
        <f>IF(ISNUMBER(U791*1)=CF791,0,M791)</f>
      </c>
      <c r="Q791">
        <f>IF(N791&gt;2400000,N791,0)</f>
      </c>
      <c r="R791">
        <f>IF(L791/Q791*100&lt;3,2,10)</f>
      </c>
      <c r="S791">
        <f>IF(CH791=0,0,IF(B791&gt;9,10,IF(B791&gt;8,B791,IF(B791&gt;7.7,7.8,IF(B791&gt;3,B791,IF(B791&gt;1.5,2))))))</f>
      </c>
      <c r="T791">
        <f>IFERROR(U791*1,0)</f>
      </c>
      <c r="U791" t="n">
        <v>69.0</v>
      </c>
      <c r="V791" t="s">
        <v>4495</v>
      </c>
      <c r="W791" t="s">
        <v>4469</v>
      </c>
      <c r="X791" t="n">
        <v>547759.0</v>
      </c>
      <c r="Y791" t="n">
        <v>547759.0</v>
      </c>
      <c r="Z791" t="n">
        <v>0.0</v>
      </c>
      <c r="AA791" t="n">
        <v>0.0</v>
      </c>
      <c r="AB791" t="n">
        <v>0.0</v>
      </c>
      <c r="AC791" t="n">
        <v>0.0</v>
      </c>
      <c r="AD791" t="n">
        <v>219104.0</v>
      </c>
      <c r="AE791" t="n">
        <v>273880.0</v>
      </c>
      <c r="AF791" t="n">
        <v>60000.0</v>
      </c>
      <c r="AG791" t="n">
        <v>0.0</v>
      </c>
      <c r="AH791" t="n">
        <v>0.0</v>
      </c>
      <c r="AI791" t="n">
        <v>0.0</v>
      </c>
      <c r="AJ791" t="n">
        <v>0.0</v>
      </c>
      <c r="AK791" t="n">
        <v>0.0</v>
      </c>
      <c r="AL791" t="n">
        <v>0.0</v>
      </c>
      <c r="AM791" t="n">
        <v>0.0</v>
      </c>
      <c r="AN791" t="n">
        <v>0.0</v>
      </c>
      <c r="AO791" t="n">
        <v>1100743.0</v>
      </c>
      <c r="AP791" t="n">
        <v>110074.0</v>
      </c>
      <c r="AQ791" t="n">
        <v>92666.9</v>
      </c>
      <c r="CG791"/>
    </row>
    <row r="792">
      <c r="A792" t="n">
        <v>12.0</v>
      </c>
      <c r="B792">
        <f>IF((K792-G792-H792&gt;2400000),10,(L792/(K792-G792-H792)*100))</f>
      </c>
      <c r="C792">
        <f>IF(N792&gt;2400000,240000,(N792*S792)/100)</f>
      </c>
      <c r="D792">
        <f>IF(S792=0,0,IF((N792-I792)&gt;2400000,((((((N792-I792-J792)-240000))*0.1+(I792+J792)*0.1)))-7000,((((((N792-I792-J792)-(N792-I792-J792)*S792/100)))*0.1+(I792+J792)*0.1)-7000)))</f>
      </c>
      <c r="E792">
        <f>C792-O792</f>
      </c>
      <c r="F792">
        <f>D792-P792</f>
      </c>
      <c r="G792">
        <f>SUMIF(negtgel!U$2:BL$2,'Tsalin uzuulelt'!B$1,negtgel!U792:BL792) + SUMIF(negtgel!U$2:BL$2,'Tsalin uzuulelt'!B$2,negtgel!U792:BL792)+SUMIF(negtgel!U$2:BL$2,'Tsalin uzuulelt'!B$3,negtgel!U792:BL792)+SUMIF(negtgel!U$2:BL$2,'Tsalin uzuulelt'!B$4,negtgel!U792:BL792)+SUMIF(negtgel!U$2:BL$2,'Tsalin uzuulelt'!B$5,negtgel!U792:BL792)</f>
      </c>
      <c r="H792">
        <f>SUMIF(negtgel!U$2:BL$2,'Tsalin uzuulelt'!F$1,negtgel!U792:BL792) + SUMIF(negtgel!U$2:BL$2,'Tsalin uzuulelt'!F$2,negtgel!U792:BL792)+SUMIF(negtgel!U$2:BL$2,'Tsalin uzuulelt'!F$3,negtgel!U792:BL792)+SUMIF(negtgel!U$2:BL$2,'Tsalin uzuulelt'!F$4,negtgel!U792:BL792)+SUMIF(negtgel!U$2:BL$2,'Tsalin uzuulelt'!F$5,negtgel!U792:BL792)</f>
      </c>
      <c r="I792">
        <f>SUMIF(negtgel!U$2:BL$2,'Tsalin uzuulelt'!H$1,negtgel!U792:BL792) + SUMIF(negtgel!U$2:BL$2,'Tsalin uzuulelt'!H$2,negtgel!U792:BL792)+SUMIF(negtgel!U$2:BL$2,'Tsalin uzuulelt'!H$3,negtgel!U792:BL792)+SUMIF(negtgel!U$2:BL$2,'Tsalin uzuulelt'!H$4,negtgel!U792:BL792)+SUMIF(negtgel!U$2:BL$2,'Tsalin uzuulelt'!H$5,negtgel!U792:BL792)</f>
      </c>
      <c r="J792">
        <f>SUMIF(negtgel!U$2:BL$2,'Tsalin uzuulelt'!J$1,negtgel!U792:BL792) + SUMIF(negtgel!U$2:BL$2,'Tsalin uzuulelt'!J$2,negtgel!U792:BL792)+SUMIF(negtgel!U$2:BL$2,'Tsalin uzuulelt'!J$3,negtgel!U792:BL792)+SUMIF(negtgel!U$2:BL$2,'Tsalin uzuulelt'!J$4,negtgel!U792:BL792)+SUMIF(negtgel!U$2:BL$2,'Tsalin uzuulelt'!J$5,negtgel!U792:BL792)</f>
      </c>
      <c r="K792">
        <f>SUMIF(negtgel!U$2:BL$2,'Tsalin uzuulelt'!L$1,negtgel!U792:BL792) + SUMIF(negtgel!U$2:BL$2,'Tsalin uzuulelt'!L$2,negtgel!U792:BL792)+SUMIF(negtgel!U$2:BL$2,'Tsalin uzuulelt'!L$3,negtgel!U792:BL792)+SUMIF(negtgel!U$2:BL$2,'Tsalin uzuulelt'!L$4,negtgel!U792:BL792)+SUMIF(negtgel!U$2:BL$2,'Tsalin uzuulelt'!L$5,negtgel!U792:BL792)</f>
      </c>
      <c r="L792">
        <f>SUMIF(negtgel!U$2:BL$2,'Tsalin uzuulelt'!N$1,negtgel!U792:BL792) + SUMIF(negtgel!U$2:BL$2,'Tsalin uzuulelt'!N$2,negtgel!U792:BL792)+SUMIF(negtgel!U$2:BL$2,'Tsalin uzuulelt'!N$3,negtgel!U792:BL792)+SUMIF(negtgel!U$2:BL$2,'Tsalin uzuulelt'!N$4,negtgel!U792:BL792)+SUMIF(negtgel!U$2:BL$2,'Tsalin uzuulelt'!N$5,negtgel!U792:BL792)</f>
      </c>
      <c r="M792">
        <f>SUMIF(negtgel!U$2:BL$2,'Tsalin uzuulelt'!P$1,negtgel!U792:BL792) + SUMIF(negtgel!U$2:BL$2,'Tsalin uzuulelt'!P$2,negtgel!U792:BL792)+ SUMIF(negtgel!U$2:BL$2,'Tsalin uzuulelt'!P$3,negtgel!U792:BL792)+ SUMIF(negtgel!U$2:BL$2,'Tsalin uzuulelt'!P$4,negtgel!U792:BL792)+ SUMIF(negtgel!U$2:BL$2,'Tsalin uzuulelt'!P$5,negtgel!U792:BL792)</f>
      </c>
      <c r="N792">
        <f>IF(ISNUMBER(U792*1)=CF792,0,K792-H792-G792)</f>
      </c>
      <c r="O792">
        <f>IF(ISNUMBER(U792*1)=CF792,0,L792)</f>
      </c>
      <c r="P792">
        <f>IF(ISNUMBER(U792*1)=CF792,0,M792)</f>
      </c>
      <c r="Q792">
        <f>IF(N792&gt;2400000,N792,0)</f>
      </c>
      <c r="R792">
        <f>IF(L792/Q792*100&lt;3,2,10)</f>
      </c>
      <c r="S792">
        <f>IF(CH792=0,0,IF(B792&gt;9,10,IF(B792&gt;8,B792,IF(B792&gt;7.7,7.8,IF(B792&gt;3,B792,IF(B792&gt;1.5,2))))))</f>
      </c>
      <c r="T792">
        <f>IFERROR(U792*1,0)</f>
      </c>
      <c r="U792" t="n">
        <v>70.0</v>
      </c>
      <c r="V792" t="s">
        <v>4496</v>
      </c>
      <c r="W792" t="s">
        <v>4469</v>
      </c>
      <c r="X792" t="n">
        <v>677436.0</v>
      </c>
      <c r="Y792" t="n">
        <v>677436.0</v>
      </c>
      <c r="Z792" t="n">
        <v>135487.0</v>
      </c>
      <c r="AA792" t="n">
        <v>135487.0</v>
      </c>
      <c r="AB792" t="n">
        <v>0.0</v>
      </c>
      <c r="AC792" t="n">
        <v>0.0</v>
      </c>
      <c r="AD792" t="n">
        <v>0.0</v>
      </c>
      <c r="AE792" t="n">
        <v>338718.0</v>
      </c>
      <c r="AF792" t="n">
        <v>60000.0</v>
      </c>
      <c r="AG792" t="n">
        <v>0.0</v>
      </c>
      <c r="AH792" t="n">
        <v>0.0</v>
      </c>
      <c r="AI792" t="n">
        <v>0.0</v>
      </c>
      <c r="AJ792" t="n">
        <v>0.0</v>
      </c>
      <c r="AK792" t="n">
        <v>0.0</v>
      </c>
      <c r="AL792" t="n">
        <v>0.0</v>
      </c>
      <c r="AM792" t="n">
        <v>0.0</v>
      </c>
      <c r="AN792" t="n">
        <v>0.0</v>
      </c>
      <c r="AO792" t="n">
        <v>1347128.0</v>
      </c>
      <c r="AP792" t="n">
        <v>134713.0</v>
      </c>
      <c r="AQ792" t="n">
        <v>114841.5</v>
      </c>
      <c r="CG792"/>
    </row>
    <row r="793">
      <c r="A793" t="n">
        <v>12.0</v>
      </c>
      <c r="B793">
        <f>IF((K793-G793-H793&gt;2400000),10,(L793/(K793-G793-H793)*100))</f>
      </c>
      <c r="C793">
        <f>IF(N793&gt;2400000,240000,(N793*S793)/100)</f>
      </c>
      <c r="D793">
        <f>IF(S793=0,0,IF((N793-I793)&gt;2400000,((((((N793-I793-J793)-240000))*0.1+(I793+J793)*0.1)))-7000,((((((N793-I793-J793)-(N793-I793-J793)*S793/100)))*0.1+(I793+J793)*0.1)-7000)))</f>
      </c>
      <c r="E793">
        <f>C793-O793</f>
      </c>
      <c r="F793">
        <f>D793-P793</f>
      </c>
      <c r="G793">
        <f>SUMIF(negtgel!U$2:BL$2,'Tsalin uzuulelt'!B$1,negtgel!U793:BL793) + SUMIF(negtgel!U$2:BL$2,'Tsalin uzuulelt'!B$2,negtgel!U793:BL793)+SUMIF(negtgel!U$2:BL$2,'Tsalin uzuulelt'!B$3,negtgel!U793:BL793)+SUMIF(negtgel!U$2:BL$2,'Tsalin uzuulelt'!B$4,negtgel!U793:BL793)+SUMIF(negtgel!U$2:BL$2,'Tsalin uzuulelt'!B$5,negtgel!U793:BL793)</f>
      </c>
      <c r="H793">
        <f>SUMIF(negtgel!U$2:BL$2,'Tsalin uzuulelt'!F$1,negtgel!U793:BL793) + SUMIF(negtgel!U$2:BL$2,'Tsalin uzuulelt'!F$2,negtgel!U793:BL793)+SUMIF(negtgel!U$2:BL$2,'Tsalin uzuulelt'!F$3,negtgel!U793:BL793)+SUMIF(negtgel!U$2:BL$2,'Tsalin uzuulelt'!F$4,negtgel!U793:BL793)+SUMIF(negtgel!U$2:BL$2,'Tsalin uzuulelt'!F$5,negtgel!U793:BL793)</f>
      </c>
      <c r="I793">
        <f>SUMIF(negtgel!U$2:BL$2,'Tsalin uzuulelt'!H$1,negtgel!U793:BL793) + SUMIF(negtgel!U$2:BL$2,'Tsalin uzuulelt'!H$2,negtgel!U793:BL793)+SUMIF(negtgel!U$2:BL$2,'Tsalin uzuulelt'!H$3,negtgel!U793:BL793)+SUMIF(negtgel!U$2:BL$2,'Tsalin uzuulelt'!H$4,negtgel!U793:BL793)+SUMIF(negtgel!U$2:BL$2,'Tsalin uzuulelt'!H$5,negtgel!U793:BL793)</f>
      </c>
      <c r="J793">
        <f>SUMIF(negtgel!U$2:BL$2,'Tsalin uzuulelt'!J$1,negtgel!U793:BL793) + SUMIF(negtgel!U$2:BL$2,'Tsalin uzuulelt'!J$2,negtgel!U793:BL793)+SUMIF(negtgel!U$2:BL$2,'Tsalin uzuulelt'!J$3,negtgel!U793:BL793)+SUMIF(negtgel!U$2:BL$2,'Tsalin uzuulelt'!J$4,negtgel!U793:BL793)+SUMIF(negtgel!U$2:BL$2,'Tsalin uzuulelt'!J$5,negtgel!U793:BL793)</f>
      </c>
      <c r="K793">
        <f>SUMIF(negtgel!U$2:BL$2,'Tsalin uzuulelt'!L$1,negtgel!U793:BL793) + SUMIF(negtgel!U$2:BL$2,'Tsalin uzuulelt'!L$2,negtgel!U793:BL793)+SUMIF(negtgel!U$2:BL$2,'Tsalin uzuulelt'!L$3,negtgel!U793:BL793)+SUMIF(negtgel!U$2:BL$2,'Tsalin uzuulelt'!L$4,negtgel!U793:BL793)+SUMIF(negtgel!U$2:BL$2,'Tsalin uzuulelt'!L$5,negtgel!U793:BL793)</f>
      </c>
      <c r="L793">
        <f>SUMIF(negtgel!U$2:BL$2,'Tsalin uzuulelt'!N$1,negtgel!U793:BL793) + SUMIF(negtgel!U$2:BL$2,'Tsalin uzuulelt'!N$2,negtgel!U793:BL793)+SUMIF(negtgel!U$2:BL$2,'Tsalin uzuulelt'!N$3,negtgel!U793:BL793)+SUMIF(negtgel!U$2:BL$2,'Tsalin uzuulelt'!N$4,negtgel!U793:BL793)+SUMIF(negtgel!U$2:BL$2,'Tsalin uzuulelt'!N$5,negtgel!U793:BL793)</f>
      </c>
      <c r="M793">
        <f>SUMIF(negtgel!U$2:BL$2,'Tsalin uzuulelt'!P$1,negtgel!U793:BL793) + SUMIF(negtgel!U$2:BL$2,'Tsalin uzuulelt'!P$2,negtgel!U793:BL793)+ SUMIF(negtgel!U$2:BL$2,'Tsalin uzuulelt'!P$3,negtgel!U793:BL793)+ SUMIF(negtgel!U$2:BL$2,'Tsalin uzuulelt'!P$4,negtgel!U793:BL793)+ SUMIF(negtgel!U$2:BL$2,'Tsalin uzuulelt'!P$5,negtgel!U793:BL793)</f>
      </c>
      <c r="N793">
        <f>IF(ISNUMBER(U793*1)=CF793,0,K793-H793-G793)</f>
      </c>
      <c r="O793">
        <f>IF(ISNUMBER(U793*1)=CF793,0,L793)</f>
      </c>
      <c r="P793">
        <f>IF(ISNUMBER(U793*1)=CF793,0,M793)</f>
      </c>
      <c r="Q793">
        <f>IF(N793&gt;2400000,N793,0)</f>
      </c>
      <c r="R793">
        <f>IF(L793/Q793*100&lt;3,2,10)</f>
      </c>
      <c r="S793">
        <f>IF(CH793=0,0,IF(B793&gt;9,10,IF(B793&gt;8,B793,IF(B793&gt;7.7,7.8,IF(B793&gt;3,B793,IF(B793&gt;1.5,2))))))</f>
      </c>
      <c r="T793">
        <f>IFERROR(U793*1,0)</f>
      </c>
      <c r="U793" t="n">
        <v>71.0</v>
      </c>
      <c r="V793" t="s">
        <v>4497</v>
      </c>
      <c r="W793" t="s">
        <v>4464</v>
      </c>
      <c r="X793" t="n">
        <v>795935.0</v>
      </c>
      <c r="Y793" t="n">
        <v>795935.0</v>
      </c>
      <c r="Z793" t="n">
        <v>159187.0</v>
      </c>
      <c r="AA793" t="n">
        <v>143268.0</v>
      </c>
      <c r="AB793" t="n">
        <v>0.0</v>
      </c>
      <c r="AC793" t="n">
        <v>0.0</v>
      </c>
      <c r="AD793" t="n">
        <v>0.0</v>
      </c>
      <c r="AE793" t="n">
        <v>397968.0</v>
      </c>
      <c r="AF793" t="n">
        <v>60000.0</v>
      </c>
      <c r="AG793" t="n">
        <v>0.0</v>
      </c>
      <c r="AH793" t="n">
        <v>0.0</v>
      </c>
      <c r="AI793" t="n">
        <v>0.0</v>
      </c>
      <c r="AJ793" t="n">
        <v>0.0</v>
      </c>
      <c r="AK793" t="n">
        <v>0.0</v>
      </c>
      <c r="AL793" t="n">
        <v>0.0</v>
      </c>
      <c r="AM793" t="n">
        <v>0.0</v>
      </c>
      <c r="AN793" t="n">
        <v>0.0</v>
      </c>
      <c r="AO793" t="n">
        <v>1556358.0</v>
      </c>
      <c r="AP793" t="n">
        <v>155636.0</v>
      </c>
      <c r="AQ793" t="n">
        <v>133672.2</v>
      </c>
      <c r="CG793"/>
    </row>
    <row r="794">
      <c r="A794" t="n">
        <v>12.0</v>
      </c>
      <c r="B794">
        <f>IF((K794-G794-H794&gt;2400000),10,(L794/(K794-G794-H794)*100))</f>
      </c>
      <c r="C794">
        <f>IF(N794&gt;2400000,240000,(N794*S794)/100)</f>
      </c>
      <c r="D794">
        <f>IF(S794=0,0,IF((N794-I794)&gt;2400000,((((((N794-I794-J794)-240000))*0.1+(I794+J794)*0.1)))-7000,((((((N794-I794-J794)-(N794-I794-J794)*S794/100)))*0.1+(I794+J794)*0.1)-7000)))</f>
      </c>
      <c r="E794">
        <f>C794-O794</f>
      </c>
      <c r="F794">
        <f>D794-P794</f>
      </c>
      <c r="G794">
        <f>SUMIF(negtgel!U$2:BL$2,'Tsalin uzuulelt'!B$1,negtgel!U794:BL794) + SUMIF(negtgel!U$2:BL$2,'Tsalin uzuulelt'!B$2,negtgel!U794:BL794)+SUMIF(negtgel!U$2:BL$2,'Tsalin uzuulelt'!B$3,negtgel!U794:BL794)+SUMIF(negtgel!U$2:BL$2,'Tsalin uzuulelt'!B$4,negtgel!U794:BL794)+SUMIF(negtgel!U$2:BL$2,'Tsalin uzuulelt'!B$5,negtgel!U794:BL794)</f>
      </c>
      <c r="H794">
        <f>SUMIF(negtgel!U$2:BL$2,'Tsalin uzuulelt'!F$1,negtgel!U794:BL794) + SUMIF(negtgel!U$2:BL$2,'Tsalin uzuulelt'!F$2,negtgel!U794:BL794)+SUMIF(negtgel!U$2:BL$2,'Tsalin uzuulelt'!F$3,negtgel!U794:BL794)+SUMIF(negtgel!U$2:BL$2,'Tsalin uzuulelt'!F$4,negtgel!U794:BL794)+SUMIF(negtgel!U$2:BL$2,'Tsalin uzuulelt'!F$5,negtgel!U794:BL794)</f>
      </c>
      <c r="I794">
        <f>SUMIF(negtgel!U$2:BL$2,'Tsalin uzuulelt'!H$1,negtgel!U794:BL794) + SUMIF(negtgel!U$2:BL$2,'Tsalin uzuulelt'!H$2,negtgel!U794:BL794)+SUMIF(negtgel!U$2:BL$2,'Tsalin uzuulelt'!H$3,negtgel!U794:BL794)+SUMIF(negtgel!U$2:BL$2,'Tsalin uzuulelt'!H$4,negtgel!U794:BL794)+SUMIF(negtgel!U$2:BL$2,'Tsalin uzuulelt'!H$5,negtgel!U794:BL794)</f>
      </c>
      <c r="J794">
        <f>SUMIF(negtgel!U$2:BL$2,'Tsalin uzuulelt'!J$1,negtgel!U794:BL794) + SUMIF(negtgel!U$2:BL$2,'Tsalin uzuulelt'!J$2,negtgel!U794:BL794)+SUMIF(negtgel!U$2:BL$2,'Tsalin uzuulelt'!J$3,negtgel!U794:BL794)+SUMIF(negtgel!U$2:BL$2,'Tsalin uzuulelt'!J$4,negtgel!U794:BL794)+SUMIF(negtgel!U$2:BL$2,'Tsalin uzuulelt'!J$5,negtgel!U794:BL794)</f>
      </c>
      <c r="K794">
        <f>SUMIF(negtgel!U$2:BL$2,'Tsalin uzuulelt'!L$1,negtgel!U794:BL794) + SUMIF(negtgel!U$2:BL$2,'Tsalin uzuulelt'!L$2,negtgel!U794:BL794)+SUMIF(negtgel!U$2:BL$2,'Tsalin uzuulelt'!L$3,negtgel!U794:BL794)+SUMIF(negtgel!U$2:BL$2,'Tsalin uzuulelt'!L$4,negtgel!U794:BL794)+SUMIF(negtgel!U$2:BL$2,'Tsalin uzuulelt'!L$5,negtgel!U794:BL794)</f>
      </c>
      <c r="L794">
        <f>SUMIF(negtgel!U$2:BL$2,'Tsalin uzuulelt'!N$1,negtgel!U794:BL794) + SUMIF(negtgel!U$2:BL$2,'Tsalin uzuulelt'!N$2,negtgel!U794:BL794)+SUMIF(negtgel!U$2:BL$2,'Tsalin uzuulelt'!N$3,negtgel!U794:BL794)+SUMIF(negtgel!U$2:BL$2,'Tsalin uzuulelt'!N$4,negtgel!U794:BL794)+SUMIF(negtgel!U$2:BL$2,'Tsalin uzuulelt'!N$5,negtgel!U794:BL794)</f>
      </c>
      <c r="M794">
        <f>SUMIF(negtgel!U$2:BL$2,'Tsalin uzuulelt'!P$1,negtgel!U794:BL794) + SUMIF(negtgel!U$2:BL$2,'Tsalin uzuulelt'!P$2,negtgel!U794:BL794)+ SUMIF(negtgel!U$2:BL$2,'Tsalin uzuulelt'!P$3,negtgel!U794:BL794)+ SUMIF(negtgel!U$2:BL$2,'Tsalin uzuulelt'!P$4,negtgel!U794:BL794)+ SUMIF(negtgel!U$2:BL$2,'Tsalin uzuulelt'!P$5,negtgel!U794:BL794)</f>
      </c>
      <c r="N794">
        <f>IF(ISNUMBER(U794*1)=CF794,0,K794-H794-G794)</f>
      </c>
      <c r="O794">
        <f>IF(ISNUMBER(U794*1)=CF794,0,L794)</f>
      </c>
      <c r="P794">
        <f>IF(ISNUMBER(U794*1)=CF794,0,M794)</f>
      </c>
      <c r="Q794">
        <f>IF(N794&gt;2400000,N794,0)</f>
      </c>
      <c r="R794">
        <f>IF(L794/Q794*100&lt;3,2,10)</f>
      </c>
      <c r="S794">
        <f>IF(CH794=0,0,IF(B794&gt;9,10,IF(B794&gt;8,B794,IF(B794&gt;7.7,7.8,IF(B794&gt;3,B794,IF(B794&gt;1.5,2))))))</f>
      </c>
      <c r="T794">
        <f>IFERROR(U794*1,0)</f>
      </c>
      <c r="U794" t="n">
        <v>72.0</v>
      </c>
      <c r="V794" t="s">
        <v>4498</v>
      </c>
      <c r="W794" t="s">
        <v>4499</v>
      </c>
      <c r="X794" t="n">
        <v>698795.0</v>
      </c>
      <c r="Y794" t="n">
        <v>698795.0</v>
      </c>
      <c r="Z794" t="n">
        <v>104819.0</v>
      </c>
      <c r="AA794" t="n">
        <v>125783.0</v>
      </c>
      <c r="AB794" t="n">
        <v>0.0</v>
      </c>
      <c r="AC794" t="n">
        <v>0.0</v>
      </c>
      <c r="AD794" t="n">
        <v>0.0</v>
      </c>
      <c r="AE794" t="n">
        <v>349398.0</v>
      </c>
      <c r="AF794" t="n">
        <v>60000.0</v>
      </c>
      <c r="AG794" t="n">
        <v>0.0</v>
      </c>
      <c r="AH794" t="n">
        <v>0.0</v>
      </c>
      <c r="AI794" t="n">
        <v>0.0</v>
      </c>
      <c r="AJ794" t="n">
        <v>0.0</v>
      </c>
      <c r="AK794" t="n">
        <v>0.0</v>
      </c>
      <c r="AL794" t="n">
        <v>0.0</v>
      </c>
      <c r="AM794" t="n">
        <v>0.0</v>
      </c>
      <c r="AN794" t="n">
        <v>0.0</v>
      </c>
      <c r="AO794" t="n">
        <v>1338795.0</v>
      </c>
      <c r="AP794" t="n">
        <v>133880.0</v>
      </c>
      <c r="AQ794" t="n">
        <v>114091.6</v>
      </c>
      <c r="CG794"/>
    </row>
    <row r="795">
      <c r="A795" t="n">
        <v>12.0</v>
      </c>
      <c r="B795">
        <f>IF((K795-G795-H795&gt;2400000),10,(L795/(K795-G795-H795)*100))</f>
      </c>
      <c r="C795">
        <f>IF(N795&gt;2400000,240000,(N795*S795)/100)</f>
      </c>
      <c r="D795">
        <f>IF(S795=0,0,IF((N795-I795)&gt;2400000,((((((N795-I795-J795)-240000))*0.1+(I795+J795)*0.1)))-7000,((((((N795-I795-J795)-(N795-I795-J795)*S795/100)))*0.1+(I795+J795)*0.1)-7000)))</f>
      </c>
      <c r="E795">
        <f>C795-O795</f>
      </c>
      <c r="F795">
        <f>D795-P795</f>
      </c>
      <c r="G795">
        <f>SUMIF(negtgel!U$2:BL$2,'Tsalin uzuulelt'!B$1,negtgel!U795:BL795) + SUMIF(negtgel!U$2:BL$2,'Tsalin uzuulelt'!B$2,negtgel!U795:BL795)+SUMIF(negtgel!U$2:BL$2,'Tsalin uzuulelt'!B$3,negtgel!U795:BL795)+SUMIF(negtgel!U$2:BL$2,'Tsalin uzuulelt'!B$4,negtgel!U795:BL795)+SUMIF(negtgel!U$2:BL$2,'Tsalin uzuulelt'!B$5,negtgel!U795:BL795)</f>
      </c>
      <c r="H795">
        <f>SUMIF(negtgel!U$2:BL$2,'Tsalin uzuulelt'!F$1,negtgel!U795:BL795) + SUMIF(negtgel!U$2:BL$2,'Tsalin uzuulelt'!F$2,negtgel!U795:BL795)+SUMIF(negtgel!U$2:BL$2,'Tsalin uzuulelt'!F$3,negtgel!U795:BL795)+SUMIF(negtgel!U$2:BL$2,'Tsalin uzuulelt'!F$4,negtgel!U795:BL795)+SUMIF(negtgel!U$2:BL$2,'Tsalin uzuulelt'!F$5,negtgel!U795:BL795)</f>
      </c>
      <c r="I795">
        <f>SUMIF(negtgel!U$2:BL$2,'Tsalin uzuulelt'!H$1,negtgel!U795:BL795) + SUMIF(negtgel!U$2:BL$2,'Tsalin uzuulelt'!H$2,negtgel!U795:BL795)+SUMIF(negtgel!U$2:BL$2,'Tsalin uzuulelt'!H$3,negtgel!U795:BL795)+SUMIF(negtgel!U$2:BL$2,'Tsalin uzuulelt'!H$4,negtgel!U795:BL795)+SUMIF(negtgel!U$2:BL$2,'Tsalin uzuulelt'!H$5,negtgel!U795:BL795)</f>
      </c>
      <c r="J795">
        <f>SUMIF(negtgel!U$2:BL$2,'Tsalin uzuulelt'!J$1,negtgel!U795:BL795) + SUMIF(negtgel!U$2:BL$2,'Tsalin uzuulelt'!J$2,negtgel!U795:BL795)+SUMIF(negtgel!U$2:BL$2,'Tsalin uzuulelt'!J$3,negtgel!U795:BL795)+SUMIF(negtgel!U$2:BL$2,'Tsalin uzuulelt'!J$4,negtgel!U795:BL795)+SUMIF(negtgel!U$2:BL$2,'Tsalin uzuulelt'!J$5,negtgel!U795:BL795)</f>
      </c>
      <c r="K795">
        <f>SUMIF(negtgel!U$2:BL$2,'Tsalin uzuulelt'!L$1,negtgel!U795:BL795) + SUMIF(negtgel!U$2:BL$2,'Tsalin uzuulelt'!L$2,negtgel!U795:BL795)+SUMIF(negtgel!U$2:BL$2,'Tsalin uzuulelt'!L$3,negtgel!U795:BL795)+SUMIF(negtgel!U$2:BL$2,'Tsalin uzuulelt'!L$4,negtgel!U795:BL795)+SUMIF(negtgel!U$2:BL$2,'Tsalin uzuulelt'!L$5,negtgel!U795:BL795)</f>
      </c>
      <c r="L795">
        <f>SUMIF(negtgel!U$2:BL$2,'Tsalin uzuulelt'!N$1,negtgel!U795:BL795) + SUMIF(negtgel!U$2:BL$2,'Tsalin uzuulelt'!N$2,negtgel!U795:BL795)+SUMIF(negtgel!U$2:BL$2,'Tsalin uzuulelt'!N$3,negtgel!U795:BL795)+SUMIF(negtgel!U$2:BL$2,'Tsalin uzuulelt'!N$4,negtgel!U795:BL795)+SUMIF(negtgel!U$2:BL$2,'Tsalin uzuulelt'!N$5,negtgel!U795:BL795)</f>
      </c>
      <c r="M795">
        <f>SUMIF(negtgel!U$2:BL$2,'Tsalin uzuulelt'!P$1,negtgel!U795:BL795) + SUMIF(negtgel!U$2:BL$2,'Tsalin uzuulelt'!P$2,negtgel!U795:BL795)+ SUMIF(negtgel!U$2:BL$2,'Tsalin uzuulelt'!P$3,negtgel!U795:BL795)+ SUMIF(negtgel!U$2:BL$2,'Tsalin uzuulelt'!P$4,negtgel!U795:BL795)+ SUMIF(negtgel!U$2:BL$2,'Tsalin uzuulelt'!P$5,negtgel!U795:BL795)</f>
      </c>
      <c r="N795">
        <f>IF(ISNUMBER(U795*1)=CF795,0,K795-H795-G795)</f>
      </c>
      <c r="O795">
        <f>IF(ISNUMBER(U795*1)=CF795,0,L795)</f>
      </c>
      <c r="P795">
        <f>IF(ISNUMBER(U795*1)=CF795,0,M795)</f>
      </c>
      <c r="Q795">
        <f>IF(N795&gt;2400000,N795,0)</f>
      </c>
      <c r="R795">
        <f>IF(L795/Q795*100&lt;3,2,10)</f>
      </c>
      <c r="S795">
        <f>IF(CH795=0,0,IF(B795&gt;9,10,IF(B795&gt;8,B795,IF(B795&gt;7.7,7.8,IF(B795&gt;3,B795,IF(B795&gt;1.5,2))))))</f>
      </c>
      <c r="T795">
        <f>IFERROR(U795*1,0)</f>
      </c>
      <c r="U795" t="n">
        <v>73.0</v>
      </c>
      <c r="V795" t="s">
        <v>4500</v>
      </c>
      <c r="W795" t="s">
        <v>4469</v>
      </c>
      <c r="X795" t="n">
        <v>547759.0</v>
      </c>
      <c r="Y795" t="n">
        <v>547759.0</v>
      </c>
      <c r="Z795" t="n">
        <v>0.0</v>
      </c>
      <c r="AA795" t="n">
        <v>0.0</v>
      </c>
      <c r="AB795" t="n">
        <v>0.0</v>
      </c>
      <c r="AC795" t="n">
        <v>0.0</v>
      </c>
      <c r="AD795" t="n">
        <v>0.0</v>
      </c>
      <c r="AE795" t="n">
        <v>273880.0</v>
      </c>
      <c r="AF795" t="n">
        <v>60000.0</v>
      </c>
      <c r="AG795" t="n">
        <v>0.0</v>
      </c>
      <c r="AH795" t="n">
        <v>0.0</v>
      </c>
      <c r="AI795" t="n">
        <v>0.0</v>
      </c>
      <c r="AJ795" t="n">
        <v>0.0</v>
      </c>
      <c r="AK795" t="n">
        <v>0.0</v>
      </c>
      <c r="AL795" t="n">
        <v>0.0</v>
      </c>
      <c r="AM795" t="n">
        <v>0.0</v>
      </c>
      <c r="AN795" t="n">
        <v>0.0</v>
      </c>
      <c r="AO795" t="n">
        <v>881639.0</v>
      </c>
      <c r="AP795" t="n">
        <v>88164.0</v>
      </c>
      <c r="AQ795" t="n">
        <v>72947.5</v>
      </c>
      <c r="CG795"/>
    </row>
    <row r="796">
      <c r="A796" t="n">
        <v>12.0</v>
      </c>
      <c r="B796">
        <f>IF((K796-G796-H796&gt;2400000),10,(L796/(K796-G796-H796)*100))</f>
      </c>
      <c r="C796">
        <f>IF(N796&gt;2400000,240000,(N796*S796)/100)</f>
      </c>
      <c r="D796">
        <f>IF(S796=0,0,IF((N796-I796)&gt;2400000,((((((N796-I796-J796)-240000))*0.1+(I796+J796)*0.1)))-7000,((((((N796-I796-J796)-(N796-I796-J796)*S796/100)))*0.1+(I796+J796)*0.1)-7000)))</f>
      </c>
      <c r="E796">
        <f>C796-O796</f>
      </c>
      <c r="F796">
        <f>D796-P796</f>
      </c>
      <c r="G796">
        <f>SUMIF(negtgel!U$2:BL$2,'Tsalin uzuulelt'!B$1,negtgel!U796:BL796) + SUMIF(negtgel!U$2:BL$2,'Tsalin uzuulelt'!B$2,negtgel!U796:BL796)+SUMIF(negtgel!U$2:BL$2,'Tsalin uzuulelt'!B$3,negtgel!U796:BL796)+SUMIF(negtgel!U$2:BL$2,'Tsalin uzuulelt'!B$4,negtgel!U796:BL796)+SUMIF(negtgel!U$2:BL$2,'Tsalin uzuulelt'!B$5,negtgel!U796:BL796)</f>
      </c>
      <c r="H796">
        <f>SUMIF(negtgel!U$2:BL$2,'Tsalin uzuulelt'!F$1,negtgel!U796:BL796) + SUMIF(negtgel!U$2:BL$2,'Tsalin uzuulelt'!F$2,negtgel!U796:BL796)+SUMIF(negtgel!U$2:BL$2,'Tsalin uzuulelt'!F$3,negtgel!U796:BL796)+SUMIF(negtgel!U$2:BL$2,'Tsalin uzuulelt'!F$4,negtgel!U796:BL796)+SUMIF(negtgel!U$2:BL$2,'Tsalin uzuulelt'!F$5,negtgel!U796:BL796)</f>
      </c>
      <c r="I796">
        <f>SUMIF(negtgel!U$2:BL$2,'Tsalin uzuulelt'!H$1,negtgel!U796:BL796) + SUMIF(negtgel!U$2:BL$2,'Tsalin uzuulelt'!H$2,negtgel!U796:BL796)+SUMIF(negtgel!U$2:BL$2,'Tsalin uzuulelt'!H$3,negtgel!U796:BL796)+SUMIF(negtgel!U$2:BL$2,'Tsalin uzuulelt'!H$4,negtgel!U796:BL796)+SUMIF(negtgel!U$2:BL$2,'Tsalin uzuulelt'!H$5,negtgel!U796:BL796)</f>
      </c>
      <c r="J796">
        <f>SUMIF(negtgel!U$2:BL$2,'Tsalin uzuulelt'!J$1,negtgel!U796:BL796) + SUMIF(negtgel!U$2:BL$2,'Tsalin uzuulelt'!J$2,negtgel!U796:BL796)+SUMIF(negtgel!U$2:BL$2,'Tsalin uzuulelt'!J$3,negtgel!U796:BL796)+SUMIF(negtgel!U$2:BL$2,'Tsalin uzuulelt'!J$4,negtgel!U796:BL796)+SUMIF(negtgel!U$2:BL$2,'Tsalin uzuulelt'!J$5,negtgel!U796:BL796)</f>
      </c>
      <c r="K796">
        <f>SUMIF(negtgel!U$2:BL$2,'Tsalin uzuulelt'!L$1,negtgel!U796:BL796) + SUMIF(negtgel!U$2:BL$2,'Tsalin uzuulelt'!L$2,negtgel!U796:BL796)+SUMIF(negtgel!U$2:BL$2,'Tsalin uzuulelt'!L$3,negtgel!U796:BL796)+SUMIF(negtgel!U$2:BL$2,'Tsalin uzuulelt'!L$4,negtgel!U796:BL796)+SUMIF(negtgel!U$2:BL$2,'Tsalin uzuulelt'!L$5,negtgel!U796:BL796)</f>
      </c>
      <c r="L796">
        <f>SUMIF(negtgel!U$2:BL$2,'Tsalin uzuulelt'!N$1,negtgel!U796:BL796) + SUMIF(negtgel!U$2:BL$2,'Tsalin uzuulelt'!N$2,negtgel!U796:BL796)+SUMIF(negtgel!U$2:BL$2,'Tsalin uzuulelt'!N$3,negtgel!U796:BL796)+SUMIF(negtgel!U$2:BL$2,'Tsalin uzuulelt'!N$4,negtgel!U796:BL796)+SUMIF(negtgel!U$2:BL$2,'Tsalin uzuulelt'!N$5,negtgel!U796:BL796)</f>
      </c>
      <c r="M796">
        <f>SUMIF(negtgel!U$2:BL$2,'Tsalin uzuulelt'!P$1,negtgel!U796:BL796) + SUMIF(negtgel!U$2:BL$2,'Tsalin uzuulelt'!P$2,negtgel!U796:BL796)+ SUMIF(negtgel!U$2:BL$2,'Tsalin uzuulelt'!P$3,negtgel!U796:BL796)+ SUMIF(negtgel!U$2:BL$2,'Tsalin uzuulelt'!P$4,negtgel!U796:BL796)+ SUMIF(negtgel!U$2:BL$2,'Tsalin uzuulelt'!P$5,negtgel!U796:BL796)</f>
      </c>
      <c r="N796">
        <f>IF(ISNUMBER(U796*1)=CF796,0,K796-H796-G796)</f>
      </c>
      <c r="O796">
        <f>IF(ISNUMBER(U796*1)=CF796,0,L796)</f>
      </c>
      <c r="P796">
        <f>IF(ISNUMBER(U796*1)=CF796,0,M796)</f>
      </c>
      <c r="Q796">
        <f>IF(N796&gt;2400000,N796,0)</f>
      </c>
      <c r="R796">
        <f>IF(L796/Q796*100&lt;3,2,10)</f>
      </c>
      <c r="S796">
        <f>IF(CH796=0,0,IF(B796&gt;9,10,IF(B796&gt;8,B796,IF(B796&gt;7.7,7.8,IF(B796&gt;3,B796,IF(B796&gt;1.5,2))))))</f>
      </c>
      <c r="T796">
        <f>IFERROR(U796*1,0)</f>
      </c>
      <c r="U796" t="n">
        <v>74.0</v>
      </c>
      <c r="V796" t="s">
        <v>4503</v>
      </c>
      <c r="W796" t="s">
        <v>4469</v>
      </c>
      <c r="X796" t="n">
        <v>677436.0</v>
      </c>
      <c r="Y796" t="n">
        <v>677436.0</v>
      </c>
      <c r="Z796" t="n">
        <v>135487.0</v>
      </c>
      <c r="AA796" t="n">
        <v>135487.0</v>
      </c>
      <c r="AB796" t="n">
        <v>0.0</v>
      </c>
      <c r="AC796" t="n">
        <v>101615.0</v>
      </c>
      <c r="AD796" t="n">
        <v>0.0</v>
      </c>
      <c r="AE796" t="n">
        <v>338718.0</v>
      </c>
      <c r="AF796" t="n">
        <v>60000.0</v>
      </c>
      <c r="AG796" t="n">
        <v>0.0</v>
      </c>
      <c r="AH796" t="n">
        <v>0.0</v>
      </c>
      <c r="AI796" t="n">
        <v>0.0</v>
      </c>
      <c r="AJ796" t="n">
        <v>0.0</v>
      </c>
      <c r="AK796" t="n">
        <v>0.0</v>
      </c>
      <c r="AL796" t="n">
        <v>0.0</v>
      </c>
      <c r="AM796" t="n">
        <v>0.0</v>
      </c>
      <c r="AN796" t="n">
        <v>0.0</v>
      </c>
      <c r="AO796" t="n">
        <v>1448743.0</v>
      </c>
      <c r="AP796" t="n">
        <v>144874.0</v>
      </c>
      <c r="AQ796" t="n">
        <v>123986.9</v>
      </c>
      <c r="CG796"/>
    </row>
    <row r="797">
      <c r="A797" t="n">
        <v>12.0</v>
      </c>
      <c r="B797">
        <f>IF((K797-G797-H797&gt;2400000),10,(L797/(K797-G797-H797)*100))</f>
      </c>
      <c r="C797">
        <f>IF(N797&gt;2400000,240000,(N797*S797)/100)</f>
      </c>
      <c r="D797">
        <f>IF(S797=0,0,IF((N797-I797)&gt;2400000,((((((N797-I797-J797)-240000))*0.1+(I797+J797)*0.1)))-7000,((((((N797-I797-J797)-(N797-I797-J797)*S797/100)))*0.1+(I797+J797)*0.1)-7000)))</f>
      </c>
      <c r="E797">
        <f>C797-O797</f>
      </c>
      <c r="F797">
        <f>D797-P797</f>
      </c>
      <c r="G797">
        <f>SUMIF(negtgel!U$2:BL$2,'Tsalin uzuulelt'!B$1,negtgel!U797:BL797) + SUMIF(negtgel!U$2:BL$2,'Tsalin uzuulelt'!B$2,negtgel!U797:BL797)+SUMIF(negtgel!U$2:BL$2,'Tsalin uzuulelt'!B$3,negtgel!U797:BL797)+SUMIF(negtgel!U$2:BL$2,'Tsalin uzuulelt'!B$4,negtgel!U797:BL797)+SUMIF(negtgel!U$2:BL$2,'Tsalin uzuulelt'!B$5,negtgel!U797:BL797)</f>
      </c>
      <c r="H797">
        <f>SUMIF(negtgel!U$2:BL$2,'Tsalin uzuulelt'!F$1,negtgel!U797:BL797) + SUMIF(negtgel!U$2:BL$2,'Tsalin uzuulelt'!F$2,negtgel!U797:BL797)+SUMIF(negtgel!U$2:BL$2,'Tsalin uzuulelt'!F$3,negtgel!U797:BL797)+SUMIF(negtgel!U$2:BL$2,'Tsalin uzuulelt'!F$4,negtgel!U797:BL797)+SUMIF(negtgel!U$2:BL$2,'Tsalin uzuulelt'!F$5,negtgel!U797:BL797)</f>
      </c>
      <c r="I797">
        <f>SUMIF(negtgel!U$2:BL$2,'Tsalin uzuulelt'!H$1,negtgel!U797:BL797) + SUMIF(negtgel!U$2:BL$2,'Tsalin uzuulelt'!H$2,negtgel!U797:BL797)+SUMIF(negtgel!U$2:BL$2,'Tsalin uzuulelt'!H$3,negtgel!U797:BL797)+SUMIF(negtgel!U$2:BL$2,'Tsalin uzuulelt'!H$4,negtgel!U797:BL797)+SUMIF(negtgel!U$2:BL$2,'Tsalin uzuulelt'!H$5,negtgel!U797:BL797)</f>
      </c>
      <c r="J797">
        <f>SUMIF(negtgel!U$2:BL$2,'Tsalin uzuulelt'!J$1,negtgel!U797:BL797) + SUMIF(negtgel!U$2:BL$2,'Tsalin uzuulelt'!J$2,negtgel!U797:BL797)+SUMIF(negtgel!U$2:BL$2,'Tsalin uzuulelt'!J$3,negtgel!U797:BL797)+SUMIF(negtgel!U$2:BL$2,'Tsalin uzuulelt'!J$4,negtgel!U797:BL797)+SUMIF(negtgel!U$2:BL$2,'Tsalin uzuulelt'!J$5,negtgel!U797:BL797)</f>
      </c>
      <c r="K797">
        <f>SUMIF(negtgel!U$2:BL$2,'Tsalin uzuulelt'!L$1,negtgel!U797:BL797) + SUMIF(negtgel!U$2:BL$2,'Tsalin uzuulelt'!L$2,negtgel!U797:BL797)+SUMIF(negtgel!U$2:BL$2,'Tsalin uzuulelt'!L$3,negtgel!U797:BL797)+SUMIF(negtgel!U$2:BL$2,'Tsalin uzuulelt'!L$4,negtgel!U797:BL797)+SUMIF(negtgel!U$2:BL$2,'Tsalin uzuulelt'!L$5,negtgel!U797:BL797)</f>
      </c>
      <c r="L797">
        <f>SUMIF(negtgel!U$2:BL$2,'Tsalin uzuulelt'!N$1,negtgel!U797:BL797) + SUMIF(negtgel!U$2:BL$2,'Tsalin uzuulelt'!N$2,negtgel!U797:BL797)+SUMIF(negtgel!U$2:BL$2,'Tsalin uzuulelt'!N$3,negtgel!U797:BL797)+SUMIF(negtgel!U$2:BL$2,'Tsalin uzuulelt'!N$4,negtgel!U797:BL797)+SUMIF(negtgel!U$2:BL$2,'Tsalin uzuulelt'!N$5,negtgel!U797:BL797)</f>
      </c>
      <c r="M797">
        <f>SUMIF(negtgel!U$2:BL$2,'Tsalin uzuulelt'!P$1,negtgel!U797:BL797) + SUMIF(negtgel!U$2:BL$2,'Tsalin uzuulelt'!P$2,negtgel!U797:BL797)+ SUMIF(negtgel!U$2:BL$2,'Tsalin uzuulelt'!P$3,negtgel!U797:BL797)+ SUMIF(negtgel!U$2:BL$2,'Tsalin uzuulelt'!P$4,negtgel!U797:BL797)+ SUMIF(negtgel!U$2:BL$2,'Tsalin uzuulelt'!P$5,negtgel!U797:BL797)</f>
      </c>
      <c r="N797">
        <f>IF(ISNUMBER(U797*1)=CF797,0,K797-H797-G797)</f>
      </c>
      <c r="O797">
        <f>IF(ISNUMBER(U797*1)=CF797,0,L797)</f>
      </c>
      <c r="P797">
        <f>IF(ISNUMBER(U797*1)=CF797,0,M797)</f>
      </c>
      <c r="Q797">
        <f>IF(N797&gt;2400000,N797,0)</f>
      </c>
      <c r="R797">
        <f>IF(L797/Q797*100&lt;3,2,10)</f>
      </c>
      <c r="S797">
        <f>IF(CH797=0,0,IF(B797&gt;9,10,IF(B797&gt;8,B797,IF(B797&gt;7.7,7.8,IF(B797&gt;3,B797,IF(B797&gt;1.5,2))))))</f>
      </c>
      <c r="T797">
        <f>IFERROR(U797*1,0)</f>
      </c>
      <c r="U797" t="n">
        <v>75.0</v>
      </c>
      <c r="V797" t="s">
        <v>4556</v>
      </c>
      <c r="W797" t="s">
        <v>4469</v>
      </c>
      <c r="X797" t="n">
        <v>645556.0</v>
      </c>
      <c r="Y797" t="n">
        <v>548723.0</v>
      </c>
      <c r="Z797" t="n">
        <v>109745.0</v>
      </c>
      <c r="AA797" t="n">
        <v>109745.0</v>
      </c>
      <c r="AB797" t="n">
        <v>0.0</v>
      </c>
      <c r="AC797" t="n">
        <v>82308.0</v>
      </c>
      <c r="AD797" t="n">
        <v>0.0</v>
      </c>
      <c r="AE797" t="n">
        <v>322778.0</v>
      </c>
      <c r="AF797" t="n">
        <v>51000.0</v>
      </c>
      <c r="AG797" t="n">
        <v>0.0</v>
      </c>
      <c r="AH797" t="n">
        <v>0.0</v>
      </c>
      <c r="AI797" t="n">
        <v>0.0</v>
      </c>
      <c r="AJ797" t="n">
        <v>0.0</v>
      </c>
      <c r="AK797" t="n">
        <v>0.0</v>
      </c>
      <c r="AL797" t="n">
        <v>0.0</v>
      </c>
      <c r="AM797" t="n">
        <v>0.0</v>
      </c>
      <c r="AN797" t="n">
        <v>0.0</v>
      </c>
      <c r="AO797" t="n">
        <v>1224299.0</v>
      </c>
      <c r="AP797" t="n">
        <v>122430.0</v>
      </c>
      <c r="AQ797" t="n">
        <v>103696.9</v>
      </c>
      <c r="CG797"/>
    </row>
    <row r="798">
      <c r="A798" t="n">
        <v>12.0</v>
      </c>
      <c r="B798">
        <f>IF((K798-G798-H798&gt;2400000),10,(L798/(K798-G798-H798)*100))</f>
      </c>
      <c r="C798">
        <f>IF(N798&gt;2400000,240000,(N798*S798)/100)</f>
      </c>
      <c r="D798">
        <f>IF(S798=0,0,IF((N798-I798)&gt;2400000,((((((N798-I798-J798)-240000))*0.1+(I798+J798)*0.1)))-7000,((((((N798-I798-J798)-(N798-I798-J798)*S798/100)))*0.1+(I798+J798)*0.1)-7000)))</f>
      </c>
      <c r="E798">
        <f>C798-O798</f>
      </c>
      <c r="F798">
        <f>D798-P798</f>
      </c>
      <c r="G798">
        <f>SUMIF(negtgel!U$2:BL$2,'Tsalin uzuulelt'!B$1,negtgel!U798:BL798) + SUMIF(negtgel!U$2:BL$2,'Tsalin uzuulelt'!B$2,negtgel!U798:BL798)+SUMIF(negtgel!U$2:BL$2,'Tsalin uzuulelt'!B$3,negtgel!U798:BL798)+SUMIF(negtgel!U$2:BL$2,'Tsalin uzuulelt'!B$4,negtgel!U798:BL798)+SUMIF(negtgel!U$2:BL$2,'Tsalin uzuulelt'!B$5,negtgel!U798:BL798)</f>
      </c>
      <c r="H798">
        <f>SUMIF(negtgel!U$2:BL$2,'Tsalin uzuulelt'!F$1,negtgel!U798:BL798) + SUMIF(negtgel!U$2:BL$2,'Tsalin uzuulelt'!F$2,negtgel!U798:BL798)+SUMIF(negtgel!U$2:BL$2,'Tsalin uzuulelt'!F$3,negtgel!U798:BL798)+SUMIF(negtgel!U$2:BL$2,'Tsalin uzuulelt'!F$4,negtgel!U798:BL798)+SUMIF(negtgel!U$2:BL$2,'Tsalin uzuulelt'!F$5,negtgel!U798:BL798)</f>
      </c>
      <c r="I798">
        <f>SUMIF(negtgel!U$2:BL$2,'Tsalin uzuulelt'!H$1,negtgel!U798:BL798) + SUMIF(negtgel!U$2:BL$2,'Tsalin uzuulelt'!H$2,negtgel!U798:BL798)+SUMIF(negtgel!U$2:BL$2,'Tsalin uzuulelt'!H$3,negtgel!U798:BL798)+SUMIF(negtgel!U$2:BL$2,'Tsalin uzuulelt'!H$4,negtgel!U798:BL798)+SUMIF(negtgel!U$2:BL$2,'Tsalin uzuulelt'!H$5,negtgel!U798:BL798)</f>
      </c>
      <c r="J798">
        <f>SUMIF(negtgel!U$2:BL$2,'Tsalin uzuulelt'!J$1,negtgel!U798:BL798) + SUMIF(negtgel!U$2:BL$2,'Tsalin uzuulelt'!J$2,negtgel!U798:BL798)+SUMIF(negtgel!U$2:BL$2,'Tsalin uzuulelt'!J$3,negtgel!U798:BL798)+SUMIF(negtgel!U$2:BL$2,'Tsalin uzuulelt'!J$4,negtgel!U798:BL798)+SUMIF(negtgel!U$2:BL$2,'Tsalin uzuulelt'!J$5,negtgel!U798:BL798)</f>
      </c>
      <c r="K798">
        <f>SUMIF(negtgel!U$2:BL$2,'Tsalin uzuulelt'!L$1,negtgel!U798:BL798) + SUMIF(negtgel!U$2:BL$2,'Tsalin uzuulelt'!L$2,negtgel!U798:BL798)+SUMIF(negtgel!U$2:BL$2,'Tsalin uzuulelt'!L$3,negtgel!U798:BL798)+SUMIF(negtgel!U$2:BL$2,'Tsalin uzuulelt'!L$4,negtgel!U798:BL798)+SUMIF(negtgel!U$2:BL$2,'Tsalin uzuulelt'!L$5,negtgel!U798:BL798)</f>
      </c>
      <c r="L798">
        <f>SUMIF(negtgel!U$2:BL$2,'Tsalin uzuulelt'!N$1,negtgel!U798:BL798) + SUMIF(negtgel!U$2:BL$2,'Tsalin uzuulelt'!N$2,negtgel!U798:BL798)+SUMIF(negtgel!U$2:BL$2,'Tsalin uzuulelt'!N$3,negtgel!U798:BL798)+SUMIF(negtgel!U$2:BL$2,'Tsalin uzuulelt'!N$4,negtgel!U798:BL798)+SUMIF(negtgel!U$2:BL$2,'Tsalin uzuulelt'!N$5,negtgel!U798:BL798)</f>
      </c>
      <c r="M798">
        <f>SUMIF(negtgel!U$2:BL$2,'Tsalin uzuulelt'!P$1,negtgel!U798:BL798) + SUMIF(negtgel!U$2:BL$2,'Tsalin uzuulelt'!P$2,negtgel!U798:BL798)+ SUMIF(negtgel!U$2:BL$2,'Tsalin uzuulelt'!P$3,negtgel!U798:BL798)+ SUMIF(negtgel!U$2:BL$2,'Tsalin uzuulelt'!P$4,negtgel!U798:BL798)+ SUMIF(negtgel!U$2:BL$2,'Tsalin uzuulelt'!P$5,negtgel!U798:BL798)</f>
      </c>
      <c r="N798">
        <f>IF(ISNUMBER(U798*1)=CF798,0,K798-H798-G798)</f>
      </c>
      <c r="O798">
        <f>IF(ISNUMBER(U798*1)=CF798,0,L798)</f>
      </c>
      <c r="P798">
        <f>IF(ISNUMBER(U798*1)=CF798,0,M798)</f>
      </c>
      <c r="Q798">
        <f>IF(N798&gt;2400000,N798,0)</f>
      </c>
      <c r="R798">
        <f>IF(L798/Q798*100&lt;3,2,10)</f>
      </c>
      <c r="S798">
        <f>IF(CH798=0,0,IF(B798&gt;9,10,IF(B798&gt;8,B798,IF(B798&gt;7.7,7.8,IF(B798&gt;3,B798,IF(B798&gt;1.5,2))))))</f>
      </c>
      <c r="T798">
        <f>IFERROR(U798*1,0)</f>
      </c>
      <c r="U798" t="n">
        <v>76.0</v>
      </c>
      <c r="V798" t="s">
        <v>4559</v>
      </c>
      <c r="W798" t="s">
        <v>4469</v>
      </c>
      <c r="X798" t="n">
        <v>580710.0</v>
      </c>
      <c r="Y798" t="n">
        <v>580710.0</v>
      </c>
      <c r="Z798" t="n">
        <v>0.0</v>
      </c>
      <c r="AA798" t="n">
        <v>0.0</v>
      </c>
      <c r="AB798" t="n">
        <v>0.0</v>
      </c>
      <c r="AC798" t="n">
        <v>0.0</v>
      </c>
      <c r="AD798" t="n">
        <v>0.0</v>
      </c>
      <c r="AE798" t="n">
        <v>0.0</v>
      </c>
      <c r="AF798" t="n">
        <v>60000.0</v>
      </c>
      <c r="AG798" t="n">
        <v>0.0</v>
      </c>
      <c r="AH798" t="n">
        <v>0.0</v>
      </c>
      <c r="AI798" t="n">
        <v>0.0</v>
      </c>
      <c r="AJ798" t="n">
        <v>0.0</v>
      </c>
      <c r="AK798" t="n">
        <v>0.0</v>
      </c>
      <c r="AL798" t="n">
        <v>0.0</v>
      </c>
      <c r="AM798" t="n">
        <v>0.0</v>
      </c>
      <c r="AN798" t="n">
        <v>0.0</v>
      </c>
      <c r="AO798" t="n">
        <v>640710.0</v>
      </c>
      <c r="AP798" t="n">
        <v>64071.0</v>
      </c>
      <c r="AQ798" t="n">
        <v>51263.9</v>
      </c>
      <c r="CG798"/>
    </row>
    <row r="799">
      <c r="A799" t="n">
        <v>12.0</v>
      </c>
      <c r="B799">
        <f>IF((K799-G799-H799&gt;2400000),10,(L799/(K799-G799-H799)*100))</f>
      </c>
      <c r="C799">
        <f>IF(N799&gt;2400000,240000,(N799*S799)/100)</f>
      </c>
      <c r="D799">
        <f>IF(S799=0,0,IF((N799-I799)&gt;2400000,((((((N799-I799-J799)-240000))*0.1+(I799+J799)*0.1)))-7000,((((((N799-I799-J799)-(N799-I799-J799)*S799/100)))*0.1+(I799+J799)*0.1)-7000)))</f>
      </c>
      <c r="E799">
        <f>C799-O799</f>
      </c>
      <c r="F799">
        <f>D799-P799</f>
      </c>
      <c r="G799">
        <f>SUMIF(negtgel!U$2:BL$2,'Tsalin uzuulelt'!B$1,negtgel!U799:BL799) + SUMIF(negtgel!U$2:BL$2,'Tsalin uzuulelt'!B$2,negtgel!U799:BL799)+SUMIF(negtgel!U$2:BL$2,'Tsalin uzuulelt'!B$3,negtgel!U799:BL799)+SUMIF(negtgel!U$2:BL$2,'Tsalin uzuulelt'!B$4,negtgel!U799:BL799)+SUMIF(negtgel!U$2:BL$2,'Tsalin uzuulelt'!B$5,negtgel!U799:BL799)</f>
      </c>
      <c r="H799">
        <f>SUMIF(negtgel!U$2:BL$2,'Tsalin uzuulelt'!F$1,negtgel!U799:BL799) + SUMIF(negtgel!U$2:BL$2,'Tsalin uzuulelt'!F$2,negtgel!U799:BL799)+SUMIF(negtgel!U$2:BL$2,'Tsalin uzuulelt'!F$3,negtgel!U799:BL799)+SUMIF(negtgel!U$2:BL$2,'Tsalin uzuulelt'!F$4,negtgel!U799:BL799)+SUMIF(negtgel!U$2:BL$2,'Tsalin uzuulelt'!F$5,negtgel!U799:BL799)</f>
      </c>
      <c r="I799">
        <f>SUMIF(negtgel!U$2:BL$2,'Tsalin uzuulelt'!H$1,negtgel!U799:BL799) + SUMIF(negtgel!U$2:BL$2,'Tsalin uzuulelt'!H$2,negtgel!U799:BL799)+SUMIF(negtgel!U$2:BL$2,'Tsalin uzuulelt'!H$3,negtgel!U799:BL799)+SUMIF(negtgel!U$2:BL$2,'Tsalin uzuulelt'!H$4,negtgel!U799:BL799)+SUMIF(negtgel!U$2:BL$2,'Tsalin uzuulelt'!H$5,negtgel!U799:BL799)</f>
      </c>
      <c r="J799">
        <f>SUMIF(negtgel!U$2:BL$2,'Tsalin uzuulelt'!J$1,negtgel!U799:BL799) + SUMIF(negtgel!U$2:BL$2,'Tsalin uzuulelt'!J$2,negtgel!U799:BL799)+SUMIF(negtgel!U$2:BL$2,'Tsalin uzuulelt'!J$3,negtgel!U799:BL799)+SUMIF(negtgel!U$2:BL$2,'Tsalin uzuulelt'!J$4,negtgel!U799:BL799)+SUMIF(negtgel!U$2:BL$2,'Tsalin uzuulelt'!J$5,negtgel!U799:BL799)</f>
      </c>
      <c r="K799">
        <f>SUMIF(negtgel!U$2:BL$2,'Tsalin uzuulelt'!L$1,negtgel!U799:BL799) + SUMIF(negtgel!U$2:BL$2,'Tsalin uzuulelt'!L$2,negtgel!U799:BL799)+SUMIF(negtgel!U$2:BL$2,'Tsalin uzuulelt'!L$3,negtgel!U799:BL799)+SUMIF(negtgel!U$2:BL$2,'Tsalin uzuulelt'!L$4,negtgel!U799:BL799)+SUMIF(negtgel!U$2:BL$2,'Tsalin uzuulelt'!L$5,negtgel!U799:BL799)</f>
      </c>
      <c r="L799">
        <f>SUMIF(negtgel!U$2:BL$2,'Tsalin uzuulelt'!N$1,negtgel!U799:BL799) + SUMIF(negtgel!U$2:BL$2,'Tsalin uzuulelt'!N$2,negtgel!U799:BL799)+SUMIF(negtgel!U$2:BL$2,'Tsalin uzuulelt'!N$3,negtgel!U799:BL799)+SUMIF(negtgel!U$2:BL$2,'Tsalin uzuulelt'!N$4,negtgel!U799:BL799)+SUMIF(negtgel!U$2:BL$2,'Tsalin uzuulelt'!N$5,negtgel!U799:BL799)</f>
      </c>
      <c r="M799">
        <f>SUMIF(negtgel!U$2:BL$2,'Tsalin uzuulelt'!P$1,negtgel!U799:BL799) + SUMIF(negtgel!U$2:BL$2,'Tsalin uzuulelt'!P$2,negtgel!U799:BL799)+ SUMIF(negtgel!U$2:BL$2,'Tsalin uzuulelt'!P$3,negtgel!U799:BL799)+ SUMIF(negtgel!U$2:BL$2,'Tsalin uzuulelt'!P$4,negtgel!U799:BL799)+ SUMIF(negtgel!U$2:BL$2,'Tsalin uzuulelt'!P$5,negtgel!U799:BL799)</f>
      </c>
      <c r="N799">
        <f>IF(ISNUMBER(U799*1)=CF799,0,K799-H799-G799)</f>
      </c>
      <c r="O799">
        <f>IF(ISNUMBER(U799*1)=CF799,0,L799)</f>
      </c>
      <c r="P799">
        <f>IF(ISNUMBER(U799*1)=CF799,0,M799)</f>
      </c>
      <c r="Q799">
        <f>IF(N799&gt;2400000,N799,0)</f>
      </c>
      <c r="R799">
        <f>IF(L799/Q799*100&lt;3,2,10)</f>
      </c>
      <c r="S799">
        <f>IF(CH799=0,0,IF(B799&gt;9,10,IF(B799&gt;8,B799,IF(B799&gt;7.7,7.8,IF(B799&gt;3,B799,IF(B799&gt;1.5,2))))))</f>
      </c>
      <c r="T799">
        <f>IFERROR(U799*1,0)</f>
      </c>
      <c r="U799" t="s">
        <v>4466</v>
      </c>
      <c r="V799"/>
      <c r="W799"/>
      <c r="X799" t="n">
        <v>5171386.0</v>
      </c>
      <c r="Y799" t="n">
        <v>5074553.0</v>
      </c>
      <c r="Z799" t="n">
        <v>644725.0</v>
      </c>
      <c r="AA799" t="n">
        <v>649770.0</v>
      </c>
      <c r="AB799" t="n">
        <v>0.0</v>
      </c>
      <c r="AC799" t="n">
        <v>183923.0</v>
      </c>
      <c r="AD799" t="n">
        <v>219104.0</v>
      </c>
      <c r="AE799" t="n">
        <v>2295340.0</v>
      </c>
      <c r="AF799" t="n">
        <v>471000.0</v>
      </c>
      <c r="AG799" t="n">
        <v>0.0</v>
      </c>
      <c r="AH799" t="n">
        <v>0.0</v>
      </c>
      <c r="AI799" t="n">
        <v>0.0</v>
      </c>
      <c r="AJ799" t="n">
        <v>0.0</v>
      </c>
      <c r="AK799" t="n">
        <v>0.0</v>
      </c>
      <c r="AL799" t="n">
        <v>0.0</v>
      </c>
      <c r="AM799" t="n">
        <v>0.0</v>
      </c>
      <c r="AN799" t="n">
        <v>0.0</v>
      </c>
      <c r="AO799" t="n">
        <v>9538415.0</v>
      </c>
      <c r="AP799" t="n">
        <v>953842.0</v>
      </c>
      <c r="AQ799" t="n">
        <v>807167.4</v>
      </c>
      <c r="CG799"/>
    </row>
    <row r="800">
      <c r="A800" t="n">
        <v>12.0</v>
      </c>
      <c r="B800">
        <f>IF((K800-G800-H800&gt;2400000),10,(L800/(K800-G800-H800)*100))</f>
      </c>
      <c r="C800">
        <f>IF(N800&gt;2400000,240000,(N800*S800)/100)</f>
      </c>
      <c r="D800">
        <f>IF(S800=0,0,IF((N800-I800)&gt;2400000,((((((N800-I800-J800)-240000))*0.1+(I800+J800)*0.1)))-7000,((((((N800-I800-J800)-(N800-I800-J800)*S800/100)))*0.1+(I800+J800)*0.1)-7000)))</f>
      </c>
      <c r="E800">
        <f>C800-O800</f>
      </c>
      <c r="F800">
        <f>D800-P800</f>
      </c>
      <c r="G800">
        <f>SUMIF(negtgel!U$2:BL$2,'Tsalin uzuulelt'!B$1,negtgel!U800:BL800) + SUMIF(negtgel!U$2:BL$2,'Tsalin uzuulelt'!B$2,negtgel!U800:BL800)+SUMIF(negtgel!U$2:BL$2,'Tsalin uzuulelt'!B$3,negtgel!U800:BL800)+SUMIF(negtgel!U$2:BL$2,'Tsalin uzuulelt'!B$4,negtgel!U800:BL800)+SUMIF(negtgel!U$2:BL$2,'Tsalin uzuulelt'!B$5,negtgel!U800:BL800)</f>
      </c>
      <c r="H800">
        <f>SUMIF(negtgel!U$2:BL$2,'Tsalin uzuulelt'!F$1,negtgel!U800:BL800) + SUMIF(negtgel!U$2:BL$2,'Tsalin uzuulelt'!F$2,negtgel!U800:BL800)+SUMIF(negtgel!U$2:BL$2,'Tsalin uzuulelt'!F$3,negtgel!U800:BL800)+SUMIF(negtgel!U$2:BL$2,'Tsalin uzuulelt'!F$4,negtgel!U800:BL800)+SUMIF(negtgel!U$2:BL$2,'Tsalin uzuulelt'!F$5,negtgel!U800:BL800)</f>
      </c>
      <c r="I800">
        <f>SUMIF(negtgel!U$2:BL$2,'Tsalin uzuulelt'!H$1,negtgel!U800:BL800) + SUMIF(negtgel!U$2:BL$2,'Tsalin uzuulelt'!H$2,negtgel!U800:BL800)+SUMIF(negtgel!U$2:BL$2,'Tsalin uzuulelt'!H$3,negtgel!U800:BL800)+SUMIF(negtgel!U$2:BL$2,'Tsalin uzuulelt'!H$4,negtgel!U800:BL800)+SUMIF(negtgel!U$2:BL$2,'Tsalin uzuulelt'!H$5,negtgel!U800:BL800)</f>
      </c>
      <c r="J800">
        <f>SUMIF(negtgel!U$2:BL$2,'Tsalin uzuulelt'!J$1,negtgel!U800:BL800) + SUMIF(negtgel!U$2:BL$2,'Tsalin uzuulelt'!J$2,negtgel!U800:BL800)+SUMIF(negtgel!U$2:BL$2,'Tsalin uzuulelt'!J$3,negtgel!U800:BL800)+SUMIF(negtgel!U$2:BL$2,'Tsalin uzuulelt'!J$4,negtgel!U800:BL800)+SUMIF(negtgel!U$2:BL$2,'Tsalin uzuulelt'!J$5,negtgel!U800:BL800)</f>
      </c>
      <c r="K800">
        <f>SUMIF(negtgel!U$2:BL$2,'Tsalin uzuulelt'!L$1,negtgel!U800:BL800) + SUMIF(negtgel!U$2:BL$2,'Tsalin uzuulelt'!L$2,negtgel!U800:BL800)+SUMIF(negtgel!U$2:BL$2,'Tsalin uzuulelt'!L$3,negtgel!U800:BL800)+SUMIF(negtgel!U$2:BL$2,'Tsalin uzuulelt'!L$4,negtgel!U800:BL800)+SUMIF(negtgel!U$2:BL$2,'Tsalin uzuulelt'!L$5,negtgel!U800:BL800)</f>
      </c>
      <c r="L800">
        <f>SUMIF(negtgel!U$2:BL$2,'Tsalin uzuulelt'!N$1,negtgel!U800:BL800) + SUMIF(negtgel!U$2:BL$2,'Tsalin uzuulelt'!N$2,negtgel!U800:BL800)+SUMIF(negtgel!U$2:BL$2,'Tsalin uzuulelt'!N$3,negtgel!U800:BL800)+SUMIF(negtgel!U$2:BL$2,'Tsalin uzuulelt'!N$4,negtgel!U800:BL800)+SUMIF(negtgel!U$2:BL$2,'Tsalin uzuulelt'!N$5,negtgel!U800:BL800)</f>
      </c>
      <c r="M800">
        <f>SUMIF(negtgel!U$2:BL$2,'Tsalin uzuulelt'!P$1,negtgel!U800:BL800) + SUMIF(negtgel!U$2:BL$2,'Tsalin uzuulelt'!P$2,negtgel!U800:BL800)+ SUMIF(negtgel!U$2:BL$2,'Tsalin uzuulelt'!P$3,negtgel!U800:BL800)+ SUMIF(negtgel!U$2:BL$2,'Tsalin uzuulelt'!P$4,negtgel!U800:BL800)+ SUMIF(negtgel!U$2:BL$2,'Tsalin uzuulelt'!P$5,negtgel!U800:BL800)</f>
      </c>
      <c r="N800">
        <f>IF(ISNUMBER(U800*1)=CF800,0,K800-H800-G800)</f>
      </c>
      <c r="O800">
        <f>IF(ISNUMBER(U800*1)=CF800,0,L800)</f>
      </c>
      <c r="P800">
        <f>IF(ISNUMBER(U800*1)=CF800,0,M800)</f>
      </c>
      <c r="Q800">
        <f>IF(N800&gt;2400000,N800,0)</f>
      </c>
      <c r="R800">
        <f>IF(L800/Q800*100&lt;3,2,10)</f>
      </c>
      <c r="S800">
        <f>IF(CH800=0,0,IF(B800&gt;9,10,IF(B800&gt;8,B800,IF(B800&gt;7.7,7.8,IF(B800&gt;3,B800,IF(B800&gt;1.5,2))))))</f>
      </c>
      <c r="T800">
        <f>IFERROR(U800*1,0)</f>
      </c>
      <c r="U800" t="s">
        <v>4504</v>
      </c>
      <c r="V800"/>
      <c r="W800"/>
      <c r="X800"/>
      <c r="Y800"/>
      <c r="Z800"/>
      <c r="AA800"/>
      <c r="AB800"/>
      <c r="AC800"/>
      <c r="AD800"/>
      <c r="AE800"/>
      <c r="AF800"/>
      <c r="AG800"/>
      <c r="AH800"/>
      <c r="AI800"/>
      <c r="AJ800"/>
      <c r="AK800"/>
      <c r="AL800"/>
      <c r="AM800"/>
      <c r="AN800"/>
      <c r="AO800"/>
      <c r="AP800"/>
      <c r="AQ800"/>
      <c r="CG800"/>
    </row>
    <row r="801">
      <c r="A801" t="n">
        <v>12.0</v>
      </c>
      <c r="B801">
        <f>IF((K801-G801-H801&gt;2400000),10,(L801/(K801-G801-H801)*100))</f>
      </c>
      <c r="C801">
        <f>IF(N801&gt;2400000,240000,(N801*S801)/100)</f>
      </c>
      <c r="D801">
        <f>IF(S801=0,0,IF((N801-I801)&gt;2400000,((((((N801-I801-J801)-240000))*0.1+(I801+J801)*0.1)))-7000,((((((N801-I801-J801)-(N801-I801-J801)*S801/100)))*0.1+(I801+J801)*0.1)-7000)))</f>
      </c>
      <c r="E801">
        <f>C801-O801</f>
      </c>
      <c r="F801">
        <f>D801-P801</f>
      </c>
      <c r="G801">
        <f>SUMIF(negtgel!U$2:BL$2,'Tsalin uzuulelt'!B$1,negtgel!U801:BL801) + SUMIF(negtgel!U$2:BL$2,'Tsalin uzuulelt'!B$2,negtgel!U801:BL801)+SUMIF(negtgel!U$2:BL$2,'Tsalin uzuulelt'!B$3,negtgel!U801:BL801)+SUMIF(negtgel!U$2:BL$2,'Tsalin uzuulelt'!B$4,negtgel!U801:BL801)+SUMIF(negtgel!U$2:BL$2,'Tsalin uzuulelt'!B$5,negtgel!U801:BL801)</f>
      </c>
      <c r="H801">
        <f>SUMIF(negtgel!U$2:BL$2,'Tsalin uzuulelt'!F$1,negtgel!U801:BL801) + SUMIF(negtgel!U$2:BL$2,'Tsalin uzuulelt'!F$2,negtgel!U801:BL801)+SUMIF(negtgel!U$2:BL$2,'Tsalin uzuulelt'!F$3,negtgel!U801:BL801)+SUMIF(negtgel!U$2:BL$2,'Tsalin uzuulelt'!F$4,negtgel!U801:BL801)+SUMIF(negtgel!U$2:BL$2,'Tsalin uzuulelt'!F$5,negtgel!U801:BL801)</f>
      </c>
      <c r="I801">
        <f>SUMIF(negtgel!U$2:BL$2,'Tsalin uzuulelt'!H$1,negtgel!U801:BL801) + SUMIF(negtgel!U$2:BL$2,'Tsalin uzuulelt'!H$2,negtgel!U801:BL801)+SUMIF(negtgel!U$2:BL$2,'Tsalin uzuulelt'!H$3,negtgel!U801:BL801)+SUMIF(negtgel!U$2:BL$2,'Tsalin uzuulelt'!H$4,negtgel!U801:BL801)+SUMIF(negtgel!U$2:BL$2,'Tsalin uzuulelt'!H$5,negtgel!U801:BL801)</f>
      </c>
      <c r="J801">
        <f>SUMIF(negtgel!U$2:BL$2,'Tsalin uzuulelt'!J$1,negtgel!U801:BL801) + SUMIF(negtgel!U$2:BL$2,'Tsalin uzuulelt'!J$2,negtgel!U801:BL801)+SUMIF(negtgel!U$2:BL$2,'Tsalin uzuulelt'!J$3,negtgel!U801:BL801)+SUMIF(negtgel!U$2:BL$2,'Tsalin uzuulelt'!J$4,negtgel!U801:BL801)+SUMIF(negtgel!U$2:BL$2,'Tsalin uzuulelt'!J$5,negtgel!U801:BL801)</f>
      </c>
      <c r="K801">
        <f>SUMIF(negtgel!U$2:BL$2,'Tsalin uzuulelt'!L$1,negtgel!U801:BL801) + SUMIF(negtgel!U$2:BL$2,'Tsalin uzuulelt'!L$2,negtgel!U801:BL801)+SUMIF(negtgel!U$2:BL$2,'Tsalin uzuulelt'!L$3,negtgel!U801:BL801)+SUMIF(negtgel!U$2:BL$2,'Tsalin uzuulelt'!L$4,negtgel!U801:BL801)+SUMIF(negtgel!U$2:BL$2,'Tsalin uzuulelt'!L$5,negtgel!U801:BL801)</f>
      </c>
      <c r="L801">
        <f>SUMIF(negtgel!U$2:BL$2,'Tsalin uzuulelt'!N$1,negtgel!U801:BL801) + SUMIF(negtgel!U$2:BL$2,'Tsalin uzuulelt'!N$2,negtgel!U801:BL801)+SUMIF(negtgel!U$2:BL$2,'Tsalin uzuulelt'!N$3,negtgel!U801:BL801)+SUMIF(negtgel!U$2:BL$2,'Tsalin uzuulelt'!N$4,negtgel!U801:BL801)+SUMIF(negtgel!U$2:BL$2,'Tsalin uzuulelt'!N$5,negtgel!U801:BL801)</f>
      </c>
      <c r="M801">
        <f>SUMIF(negtgel!U$2:BL$2,'Tsalin uzuulelt'!P$1,negtgel!U801:BL801) + SUMIF(negtgel!U$2:BL$2,'Tsalin uzuulelt'!P$2,negtgel!U801:BL801)+ SUMIF(negtgel!U$2:BL$2,'Tsalin uzuulelt'!P$3,negtgel!U801:BL801)+ SUMIF(negtgel!U$2:BL$2,'Tsalin uzuulelt'!P$4,negtgel!U801:BL801)+ SUMIF(negtgel!U$2:BL$2,'Tsalin uzuulelt'!P$5,negtgel!U801:BL801)</f>
      </c>
      <c r="N801">
        <f>IF(ISNUMBER(U801*1)=CF801,0,K801-H801-G801)</f>
      </c>
      <c r="O801">
        <f>IF(ISNUMBER(U801*1)=CF801,0,L801)</f>
      </c>
      <c r="P801">
        <f>IF(ISNUMBER(U801*1)=CF801,0,M801)</f>
      </c>
      <c r="Q801">
        <f>IF(N801&gt;2400000,N801,0)</f>
      </c>
      <c r="R801">
        <f>IF(L801/Q801*100&lt;3,2,10)</f>
      </c>
      <c r="S801">
        <f>IF(CH801=0,0,IF(B801&gt;9,10,IF(B801&gt;8,B801,IF(B801&gt;7.7,7.8,IF(B801&gt;3,B801,IF(B801&gt;1.5,2))))))</f>
      </c>
      <c r="T801">
        <f>IFERROR(U801*1,0)</f>
      </c>
      <c r="U801" t="n">
        <v>77.0</v>
      </c>
      <c r="V801" t="s">
        <v>4506</v>
      </c>
      <c r="W801" t="s">
        <v>4469</v>
      </c>
      <c r="X801" t="n">
        <v>580710.0</v>
      </c>
      <c r="Y801" t="n">
        <v>580710.0</v>
      </c>
      <c r="Z801" t="n">
        <v>0.0</v>
      </c>
      <c r="AA801" t="n">
        <v>0.0</v>
      </c>
      <c r="AB801" t="n">
        <v>0.0</v>
      </c>
      <c r="AC801" t="n">
        <v>0.0</v>
      </c>
      <c r="AD801" t="n">
        <v>0.0</v>
      </c>
      <c r="AE801" t="n">
        <v>290355.0</v>
      </c>
      <c r="AF801" t="n">
        <v>60000.0</v>
      </c>
      <c r="AG801" t="n">
        <v>0.0</v>
      </c>
      <c r="AH801" t="n">
        <v>0.0</v>
      </c>
      <c r="AI801" t="n">
        <v>0.0</v>
      </c>
      <c r="AJ801" t="n">
        <v>0.0</v>
      </c>
      <c r="AK801" t="n">
        <v>0.0</v>
      </c>
      <c r="AL801" t="n">
        <v>0.0</v>
      </c>
      <c r="AM801" t="n">
        <v>0.0</v>
      </c>
      <c r="AN801" t="n">
        <v>0.0</v>
      </c>
      <c r="AO801" t="n">
        <v>931065.0</v>
      </c>
      <c r="AP801" t="n">
        <v>93107.0</v>
      </c>
      <c r="AQ801" t="n">
        <v>77395.8</v>
      </c>
      <c r="CG801"/>
    </row>
    <row r="802">
      <c r="A802" t="n">
        <v>12.0</v>
      </c>
      <c r="B802">
        <f>IF((K802-G802-H802&gt;2400000),10,(L802/(K802-G802-H802)*100))</f>
      </c>
      <c r="C802">
        <f>IF(N802&gt;2400000,240000,(N802*S802)/100)</f>
      </c>
      <c r="D802">
        <f>IF(S802=0,0,IF((N802-I802)&gt;2400000,((((((N802-I802-J802)-240000))*0.1+(I802+J802)*0.1)))-7000,((((((N802-I802-J802)-(N802-I802-J802)*S802/100)))*0.1+(I802+J802)*0.1)-7000)))</f>
      </c>
      <c r="E802">
        <f>C802-O802</f>
      </c>
      <c r="F802">
        <f>D802-P802</f>
      </c>
      <c r="G802">
        <f>SUMIF(negtgel!U$2:BL$2,'Tsalin uzuulelt'!B$1,negtgel!U802:BL802) + SUMIF(negtgel!U$2:BL$2,'Tsalin uzuulelt'!B$2,negtgel!U802:BL802)+SUMIF(negtgel!U$2:BL$2,'Tsalin uzuulelt'!B$3,negtgel!U802:BL802)+SUMIF(negtgel!U$2:BL$2,'Tsalin uzuulelt'!B$4,negtgel!U802:BL802)+SUMIF(negtgel!U$2:BL$2,'Tsalin uzuulelt'!B$5,negtgel!U802:BL802)</f>
      </c>
      <c r="H802">
        <f>SUMIF(negtgel!U$2:BL$2,'Tsalin uzuulelt'!F$1,negtgel!U802:BL802) + SUMIF(negtgel!U$2:BL$2,'Tsalin uzuulelt'!F$2,negtgel!U802:BL802)+SUMIF(negtgel!U$2:BL$2,'Tsalin uzuulelt'!F$3,negtgel!U802:BL802)+SUMIF(negtgel!U$2:BL$2,'Tsalin uzuulelt'!F$4,negtgel!U802:BL802)+SUMIF(negtgel!U$2:BL$2,'Tsalin uzuulelt'!F$5,negtgel!U802:BL802)</f>
      </c>
      <c r="I802">
        <f>SUMIF(negtgel!U$2:BL$2,'Tsalin uzuulelt'!H$1,negtgel!U802:BL802) + SUMIF(negtgel!U$2:BL$2,'Tsalin uzuulelt'!H$2,negtgel!U802:BL802)+SUMIF(negtgel!U$2:BL$2,'Tsalin uzuulelt'!H$3,negtgel!U802:BL802)+SUMIF(negtgel!U$2:BL$2,'Tsalin uzuulelt'!H$4,negtgel!U802:BL802)+SUMIF(negtgel!U$2:BL$2,'Tsalin uzuulelt'!H$5,negtgel!U802:BL802)</f>
      </c>
      <c r="J802">
        <f>SUMIF(negtgel!U$2:BL$2,'Tsalin uzuulelt'!J$1,negtgel!U802:BL802) + SUMIF(negtgel!U$2:BL$2,'Tsalin uzuulelt'!J$2,negtgel!U802:BL802)+SUMIF(negtgel!U$2:BL$2,'Tsalin uzuulelt'!J$3,negtgel!U802:BL802)+SUMIF(negtgel!U$2:BL$2,'Tsalin uzuulelt'!J$4,negtgel!U802:BL802)+SUMIF(negtgel!U$2:BL$2,'Tsalin uzuulelt'!J$5,negtgel!U802:BL802)</f>
      </c>
      <c r="K802">
        <f>SUMIF(negtgel!U$2:BL$2,'Tsalin uzuulelt'!L$1,negtgel!U802:BL802) + SUMIF(negtgel!U$2:BL$2,'Tsalin uzuulelt'!L$2,negtgel!U802:BL802)+SUMIF(negtgel!U$2:BL$2,'Tsalin uzuulelt'!L$3,negtgel!U802:BL802)+SUMIF(negtgel!U$2:BL$2,'Tsalin uzuulelt'!L$4,negtgel!U802:BL802)+SUMIF(negtgel!U$2:BL$2,'Tsalin uzuulelt'!L$5,negtgel!U802:BL802)</f>
      </c>
      <c r="L802">
        <f>SUMIF(negtgel!U$2:BL$2,'Tsalin uzuulelt'!N$1,negtgel!U802:BL802) + SUMIF(negtgel!U$2:BL$2,'Tsalin uzuulelt'!N$2,negtgel!U802:BL802)+SUMIF(negtgel!U$2:BL$2,'Tsalin uzuulelt'!N$3,negtgel!U802:BL802)+SUMIF(negtgel!U$2:BL$2,'Tsalin uzuulelt'!N$4,negtgel!U802:BL802)+SUMIF(negtgel!U$2:BL$2,'Tsalin uzuulelt'!N$5,negtgel!U802:BL802)</f>
      </c>
      <c r="M802">
        <f>SUMIF(negtgel!U$2:BL$2,'Tsalin uzuulelt'!P$1,negtgel!U802:BL802) + SUMIF(negtgel!U$2:BL$2,'Tsalin uzuulelt'!P$2,negtgel!U802:BL802)+ SUMIF(negtgel!U$2:BL$2,'Tsalin uzuulelt'!P$3,negtgel!U802:BL802)+ SUMIF(negtgel!U$2:BL$2,'Tsalin uzuulelt'!P$4,negtgel!U802:BL802)+ SUMIF(negtgel!U$2:BL$2,'Tsalin uzuulelt'!P$5,negtgel!U802:BL802)</f>
      </c>
      <c r="N802">
        <f>IF(ISNUMBER(U802*1)=CF802,0,K802-H802-G802)</f>
      </c>
      <c r="O802">
        <f>IF(ISNUMBER(U802*1)=CF802,0,L802)</f>
      </c>
      <c r="P802">
        <f>IF(ISNUMBER(U802*1)=CF802,0,M802)</f>
      </c>
      <c r="Q802">
        <f>IF(N802&gt;2400000,N802,0)</f>
      </c>
      <c r="R802">
        <f>IF(L802/Q802*100&lt;3,2,10)</f>
      </c>
      <c r="S802">
        <f>IF(CH802=0,0,IF(B802&gt;9,10,IF(B802&gt;8,B802,IF(B802&gt;7.7,7.8,IF(B802&gt;3,B802,IF(B802&gt;1.5,2))))))</f>
      </c>
      <c r="T802">
        <f>IFERROR(U802*1,0)</f>
      </c>
      <c r="U802" t="n">
        <v>78.0</v>
      </c>
      <c r="V802" t="s">
        <v>4507</v>
      </c>
      <c r="W802" t="s">
        <v>4471</v>
      </c>
      <c r="X802" t="n">
        <v>500784.0</v>
      </c>
      <c r="Y802" t="n">
        <v>600941.0</v>
      </c>
      <c r="Z802" t="n">
        <v>0.0</v>
      </c>
      <c r="AA802" t="n">
        <v>0.0</v>
      </c>
      <c r="AB802" t="n">
        <v>60094.0</v>
      </c>
      <c r="AC802" t="n">
        <v>0.0</v>
      </c>
      <c r="AD802" t="n">
        <v>0.0</v>
      </c>
      <c r="AE802" t="n">
        <v>0.0</v>
      </c>
      <c r="AF802" t="n">
        <v>72000.0</v>
      </c>
      <c r="AG802" t="n">
        <v>0.0</v>
      </c>
      <c r="AH802" t="n">
        <v>0.0</v>
      </c>
      <c r="AI802" t="n">
        <v>0.0</v>
      </c>
      <c r="AJ802" t="n">
        <v>0.0</v>
      </c>
      <c r="AK802" t="n">
        <v>0.0</v>
      </c>
      <c r="AL802" t="n">
        <v>0.0</v>
      </c>
      <c r="AM802" t="n">
        <v>0.0</v>
      </c>
      <c r="AN802" t="n">
        <v>0.0</v>
      </c>
      <c r="AO802" t="n">
        <v>733035.0</v>
      </c>
      <c r="AP802" t="n">
        <v>73303.0</v>
      </c>
      <c r="AQ802" t="n">
        <v>59693.2</v>
      </c>
      <c r="CG802"/>
    </row>
    <row r="803">
      <c r="A803" t="n">
        <v>12.0</v>
      </c>
      <c r="B803">
        <f>IF((K803-G803-H803&gt;2400000),10,(L803/(K803-G803-H803)*100))</f>
      </c>
      <c r="C803">
        <f>IF(N803&gt;2400000,240000,(N803*S803)/100)</f>
      </c>
      <c r="D803">
        <f>IF(S803=0,0,IF((N803-I803)&gt;2400000,((((((N803-I803-J803)-240000))*0.1+(I803+J803)*0.1)))-7000,((((((N803-I803-J803)-(N803-I803-J803)*S803/100)))*0.1+(I803+J803)*0.1)-7000)))</f>
      </c>
      <c r="E803">
        <f>C803-O803</f>
      </c>
      <c r="F803">
        <f>D803-P803</f>
      </c>
      <c r="G803">
        <f>SUMIF(negtgel!U$2:BL$2,'Tsalin uzuulelt'!B$1,negtgel!U803:BL803) + SUMIF(negtgel!U$2:BL$2,'Tsalin uzuulelt'!B$2,negtgel!U803:BL803)+SUMIF(negtgel!U$2:BL$2,'Tsalin uzuulelt'!B$3,negtgel!U803:BL803)+SUMIF(negtgel!U$2:BL$2,'Tsalin uzuulelt'!B$4,negtgel!U803:BL803)+SUMIF(negtgel!U$2:BL$2,'Tsalin uzuulelt'!B$5,negtgel!U803:BL803)</f>
      </c>
      <c r="H803">
        <f>SUMIF(negtgel!U$2:BL$2,'Tsalin uzuulelt'!F$1,negtgel!U803:BL803) + SUMIF(negtgel!U$2:BL$2,'Tsalin uzuulelt'!F$2,negtgel!U803:BL803)+SUMIF(negtgel!U$2:BL$2,'Tsalin uzuulelt'!F$3,negtgel!U803:BL803)+SUMIF(negtgel!U$2:BL$2,'Tsalin uzuulelt'!F$4,negtgel!U803:BL803)+SUMIF(negtgel!U$2:BL$2,'Tsalin uzuulelt'!F$5,negtgel!U803:BL803)</f>
      </c>
      <c r="I803">
        <f>SUMIF(negtgel!U$2:BL$2,'Tsalin uzuulelt'!H$1,negtgel!U803:BL803) + SUMIF(negtgel!U$2:BL$2,'Tsalin uzuulelt'!H$2,negtgel!U803:BL803)+SUMIF(negtgel!U$2:BL$2,'Tsalin uzuulelt'!H$3,negtgel!U803:BL803)+SUMIF(negtgel!U$2:BL$2,'Tsalin uzuulelt'!H$4,negtgel!U803:BL803)+SUMIF(negtgel!U$2:BL$2,'Tsalin uzuulelt'!H$5,negtgel!U803:BL803)</f>
      </c>
      <c r="J803">
        <f>SUMIF(negtgel!U$2:BL$2,'Tsalin uzuulelt'!J$1,negtgel!U803:BL803) + SUMIF(negtgel!U$2:BL$2,'Tsalin uzuulelt'!J$2,negtgel!U803:BL803)+SUMIF(negtgel!U$2:BL$2,'Tsalin uzuulelt'!J$3,negtgel!U803:BL803)+SUMIF(negtgel!U$2:BL$2,'Tsalin uzuulelt'!J$4,negtgel!U803:BL803)+SUMIF(negtgel!U$2:BL$2,'Tsalin uzuulelt'!J$5,negtgel!U803:BL803)</f>
      </c>
      <c r="K803">
        <f>SUMIF(negtgel!U$2:BL$2,'Tsalin uzuulelt'!L$1,negtgel!U803:BL803) + SUMIF(negtgel!U$2:BL$2,'Tsalin uzuulelt'!L$2,negtgel!U803:BL803)+SUMIF(negtgel!U$2:BL$2,'Tsalin uzuulelt'!L$3,negtgel!U803:BL803)+SUMIF(negtgel!U$2:BL$2,'Tsalin uzuulelt'!L$4,negtgel!U803:BL803)+SUMIF(negtgel!U$2:BL$2,'Tsalin uzuulelt'!L$5,negtgel!U803:BL803)</f>
      </c>
      <c r="L803">
        <f>SUMIF(negtgel!U$2:BL$2,'Tsalin uzuulelt'!N$1,negtgel!U803:BL803) + SUMIF(negtgel!U$2:BL$2,'Tsalin uzuulelt'!N$2,negtgel!U803:BL803)+SUMIF(negtgel!U$2:BL$2,'Tsalin uzuulelt'!N$3,negtgel!U803:BL803)+SUMIF(negtgel!U$2:BL$2,'Tsalin uzuulelt'!N$4,negtgel!U803:BL803)+SUMIF(negtgel!U$2:BL$2,'Tsalin uzuulelt'!N$5,negtgel!U803:BL803)</f>
      </c>
      <c r="M803">
        <f>SUMIF(negtgel!U$2:BL$2,'Tsalin uzuulelt'!P$1,negtgel!U803:BL803) + SUMIF(negtgel!U$2:BL$2,'Tsalin uzuulelt'!P$2,negtgel!U803:BL803)+ SUMIF(negtgel!U$2:BL$2,'Tsalin uzuulelt'!P$3,negtgel!U803:BL803)+ SUMIF(negtgel!U$2:BL$2,'Tsalin uzuulelt'!P$4,negtgel!U803:BL803)+ SUMIF(negtgel!U$2:BL$2,'Tsalin uzuulelt'!P$5,negtgel!U803:BL803)</f>
      </c>
      <c r="N803">
        <f>IF(ISNUMBER(U803*1)=CF803,0,K803-H803-G803)</f>
      </c>
      <c r="O803">
        <f>IF(ISNUMBER(U803*1)=CF803,0,L803)</f>
      </c>
      <c r="P803">
        <f>IF(ISNUMBER(U803*1)=CF803,0,M803)</f>
      </c>
      <c r="Q803">
        <f>IF(N803&gt;2400000,N803,0)</f>
      </c>
      <c r="R803">
        <f>IF(L803/Q803*100&lt;3,2,10)</f>
      </c>
      <c r="S803">
        <f>IF(CH803=0,0,IF(B803&gt;9,10,IF(B803&gt;8,B803,IF(B803&gt;7.7,7.8,IF(B803&gt;3,B803,IF(B803&gt;1.5,2))))))</f>
      </c>
      <c r="T803">
        <f>IFERROR(U803*1,0)</f>
      </c>
      <c r="U803" t="n">
        <v>79.0</v>
      </c>
      <c r="V803" t="s">
        <v>4508</v>
      </c>
      <c r="W803" t="s">
        <v>4471</v>
      </c>
      <c r="X803" t="n">
        <v>496912.0</v>
      </c>
      <c r="Y803" t="n">
        <v>496912.0</v>
      </c>
      <c r="Z803" t="n">
        <v>0.0</v>
      </c>
      <c r="AA803" t="n">
        <v>0.0</v>
      </c>
      <c r="AB803" t="n">
        <v>49691.0</v>
      </c>
      <c r="AC803" t="n">
        <v>0.0</v>
      </c>
      <c r="AD803" t="n">
        <v>0.0</v>
      </c>
      <c r="AE803" t="n">
        <v>248456.0</v>
      </c>
      <c r="AF803" t="n">
        <v>60000.0</v>
      </c>
      <c r="AG803" t="n">
        <v>0.0</v>
      </c>
      <c r="AH803" t="n">
        <v>0.0</v>
      </c>
      <c r="AI803" t="n">
        <v>0.0</v>
      </c>
      <c r="AJ803" t="n">
        <v>0.0</v>
      </c>
      <c r="AK803" t="n">
        <v>0.0</v>
      </c>
      <c r="AL803" t="n">
        <v>0.0</v>
      </c>
      <c r="AM803" t="n">
        <v>0.0</v>
      </c>
      <c r="AN803" t="n">
        <v>0.0</v>
      </c>
      <c r="AO803" t="n">
        <v>855059.0</v>
      </c>
      <c r="AP803" t="n">
        <v>85505.0</v>
      </c>
      <c r="AQ803" t="n">
        <v>70555.3</v>
      </c>
      <c r="CG803"/>
    </row>
    <row r="804">
      <c r="A804" t="n">
        <v>12.0</v>
      </c>
      <c r="B804">
        <f>IF((K804-G804-H804&gt;2400000),10,(L804/(K804-G804-H804)*100))</f>
      </c>
      <c r="C804">
        <f>IF(N804&gt;2400000,240000,(N804*S804)/100)</f>
      </c>
      <c r="D804">
        <f>IF(S804=0,0,IF((N804-I804)&gt;2400000,((((((N804-I804-J804)-240000))*0.1+(I804+J804)*0.1)))-7000,((((((N804-I804-J804)-(N804-I804-J804)*S804/100)))*0.1+(I804+J804)*0.1)-7000)))</f>
      </c>
      <c r="E804">
        <f>C804-O804</f>
      </c>
      <c r="F804">
        <f>D804-P804</f>
      </c>
      <c r="G804">
        <f>SUMIF(negtgel!U$2:BL$2,'Tsalin uzuulelt'!B$1,negtgel!U804:BL804) + SUMIF(negtgel!U$2:BL$2,'Tsalin uzuulelt'!B$2,negtgel!U804:BL804)+SUMIF(negtgel!U$2:BL$2,'Tsalin uzuulelt'!B$3,negtgel!U804:BL804)+SUMIF(negtgel!U$2:BL$2,'Tsalin uzuulelt'!B$4,negtgel!U804:BL804)+SUMIF(negtgel!U$2:BL$2,'Tsalin uzuulelt'!B$5,negtgel!U804:BL804)</f>
      </c>
      <c r="H804">
        <f>SUMIF(negtgel!U$2:BL$2,'Tsalin uzuulelt'!F$1,negtgel!U804:BL804) + SUMIF(negtgel!U$2:BL$2,'Tsalin uzuulelt'!F$2,negtgel!U804:BL804)+SUMIF(negtgel!U$2:BL$2,'Tsalin uzuulelt'!F$3,negtgel!U804:BL804)+SUMIF(negtgel!U$2:BL$2,'Tsalin uzuulelt'!F$4,negtgel!U804:BL804)+SUMIF(negtgel!U$2:BL$2,'Tsalin uzuulelt'!F$5,negtgel!U804:BL804)</f>
      </c>
      <c r="I804">
        <f>SUMIF(negtgel!U$2:BL$2,'Tsalin uzuulelt'!H$1,negtgel!U804:BL804) + SUMIF(negtgel!U$2:BL$2,'Tsalin uzuulelt'!H$2,negtgel!U804:BL804)+SUMIF(negtgel!U$2:BL$2,'Tsalin uzuulelt'!H$3,negtgel!U804:BL804)+SUMIF(negtgel!U$2:BL$2,'Tsalin uzuulelt'!H$4,negtgel!U804:BL804)+SUMIF(negtgel!U$2:BL$2,'Tsalin uzuulelt'!H$5,negtgel!U804:BL804)</f>
      </c>
      <c r="J804">
        <f>SUMIF(negtgel!U$2:BL$2,'Tsalin uzuulelt'!J$1,negtgel!U804:BL804) + SUMIF(negtgel!U$2:BL$2,'Tsalin uzuulelt'!J$2,negtgel!U804:BL804)+SUMIF(negtgel!U$2:BL$2,'Tsalin uzuulelt'!J$3,negtgel!U804:BL804)+SUMIF(negtgel!U$2:BL$2,'Tsalin uzuulelt'!J$4,negtgel!U804:BL804)+SUMIF(negtgel!U$2:BL$2,'Tsalin uzuulelt'!J$5,negtgel!U804:BL804)</f>
      </c>
      <c r="K804">
        <f>SUMIF(negtgel!U$2:BL$2,'Tsalin uzuulelt'!L$1,negtgel!U804:BL804) + SUMIF(negtgel!U$2:BL$2,'Tsalin uzuulelt'!L$2,negtgel!U804:BL804)+SUMIF(negtgel!U$2:BL$2,'Tsalin uzuulelt'!L$3,negtgel!U804:BL804)+SUMIF(negtgel!U$2:BL$2,'Tsalin uzuulelt'!L$4,negtgel!U804:BL804)+SUMIF(negtgel!U$2:BL$2,'Tsalin uzuulelt'!L$5,negtgel!U804:BL804)</f>
      </c>
      <c r="L804">
        <f>SUMIF(negtgel!U$2:BL$2,'Tsalin uzuulelt'!N$1,negtgel!U804:BL804) + SUMIF(negtgel!U$2:BL$2,'Tsalin uzuulelt'!N$2,negtgel!U804:BL804)+SUMIF(negtgel!U$2:BL$2,'Tsalin uzuulelt'!N$3,negtgel!U804:BL804)+SUMIF(negtgel!U$2:BL$2,'Tsalin uzuulelt'!N$4,negtgel!U804:BL804)+SUMIF(negtgel!U$2:BL$2,'Tsalin uzuulelt'!N$5,negtgel!U804:BL804)</f>
      </c>
      <c r="M804">
        <f>SUMIF(negtgel!U$2:BL$2,'Tsalin uzuulelt'!P$1,negtgel!U804:BL804) + SUMIF(negtgel!U$2:BL$2,'Tsalin uzuulelt'!P$2,negtgel!U804:BL804)+ SUMIF(negtgel!U$2:BL$2,'Tsalin uzuulelt'!P$3,negtgel!U804:BL804)+ SUMIF(negtgel!U$2:BL$2,'Tsalin uzuulelt'!P$4,negtgel!U804:BL804)+ SUMIF(negtgel!U$2:BL$2,'Tsalin uzuulelt'!P$5,negtgel!U804:BL804)</f>
      </c>
      <c r="N804">
        <f>IF(ISNUMBER(U804*1)=CF804,0,K804-H804-G804)</f>
      </c>
      <c r="O804">
        <f>IF(ISNUMBER(U804*1)=CF804,0,L804)</f>
      </c>
      <c r="P804">
        <f>IF(ISNUMBER(U804*1)=CF804,0,M804)</f>
      </c>
      <c r="Q804">
        <f>IF(N804&gt;2400000,N804,0)</f>
      </c>
      <c r="R804">
        <f>IF(L804/Q804*100&lt;3,2,10)</f>
      </c>
      <c r="S804">
        <f>IF(CH804=0,0,IF(B804&gt;9,10,IF(B804&gt;8,B804,IF(B804&gt;7.7,7.8,IF(B804&gt;3,B804,IF(B804&gt;1.5,2))))))</f>
      </c>
      <c r="T804">
        <f>IFERROR(U804*1,0)</f>
      </c>
      <c r="U804" t="n">
        <v>80.0</v>
      </c>
      <c r="V804" t="s">
        <v>4510</v>
      </c>
      <c r="W804" t="s">
        <v>4499</v>
      </c>
      <c r="X804" t="n">
        <v>663720.0</v>
      </c>
      <c r="Y804" t="n">
        <v>663720.0</v>
      </c>
      <c r="Z804" t="n">
        <v>66372.0</v>
      </c>
      <c r="AA804" t="n">
        <v>112832.0</v>
      </c>
      <c r="AB804" t="n">
        <v>0.0</v>
      </c>
      <c r="AC804" t="n">
        <v>0.0</v>
      </c>
      <c r="AD804" t="n">
        <v>0.0</v>
      </c>
      <c r="AE804" t="n">
        <v>331860.0</v>
      </c>
      <c r="AF804" t="n">
        <v>60000.0</v>
      </c>
      <c r="AG804" t="n">
        <v>0.0</v>
      </c>
      <c r="AH804" t="n">
        <v>0.0</v>
      </c>
      <c r="AI804" t="n">
        <v>0.0</v>
      </c>
      <c r="AJ804" t="n">
        <v>0.0</v>
      </c>
      <c r="AK804" t="n">
        <v>0.0</v>
      </c>
      <c r="AL804" t="n">
        <v>0.0</v>
      </c>
      <c r="AM804" t="n">
        <v>0.0</v>
      </c>
      <c r="AN804" t="n">
        <v>0.0</v>
      </c>
      <c r="AO804" t="n">
        <v>1234784.0</v>
      </c>
      <c r="AP804" t="n">
        <v>123479.0</v>
      </c>
      <c r="AQ804" t="n">
        <v>104730.6</v>
      </c>
      <c r="CG804"/>
    </row>
    <row r="805">
      <c r="A805" t="n">
        <v>12.0</v>
      </c>
      <c r="B805">
        <f>IF((K805-G805-H805&gt;2400000),10,(L805/(K805-G805-H805)*100))</f>
      </c>
      <c r="C805">
        <f>IF(N805&gt;2400000,240000,(N805*S805)/100)</f>
      </c>
      <c r="D805">
        <f>IF(S805=0,0,IF((N805-I805)&gt;2400000,((((((N805-I805-J805)-240000))*0.1+(I805+J805)*0.1)))-7000,((((((N805-I805-J805)-(N805-I805-J805)*S805/100)))*0.1+(I805+J805)*0.1)-7000)))</f>
      </c>
      <c r="E805">
        <f>C805-O805</f>
      </c>
      <c r="F805">
        <f>D805-P805</f>
      </c>
      <c r="G805">
        <f>SUMIF(negtgel!U$2:BL$2,'Tsalin uzuulelt'!B$1,negtgel!U805:BL805) + SUMIF(negtgel!U$2:BL$2,'Tsalin uzuulelt'!B$2,negtgel!U805:BL805)+SUMIF(negtgel!U$2:BL$2,'Tsalin uzuulelt'!B$3,negtgel!U805:BL805)+SUMIF(negtgel!U$2:BL$2,'Tsalin uzuulelt'!B$4,negtgel!U805:BL805)+SUMIF(negtgel!U$2:BL$2,'Tsalin uzuulelt'!B$5,negtgel!U805:BL805)</f>
      </c>
      <c r="H805">
        <f>SUMIF(negtgel!U$2:BL$2,'Tsalin uzuulelt'!F$1,negtgel!U805:BL805) + SUMIF(negtgel!U$2:BL$2,'Tsalin uzuulelt'!F$2,negtgel!U805:BL805)+SUMIF(negtgel!U$2:BL$2,'Tsalin uzuulelt'!F$3,negtgel!U805:BL805)+SUMIF(negtgel!U$2:BL$2,'Tsalin uzuulelt'!F$4,negtgel!U805:BL805)+SUMIF(negtgel!U$2:BL$2,'Tsalin uzuulelt'!F$5,negtgel!U805:BL805)</f>
      </c>
      <c r="I805">
        <f>SUMIF(negtgel!U$2:BL$2,'Tsalin uzuulelt'!H$1,negtgel!U805:BL805) + SUMIF(negtgel!U$2:BL$2,'Tsalin uzuulelt'!H$2,negtgel!U805:BL805)+SUMIF(negtgel!U$2:BL$2,'Tsalin uzuulelt'!H$3,negtgel!U805:BL805)+SUMIF(negtgel!U$2:BL$2,'Tsalin uzuulelt'!H$4,negtgel!U805:BL805)+SUMIF(negtgel!U$2:BL$2,'Tsalin uzuulelt'!H$5,negtgel!U805:BL805)</f>
      </c>
      <c r="J805">
        <f>SUMIF(negtgel!U$2:BL$2,'Tsalin uzuulelt'!J$1,negtgel!U805:BL805) + SUMIF(negtgel!U$2:BL$2,'Tsalin uzuulelt'!J$2,negtgel!U805:BL805)+SUMIF(negtgel!U$2:BL$2,'Tsalin uzuulelt'!J$3,negtgel!U805:BL805)+SUMIF(negtgel!U$2:BL$2,'Tsalin uzuulelt'!J$4,negtgel!U805:BL805)+SUMIF(negtgel!U$2:BL$2,'Tsalin uzuulelt'!J$5,negtgel!U805:BL805)</f>
      </c>
      <c r="K805">
        <f>SUMIF(negtgel!U$2:BL$2,'Tsalin uzuulelt'!L$1,negtgel!U805:BL805) + SUMIF(negtgel!U$2:BL$2,'Tsalin uzuulelt'!L$2,negtgel!U805:BL805)+SUMIF(negtgel!U$2:BL$2,'Tsalin uzuulelt'!L$3,negtgel!U805:BL805)+SUMIF(negtgel!U$2:BL$2,'Tsalin uzuulelt'!L$4,negtgel!U805:BL805)+SUMIF(negtgel!U$2:BL$2,'Tsalin uzuulelt'!L$5,negtgel!U805:BL805)</f>
      </c>
      <c r="L805">
        <f>SUMIF(negtgel!U$2:BL$2,'Tsalin uzuulelt'!N$1,negtgel!U805:BL805) + SUMIF(negtgel!U$2:BL$2,'Tsalin uzuulelt'!N$2,negtgel!U805:BL805)+SUMIF(negtgel!U$2:BL$2,'Tsalin uzuulelt'!N$3,negtgel!U805:BL805)+SUMIF(negtgel!U$2:BL$2,'Tsalin uzuulelt'!N$4,negtgel!U805:BL805)+SUMIF(negtgel!U$2:BL$2,'Tsalin uzuulelt'!N$5,negtgel!U805:BL805)</f>
      </c>
      <c r="M805">
        <f>SUMIF(negtgel!U$2:BL$2,'Tsalin uzuulelt'!P$1,negtgel!U805:BL805) + SUMIF(negtgel!U$2:BL$2,'Tsalin uzuulelt'!P$2,negtgel!U805:BL805)+ SUMIF(negtgel!U$2:BL$2,'Tsalin uzuulelt'!P$3,negtgel!U805:BL805)+ SUMIF(negtgel!U$2:BL$2,'Tsalin uzuulelt'!P$4,negtgel!U805:BL805)+ SUMIF(negtgel!U$2:BL$2,'Tsalin uzuulelt'!P$5,negtgel!U805:BL805)</f>
      </c>
      <c r="N805">
        <f>IF(ISNUMBER(U805*1)=CF805,0,K805-H805-G805)</f>
      </c>
      <c r="O805">
        <f>IF(ISNUMBER(U805*1)=CF805,0,L805)</f>
      </c>
      <c r="P805">
        <f>IF(ISNUMBER(U805*1)=CF805,0,M805)</f>
      </c>
      <c r="Q805">
        <f>IF(N805&gt;2400000,N805,0)</f>
      </c>
      <c r="R805">
        <f>IF(L805/Q805*100&lt;3,2,10)</f>
      </c>
      <c r="S805">
        <f>IF(CH805=0,0,IF(B805&gt;9,10,IF(B805&gt;8,B805,IF(B805&gt;7.7,7.8,IF(B805&gt;3,B805,IF(B805&gt;1.5,2))))))</f>
      </c>
      <c r="T805">
        <f>IFERROR(U805*1,0)</f>
      </c>
      <c r="U805" t="n">
        <v>81.0</v>
      </c>
      <c r="V805" t="s">
        <v>4547</v>
      </c>
      <c r="W805" t="s">
        <v>4469</v>
      </c>
      <c r="X805" t="n">
        <v>645556.0</v>
      </c>
      <c r="Y805" t="n">
        <v>225945.0</v>
      </c>
      <c r="Z805" t="n">
        <v>38411.0</v>
      </c>
      <c r="AA805" t="n">
        <v>33892.0</v>
      </c>
      <c r="AB805" t="n">
        <v>0.0</v>
      </c>
      <c r="AC805" t="n">
        <v>0.0</v>
      </c>
      <c r="AD805" t="n">
        <v>0.0</v>
      </c>
      <c r="AE805" t="n">
        <v>290500.0</v>
      </c>
      <c r="AF805" t="n">
        <v>21000.0</v>
      </c>
      <c r="AG805" t="n">
        <v>0.0</v>
      </c>
      <c r="AH805" t="n">
        <v>0.0</v>
      </c>
      <c r="AI805" t="n">
        <v>0.0</v>
      </c>
      <c r="AJ805" t="n">
        <v>978895.0</v>
      </c>
      <c r="AK805" t="n">
        <v>0.0</v>
      </c>
      <c r="AL805" t="n">
        <v>0.0</v>
      </c>
      <c r="AM805" t="n">
        <v>0.0</v>
      </c>
      <c r="AN805" t="n">
        <v>0.0</v>
      </c>
      <c r="AO805" t="n">
        <v>1588643.0</v>
      </c>
      <c r="AP805" t="n">
        <v>158864.0</v>
      </c>
      <c r="AQ805" t="n">
        <v>136187.9</v>
      </c>
      <c r="CG805"/>
    </row>
    <row r="806">
      <c r="A806" t="n">
        <v>12.0</v>
      </c>
      <c r="B806">
        <f>IF((K806-G806-H806&gt;2400000),10,(L806/(K806-G806-H806)*100))</f>
      </c>
      <c r="C806">
        <f>IF(N806&gt;2400000,240000,(N806*S806)/100)</f>
      </c>
      <c r="D806">
        <f>IF(S806=0,0,IF((N806-I806)&gt;2400000,((((((N806-I806-J806)-240000))*0.1+(I806+J806)*0.1)))-7000,((((((N806-I806-J806)-(N806-I806-J806)*S806/100)))*0.1+(I806+J806)*0.1)-7000)))</f>
      </c>
      <c r="E806">
        <f>C806-O806</f>
      </c>
      <c r="F806">
        <f>D806-P806</f>
      </c>
      <c r="G806">
        <f>SUMIF(negtgel!U$2:BL$2,'Tsalin uzuulelt'!B$1,negtgel!U806:BL806) + SUMIF(negtgel!U$2:BL$2,'Tsalin uzuulelt'!B$2,negtgel!U806:BL806)+SUMIF(negtgel!U$2:BL$2,'Tsalin uzuulelt'!B$3,negtgel!U806:BL806)+SUMIF(negtgel!U$2:BL$2,'Tsalin uzuulelt'!B$4,negtgel!U806:BL806)+SUMIF(negtgel!U$2:BL$2,'Tsalin uzuulelt'!B$5,negtgel!U806:BL806)</f>
      </c>
      <c r="H806">
        <f>SUMIF(negtgel!U$2:BL$2,'Tsalin uzuulelt'!F$1,negtgel!U806:BL806) + SUMIF(negtgel!U$2:BL$2,'Tsalin uzuulelt'!F$2,negtgel!U806:BL806)+SUMIF(negtgel!U$2:BL$2,'Tsalin uzuulelt'!F$3,negtgel!U806:BL806)+SUMIF(negtgel!U$2:BL$2,'Tsalin uzuulelt'!F$4,negtgel!U806:BL806)+SUMIF(negtgel!U$2:BL$2,'Tsalin uzuulelt'!F$5,negtgel!U806:BL806)</f>
      </c>
      <c r="I806">
        <f>SUMIF(negtgel!U$2:BL$2,'Tsalin uzuulelt'!H$1,negtgel!U806:BL806) + SUMIF(negtgel!U$2:BL$2,'Tsalin uzuulelt'!H$2,negtgel!U806:BL806)+SUMIF(negtgel!U$2:BL$2,'Tsalin uzuulelt'!H$3,negtgel!U806:BL806)+SUMIF(negtgel!U$2:BL$2,'Tsalin uzuulelt'!H$4,negtgel!U806:BL806)+SUMIF(negtgel!U$2:BL$2,'Tsalin uzuulelt'!H$5,negtgel!U806:BL806)</f>
      </c>
      <c r="J806">
        <f>SUMIF(negtgel!U$2:BL$2,'Tsalin uzuulelt'!J$1,negtgel!U806:BL806) + SUMIF(negtgel!U$2:BL$2,'Tsalin uzuulelt'!J$2,negtgel!U806:BL806)+SUMIF(negtgel!U$2:BL$2,'Tsalin uzuulelt'!J$3,negtgel!U806:BL806)+SUMIF(negtgel!U$2:BL$2,'Tsalin uzuulelt'!J$4,negtgel!U806:BL806)+SUMIF(negtgel!U$2:BL$2,'Tsalin uzuulelt'!J$5,negtgel!U806:BL806)</f>
      </c>
      <c r="K806">
        <f>SUMIF(negtgel!U$2:BL$2,'Tsalin uzuulelt'!L$1,negtgel!U806:BL806) + SUMIF(negtgel!U$2:BL$2,'Tsalin uzuulelt'!L$2,negtgel!U806:BL806)+SUMIF(negtgel!U$2:BL$2,'Tsalin uzuulelt'!L$3,negtgel!U806:BL806)+SUMIF(negtgel!U$2:BL$2,'Tsalin uzuulelt'!L$4,negtgel!U806:BL806)+SUMIF(negtgel!U$2:BL$2,'Tsalin uzuulelt'!L$5,negtgel!U806:BL806)</f>
      </c>
      <c r="L806">
        <f>SUMIF(negtgel!U$2:BL$2,'Tsalin uzuulelt'!N$1,negtgel!U806:BL806) + SUMIF(negtgel!U$2:BL$2,'Tsalin uzuulelt'!N$2,negtgel!U806:BL806)+SUMIF(negtgel!U$2:BL$2,'Tsalin uzuulelt'!N$3,negtgel!U806:BL806)+SUMIF(negtgel!U$2:BL$2,'Tsalin uzuulelt'!N$4,negtgel!U806:BL806)+SUMIF(negtgel!U$2:BL$2,'Tsalin uzuulelt'!N$5,negtgel!U806:BL806)</f>
      </c>
      <c r="M806">
        <f>SUMIF(negtgel!U$2:BL$2,'Tsalin uzuulelt'!P$1,negtgel!U806:BL806) + SUMIF(negtgel!U$2:BL$2,'Tsalin uzuulelt'!P$2,negtgel!U806:BL806)+ SUMIF(negtgel!U$2:BL$2,'Tsalin uzuulelt'!P$3,negtgel!U806:BL806)+ SUMIF(negtgel!U$2:BL$2,'Tsalin uzuulelt'!P$4,negtgel!U806:BL806)+ SUMIF(negtgel!U$2:BL$2,'Tsalin uzuulelt'!P$5,negtgel!U806:BL806)</f>
      </c>
      <c r="N806">
        <f>IF(ISNUMBER(U806*1)=CF806,0,K806-H806-G806)</f>
      </c>
      <c r="O806">
        <f>IF(ISNUMBER(U806*1)=CF806,0,L806)</f>
      </c>
      <c r="P806">
        <f>IF(ISNUMBER(U806*1)=CF806,0,M806)</f>
      </c>
      <c r="Q806">
        <f>IF(N806&gt;2400000,N806,0)</f>
      </c>
      <c r="R806">
        <f>IF(L806/Q806*100&lt;3,2,10)</f>
      </c>
      <c r="S806">
        <f>IF(CH806=0,0,IF(B806&gt;9,10,IF(B806&gt;8,B806,IF(B806&gt;7.7,7.8,IF(B806&gt;3,B806,IF(B806&gt;1.5,2))))))</f>
      </c>
      <c r="T806">
        <f>IFERROR(U806*1,0)</f>
      </c>
      <c r="U806" t="n">
        <v>82.0</v>
      </c>
      <c r="V806" t="s">
        <v>4512</v>
      </c>
      <c r="W806" t="s">
        <v>4469</v>
      </c>
      <c r="X806" t="n">
        <v>645556.0</v>
      </c>
      <c r="Y806" t="n">
        <v>484167.0</v>
      </c>
      <c r="Z806" t="n">
        <v>72625.0</v>
      </c>
      <c r="AA806" t="n">
        <v>82308.0</v>
      </c>
      <c r="AB806" t="n">
        <v>0.0</v>
      </c>
      <c r="AC806" t="n">
        <v>0.0</v>
      </c>
      <c r="AD806" t="n">
        <v>0.0</v>
      </c>
      <c r="AE806" t="n">
        <v>290500.0</v>
      </c>
      <c r="AF806" t="n">
        <v>45000.0</v>
      </c>
      <c r="AG806" t="n">
        <v>0.0</v>
      </c>
      <c r="AH806" t="n">
        <v>0.0</v>
      </c>
      <c r="AI806" t="n">
        <v>0.0</v>
      </c>
      <c r="AJ806" t="n">
        <v>0.0</v>
      </c>
      <c r="AK806" t="n">
        <v>0.0</v>
      </c>
      <c r="AL806" t="n">
        <v>0.0</v>
      </c>
      <c r="AM806" t="n">
        <v>0.0</v>
      </c>
      <c r="AN806" t="n">
        <v>0.0</v>
      </c>
      <c r="AO806" t="n">
        <v>974600.0</v>
      </c>
      <c r="AP806" t="n">
        <v>97460.0</v>
      </c>
      <c r="AQ806" t="n">
        <v>81164.0</v>
      </c>
      <c r="CG806"/>
    </row>
    <row r="807">
      <c r="A807" t="n">
        <v>12.0</v>
      </c>
      <c r="B807">
        <f>IF((K807-G807-H807&gt;2400000),10,(L807/(K807-G807-H807)*100))</f>
      </c>
      <c r="C807">
        <f>IF(N807&gt;2400000,240000,(N807*S807)/100)</f>
      </c>
      <c r="D807">
        <f>IF(S807=0,0,IF((N807-I807)&gt;2400000,((((((N807-I807-J807)-240000))*0.1+(I807+J807)*0.1)))-7000,((((((N807-I807-J807)-(N807-I807-J807)*S807/100)))*0.1+(I807+J807)*0.1)-7000)))</f>
      </c>
      <c r="E807">
        <f>C807-O807</f>
      </c>
      <c r="F807">
        <f>D807-P807</f>
      </c>
      <c r="G807">
        <f>SUMIF(negtgel!U$2:BL$2,'Tsalin uzuulelt'!B$1,negtgel!U807:BL807) + SUMIF(negtgel!U$2:BL$2,'Tsalin uzuulelt'!B$2,negtgel!U807:BL807)+SUMIF(negtgel!U$2:BL$2,'Tsalin uzuulelt'!B$3,negtgel!U807:BL807)+SUMIF(negtgel!U$2:BL$2,'Tsalin uzuulelt'!B$4,negtgel!U807:BL807)+SUMIF(negtgel!U$2:BL$2,'Tsalin uzuulelt'!B$5,negtgel!U807:BL807)</f>
      </c>
      <c r="H807">
        <f>SUMIF(negtgel!U$2:BL$2,'Tsalin uzuulelt'!F$1,negtgel!U807:BL807) + SUMIF(negtgel!U$2:BL$2,'Tsalin uzuulelt'!F$2,negtgel!U807:BL807)+SUMIF(negtgel!U$2:BL$2,'Tsalin uzuulelt'!F$3,negtgel!U807:BL807)+SUMIF(negtgel!U$2:BL$2,'Tsalin uzuulelt'!F$4,negtgel!U807:BL807)+SUMIF(negtgel!U$2:BL$2,'Tsalin uzuulelt'!F$5,negtgel!U807:BL807)</f>
      </c>
      <c r="I807">
        <f>SUMIF(negtgel!U$2:BL$2,'Tsalin uzuulelt'!H$1,negtgel!U807:BL807) + SUMIF(negtgel!U$2:BL$2,'Tsalin uzuulelt'!H$2,negtgel!U807:BL807)+SUMIF(negtgel!U$2:BL$2,'Tsalin uzuulelt'!H$3,negtgel!U807:BL807)+SUMIF(negtgel!U$2:BL$2,'Tsalin uzuulelt'!H$4,negtgel!U807:BL807)+SUMIF(negtgel!U$2:BL$2,'Tsalin uzuulelt'!H$5,negtgel!U807:BL807)</f>
      </c>
      <c r="J807">
        <f>SUMIF(negtgel!U$2:BL$2,'Tsalin uzuulelt'!J$1,negtgel!U807:BL807) + SUMIF(negtgel!U$2:BL$2,'Tsalin uzuulelt'!J$2,negtgel!U807:BL807)+SUMIF(negtgel!U$2:BL$2,'Tsalin uzuulelt'!J$3,negtgel!U807:BL807)+SUMIF(negtgel!U$2:BL$2,'Tsalin uzuulelt'!J$4,negtgel!U807:BL807)+SUMIF(negtgel!U$2:BL$2,'Tsalin uzuulelt'!J$5,negtgel!U807:BL807)</f>
      </c>
      <c r="K807">
        <f>SUMIF(negtgel!U$2:BL$2,'Tsalin uzuulelt'!L$1,negtgel!U807:BL807) + SUMIF(negtgel!U$2:BL$2,'Tsalin uzuulelt'!L$2,negtgel!U807:BL807)+SUMIF(negtgel!U$2:BL$2,'Tsalin uzuulelt'!L$3,negtgel!U807:BL807)+SUMIF(negtgel!U$2:BL$2,'Tsalin uzuulelt'!L$4,negtgel!U807:BL807)+SUMIF(negtgel!U$2:BL$2,'Tsalin uzuulelt'!L$5,negtgel!U807:BL807)</f>
      </c>
      <c r="L807">
        <f>SUMIF(negtgel!U$2:BL$2,'Tsalin uzuulelt'!N$1,negtgel!U807:BL807) + SUMIF(negtgel!U$2:BL$2,'Tsalin uzuulelt'!N$2,negtgel!U807:BL807)+SUMIF(negtgel!U$2:BL$2,'Tsalin uzuulelt'!N$3,negtgel!U807:BL807)+SUMIF(negtgel!U$2:BL$2,'Tsalin uzuulelt'!N$4,negtgel!U807:BL807)+SUMIF(negtgel!U$2:BL$2,'Tsalin uzuulelt'!N$5,negtgel!U807:BL807)</f>
      </c>
      <c r="M807">
        <f>SUMIF(negtgel!U$2:BL$2,'Tsalin uzuulelt'!P$1,negtgel!U807:BL807) + SUMIF(negtgel!U$2:BL$2,'Tsalin uzuulelt'!P$2,negtgel!U807:BL807)+ SUMIF(negtgel!U$2:BL$2,'Tsalin uzuulelt'!P$3,negtgel!U807:BL807)+ SUMIF(negtgel!U$2:BL$2,'Tsalin uzuulelt'!P$4,negtgel!U807:BL807)+ SUMIF(negtgel!U$2:BL$2,'Tsalin uzuulelt'!P$5,negtgel!U807:BL807)</f>
      </c>
      <c r="N807">
        <f>IF(ISNUMBER(U807*1)=CF807,0,K807-H807-G807)</f>
      </c>
      <c r="O807">
        <f>IF(ISNUMBER(U807*1)=CF807,0,L807)</f>
      </c>
      <c r="P807">
        <f>IF(ISNUMBER(U807*1)=CF807,0,M807)</f>
      </c>
      <c r="Q807">
        <f>IF(N807&gt;2400000,N807,0)</f>
      </c>
      <c r="R807">
        <f>IF(L807/Q807*100&lt;3,2,10)</f>
      </c>
      <c r="S807">
        <f>IF(CH807=0,0,IF(B807&gt;9,10,IF(B807&gt;8,B807,IF(B807&gt;7.7,7.8,IF(B807&gt;3,B807,IF(B807&gt;1.5,2))))))</f>
      </c>
      <c r="T807">
        <f>IFERROR(U807*1,0)</f>
      </c>
      <c r="U807" t="n">
        <v>83.0</v>
      </c>
      <c r="V807" t="s">
        <v>4514</v>
      </c>
      <c r="W807" t="s">
        <v>4469</v>
      </c>
      <c r="X807" t="n">
        <v>613669.0</v>
      </c>
      <c r="Y807" t="n">
        <v>613669.0</v>
      </c>
      <c r="Z807" t="n">
        <v>30683.0</v>
      </c>
      <c r="AA807" t="n">
        <v>0.0</v>
      </c>
      <c r="AB807" t="n">
        <v>0.0</v>
      </c>
      <c r="AC807" t="n">
        <v>0.0</v>
      </c>
      <c r="AD807" t="n">
        <v>0.0</v>
      </c>
      <c r="AE807" t="n">
        <v>0.0</v>
      </c>
      <c r="AF807" t="n">
        <v>60000.0</v>
      </c>
      <c r="AG807" t="n">
        <v>0.0</v>
      </c>
      <c r="AH807" t="n">
        <v>0.0</v>
      </c>
      <c r="AI807" t="n">
        <v>0.0</v>
      </c>
      <c r="AJ807" t="n">
        <v>0.0</v>
      </c>
      <c r="AK807" t="n">
        <v>0.0</v>
      </c>
      <c r="AL807" t="n">
        <v>0.0</v>
      </c>
      <c r="AM807" t="n">
        <v>0.0</v>
      </c>
      <c r="AN807" t="n">
        <v>0.0</v>
      </c>
      <c r="AO807" t="n">
        <v>704352.0</v>
      </c>
      <c r="AP807" t="n">
        <v>70436.0</v>
      </c>
      <c r="AQ807" t="n">
        <v>56991.7</v>
      </c>
      <c r="CG807"/>
    </row>
    <row r="808">
      <c r="A808" t="n">
        <v>12.0</v>
      </c>
      <c r="B808">
        <f>IF((K808-G808-H808&gt;2400000),10,(L808/(K808-G808-H808)*100))</f>
      </c>
      <c r="C808">
        <f>IF(N808&gt;2400000,240000,(N808*S808)/100)</f>
      </c>
      <c r="D808">
        <f>IF(S808=0,0,IF((N808-I808)&gt;2400000,((((((N808-I808-J808)-240000))*0.1+(I808+J808)*0.1)))-7000,((((((N808-I808-J808)-(N808-I808-J808)*S808/100)))*0.1+(I808+J808)*0.1)-7000)))</f>
      </c>
      <c r="E808">
        <f>C808-O808</f>
      </c>
      <c r="F808">
        <f>D808-P808</f>
      </c>
      <c r="G808">
        <f>SUMIF(negtgel!U$2:BL$2,'Tsalin uzuulelt'!B$1,negtgel!U808:BL808) + SUMIF(negtgel!U$2:BL$2,'Tsalin uzuulelt'!B$2,negtgel!U808:BL808)+SUMIF(negtgel!U$2:BL$2,'Tsalin uzuulelt'!B$3,negtgel!U808:BL808)+SUMIF(negtgel!U$2:BL$2,'Tsalin uzuulelt'!B$4,negtgel!U808:BL808)+SUMIF(negtgel!U$2:BL$2,'Tsalin uzuulelt'!B$5,negtgel!U808:BL808)</f>
      </c>
      <c r="H808">
        <f>SUMIF(negtgel!U$2:BL$2,'Tsalin uzuulelt'!F$1,negtgel!U808:BL808) + SUMIF(negtgel!U$2:BL$2,'Tsalin uzuulelt'!F$2,negtgel!U808:BL808)+SUMIF(negtgel!U$2:BL$2,'Tsalin uzuulelt'!F$3,negtgel!U808:BL808)+SUMIF(negtgel!U$2:BL$2,'Tsalin uzuulelt'!F$4,negtgel!U808:BL808)+SUMIF(negtgel!U$2:BL$2,'Tsalin uzuulelt'!F$5,negtgel!U808:BL808)</f>
      </c>
      <c r="I808">
        <f>SUMIF(negtgel!U$2:BL$2,'Tsalin uzuulelt'!H$1,negtgel!U808:BL808) + SUMIF(negtgel!U$2:BL$2,'Tsalin uzuulelt'!H$2,negtgel!U808:BL808)+SUMIF(negtgel!U$2:BL$2,'Tsalin uzuulelt'!H$3,negtgel!U808:BL808)+SUMIF(negtgel!U$2:BL$2,'Tsalin uzuulelt'!H$4,negtgel!U808:BL808)+SUMIF(negtgel!U$2:BL$2,'Tsalin uzuulelt'!H$5,negtgel!U808:BL808)</f>
      </c>
      <c r="J808">
        <f>SUMIF(negtgel!U$2:BL$2,'Tsalin uzuulelt'!J$1,negtgel!U808:BL808) + SUMIF(negtgel!U$2:BL$2,'Tsalin uzuulelt'!J$2,negtgel!U808:BL808)+SUMIF(negtgel!U$2:BL$2,'Tsalin uzuulelt'!J$3,negtgel!U808:BL808)+SUMIF(negtgel!U$2:BL$2,'Tsalin uzuulelt'!J$4,negtgel!U808:BL808)+SUMIF(negtgel!U$2:BL$2,'Tsalin uzuulelt'!J$5,negtgel!U808:BL808)</f>
      </c>
      <c r="K808">
        <f>SUMIF(negtgel!U$2:BL$2,'Tsalin uzuulelt'!L$1,negtgel!U808:BL808) + SUMIF(negtgel!U$2:BL$2,'Tsalin uzuulelt'!L$2,negtgel!U808:BL808)+SUMIF(negtgel!U$2:BL$2,'Tsalin uzuulelt'!L$3,negtgel!U808:BL808)+SUMIF(negtgel!U$2:BL$2,'Tsalin uzuulelt'!L$4,negtgel!U808:BL808)+SUMIF(negtgel!U$2:BL$2,'Tsalin uzuulelt'!L$5,negtgel!U808:BL808)</f>
      </c>
      <c r="L808">
        <f>SUMIF(negtgel!U$2:BL$2,'Tsalin uzuulelt'!N$1,negtgel!U808:BL808) + SUMIF(negtgel!U$2:BL$2,'Tsalin uzuulelt'!N$2,negtgel!U808:BL808)+SUMIF(negtgel!U$2:BL$2,'Tsalin uzuulelt'!N$3,negtgel!U808:BL808)+SUMIF(negtgel!U$2:BL$2,'Tsalin uzuulelt'!N$4,negtgel!U808:BL808)+SUMIF(negtgel!U$2:BL$2,'Tsalin uzuulelt'!N$5,negtgel!U808:BL808)</f>
      </c>
      <c r="M808">
        <f>SUMIF(negtgel!U$2:BL$2,'Tsalin uzuulelt'!P$1,negtgel!U808:BL808) + SUMIF(negtgel!U$2:BL$2,'Tsalin uzuulelt'!P$2,negtgel!U808:BL808)+ SUMIF(negtgel!U$2:BL$2,'Tsalin uzuulelt'!P$3,negtgel!U808:BL808)+ SUMIF(negtgel!U$2:BL$2,'Tsalin uzuulelt'!P$4,negtgel!U808:BL808)+ SUMIF(negtgel!U$2:BL$2,'Tsalin uzuulelt'!P$5,negtgel!U808:BL808)</f>
      </c>
      <c r="N808">
        <f>IF(ISNUMBER(U808*1)=CF808,0,K808-H808-G808)</f>
      </c>
      <c r="O808">
        <f>IF(ISNUMBER(U808*1)=CF808,0,L808)</f>
      </c>
      <c r="P808">
        <f>IF(ISNUMBER(U808*1)=CF808,0,M808)</f>
      </c>
      <c r="Q808">
        <f>IF(N808&gt;2400000,N808,0)</f>
      </c>
      <c r="R808">
        <f>IF(L808/Q808*100&lt;3,2,10)</f>
      </c>
      <c r="S808">
        <f>IF(CH808=0,0,IF(B808&gt;9,10,IF(B808&gt;8,B808,IF(B808&gt;7.7,7.8,IF(B808&gt;3,B808,IF(B808&gt;1.5,2))))))</f>
      </c>
      <c r="T808">
        <f>IFERROR(U808*1,0)</f>
      </c>
      <c r="U808" t="s">
        <v>4466</v>
      </c>
      <c r="V808"/>
      <c r="W808"/>
      <c r="X808" t="n">
        <v>4146907.0</v>
      </c>
      <c r="Y808" t="n">
        <v>3666064.0</v>
      </c>
      <c r="Z808" t="n">
        <v>208091.0</v>
      </c>
      <c r="AA808" t="n">
        <v>229032.0</v>
      </c>
      <c r="AB808" t="n">
        <v>109785.0</v>
      </c>
      <c r="AC808" t="n">
        <v>0.0</v>
      </c>
      <c r="AD808" t="n">
        <v>0.0</v>
      </c>
      <c r="AE808" t="n">
        <v>1451671.0</v>
      </c>
      <c r="AF808" t="n">
        <v>378000.0</v>
      </c>
      <c r="AG808" t="n">
        <v>0.0</v>
      </c>
      <c r="AH808" t="n">
        <v>0.0</v>
      </c>
      <c r="AI808" t="n">
        <v>0.0</v>
      </c>
      <c r="AJ808" t="n">
        <v>978895.0</v>
      </c>
      <c r="AK808" t="n">
        <v>0.0</v>
      </c>
      <c r="AL808" t="n">
        <v>0.0</v>
      </c>
      <c r="AM808" t="n">
        <v>0.0</v>
      </c>
      <c r="AN808" t="n">
        <v>0.0</v>
      </c>
      <c r="AO808" t="n">
        <v>7021538.0</v>
      </c>
      <c r="AP808" t="n">
        <v>702154.0</v>
      </c>
      <c r="AQ808" t="n">
        <v>586718.5</v>
      </c>
      <c r="CG808"/>
    </row>
    <row r="809">
      <c r="A809" t="n">
        <v>12.0</v>
      </c>
      <c r="B809">
        <f>IF((K809-G809-H809&gt;2400000),10,(L809/(K809-G809-H809)*100))</f>
      </c>
      <c r="C809">
        <f>IF(N809&gt;2400000,240000,(N809*S809)/100)</f>
      </c>
      <c r="D809">
        <f>IF(S809=0,0,IF((N809-I809)&gt;2400000,((((((N809-I809-J809)-240000))*0.1+(I809+J809)*0.1)))-7000,((((((N809-I809-J809)-(N809-I809-J809)*S809/100)))*0.1+(I809+J809)*0.1)-7000)))</f>
      </c>
      <c r="E809">
        <f>C809-O809</f>
      </c>
      <c r="F809">
        <f>D809-P809</f>
      </c>
      <c r="G809">
        <f>SUMIF(negtgel!U$2:BL$2,'Tsalin uzuulelt'!B$1,negtgel!U809:BL809) + SUMIF(negtgel!U$2:BL$2,'Tsalin uzuulelt'!B$2,negtgel!U809:BL809)+SUMIF(negtgel!U$2:BL$2,'Tsalin uzuulelt'!B$3,negtgel!U809:BL809)+SUMIF(negtgel!U$2:BL$2,'Tsalin uzuulelt'!B$4,negtgel!U809:BL809)+SUMIF(negtgel!U$2:BL$2,'Tsalin uzuulelt'!B$5,negtgel!U809:BL809)</f>
      </c>
      <c r="H809">
        <f>SUMIF(negtgel!U$2:BL$2,'Tsalin uzuulelt'!F$1,negtgel!U809:BL809) + SUMIF(negtgel!U$2:BL$2,'Tsalin uzuulelt'!F$2,negtgel!U809:BL809)+SUMIF(negtgel!U$2:BL$2,'Tsalin uzuulelt'!F$3,negtgel!U809:BL809)+SUMIF(negtgel!U$2:BL$2,'Tsalin uzuulelt'!F$4,negtgel!U809:BL809)+SUMIF(negtgel!U$2:BL$2,'Tsalin uzuulelt'!F$5,negtgel!U809:BL809)</f>
      </c>
      <c r="I809">
        <f>SUMIF(negtgel!U$2:BL$2,'Tsalin uzuulelt'!H$1,negtgel!U809:BL809) + SUMIF(negtgel!U$2:BL$2,'Tsalin uzuulelt'!H$2,negtgel!U809:BL809)+SUMIF(negtgel!U$2:BL$2,'Tsalin uzuulelt'!H$3,negtgel!U809:BL809)+SUMIF(negtgel!U$2:BL$2,'Tsalin uzuulelt'!H$4,negtgel!U809:BL809)+SUMIF(negtgel!U$2:BL$2,'Tsalin uzuulelt'!H$5,negtgel!U809:BL809)</f>
      </c>
      <c r="J809">
        <f>SUMIF(negtgel!U$2:BL$2,'Tsalin uzuulelt'!J$1,negtgel!U809:BL809) + SUMIF(negtgel!U$2:BL$2,'Tsalin uzuulelt'!J$2,negtgel!U809:BL809)+SUMIF(negtgel!U$2:BL$2,'Tsalin uzuulelt'!J$3,negtgel!U809:BL809)+SUMIF(negtgel!U$2:BL$2,'Tsalin uzuulelt'!J$4,negtgel!U809:BL809)+SUMIF(negtgel!U$2:BL$2,'Tsalin uzuulelt'!J$5,negtgel!U809:BL809)</f>
      </c>
      <c r="K809">
        <f>SUMIF(negtgel!U$2:BL$2,'Tsalin uzuulelt'!L$1,negtgel!U809:BL809) + SUMIF(negtgel!U$2:BL$2,'Tsalin uzuulelt'!L$2,negtgel!U809:BL809)+SUMIF(negtgel!U$2:BL$2,'Tsalin uzuulelt'!L$3,negtgel!U809:BL809)+SUMIF(negtgel!U$2:BL$2,'Tsalin uzuulelt'!L$4,negtgel!U809:BL809)+SUMIF(negtgel!U$2:BL$2,'Tsalin uzuulelt'!L$5,negtgel!U809:BL809)</f>
      </c>
      <c r="L809">
        <f>SUMIF(negtgel!U$2:BL$2,'Tsalin uzuulelt'!N$1,negtgel!U809:BL809) + SUMIF(negtgel!U$2:BL$2,'Tsalin uzuulelt'!N$2,negtgel!U809:BL809)+SUMIF(negtgel!U$2:BL$2,'Tsalin uzuulelt'!N$3,negtgel!U809:BL809)+SUMIF(negtgel!U$2:BL$2,'Tsalin uzuulelt'!N$4,negtgel!U809:BL809)+SUMIF(negtgel!U$2:BL$2,'Tsalin uzuulelt'!N$5,negtgel!U809:BL809)</f>
      </c>
      <c r="M809">
        <f>SUMIF(negtgel!U$2:BL$2,'Tsalin uzuulelt'!P$1,negtgel!U809:BL809) + SUMIF(negtgel!U$2:BL$2,'Tsalin uzuulelt'!P$2,negtgel!U809:BL809)+ SUMIF(negtgel!U$2:BL$2,'Tsalin uzuulelt'!P$3,negtgel!U809:BL809)+ SUMIF(negtgel!U$2:BL$2,'Tsalin uzuulelt'!P$4,negtgel!U809:BL809)+ SUMIF(negtgel!U$2:BL$2,'Tsalin uzuulelt'!P$5,negtgel!U809:BL809)</f>
      </c>
      <c r="N809">
        <f>IF(ISNUMBER(U809*1)=CF809,0,K809-H809-G809)</f>
      </c>
      <c r="O809">
        <f>IF(ISNUMBER(U809*1)=CF809,0,L809)</f>
      </c>
      <c r="P809">
        <f>IF(ISNUMBER(U809*1)=CF809,0,M809)</f>
      </c>
      <c r="Q809">
        <f>IF(N809&gt;2400000,N809,0)</f>
      </c>
      <c r="R809">
        <f>IF(L809/Q809*100&lt;3,2,10)</f>
      </c>
      <c r="S809">
        <f>IF(CH809=0,0,IF(B809&gt;9,10,IF(B809&gt;8,B809,IF(B809&gt;7.7,7.8,IF(B809&gt;3,B809,IF(B809&gt;1.5,2))))))</f>
      </c>
      <c r="T809">
        <f>IFERROR(U809*1,0)</f>
      </c>
      <c r="U809" t="s">
        <v>4515</v>
      </c>
      <c r="V809"/>
      <c r="W809"/>
      <c r="X809"/>
      <c r="Y809"/>
      <c r="Z809"/>
      <c r="AA809"/>
      <c r="AB809"/>
      <c r="AC809"/>
      <c r="AD809"/>
      <c r="AE809"/>
      <c r="AF809"/>
      <c r="AG809"/>
      <c r="AH809"/>
      <c r="AI809"/>
      <c r="AJ809"/>
      <c r="AK809"/>
      <c r="AL809"/>
      <c r="AM809"/>
      <c r="AN809"/>
      <c r="AO809"/>
      <c r="AP809"/>
      <c r="AQ809"/>
      <c r="CG809"/>
    </row>
    <row r="810">
      <c r="A810" t="n">
        <v>12.0</v>
      </c>
      <c r="B810">
        <f>IF((K810-G810-H810&gt;2400000),10,(L810/(K810-G810-H810)*100))</f>
      </c>
      <c r="C810">
        <f>IF(N810&gt;2400000,240000,(N810*S810)/100)</f>
      </c>
      <c r="D810">
        <f>IF(S810=0,0,IF((N810-I810)&gt;2400000,((((((N810-I810-J810)-240000))*0.1+(I810+J810)*0.1)))-7000,((((((N810-I810-J810)-(N810-I810-J810)*S810/100)))*0.1+(I810+J810)*0.1)-7000)))</f>
      </c>
      <c r="E810">
        <f>C810-O810</f>
      </c>
      <c r="F810">
        <f>D810-P810</f>
      </c>
      <c r="G810">
        <f>SUMIF(negtgel!U$2:BL$2,'Tsalin uzuulelt'!B$1,negtgel!U810:BL810) + SUMIF(negtgel!U$2:BL$2,'Tsalin uzuulelt'!B$2,negtgel!U810:BL810)+SUMIF(negtgel!U$2:BL$2,'Tsalin uzuulelt'!B$3,negtgel!U810:BL810)+SUMIF(negtgel!U$2:BL$2,'Tsalin uzuulelt'!B$4,negtgel!U810:BL810)+SUMIF(negtgel!U$2:BL$2,'Tsalin uzuulelt'!B$5,negtgel!U810:BL810)</f>
      </c>
      <c r="H810">
        <f>SUMIF(negtgel!U$2:BL$2,'Tsalin uzuulelt'!F$1,negtgel!U810:BL810) + SUMIF(negtgel!U$2:BL$2,'Tsalin uzuulelt'!F$2,negtgel!U810:BL810)+SUMIF(negtgel!U$2:BL$2,'Tsalin uzuulelt'!F$3,negtgel!U810:BL810)+SUMIF(negtgel!U$2:BL$2,'Tsalin uzuulelt'!F$4,negtgel!U810:BL810)+SUMIF(negtgel!U$2:BL$2,'Tsalin uzuulelt'!F$5,negtgel!U810:BL810)</f>
      </c>
      <c r="I810">
        <f>SUMIF(negtgel!U$2:BL$2,'Tsalin uzuulelt'!H$1,negtgel!U810:BL810) + SUMIF(negtgel!U$2:BL$2,'Tsalin uzuulelt'!H$2,negtgel!U810:BL810)+SUMIF(negtgel!U$2:BL$2,'Tsalin uzuulelt'!H$3,negtgel!U810:BL810)+SUMIF(negtgel!U$2:BL$2,'Tsalin uzuulelt'!H$4,negtgel!U810:BL810)+SUMIF(negtgel!U$2:BL$2,'Tsalin uzuulelt'!H$5,negtgel!U810:BL810)</f>
      </c>
      <c r="J810">
        <f>SUMIF(negtgel!U$2:BL$2,'Tsalin uzuulelt'!J$1,negtgel!U810:BL810) + SUMIF(negtgel!U$2:BL$2,'Tsalin uzuulelt'!J$2,negtgel!U810:BL810)+SUMIF(negtgel!U$2:BL$2,'Tsalin uzuulelt'!J$3,negtgel!U810:BL810)+SUMIF(negtgel!U$2:BL$2,'Tsalin uzuulelt'!J$4,negtgel!U810:BL810)+SUMIF(negtgel!U$2:BL$2,'Tsalin uzuulelt'!J$5,negtgel!U810:BL810)</f>
      </c>
      <c r="K810">
        <f>SUMIF(negtgel!U$2:BL$2,'Tsalin uzuulelt'!L$1,negtgel!U810:BL810) + SUMIF(negtgel!U$2:BL$2,'Tsalin uzuulelt'!L$2,negtgel!U810:BL810)+SUMIF(negtgel!U$2:BL$2,'Tsalin uzuulelt'!L$3,negtgel!U810:BL810)+SUMIF(negtgel!U$2:BL$2,'Tsalin uzuulelt'!L$4,negtgel!U810:BL810)+SUMIF(negtgel!U$2:BL$2,'Tsalin uzuulelt'!L$5,negtgel!U810:BL810)</f>
      </c>
      <c r="L810">
        <f>SUMIF(negtgel!U$2:BL$2,'Tsalin uzuulelt'!N$1,negtgel!U810:BL810) + SUMIF(negtgel!U$2:BL$2,'Tsalin uzuulelt'!N$2,negtgel!U810:BL810)+SUMIF(negtgel!U$2:BL$2,'Tsalin uzuulelt'!N$3,negtgel!U810:BL810)+SUMIF(negtgel!U$2:BL$2,'Tsalin uzuulelt'!N$4,negtgel!U810:BL810)+SUMIF(negtgel!U$2:BL$2,'Tsalin uzuulelt'!N$5,negtgel!U810:BL810)</f>
      </c>
      <c r="M810">
        <f>SUMIF(negtgel!U$2:BL$2,'Tsalin uzuulelt'!P$1,negtgel!U810:BL810) + SUMIF(negtgel!U$2:BL$2,'Tsalin uzuulelt'!P$2,negtgel!U810:BL810)+ SUMIF(negtgel!U$2:BL$2,'Tsalin uzuulelt'!P$3,negtgel!U810:BL810)+ SUMIF(negtgel!U$2:BL$2,'Tsalin uzuulelt'!P$4,negtgel!U810:BL810)+ SUMIF(negtgel!U$2:BL$2,'Tsalin uzuulelt'!P$5,negtgel!U810:BL810)</f>
      </c>
      <c r="N810">
        <f>IF(ISNUMBER(U810*1)=CF810,0,K810-H810-G810)</f>
      </c>
      <c r="O810">
        <f>IF(ISNUMBER(U810*1)=CF810,0,L810)</f>
      </c>
      <c r="P810">
        <f>IF(ISNUMBER(U810*1)=CF810,0,M810)</f>
      </c>
      <c r="Q810">
        <f>IF(N810&gt;2400000,N810,0)</f>
      </c>
      <c r="R810">
        <f>IF(L810/Q810*100&lt;3,2,10)</f>
      </c>
      <c r="S810">
        <f>IF(CH810=0,0,IF(B810&gt;9,10,IF(B810&gt;8,B810,IF(B810&gt;7.7,7.8,IF(B810&gt;3,B810,IF(B810&gt;1.5,2))))))</f>
      </c>
      <c r="T810">
        <f>IFERROR(U810*1,0)</f>
      </c>
      <c r="U810" t="n">
        <v>84.0</v>
      </c>
      <c r="V810" t="s">
        <v>4516</v>
      </c>
      <c r="W810" t="s">
        <v>4499</v>
      </c>
      <c r="X810" t="n">
        <v>645556.0</v>
      </c>
      <c r="Y810" t="n">
        <v>645556.0</v>
      </c>
      <c r="Z810" t="n">
        <v>96833.0</v>
      </c>
      <c r="AA810" t="n">
        <v>129111.0</v>
      </c>
      <c r="AB810" t="n">
        <v>0.0</v>
      </c>
      <c r="AC810" t="n">
        <v>0.0</v>
      </c>
      <c r="AD810" t="n">
        <v>0.0</v>
      </c>
      <c r="AE810" t="n">
        <v>322778.0</v>
      </c>
      <c r="AF810" t="n">
        <v>60000.0</v>
      </c>
      <c r="AG810" t="n">
        <v>0.0</v>
      </c>
      <c r="AH810" t="n">
        <v>0.0</v>
      </c>
      <c r="AI810" t="n">
        <v>0.0</v>
      </c>
      <c r="AJ810" t="n">
        <v>0.0</v>
      </c>
      <c r="AK810" t="n">
        <v>0.0</v>
      </c>
      <c r="AL810" t="n">
        <v>0.0</v>
      </c>
      <c r="AM810" t="n">
        <v>0.0</v>
      </c>
      <c r="AN810" t="n">
        <v>0.0</v>
      </c>
      <c r="AO810" t="n">
        <v>1254278.0</v>
      </c>
      <c r="AP810" t="n">
        <v>125428.0</v>
      </c>
      <c r="AQ810" t="n">
        <v>106485.0</v>
      </c>
      <c r="CG810"/>
    </row>
    <row r="811">
      <c r="A811" t="n">
        <v>12.0</v>
      </c>
      <c r="B811">
        <f>IF((K811-G811-H811&gt;2400000),10,(L811/(K811-G811-H811)*100))</f>
      </c>
      <c r="C811">
        <f>IF(N811&gt;2400000,240000,(N811*S811)/100)</f>
      </c>
      <c r="D811">
        <f>IF(S811=0,0,IF((N811-I811)&gt;2400000,((((((N811-I811-J811)-240000))*0.1+(I811+J811)*0.1)))-7000,((((((N811-I811-J811)-(N811-I811-J811)*S811/100)))*0.1+(I811+J811)*0.1)-7000)))</f>
      </c>
      <c r="E811">
        <f>C811-O811</f>
      </c>
      <c r="F811">
        <f>D811-P811</f>
      </c>
      <c r="G811">
        <f>SUMIF(negtgel!U$2:BL$2,'Tsalin uzuulelt'!B$1,negtgel!U811:BL811) + SUMIF(negtgel!U$2:BL$2,'Tsalin uzuulelt'!B$2,negtgel!U811:BL811)+SUMIF(negtgel!U$2:BL$2,'Tsalin uzuulelt'!B$3,negtgel!U811:BL811)+SUMIF(negtgel!U$2:BL$2,'Tsalin uzuulelt'!B$4,negtgel!U811:BL811)+SUMIF(negtgel!U$2:BL$2,'Tsalin uzuulelt'!B$5,negtgel!U811:BL811)</f>
      </c>
      <c r="H811">
        <f>SUMIF(negtgel!U$2:BL$2,'Tsalin uzuulelt'!F$1,negtgel!U811:BL811) + SUMIF(negtgel!U$2:BL$2,'Tsalin uzuulelt'!F$2,negtgel!U811:BL811)+SUMIF(negtgel!U$2:BL$2,'Tsalin uzuulelt'!F$3,negtgel!U811:BL811)+SUMIF(negtgel!U$2:BL$2,'Tsalin uzuulelt'!F$4,negtgel!U811:BL811)+SUMIF(negtgel!U$2:BL$2,'Tsalin uzuulelt'!F$5,negtgel!U811:BL811)</f>
      </c>
      <c r="I811">
        <f>SUMIF(negtgel!U$2:BL$2,'Tsalin uzuulelt'!H$1,negtgel!U811:BL811) + SUMIF(negtgel!U$2:BL$2,'Tsalin uzuulelt'!H$2,negtgel!U811:BL811)+SUMIF(negtgel!U$2:BL$2,'Tsalin uzuulelt'!H$3,negtgel!U811:BL811)+SUMIF(negtgel!U$2:BL$2,'Tsalin uzuulelt'!H$4,negtgel!U811:BL811)+SUMIF(negtgel!U$2:BL$2,'Tsalin uzuulelt'!H$5,negtgel!U811:BL811)</f>
      </c>
      <c r="J811">
        <f>SUMIF(negtgel!U$2:BL$2,'Tsalin uzuulelt'!J$1,negtgel!U811:BL811) + SUMIF(negtgel!U$2:BL$2,'Tsalin uzuulelt'!J$2,negtgel!U811:BL811)+SUMIF(negtgel!U$2:BL$2,'Tsalin uzuulelt'!J$3,negtgel!U811:BL811)+SUMIF(negtgel!U$2:BL$2,'Tsalin uzuulelt'!J$4,negtgel!U811:BL811)+SUMIF(negtgel!U$2:BL$2,'Tsalin uzuulelt'!J$5,negtgel!U811:BL811)</f>
      </c>
      <c r="K811">
        <f>SUMIF(negtgel!U$2:BL$2,'Tsalin uzuulelt'!L$1,negtgel!U811:BL811) + SUMIF(negtgel!U$2:BL$2,'Tsalin uzuulelt'!L$2,negtgel!U811:BL811)+SUMIF(negtgel!U$2:BL$2,'Tsalin uzuulelt'!L$3,negtgel!U811:BL811)+SUMIF(negtgel!U$2:BL$2,'Tsalin uzuulelt'!L$4,negtgel!U811:BL811)+SUMIF(negtgel!U$2:BL$2,'Tsalin uzuulelt'!L$5,negtgel!U811:BL811)</f>
      </c>
      <c r="L811">
        <f>SUMIF(negtgel!U$2:BL$2,'Tsalin uzuulelt'!N$1,negtgel!U811:BL811) + SUMIF(negtgel!U$2:BL$2,'Tsalin uzuulelt'!N$2,negtgel!U811:BL811)+SUMIF(negtgel!U$2:BL$2,'Tsalin uzuulelt'!N$3,negtgel!U811:BL811)+SUMIF(negtgel!U$2:BL$2,'Tsalin uzuulelt'!N$4,negtgel!U811:BL811)+SUMIF(negtgel!U$2:BL$2,'Tsalin uzuulelt'!N$5,negtgel!U811:BL811)</f>
      </c>
      <c r="M811">
        <f>SUMIF(negtgel!U$2:BL$2,'Tsalin uzuulelt'!P$1,negtgel!U811:BL811) + SUMIF(negtgel!U$2:BL$2,'Tsalin uzuulelt'!P$2,negtgel!U811:BL811)+ SUMIF(negtgel!U$2:BL$2,'Tsalin uzuulelt'!P$3,negtgel!U811:BL811)+ SUMIF(negtgel!U$2:BL$2,'Tsalin uzuulelt'!P$4,negtgel!U811:BL811)+ SUMIF(negtgel!U$2:BL$2,'Tsalin uzuulelt'!P$5,negtgel!U811:BL811)</f>
      </c>
      <c r="N811">
        <f>IF(ISNUMBER(U811*1)=CF811,0,K811-H811-G811)</f>
      </c>
      <c r="O811">
        <f>IF(ISNUMBER(U811*1)=CF811,0,L811)</f>
      </c>
      <c r="P811">
        <f>IF(ISNUMBER(U811*1)=CF811,0,M811)</f>
      </c>
      <c r="Q811">
        <f>IF(N811&gt;2400000,N811,0)</f>
      </c>
      <c r="R811">
        <f>IF(L811/Q811*100&lt;3,2,10)</f>
      </c>
      <c r="S811">
        <f>IF(CH811=0,0,IF(B811&gt;9,10,IF(B811&gt;8,B811,IF(B811&gt;7.7,7.8,IF(B811&gt;3,B811,IF(B811&gt;1.5,2))))))</f>
      </c>
      <c r="T811">
        <f>IFERROR(U811*1,0)</f>
      </c>
      <c r="U811" t="n">
        <v>85.0</v>
      </c>
      <c r="V811" t="s">
        <v>4517</v>
      </c>
      <c r="W811" t="s">
        <v>4469</v>
      </c>
      <c r="X811" t="n">
        <v>677436.0</v>
      </c>
      <c r="Y811" t="n">
        <v>575821.0</v>
      </c>
      <c r="Z811" t="n">
        <v>143955.0</v>
      </c>
      <c r="AA811" t="n">
        <v>115164.0</v>
      </c>
      <c r="AB811" t="n">
        <v>0.0</v>
      </c>
      <c r="AC811" t="n">
        <v>0.0</v>
      </c>
      <c r="AD811" t="n">
        <v>0.0</v>
      </c>
      <c r="AE811" t="n">
        <v>338718.0</v>
      </c>
      <c r="AF811" t="n">
        <v>51000.0</v>
      </c>
      <c r="AG811" t="n">
        <v>0.0</v>
      </c>
      <c r="AH811" t="n">
        <v>0.0</v>
      </c>
      <c r="AI811" t="n">
        <v>0.0</v>
      </c>
      <c r="AJ811" t="n">
        <v>0.0</v>
      </c>
      <c r="AK811" t="n">
        <v>0.0</v>
      </c>
      <c r="AL811" t="n">
        <v>0.0</v>
      </c>
      <c r="AM811" t="n">
        <v>0.0</v>
      </c>
      <c r="AN811" t="n">
        <v>0.0</v>
      </c>
      <c r="AO811" t="n">
        <v>1224658.0</v>
      </c>
      <c r="AP811" t="n">
        <v>122465.0</v>
      </c>
      <c r="AQ811" t="n">
        <v>103729.2</v>
      </c>
      <c r="CG811"/>
    </row>
    <row r="812">
      <c r="A812" t="n">
        <v>12.0</v>
      </c>
      <c r="B812">
        <f>IF((K812-G812-H812&gt;2400000),10,(L812/(K812-G812-H812)*100))</f>
      </c>
      <c r="C812">
        <f>IF(N812&gt;2400000,240000,(N812*S812)/100)</f>
      </c>
      <c r="D812">
        <f>IF(S812=0,0,IF((N812-I812)&gt;2400000,((((((N812-I812-J812)-240000))*0.1+(I812+J812)*0.1)))-7000,((((((N812-I812-J812)-(N812-I812-J812)*S812/100)))*0.1+(I812+J812)*0.1)-7000)))</f>
      </c>
      <c r="E812">
        <f>C812-O812</f>
      </c>
      <c r="F812">
        <f>D812-P812</f>
      </c>
      <c r="G812">
        <f>SUMIF(negtgel!U$2:BL$2,'Tsalin uzuulelt'!B$1,negtgel!U812:BL812) + SUMIF(negtgel!U$2:BL$2,'Tsalin uzuulelt'!B$2,negtgel!U812:BL812)+SUMIF(negtgel!U$2:BL$2,'Tsalin uzuulelt'!B$3,negtgel!U812:BL812)+SUMIF(negtgel!U$2:BL$2,'Tsalin uzuulelt'!B$4,negtgel!U812:BL812)+SUMIF(negtgel!U$2:BL$2,'Tsalin uzuulelt'!B$5,negtgel!U812:BL812)</f>
      </c>
      <c r="H812">
        <f>SUMIF(negtgel!U$2:BL$2,'Tsalin uzuulelt'!F$1,negtgel!U812:BL812) + SUMIF(negtgel!U$2:BL$2,'Tsalin uzuulelt'!F$2,negtgel!U812:BL812)+SUMIF(negtgel!U$2:BL$2,'Tsalin uzuulelt'!F$3,negtgel!U812:BL812)+SUMIF(negtgel!U$2:BL$2,'Tsalin uzuulelt'!F$4,negtgel!U812:BL812)+SUMIF(negtgel!U$2:BL$2,'Tsalin uzuulelt'!F$5,negtgel!U812:BL812)</f>
      </c>
      <c r="I812">
        <f>SUMIF(negtgel!U$2:BL$2,'Tsalin uzuulelt'!H$1,negtgel!U812:BL812) + SUMIF(negtgel!U$2:BL$2,'Tsalin uzuulelt'!H$2,negtgel!U812:BL812)+SUMIF(negtgel!U$2:BL$2,'Tsalin uzuulelt'!H$3,negtgel!U812:BL812)+SUMIF(negtgel!U$2:BL$2,'Tsalin uzuulelt'!H$4,negtgel!U812:BL812)+SUMIF(negtgel!U$2:BL$2,'Tsalin uzuulelt'!H$5,negtgel!U812:BL812)</f>
      </c>
      <c r="J812">
        <f>SUMIF(negtgel!U$2:BL$2,'Tsalin uzuulelt'!J$1,negtgel!U812:BL812) + SUMIF(negtgel!U$2:BL$2,'Tsalin uzuulelt'!J$2,negtgel!U812:BL812)+SUMIF(negtgel!U$2:BL$2,'Tsalin uzuulelt'!J$3,negtgel!U812:BL812)+SUMIF(negtgel!U$2:BL$2,'Tsalin uzuulelt'!J$4,negtgel!U812:BL812)+SUMIF(negtgel!U$2:BL$2,'Tsalin uzuulelt'!J$5,negtgel!U812:BL812)</f>
      </c>
      <c r="K812">
        <f>SUMIF(negtgel!U$2:BL$2,'Tsalin uzuulelt'!L$1,negtgel!U812:BL812) + SUMIF(negtgel!U$2:BL$2,'Tsalin uzuulelt'!L$2,negtgel!U812:BL812)+SUMIF(negtgel!U$2:BL$2,'Tsalin uzuulelt'!L$3,negtgel!U812:BL812)+SUMIF(negtgel!U$2:BL$2,'Tsalin uzuulelt'!L$4,negtgel!U812:BL812)+SUMIF(negtgel!U$2:BL$2,'Tsalin uzuulelt'!L$5,negtgel!U812:BL812)</f>
      </c>
      <c r="L812">
        <f>SUMIF(negtgel!U$2:BL$2,'Tsalin uzuulelt'!N$1,negtgel!U812:BL812) + SUMIF(negtgel!U$2:BL$2,'Tsalin uzuulelt'!N$2,negtgel!U812:BL812)+SUMIF(negtgel!U$2:BL$2,'Tsalin uzuulelt'!N$3,negtgel!U812:BL812)+SUMIF(negtgel!U$2:BL$2,'Tsalin uzuulelt'!N$4,negtgel!U812:BL812)+SUMIF(negtgel!U$2:BL$2,'Tsalin uzuulelt'!N$5,negtgel!U812:BL812)</f>
      </c>
      <c r="M812">
        <f>SUMIF(negtgel!U$2:BL$2,'Tsalin uzuulelt'!P$1,negtgel!U812:BL812) + SUMIF(negtgel!U$2:BL$2,'Tsalin uzuulelt'!P$2,negtgel!U812:BL812)+ SUMIF(negtgel!U$2:BL$2,'Tsalin uzuulelt'!P$3,negtgel!U812:BL812)+ SUMIF(negtgel!U$2:BL$2,'Tsalin uzuulelt'!P$4,negtgel!U812:BL812)+ SUMIF(negtgel!U$2:BL$2,'Tsalin uzuulelt'!P$5,negtgel!U812:BL812)</f>
      </c>
      <c r="N812">
        <f>IF(ISNUMBER(U812*1)=CF812,0,K812-H812-G812)</f>
      </c>
      <c r="O812">
        <f>IF(ISNUMBER(U812*1)=CF812,0,L812)</f>
      </c>
      <c r="P812">
        <f>IF(ISNUMBER(U812*1)=CF812,0,M812)</f>
      </c>
      <c r="Q812">
        <f>IF(N812&gt;2400000,N812,0)</f>
      </c>
      <c r="R812">
        <f>IF(L812/Q812*100&lt;3,2,10)</f>
      </c>
      <c r="S812">
        <f>IF(CH812=0,0,IF(B812&gt;9,10,IF(B812&gt;8,B812,IF(B812&gt;7.7,7.8,IF(B812&gt;3,B812,IF(B812&gt;1.5,2))))))</f>
      </c>
      <c r="T812">
        <f>IFERROR(U812*1,0)</f>
      </c>
      <c r="U812" t="n">
        <v>86.0</v>
      </c>
      <c r="V812" t="s">
        <v>4518</v>
      </c>
      <c r="W812" t="s">
        <v>4469</v>
      </c>
      <c r="X812" t="n">
        <v>677436.0</v>
      </c>
      <c r="Y812" t="n">
        <v>677436.0</v>
      </c>
      <c r="Z812" t="n">
        <v>135487.0</v>
      </c>
      <c r="AA812" t="n">
        <v>149036.0</v>
      </c>
      <c r="AB812" t="n">
        <v>0.0</v>
      </c>
      <c r="AC812" t="n">
        <v>0.0</v>
      </c>
      <c r="AD812" t="n">
        <v>0.0</v>
      </c>
      <c r="AE812" t="n">
        <v>338718.0</v>
      </c>
      <c r="AF812" t="n">
        <v>60000.0</v>
      </c>
      <c r="AG812" t="n">
        <v>0.0</v>
      </c>
      <c r="AH812" t="n">
        <v>0.0</v>
      </c>
      <c r="AI812" t="n">
        <v>0.0</v>
      </c>
      <c r="AJ812" t="n">
        <v>0.0</v>
      </c>
      <c r="AK812" t="n">
        <v>0.0</v>
      </c>
      <c r="AL812" t="n">
        <v>0.0</v>
      </c>
      <c r="AM812" t="n">
        <v>0.0</v>
      </c>
      <c r="AN812" t="n">
        <v>0.0</v>
      </c>
      <c r="AO812" t="n">
        <v>1360677.0</v>
      </c>
      <c r="AP812" t="n">
        <v>136067.0</v>
      </c>
      <c r="AQ812" t="n">
        <v>116060.9</v>
      </c>
      <c r="CG812"/>
    </row>
    <row r="813">
      <c r="A813" t="n">
        <v>12.0</v>
      </c>
      <c r="B813">
        <f>IF((K813-G813-H813&gt;2400000),10,(L813/(K813-G813-H813)*100))</f>
      </c>
      <c r="C813">
        <f>IF(N813&gt;2400000,240000,(N813*S813)/100)</f>
      </c>
      <c r="D813">
        <f>IF(S813=0,0,IF((N813-I813)&gt;2400000,((((((N813-I813-J813)-240000))*0.1+(I813+J813)*0.1)))-7000,((((((N813-I813-J813)-(N813-I813-J813)*S813/100)))*0.1+(I813+J813)*0.1)-7000)))</f>
      </c>
      <c r="E813">
        <f>C813-O813</f>
      </c>
      <c r="F813">
        <f>D813-P813</f>
      </c>
      <c r="G813">
        <f>SUMIF(negtgel!U$2:BL$2,'Tsalin uzuulelt'!B$1,negtgel!U813:BL813) + SUMIF(negtgel!U$2:BL$2,'Tsalin uzuulelt'!B$2,negtgel!U813:BL813)+SUMIF(negtgel!U$2:BL$2,'Tsalin uzuulelt'!B$3,negtgel!U813:BL813)+SUMIF(negtgel!U$2:BL$2,'Tsalin uzuulelt'!B$4,negtgel!U813:BL813)+SUMIF(negtgel!U$2:BL$2,'Tsalin uzuulelt'!B$5,negtgel!U813:BL813)</f>
      </c>
      <c r="H813">
        <f>SUMIF(negtgel!U$2:BL$2,'Tsalin uzuulelt'!F$1,negtgel!U813:BL813) + SUMIF(negtgel!U$2:BL$2,'Tsalin uzuulelt'!F$2,negtgel!U813:BL813)+SUMIF(negtgel!U$2:BL$2,'Tsalin uzuulelt'!F$3,negtgel!U813:BL813)+SUMIF(negtgel!U$2:BL$2,'Tsalin uzuulelt'!F$4,negtgel!U813:BL813)+SUMIF(negtgel!U$2:BL$2,'Tsalin uzuulelt'!F$5,negtgel!U813:BL813)</f>
      </c>
      <c r="I813">
        <f>SUMIF(negtgel!U$2:BL$2,'Tsalin uzuulelt'!H$1,negtgel!U813:BL813) + SUMIF(negtgel!U$2:BL$2,'Tsalin uzuulelt'!H$2,negtgel!U813:BL813)+SUMIF(negtgel!U$2:BL$2,'Tsalin uzuulelt'!H$3,negtgel!U813:BL813)+SUMIF(negtgel!U$2:BL$2,'Tsalin uzuulelt'!H$4,negtgel!U813:BL813)+SUMIF(negtgel!U$2:BL$2,'Tsalin uzuulelt'!H$5,negtgel!U813:BL813)</f>
      </c>
      <c r="J813">
        <f>SUMIF(negtgel!U$2:BL$2,'Tsalin uzuulelt'!J$1,negtgel!U813:BL813) + SUMIF(negtgel!U$2:BL$2,'Tsalin uzuulelt'!J$2,negtgel!U813:BL813)+SUMIF(negtgel!U$2:BL$2,'Tsalin uzuulelt'!J$3,negtgel!U813:BL813)+SUMIF(negtgel!U$2:BL$2,'Tsalin uzuulelt'!J$4,negtgel!U813:BL813)+SUMIF(negtgel!U$2:BL$2,'Tsalin uzuulelt'!J$5,negtgel!U813:BL813)</f>
      </c>
      <c r="K813">
        <f>SUMIF(negtgel!U$2:BL$2,'Tsalin uzuulelt'!L$1,negtgel!U813:BL813) + SUMIF(negtgel!U$2:BL$2,'Tsalin uzuulelt'!L$2,negtgel!U813:BL813)+SUMIF(negtgel!U$2:BL$2,'Tsalin uzuulelt'!L$3,negtgel!U813:BL813)+SUMIF(negtgel!U$2:BL$2,'Tsalin uzuulelt'!L$4,negtgel!U813:BL813)+SUMIF(negtgel!U$2:BL$2,'Tsalin uzuulelt'!L$5,negtgel!U813:BL813)</f>
      </c>
      <c r="L813">
        <f>SUMIF(negtgel!U$2:BL$2,'Tsalin uzuulelt'!N$1,negtgel!U813:BL813) + SUMIF(negtgel!U$2:BL$2,'Tsalin uzuulelt'!N$2,negtgel!U813:BL813)+SUMIF(negtgel!U$2:BL$2,'Tsalin uzuulelt'!N$3,negtgel!U813:BL813)+SUMIF(negtgel!U$2:BL$2,'Tsalin uzuulelt'!N$4,negtgel!U813:BL813)+SUMIF(negtgel!U$2:BL$2,'Tsalin uzuulelt'!N$5,negtgel!U813:BL813)</f>
      </c>
      <c r="M813">
        <f>SUMIF(negtgel!U$2:BL$2,'Tsalin uzuulelt'!P$1,negtgel!U813:BL813) + SUMIF(negtgel!U$2:BL$2,'Tsalin uzuulelt'!P$2,negtgel!U813:BL813)+ SUMIF(negtgel!U$2:BL$2,'Tsalin uzuulelt'!P$3,negtgel!U813:BL813)+ SUMIF(negtgel!U$2:BL$2,'Tsalin uzuulelt'!P$4,negtgel!U813:BL813)+ SUMIF(negtgel!U$2:BL$2,'Tsalin uzuulelt'!P$5,negtgel!U813:BL813)</f>
      </c>
      <c r="N813">
        <f>IF(ISNUMBER(U813*1)=CF813,0,K813-H813-G813)</f>
      </c>
      <c r="O813">
        <f>IF(ISNUMBER(U813*1)=CF813,0,L813)</f>
      </c>
      <c r="P813">
        <f>IF(ISNUMBER(U813*1)=CF813,0,M813)</f>
      </c>
      <c r="Q813">
        <f>IF(N813&gt;2400000,N813,0)</f>
      </c>
      <c r="R813">
        <f>IF(L813/Q813*100&lt;3,2,10)</f>
      </c>
      <c r="S813">
        <f>IF(CH813=0,0,IF(B813&gt;9,10,IF(B813&gt;8,B813,IF(B813&gt;7.7,7.8,IF(B813&gt;3,B813,IF(B813&gt;1.5,2))))))</f>
      </c>
      <c r="T813">
        <f>IFERROR(U813*1,0)</f>
      </c>
      <c r="U813" t="n">
        <v>87.0</v>
      </c>
      <c r="V813" t="s">
        <v>4519</v>
      </c>
      <c r="W813" t="s">
        <v>4499</v>
      </c>
      <c r="X813" t="n">
        <v>677436.0</v>
      </c>
      <c r="Y813" t="n">
        <v>338718.0</v>
      </c>
      <c r="Z813" t="n">
        <v>67744.0</v>
      </c>
      <c r="AA813" t="n">
        <v>67744.0</v>
      </c>
      <c r="AB813" t="n">
        <v>16936.0</v>
      </c>
      <c r="AC813" t="n">
        <v>0.0</v>
      </c>
      <c r="AD813" t="n">
        <v>0.0</v>
      </c>
      <c r="AE813" t="n">
        <v>338718.0</v>
      </c>
      <c r="AF813" t="n">
        <v>30000.0</v>
      </c>
      <c r="AG813" t="n">
        <v>0.0</v>
      </c>
      <c r="AH813" t="n">
        <v>0.0</v>
      </c>
      <c r="AI813" t="n">
        <v>0.0</v>
      </c>
      <c r="AJ813" t="n">
        <v>0.0</v>
      </c>
      <c r="AK813" t="n">
        <v>0.0</v>
      </c>
      <c r="AL813" t="n">
        <v>202585.0</v>
      </c>
      <c r="AM813" t="n">
        <v>0.0</v>
      </c>
      <c r="AN813" t="n">
        <v>0.0</v>
      </c>
      <c r="AO813" t="n">
        <v>1062445.0</v>
      </c>
      <c r="AP813" t="n">
        <v>85986.0</v>
      </c>
      <c r="AQ813" t="n">
        <v>70687.4</v>
      </c>
      <c r="CG813"/>
    </row>
    <row r="814">
      <c r="A814" t="n">
        <v>12.0</v>
      </c>
      <c r="B814">
        <f>IF((K814-G814-H814&gt;2400000),10,(L814/(K814-G814-H814)*100))</f>
      </c>
      <c r="C814">
        <f>IF(N814&gt;2400000,240000,(N814*S814)/100)</f>
      </c>
      <c r="D814">
        <f>IF(S814=0,0,IF((N814-I814)&gt;2400000,((((((N814-I814-J814)-240000))*0.1+(I814+J814)*0.1)))-7000,((((((N814-I814-J814)-(N814-I814-J814)*S814/100)))*0.1+(I814+J814)*0.1)-7000)))</f>
      </c>
      <c r="E814">
        <f>C814-O814</f>
      </c>
      <c r="F814">
        <f>D814-P814</f>
      </c>
      <c r="G814">
        <f>SUMIF(negtgel!U$2:BL$2,'Tsalin uzuulelt'!B$1,negtgel!U814:BL814) + SUMIF(negtgel!U$2:BL$2,'Tsalin uzuulelt'!B$2,negtgel!U814:BL814)+SUMIF(negtgel!U$2:BL$2,'Tsalin uzuulelt'!B$3,negtgel!U814:BL814)+SUMIF(negtgel!U$2:BL$2,'Tsalin uzuulelt'!B$4,negtgel!U814:BL814)+SUMIF(negtgel!U$2:BL$2,'Tsalin uzuulelt'!B$5,negtgel!U814:BL814)</f>
      </c>
      <c r="H814">
        <f>SUMIF(negtgel!U$2:BL$2,'Tsalin uzuulelt'!F$1,negtgel!U814:BL814) + SUMIF(negtgel!U$2:BL$2,'Tsalin uzuulelt'!F$2,negtgel!U814:BL814)+SUMIF(negtgel!U$2:BL$2,'Tsalin uzuulelt'!F$3,negtgel!U814:BL814)+SUMIF(negtgel!U$2:BL$2,'Tsalin uzuulelt'!F$4,negtgel!U814:BL814)+SUMIF(negtgel!U$2:BL$2,'Tsalin uzuulelt'!F$5,negtgel!U814:BL814)</f>
      </c>
      <c r="I814">
        <f>SUMIF(negtgel!U$2:BL$2,'Tsalin uzuulelt'!H$1,negtgel!U814:BL814) + SUMIF(negtgel!U$2:BL$2,'Tsalin uzuulelt'!H$2,negtgel!U814:BL814)+SUMIF(negtgel!U$2:BL$2,'Tsalin uzuulelt'!H$3,negtgel!U814:BL814)+SUMIF(negtgel!U$2:BL$2,'Tsalin uzuulelt'!H$4,negtgel!U814:BL814)+SUMIF(negtgel!U$2:BL$2,'Tsalin uzuulelt'!H$5,negtgel!U814:BL814)</f>
      </c>
      <c r="J814">
        <f>SUMIF(negtgel!U$2:BL$2,'Tsalin uzuulelt'!J$1,negtgel!U814:BL814) + SUMIF(negtgel!U$2:BL$2,'Tsalin uzuulelt'!J$2,negtgel!U814:BL814)+SUMIF(negtgel!U$2:BL$2,'Tsalin uzuulelt'!J$3,negtgel!U814:BL814)+SUMIF(negtgel!U$2:BL$2,'Tsalin uzuulelt'!J$4,negtgel!U814:BL814)+SUMIF(negtgel!U$2:BL$2,'Tsalin uzuulelt'!J$5,negtgel!U814:BL814)</f>
      </c>
      <c r="K814">
        <f>SUMIF(negtgel!U$2:BL$2,'Tsalin uzuulelt'!L$1,negtgel!U814:BL814) + SUMIF(negtgel!U$2:BL$2,'Tsalin uzuulelt'!L$2,negtgel!U814:BL814)+SUMIF(negtgel!U$2:BL$2,'Tsalin uzuulelt'!L$3,negtgel!U814:BL814)+SUMIF(negtgel!U$2:BL$2,'Tsalin uzuulelt'!L$4,negtgel!U814:BL814)+SUMIF(negtgel!U$2:BL$2,'Tsalin uzuulelt'!L$5,negtgel!U814:BL814)</f>
      </c>
      <c r="L814">
        <f>SUMIF(negtgel!U$2:BL$2,'Tsalin uzuulelt'!N$1,negtgel!U814:BL814) + SUMIF(negtgel!U$2:BL$2,'Tsalin uzuulelt'!N$2,negtgel!U814:BL814)+SUMIF(negtgel!U$2:BL$2,'Tsalin uzuulelt'!N$3,negtgel!U814:BL814)+SUMIF(negtgel!U$2:BL$2,'Tsalin uzuulelt'!N$4,negtgel!U814:BL814)+SUMIF(negtgel!U$2:BL$2,'Tsalin uzuulelt'!N$5,negtgel!U814:BL814)</f>
      </c>
      <c r="M814">
        <f>SUMIF(negtgel!U$2:BL$2,'Tsalin uzuulelt'!P$1,negtgel!U814:BL814) + SUMIF(negtgel!U$2:BL$2,'Tsalin uzuulelt'!P$2,negtgel!U814:BL814)+ SUMIF(negtgel!U$2:BL$2,'Tsalin uzuulelt'!P$3,negtgel!U814:BL814)+ SUMIF(negtgel!U$2:BL$2,'Tsalin uzuulelt'!P$4,negtgel!U814:BL814)+ SUMIF(negtgel!U$2:BL$2,'Tsalin uzuulelt'!P$5,negtgel!U814:BL814)</f>
      </c>
      <c r="N814">
        <f>IF(ISNUMBER(U814*1)=CF814,0,K814-H814-G814)</f>
      </c>
      <c r="O814">
        <f>IF(ISNUMBER(U814*1)=CF814,0,L814)</f>
      </c>
      <c r="P814">
        <f>IF(ISNUMBER(U814*1)=CF814,0,M814)</f>
      </c>
      <c r="Q814">
        <f>IF(N814&gt;2400000,N814,0)</f>
      </c>
      <c r="R814">
        <f>IF(L814/Q814*100&lt;3,2,10)</f>
      </c>
      <c r="S814">
        <f>IF(CH814=0,0,IF(B814&gt;9,10,IF(B814&gt;8,B814,IF(B814&gt;7.7,7.8,IF(B814&gt;3,B814,IF(B814&gt;1.5,2))))))</f>
      </c>
      <c r="T814">
        <f>IFERROR(U814*1,0)</f>
      </c>
      <c r="U814" t="n">
        <v>88.0</v>
      </c>
      <c r="V814" t="s">
        <v>4520</v>
      </c>
      <c r="W814" t="s">
        <v>4469</v>
      </c>
      <c r="X814" t="n">
        <v>613669.0</v>
      </c>
      <c r="Y814" t="n">
        <v>613669.0</v>
      </c>
      <c r="Z814" t="n">
        <v>30683.0</v>
      </c>
      <c r="AA814" t="n">
        <v>110460.0</v>
      </c>
      <c r="AB814" t="n">
        <v>0.0</v>
      </c>
      <c r="AC814" t="n">
        <v>0.0</v>
      </c>
      <c r="AD814" t="n">
        <v>0.0</v>
      </c>
      <c r="AE814" t="n">
        <v>306834.0</v>
      </c>
      <c r="AF814" t="n">
        <v>60000.0</v>
      </c>
      <c r="AG814" t="n">
        <v>0.0</v>
      </c>
      <c r="AH814" t="n">
        <v>0.0</v>
      </c>
      <c r="AI814" t="n">
        <v>0.0</v>
      </c>
      <c r="AJ814" t="n">
        <v>0.0</v>
      </c>
      <c r="AK814" t="n">
        <v>0.0</v>
      </c>
      <c r="AL814" t="n">
        <v>0.0</v>
      </c>
      <c r="AM814" t="n">
        <v>0.0</v>
      </c>
      <c r="AN814" t="n">
        <v>0.0</v>
      </c>
      <c r="AO814" t="n">
        <v>1121646.0</v>
      </c>
      <c r="AP814" t="n">
        <v>112164.0</v>
      </c>
      <c r="AQ814" t="n">
        <v>94548.1</v>
      </c>
      <c r="CG814"/>
    </row>
    <row r="815">
      <c r="A815" t="n">
        <v>12.0</v>
      </c>
      <c r="B815">
        <f>IF((K815-G815-H815&gt;2400000),10,(L815/(K815-G815-H815)*100))</f>
      </c>
      <c r="C815">
        <f>IF(N815&gt;2400000,240000,(N815*S815)/100)</f>
      </c>
      <c r="D815">
        <f>IF(S815=0,0,IF((N815-I815)&gt;2400000,((((((N815-I815-J815)-240000))*0.1+(I815+J815)*0.1)))-7000,((((((N815-I815-J815)-(N815-I815-J815)*S815/100)))*0.1+(I815+J815)*0.1)-7000)))</f>
      </c>
      <c r="E815">
        <f>C815-O815</f>
      </c>
      <c r="F815">
        <f>D815-P815</f>
      </c>
      <c r="G815">
        <f>SUMIF(negtgel!U$2:BL$2,'Tsalin uzuulelt'!B$1,negtgel!U815:BL815) + SUMIF(negtgel!U$2:BL$2,'Tsalin uzuulelt'!B$2,negtgel!U815:BL815)+SUMIF(negtgel!U$2:BL$2,'Tsalin uzuulelt'!B$3,negtgel!U815:BL815)+SUMIF(negtgel!U$2:BL$2,'Tsalin uzuulelt'!B$4,negtgel!U815:BL815)+SUMIF(negtgel!U$2:BL$2,'Tsalin uzuulelt'!B$5,negtgel!U815:BL815)</f>
      </c>
      <c r="H815">
        <f>SUMIF(negtgel!U$2:BL$2,'Tsalin uzuulelt'!F$1,negtgel!U815:BL815) + SUMIF(negtgel!U$2:BL$2,'Tsalin uzuulelt'!F$2,negtgel!U815:BL815)+SUMIF(negtgel!U$2:BL$2,'Tsalin uzuulelt'!F$3,negtgel!U815:BL815)+SUMIF(negtgel!U$2:BL$2,'Tsalin uzuulelt'!F$4,negtgel!U815:BL815)+SUMIF(negtgel!U$2:BL$2,'Tsalin uzuulelt'!F$5,negtgel!U815:BL815)</f>
      </c>
      <c r="I815">
        <f>SUMIF(negtgel!U$2:BL$2,'Tsalin uzuulelt'!H$1,negtgel!U815:BL815) + SUMIF(negtgel!U$2:BL$2,'Tsalin uzuulelt'!H$2,negtgel!U815:BL815)+SUMIF(negtgel!U$2:BL$2,'Tsalin uzuulelt'!H$3,negtgel!U815:BL815)+SUMIF(negtgel!U$2:BL$2,'Tsalin uzuulelt'!H$4,negtgel!U815:BL815)+SUMIF(negtgel!U$2:BL$2,'Tsalin uzuulelt'!H$5,negtgel!U815:BL815)</f>
      </c>
      <c r="J815">
        <f>SUMIF(negtgel!U$2:BL$2,'Tsalin uzuulelt'!J$1,negtgel!U815:BL815) + SUMIF(negtgel!U$2:BL$2,'Tsalin uzuulelt'!J$2,negtgel!U815:BL815)+SUMIF(negtgel!U$2:BL$2,'Tsalin uzuulelt'!J$3,negtgel!U815:BL815)+SUMIF(negtgel!U$2:BL$2,'Tsalin uzuulelt'!J$4,negtgel!U815:BL815)+SUMIF(negtgel!U$2:BL$2,'Tsalin uzuulelt'!J$5,negtgel!U815:BL815)</f>
      </c>
      <c r="K815">
        <f>SUMIF(negtgel!U$2:BL$2,'Tsalin uzuulelt'!L$1,negtgel!U815:BL815) + SUMIF(negtgel!U$2:BL$2,'Tsalin uzuulelt'!L$2,negtgel!U815:BL815)+SUMIF(negtgel!U$2:BL$2,'Tsalin uzuulelt'!L$3,negtgel!U815:BL815)+SUMIF(negtgel!U$2:BL$2,'Tsalin uzuulelt'!L$4,negtgel!U815:BL815)+SUMIF(negtgel!U$2:BL$2,'Tsalin uzuulelt'!L$5,negtgel!U815:BL815)</f>
      </c>
      <c r="L815">
        <f>SUMIF(negtgel!U$2:BL$2,'Tsalin uzuulelt'!N$1,negtgel!U815:BL815) + SUMIF(negtgel!U$2:BL$2,'Tsalin uzuulelt'!N$2,negtgel!U815:BL815)+SUMIF(negtgel!U$2:BL$2,'Tsalin uzuulelt'!N$3,negtgel!U815:BL815)+SUMIF(negtgel!U$2:BL$2,'Tsalin uzuulelt'!N$4,negtgel!U815:BL815)+SUMIF(negtgel!U$2:BL$2,'Tsalin uzuulelt'!N$5,negtgel!U815:BL815)</f>
      </c>
      <c r="M815">
        <f>SUMIF(negtgel!U$2:BL$2,'Tsalin uzuulelt'!P$1,negtgel!U815:BL815) + SUMIF(negtgel!U$2:BL$2,'Tsalin uzuulelt'!P$2,negtgel!U815:BL815)+ SUMIF(negtgel!U$2:BL$2,'Tsalin uzuulelt'!P$3,negtgel!U815:BL815)+ SUMIF(negtgel!U$2:BL$2,'Tsalin uzuulelt'!P$4,negtgel!U815:BL815)+ SUMIF(negtgel!U$2:BL$2,'Tsalin uzuulelt'!P$5,negtgel!U815:BL815)</f>
      </c>
      <c r="N815">
        <f>IF(ISNUMBER(U815*1)=CF815,0,K815-H815-G815)</f>
      </c>
      <c r="O815">
        <f>IF(ISNUMBER(U815*1)=CF815,0,L815)</f>
      </c>
      <c r="P815">
        <f>IF(ISNUMBER(U815*1)=CF815,0,M815)</f>
      </c>
      <c r="Q815">
        <f>IF(N815&gt;2400000,N815,0)</f>
      </c>
      <c r="R815">
        <f>IF(L815/Q815*100&lt;3,2,10)</f>
      </c>
      <c r="S815">
        <f>IF(CH815=0,0,IF(B815&gt;9,10,IF(B815&gt;8,B815,IF(B815&gt;7.7,7.8,IF(B815&gt;3,B815,IF(B815&gt;1.5,2))))))</f>
      </c>
      <c r="T815">
        <f>IFERROR(U815*1,0)</f>
      </c>
      <c r="U815" t="n">
        <v>89.0</v>
      </c>
      <c r="V815" t="s">
        <v>4521</v>
      </c>
      <c r="W815" t="s">
        <v>4469</v>
      </c>
      <c r="X815" t="n">
        <v>645556.0</v>
      </c>
      <c r="Y815" t="n">
        <v>645556.0</v>
      </c>
      <c r="Z815" t="n">
        <v>109745.0</v>
      </c>
      <c r="AA815" t="n">
        <v>116200.0</v>
      </c>
      <c r="AB815" t="n">
        <v>0.0</v>
      </c>
      <c r="AC815" t="n">
        <v>0.0</v>
      </c>
      <c r="AD815" t="n">
        <v>0.0</v>
      </c>
      <c r="AE815" t="n">
        <v>322778.0</v>
      </c>
      <c r="AF815" t="n">
        <v>60000.0</v>
      </c>
      <c r="AG815" t="n">
        <v>0.0</v>
      </c>
      <c r="AH815" t="n">
        <v>0.0</v>
      </c>
      <c r="AI815" t="n">
        <v>0.0</v>
      </c>
      <c r="AJ815" t="n">
        <v>0.0</v>
      </c>
      <c r="AK815" t="n">
        <v>0.0</v>
      </c>
      <c r="AL815" t="n">
        <v>0.0</v>
      </c>
      <c r="AM815" t="n">
        <v>0.0</v>
      </c>
      <c r="AN815" t="n">
        <v>0.0</v>
      </c>
      <c r="AO815" t="n">
        <v>1254279.0</v>
      </c>
      <c r="AP815" t="n">
        <v>125429.0</v>
      </c>
      <c r="AQ815" t="n">
        <v>106485.1</v>
      </c>
      <c r="CG815"/>
    </row>
    <row r="816">
      <c r="A816" t="n">
        <v>12.0</v>
      </c>
      <c r="B816">
        <f>IF((K816-G816-H816&gt;2400000),10,(L816/(K816-G816-H816)*100))</f>
      </c>
      <c r="C816">
        <f>IF(N816&gt;2400000,240000,(N816*S816)/100)</f>
      </c>
      <c r="D816">
        <f>IF(S816=0,0,IF((N816-I816)&gt;2400000,((((((N816-I816-J816)-240000))*0.1+(I816+J816)*0.1)))-7000,((((((N816-I816-J816)-(N816-I816-J816)*S816/100)))*0.1+(I816+J816)*0.1)-7000)))</f>
      </c>
      <c r="E816">
        <f>C816-O816</f>
      </c>
      <c r="F816">
        <f>D816-P816</f>
      </c>
      <c r="G816">
        <f>SUMIF(negtgel!U$2:BL$2,'Tsalin uzuulelt'!B$1,negtgel!U816:BL816) + SUMIF(negtgel!U$2:BL$2,'Tsalin uzuulelt'!B$2,negtgel!U816:BL816)+SUMIF(negtgel!U$2:BL$2,'Tsalin uzuulelt'!B$3,negtgel!U816:BL816)+SUMIF(negtgel!U$2:BL$2,'Tsalin uzuulelt'!B$4,negtgel!U816:BL816)+SUMIF(negtgel!U$2:BL$2,'Tsalin uzuulelt'!B$5,negtgel!U816:BL816)</f>
      </c>
      <c r="H816">
        <f>SUMIF(negtgel!U$2:BL$2,'Tsalin uzuulelt'!F$1,negtgel!U816:BL816) + SUMIF(negtgel!U$2:BL$2,'Tsalin uzuulelt'!F$2,negtgel!U816:BL816)+SUMIF(negtgel!U$2:BL$2,'Tsalin uzuulelt'!F$3,negtgel!U816:BL816)+SUMIF(negtgel!U$2:BL$2,'Tsalin uzuulelt'!F$4,negtgel!U816:BL816)+SUMIF(negtgel!U$2:BL$2,'Tsalin uzuulelt'!F$5,negtgel!U816:BL816)</f>
      </c>
      <c r="I816">
        <f>SUMIF(negtgel!U$2:BL$2,'Tsalin uzuulelt'!H$1,negtgel!U816:BL816) + SUMIF(negtgel!U$2:BL$2,'Tsalin uzuulelt'!H$2,negtgel!U816:BL816)+SUMIF(negtgel!U$2:BL$2,'Tsalin uzuulelt'!H$3,negtgel!U816:BL816)+SUMIF(negtgel!U$2:BL$2,'Tsalin uzuulelt'!H$4,negtgel!U816:BL816)+SUMIF(negtgel!U$2:BL$2,'Tsalin uzuulelt'!H$5,negtgel!U816:BL816)</f>
      </c>
      <c r="J816">
        <f>SUMIF(negtgel!U$2:BL$2,'Tsalin uzuulelt'!J$1,negtgel!U816:BL816) + SUMIF(negtgel!U$2:BL$2,'Tsalin uzuulelt'!J$2,negtgel!U816:BL816)+SUMIF(negtgel!U$2:BL$2,'Tsalin uzuulelt'!J$3,negtgel!U816:BL816)+SUMIF(negtgel!U$2:BL$2,'Tsalin uzuulelt'!J$4,negtgel!U816:BL816)+SUMIF(negtgel!U$2:BL$2,'Tsalin uzuulelt'!J$5,negtgel!U816:BL816)</f>
      </c>
      <c r="K816">
        <f>SUMIF(negtgel!U$2:BL$2,'Tsalin uzuulelt'!L$1,negtgel!U816:BL816) + SUMIF(negtgel!U$2:BL$2,'Tsalin uzuulelt'!L$2,negtgel!U816:BL816)+SUMIF(negtgel!U$2:BL$2,'Tsalin uzuulelt'!L$3,negtgel!U816:BL816)+SUMIF(negtgel!U$2:BL$2,'Tsalin uzuulelt'!L$4,negtgel!U816:BL816)+SUMIF(negtgel!U$2:BL$2,'Tsalin uzuulelt'!L$5,negtgel!U816:BL816)</f>
      </c>
      <c r="L816">
        <f>SUMIF(negtgel!U$2:BL$2,'Tsalin uzuulelt'!N$1,negtgel!U816:BL816) + SUMIF(negtgel!U$2:BL$2,'Tsalin uzuulelt'!N$2,negtgel!U816:BL816)+SUMIF(negtgel!U$2:BL$2,'Tsalin uzuulelt'!N$3,negtgel!U816:BL816)+SUMIF(negtgel!U$2:BL$2,'Tsalin uzuulelt'!N$4,negtgel!U816:BL816)+SUMIF(negtgel!U$2:BL$2,'Tsalin uzuulelt'!N$5,negtgel!U816:BL816)</f>
      </c>
      <c r="M816">
        <f>SUMIF(negtgel!U$2:BL$2,'Tsalin uzuulelt'!P$1,negtgel!U816:BL816) + SUMIF(negtgel!U$2:BL$2,'Tsalin uzuulelt'!P$2,negtgel!U816:BL816)+ SUMIF(negtgel!U$2:BL$2,'Tsalin uzuulelt'!P$3,negtgel!U816:BL816)+ SUMIF(negtgel!U$2:BL$2,'Tsalin uzuulelt'!P$4,negtgel!U816:BL816)+ SUMIF(negtgel!U$2:BL$2,'Tsalin uzuulelt'!P$5,negtgel!U816:BL816)</f>
      </c>
      <c r="N816">
        <f>IF(ISNUMBER(U816*1)=CF816,0,K816-H816-G816)</f>
      </c>
      <c r="O816">
        <f>IF(ISNUMBER(U816*1)=CF816,0,L816)</f>
      </c>
      <c r="P816">
        <f>IF(ISNUMBER(U816*1)=CF816,0,M816)</f>
      </c>
      <c r="Q816">
        <f>IF(N816&gt;2400000,N816,0)</f>
      </c>
      <c r="R816">
        <f>IF(L816/Q816*100&lt;3,2,10)</f>
      </c>
      <c r="S816">
        <f>IF(CH816=0,0,IF(B816&gt;9,10,IF(B816&gt;8,B816,IF(B816&gt;7.7,7.8,IF(B816&gt;3,B816,IF(B816&gt;1.5,2))))))</f>
      </c>
      <c r="T816">
        <f>IFERROR(U816*1,0)</f>
      </c>
      <c r="U816" t="n">
        <v>90.0</v>
      </c>
      <c r="V816" t="s">
        <v>4522</v>
      </c>
      <c r="W816" t="s">
        <v>4499</v>
      </c>
      <c r="X816" t="n">
        <v>698795.0</v>
      </c>
      <c r="Y816" t="n">
        <v>698795.0</v>
      </c>
      <c r="Z816" t="n">
        <v>139759.0</v>
      </c>
      <c r="AA816" t="n">
        <v>139759.0</v>
      </c>
      <c r="AB816" t="n">
        <v>0.0</v>
      </c>
      <c r="AC816" t="n">
        <v>0.0</v>
      </c>
      <c r="AD816" t="n">
        <v>0.0</v>
      </c>
      <c r="AE816" t="n">
        <v>349398.0</v>
      </c>
      <c r="AF816" t="n">
        <v>60000.0</v>
      </c>
      <c r="AG816" t="n">
        <v>0.0</v>
      </c>
      <c r="AH816" t="n">
        <v>0.0</v>
      </c>
      <c r="AI816" t="n">
        <v>0.0</v>
      </c>
      <c r="AJ816" t="n">
        <v>0.0</v>
      </c>
      <c r="AK816" t="n">
        <v>0.0</v>
      </c>
      <c r="AL816" t="n">
        <v>0.0</v>
      </c>
      <c r="AM816" t="n">
        <v>0.0</v>
      </c>
      <c r="AN816" t="n">
        <v>0.0</v>
      </c>
      <c r="AO816" t="n">
        <v>1387711.0</v>
      </c>
      <c r="AP816" t="n">
        <v>138771.0</v>
      </c>
      <c r="AQ816" t="n">
        <v>118494.0</v>
      </c>
      <c r="CG816"/>
    </row>
    <row r="817">
      <c r="A817" t="n">
        <v>12.0</v>
      </c>
      <c r="B817">
        <f>IF((K817-G817-H817&gt;2400000),10,(L817/(K817-G817-H817)*100))</f>
      </c>
      <c r="C817">
        <f>IF(N817&gt;2400000,240000,(N817*S817)/100)</f>
      </c>
      <c r="D817">
        <f>IF(S817=0,0,IF((N817-I817)&gt;2400000,((((((N817-I817-J817)-240000))*0.1+(I817+J817)*0.1)))-7000,((((((N817-I817-J817)-(N817-I817-J817)*S817/100)))*0.1+(I817+J817)*0.1)-7000)))</f>
      </c>
      <c r="E817">
        <f>C817-O817</f>
      </c>
      <c r="F817">
        <f>D817-P817</f>
      </c>
      <c r="G817">
        <f>SUMIF(negtgel!U$2:BL$2,'Tsalin uzuulelt'!B$1,negtgel!U817:BL817) + SUMIF(negtgel!U$2:BL$2,'Tsalin uzuulelt'!B$2,negtgel!U817:BL817)+SUMIF(negtgel!U$2:BL$2,'Tsalin uzuulelt'!B$3,negtgel!U817:BL817)+SUMIF(negtgel!U$2:BL$2,'Tsalin uzuulelt'!B$4,negtgel!U817:BL817)+SUMIF(negtgel!U$2:BL$2,'Tsalin uzuulelt'!B$5,negtgel!U817:BL817)</f>
      </c>
      <c r="H817">
        <f>SUMIF(negtgel!U$2:BL$2,'Tsalin uzuulelt'!F$1,negtgel!U817:BL817) + SUMIF(negtgel!U$2:BL$2,'Tsalin uzuulelt'!F$2,negtgel!U817:BL817)+SUMIF(negtgel!U$2:BL$2,'Tsalin uzuulelt'!F$3,negtgel!U817:BL817)+SUMIF(negtgel!U$2:BL$2,'Tsalin uzuulelt'!F$4,negtgel!U817:BL817)+SUMIF(negtgel!U$2:BL$2,'Tsalin uzuulelt'!F$5,negtgel!U817:BL817)</f>
      </c>
      <c r="I817">
        <f>SUMIF(negtgel!U$2:BL$2,'Tsalin uzuulelt'!H$1,negtgel!U817:BL817) + SUMIF(negtgel!U$2:BL$2,'Tsalin uzuulelt'!H$2,negtgel!U817:BL817)+SUMIF(negtgel!U$2:BL$2,'Tsalin uzuulelt'!H$3,negtgel!U817:BL817)+SUMIF(negtgel!U$2:BL$2,'Tsalin uzuulelt'!H$4,negtgel!U817:BL817)+SUMIF(negtgel!U$2:BL$2,'Tsalin uzuulelt'!H$5,negtgel!U817:BL817)</f>
      </c>
      <c r="J817">
        <f>SUMIF(negtgel!U$2:BL$2,'Tsalin uzuulelt'!J$1,negtgel!U817:BL817) + SUMIF(negtgel!U$2:BL$2,'Tsalin uzuulelt'!J$2,negtgel!U817:BL817)+SUMIF(negtgel!U$2:BL$2,'Tsalin uzuulelt'!J$3,negtgel!U817:BL817)+SUMIF(negtgel!U$2:BL$2,'Tsalin uzuulelt'!J$4,negtgel!U817:BL817)+SUMIF(negtgel!U$2:BL$2,'Tsalin uzuulelt'!J$5,negtgel!U817:BL817)</f>
      </c>
      <c r="K817">
        <f>SUMIF(negtgel!U$2:BL$2,'Tsalin uzuulelt'!L$1,negtgel!U817:BL817) + SUMIF(negtgel!U$2:BL$2,'Tsalin uzuulelt'!L$2,negtgel!U817:BL817)+SUMIF(negtgel!U$2:BL$2,'Tsalin uzuulelt'!L$3,negtgel!U817:BL817)+SUMIF(negtgel!U$2:BL$2,'Tsalin uzuulelt'!L$4,negtgel!U817:BL817)+SUMIF(negtgel!U$2:BL$2,'Tsalin uzuulelt'!L$5,negtgel!U817:BL817)</f>
      </c>
      <c r="L817">
        <f>SUMIF(negtgel!U$2:BL$2,'Tsalin uzuulelt'!N$1,negtgel!U817:BL817) + SUMIF(negtgel!U$2:BL$2,'Tsalin uzuulelt'!N$2,negtgel!U817:BL817)+SUMIF(negtgel!U$2:BL$2,'Tsalin uzuulelt'!N$3,negtgel!U817:BL817)+SUMIF(negtgel!U$2:BL$2,'Tsalin uzuulelt'!N$4,negtgel!U817:BL817)+SUMIF(negtgel!U$2:BL$2,'Tsalin uzuulelt'!N$5,negtgel!U817:BL817)</f>
      </c>
      <c r="M817">
        <f>SUMIF(negtgel!U$2:BL$2,'Tsalin uzuulelt'!P$1,negtgel!U817:BL817) + SUMIF(negtgel!U$2:BL$2,'Tsalin uzuulelt'!P$2,negtgel!U817:BL817)+ SUMIF(negtgel!U$2:BL$2,'Tsalin uzuulelt'!P$3,negtgel!U817:BL817)+ SUMIF(negtgel!U$2:BL$2,'Tsalin uzuulelt'!P$4,negtgel!U817:BL817)+ SUMIF(negtgel!U$2:BL$2,'Tsalin uzuulelt'!P$5,negtgel!U817:BL817)</f>
      </c>
      <c r="N817">
        <f>IF(ISNUMBER(U817*1)=CF817,0,K817-H817-G817)</f>
      </c>
      <c r="O817">
        <f>IF(ISNUMBER(U817*1)=CF817,0,L817)</f>
      </c>
      <c r="P817">
        <f>IF(ISNUMBER(U817*1)=CF817,0,M817)</f>
      </c>
      <c r="Q817">
        <f>IF(N817&gt;2400000,N817,0)</f>
      </c>
      <c r="R817">
        <f>IF(L817/Q817*100&lt;3,2,10)</f>
      </c>
      <c r="S817">
        <f>IF(CH817=0,0,IF(B817&gt;9,10,IF(B817&gt;8,B817,IF(B817&gt;7.7,7.8,IF(B817&gt;3,B817,IF(B817&gt;1.5,2))))))</f>
      </c>
      <c r="T817">
        <f>IFERROR(U817*1,0)</f>
      </c>
      <c r="U817" t="n">
        <v>91.0</v>
      </c>
      <c r="V817" t="s">
        <v>4532</v>
      </c>
      <c r="W817" t="s">
        <v>4469</v>
      </c>
      <c r="X817" t="n">
        <v>613669.0</v>
      </c>
      <c r="Y817" t="n">
        <v>613669.0</v>
      </c>
      <c r="Z817" t="n">
        <v>30683.0</v>
      </c>
      <c r="AA817" t="n">
        <v>92050.0</v>
      </c>
      <c r="AB817" t="n">
        <v>0.0</v>
      </c>
      <c r="AC817" t="n">
        <v>0.0</v>
      </c>
      <c r="AD817" t="n">
        <v>0.0</v>
      </c>
      <c r="AE817" t="n">
        <v>306834.0</v>
      </c>
      <c r="AF817" t="n">
        <v>60000.0</v>
      </c>
      <c r="AG817" t="n">
        <v>0.0</v>
      </c>
      <c r="AH817" t="n">
        <v>0.0</v>
      </c>
      <c r="AI817" t="n">
        <v>0.0</v>
      </c>
      <c r="AJ817" t="n">
        <v>0.0</v>
      </c>
      <c r="AK817" t="n">
        <v>0.0</v>
      </c>
      <c r="AL817" t="n">
        <v>0.0</v>
      </c>
      <c r="AM817" t="n">
        <v>0.0</v>
      </c>
      <c r="AN817" t="n">
        <v>0.0</v>
      </c>
      <c r="AO817" t="n">
        <v>1103236.0</v>
      </c>
      <c r="AP817" t="n">
        <v>110324.0</v>
      </c>
      <c r="AQ817" t="n">
        <v>92891.2</v>
      </c>
      <c r="CG817"/>
    </row>
    <row r="818">
      <c r="A818" t="n">
        <v>12.0</v>
      </c>
      <c r="B818">
        <f>IF((K818-G818-H818&gt;2400000),10,(L818/(K818-G818-H818)*100))</f>
      </c>
      <c r="C818">
        <f>IF(N818&gt;2400000,240000,(N818*S818)/100)</f>
      </c>
      <c r="D818">
        <f>IF(S818=0,0,IF((N818-I818)&gt;2400000,((((((N818-I818-J818)-240000))*0.1+(I818+J818)*0.1)))-7000,((((((N818-I818-J818)-(N818-I818-J818)*S818/100)))*0.1+(I818+J818)*0.1)-7000)))</f>
      </c>
      <c r="E818">
        <f>C818-O818</f>
      </c>
      <c r="F818">
        <f>D818-P818</f>
      </c>
      <c r="G818">
        <f>SUMIF(negtgel!U$2:BL$2,'Tsalin uzuulelt'!B$1,negtgel!U818:BL818) + SUMIF(negtgel!U$2:BL$2,'Tsalin uzuulelt'!B$2,negtgel!U818:BL818)+SUMIF(negtgel!U$2:BL$2,'Tsalin uzuulelt'!B$3,negtgel!U818:BL818)+SUMIF(negtgel!U$2:BL$2,'Tsalin uzuulelt'!B$4,negtgel!U818:BL818)+SUMIF(negtgel!U$2:BL$2,'Tsalin uzuulelt'!B$5,negtgel!U818:BL818)</f>
      </c>
      <c r="H818">
        <f>SUMIF(negtgel!U$2:BL$2,'Tsalin uzuulelt'!F$1,negtgel!U818:BL818) + SUMIF(negtgel!U$2:BL$2,'Tsalin uzuulelt'!F$2,negtgel!U818:BL818)+SUMIF(negtgel!U$2:BL$2,'Tsalin uzuulelt'!F$3,negtgel!U818:BL818)+SUMIF(negtgel!U$2:BL$2,'Tsalin uzuulelt'!F$4,negtgel!U818:BL818)+SUMIF(negtgel!U$2:BL$2,'Tsalin uzuulelt'!F$5,negtgel!U818:BL818)</f>
      </c>
      <c r="I818">
        <f>SUMIF(negtgel!U$2:BL$2,'Tsalin uzuulelt'!H$1,negtgel!U818:BL818) + SUMIF(negtgel!U$2:BL$2,'Tsalin uzuulelt'!H$2,negtgel!U818:BL818)+SUMIF(negtgel!U$2:BL$2,'Tsalin uzuulelt'!H$3,negtgel!U818:BL818)+SUMIF(negtgel!U$2:BL$2,'Tsalin uzuulelt'!H$4,negtgel!U818:BL818)+SUMIF(negtgel!U$2:BL$2,'Tsalin uzuulelt'!H$5,negtgel!U818:BL818)</f>
      </c>
      <c r="J818">
        <f>SUMIF(negtgel!U$2:BL$2,'Tsalin uzuulelt'!J$1,negtgel!U818:BL818) + SUMIF(negtgel!U$2:BL$2,'Tsalin uzuulelt'!J$2,negtgel!U818:BL818)+SUMIF(negtgel!U$2:BL$2,'Tsalin uzuulelt'!J$3,negtgel!U818:BL818)+SUMIF(negtgel!U$2:BL$2,'Tsalin uzuulelt'!J$4,negtgel!U818:BL818)+SUMIF(negtgel!U$2:BL$2,'Tsalin uzuulelt'!J$5,negtgel!U818:BL818)</f>
      </c>
      <c r="K818">
        <f>SUMIF(negtgel!U$2:BL$2,'Tsalin uzuulelt'!L$1,negtgel!U818:BL818) + SUMIF(negtgel!U$2:BL$2,'Tsalin uzuulelt'!L$2,negtgel!U818:BL818)+SUMIF(negtgel!U$2:BL$2,'Tsalin uzuulelt'!L$3,negtgel!U818:BL818)+SUMIF(negtgel!U$2:BL$2,'Tsalin uzuulelt'!L$4,negtgel!U818:BL818)+SUMIF(negtgel!U$2:BL$2,'Tsalin uzuulelt'!L$5,negtgel!U818:BL818)</f>
      </c>
      <c r="L818">
        <f>SUMIF(negtgel!U$2:BL$2,'Tsalin uzuulelt'!N$1,negtgel!U818:BL818) + SUMIF(negtgel!U$2:BL$2,'Tsalin uzuulelt'!N$2,negtgel!U818:BL818)+SUMIF(negtgel!U$2:BL$2,'Tsalin uzuulelt'!N$3,negtgel!U818:BL818)+SUMIF(negtgel!U$2:BL$2,'Tsalin uzuulelt'!N$4,negtgel!U818:BL818)+SUMIF(negtgel!U$2:BL$2,'Tsalin uzuulelt'!N$5,negtgel!U818:BL818)</f>
      </c>
      <c r="M818">
        <f>SUMIF(negtgel!U$2:BL$2,'Tsalin uzuulelt'!P$1,negtgel!U818:BL818) + SUMIF(negtgel!U$2:BL$2,'Tsalin uzuulelt'!P$2,negtgel!U818:BL818)+ SUMIF(negtgel!U$2:BL$2,'Tsalin uzuulelt'!P$3,negtgel!U818:BL818)+ SUMIF(negtgel!U$2:BL$2,'Tsalin uzuulelt'!P$4,negtgel!U818:BL818)+ SUMIF(negtgel!U$2:BL$2,'Tsalin uzuulelt'!P$5,negtgel!U818:BL818)</f>
      </c>
      <c r="N818">
        <f>IF(ISNUMBER(U818*1)=CF818,0,K818-H818-G818)</f>
      </c>
      <c r="O818">
        <f>IF(ISNUMBER(U818*1)=CF818,0,L818)</f>
      </c>
      <c r="P818">
        <f>IF(ISNUMBER(U818*1)=CF818,0,M818)</f>
      </c>
      <c r="Q818">
        <f>IF(N818&gt;2400000,N818,0)</f>
      </c>
      <c r="R818">
        <f>IF(L818/Q818*100&lt;3,2,10)</f>
      </c>
      <c r="S818">
        <f>IF(CH818=0,0,IF(B818&gt;9,10,IF(B818&gt;8,B818,IF(B818&gt;7.7,7.8,IF(B818&gt;3,B818,IF(B818&gt;1.5,2))))))</f>
      </c>
      <c r="T818">
        <f>IFERROR(U818*1,0)</f>
      </c>
      <c r="U818" t="n">
        <v>92.0</v>
      </c>
      <c r="V818" t="s">
        <v>4533</v>
      </c>
      <c r="W818" t="s">
        <v>4464</v>
      </c>
      <c r="X818" t="n">
        <v>795935.0</v>
      </c>
      <c r="Y818" t="n">
        <v>0.0</v>
      </c>
      <c r="Z818" t="n">
        <v>0.0</v>
      </c>
      <c r="AA818" t="n">
        <v>0.0</v>
      </c>
      <c r="AB818" t="n">
        <v>0.0</v>
      </c>
      <c r="AC818" t="n">
        <v>0.0</v>
      </c>
      <c r="AD818" t="n">
        <v>0.0</v>
      </c>
      <c r="AE818" t="n">
        <v>397968.0</v>
      </c>
      <c r="AF818" t="n">
        <v>0.0</v>
      </c>
      <c r="AG818" t="n">
        <v>0.0</v>
      </c>
      <c r="AH818" t="n">
        <v>0.0</v>
      </c>
      <c r="AI818" t="n">
        <v>0.0</v>
      </c>
      <c r="AJ818" t="n">
        <v>0.0</v>
      </c>
      <c r="AK818" t="n">
        <v>0.0</v>
      </c>
      <c r="AL818" t="n">
        <v>0.0</v>
      </c>
      <c r="AM818" t="n">
        <v>0.0</v>
      </c>
      <c r="AN818" t="n">
        <v>0.0</v>
      </c>
      <c r="AO818" t="n">
        <v>397968.0</v>
      </c>
      <c r="AP818" t="n">
        <v>39797.0</v>
      </c>
      <c r="AQ818" t="n">
        <v>28817.1</v>
      </c>
      <c r="CG818"/>
    </row>
    <row r="819">
      <c r="A819" t="n">
        <v>12.0</v>
      </c>
      <c r="B819">
        <f>IF((K819-G819-H819&gt;2400000),10,(L819/(K819-G819-H819)*100))</f>
      </c>
      <c r="C819">
        <f>IF(N819&gt;2400000,240000,(N819*S819)/100)</f>
      </c>
      <c r="D819">
        <f>IF(S819=0,0,IF((N819-I819)&gt;2400000,((((((N819-I819-J819)-240000))*0.1+(I819+J819)*0.1)))-7000,((((((N819-I819-J819)-(N819-I819-J819)*S819/100)))*0.1+(I819+J819)*0.1)-7000)))</f>
      </c>
      <c r="E819">
        <f>C819-O819</f>
      </c>
      <c r="F819">
        <f>D819-P819</f>
      </c>
      <c r="G819">
        <f>SUMIF(negtgel!U$2:BL$2,'Tsalin uzuulelt'!B$1,negtgel!U819:BL819) + SUMIF(negtgel!U$2:BL$2,'Tsalin uzuulelt'!B$2,negtgel!U819:BL819)+SUMIF(negtgel!U$2:BL$2,'Tsalin uzuulelt'!B$3,negtgel!U819:BL819)+SUMIF(negtgel!U$2:BL$2,'Tsalin uzuulelt'!B$4,negtgel!U819:BL819)+SUMIF(negtgel!U$2:BL$2,'Tsalin uzuulelt'!B$5,negtgel!U819:BL819)</f>
      </c>
      <c r="H819">
        <f>SUMIF(negtgel!U$2:BL$2,'Tsalin uzuulelt'!F$1,negtgel!U819:BL819) + SUMIF(negtgel!U$2:BL$2,'Tsalin uzuulelt'!F$2,negtgel!U819:BL819)+SUMIF(negtgel!U$2:BL$2,'Tsalin uzuulelt'!F$3,negtgel!U819:BL819)+SUMIF(negtgel!U$2:BL$2,'Tsalin uzuulelt'!F$4,negtgel!U819:BL819)+SUMIF(negtgel!U$2:BL$2,'Tsalin uzuulelt'!F$5,negtgel!U819:BL819)</f>
      </c>
      <c r="I819">
        <f>SUMIF(negtgel!U$2:BL$2,'Tsalin uzuulelt'!H$1,negtgel!U819:BL819) + SUMIF(negtgel!U$2:BL$2,'Tsalin uzuulelt'!H$2,negtgel!U819:BL819)+SUMIF(negtgel!U$2:BL$2,'Tsalin uzuulelt'!H$3,negtgel!U819:BL819)+SUMIF(negtgel!U$2:BL$2,'Tsalin uzuulelt'!H$4,negtgel!U819:BL819)+SUMIF(negtgel!U$2:BL$2,'Tsalin uzuulelt'!H$5,negtgel!U819:BL819)</f>
      </c>
      <c r="J819">
        <f>SUMIF(negtgel!U$2:BL$2,'Tsalin uzuulelt'!J$1,negtgel!U819:BL819) + SUMIF(negtgel!U$2:BL$2,'Tsalin uzuulelt'!J$2,negtgel!U819:BL819)+SUMIF(negtgel!U$2:BL$2,'Tsalin uzuulelt'!J$3,negtgel!U819:BL819)+SUMIF(negtgel!U$2:BL$2,'Tsalin uzuulelt'!J$4,negtgel!U819:BL819)+SUMIF(negtgel!U$2:BL$2,'Tsalin uzuulelt'!J$5,negtgel!U819:BL819)</f>
      </c>
      <c r="K819">
        <f>SUMIF(negtgel!U$2:BL$2,'Tsalin uzuulelt'!L$1,negtgel!U819:BL819) + SUMIF(negtgel!U$2:BL$2,'Tsalin uzuulelt'!L$2,negtgel!U819:BL819)+SUMIF(negtgel!U$2:BL$2,'Tsalin uzuulelt'!L$3,negtgel!U819:BL819)+SUMIF(negtgel!U$2:BL$2,'Tsalin uzuulelt'!L$4,negtgel!U819:BL819)+SUMIF(negtgel!U$2:BL$2,'Tsalin uzuulelt'!L$5,negtgel!U819:BL819)</f>
      </c>
      <c r="L819">
        <f>SUMIF(negtgel!U$2:BL$2,'Tsalin uzuulelt'!N$1,negtgel!U819:BL819) + SUMIF(negtgel!U$2:BL$2,'Tsalin uzuulelt'!N$2,negtgel!U819:BL819)+SUMIF(negtgel!U$2:BL$2,'Tsalin uzuulelt'!N$3,negtgel!U819:BL819)+SUMIF(negtgel!U$2:BL$2,'Tsalin uzuulelt'!N$4,negtgel!U819:BL819)+SUMIF(negtgel!U$2:BL$2,'Tsalin uzuulelt'!N$5,negtgel!U819:BL819)</f>
      </c>
      <c r="M819">
        <f>SUMIF(negtgel!U$2:BL$2,'Tsalin uzuulelt'!P$1,negtgel!U819:BL819) + SUMIF(negtgel!U$2:BL$2,'Tsalin uzuulelt'!P$2,negtgel!U819:BL819)+ SUMIF(negtgel!U$2:BL$2,'Tsalin uzuulelt'!P$3,negtgel!U819:BL819)+ SUMIF(negtgel!U$2:BL$2,'Tsalin uzuulelt'!P$4,negtgel!U819:BL819)+ SUMIF(negtgel!U$2:BL$2,'Tsalin uzuulelt'!P$5,negtgel!U819:BL819)</f>
      </c>
      <c r="N819">
        <f>IF(ISNUMBER(U819*1)=CF819,0,K819-H819-G819)</f>
      </c>
      <c r="O819">
        <f>IF(ISNUMBER(U819*1)=CF819,0,L819)</f>
      </c>
      <c r="P819">
        <f>IF(ISNUMBER(U819*1)=CF819,0,M819)</f>
      </c>
      <c r="Q819">
        <f>IF(N819&gt;2400000,N819,0)</f>
      </c>
      <c r="R819">
        <f>IF(L819/Q819*100&lt;3,2,10)</f>
      </c>
      <c r="S819">
        <f>IF(CH819=0,0,IF(B819&gt;9,10,IF(B819&gt;8,B819,IF(B819&gt;7.7,7.8,IF(B819&gt;3,B819,IF(B819&gt;1.5,2))))))</f>
      </c>
      <c r="T819">
        <f>IFERROR(U819*1,0)</f>
      </c>
      <c r="U819" t="n">
        <v>93.0</v>
      </c>
      <c r="V819" t="s">
        <v>4535</v>
      </c>
      <c r="W819" t="s">
        <v>4499</v>
      </c>
      <c r="X819" t="n">
        <v>613669.0</v>
      </c>
      <c r="Y819" t="n">
        <v>613669.0</v>
      </c>
      <c r="Z819" t="n">
        <v>61367.0</v>
      </c>
      <c r="AA819" t="n">
        <v>110460.0</v>
      </c>
      <c r="AB819" t="n">
        <v>0.0</v>
      </c>
      <c r="AC819" t="n">
        <v>0.0</v>
      </c>
      <c r="AD819" t="n">
        <v>0.0</v>
      </c>
      <c r="AE819" t="n">
        <v>306834.0</v>
      </c>
      <c r="AF819" t="n">
        <v>60000.0</v>
      </c>
      <c r="AG819" t="n">
        <v>0.0</v>
      </c>
      <c r="AH819" t="n">
        <v>0.0</v>
      </c>
      <c r="AI819" t="n">
        <v>0.0</v>
      </c>
      <c r="AJ819" t="n">
        <v>0.0</v>
      </c>
      <c r="AK819" t="n">
        <v>0.0</v>
      </c>
      <c r="AL819" t="n">
        <v>0.0</v>
      </c>
      <c r="AM819" t="n">
        <v>0.0</v>
      </c>
      <c r="AN819" t="n">
        <v>0.0</v>
      </c>
      <c r="AO819" t="n">
        <v>1152330.0</v>
      </c>
      <c r="AP819" t="n">
        <v>115234.0</v>
      </c>
      <c r="AQ819" t="n">
        <v>97309.7</v>
      </c>
      <c r="CG819"/>
    </row>
    <row r="820">
      <c r="A820" t="n">
        <v>12.0</v>
      </c>
      <c r="B820">
        <f>IF((K820-G820-H820&gt;2400000),10,(L820/(K820-G820-H820)*100))</f>
      </c>
      <c r="C820">
        <f>IF(N820&gt;2400000,240000,(N820*S820)/100)</f>
      </c>
      <c r="D820">
        <f>IF(S820=0,0,IF((N820-I820)&gt;2400000,((((((N820-I820-J820)-240000))*0.1+(I820+J820)*0.1)))-7000,((((((N820-I820-J820)-(N820-I820-J820)*S820/100)))*0.1+(I820+J820)*0.1)-7000)))</f>
      </c>
      <c r="E820">
        <f>C820-O820</f>
      </c>
      <c r="F820">
        <f>D820-P820</f>
      </c>
      <c r="G820">
        <f>SUMIF(negtgel!U$2:BL$2,'Tsalin uzuulelt'!B$1,negtgel!U820:BL820) + SUMIF(negtgel!U$2:BL$2,'Tsalin uzuulelt'!B$2,negtgel!U820:BL820)+SUMIF(negtgel!U$2:BL$2,'Tsalin uzuulelt'!B$3,negtgel!U820:BL820)+SUMIF(negtgel!U$2:BL$2,'Tsalin uzuulelt'!B$4,negtgel!U820:BL820)+SUMIF(negtgel!U$2:BL$2,'Tsalin uzuulelt'!B$5,negtgel!U820:BL820)</f>
      </c>
      <c r="H820">
        <f>SUMIF(negtgel!U$2:BL$2,'Tsalin uzuulelt'!F$1,negtgel!U820:BL820) + SUMIF(negtgel!U$2:BL$2,'Tsalin uzuulelt'!F$2,negtgel!U820:BL820)+SUMIF(negtgel!U$2:BL$2,'Tsalin uzuulelt'!F$3,negtgel!U820:BL820)+SUMIF(negtgel!U$2:BL$2,'Tsalin uzuulelt'!F$4,negtgel!U820:BL820)+SUMIF(negtgel!U$2:BL$2,'Tsalin uzuulelt'!F$5,negtgel!U820:BL820)</f>
      </c>
      <c r="I820">
        <f>SUMIF(negtgel!U$2:BL$2,'Tsalin uzuulelt'!H$1,negtgel!U820:BL820) + SUMIF(negtgel!U$2:BL$2,'Tsalin uzuulelt'!H$2,negtgel!U820:BL820)+SUMIF(negtgel!U$2:BL$2,'Tsalin uzuulelt'!H$3,negtgel!U820:BL820)+SUMIF(negtgel!U$2:BL$2,'Tsalin uzuulelt'!H$4,negtgel!U820:BL820)+SUMIF(negtgel!U$2:BL$2,'Tsalin uzuulelt'!H$5,negtgel!U820:BL820)</f>
      </c>
      <c r="J820">
        <f>SUMIF(negtgel!U$2:BL$2,'Tsalin uzuulelt'!J$1,negtgel!U820:BL820) + SUMIF(negtgel!U$2:BL$2,'Tsalin uzuulelt'!J$2,negtgel!U820:BL820)+SUMIF(negtgel!U$2:BL$2,'Tsalin uzuulelt'!J$3,negtgel!U820:BL820)+SUMIF(negtgel!U$2:BL$2,'Tsalin uzuulelt'!J$4,negtgel!U820:BL820)+SUMIF(negtgel!U$2:BL$2,'Tsalin uzuulelt'!J$5,negtgel!U820:BL820)</f>
      </c>
      <c r="K820">
        <f>SUMIF(negtgel!U$2:BL$2,'Tsalin uzuulelt'!L$1,negtgel!U820:BL820) + SUMIF(negtgel!U$2:BL$2,'Tsalin uzuulelt'!L$2,negtgel!U820:BL820)+SUMIF(negtgel!U$2:BL$2,'Tsalin uzuulelt'!L$3,negtgel!U820:BL820)+SUMIF(negtgel!U$2:BL$2,'Tsalin uzuulelt'!L$4,negtgel!U820:BL820)+SUMIF(negtgel!U$2:BL$2,'Tsalin uzuulelt'!L$5,negtgel!U820:BL820)</f>
      </c>
      <c r="L820">
        <f>SUMIF(negtgel!U$2:BL$2,'Tsalin uzuulelt'!N$1,negtgel!U820:BL820) + SUMIF(negtgel!U$2:BL$2,'Tsalin uzuulelt'!N$2,negtgel!U820:BL820)+SUMIF(negtgel!U$2:BL$2,'Tsalin uzuulelt'!N$3,negtgel!U820:BL820)+SUMIF(negtgel!U$2:BL$2,'Tsalin uzuulelt'!N$4,negtgel!U820:BL820)+SUMIF(negtgel!U$2:BL$2,'Tsalin uzuulelt'!N$5,negtgel!U820:BL820)</f>
      </c>
      <c r="M820">
        <f>SUMIF(negtgel!U$2:BL$2,'Tsalin uzuulelt'!P$1,negtgel!U820:BL820) + SUMIF(negtgel!U$2:BL$2,'Tsalin uzuulelt'!P$2,negtgel!U820:BL820)+ SUMIF(negtgel!U$2:BL$2,'Tsalin uzuulelt'!P$3,negtgel!U820:BL820)+ SUMIF(negtgel!U$2:BL$2,'Tsalin uzuulelt'!P$4,negtgel!U820:BL820)+ SUMIF(negtgel!U$2:BL$2,'Tsalin uzuulelt'!P$5,negtgel!U820:BL820)</f>
      </c>
      <c r="N820">
        <f>IF(ISNUMBER(U820*1)=CF820,0,K820-H820-G820)</f>
      </c>
      <c r="O820">
        <f>IF(ISNUMBER(U820*1)=CF820,0,L820)</f>
      </c>
      <c r="P820">
        <f>IF(ISNUMBER(U820*1)=CF820,0,M820)</f>
      </c>
      <c r="Q820">
        <f>IF(N820&gt;2400000,N820,0)</f>
      </c>
      <c r="R820">
        <f>IF(L820/Q820*100&lt;3,2,10)</f>
      </c>
      <c r="S820">
        <f>IF(CH820=0,0,IF(B820&gt;9,10,IF(B820&gt;8,B820,IF(B820&gt;7.7,7.8,IF(B820&gt;3,B820,IF(B820&gt;1.5,2))))))</f>
      </c>
      <c r="T820">
        <f>IFERROR(U820*1,0)</f>
      </c>
      <c r="U820" t="n">
        <v>94.0</v>
      </c>
      <c r="V820" t="s">
        <v>4536</v>
      </c>
      <c r="W820" t="s">
        <v>4469</v>
      </c>
      <c r="X820" t="n">
        <v>613669.0</v>
      </c>
      <c r="Y820" t="n">
        <v>613669.0</v>
      </c>
      <c r="Z820" t="n">
        <v>61367.0</v>
      </c>
      <c r="AA820" t="n">
        <v>104324.0</v>
      </c>
      <c r="AB820" t="n">
        <v>0.0</v>
      </c>
      <c r="AC820" t="n">
        <v>0.0</v>
      </c>
      <c r="AD820" t="n">
        <v>0.0</v>
      </c>
      <c r="AE820" t="n">
        <v>306834.0</v>
      </c>
      <c r="AF820" t="n">
        <v>60000.0</v>
      </c>
      <c r="AG820" t="n">
        <v>0.0</v>
      </c>
      <c r="AH820" t="n">
        <v>0.0</v>
      </c>
      <c r="AI820" t="n">
        <v>0.0</v>
      </c>
      <c r="AJ820" t="n">
        <v>0.0</v>
      </c>
      <c r="AK820" t="n">
        <v>0.0</v>
      </c>
      <c r="AL820" t="n">
        <v>0.0</v>
      </c>
      <c r="AM820" t="n">
        <v>0.0</v>
      </c>
      <c r="AN820" t="n">
        <v>0.0</v>
      </c>
      <c r="AO820" t="n">
        <v>1146194.0</v>
      </c>
      <c r="AP820" t="n">
        <v>114620.0</v>
      </c>
      <c r="AQ820" t="n">
        <v>96757.5</v>
      </c>
      <c r="CG820"/>
    </row>
    <row r="821">
      <c r="A821" t="n">
        <v>12.0</v>
      </c>
      <c r="B821">
        <f>IF((K821-G821-H821&gt;2400000),10,(L821/(K821-G821-H821)*100))</f>
      </c>
      <c r="C821">
        <f>IF(N821&gt;2400000,240000,(N821*S821)/100)</f>
      </c>
      <c r="D821">
        <f>IF(S821=0,0,IF((N821-I821)&gt;2400000,((((((N821-I821-J821)-240000))*0.1+(I821+J821)*0.1)))-7000,((((((N821-I821-J821)-(N821-I821-J821)*S821/100)))*0.1+(I821+J821)*0.1)-7000)))</f>
      </c>
      <c r="E821">
        <f>C821-O821</f>
      </c>
      <c r="F821">
        <f>D821-P821</f>
      </c>
      <c r="G821">
        <f>SUMIF(negtgel!U$2:BL$2,'Tsalin uzuulelt'!B$1,negtgel!U821:BL821) + SUMIF(negtgel!U$2:BL$2,'Tsalin uzuulelt'!B$2,negtgel!U821:BL821)+SUMIF(negtgel!U$2:BL$2,'Tsalin uzuulelt'!B$3,negtgel!U821:BL821)+SUMIF(negtgel!U$2:BL$2,'Tsalin uzuulelt'!B$4,negtgel!U821:BL821)+SUMIF(negtgel!U$2:BL$2,'Tsalin uzuulelt'!B$5,negtgel!U821:BL821)</f>
      </c>
      <c r="H821">
        <f>SUMIF(negtgel!U$2:BL$2,'Tsalin uzuulelt'!F$1,negtgel!U821:BL821) + SUMIF(negtgel!U$2:BL$2,'Tsalin uzuulelt'!F$2,negtgel!U821:BL821)+SUMIF(negtgel!U$2:BL$2,'Tsalin uzuulelt'!F$3,negtgel!U821:BL821)+SUMIF(negtgel!U$2:BL$2,'Tsalin uzuulelt'!F$4,negtgel!U821:BL821)+SUMIF(negtgel!U$2:BL$2,'Tsalin uzuulelt'!F$5,negtgel!U821:BL821)</f>
      </c>
      <c r="I821">
        <f>SUMIF(negtgel!U$2:BL$2,'Tsalin uzuulelt'!H$1,negtgel!U821:BL821) + SUMIF(negtgel!U$2:BL$2,'Tsalin uzuulelt'!H$2,negtgel!U821:BL821)+SUMIF(negtgel!U$2:BL$2,'Tsalin uzuulelt'!H$3,negtgel!U821:BL821)+SUMIF(negtgel!U$2:BL$2,'Tsalin uzuulelt'!H$4,negtgel!U821:BL821)+SUMIF(negtgel!U$2:BL$2,'Tsalin uzuulelt'!H$5,negtgel!U821:BL821)</f>
      </c>
      <c r="J821">
        <f>SUMIF(negtgel!U$2:BL$2,'Tsalin uzuulelt'!J$1,negtgel!U821:BL821) + SUMIF(negtgel!U$2:BL$2,'Tsalin uzuulelt'!J$2,negtgel!U821:BL821)+SUMIF(negtgel!U$2:BL$2,'Tsalin uzuulelt'!J$3,negtgel!U821:BL821)+SUMIF(negtgel!U$2:BL$2,'Tsalin uzuulelt'!J$4,negtgel!U821:BL821)+SUMIF(negtgel!U$2:BL$2,'Tsalin uzuulelt'!J$5,negtgel!U821:BL821)</f>
      </c>
      <c r="K821">
        <f>SUMIF(negtgel!U$2:BL$2,'Tsalin uzuulelt'!L$1,negtgel!U821:BL821) + SUMIF(negtgel!U$2:BL$2,'Tsalin uzuulelt'!L$2,negtgel!U821:BL821)+SUMIF(negtgel!U$2:BL$2,'Tsalin uzuulelt'!L$3,negtgel!U821:BL821)+SUMIF(negtgel!U$2:BL$2,'Tsalin uzuulelt'!L$4,negtgel!U821:BL821)+SUMIF(negtgel!U$2:BL$2,'Tsalin uzuulelt'!L$5,negtgel!U821:BL821)</f>
      </c>
      <c r="L821">
        <f>SUMIF(negtgel!U$2:BL$2,'Tsalin uzuulelt'!N$1,negtgel!U821:BL821) + SUMIF(negtgel!U$2:BL$2,'Tsalin uzuulelt'!N$2,negtgel!U821:BL821)+SUMIF(negtgel!U$2:BL$2,'Tsalin uzuulelt'!N$3,negtgel!U821:BL821)+SUMIF(negtgel!U$2:BL$2,'Tsalin uzuulelt'!N$4,negtgel!U821:BL821)+SUMIF(negtgel!U$2:BL$2,'Tsalin uzuulelt'!N$5,negtgel!U821:BL821)</f>
      </c>
      <c r="M821">
        <f>SUMIF(negtgel!U$2:BL$2,'Tsalin uzuulelt'!P$1,negtgel!U821:BL821) + SUMIF(negtgel!U$2:BL$2,'Tsalin uzuulelt'!P$2,negtgel!U821:BL821)+ SUMIF(negtgel!U$2:BL$2,'Tsalin uzuulelt'!P$3,negtgel!U821:BL821)+ SUMIF(negtgel!U$2:BL$2,'Tsalin uzuulelt'!P$4,negtgel!U821:BL821)+ SUMIF(negtgel!U$2:BL$2,'Tsalin uzuulelt'!P$5,negtgel!U821:BL821)</f>
      </c>
      <c r="N821">
        <f>IF(ISNUMBER(U821*1)=CF821,0,K821-H821-G821)</f>
      </c>
      <c r="O821">
        <f>IF(ISNUMBER(U821*1)=CF821,0,L821)</f>
      </c>
      <c r="P821">
        <f>IF(ISNUMBER(U821*1)=CF821,0,M821)</f>
      </c>
      <c r="Q821">
        <f>IF(N821&gt;2400000,N821,0)</f>
      </c>
      <c r="R821">
        <f>IF(L821/Q821*100&lt;3,2,10)</f>
      </c>
      <c r="S821">
        <f>IF(CH821=0,0,IF(B821&gt;9,10,IF(B821&gt;8,B821,IF(B821&gt;7.7,7.8,IF(B821&gt;3,B821,IF(B821&gt;1.5,2))))))</f>
      </c>
      <c r="T821">
        <f>IFERROR(U821*1,0)</f>
      </c>
      <c r="U821" t="n">
        <v>95.0</v>
      </c>
      <c r="V821" t="s">
        <v>4560</v>
      </c>
      <c r="W821" t="s">
        <v>4464</v>
      </c>
      <c r="X821" t="n">
        <v>795935.0</v>
      </c>
      <c r="Y821" t="n">
        <v>795935.0</v>
      </c>
      <c r="Z821" t="n">
        <v>198984.0</v>
      </c>
      <c r="AA821" t="n">
        <v>159187.0</v>
      </c>
      <c r="AB821" t="n">
        <v>0.0</v>
      </c>
      <c r="AC821" t="n">
        <v>119390.0</v>
      </c>
      <c r="AD821" t="n">
        <v>0.0</v>
      </c>
      <c r="AE821" t="n">
        <v>0.0</v>
      </c>
      <c r="AF821" t="n">
        <v>60000.0</v>
      </c>
      <c r="AG821" t="n">
        <v>0.0</v>
      </c>
      <c r="AH821" t="n">
        <v>0.0</v>
      </c>
      <c r="AI821" t="n">
        <v>0.0</v>
      </c>
      <c r="AJ821" t="n">
        <v>0.0</v>
      </c>
      <c r="AK821" t="n">
        <v>0.0</v>
      </c>
      <c r="AL821" t="n">
        <v>0.0</v>
      </c>
      <c r="AM821" t="n">
        <v>0.0</v>
      </c>
      <c r="AN821" t="n">
        <v>0.0</v>
      </c>
      <c r="AO821" t="n">
        <v>1333496.0</v>
      </c>
      <c r="AP821" t="n">
        <v>133350.0</v>
      </c>
      <c r="AQ821" t="n">
        <v>113614.6</v>
      </c>
      <c r="CG821"/>
    </row>
    <row r="822">
      <c r="A822" t="n">
        <v>12.0</v>
      </c>
      <c r="B822">
        <f>IF((K822-G822-H822&gt;2400000),10,(L822/(K822-G822-H822)*100))</f>
      </c>
      <c r="C822">
        <f>IF(N822&gt;2400000,240000,(N822*S822)/100)</f>
      </c>
      <c r="D822">
        <f>IF(S822=0,0,IF((N822-I822)&gt;2400000,((((((N822-I822-J822)-240000))*0.1+(I822+J822)*0.1)))-7000,((((((N822-I822-J822)-(N822-I822-J822)*S822/100)))*0.1+(I822+J822)*0.1)-7000)))</f>
      </c>
      <c r="E822">
        <f>C822-O822</f>
      </c>
      <c r="F822">
        <f>D822-P822</f>
      </c>
      <c r="G822">
        <f>SUMIF(negtgel!U$2:BL$2,'Tsalin uzuulelt'!B$1,negtgel!U822:BL822) + SUMIF(negtgel!U$2:BL$2,'Tsalin uzuulelt'!B$2,negtgel!U822:BL822)+SUMIF(negtgel!U$2:BL$2,'Tsalin uzuulelt'!B$3,negtgel!U822:BL822)+SUMIF(negtgel!U$2:BL$2,'Tsalin uzuulelt'!B$4,negtgel!U822:BL822)+SUMIF(negtgel!U$2:BL$2,'Tsalin uzuulelt'!B$5,negtgel!U822:BL822)</f>
      </c>
      <c r="H822">
        <f>SUMIF(negtgel!U$2:BL$2,'Tsalin uzuulelt'!F$1,negtgel!U822:BL822) + SUMIF(negtgel!U$2:BL$2,'Tsalin uzuulelt'!F$2,negtgel!U822:BL822)+SUMIF(negtgel!U$2:BL$2,'Tsalin uzuulelt'!F$3,negtgel!U822:BL822)+SUMIF(negtgel!U$2:BL$2,'Tsalin uzuulelt'!F$4,negtgel!U822:BL822)+SUMIF(negtgel!U$2:BL$2,'Tsalin uzuulelt'!F$5,negtgel!U822:BL822)</f>
      </c>
      <c r="I822">
        <f>SUMIF(negtgel!U$2:BL$2,'Tsalin uzuulelt'!H$1,negtgel!U822:BL822) + SUMIF(negtgel!U$2:BL$2,'Tsalin uzuulelt'!H$2,negtgel!U822:BL822)+SUMIF(negtgel!U$2:BL$2,'Tsalin uzuulelt'!H$3,negtgel!U822:BL822)+SUMIF(negtgel!U$2:BL$2,'Tsalin uzuulelt'!H$4,negtgel!U822:BL822)+SUMIF(negtgel!U$2:BL$2,'Tsalin uzuulelt'!H$5,negtgel!U822:BL822)</f>
      </c>
      <c r="J822">
        <f>SUMIF(negtgel!U$2:BL$2,'Tsalin uzuulelt'!J$1,negtgel!U822:BL822) + SUMIF(negtgel!U$2:BL$2,'Tsalin uzuulelt'!J$2,negtgel!U822:BL822)+SUMIF(negtgel!U$2:BL$2,'Tsalin uzuulelt'!J$3,negtgel!U822:BL822)+SUMIF(negtgel!U$2:BL$2,'Tsalin uzuulelt'!J$4,negtgel!U822:BL822)+SUMIF(negtgel!U$2:BL$2,'Tsalin uzuulelt'!J$5,negtgel!U822:BL822)</f>
      </c>
      <c r="K822">
        <f>SUMIF(negtgel!U$2:BL$2,'Tsalin uzuulelt'!L$1,negtgel!U822:BL822) + SUMIF(negtgel!U$2:BL$2,'Tsalin uzuulelt'!L$2,negtgel!U822:BL822)+SUMIF(negtgel!U$2:BL$2,'Tsalin uzuulelt'!L$3,negtgel!U822:BL822)+SUMIF(negtgel!U$2:BL$2,'Tsalin uzuulelt'!L$4,negtgel!U822:BL822)+SUMIF(negtgel!U$2:BL$2,'Tsalin uzuulelt'!L$5,negtgel!U822:BL822)</f>
      </c>
      <c r="L822">
        <f>SUMIF(negtgel!U$2:BL$2,'Tsalin uzuulelt'!N$1,negtgel!U822:BL822) + SUMIF(negtgel!U$2:BL$2,'Tsalin uzuulelt'!N$2,negtgel!U822:BL822)+SUMIF(negtgel!U$2:BL$2,'Tsalin uzuulelt'!N$3,negtgel!U822:BL822)+SUMIF(negtgel!U$2:BL$2,'Tsalin uzuulelt'!N$4,negtgel!U822:BL822)+SUMIF(negtgel!U$2:BL$2,'Tsalin uzuulelt'!N$5,negtgel!U822:BL822)</f>
      </c>
      <c r="M822">
        <f>SUMIF(negtgel!U$2:BL$2,'Tsalin uzuulelt'!P$1,negtgel!U822:BL822) + SUMIF(negtgel!U$2:BL$2,'Tsalin uzuulelt'!P$2,negtgel!U822:BL822)+ SUMIF(negtgel!U$2:BL$2,'Tsalin uzuulelt'!P$3,negtgel!U822:BL822)+ SUMIF(negtgel!U$2:BL$2,'Tsalin uzuulelt'!P$4,negtgel!U822:BL822)+ SUMIF(negtgel!U$2:BL$2,'Tsalin uzuulelt'!P$5,negtgel!U822:BL822)</f>
      </c>
      <c r="N822">
        <f>IF(ISNUMBER(U822*1)=CF822,0,K822-H822-G822)</f>
      </c>
      <c r="O822">
        <f>IF(ISNUMBER(U822*1)=CF822,0,L822)</f>
      </c>
      <c r="P822">
        <f>IF(ISNUMBER(U822*1)=CF822,0,M822)</f>
      </c>
      <c r="Q822">
        <f>IF(N822&gt;2400000,N822,0)</f>
      </c>
      <c r="R822">
        <f>IF(L822/Q822*100&lt;3,2,10)</f>
      </c>
      <c r="S822">
        <f>IF(CH822=0,0,IF(B822&gt;9,10,IF(B822&gt;8,B822,IF(B822&gt;7.7,7.8,IF(B822&gt;3,B822,IF(B822&gt;1.5,2))))))</f>
      </c>
      <c r="T822">
        <f>IFERROR(U822*1,0)</f>
      </c>
      <c r="U822" t="s">
        <v>4466</v>
      </c>
      <c r="V822"/>
      <c r="W822"/>
      <c r="X822" t="n">
        <v>8068761.0</v>
      </c>
      <c r="Y822" t="n">
        <v>6832493.0</v>
      </c>
      <c r="Z822" t="n">
        <v>1076607.0</v>
      </c>
      <c r="AA822" t="n">
        <v>1293495.0</v>
      </c>
      <c r="AB822" t="n">
        <v>16936.0</v>
      </c>
      <c r="AC822" t="n">
        <v>119390.0</v>
      </c>
      <c r="AD822" t="n">
        <v>0.0</v>
      </c>
      <c r="AE822" t="n">
        <v>3636412.0</v>
      </c>
      <c r="AF822" t="n">
        <v>621000.0</v>
      </c>
      <c r="AG822" t="n">
        <v>0.0</v>
      </c>
      <c r="AH822" t="n">
        <v>0.0</v>
      </c>
      <c r="AI822" t="n">
        <v>0.0</v>
      </c>
      <c r="AJ822" t="n">
        <v>0.0</v>
      </c>
      <c r="AK822" t="n">
        <v>0.0</v>
      </c>
      <c r="AL822" t="n">
        <v>202585.0</v>
      </c>
      <c r="AM822" t="n">
        <v>0.0</v>
      </c>
      <c r="AN822" t="n">
        <v>0.0</v>
      </c>
      <c r="AO822" t="n">
        <v>1.3798918E7</v>
      </c>
      <c r="AP822" t="n">
        <v>1359635.0</v>
      </c>
      <c r="AQ822" t="n">
        <v>1145879.8</v>
      </c>
      <c r="CG822"/>
    </row>
    <row r="823">
      <c r="A823" t="n">
        <v>12.0</v>
      </c>
      <c r="B823">
        <f>IF((K823-G823-H823&gt;2400000),10,(L823/(K823-G823-H823)*100))</f>
      </c>
      <c r="C823">
        <f>IF(N823&gt;2400000,240000,(N823*S823)/100)</f>
      </c>
      <c r="D823">
        <f>IF(S823=0,0,IF((N823-I823)&gt;2400000,((((((N823-I823-J823)-240000))*0.1+(I823+J823)*0.1)))-7000,((((((N823-I823-J823)-(N823-I823-J823)*S823/100)))*0.1+(I823+J823)*0.1)-7000)))</f>
      </c>
      <c r="E823">
        <f>C823-O823</f>
      </c>
      <c r="F823">
        <f>D823-P823</f>
      </c>
      <c r="G823">
        <f>SUMIF(negtgel!U$2:BL$2,'Tsalin uzuulelt'!B$1,negtgel!U823:BL823) + SUMIF(negtgel!U$2:BL$2,'Tsalin uzuulelt'!B$2,negtgel!U823:BL823)+SUMIF(negtgel!U$2:BL$2,'Tsalin uzuulelt'!B$3,negtgel!U823:BL823)+SUMIF(negtgel!U$2:BL$2,'Tsalin uzuulelt'!B$4,negtgel!U823:BL823)+SUMIF(negtgel!U$2:BL$2,'Tsalin uzuulelt'!B$5,negtgel!U823:BL823)</f>
      </c>
      <c r="H823">
        <f>SUMIF(negtgel!U$2:BL$2,'Tsalin uzuulelt'!F$1,negtgel!U823:BL823) + SUMIF(negtgel!U$2:BL$2,'Tsalin uzuulelt'!F$2,negtgel!U823:BL823)+SUMIF(negtgel!U$2:BL$2,'Tsalin uzuulelt'!F$3,negtgel!U823:BL823)+SUMIF(negtgel!U$2:BL$2,'Tsalin uzuulelt'!F$4,negtgel!U823:BL823)+SUMIF(negtgel!U$2:BL$2,'Tsalin uzuulelt'!F$5,negtgel!U823:BL823)</f>
      </c>
      <c r="I823">
        <f>SUMIF(negtgel!U$2:BL$2,'Tsalin uzuulelt'!H$1,negtgel!U823:BL823) + SUMIF(negtgel!U$2:BL$2,'Tsalin uzuulelt'!H$2,negtgel!U823:BL823)+SUMIF(negtgel!U$2:BL$2,'Tsalin uzuulelt'!H$3,negtgel!U823:BL823)+SUMIF(negtgel!U$2:BL$2,'Tsalin uzuulelt'!H$4,negtgel!U823:BL823)+SUMIF(negtgel!U$2:BL$2,'Tsalin uzuulelt'!H$5,negtgel!U823:BL823)</f>
      </c>
      <c r="J823">
        <f>SUMIF(negtgel!U$2:BL$2,'Tsalin uzuulelt'!J$1,negtgel!U823:BL823) + SUMIF(negtgel!U$2:BL$2,'Tsalin uzuulelt'!J$2,negtgel!U823:BL823)+SUMIF(negtgel!U$2:BL$2,'Tsalin uzuulelt'!J$3,negtgel!U823:BL823)+SUMIF(negtgel!U$2:BL$2,'Tsalin uzuulelt'!J$4,negtgel!U823:BL823)+SUMIF(negtgel!U$2:BL$2,'Tsalin uzuulelt'!J$5,negtgel!U823:BL823)</f>
      </c>
      <c r="K823">
        <f>SUMIF(negtgel!U$2:BL$2,'Tsalin uzuulelt'!L$1,negtgel!U823:BL823) + SUMIF(negtgel!U$2:BL$2,'Tsalin uzuulelt'!L$2,negtgel!U823:BL823)+SUMIF(negtgel!U$2:BL$2,'Tsalin uzuulelt'!L$3,negtgel!U823:BL823)+SUMIF(negtgel!U$2:BL$2,'Tsalin uzuulelt'!L$4,negtgel!U823:BL823)+SUMIF(negtgel!U$2:BL$2,'Tsalin uzuulelt'!L$5,negtgel!U823:BL823)</f>
      </c>
      <c r="L823">
        <f>SUMIF(negtgel!U$2:BL$2,'Tsalin uzuulelt'!N$1,negtgel!U823:BL823) + SUMIF(negtgel!U$2:BL$2,'Tsalin uzuulelt'!N$2,negtgel!U823:BL823)+SUMIF(negtgel!U$2:BL$2,'Tsalin uzuulelt'!N$3,negtgel!U823:BL823)+SUMIF(negtgel!U$2:BL$2,'Tsalin uzuulelt'!N$4,negtgel!U823:BL823)+SUMIF(negtgel!U$2:BL$2,'Tsalin uzuulelt'!N$5,negtgel!U823:BL823)</f>
      </c>
      <c r="M823">
        <f>SUMIF(negtgel!U$2:BL$2,'Tsalin uzuulelt'!P$1,negtgel!U823:BL823) + SUMIF(negtgel!U$2:BL$2,'Tsalin uzuulelt'!P$2,negtgel!U823:BL823)+ SUMIF(negtgel!U$2:BL$2,'Tsalin uzuulelt'!P$3,negtgel!U823:BL823)+ SUMIF(negtgel!U$2:BL$2,'Tsalin uzuulelt'!P$4,negtgel!U823:BL823)+ SUMIF(negtgel!U$2:BL$2,'Tsalin uzuulelt'!P$5,negtgel!U823:BL823)</f>
      </c>
      <c r="N823">
        <f>IF(ISNUMBER(U823*1)=CF823,0,K823-H823-G823)</f>
      </c>
      <c r="O823">
        <f>IF(ISNUMBER(U823*1)=CF823,0,L823)</f>
      </c>
      <c r="P823">
        <f>IF(ISNUMBER(U823*1)=CF823,0,M823)</f>
      </c>
      <c r="Q823">
        <f>IF(N823&gt;2400000,N823,0)</f>
      </c>
      <c r="R823">
        <f>IF(L823/Q823*100&lt;3,2,10)</f>
      </c>
      <c r="S823">
        <f>IF(CH823=0,0,IF(B823&gt;9,10,IF(B823&gt;8,B823,IF(B823&gt;7.7,7.8,IF(B823&gt;3,B823,IF(B823&gt;1.5,2))))))</f>
      </c>
      <c r="T823">
        <f>IFERROR(U823*1,0)</f>
      </c>
      <c r="U823" t="s">
        <v>4537</v>
      </c>
      <c r="V823"/>
      <c r="W823"/>
      <c r="X823"/>
      <c r="Y823"/>
      <c r="Z823"/>
      <c r="AA823"/>
      <c r="AB823"/>
      <c r="AC823"/>
      <c r="AD823"/>
      <c r="AE823"/>
      <c r="AF823"/>
      <c r="AG823"/>
      <c r="AH823"/>
      <c r="AI823"/>
      <c r="AJ823"/>
      <c r="AK823"/>
      <c r="AL823"/>
      <c r="AM823"/>
      <c r="AN823"/>
      <c r="AO823"/>
      <c r="AP823"/>
      <c r="AQ823"/>
      <c r="CG823"/>
    </row>
    <row r="824">
      <c r="A824" t="n">
        <v>12.0</v>
      </c>
      <c r="B824">
        <f>IF((K824-G824-H824&gt;2400000),10,(L824/(K824-G824-H824)*100))</f>
      </c>
      <c r="C824">
        <f>IF(N824&gt;2400000,240000,(N824*S824)/100)</f>
      </c>
      <c r="D824">
        <f>IF(S824=0,0,IF((N824-I824)&gt;2400000,((((((N824-I824-J824)-240000))*0.1+(I824+J824)*0.1)))-7000,((((((N824-I824-J824)-(N824-I824-J824)*S824/100)))*0.1+(I824+J824)*0.1)-7000)))</f>
      </c>
      <c r="E824">
        <f>C824-O824</f>
      </c>
      <c r="F824">
        <f>D824-P824</f>
      </c>
      <c r="G824">
        <f>SUMIF(negtgel!U$2:BL$2,'Tsalin uzuulelt'!B$1,negtgel!U824:BL824) + SUMIF(negtgel!U$2:BL$2,'Tsalin uzuulelt'!B$2,negtgel!U824:BL824)+SUMIF(negtgel!U$2:BL$2,'Tsalin uzuulelt'!B$3,negtgel!U824:BL824)+SUMIF(negtgel!U$2:BL$2,'Tsalin uzuulelt'!B$4,negtgel!U824:BL824)+SUMIF(negtgel!U$2:BL$2,'Tsalin uzuulelt'!B$5,negtgel!U824:BL824)</f>
      </c>
      <c r="H824">
        <f>SUMIF(negtgel!U$2:BL$2,'Tsalin uzuulelt'!F$1,negtgel!U824:BL824) + SUMIF(negtgel!U$2:BL$2,'Tsalin uzuulelt'!F$2,negtgel!U824:BL824)+SUMIF(negtgel!U$2:BL$2,'Tsalin uzuulelt'!F$3,negtgel!U824:BL824)+SUMIF(negtgel!U$2:BL$2,'Tsalin uzuulelt'!F$4,negtgel!U824:BL824)+SUMIF(negtgel!U$2:BL$2,'Tsalin uzuulelt'!F$5,negtgel!U824:BL824)</f>
      </c>
      <c r="I824">
        <f>SUMIF(negtgel!U$2:BL$2,'Tsalin uzuulelt'!H$1,negtgel!U824:BL824) + SUMIF(negtgel!U$2:BL$2,'Tsalin uzuulelt'!H$2,negtgel!U824:BL824)+SUMIF(negtgel!U$2:BL$2,'Tsalin uzuulelt'!H$3,negtgel!U824:BL824)+SUMIF(negtgel!U$2:BL$2,'Tsalin uzuulelt'!H$4,negtgel!U824:BL824)+SUMIF(negtgel!U$2:BL$2,'Tsalin uzuulelt'!H$5,negtgel!U824:BL824)</f>
      </c>
      <c r="J824">
        <f>SUMIF(negtgel!U$2:BL$2,'Tsalin uzuulelt'!J$1,negtgel!U824:BL824) + SUMIF(negtgel!U$2:BL$2,'Tsalin uzuulelt'!J$2,negtgel!U824:BL824)+SUMIF(negtgel!U$2:BL$2,'Tsalin uzuulelt'!J$3,negtgel!U824:BL824)+SUMIF(negtgel!U$2:BL$2,'Tsalin uzuulelt'!J$4,negtgel!U824:BL824)+SUMIF(negtgel!U$2:BL$2,'Tsalin uzuulelt'!J$5,negtgel!U824:BL824)</f>
      </c>
      <c r="K824">
        <f>SUMIF(negtgel!U$2:BL$2,'Tsalin uzuulelt'!L$1,negtgel!U824:BL824) + SUMIF(negtgel!U$2:BL$2,'Tsalin uzuulelt'!L$2,negtgel!U824:BL824)+SUMIF(negtgel!U$2:BL$2,'Tsalin uzuulelt'!L$3,negtgel!U824:BL824)+SUMIF(negtgel!U$2:BL$2,'Tsalin uzuulelt'!L$4,negtgel!U824:BL824)+SUMIF(negtgel!U$2:BL$2,'Tsalin uzuulelt'!L$5,negtgel!U824:BL824)</f>
      </c>
      <c r="L824">
        <f>SUMIF(negtgel!U$2:BL$2,'Tsalin uzuulelt'!N$1,negtgel!U824:BL824) + SUMIF(negtgel!U$2:BL$2,'Tsalin uzuulelt'!N$2,negtgel!U824:BL824)+SUMIF(negtgel!U$2:BL$2,'Tsalin uzuulelt'!N$3,negtgel!U824:BL824)+SUMIF(negtgel!U$2:BL$2,'Tsalin uzuulelt'!N$4,negtgel!U824:BL824)+SUMIF(negtgel!U$2:BL$2,'Tsalin uzuulelt'!N$5,negtgel!U824:BL824)</f>
      </c>
      <c r="M824">
        <f>SUMIF(negtgel!U$2:BL$2,'Tsalin uzuulelt'!P$1,negtgel!U824:BL824) + SUMIF(negtgel!U$2:BL$2,'Tsalin uzuulelt'!P$2,negtgel!U824:BL824)+ SUMIF(negtgel!U$2:BL$2,'Tsalin uzuulelt'!P$3,negtgel!U824:BL824)+ SUMIF(negtgel!U$2:BL$2,'Tsalin uzuulelt'!P$4,negtgel!U824:BL824)+ SUMIF(negtgel!U$2:BL$2,'Tsalin uzuulelt'!P$5,negtgel!U824:BL824)</f>
      </c>
      <c r="N824">
        <f>IF(ISNUMBER(U824*1)=CF824,0,K824-H824-G824)</f>
      </c>
      <c r="O824">
        <f>IF(ISNUMBER(U824*1)=CF824,0,L824)</f>
      </c>
      <c r="P824">
        <f>IF(ISNUMBER(U824*1)=CF824,0,M824)</f>
      </c>
      <c r="Q824">
        <f>IF(N824&gt;2400000,N824,0)</f>
      </c>
      <c r="R824">
        <f>IF(L824/Q824*100&lt;3,2,10)</f>
      </c>
      <c r="S824">
        <f>IF(CH824=0,0,IF(B824&gt;9,10,IF(B824&gt;8,B824,IF(B824&gt;7.7,7.8,IF(B824&gt;3,B824,IF(B824&gt;1.5,2))))))</f>
      </c>
      <c r="T824">
        <f>IFERROR(U824*1,0)</f>
      </c>
      <c r="U824" t="n">
        <v>96.0</v>
      </c>
      <c r="V824" t="s">
        <v>4538</v>
      </c>
      <c r="W824" t="s">
        <v>4469</v>
      </c>
      <c r="X824" t="n">
        <v>580710.0</v>
      </c>
      <c r="Y824" t="n">
        <v>0.0</v>
      </c>
      <c r="Z824" t="n">
        <v>0.0</v>
      </c>
      <c r="AA824" t="n">
        <v>0.0</v>
      </c>
      <c r="AB824" t="n">
        <v>0.0</v>
      </c>
      <c r="AC824" t="n">
        <v>0.0</v>
      </c>
      <c r="AD824" t="n">
        <v>0.0</v>
      </c>
      <c r="AE824" t="n">
        <v>0.0</v>
      </c>
      <c r="AF824" t="n">
        <v>0.0</v>
      </c>
      <c r="AG824" t="n">
        <v>0.0</v>
      </c>
      <c r="AH824" t="n">
        <v>0.0</v>
      </c>
      <c r="AI824" t="n">
        <v>0.0</v>
      </c>
      <c r="AJ824" t="n">
        <v>0.0</v>
      </c>
      <c r="AK824" t="n">
        <v>0.0</v>
      </c>
      <c r="AL824" t="n">
        <v>0.0</v>
      </c>
      <c r="AM824" t="n">
        <v>0.0</v>
      </c>
      <c r="AN824" t="n">
        <v>0.0</v>
      </c>
      <c r="AO824" t="n">
        <v>0.0</v>
      </c>
      <c r="AP824" t="n">
        <v>0.0</v>
      </c>
      <c r="AQ824" t="n">
        <v>0.0</v>
      </c>
      <c r="CG824"/>
    </row>
    <row r="825">
      <c r="A825" t="n">
        <v>12.0</v>
      </c>
      <c r="B825">
        <f>IF((K825-G825-H825&gt;2400000),10,(L825/(K825-G825-H825)*100))</f>
      </c>
      <c r="C825">
        <f>IF(N825&gt;2400000,240000,(N825*S825)/100)</f>
      </c>
      <c r="D825">
        <f>IF(S825=0,0,IF((N825-I825)&gt;2400000,((((((N825-I825-J825)-240000))*0.1+(I825+J825)*0.1)))-7000,((((((N825-I825-J825)-(N825-I825-J825)*S825/100)))*0.1+(I825+J825)*0.1)-7000)))</f>
      </c>
      <c r="E825">
        <f>C825-O825</f>
      </c>
      <c r="F825">
        <f>D825-P825</f>
      </c>
      <c r="G825">
        <f>SUMIF(negtgel!U$2:BL$2,'Tsalin uzuulelt'!B$1,negtgel!U825:BL825) + SUMIF(negtgel!U$2:BL$2,'Tsalin uzuulelt'!B$2,negtgel!U825:BL825)+SUMIF(negtgel!U$2:BL$2,'Tsalin uzuulelt'!B$3,negtgel!U825:BL825)+SUMIF(negtgel!U$2:BL$2,'Tsalin uzuulelt'!B$4,negtgel!U825:BL825)+SUMIF(negtgel!U$2:BL$2,'Tsalin uzuulelt'!B$5,negtgel!U825:BL825)</f>
      </c>
      <c r="H825">
        <f>SUMIF(negtgel!U$2:BL$2,'Tsalin uzuulelt'!F$1,negtgel!U825:BL825) + SUMIF(negtgel!U$2:BL$2,'Tsalin uzuulelt'!F$2,negtgel!U825:BL825)+SUMIF(negtgel!U$2:BL$2,'Tsalin uzuulelt'!F$3,negtgel!U825:BL825)+SUMIF(negtgel!U$2:BL$2,'Tsalin uzuulelt'!F$4,negtgel!U825:BL825)+SUMIF(negtgel!U$2:BL$2,'Tsalin uzuulelt'!F$5,negtgel!U825:BL825)</f>
      </c>
      <c r="I825">
        <f>SUMIF(negtgel!U$2:BL$2,'Tsalin uzuulelt'!H$1,negtgel!U825:BL825) + SUMIF(negtgel!U$2:BL$2,'Tsalin uzuulelt'!H$2,negtgel!U825:BL825)+SUMIF(negtgel!U$2:BL$2,'Tsalin uzuulelt'!H$3,negtgel!U825:BL825)+SUMIF(negtgel!U$2:BL$2,'Tsalin uzuulelt'!H$4,negtgel!U825:BL825)+SUMIF(negtgel!U$2:BL$2,'Tsalin uzuulelt'!H$5,negtgel!U825:BL825)</f>
      </c>
      <c r="J825">
        <f>SUMIF(negtgel!U$2:BL$2,'Tsalin uzuulelt'!J$1,negtgel!U825:BL825) + SUMIF(negtgel!U$2:BL$2,'Tsalin uzuulelt'!J$2,negtgel!U825:BL825)+SUMIF(negtgel!U$2:BL$2,'Tsalin uzuulelt'!J$3,negtgel!U825:BL825)+SUMIF(negtgel!U$2:BL$2,'Tsalin uzuulelt'!J$4,negtgel!U825:BL825)+SUMIF(negtgel!U$2:BL$2,'Tsalin uzuulelt'!J$5,negtgel!U825:BL825)</f>
      </c>
      <c r="K825">
        <f>SUMIF(negtgel!U$2:BL$2,'Tsalin uzuulelt'!L$1,negtgel!U825:BL825) + SUMIF(negtgel!U$2:BL$2,'Tsalin uzuulelt'!L$2,negtgel!U825:BL825)+SUMIF(negtgel!U$2:BL$2,'Tsalin uzuulelt'!L$3,negtgel!U825:BL825)+SUMIF(negtgel!U$2:BL$2,'Tsalin uzuulelt'!L$4,negtgel!U825:BL825)+SUMIF(negtgel!U$2:BL$2,'Tsalin uzuulelt'!L$5,negtgel!U825:BL825)</f>
      </c>
      <c r="L825">
        <f>SUMIF(negtgel!U$2:BL$2,'Tsalin uzuulelt'!N$1,negtgel!U825:BL825) + SUMIF(negtgel!U$2:BL$2,'Tsalin uzuulelt'!N$2,negtgel!U825:BL825)+SUMIF(negtgel!U$2:BL$2,'Tsalin uzuulelt'!N$3,negtgel!U825:BL825)+SUMIF(negtgel!U$2:BL$2,'Tsalin uzuulelt'!N$4,negtgel!U825:BL825)+SUMIF(negtgel!U$2:BL$2,'Tsalin uzuulelt'!N$5,negtgel!U825:BL825)</f>
      </c>
      <c r="M825">
        <f>SUMIF(negtgel!U$2:BL$2,'Tsalin uzuulelt'!P$1,negtgel!U825:BL825) + SUMIF(negtgel!U$2:BL$2,'Tsalin uzuulelt'!P$2,negtgel!U825:BL825)+ SUMIF(negtgel!U$2:BL$2,'Tsalin uzuulelt'!P$3,negtgel!U825:BL825)+ SUMIF(negtgel!U$2:BL$2,'Tsalin uzuulelt'!P$4,negtgel!U825:BL825)+ SUMIF(negtgel!U$2:BL$2,'Tsalin uzuulelt'!P$5,negtgel!U825:BL825)</f>
      </c>
      <c r="N825">
        <f>IF(ISNUMBER(U825*1)=CF825,0,K825-H825-G825)</f>
      </c>
      <c r="O825">
        <f>IF(ISNUMBER(U825*1)=CF825,0,L825)</f>
      </c>
      <c r="P825">
        <f>IF(ISNUMBER(U825*1)=CF825,0,M825)</f>
      </c>
      <c r="Q825">
        <f>IF(N825&gt;2400000,N825,0)</f>
      </c>
      <c r="R825">
        <f>IF(L825/Q825*100&lt;3,2,10)</f>
      </c>
      <c r="S825">
        <f>IF(CH825=0,0,IF(B825&gt;9,10,IF(B825&gt;8,B825,IF(B825&gt;7.7,7.8,IF(B825&gt;3,B825,IF(B825&gt;1.5,2))))))</f>
      </c>
      <c r="T825">
        <f>IFERROR(U825*1,0)</f>
      </c>
      <c r="U825" t="n">
        <v>97.0</v>
      </c>
      <c r="V825" t="s">
        <v>4552</v>
      </c>
      <c r="W825" t="s">
        <v>4471</v>
      </c>
      <c r="X825" t="n">
        <v>496912.0</v>
      </c>
      <c r="Y825" t="n">
        <v>0.0</v>
      </c>
      <c r="Z825" t="n">
        <v>0.0</v>
      </c>
      <c r="AA825" t="n">
        <v>0.0</v>
      </c>
      <c r="AB825" t="n">
        <v>0.0</v>
      </c>
      <c r="AC825" t="n">
        <v>0.0</v>
      </c>
      <c r="AD825" t="n">
        <v>0.0</v>
      </c>
      <c r="AE825" t="n">
        <v>0.0</v>
      </c>
      <c r="AF825" t="n">
        <v>0.0</v>
      </c>
      <c r="AG825" t="n">
        <v>0.0</v>
      </c>
      <c r="AH825" t="n">
        <v>0.0</v>
      </c>
      <c r="AI825" t="n">
        <v>0.0</v>
      </c>
      <c r="AJ825" t="n">
        <v>0.0</v>
      </c>
      <c r="AK825" t="n">
        <v>0.0</v>
      </c>
      <c r="AL825" t="n">
        <v>0.0</v>
      </c>
      <c r="AM825" t="n">
        <v>0.0</v>
      </c>
      <c r="AN825" t="n">
        <v>0.0</v>
      </c>
      <c r="AO825" t="n">
        <v>0.0</v>
      </c>
      <c r="AP825" t="n">
        <v>0.0</v>
      </c>
      <c r="AQ825" t="n">
        <v>0.0</v>
      </c>
      <c r="CG825"/>
    </row>
    <row r="826">
      <c r="A826" t="n">
        <v>12.0</v>
      </c>
      <c r="B826">
        <f>IF((K826-G826-H826&gt;2400000),10,(L826/(K826-G826-H826)*100))</f>
      </c>
      <c r="C826">
        <f>IF(N826&gt;2400000,240000,(N826*S826)/100)</f>
      </c>
      <c r="D826">
        <f>IF(S826=0,0,IF((N826-I826)&gt;2400000,((((((N826-I826-J826)-240000))*0.1+(I826+J826)*0.1)))-7000,((((((N826-I826-J826)-(N826-I826-J826)*S826/100)))*0.1+(I826+J826)*0.1)-7000)))</f>
      </c>
      <c r="E826">
        <f>C826-O826</f>
      </c>
      <c r="F826">
        <f>D826-P826</f>
      </c>
      <c r="G826">
        <f>SUMIF(negtgel!U$2:BL$2,'Tsalin uzuulelt'!B$1,negtgel!U826:BL826) + SUMIF(negtgel!U$2:BL$2,'Tsalin uzuulelt'!B$2,negtgel!U826:BL826)+SUMIF(negtgel!U$2:BL$2,'Tsalin uzuulelt'!B$3,negtgel!U826:BL826)+SUMIF(negtgel!U$2:BL$2,'Tsalin uzuulelt'!B$4,negtgel!U826:BL826)+SUMIF(negtgel!U$2:BL$2,'Tsalin uzuulelt'!B$5,negtgel!U826:BL826)</f>
      </c>
      <c r="H826">
        <f>SUMIF(negtgel!U$2:BL$2,'Tsalin uzuulelt'!F$1,negtgel!U826:BL826) + SUMIF(negtgel!U$2:BL$2,'Tsalin uzuulelt'!F$2,negtgel!U826:BL826)+SUMIF(negtgel!U$2:BL$2,'Tsalin uzuulelt'!F$3,negtgel!U826:BL826)+SUMIF(negtgel!U$2:BL$2,'Tsalin uzuulelt'!F$4,negtgel!U826:BL826)+SUMIF(negtgel!U$2:BL$2,'Tsalin uzuulelt'!F$5,negtgel!U826:BL826)</f>
      </c>
      <c r="I826">
        <f>SUMIF(negtgel!U$2:BL$2,'Tsalin uzuulelt'!H$1,negtgel!U826:BL826) + SUMIF(negtgel!U$2:BL$2,'Tsalin uzuulelt'!H$2,negtgel!U826:BL826)+SUMIF(negtgel!U$2:BL$2,'Tsalin uzuulelt'!H$3,negtgel!U826:BL826)+SUMIF(negtgel!U$2:BL$2,'Tsalin uzuulelt'!H$4,negtgel!U826:BL826)+SUMIF(negtgel!U$2:BL$2,'Tsalin uzuulelt'!H$5,negtgel!U826:BL826)</f>
      </c>
      <c r="J826">
        <f>SUMIF(negtgel!U$2:BL$2,'Tsalin uzuulelt'!J$1,negtgel!U826:BL826) + SUMIF(negtgel!U$2:BL$2,'Tsalin uzuulelt'!J$2,negtgel!U826:BL826)+SUMIF(negtgel!U$2:BL$2,'Tsalin uzuulelt'!J$3,negtgel!U826:BL826)+SUMIF(negtgel!U$2:BL$2,'Tsalin uzuulelt'!J$4,negtgel!U826:BL826)+SUMIF(negtgel!U$2:BL$2,'Tsalin uzuulelt'!J$5,negtgel!U826:BL826)</f>
      </c>
      <c r="K826">
        <f>SUMIF(negtgel!U$2:BL$2,'Tsalin uzuulelt'!L$1,negtgel!U826:BL826) + SUMIF(negtgel!U$2:BL$2,'Tsalin uzuulelt'!L$2,negtgel!U826:BL826)+SUMIF(negtgel!U$2:BL$2,'Tsalin uzuulelt'!L$3,negtgel!U826:BL826)+SUMIF(negtgel!U$2:BL$2,'Tsalin uzuulelt'!L$4,negtgel!U826:BL826)+SUMIF(negtgel!U$2:BL$2,'Tsalin uzuulelt'!L$5,negtgel!U826:BL826)</f>
      </c>
      <c r="L826">
        <f>SUMIF(negtgel!U$2:BL$2,'Tsalin uzuulelt'!N$1,negtgel!U826:BL826) + SUMIF(negtgel!U$2:BL$2,'Tsalin uzuulelt'!N$2,negtgel!U826:BL826)+SUMIF(negtgel!U$2:BL$2,'Tsalin uzuulelt'!N$3,negtgel!U826:BL826)+SUMIF(negtgel!U$2:BL$2,'Tsalin uzuulelt'!N$4,negtgel!U826:BL826)+SUMIF(negtgel!U$2:BL$2,'Tsalin uzuulelt'!N$5,negtgel!U826:BL826)</f>
      </c>
      <c r="M826">
        <f>SUMIF(negtgel!U$2:BL$2,'Tsalin uzuulelt'!P$1,negtgel!U826:BL826) + SUMIF(negtgel!U$2:BL$2,'Tsalin uzuulelt'!P$2,negtgel!U826:BL826)+ SUMIF(negtgel!U$2:BL$2,'Tsalin uzuulelt'!P$3,negtgel!U826:BL826)+ SUMIF(negtgel!U$2:BL$2,'Tsalin uzuulelt'!P$4,negtgel!U826:BL826)+ SUMIF(negtgel!U$2:BL$2,'Tsalin uzuulelt'!P$5,negtgel!U826:BL826)</f>
      </c>
      <c r="N826">
        <f>IF(ISNUMBER(U826*1)=CF826,0,K826-H826-G826)</f>
      </c>
      <c r="O826">
        <f>IF(ISNUMBER(U826*1)=CF826,0,L826)</f>
      </c>
      <c r="P826">
        <f>IF(ISNUMBER(U826*1)=CF826,0,M826)</f>
      </c>
      <c r="Q826">
        <f>IF(N826&gt;2400000,N826,0)</f>
      </c>
      <c r="R826">
        <f>IF(L826/Q826*100&lt;3,2,10)</f>
      </c>
      <c r="S826">
        <f>IF(CH826=0,0,IF(B826&gt;9,10,IF(B826&gt;8,B826,IF(B826&gt;7.7,7.8,IF(B826&gt;3,B826,IF(B826&gt;1.5,2))))))</f>
      </c>
      <c r="T826">
        <f>IFERROR(U826*1,0)</f>
      </c>
      <c r="U826" t="n">
        <v>151.0</v>
      </c>
      <c r="V826" t="s">
        <v>4561</v>
      </c>
      <c r="W826" t="s">
        <v>4469</v>
      </c>
      <c r="X826" t="n">
        <v>645556.0</v>
      </c>
      <c r="Y826" t="n">
        <v>0.0</v>
      </c>
      <c r="Z826" t="n">
        <v>0.0</v>
      </c>
      <c r="AA826" t="n">
        <v>0.0</v>
      </c>
      <c r="AB826" t="n">
        <v>0.0</v>
      </c>
      <c r="AC826" t="n">
        <v>0.0</v>
      </c>
      <c r="AD826" t="n">
        <v>0.0</v>
      </c>
      <c r="AE826" t="n">
        <v>0.0</v>
      </c>
      <c r="AF826" t="n">
        <v>0.0</v>
      </c>
      <c r="AG826" t="n">
        <v>0.0</v>
      </c>
      <c r="AH826" t="n">
        <v>0.0</v>
      </c>
      <c r="AI826" t="n">
        <v>0.0</v>
      </c>
      <c r="AJ826" t="n">
        <v>0.0</v>
      </c>
      <c r="AK826" t="n">
        <v>0.0</v>
      </c>
      <c r="AL826" t="n">
        <v>0.0</v>
      </c>
      <c r="AM826" t="n">
        <v>0.0</v>
      </c>
      <c r="AN826" t="n">
        <v>0.0</v>
      </c>
      <c r="AO826" t="n">
        <v>0.0</v>
      </c>
      <c r="AP826" t="n">
        <v>0.0</v>
      </c>
      <c r="AQ826" t="n">
        <v>0.0</v>
      </c>
      <c r="CG826"/>
    </row>
    <row r="827">
      <c r="A827" t="n">
        <v>12.0</v>
      </c>
      <c r="B827">
        <f>IF((K827-G827-H827&gt;2400000),10,(L827/(K827-G827-H827)*100))</f>
      </c>
      <c r="C827">
        <f>IF(N827&gt;2400000,240000,(N827*S827)/100)</f>
      </c>
      <c r="D827">
        <f>IF(S827=0,0,IF((N827-I827)&gt;2400000,((((((N827-I827-J827)-240000))*0.1+(I827+J827)*0.1)))-7000,((((((N827-I827-J827)-(N827-I827-J827)*S827/100)))*0.1+(I827+J827)*0.1)-7000)))</f>
      </c>
      <c r="E827">
        <f>C827-O827</f>
      </c>
      <c r="F827">
        <f>D827-P827</f>
      </c>
      <c r="G827">
        <f>SUMIF(negtgel!U$2:BL$2,'Tsalin uzuulelt'!B$1,negtgel!U827:BL827) + SUMIF(negtgel!U$2:BL$2,'Tsalin uzuulelt'!B$2,negtgel!U827:BL827)+SUMIF(negtgel!U$2:BL$2,'Tsalin uzuulelt'!B$3,negtgel!U827:BL827)+SUMIF(negtgel!U$2:BL$2,'Tsalin uzuulelt'!B$4,negtgel!U827:BL827)+SUMIF(negtgel!U$2:BL$2,'Tsalin uzuulelt'!B$5,negtgel!U827:BL827)</f>
      </c>
      <c r="H827">
        <f>SUMIF(negtgel!U$2:BL$2,'Tsalin uzuulelt'!F$1,negtgel!U827:BL827) + SUMIF(negtgel!U$2:BL$2,'Tsalin uzuulelt'!F$2,negtgel!U827:BL827)+SUMIF(negtgel!U$2:BL$2,'Tsalin uzuulelt'!F$3,negtgel!U827:BL827)+SUMIF(negtgel!U$2:BL$2,'Tsalin uzuulelt'!F$4,negtgel!U827:BL827)+SUMIF(negtgel!U$2:BL$2,'Tsalin uzuulelt'!F$5,negtgel!U827:BL827)</f>
      </c>
      <c r="I827">
        <f>SUMIF(negtgel!U$2:BL$2,'Tsalin uzuulelt'!H$1,negtgel!U827:BL827) + SUMIF(negtgel!U$2:BL$2,'Tsalin uzuulelt'!H$2,negtgel!U827:BL827)+SUMIF(negtgel!U$2:BL$2,'Tsalin uzuulelt'!H$3,negtgel!U827:BL827)+SUMIF(negtgel!U$2:BL$2,'Tsalin uzuulelt'!H$4,negtgel!U827:BL827)+SUMIF(negtgel!U$2:BL$2,'Tsalin uzuulelt'!H$5,negtgel!U827:BL827)</f>
      </c>
      <c r="J827">
        <f>SUMIF(negtgel!U$2:BL$2,'Tsalin uzuulelt'!J$1,negtgel!U827:BL827) + SUMIF(negtgel!U$2:BL$2,'Tsalin uzuulelt'!J$2,negtgel!U827:BL827)+SUMIF(negtgel!U$2:BL$2,'Tsalin uzuulelt'!J$3,negtgel!U827:BL827)+SUMIF(negtgel!U$2:BL$2,'Tsalin uzuulelt'!J$4,negtgel!U827:BL827)+SUMIF(negtgel!U$2:BL$2,'Tsalin uzuulelt'!J$5,negtgel!U827:BL827)</f>
      </c>
      <c r="K827">
        <f>SUMIF(negtgel!U$2:BL$2,'Tsalin uzuulelt'!L$1,negtgel!U827:BL827) + SUMIF(negtgel!U$2:BL$2,'Tsalin uzuulelt'!L$2,negtgel!U827:BL827)+SUMIF(negtgel!U$2:BL$2,'Tsalin uzuulelt'!L$3,negtgel!U827:BL827)+SUMIF(negtgel!U$2:BL$2,'Tsalin uzuulelt'!L$4,negtgel!U827:BL827)+SUMIF(negtgel!U$2:BL$2,'Tsalin uzuulelt'!L$5,negtgel!U827:BL827)</f>
      </c>
      <c r="L827">
        <f>SUMIF(negtgel!U$2:BL$2,'Tsalin uzuulelt'!N$1,negtgel!U827:BL827) + SUMIF(negtgel!U$2:BL$2,'Tsalin uzuulelt'!N$2,negtgel!U827:BL827)+SUMIF(negtgel!U$2:BL$2,'Tsalin uzuulelt'!N$3,negtgel!U827:BL827)+SUMIF(negtgel!U$2:BL$2,'Tsalin uzuulelt'!N$4,negtgel!U827:BL827)+SUMIF(negtgel!U$2:BL$2,'Tsalin uzuulelt'!N$5,negtgel!U827:BL827)</f>
      </c>
      <c r="M827">
        <f>SUMIF(negtgel!U$2:BL$2,'Tsalin uzuulelt'!P$1,negtgel!U827:BL827) + SUMIF(negtgel!U$2:BL$2,'Tsalin uzuulelt'!P$2,negtgel!U827:BL827)+ SUMIF(negtgel!U$2:BL$2,'Tsalin uzuulelt'!P$3,negtgel!U827:BL827)+ SUMIF(negtgel!U$2:BL$2,'Tsalin uzuulelt'!P$4,negtgel!U827:BL827)+ SUMIF(negtgel!U$2:BL$2,'Tsalin uzuulelt'!P$5,negtgel!U827:BL827)</f>
      </c>
      <c r="N827">
        <f>IF(ISNUMBER(U827*1)=CF827,0,K827-H827-G827)</f>
      </c>
      <c r="O827">
        <f>IF(ISNUMBER(U827*1)=CF827,0,L827)</f>
      </c>
      <c r="P827">
        <f>IF(ISNUMBER(U827*1)=CF827,0,M827)</f>
      </c>
      <c r="Q827">
        <f>IF(N827&gt;2400000,N827,0)</f>
      </c>
      <c r="R827">
        <f>IF(L827/Q827*100&lt;3,2,10)</f>
      </c>
      <c r="S827">
        <f>IF(CH827=0,0,IF(B827&gt;9,10,IF(B827&gt;8,B827,IF(B827&gt;7.7,7.8,IF(B827&gt;3,B827,IF(B827&gt;1.5,2))))))</f>
      </c>
      <c r="T827">
        <f>IFERROR(U827*1,0)</f>
      </c>
      <c r="U827" t="n">
        <v>152.0</v>
      </c>
      <c r="V827" t="s">
        <v>4513</v>
      </c>
      <c r="W827" t="s">
        <v>4471</v>
      </c>
      <c r="X827" t="n">
        <v>510623.0</v>
      </c>
      <c r="Y827" t="n">
        <v>0.0</v>
      </c>
      <c r="Z827" t="n">
        <v>0.0</v>
      </c>
      <c r="AA827" t="n">
        <v>0.0</v>
      </c>
      <c r="AB827" t="n">
        <v>0.0</v>
      </c>
      <c r="AC827" t="n">
        <v>0.0</v>
      </c>
      <c r="AD827" t="n">
        <v>0.0</v>
      </c>
      <c r="AE827" t="n">
        <v>0.0</v>
      </c>
      <c r="AF827" t="n">
        <v>0.0</v>
      </c>
      <c r="AG827" t="n">
        <v>0.0</v>
      </c>
      <c r="AH827" t="n">
        <v>0.0</v>
      </c>
      <c r="AI827" t="n">
        <v>0.0</v>
      </c>
      <c r="AJ827" t="n">
        <v>0.0</v>
      </c>
      <c r="AK827" t="n">
        <v>0.0</v>
      </c>
      <c r="AL827" t="n">
        <v>0.0</v>
      </c>
      <c r="AM827" t="n">
        <v>0.0</v>
      </c>
      <c r="AN827" t="n">
        <v>0.0</v>
      </c>
      <c r="AO827" t="n">
        <v>0.0</v>
      </c>
      <c r="AP827" t="n">
        <v>0.0</v>
      </c>
      <c r="AQ827" t="n">
        <v>0.0</v>
      </c>
      <c r="CG827"/>
    </row>
    <row r="828">
      <c r="A828" t="n">
        <v>12.0</v>
      </c>
      <c r="B828">
        <f>IF((K828-G828-H828&gt;2400000),10,(L828/(K828-G828-H828)*100))</f>
      </c>
      <c r="C828">
        <f>IF(N828&gt;2400000,240000,(N828*S828)/100)</f>
      </c>
      <c r="D828">
        <f>IF(S828=0,0,IF((N828-I828)&gt;2400000,((((((N828-I828-J828)-240000))*0.1+(I828+J828)*0.1)))-7000,((((((N828-I828-J828)-(N828-I828-J828)*S828/100)))*0.1+(I828+J828)*0.1)-7000)))</f>
      </c>
      <c r="E828">
        <f>C828-O828</f>
      </c>
      <c r="F828">
        <f>D828-P828</f>
      </c>
      <c r="G828">
        <f>SUMIF(negtgel!U$2:BL$2,'Tsalin uzuulelt'!B$1,negtgel!U828:BL828) + SUMIF(negtgel!U$2:BL$2,'Tsalin uzuulelt'!B$2,negtgel!U828:BL828)+SUMIF(negtgel!U$2:BL$2,'Tsalin uzuulelt'!B$3,negtgel!U828:BL828)+SUMIF(negtgel!U$2:BL$2,'Tsalin uzuulelt'!B$4,negtgel!U828:BL828)+SUMIF(negtgel!U$2:BL$2,'Tsalin uzuulelt'!B$5,negtgel!U828:BL828)</f>
      </c>
      <c r="H828">
        <f>SUMIF(negtgel!U$2:BL$2,'Tsalin uzuulelt'!F$1,negtgel!U828:BL828) + SUMIF(negtgel!U$2:BL$2,'Tsalin uzuulelt'!F$2,negtgel!U828:BL828)+SUMIF(negtgel!U$2:BL$2,'Tsalin uzuulelt'!F$3,negtgel!U828:BL828)+SUMIF(negtgel!U$2:BL$2,'Tsalin uzuulelt'!F$4,negtgel!U828:BL828)+SUMIF(negtgel!U$2:BL$2,'Tsalin uzuulelt'!F$5,negtgel!U828:BL828)</f>
      </c>
      <c r="I828">
        <f>SUMIF(negtgel!U$2:BL$2,'Tsalin uzuulelt'!H$1,negtgel!U828:BL828) + SUMIF(negtgel!U$2:BL$2,'Tsalin uzuulelt'!H$2,negtgel!U828:BL828)+SUMIF(negtgel!U$2:BL$2,'Tsalin uzuulelt'!H$3,negtgel!U828:BL828)+SUMIF(negtgel!U$2:BL$2,'Tsalin uzuulelt'!H$4,negtgel!U828:BL828)+SUMIF(negtgel!U$2:BL$2,'Tsalin uzuulelt'!H$5,negtgel!U828:BL828)</f>
      </c>
      <c r="J828">
        <f>SUMIF(negtgel!U$2:BL$2,'Tsalin uzuulelt'!J$1,negtgel!U828:BL828) + SUMIF(negtgel!U$2:BL$2,'Tsalin uzuulelt'!J$2,negtgel!U828:BL828)+SUMIF(negtgel!U$2:BL$2,'Tsalin uzuulelt'!J$3,negtgel!U828:BL828)+SUMIF(negtgel!U$2:BL$2,'Tsalin uzuulelt'!J$4,negtgel!U828:BL828)+SUMIF(negtgel!U$2:BL$2,'Tsalin uzuulelt'!J$5,negtgel!U828:BL828)</f>
      </c>
      <c r="K828">
        <f>SUMIF(negtgel!U$2:BL$2,'Tsalin uzuulelt'!L$1,negtgel!U828:BL828) + SUMIF(negtgel!U$2:BL$2,'Tsalin uzuulelt'!L$2,negtgel!U828:BL828)+SUMIF(negtgel!U$2:BL$2,'Tsalin uzuulelt'!L$3,negtgel!U828:BL828)+SUMIF(negtgel!U$2:BL$2,'Tsalin uzuulelt'!L$4,negtgel!U828:BL828)+SUMIF(negtgel!U$2:BL$2,'Tsalin uzuulelt'!L$5,negtgel!U828:BL828)</f>
      </c>
      <c r="L828">
        <f>SUMIF(negtgel!U$2:BL$2,'Tsalin uzuulelt'!N$1,negtgel!U828:BL828) + SUMIF(negtgel!U$2:BL$2,'Tsalin uzuulelt'!N$2,negtgel!U828:BL828)+SUMIF(negtgel!U$2:BL$2,'Tsalin uzuulelt'!N$3,negtgel!U828:BL828)+SUMIF(negtgel!U$2:BL$2,'Tsalin uzuulelt'!N$4,negtgel!U828:BL828)+SUMIF(negtgel!U$2:BL$2,'Tsalin uzuulelt'!N$5,negtgel!U828:BL828)</f>
      </c>
      <c r="M828">
        <f>SUMIF(negtgel!U$2:BL$2,'Tsalin uzuulelt'!P$1,negtgel!U828:BL828) + SUMIF(negtgel!U$2:BL$2,'Tsalin uzuulelt'!P$2,negtgel!U828:BL828)+ SUMIF(negtgel!U$2:BL$2,'Tsalin uzuulelt'!P$3,negtgel!U828:BL828)+ SUMIF(negtgel!U$2:BL$2,'Tsalin uzuulelt'!P$4,negtgel!U828:BL828)+ SUMIF(negtgel!U$2:BL$2,'Tsalin uzuulelt'!P$5,negtgel!U828:BL828)</f>
      </c>
      <c r="N828">
        <f>IF(ISNUMBER(U828*1)=CF828,0,K828-H828-G828)</f>
      </c>
      <c r="O828">
        <f>IF(ISNUMBER(U828*1)=CF828,0,L828)</f>
      </c>
      <c r="P828">
        <f>IF(ISNUMBER(U828*1)=CF828,0,M828)</f>
      </c>
      <c r="Q828">
        <f>IF(N828&gt;2400000,N828,0)</f>
      </c>
      <c r="R828">
        <f>IF(L828/Q828*100&lt;3,2,10)</f>
      </c>
      <c r="S828">
        <f>IF(CH828=0,0,IF(B828&gt;9,10,IF(B828&gt;8,B828,IF(B828&gt;7.7,7.8,IF(B828&gt;3,B828,IF(B828&gt;1.5,2))))))</f>
      </c>
      <c r="T828">
        <f>IFERROR(U828*1,0)</f>
      </c>
      <c r="U828" t="n">
        <v>153.0</v>
      </c>
      <c r="V828" t="s">
        <v>4490</v>
      </c>
      <c r="W828" t="s">
        <v>4469</v>
      </c>
      <c r="X828" t="n">
        <v>580710.0</v>
      </c>
      <c r="Y828" t="n">
        <v>0.0</v>
      </c>
      <c r="Z828" t="n">
        <v>0.0</v>
      </c>
      <c r="AA828" t="n">
        <v>0.0</v>
      </c>
      <c r="AB828" t="n">
        <v>0.0</v>
      </c>
      <c r="AC828" t="n">
        <v>0.0</v>
      </c>
      <c r="AD828" t="n">
        <v>0.0</v>
      </c>
      <c r="AE828" t="n">
        <v>0.0</v>
      </c>
      <c r="AF828" t="n">
        <v>0.0</v>
      </c>
      <c r="AG828" t="n">
        <v>0.0</v>
      </c>
      <c r="AH828" t="n">
        <v>0.0</v>
      </c>
      <c r="AI828" t="n">
        <v>0.0</v>
      </c>
      <c r="AJ828" t="n">
        <v>0.0</v>
      </c>
      <c r="AK828" t="n">
        <v>0.0</v>
      </c>
      <c r="AL828" t="n">
        <v>0.0</v>
      </c>
      <c r="AM828" t="n">
        <v>0.0</v>
      </c>
      <c r="AN828" t="n">
        <v>0.0</v>
      </c>
      <c r="AO828" t="n">
        <v>0.0</v>
      </c>
      <c r="AP828" t="n">
        <v>0.0</v>
      </c>
      <c r="AQ828" t="n">
        <v>0.0</v>
      </c>
      <c r="CG828"/>
    </row>
    <row r="829">
      <c r="A829" t="n">
        <v>12.0</v>
      </c>
      <c r="B829">
        <f>IF((K829-G829-H829&gt;2400000),10,(L829/(K829-G829-H829)*100))</f>
      </c>
      <c r="C829">
        <f>IF(N829&gt;2400000,240000,(N829*S829)/100)</f>
      </c>
      <c r="D829">
        <f>IF(S829=0,0,IF((N829-I829)&gt;2400000,((((((N829-I829-J829)-240000))*0.1+(I829+J829)*0.1)))-7000,((((((N829-I829-J829)-(N829-I829-J829)*S829/100)))*0.1+(I829+J829)*0.1)-7000)))</f>
      </c>
      <c r="E829">
        <f>C829-O829</f>
      </c>
      <c r="F829">
        <f>D829-P829</f>
      </c>
      <c r="G829">
        <f>SUMIF(negtgel!U$2:BL$2,'Tsalin uzuulelt'!B$1,negtgel!U829:BL829) + SUMIF(negtgel!U$2:BL$2,'Tsalin uzuulelt'!B$2,negtgel!U829:BL829)+SUMIF(negtgel!U$2:BL$2,'Tsalin uzuulelt'!B$3,negtgel!U829:BL829)+SUMIF(negtgel!U$2:BL$2,'Tsalin uzuulelt'!B$4,negtgel!U829:BL829)+SUMIF(negtgel!U$2:BL$2,'Tsalin uzuulelt'!B$5,negtgel!U829:BL829)</f>
      </c>
      <c r="H829">
        <f>SUMIF(negtgel!U$2:BL$2,'Tsalin uzuulelt'!F$1,negtgel!U829:BL829) + SUMIF(negtgel!U$2:BL$2,'Tsalin uzuulelt'!F$2,negtgel!U829:BL829)+SUMIF(negtgel!U$2:BL$2,'Tsalin uzuulelt'!F$3,negtgel!U829:BL829)+SUMIF(negtgel!U$2:BL$2,'Tsalin uzuulelt'!F$4,negtgel!U829:BL829)+SUMIF(negtgel!U$2:BL$2,'Tsalin uzuulelt'!F$5,negtgel!U829:BL829)</f>
      </c>
      <c r="I829">
        <f>SUMIF(negtgel!U$2:BL$2,'Tsalin uzuulelt'!H$1,negtgel!U829:BL829) + SUMIF(negtgel!U$2:BL$2,'Tsalin uzuulelt'!H$2,negtgel!U829:BL829)+SUMIF(negtgel!U$2:BL$2,'Tsalin uzuulelt'!H$3,negtgel!U829:BL829)+SUMIF(negtgel!U$2:BL$2,'Tsalin uzuulelt'!H$4,negtgel!U829:BL829)+SUMIF(negtgel!U$2:BL$2,'Tsalin uzuulelt'!H$5,negtgel!U829:BL829)</f>
      </c>
      <c r="J829">
        <f>SUMIF(negtgel!U$2:BL$2,'Tsalin uzuulelt'!J$1,negtgel!U829:BL829) + SUMIF(negtgel!U$2:BL$2,'Tsalin uzuulelt'!J$2,negtgel!U829:BL829)+SUMIF(negtgel!U$2:BL$2,'Tsalin uzuulelt'!J$3,negtgel!U829:BL829)+SUMIF(negtgel!U$2:BL$2,'Tsalin uzuulelt'!J$4,negtgel!U829:BL829)+SUMIF(negtgel!U$2:BL$2,'Tsalin uzuulelt'!J$5,negtgel!U829:BL829)</f>
      </c>
      <c r="K829">
        <f>SUMIF(negtgel!U$2:BL$2,'Tsalin uzuulelt'!L$1,negtgel!U829:BL829) + SUMIF(negtgel!U$2:BL$2,'Tsalin uzuulelt'!L$2,negtgel!U829:BL829)+SUMIF(negtgel!U$2:BL$2,'Tsalin uzuulelt'!L$3,negtgel!U829:BL829)+SUMIF(negtgel!U$2:BL$2,'Tsalin uzuulelt'!L$4,negtgel!U829:BL829)+SUMIF(negtgel!U$2:BL$2,'Tsalin uzuulelt'!L$5,negtgel!U829:BL829)</f>
      </c>
      <c r="L829">
        <f>SUMIF(negtgel!U$2:BL$2,'Tsalin uzuulelt'!N$1,negtgel!U829:BL829) + SUMIF(negtgel!U$2:BL$2,'Tsalin uzuulelt'!N$2,negtgel!U829:BL829)+SUMIF(negtgel!U$2:BL$2,'Tsalin uzuulelt'!N$3,negtgel!U829:BL829)+SUMIF(negtgel!U$2:BL$2,'Tsalin uzuulelt'!N$4,negtgel!U829:BL829)+SUMIF(negtgel!U$2:BL$2,'Tsalin uzuulelt'!N$5,negtgel!U829:BL829)</f>
      </c>
      <c r="M829">
        <f>SUMIF(negtgel!U$2:BL$2,'Tsalin uzuulelt'!P$1,negtgel!U829:BL829) + SUMIF(negtgel!U$2:BL$2,'Tsalin uzuulelt'!P$2,negtgel!U829:BL829)+ SUMIF(negtgel!U$2:BL$2,'Tsalin uzuulelt'!P$3,negtgel!U829:BL829)+ SUMIF(negtgel!U$2:BL$2,'Tsalin uzuulelt'!P$4,negtgel!U829:BL829)+ SUMIF(negtgel!U$2:BL$2,'Tsalin uzuulelt'!P$5,negtgel!U829:BL829)</f>
      </c>
      <c r="N829">
        <f>IF(ISNUMBER(U829*1)=CF829,0,K829-H829-G829)</f>
      </c>
      <c r="O829">
        <f>IF(ISNUMBER(U829*1)=CF829,0,L829)</f>
      </c>
      <c r="P829">
        <f>IF(ISNUMBER(U829*1)=CF829,0,M829)</f>
      </c>
      <c r="Q829">
        <f>IF(N829&gt;2400000,N829,0)</f>
      </c>
      <c r="R829">
        <f>IF(L829/Q829*100&lt;3,2,10)</f>
      </c>
      <c r="S829">
        <f>IF(CH829=0,0,IF(B829&gt;9,10,IF(B829&gt;8,B829,IF(B829&gt;7.7,7.8,IF(B829&gt;3,B829,IF(B829&gt;1.5,2))))))</f>
      </c>
      <c r="T829">
        <f>IFERROR(U829*1,0)</f>
      </c>
      <c r="U829" t="n">
        <v>154.0</v>
      </c>
      <c r="V829" t="s">
        <v>4548</v>
      </c>
      <c r="W829" t="s">
        <v>4469</v>
      </c>
      <c r="X829" t="n">
        <v>613669.0</v>
      </c>
      <c r="Y829" t="n">
        <v>0.0</v>
      </c>
      <c r="Z829" t="n">
        <v>0.0</v>
      </c>
      <c r="AA829" t="n">
        <v>0.0</v>
      </c>
      <c r="AB829" t="n">
        <v>0.0</v>
      </c>
      <c r="AC829" t="n">
        <v>0.0</v>
      </c>
      <c r="AD829" t="n">
        <v>0.0</v>
      </c>
      <c r="AE829" t="n">
        <v>0.0</v>
      </c>
      <c r="AF829" t="n">
        <v>0.0</v>
      </c>
      <c r="AG829" t="n">
        <v>0.0</v>
      </c>
      <c r="AH829" t="n">
        <v>0.0</v>
      </c>
      <c r="AI829" t="n">
        <v>0.0</v>
      </c>
      <c r="AJ829" t="n">
        <v>0.0</v>
      </c>
      <c r="AK829" t="n">
        <v>0.0</v>
      </c>
      <c r="AL829" t="n">
        <v>0.0</v>
      </c>
      <c r="AM829" t="n">
        <v>0.0</v>
      </c>
      <c r="AN829" t="n">
        <v>0.0</v>
      </c>
      <c r="AO829" t="n">
        <v>0.0</v>
      </c>
      <c r="AP829" t="n">
        <v>0.0</v>
      </c>
      <c r="AQ829" t="n">
        <v>0.0</v>
      </c>
      <c r="CG829"/>
    </row>
    <row r="830">
      <c r="A830" t="n">
        <v>12.0</v>
      </c>
      <c r="B830">
        <f>IF((K830-G830-H830&gt;2400000),10,(L830/(K830-G830-H830)*100))</f>
      </c>
      <c r="C830">
        <f>IF(N830&gt;2400000,240000,(N830*S830)/100)</f>
      </c>
      <c r="D830">
        <f>IF(S830=0,0,IF((N830-I830)&gt;2400000,((((((N830-I830-J830)-240000))*0.1+(I830+J830)*0.1)))-7000,((((((N830-I830-J830)-(N830-I830-J830)*S830/100)))*0.1+(I830+J830)*0.1)-7000)))</f>
      </c>
      <c r="E830">
        <f>C830-O830</f>
      </c>
      <c r="F830">
        <f>D830-P830</f>
      </c>
      <c r="G830">
        <f>SUMIF(negtgel!U$2:BL$2,'Tsalin uzuulelt'!B$1,negtgel!U830:BL830) + SUMIF(negtgel!U$2:BL$2,'Tsalin uzuulelt'!B$2,negtgel!U830:BL830)+SUMIF(negtgel!U$2:BL$2,'Tsalin uzuulelt'!B$3,negtgel!U830:BL830)+SUMIF(negtgel!U$2:BL$2,'Tsalin uzuulelt'!B$4,negtgel!U830:BL830)+SUMIF(negtgel!U$2:BL$2,'Tsalin uzuulelt'!B$5,negtgel!U830:BL830)</f>
      </c>
      <c r="H830">
        <f>SUMIF(negtgel!U$2:BL$2,'Tsalin uzuulelt'!F$1,negtgel!U830:BL830) + SUMIF(negtgel!U$2:BL$2,'Tsalin uzuulelt'!F$2,negtgel!U830:BL830)+SUMIF(negtgel!U$2:BL$2,'Tsalin uzuulelt'!F$3,negtgel!U830:BL830)+SUMIF(negtgel!U$2:BL$2,'Tsalin uzuulelt'!F$4,negtgel!U830:BL830)+SUMIF(negtgel!U$2:BL$2,'Tsalin uzuulelt'!F$5,negtgel!U830:BL830)</f>
      </c>
      <c r="I830">
        <f>SUMIF(negtgel!U$2:BL$2,'Tsalin uzuulelt'!H$1,negtgel!U830:BL830) + SUMIF(negtgel!U$2:BL$2,'Tsalin uzuulelt'!H$2,negtgel!U830:BL830)+SUMIF(negtgel!U$2:BL$2,'Tsalin uzuulelt'!H$3,negtgel!U830:BL830)+SUMIF(negtgel!U$2:BL$2,'Tsalin uzuulelt'!H$4,negtgel!U830:BL830)+SUMIF(negtgel!U$2:BL$2,'Tsalin uzuulelt'!H$5,negtgel!U830:BL830)</f>
      </c>
      <c r="J830">
        <f>SUMIF(negtgel!U$2:BL$2,'Tsalin uzuulelt'!J$1,negtgel!U830:BL830) + SUMIF(negtgel!U$2:BL$2,'Tsalin uzuulelt'!J$2,negtgel!U830:BL830)+SUMIF(negtgel!U$2:BL$2,'Tsalin uzuulelt'!J$3,negtgel!U830:BL830)+SUMIF(negtgel!U$2:BL$2,'Tsalin uzuulelt'!J$4,negtgel!U830:BL830)+SUMIF(negtgel!U$2:BL$2,'Tsalin uzuulelt'!J$5,negtgel!U830:BL830)</f>
      </c>
      <c r="K830">
        <f>SUMIF(negtgel!U$2:BL$2,'Tsalin uzuulelt'!L$1,negtgel!U830:BL830) + SUMIF(negtgel!U$2:BL$2,'Tsalin uzuulelt'!L$2,negtgel!U830:BL830)+SUMIF(negtgel!U$2:BL$2,'Tsalin uzuulelt'!L$3,negtgel!U830:BL830)+SUMIF(negtgel!U$2:BL$2,'Tsalin uzuulelt'!L$4,negtgel!U830:BL830)+SUMIF(negtgel!U$2:BL$2,'Tsalin uzuulelt'!L$5,negtgel!U830:BL830)</f>
      </c>
      <c r="L830">
        <f>SUMIF(negtgel!U$2:BL$2,'Tsalin uzuulelt'!N$1,negtgel!U830:BL830) + SUMIF(negtgel!U$2:BL$2,'Tsalin uzuulelt'!N$2,negtgel!U830:BL830)+SUMIF(negtgel!U$2:BL$2,'Tsalin uzuulelt'!N$3,negtgel!U830:BL830)+SUMIF(negtgel!U$2:BL$2,'Tsalin uzuulelt'!N$4,negtgel!U830:BL830)+SUMIF(negtgel!U$2:BL$2,'Tsalin uzuulelt'!N$5,negtgel!U830:BL830)</f>
      </c>
      <c r="M830">
        <f>SUMIF(negtgel!U$2:BL$2,'Tsalin uzuulelt'!P$1,negtgel!U830:BL830) + SUMIF(negtgel!U$2:BL$2,'Tsalin uzuulelt'!P$2,negtgel!U830:BL830)+ SUMIF(negtgel!U$2:BL$2,'Tsalin uzuulelt'!P$3,negtgel!U830:BL830)+ SUMIF(negtgel!U$2:BL$2,'Tsalin uzuulelt'!P$4,negtgel!U830:BL830)+ SUMIF(negtgel!U$2:BL$2,'Tsalin uzuulelt'!P$5,negtgel!U830:BL830)</f>
      </c>
      <c r="N830">
        <f>IF(ISNUMBER(U830*1)=CF830,0,K830-H830-G830)</f>
      </c>
      <c r="O830">
        <f>IF(ISNUMBER(U830*1)=CF830,0,L830)</f>
      </c>
      <c r="P830">
        <f>IF(ISNUMBER(U830*1)=CF830,0,M830)</f>
      </c>
      <c r="Q830">
        <f>IF(N830&gt;2400000,N830,0)</f>
      </c>
      <c r="R830">
        <f>IF(L830/Q830*100&lt;3,2,10)</f>
      </c>
      <c r="S830">
        <f>IF(CH830=0,0,IF(B830&gt;9,10,IF(B830&gt;8,B830,IF(B830&gt;7.7,7.8,IF(B830&gt;3,B830,IF(B830&gt;1.5,2))))))</f>
      </c>
      <c r="T830">
        <f>IFERROR(U830*1,0)</f>
      </c>
      <c r="U830" t="n">
        <v>155.0</v>
      </c>
      <c r="V830" t="s">
        <v>4549</v>
      </c>
      <c r="W830" t="s">
        <v>4469</v>
      </c>
      <c r="X830" t="n">
        <v>580710.0</v>
      </c>
      <c r="Y830" t="n">
        <v>0.0</v>
      </c>
      <c r="Z830" t="n">
        <v>0.0</v>
      </c>
      <c r="AA830" t="n">
        <v>0.0</v>
      </c>
      <c r="AB830" t="n">
        <v>0.0</v>
      </c>
      <c r="AC830" t="n">
        <v>0.0</v>
      </c>
      <c r="AD830" t="n">
        <v>0.0</v>
      </c>
      <c r="AE830" t="n">
        <v>0.0</v>
      </c>
      <c r="AF830" t="n">
        <v>0.0</v>
      </c>
      <c r="AG830" t="n">
        <v>0.0</v>
      </c>
      <c r="AH830" t="n">
        <v>0.0</v>
      </c>
      <c r="AI830" t="n">
        <v>0.0</v>
      </c>
      <c r="AJ830" t="n">
        <v>0.0</v>
      </c>
      <c r="AK830" t="n">
        <v>0.0</v>
      </c>
      <c r="AL830" t="n">
        <v>0.0</v>
      </c>
      <c r="AM830" t="n">
        <v>0.0</v>
      </c>
      <c r="AN830" t="n">
        <v>0.0</v>
      </c>
      <c r="AO830" t="n">
        <v>0.0</v>
      </c>
      <c r="AP830" t="n">
        <v>0.0</v>
      </c>
      <c r="AQ830" t="n">
        <v>0.0</v>
      </c>
      <c r="CG830"/>
    </row>
    <row r="831">
      <c r="A831" t="n">
        <v>12.0</v>
      </c>
      <c r="B831">
        <f>IF((K831-G831-H831&gt;2400000),10,(L831/(K831-G831-H831)*100))</f>
      </c>
      <c r="C831">
        <f>IF(N831&gt;2400000,240000,(N831*S831)/100)</f>
      </c>
      <c r="D831">
        <f>IF(S831=0,0,IF((N831-I831)&gt;2400000,((((((N831-I831-J831)-240000))*0.1+(I831+J831)*0.1)))-7000,((((((N831-I831-J831)-(N831-I831-J831)*S831/100)))*0.1+(I831+J831)*0.1)-7000)))</f>
      </c>
      <c r="E831">
        <f>C831-O831</f>
      </c>
      <c r="F831">
        <f>D831-P831</f>
      </c>
      <c r="G831">
        <f>SUMIF(negtgel!U$2:BL$2,'Tsalin uzuulelt'!B$1,negtgel!U831:BL831) + SUMIF(negtgel!U$2:BL$2,'Tsalin uzuulelt'!B$2,negtgel!U831:BL831)+SUMIF(negtgel!U$2:BL$2,'Tsalin uzuulelt'!B$3,negtgel!U831:BL831)+SUMIF(negtgel!U$2:BL$2,'Tsalin uzuulelt'!B$4,negtgel!U831:BL831)+SUMIF(negtgel!U$2:BL$2,'Tsalin uzuulelt'!B$5,negtgel!U831:BL831)</f>
      </c>
      <c r="H831">
        <f>SUMIF(negtgel!U$2:BL$2,'Tsalin uzuulelt'!F$1,negtgel!U831:BL831) + SUMIF(negtgel!U$2:BL$2,'Tsalin uzuulelt'!F$2,negtgel!U831:BL831)+SUMIF(negtgel!U$2:BL$2,'Tsalin uzuulelt'!F$3,negtgel!U831:BL831)+SUMIF(negtgel!U$2:BL$2,'Tsalin uzuulelt'!F$4,negtgel!U831:BL831)+SUMIF(negtgel!U$2:BL$2,'Tsalin uzuulelt'!F$5,negtgel!U831:BL831)</f>
      </c>
      <c r="I831">
        <f>SUMIF(negtgel!U$2:BL$2,'Tsalin uzuulelt'!H$1,negtgel!U831:BL831) + SUMIF(negtgel!U$2:BL$2,'Tsalin uzuulelt'!H$2,negtgel!U831:BL831)+SUMIF(negtgel!U$2:BL$2,'Tsalin uzuulelt'!H$3,negtgel!U831:BL831)+SUMIF(negtgel!U$2:BL$2,'Tsalin uzuulelt'!H$4,negtgel!U831:BL831)+SUMIF(negtgel!U$2:BL$2,'Tsalin uzuulelt'!H$5,negtgel!U831:BL831)</f>
      </c>
      <c r="J831">
        <f>SUMIF(negtgel!U$2:BL$2,'Tsalin uzuulelt'!J$1,negtgel!U831:BL831) + SUMIF(negtgel!U$2:BL$2,'Tsalin uzuulelt'!J$2,negtgel!U831:BL831)+SUMIF(negtgel!U$2:BL$2,'Tsalin uzuulelt'!J$3,negtgel!U831:BL831)+SUMIF(negtgel!U$2:BL$2,'Tsalin uzuulelt'!J$4,negtgel!U831:BL831)+SUMIF(negtgel!U$2:BL$2,'Tsalin uzuulelt'!J$5,negtgel!U831:BL831)</f>
      </c>
      <c r="K831">
        <f>SUMIF(negtgel!U$2:BL$2,'Tsalin uzuulelt'!L$1,negtgel!U831:BL831) + SUMIF(negtgel!U$2:BL$2,'Tsalin uzuulelt'!L$2,negtgel!U831:BL831)+SUMIF(negtgel!U$2:BL$2,'Tsalin uzuulelt'!L$3,negtgel!U831:BL831)+SUMIF(negtgel!U$2:BL$2,'Tsalin uzuulelt'!L$4,negtgel!U831:BL831)+SUMIF(negtgel!U$2:BL$2,'Tsalin uzuulelt'!L$5,negtgel!U831:BL831)</f>
      </c>
      <c r="L831">
        <f>SUMIF(negtgel!U$2:BL$2,'Tsalin uzuulelt'!N$1,negtgel!U831:BL831) + SUMIF(negtgel!U$2:BL$2,'Tsalin uzuulelt'!N$2,negtgel!U831:BL831)+SUMIF(negtgel!U$2:BL$2,'Tsalin uzuulelt'!N$3,negtgel!U831:BL831)+SUMIF(negtgel!U$2:BL$2,'Tsalin uzuulelt'!N$4,negtgel!U831:BL831)+SUMIF(negtgel!U$2:BL$2,'Tsalin uzuulelt'!N$5,negtgel!U831:BL831)</f>
      </c>
      <c r="M831">
        <f>SUMIF(negtgel!U$2:BL$2,'Tsalin uzuulelt'!P$1,negtgel!U831:BL831) + SUMIF(negtgel!U$2:BL$2,'Tsalin uzuulelt'!P$2,negtgel!U831:BL831)+ SUMIF(negtgel!U$2:BL$2,'Tsalin uzuulelt'!P$3,negtgel!U831:BL831)+ SUMIF(negtgel!U$2:BL$2,'Tsalin uzuulelt'!P$4,negtgel!U831:BL831)+ SUMIF(negtgel!U$2:BL$2,'Tsalin uzuulelt'!P$5,negtgel!U831:BL831)</f>
      </c>
      <c r="N831">
        <f>IF(ISNUMBER(U831*1)=CF831,0,K831-H831-G831)</f>
      </c>
      <c r="O831">
        <f>IF(ISNUMBER(U831*1)=CF831,0,L831)</f>
      </c>
      <c r="P831">
        <f>IF(ISNUMBER(U831*1)=CF831,0,M831)</f>
      </c>
      <c r="Q831">
        <f>IF(N831&gt;2400000,N831,0)</f>
      </c>
      <c r="R831">
        <f>IF(L831/Q831*100&lt;3,2,10)</f>
      </c>
      <c r="S831">
        <f>IF(CH831=0,0,IF(B831&gt;9,10,IF(B831&gt;8,B831,IF(B831&gt;7.7,7.8,IF(B831&gt;3,B831,IF(B831&gt;1.5,2))))))</f>
      </c>
      <c r="T831">
        <f>IFERROR(U831*1,0)</f>
      </c>
      <c r="U831" t="n">
        <v>156.0</v>
      </c>
      <c r="V831" t="s">
        <v>4550</v>
      </c>
      <c r="W831" t="s">
        <v>4469</v>
      </c>
      <c r="X831" t="n">
        <v>613669.0</v>
      </c>
      <c r="Y831" t="n">
        <v>0.0</v>
      </c>
      <c r="Z831" t="n">
        <v>0.0</v>
      </c>
      <c r="AA831" t="n">
        <v>0.0</v>
      </c>
      <c r="AB831" t="n">
        <v>0.0</v>
      </c>
      <c r="AC831" t="n">
        <v>0.0</v>
      </c>
      <c r="AD831" t="n">
        <v>0.0</v>
      </c>
      <c r="AE831" t="n">
        <v>0.0</v>
      </c>
      <c r="AF831" t="n">
        <v>0.0</v>
      </c>
      <c r="AG831" t="n">
        <v>0.0</v>
      </c>
      <c r="AH831" t="n">
        <v>0.0</v>
      </c>
      <c r="AI831" t="n">
        <v>0.0</v>
      </c>
      <c r="AJ831" t="n">
        <v>0.0</v>
      </c>
      <c r="AK831" t="n">
        <v>0.0</v>
      </c>
      <c r="AL831" t="n">
        <v>0.0</v>
      </c>
      <c r="AM831" t="n">
        <v>0.0</v>
      </c>
      <c r="AN831" t="n">
        <v>0.0</v>
      </c>
      <c r="AO831" t="n">
        <v>0.0</v>
      </c>
      <c r="AP831" t="n">
        <v>0.0</v>
      </c>
      <c r="AQ831" t="n">
        <v>0.0</v>
      </c>
      <c r="CG831"/>
    </row>
    <row r="832">
      <c r="A832" t="n">
        <v>12.0</v>
      </c>
      <c r="B832">
        <f>IF((K832-G832-H832&gt;2400000),10,(L832/(K832-G832-H832)*100))</f>
      </c>
      <c r="C832">
        <f>IF(N832&gt;2400000,240000,(N832*S832)/100)</f>
      </c>
      <c r="D832">
        <f>IF(S832=0,0,IF((N832-I832)&gt;2400000,((((((N832-I832-J832)-240000))*0.1+(I832+J832)*0.1)))-7000,((((((N832-I832-J832)-(N832-I832-J832)*S832/100)))*0.1+(I832+J832)*0.1)-7000)))</f>
      </c>
      <c r="E832">
        <f>C832-O832</f>
      </c>
      <c r="F832">
        <f>D832-P832</f>
      </c>
      <c r="G832">
        <f>SUMIF(negtgel!U$2:BL$2,'Tsalin uzuulelt'!B$1,negtgel!U832:BL832) + SUMIF(negtgel!U$2:BL$2,'Tsalin uzuulelt'!B$2,negtgel!U832:BL832)+SUMIF(negtgel!U$2:BL$2,'Tsalin uzuulelt'!B$3,negtgel!U832:BL832)+SUMIF(negtgel!U$2:BL$2,'Tsalin uzuulelt'!B$4,negtgel!U832:BL832)+SUMIF(negtgel!U$2:BL$2,'Tsalin uzuulelt'!B$5,negtgel!U832:BL832)</f>
      </c>
      <c r="H832">
        <f>SUMIF(negtgel!U$2:BL$2,'Tsalin uzuulelt'!F$1,negtgel!U832:BL832) + SUMIF(negtgel!U$2:BL$2,'Tsalin uzuulelt'!F$2,negtgel!U832:BL832)+SUMIF(negtgel!U$2:BL$2,'Tsalin uzuulelt'!F$3,negtgel!U832:BL832)+SUMIF(negtgel!U$2:BL$2,'Tsalin uzuulelt'!F$4,negtgel!U832:BL832)+SUMIF(negtgel!U$2:BL$2,'Tsalin uzuulelt'!F$5,negtgel!U832:BL832)</f>
      </c>
      <c r="I832">
        <f>SUMIF(negtgel!U$2:BL$2,'Tsalin uzuulelt'!H$1,negtgel!U832:BL832) + SUMIF(negtgel!U$2:BL$2,'Tsalin uzuulelt'!H$2,negtgel!U832:BL832)+SUMIF(negtgel!U$2:BL$2,'Tsalin uzuulelt'!H$3,negtgel!U832:BL832)+SUMIF(negtgel!U$2:BL$2,'Tsalin uzuulelt'!H$4,negtgel!U832:BL832)+SUMIF(negtgel!U$2:BL$2,'Tsalin uzuulelt'!H$5,negtgel!U832:BL832)</f>
      </c>
      <c r="J832">
        <f>SUMIF(negtgel!U$2:BL$2,'Tsalin uzuulelt'!J$1,negtgel!U832:BL832) + SUMIF(negtgel!U$2:BL$2,'Tsalin uzuulelt'!J$2,negtgel!U832:BL832)+SUMIF(negtgel!U$2:BL$2,'Tsalin uzuulelt'!J$3,negtgel!U832:BL832)+SUMIF(negtgel!U$2:BL$2,'Tsalin uzuulelt'!J$4,negtgel!U832:BL832)+SUMIF(negtgel!U$2:BL$2,'Tsalin uzuulelt'!J$5,negtgel!U832:BL832)</f>
      </c>
      <c r="K832">
        <f>SUMIF(negtgel!U$2:BL$2,'Tsalin uzuulelt'!L$1,negtgel!U832:BL832) + SUMIF(negtgel!U$2:BL$2,'Tsalin uzuulelt'!L$2,negtgel!U832:BL832)+SUMIF(negtgel!U$2:BL$2,'Tsalin uzuulelt'!L$3,negtgel!U832:BL832)+SUMIF(negtgel!U$2:BL$2,'Tsalin uzuulelt'!L$4,negtgel!U832:BL832)+SUMIF(negtgel!U$2:BL$2,'Tsalin uzuulelt'!L$5,negtgel!U832:BL832)</f>
      </c>
      <c r="L832">
        <f>SUMIF(negtgel!U$2:BL$2,'Tsalin uzuulelt'!N$1,negtgel!U832:BL832) + SUMIF(negtgel!U$2:BL$2,'Tsalin uzuulelt'!N$2,negtgel!U832:BL832)+SUMIF(negtgel!U$2:BL$2,'Tsalin uzuulelt'!N$3,negtgel!U832:BL832)+SUMIF(negtgel!U$2:BL$2,'Tsalin uzuulelt'!N$4,negtgel!U832:BL832)+SUMIF(negtgel!U$2:BL$2,'Tsalin uzuulelt'!N$5,negtgel!U832:BL832)</f>
      </c>
      <c r="M832">
        <f>SUMIF(negtgel!U$2:BL$2,'Tsalin uzuulelt'!P$1,negtgel!U832:BL832) + SUMIF(negtgel!U$2:BL$2,'Tsalin uzuulelt'!P$2,negtgel!U832:BL832)+ SUMIF(negtgel!U$2:BL$2,'Tsalin uzuulelt'!P$3,negtgel!U832:BL832)+ SUMIF(negtgel!U$2:BL$2,'Tsalin uzuulelt'!P$4,negtgel!U832:BL832)+ SUMIF(negtgel!U$2:BL$2,'Tsalin uzuulelt'!P$5,negtgel!U832:BL832)</f>
      </c>
      <c r="N832">
        <f>IF(ISNUMBER(U832*1)=CF832,0,K832-H832-G832)</f>
      </c>
      <c r="O832">
        <f>IF(ISNUMBER(U832*1)=CF832,0,L832)</f>
      </c>
      <c r="P832">
        <f>IF(ISNUMBER(U832*1)=CF832,0,M832)</f>
      </c>
      <c r="Q832">
        <f>IF(N832&gt;2400000,N832,0)</f>
      </c>
      <c r="R832">
        <f>IF(L832/Q832*100&lt;3,2,10)</f>
      </c>
      <c r="S832">
        <f>IF(CH832=0,0,IF(B832&gt;9,10,IF(B832&gt;8,B832,IF(B832&gt;7.7,7.8,IF(B832&gt;3,B832,IF(B832&gt;1.5,2))))))</f>
      </c>
      <c r="T832">
        <f>IFERROR(U832*1,0)</f>
      </c>
      <c r="U832" t="n">
        <v>157.0</v>
      </c>
      <c r="V832" t="s">
        <v>4534</v>
      </c>
      <c r="W832" t="s">
        <v>4469</v>
      </c>
      <c r="X832" t="n">
        <v>580710.0</v>
      </c>
      <c r="Y832" t="n">
        <v>0.0</v>
      </c>
      <c r="Z832" t="n">
        <v>0.0</v>
      </c>
      <c r="AA832" t="n">
        <v>0.0</v>
      </c>
      <c r="AB832" t="n">
        <v>0.0</v>
      </c>
      <c r="AC832" t="n">
        <v>0.0</v>
      </c>
      <c r="AD832" t="n">
        <v>0.0</v>
      </c>
      <c r="AE832" t="n">
        <v>0.0</v>
      </c>
      <c r="AF832" t="n">
        <v>0.0</v>
      </c>
      <c r="AG832" t="n">
        <v>0.0</v>
      </c>
      <c r="AH832" t="n">
        <v>0.0</v>
      </c>
      <c r="AI832" t="n">
        <v>0.0</v>
      </c>
      <c r="AJ832" t="n">
        <v>0.0</v>
      </c>
      <c r="AK832" t="n">
        <v>0.0</v>
      </c>
      <c r="AL832" t="n">
        <v>0.0</v>
      </c>
      <c r="AM832" t="n">
        <v>0.0</v>
      </c>
      <c r="AN832" t="n">
        <v>0.0</v>
      </c>
      <c r="AO832" t="n">
        <v>0.0</v>
      </c>
      <c r="AP832" t="n">
        <v>0.0</v>
      </c>
      <c r="AQ832" t="n">
        <v>0.0</v>
      </c>
      <c r="CG832"/>
    </row>
    <row r="6291" spans="1:65">
      <c r="A6291"/>
      <c r="B6291" s="780"/>
      <c r="C6291" s="781"/>
      <c r="D6291" s="782"/>
      <c r="E6291" s="781"/>
      <c r="F6291" s="781"/>
      <c r="G6291" s="781"/>
      <c r="H6291" s="781"/>
      <c r="I6291" s="781"/>
      <c r="J6291" s="781"/>
      <c r="K6291" s="781"/>
      <c r="L6291" s="781"/>
      <c r="M6291" s="781"/>
      <c r="N6291" s="781"/>
      <c r="O6291" s="781"/>
      <c r="P6291" s="781"/>
      <c r="Q6291" s="781"/>
      <c r="R6291" s="781"/>
      <c r="S6291" s="781"/>
      <c r="T6291" s="781"/>
      <c r="U6291"/>
      <c r="W6291"/>
      <c r="X6291"/>
      <c r="Y6291"/>
      <c r="Z6291"/>
      <c r="AA6291"/>
      <c r="AB6291"/>
      <c r="AC6291"/>
      <c r="AD6291"/>
      <c r="AE6291"/>
      <c r="AF6291"/>
      <c r="AG6291"/>
      <c r="AH6291"/>
      <c r="AI6291"/>
      <c r="AJ6291"/>
      <c r="AK6291"/>
      <c r="AL6291"/>
      <c r="AM6291"/>
      <c r="AN6291"/>
      <c r="AO6291"/>
      <c r="AP6291"/>
      <c r="AR6291"/>
      <c r="AS6291"/>
      <c r="AU6291"/>
      <c r="AV6291"/>
      <c r="AW6291"/>
      <c r="AX6291"/>
      <c r="AY6291"/>
      <c r="AZ6291"/>
      <c r="BA6291"/>
      <c r="BC6291"/>
      <c r="BD6291"/>
      <c r="BE6291"/>
      <c r="BF6291"/>
      <c r="BH6291"/>
      <c r="BI6291"/>
      <c r="BJ6291"/>
      <c r="BK6291"/>
      <c r="BL6291"/>
      <c r="BM6291"/>
    </row>
  </sheetData>
  <autoFilter ref="A2:DG2"/>
  <pageMargins bottom="0.75" footer="0.3" header="0.3" left="0.7" right="0.7" top="0.75"/>
  <pageSetup orientation="portrait" r:id="rId1"/>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rgb="FF002060"/>
  </sheetPr>
  <dimension ref="A1:P36"/>
  <sheetViews>
    <sheetView workbookViewId="0">
      <selection activeCell="I7" sqref="I7"/>
    </sheetView>
  </sheetViews>
  <sheetFormatPr defaultRowHeight="12"/>
  <cols>
    <col min="1" max="1" customWidth="true" style="1493" width="6.5703125" collapsed="true"/>
    <col min="2" max="2" customWidth="true" style="1493" width="17.0" collapsed="true"/>
    <col min="3" max="3" customWidth="true" style="1493" width="16.85546875" collapsed="true"/>
    <col min="4" max="4" customWidth="true" style="1493" width="16.5703125" collapsed="true"/>
    <col min="5" max="5" customWidth="true" style="1493" width="15.0" collapsed="true"/>
    <col min="6" max="6" customWidth="true" style="1493" width="15.28515625" collapsed="true"/>
    <col min="7" max="7" customWidth="true" style="1494" width="14.140625" collapsed="true"/>
    <col min="8" max="8" customWidth="true" style="1493" width="15.28515625" collapsed="true"/>
    <col min="9" max="10" customWidth="true" style="1493" width="15.5703125" collapsed="true"/>
    <col min="11" max="11" bestFit="true" customWidth="true" style="1493" width="12.42578125" collapsed="true"/>
    <col min="12" max="12" bestFit="true" customWidth="true" style="1493" width="11.42578125" collapsed="true"/>
    <col min="13" max="13" bestFit="true" customWidth="true" style="1493" width="12.42578125" collapsed="true"/>
    <col min="14" max="14" bestFit="true" customWidth="true" style="1493" width="15.0" collapsed="true"/>
    <col min="15" max="15" bestFit="true" customWidth="true" style="1493" width="10.5703125" collapsed="true"/>
    <col min="16" max="16" bestFit="true" customWidth="true" style="1493" width="23.140625" collapsed="true"/>
    <col min="17" max="16384" style="1493" width="9.140625" collapsed="true"/>
  </cols>
  <sheetData>
    <row customHeight="1" ht="27" r="1" spans="1:16">
      <c r="C1" s="1655" t="s">
        <v>4563</v>
      </c>
      <c r="D1" s="1655"/>
      <c r="E1" s="1655"/>
      <c r="F1" s="1655"/>
    </row>
    <row r="2" spans="1:16">
      <c r="C2" s="1495" t="s">
        <v>4564</v>
      </c>
    </row>
    <row customHeight="1" ht="23.25" r="3" spans="1:16">
      <c r="A3" s="1650" t="s">
        <v>59</v>
      </c>
      <c r="B3" s="1652" t="s">
        <v>2703</v>
      </c>
      <c r="C3" s="1652"/>
      <c r="D3" s="1652"/>
      <c r="E3" s="1653" t="s">
        <v>2704</v>
      </c>
      <c r="F3" s="1654"/>
      <c r="G3" s="1653" t="s">
        <v>2705</v>
      </c>
      <c r="H3" s="1654"/>
      <c r="I3" s="1496"/>
      <c r="J3" s="1496"/>
    </row>
    <row customHeight="1" ht="24" r="4" spans="1:16">
      <c r="A4" s="1651"/>
      <c r="B4" s="1497" t="s">
        <v>2693</v>
      </c>
      <c r="C4" s="1497" t="s">
        <v>35</v>
      </c>
      <c r="D4" s="1497" t="s">
        <v>1209</v>
      </c>
      <c r="E4" s="1497" t="s">
        <v>35</v>
      </c>
      <c r="F4" s="1497" t="s">
        <v>1209</v>
      </c>
      <c r="G4" s="1497" t="s">
        <v>35</v>
      </c>
      <c r="H4" s="1497" t="s">
        <v>1209</v>
      </c>
      <c r="I4" s="1497">
        <v>2</v>
      </c>
      <c r="J4" s="1497">
        <v>7.8</v>
      </c>
      <c r="K4" s="1497">
        <v>10</v>
      </c>
      <c r="L4" s="1497" t="s">
        <v>2677</v>
      </c>
      <c r="M4" s="1497" t="s">
        <v>2706</v>
      </c>
      <c r="N4" s="1497" t="s">
        <v>2751</v>
      </c>
      <c r="O4" s="1497" t="s">
        <v>1254</v>
      </c>
    </row>
    <row r="5" spans="1:16">
      <c r="A5" s="1498">
        <v>1</v>
      </c>
      <c r="B5" s="1499" t="n">
        <v>0.0</v>
      </c>
      <c r="C5" s="1499" t="n">
        <v>3470529.0</v>
      </c>
      <c r="D5" s="1499" t="n">
        <v>2805839.3</v>
      </c>
      <c r="E5" s="1499" t="n">
        <v>0.0</v>
      </c>
      <c r="F5" s="1499" t="n">
        <v>0.0</v>
      </c>
      <c r="G5" s="1500" t="n">
        <v>3470529.0</v>
      </c>
      <c r="H5" s="1501" t="n">
        <v>2805839.3</v>
      </c>
      <c r="I5" s="1499" t="n">
        <v>0.0</v>
      </c>
      <c r="J5" s="1499" t="n">
        <v>0.0</v>
      </c>
      <c r="K5" s="1499" t="n">
        <v>0.0</v>
      </c>
      <c r="L5" s="1499" t="n">
        <v>0.0</v>
      </c>
      <c r="M5" s="1499" t="n">
        <v>0.0</v>
      </c>
      <c r="N5" s="1502"/>
      <c r="O5" s="1502"/>
      <c r="P5" s="1493" t="s">
        <v>3073</v>
      </c>
    </row>
    <row r="6" spans="1:16">
      <c r="A6" s="1498">
        <v>2</v>
      </c>
      <c r="B6" s="1499" t="n">
        <v>0.0</v>
      </c>
      <c r="C6" s="1499" t="n">
        <v>3537560.0</v>
      </c>
      <c r="D6" s="1499" t="n">
        <v>2885437.1999999997</v>
      </c>
      <c r="E6" s="1499" t="n">
        <v>0.0</v>
      </c>
      <c r="F6" s="1499" t="n">
        <v>0.0</v>
      </c>
      <c r="G6" s="1500" t="n">
        <v>3537560.0</v>
      </c>
      <c r="H6" s="1501" t="n">
        <v>2885437.1999999997</v>
      </c>
      <c r="I6" s="1499" t="n">
        <v>0.0</v>
      </c>
      <c r="J6" s="1499" t="n">
        <v>0.0</v>
      </c>
      <c r="K6" s="1499" t="n">
        <v>0.0</v>
      </c>
      <c r="L6" s="1499" t="n">
        <v>0.0</v>
      </c>
      <c r="M6" s="1499" t="n">
        <v>0.0</v>
      </c>
      <c r="N6" s="1502"/>
      <c r="O6" s="1502"/>
    </row>
    <row r="7" spans="1:16">
      <c r="A7" s="1498">
        <v>3</v>
      </c>
      <c r="B7" s="1499" t="n">
        <v>0.0</v>
      </c>
      <c r="C7" s="1499" t="n">
        <v>3564362.0</v>
      </c>
      <c r="D7" s="1499" t="n">
        <v>2919982.2999999993</v>
      </c>
      <c r="E7" s="1499" t="n">
        <v>0.0</v>
      </c>
      <c r="F7" s="1499" t="n">
        <v>0.0</v>
      </c>
      <c r="G7" s="1500" t="n">
        <v>3564362.0</v>
      </c>
      <c r="H7" s="1501" t="n">
        <v>2919982.2999999993</v>
      </c>
      <c r="I7" s="1499" t="n">
        <v>0.0</v>
      </c>
      <c r="J7" s="1499" t="n">
        <v>0.0</v>
      </c>
      <c r="K7" s="1499" t="n">
        <v>0.0</v>
      </c>
      <c r="L7" s="1499" t="n">
        <v>0.0</v>
      </c>
      <c r="M7" s="1499" t="n">
        <v>0.0</v>
      </c>
      <c r="N7" s="1502"/>
      <c r="O7" s="1502"/>
    </row>
    <row r="8" spans="1:16">
      <c r="A8" s="1498">
        <v>4</v>
      </c>
      <c r="B8" s="1499" t="n">
        <v>0.0</v>
      </c>
      <c r="C8" s="1499" t="n">
        <v>4639441.0</v>
      </c>
      <c r="D8" s="1499" t="n">
        <v>3878577.3000000007</v>
      </c>
      <c r="E8" s="1499" t="n">
        <v>0.0</v>
      </c>
      <c r="F8" s="1499" t="n">
        <v>0.0</v>
      </c>
      <c r="G8" s="1500" t="n">
        <v>4639441.0</v>
      </c>
      <c r="H8" s="1501" t="n">
        <v>3878577.3000000007</v>
      </c>
      <c r="I8" s="1499" t="n">
        <v>0.0</v>
      </c>
      <c r="J8" s="1499" t="n">
        <v>0.0</v>
      </c>
      <c r="K8" s="1499" t="n">
        <v>0.0</v>
      </c>
      <c r="L8" s="1499" t="n">
        <v>0.0</v>
      </c>
      <c r="M8" s="1499" t="n">
        <v>0.0</v>
      </c>
      <c r="N8" s="1502"/>
      <c r="O8" s="1502"/>
    </row>
    <row r="9" spans="1:16">
      <c r="A9" s="1498">
        <v>5</v>
      </c>
      <c r="B9" s="1499" t="n">
        <v>0.0</v>
      </c>
      <c r="C9" s="1499" t="n">
        <v>3842543.0</v>
      </c>
      <c r="D9" s="1499" t="n">
        <v>3167424.6999999997</v>
      </c>
      <c r="E9" s="1499" t="n">
        <v>0.0</v>
      </c>
      <c r="F9" s="1499" t="n">
        <v>0.0</v>
      </c>
      <c r="G9" s="1500" t="n">
        <v>3842543.0</v>
      </c>
      <c r="H9" s="1501" t="n">
        <v>3167424.6999999997</v>
      </c>
      <c r="I9" s="1499" t="n">
        <v>0.0</v>
      </c>
      <c r="J9" s="1499" t="n">
        <v>0.0</v>
      </c>
      <c r="K9" s="1499" t="n">
        <v>0.0</v>
      </c>
      <c r="L9" s="1499" t="n">
        <v>0.0</v>
      </c>
      <c r="M9" s="1499" t="n">
        <v>0.0</v>
      </c>
      <c r="N9" s="1502"/>
      <c r="O9" s="1502"/>
    </row>
    <row r="10" spans="1:16">
      <c r="A10" s="1498">
        <v>6</v>
      </c>
      <c r="B10" s="1499" t="n">
        <v>0.0</v>
      </c>
      <c r="C10" s="1499" t="n">
        <v>3284456.0</v>
      </c>
      <c r="D10" s="1499" t="n">
        <v>2692198.5</v>
      </c>
      <c r="E10" s="1499" t="n">
        <v>0.0</v>
      </c>
      <c r="F10" s="1499" t="n">
        <v>0.0</v>
      </c>
      <c r="G10" s="1500" t="n">
        <v>3284456.0</v>
      </c>
      <c r="H10" s="1501" t="n">
        <v>2692198.5</v>
      </c>
      <c r="I10" s="1499" t="n">
        <v>0.0</v>
      </c>
      <c r="J10" s="1499" t="n">
        <v>0.0</v>
      </c>
      <c r="K10" s="1499" t="n">
        <v>0.0</v>
      </c>
      <c r="L10" s="1499" t="n">
        <v>0.0</v>
      </c>
      <c r="M10" s="1499" t="n">
        <v>0.0</v>
      </c>
      <c r="N10" s="1502"/>
      <c r="O10" s="1502"/>
    </row>
    <row r="11" spans="1:16">
      <c r="A11" s="1498">
        <v>7</v>
      </c>
      <c r="B11" s="1499" t="n">
        <v>0.0</v>
      </c>
      <c r="C11" s="1499" t="n">
        <v>4309511.0</v>
      </c>
      <c r="D11" s="1499" t="n">
        <v>3602392.1000000006</v>
      </c>
      <c r="E11" s="1499" t="n">
        <v>0.0</v>
      </c>
      <c r="F11" s="1499" t="n">
        <v>0.0</v>
      </c>
      <c r="G11" s="1500" t="n">
        <v>4309511.0</v>
      </c>
      <c r="H11" s="1501" t="n">
        <v>3602392.1000000006</v>
      </c>
      <c r="I11" s="1499" t="n">
        <v>0.0</v>
      </c>
      <c r="J11" s="1499" t="n">
        <v>0.0</v>
      </c>
      <c r="K11" s="1499" t="n">
        <v>0.0</v>
      </c>
      <c r="L11" s="1499" t="n">
        <v>0.0</v>
      </c>
      <c r="M11" s="1499" t="n">
        <v>0.0</v>
      </c>
      <c r="N11" s="1502"/>
      <c r="O11" s="1502"/>
    </row>
    <row r="12" spans="1:16">
      <c r="A12" s="1498">
        <v>8</v>
      </c>
      <c r="B12" s="1499" t="n">
        <v>0.0</v>
      </c>
      <c r="C12" s="1499" t="n">
        <v>2442570.0</v>
      </c>
      <c r="D12" s="1499" t="n">
        <v>1932085.8</v>
      </c>
      <c r="E12" s="1499" t="n">
        <v>0.0</v>
      </c>
      <c r="F12" s="1499" t="n">
        <v>0.0</v>
      </c>
      <c r="G12" s="1500" t="n">
        <v>2442570.0</v>
      </c>
      <c r="H12" s="1501" t="n">
        <v>1932085.8</v>
      </c>
      <c r="I12" s="1499" t="n">
        <v>0.0</v>
      </c>
      <c r="J12" s="1499" t="n">
        <v>0.0</v>
      </c>
      <c r="K12" s="1499" t="n">
        <v>0.0</v>
      </c>
      <c r="L12" s="1499" t="n">
        <v>0.0</v>
      </c>
      <c r="M12" s="1499" t="n">
        <v>0.0</v>
      </c>
      <c r="N12" s="1502"/>
      <c r="O12" s="1502"/>
    </row>
    <row r="13" spans="1:16">
      <c r="A13" s="1498">
        <v>9</v>
      </c>
      <c r="B13" s="1499" t="n">
        <v>0.0</v>
      </c>
      <c r="C13" s="1499" t="n">
        <v>2620503.0</v>
      </c>
      <c r="D13" s="1499" t="n">
        <v>2139563.2</v>
      </c>
      <c r="E13" s="1499" t="n">
        <v>0.0</v>
      </c>
      <c r="F13" s="1499" t="n">
        <v>0.0</v>
      </c>
      <c r="G13" s="1500" t="n">
        <v>2620503.0</v>
      </c>
      <c r="H13" s="1501" t="n">
        <v>2139563.2</v>
      </c>
      <c r="I13" s="1499" t="n">
        <v>0.0</v>
      </c>
      <c r="J13" s="1499" t="n">
        <v>0.0</v>
      </c>
      <c r="K13" s="1499" t="n">
        <v>0.0</v>
      </c>
      <c r="L13" s="1499" t="n">
        <v>0.0</v>
      </c>
      <c r="M13" s="1499" t="n">
        <v>0.0</v>
      </c>
      <c r="N13" s="1502"/>
      <c r="O13" s="1502"/>
    </row>
    <row r="14" spans="1:16">
      <c r="A14" s="1498">
        <v>10</v>
      </c>
      <c r="B14" s="1499" t="n">
        <v>0.0</v>
      </c>
      <c r="C14" s="1499" t="n">
        <v>3562898.0</v>
      </c>
      <c r="D14" s="1499" t="n">
        <v>2939516.4000000004</v>
      </c>
      <c r="E14" s="1499" t="n">
        <v>0.0</v>
      </c>
      <c r="F14" s="1499" t="n">
        <v>0.0</v>
      </c>
      <c r="G14" s="1500" t="n">
        <v>3562898.0</v>
      </c>
      <c r="H14" s="1501" t="n">
        <v>2939516.4000000004</v>
      </c>
      <c r="I14" s="1499" t="n">
        <v>0.0</v>
      </c>
      <c r="J14" s="1499" t="n">
        <v>0.0</v>
      </c>
      <c r="K14" s="1499" t="n">
        <v>0.0</v>
      </c>
      <c r="L14" s="1499" t="n">
        <v>0.0</v>
      </c>
      <c r="M14" s="1499" t="n">
        <v>0.0</v>
      </c>
      <c r="N14" s="1502"/>
      <c r="O14" s="1502"/>
    </row>
    <row r="15" spans="1:16">
      <c r="A15" s="1498">
        <v>11</v>
      </c>
      <c r="B15" s="1499" t="n">
        <v>0.0</v>
      </c>
      <c r="C15" s="1499" t="n">
        <v>3354752.0</v>
      </c>
      <c r="D15" s="1499" t="n">
        <v>2750236.6</v>
      </c>
      <c r="E15" s="1499" t="n">
        <v>0.0</v>
      </c>
      <c r="F15" s="1499" t="n">
        <v>0.0</v>
      </c>
      <c r="G15" s="1500" t="n">
        <v>3354752.0</v>
      </c>
      <c r="H15" s="1501" t="n">
        <v>2750236.6</v>
      </c>
      <c r="I15" s="1499" t="n">
        <v>0.0</v>
      </c>
      <c r="J15" s="1499" t="n">
        <v>0.0</v>
      </c>
      <c r="K15" s="1499" t="n">
        <v>0.0</v>
      </c>
      <c r="L15" s="1499" t="n">
        <v>0.0</v>
      </c>
      <c r="M15" s="1499" t="n">
        <v>0.0</v>
      </c>
      <c r="N15" s="1502"/>
      <c r="O15" s="1502"/>
    </row>
    <row r="16" spans="1:16">
      <c r="A16" s="1498">
        <v>12</v>
      </c>
      <c r="B16" s="1499" t="n">
        <v>0.0</v>
      </c>
      <c r="C16" s="1499" t="n">
        <v>4918837.0</v>
      </c>
      <c r="D16" s="1499" t="n">
        <v>4137029.400000001</v>
      </c>
      <c r="E16" s="1499" t="n">
        <v>0.0</v>
      </c>
      <c r="F16" s="1499" t="n">
        <v>0.0</v>
      </c>
      <c r="G16" s="1500" t="n">
        <v>4918837.0</v>
      </c>
      <c r="H16" s="1501" t="n">
        <v>4137029.400000001</v>
      </c>
      <c r="I16" s="1499" t="n">
        <v>0.0</v>
      </c>
      <c r="J16" s="1499" t="n">
        <v>0.0</v>
      </c>
      <c r="K16" s="1499" t="n">
        <v>0.0</v>
      </c>
      <c r="L16" s="1499" t="n">
        <v>0.0</v>
      </c>
      <c r="M16" s="1499" t="n">
        <v>0.0</v>
      </c>
      <c r="N16" s="1502"/>
      <c r="O16" s="1502"/>
    </row>
    <row customFormat="1" r="17" s="1505" spans="1:16">
      <c r="A17" s="1503" t="s">
        <v>2708</v>
      </c>
      <c r="B17" s="1502" t="n">
        <v>0.0</v>
      </c>
      <c r="C17" s="1502" t="n">
        <v>4.3547962E7</v>
      </c>
      <c r="D17" s="1502" t="n">
        <v>3.58502828E7</v>
      </c>
      <c r="E17" s="1502" t="n">
        <v>0.0</v>
      </c>
      <c r="F17" s="1502" t="n">
        <v>0.0</v>
      </c>
      <c r="G17" s="1504" t="n">
        <v>4.3547962E7</v>
      </c>
      <c r="H17" s="1502" t="n">
        <v>3.58502828E7</v>
      </c>
      <c r="I17" s="1502" t="n">
        <v>0.0</v>
      </c>
      <c r="J17" s="1502" t="n">
        <v>0.0</v>
      </c>
      <c r="K17" s="1502" t="n">
        <v>0.0</v>
      </c>
      <c r="L17" s="1502" t="n">
        <v>0.0</v>
      </c>
      <c r="M17" s="1502">
        <v>0</v>
      </c>
      <c r="N17" s="1502" t="n">
        <v>2.97015376632E9</v>
      </c>
      <c r="O17" s="1502" t="n">
        <v>2.97015376632E9</v>
      </c>
      <c r="P17" s="1505" t="s">
        <v>2752</v>
      </c>
    </row>
    <row r="18" spans="1:16">
      <c r="B18" s="1506"/>
      <c r="C18" s="1506"/>
      <c r="D18" s="1506"/>
      <c r="E18" s="1506"/>
      <c r="F18" s="1506"/>
      <c r="G18" s="1507"/>
      <c r="H18" s="1506"/>
      <c r="I18" s="1502" t="n">
        <v>0.0</v>
      </c>
      <c r="J18" s="1502" t="n">
        <v>0.0</v>
      </c>
      <c r="K18" s="1502" t="n">
        <v>0.0</v>
      </c>
      <c r="L18" s="1502"/>
      <c r="M18" s="1502"/>
      <c r="N18" s="1502" t="n">
        <v>2.0188629108E8</v>
      </c>
      <c r="O18" s="1502" t="n">
        <v>2.0188629108E8</v>
      </c>
      <c r="P18" s="1493" t="s">
        <v>2753</v>
      </c>
    </row>
    <row r="19" spans="1:16">
      <c r="B19" s="1506"/>
      <c r="C19" s="1506"/>
      <c r="D19" s="1506"/>
      <c r="E19" s="1506"/>
      <c r="F19" s="1506"/>
      <c r="G19" s="1507"/>
      <c r="H19" s="1506"/>
      <c r="I19" s="1502" t="n">
        <v>0.0</v>
      </c>
      <c r="J19" s="1502" t="n">
        <v>0.0</v>
      </c>
      <c r="K19" s="1502" t="n">
        <v>0.0</v>
      </c>
      <c r="L19" s="1502"/>
      <c r="M19" s="1502"/>
      <c r="N19" s="1506"/>
      <c r="O19" s="1502"/>
    </row>
    <row r="20" spans="1:16">
      <c r="I20" s="1508"/>
      <c r="J20" s="1508"/>
      <c r="K20" s="1508"/>
      <c r="L20" s="1508"/>
      <c r="M20" s="1508"/>
      <c r="N20" s="1508"/>
      <c r="O20" s="1508"/>
    </row>
    <row r="21" spans="1:16">
      <c r="I21" s="1508"/>
      <c r="J21" s="1508"/>
      <c r="K21" s="1508"/>
      <c r="L21" s="1508"/>
      <c r="M21" s="1508"/>
      <c r="N21" s="1508"/>
      <c r="O21" s="1508"/>
    </row>
    <row r="23" spans="1:16">
      <c r="A23" s="1513" t="s">
        <v>4218</v>
      </c>
      <c r="B23" s="1513" t="s">
        <v>4219</v>
      </c>
      <c r="C23" s="1513" t="s">
        <v>4220</v>
      </c>
      <c r="D23" s="1514" t="s">
        <v>2678</v>
      </c>
    </row>
    <row r="24" spans="1:16">
      <c r="A24" s="1509" t="n">
        <v>1.0</v>
      </c>
      <c r="B24" s="1510" t="n">
        <v>0.0</v>
      </c>
      <c r="C24" s="1511" t="n">
        <v>68.0</v>
      </c>
      <c r="D24" s="1499" t="n">
        <v>6471000.0</v>
      </c>
    </row>
    <row r="25" spans="1:16">
      <c r="A25" s="1509" t="n">
        <v>2.0</v>
      </c>
      <c r="B25" s="1510" t="n">
        <v>0.0</v>
      </c>
      <c r="C25" s="1511" t="n">
        <v>68.0</v>
      </c>
      <c r="D25" s="1499" t="n">
        <v>5697000.0</v>
      </c>
    </row>
    <row r="26" spans="1:16">
      <c r="A26" s="1509" t="n">
        <v>3.0</v>
      </c>
      <c r="B26" s="1510" t="n">
        <v>0.0</v>
      </c>
      <c r="C26" s="1511" t="n">
        <v>68.0</v>
      </c>
      <c r="D26" s="1499" t="n">
        <v>6720000.0</v>
      </c>
    </row>
    <row r="27" spans="1:16">
      <c r="A27" s="1509" t="n">
        <v>4.0</v>
      </c>
      <c r="B27" s="1510" t="n">
        <v>0.0</v>
      </c>
      <c r="C27" s="1511" t="n">
        <v>68.0</v>
      </c>
      <c r="D27" s="1499" t="n">
        <v>6150000.0</v>
      </c>
    </row>
    <row r="28" spans="1:16">
      <c r="A28" s="1509" t="n">
        <v>5.0</v>
      </c>
      <c r="B28" s="1510" t="n">
        <v>0.0</v>
      </c>
      <c r="C28" s="1511" t="n">
        <v>68.0</v>
      </c>
      <c r="D28" s="1499" t="n">
        <v>7410000.0</v>
      </c>
    </row>
    <row r="29" spans="1:16">
      <c r="A29" s="1509" t="n">
        <v>6.0</v>
      </c>
      <c r="B29" s="1510" t="n">
        <v>0.0</v>
      </c>
      <c r="C29" s="1511" t="n">
        <v>68.0</v>
      </c>
      <c r="D29" s="1499" t="n">
        <v>5283000.0</v>
      </c>
    </row>
    <row r="30" spans="1:16">
      <c r="A30" s="1509" t="n">
        <v>7.0</v>
      </c>
      <c r="B30" s="1510" t="n">
        <v>0.0</v>
      </c>
      <c r="C30" s="1511" t="n">
        <v>68.0</v>
      </c>
      <c r="D30" s="1499" t="n">
        <v>2493000.0</v>
      </c>
    </row>
    <row r="31" spans="1:16">
      <c r="A31" s="1509" t="n">
        <v>8.0</v>
      </c>
      <c r="B31" s="1510" t="n">
        <v>0.0</v>
      </c>
      <c r="C31" s="1511" t="n">
        <v>68.0</v>
      </c>
      <c r="D31" s="1499" t="n">
        <v>5334468.0</v>
      </c>
    </row>
    <row r="32" spans="1:16">
      <c r="A32" s="1509" t="n">
        <v>9.0</v>
      </c>
      <c r="B32" s="1510" t="n">
        <v>0.0</v>
      </c>
      <c r="C32" s="1511" t="n">
        <v>60.0</v>
      </c>
      <c r="D32" s="1499" t="n">
        <v>4896000.0</v>
      </c>
    </row>
    <row r="33" spans="1:4">
      <c r="A33" s="1509" t="n">
        <v>10.0</v>
      </c>
      <c r="B33" s="1510" t="n">
        <v>0.0</v>
      </c>
      <c r="C33" s="1511" t="n">
        <v>68.0</v>
      </c>
      <c r="D33" s="1499" t="n">
        <v>5991000.0</v>
      </c>
    </row>
    <row r="34" spans="1:4">
      <c r="A34" s="1509" t="n">
        <v>11.0</v>
      </c>
      <c r="B34" s="1510" t="n">
        <v>0.0</v>
      </c>
      <c r="C34" s="1511" t="n">
        <v>68.0</v>
      </c>
      <c r="D34" s="1499" t="n">
        <v>5586000.0</v>
      </c>
    </row>
    <row r="35" spans="1:4">
      <c r="A35" s="1509" t="n">
        <v>12.0</v>
      </c>
      <c r="B35" s="1510" t="n">
        <v>0.0</v>
      </c>
      <c r="C35" s="1511" t="n">
        <v>68.0</v>
      </c>
      <c r="D35" s="1499" t="n">
        <v>6210000.0</v>
      </c>
    </row>
    <row r="36" spans="1:4">
      <c r="A36" s="1510" t="s">
        <v>2708</v>
      </c>
      <c r="B36" s="1510" t="n">
        <v>0.0</v>
      </c>
      <c r="C36" s="1512" t="n">
        <v>808.0</v>
      </c>
      <c r="D36" s="1512" t="n">
        <v>6.8241468E7</v>
      </c>
    </row>
  </sheetData>
  <mergeCells count="5">
    <mergeCell ref="A3:A4"/>
    <mergeCell ref="B3:D3"/>
    <mergeCell ref="E3:F3"/>
    <mergeCell ref="G3:H3"/>
    <mergeCell ref="C1:F1"/>
  </mergeCells>
  <pageMargins bottom="0.75" footer="0.3" header="0.3" left="0.7" right="0.7" top="0.75"/>
  <pageSetup orientation="portrait" r:id="rId1"/>
  <ignoredErrors>
    <ignoredError emptyCellReference="1" sqref="B24:D35 I5:M16 B5:F16"/>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Worksheets</vt:lpstr>
      </vt:variant>
      <vt:variant>
        <vt:i4>132</vt:i4>
      </vt:variant>
      <vt:variant>
        <vt:lpstr>Named Ranges</vt:lpstr>
      </vt:variant>
      <vt:variant>
        <vt:i4>7</vt:i4>
      </vt:variant>
    </vt:vector>
  </HeadingPairs>
  <TitlesOfParts>
    <vt:vector baseType="lpstr" size="139">
      <vt:lpstr>amralt</vt:lpstr>
      <vt:lpstr>Tsalin uzuulelt</vt:lpstr>
      <vt:lpstr>negtgel</vt:lpstr>
      <vt:lpstr>niit</vt:lpstr>
      <vt:lpstr>ЧХ</vt:lpstr>
      <vt:lpstr>АБ</vt:lpstr>
      <vt:lpstr>А-5.2.1</vt:lpstr>
      <vt:lpstr>А-1.1</vt:lpstr>
      <vt:lpstr>А-1</vt:lpstr>
      <vt:lpstr>А-2</vt:lpstr>
      <vt:lpstr>А-3</vt:lpstr>
      <vt:lpstr>А-4</vt:lpstr>
      <vt:lpstr>А-5.1</vt:lpstr>
      <vt:lpstr>А-5.2</vt:lpstr>
      <vt:lpstr>А-5.3</vt:lpstr>
      <vt:lpstr>А-4АБ</vt:lpstr>
      <vt:lpstr>А-6.1</vt:lpstr>
      <vt:lpstr>А-6.2</vt:lpstr>
      <vt:lpstr>А-6.3</vt:lpstr>
      <vt:lpstr>А-7.1</vt:lpstr>
      <vt:lpstr>А-7.2</vt:lpstr>
      <vt:lpstr>А-7.3</vt:lpstr>
      <vt:lpstr>А-7.4</vt:lpstr>
      <vt:lpstr>А-7.5</vt:lpstr>
      <vt:lpstr>А-7.6</vt:lpstr>
      <vt:lpstr>А-7.7</vt:lpstr>
      <vt:lpstr>А-7.8</vt:lpstr>
      <vt:lpstr>А-7.9</vt:lpstr>
      <vt:lpstr>A-ЕЖ</vt:lpstr>
      <vt:lpstr>А-8</vt:lpstr>
      <vt:lpstr>А-9</vt:lpstr>
      <vt:lpstr>А-10</vt:lpstr>
      <vt:lpstr>STT</vt:lpstr>
      <vt:lpstr>BS</vt:lpstr>
      <vt:lpstr>STS</vt:lpstr>
      <vt:lpstr>ЧХ-А</vt:lpstr>
      <vt:lpstr>В-АБ1</vt:lpstr>
      <vt:lpstr>В-АБ2</vt:lpstr>
      <vt:lpstr>В-АБ3</vt:lpstr>
      <vt:lpstr>В-АБ4</vt:lpstr>
      <vt:lpstr>В-1</vt:lpstr>
      <vt:lpstr>В-1-1</vt:lpstr>
      <vt:lpstr>В-1-2</vt:lpstr>
      <vt:lpstr>В-1-3</vt:lpstr>
      <vt:lpstr>В-2</vt:lpstr>
      <vt:lpstr>В-2-1</vt:lpstr>
      <vt:lpstr>АБ-1</vt:lpstr>
      <vt:lpstr>АБ-3</vt:lpstr>
      <vt:lpstr>АБ-5</vt:lpstr>
      <vt:lpstr>АБ-7</vt:lpstr>
      <vt:lpstr>АБ-2</vt:lpstr>
      <vt:lpstr>АБ-4</vt:lpstr>
      <vt:lpstr>АБ-6</vt:lpstr>
      <vt:lpstr>АБ-8</vt:lpstr>
      <vt:lpstr>АБ-9</vt:lpstr>
      <vt:lpstr>АБ-10</vt:lpstr>
      <vt:lpstr>АБ-12</vt:lpstr>
      <vt:lpstr>АБ-13</vt:lpstr>
      <vt:lpstr>В-3-1Т</vt:lpstr>
      <vt:lpstr>В-3-2Т</vt:lpstr>
      <vt:lpstr>В-3-3Т</vt:lpstr>
      <vt:lpstr>В-3-4Т</vt:lpstr>
      <vt:lpstr>В-3-5Т</vt:lpstr>
      <vt:lpstr>В-3-6Т</vt:lpstr>
      <vt:lpstr>В-3-7Т</vt:lpstr>
      <vt:lpstr>В-3-8Т</vt:lpstr>
      <vt:lpstr>В-3-9Т</vt:lpstr>
      <vt:lpstr>В-3-10</vt:lpstr>
      <vt:lpstr>В-3-1</vt:lpstr>
      <vt:lpstr>В-3-2</vt:lpstr>
      <vt:lpstr>В-3-3</vt:lpstr>
      <vt:lpstr>В-3-4</vt:lpstr>
      <vt:lpstr>В-3-5</vt:lpstr>
      <vt:lpstr>В-3-6</vt:lpstr>
      <vt:lpstr>В-3-7</vt:lpstr>
      <vt:lpstr>В-3-8</vt:lpstr>
      <vt:lpstr>В-3-9</vt:lpstr>
      <vt:lpstr>АБ-14</vt:lpstr>
      <vt:lpstr>АБ-15</vt:lpstr>
      <vt:lpstr>АБ-16</vt:lpstr>
      <vt:lpstr>АБ-17</vt:lpstr>
      <vt:lpstr>АБ-18</vt:lpstr>
      <vt:lpstr>АБ-19</vt:lpstr>
      <vt:lpstr>В-4</vt:lpstr>
      <vt:lpstr>В-5</vt:lpstr>
      <vt:lpstr>В-4-1Акт</vt:lpstr>
      <vt:lpstr>В-4-2АШ</vt:lpstr>
      <vt:lpstr>ЗӨВ</vt:lpstr>
      <vt:lpstr>АБ-20</vt:lpstr>
      <vt:lpstr>АБ-21</vt:lpstr>
      <vt:lpstr>ЧХ-Д</vt:lpstr>
      <vt:lpstr>ЧХ-Б</vt:lpstr>
      <vt:lpstr>АТ</vt:lpstr>
      <vt:lpstr>АГ</vt:lpstr>
      <vt:lpstr>АГ-Х</vt:lpstr>
      <vt:lpstr>АГ-С</vt:lpstr>
      <vt:lpstr>АГ-Т</vt:lpstr>
      <vt:lpstr>СТХ</vt:lpstr>
      <vt:lpstr>ЧХ-Т</vt:lpstr>
      <vt:lpstr>ҮД-МГ</vt:lpstr>
      <vt:lpstr>В1-Зж-А</vt:lpstr>
      <vt:lpstr>В2-Аш-А</vt:lpstr>
      <vt:lpstr>В3-Акт-А</vt:lpstr>
      <vt:lpstr>В4 И</vt:lpstr>
      <vt:lpstr>1</vt:lpstr>
      <vt:lpstr>2</vt:lpstr>
      <vt:lpstr>3</vt:lpstr>
      <vt:lpstr>20.TGT1</vt:lpstr>
      <vt:lpstr>1.Info</vt:lpstr>
      <vt:lpstr>2.CT1A</vt:lpstr>
      <vt:lpstr>3.CT2A</vt:lpstr>
      <vt:lpstr>4.CT3A</vt:lpstr>
      <vt:lpstr>5.CT4A</vt:lpstr>
      <vt:lpstr>6.CTT1</vt:lpstr>
      <vt:lpstr>7.CTT2</vt:lpstr>
      <vt:lpstr>8.CTT3</vt:lpstr>
      <vt:lpstr>9.CTT4</vt:lpstr>
      <vt:lpstr>10.CTT5</vt:lpstr>
      <vt:lpstr>11.CTT6</vt:lpstr>
      <vt:lpstr>12.CTT7</vt:lpstr>
      <vt:lpstr>13.CTT8</vt:lpstr>
      <vt:lpstr>14.CTT9</vt:lpstr>
      <vt:lpstr>15.Journal</vt:lpstr>
      <vt:lpstr>16.Assets</vt:lpstr>
      <vt:lpstr>17.Inventory</vt:lpstr>
      <vt:lpstr>18.Payroll</vt:lpstr>
      <vt:lpstr>19.Budget</vt:lpstr>
      <vt:lpstr>21.TGT1A</vt:lpstr>
      <vt:lpstr>22.NT2</vt:lpstr>
      <vt:lpstr>23.TRIAL BALANCE</vt:lpstr>
      <vt:lpstr>24.ABWS</vt:lpstr>
      <vt:lpstr>25.CBWS</vt:lpstr>
      <vt:lpstr>ЧХ!bookmark0</vt:lpstr>
      <vt:lpstr>АТ!bookmark49</vt:lpstr>
      <vt:lpstr>bus_nutag</vt:lpstr>
      <vt:lpstr>huvi</vt:lpstr>
      <vt:lpstr>sar</vt:lpstr>
      <vt:lpstr>Бараа</vt:lpstr>
      <vt:lpstr>бүгд</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2014-11-25T02:06:10Z</dcterms:created>
  <dc:creator>AUDITBS</dc:creator>
  <cp:lastModifiedBy>Batsukh</cp:lastModifiedBy>
  <cp:lastPrinted>2017-12-05T09:05:46Z</cp:lastPrinted>
  <dcterms:modified xsi:type="dcterms:W3CDTF">2018-01-12T09:46:46Z</dcterms:modified>
</cp:coreProperties>
</file>