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107\Desktop\"/>
    </mc:Choice>
  </mc:AlternateContent>
  <bookViews>
    <workbookView xWindow="0" yWindow="0" windowWidth="28800" windowHeight="13020" activeTab="1"/>
  </bookViews>
  <sheets>
    <sheet name="Татах толгой" sheetId="2" r:id="rId1"/>
    <sheet name="Report Талстмолор" sheetId="1" r:id="rId2"/>
  </sheets>
  <definedNames>
    <definedName name="_xlnm._FilterDatabase" localSheetId="0" hidden="1">'Татах толгой'!$U$1:$U$24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P47" i="1"/>
  <c r="O47" i="1"/>
  <c r="N47" i="1"/>
  <c r="M47" i="1"/>
  <c r="C47" i="1" s="1"/>
  <c r="AH2" i="1" s="1"/>
  <c r="L47" i="1"/>
  <c r="K47" i="1"/>
  <c r="J47" i="1"/>
  <c r="I47" i="1"/>
  <c r="H47" i="1"/>
  <c r="G47" i="1"/>
  <c r="F47" i="1"/>
  <c r="E47" i="1"/>
  <c r="D47" i="1"/>
  <c r="R45" i="1"/>
  <c r="N45" i="1"/>
  <c r="C45" i="1" s="1"/>
  <c r="AG2" i="1" s="1"/>
  <c r="N38" i="1"/>
  <c r="M38" i="1"/>
  <c r="L38" i="1"/>
  <c r="K38" i="1"/>
  <c r="C38" i="1" s="1"/>
  <c r="AF2" i="1" s="1"/>
  <c r="K34" i="1"/>
  <c r="J34" i="1"/>
  <c r="I34" i="1"/>
  <c r="C34" i="1"/>
  <c r="AE2" i="1" s="1"/>
  <c r="I22" i="1"/>
  <c r="H22" i="1"/>
  <c r="C22" i="1" s="1"/>
  <c r="AD2" i="1" s="1"/>
  <c r="G22" i="1"/>
  <c r="F22" i="1"/>
  <c r="E22" i="1"/>
  <c r="D22" i="1"/>
  <c r="D16" i="1"/>
  <c r="C16" i="1" s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T10" i="1" s="1"/>
  <c r="AA2" i="1" s="1"/>
  <c r="R4" i="1"/>
  <c r="Q4" i="1"/>
  <c r="P4" i="1"/>
  <c r="N4" i="1"/>
  <c r="M4" i="1"/>
  <c r="L4" i="1"/>
  <c r="K4" i="1"/>
  <c r="J4" i="1"/>
  <c r="I4" i="1"/>
  <c r="H4" i="1"/>
  <c r="G4" i="1"/>
  <c r="F4" i="1"/>
  <c r="E4" i="1"/>
  <c r="T4" i="1" s="1"/>
  <c r="U2" i="1"/>
  <c r="T2" i="1"/>
  <c r="Y2" i="1" s="1"/>
  <c r="S2" i="1"/>
  <c r="R2" i="1"/>
  <c r="V2" i="1" s="1"/>
  <c r="Y6" i="1" l="1"/>
  <c r="Z2" i="1"/>
  <c r="C12" i="1"/>
  <c r="AC2" i="1"/>
  <c r="AB2" i="1" s="1"/>
  <c r="W2" i="1"/>
  <c r="X2" i="1" s="1"/>
</calcChain>
</file>

<file path=xl/sharedStrings.xml><?xml version="1.0" encoding="utf-8"?>
<sst xmlns="http://schemas.openxmlformats.org/spreadsheetml/2006/main" count="331" uniqueCount="165">
  <si>
    <t>№</t>
  </si>
  <si>
    <t>ААН НЭР</t>
  </si>
  <si>
    <t>ТӨЛӨВ</t>
  </si>
  <si>
    <t>ТӨРӨЛ</t>
  </si>
  <si>
    <t>ОН</t>
  </si>
  <si>
    <t>ҮНДСЭН ТЗ</t>
  </si>
  <si>
    <t>X ЭСЭХ</t>
  </si>
  <si>
    <t>НЭМЭЛТ ТЗ</t>
  </si>
  <si>
    <t>АМ НЭР</t>
  </si>
  <si>
    <t>АМ ТӨРӨЛ</t>
  </si>
  <si>
    <t>АЙМАГ</t>
  </si>
  <si>
    <t>СУМ</t>
  </si>
  <si>
    <t>ТАЛБАЙ</t>
  </si>
  <si>
    <t>ИЛГЭЭСЭН ОГНОО</t>
  </si>
  <si>
    <t>БАТАЛГААЖУУЛСАН ОГНОО</t>
  </si>
  <si>
    <t>АШИГЛАЛТЫН ТЕХНОЛОГИ</t>
  </si>
  <si>
    <t>Х - ШАЛТГААН</t>
  </si>
  <si>
    <t>Ирүүлсэн он, сар, өдөр</t>
  </si>
  <si>
    <t>Ирүүлсэн цаг, мин</t>
  </si>
  <si>
    <t>Баталгаажсан он, сар, өдөр</t>
  </si>
  <si>
    <t>Баталгаажсан цаг, мин</t>
  </si>
  <si>
    <t>Ирүүлсэн (нийлүүлсэн он, сар, өдөр, цаг, мин)</t>
  </si>
  <si>
    <t>Баталгаажсан (нийлүүлсэн он, сар, өдөр, цаг, мин)</t>
  </si>
  <si>
    <t>Баталгаажсан хоног-1</t>
  </si>
  <si>
    <t>Баталгаажсан хоног-2</t>
  </si>
  <si>
    <t>ААН дээр удсан хугацаа</t>
  </si>
  <si>
    <t>АМГТГ-т байсан хугацаа Түүхээс авсан хугацаа</t>
  </si>
  <si>
    <t>АМГТГ-ын нийт хугацаа хэсгүүдийн нийлбэр</t>
  </si>
  <si>
    <t>Хүлээн авах хэсэг</t>
  </si>
  <si>
    <t>Нөөцийн хэсэг</t>
  </si>
  <si>
    <t>Тех-ийн хэсэг</t>
  </si>
  <si>
    <t>Бүт.бор-ын хэсэг</t>
  </si>
  <si>
    <t>Э.З-ийн хэсэг</t>
  </si>
  <si>
    <t>Эцсийн шийдвэр</t>
  </si>
  <si>
    <t>Талстмолор</t>
  </si>
  <si>
    <t>Баталгаажуулсан</t>
  </si>
  <si>
    <t>Тайлан</t>
  </si>
  <si>
    <t>2019</t>
  </si>
  <si>
    <t>MV-020930</t>
  </si>
  <si>
    <t>NO</t>
  </si>
  <si>
    <t xml:space="preserve"> </t>
  </si>
  <si>
    <t>Гянтболд</t>
  </si>
  <si>
    <t>Гянтболд (Үндсэн)</t>
  </si>
  <si>
    <t>Ховд аймаг</t>
  </si>
  <si>
    <t>Алтай сум</t>
  </si>
  <si>
    <t>Оцог хад</t>
  </si>
  <si>
    <t>01/14/2020 16:55 PM</t>
  </si>
  <si>
    <t>05/20/2020 11:44 AM</t>
  </si>
  <si>
    <t>Далд</t>
  </si>
  <si>
    <t>Ирүүлсэн ААН</t>
  </si>
  <si>
    <t>АМГТГ-аас буцаасан</t>
  </si>
  <si>
    <t>АМГТГ-т байсан хугацаа</t>
  </si>
  <si>
    <t>Ажлуудын нэр</t>
  </si>
  <si>
    <t>Хэсгийн нийт хугацаа</t>
  </si>
  <si>
    <t>Нөөцийн дүг, тушаал</t>
  </si>
  <si>
    <t>ТЭЗҮ-ийн дүг, тушаал</t>
  </si>
  <si>
    <t>Зөрчлийн тэмдэглэл</t>
  </si>
  <si>
    <t>Тухайн хэсэгт байсан хугацаа</t>
  </si>
  <si>
    <t>Маягт-3.а</t>
  </si>
  <si>
    <t>Маягт-2</t>
  </si>
  <si>
    <t>Маягт-3.б</t>
  </si>
  <si>
    <t>Маягт-17</t>
  </si>
  <si>
    <t>Технологийн хэсэг</t>
  </si>
  <si>
    <t>Маягт-7</t>
  </si>
  <si>
    <t>Маягт-10</t>
  </si>
  <si>
    <t>Маягт-11</t>
  </si>
  <si>
    <t>Маягт-12</t>
  </si>
  <si>
    <t>Маягт-13</t>
  </si>
  <si>
    <t>Маягт-8</t>
  </si>
  <si>
    <t>Маягт-5</t>
  </si>
  <si>
    <t>Маягт-9</t>
  </si>
  <si>
    <t>Маягт-4.1</t>
  </si>
  <si>
    <t>Бүт.борлуулалтын хэсэг</t>
  </si>
  <si>
    <t>Маягт-6.1</t>
  </si>
  <si>
    <t>Маягт-6.2</t>
  </si>
  <si>
    <t>Эдийн засгийн хэсэг</t>
  </si>
  <si>
    <t>Маягт-14</t>
  </si>
  <si>
    <t>Маягт-15</t>
  </si>
  <si>
    <t>Маягт-16</t>
  </si>
  <si>
    <t>Маягт-18</t>
  </si>
  <si>
    <t>Маягт-19</t>
  </si>
  <si>
    <t>Баталгаажсан</t>
  </si>
  <si>
    <t>Алт (Шороон)</t>
  </si>
  <si>
    <t>Алт</t>
  </si>
  <si>
    <t>Сэлэнгэ</t>
  </si>
  <si>
    <t>Ерөө</t>
  </si>
  <si>
    <t xml:space="preserve">Холимог металл </t>
  </si>
  <si>
    <t>Холимог металл</t>
  </si>
  <si>
    <t>Бэрлэг, Бэрлэгийн цагаан тохой, Е</t>
  </si>
  <si>
    <t>MV-000104</t>
  </si>
  <si>
    <t>Монтэнгэр</t>
  </si>
  <si>
    <t>Эрдэнэтийн овоо</t>
  </si>
  <si>
    <t>Баян-Өндөр, Жаргалант</t>
  </si>
  <si>
    <t>Орхон</t>
  </si>
  <si>
    <t>[21000, 17545]</t>
  </si>
  <si>
    <t>MV-000011</t>
  </si>
  <si>
    <t>Эрдэнэт-Үйлдвэр</t>
  </si>
  <si>
    <t>Төлөв</t>
  </si>
  <si>
    <t>Огноо</t>
  </si>
  <si>
    <t>АМ-ын төрөл</t>
  </si>
  <si>
    <t>АМ-ын нэр</t>
  </si>
  <si>
    <t>Талбайн хэмжээ</t>
  </si>
  <si>
    <t>Ордын_нэр</t>
  </si>
  <si>
    <t>Сум/дүүрэг</t>
  </si>
  <si>
    <t>Аймаг/хот</t>
  </si>
  <si>
    <t>Нэмэлт ТЗ-ийн дугаар</t>
  </si>
  <si>
    <t>Үндсэн ТЗ-ийн дугаар</t>
  </si>
  <si>
    <t>Регистрийн дугаар</t>
  </si>
  <si>
    <t>ААН-ийн нэр</t>
  </si>
  <si>
    <t>Д/д</t>
  </si>
  <si>
    <t>Ерөнхий мэдээлэл</t>
  </si>
  <si>
    <t>2020-10-02</t>
  </si>
  <si>
    <t>Татаж авсан огноо:</t>
  </si>
  <si>
    <t>Он:</t>
  </si>
  <si>
    <t>Төлөвлөгөөний маягт 4.1 Баяжуулалтын технологи, бүтээгдэхүүн үйлдвэрлэл</t>
  </si>
  <si>
    <t>Аж ахуйн нэгжээс ирүүлсэн огноо</t>
  </si>
  <si>
    <t>АМГТГ-аас буцаасан огноо</t>
  </si>
  <si>
    <t>Lkhagvaa бичсэн огноо</t>
  </si>
  <si>
    <t>Lkhagvabaatar бичсэн огноо</t>
  </si>
  <si>
    <t>Хүлээн авах хэсгийн огноо</t>
  </si>
  <si>
    <t>Нөөцийн хэсгийн огноо</t>
  </si>
  <si>
    <t>Технологийн хэсгийн огноо</t>
  </si>
  <si>
    <t>Бүтээгдэхүүн борлуулалтын хэсгийн огноо</t>
  </si>
  <si>
    <t>Эдийн засгийн хэсгийн огноо</t>
  </si>
  <si>
    <t>Хэсгийн нэр</t>
  </si>
  <si>
    <t>огноо-1</t>
  </si>
  <si>
    <t>огноо-2</t>
  </si>
  <si>
    <t>огноо-3</t>
  </si>
  <si>
    <t>огноо-4</t>
  </si>
  <si>
    <t>огноо-5</t>
  </si>
  <si>
    <t>огноо-6</t>
  </si>
  <si>
    <t>огноо-7</t>
  </si>
  <si>
    <t>огноо-8</t>
  </si>
  <si>
    <t>огноо-9</t>
  </si>
  <si>
    <t>огноо-10</t>
  </si>
  <si>
    <t>огноо-11</t>
  </si>
  <si>
    <t>огноо-12</t>
  </si>
  <si>
    <t>огноо-13</t>
  </si>
  <si>
    <t>огноо-14</t>
  </si>
  <si>
    <t>огноо-15</t>
  </si>
  <si>
    <t>огноо-16</t>
  </si>
  <si>
    <t>огноо-17</t>
  </si>
  <si>
    <t>огноо-18</t>
  </si>
  <si>
    <t>огноо-19</t>
  </si>
  <si>
    <t>огноо-20</t>
  </si>
  <si>
    <t>огноо-21</t>
  </si>
  <si>
    <t>огноо-22</t>
  </si>
  <si>
    <t>огноо-23</t>
  </si>
  <si>
    <t>огноо-24</t>
  </si>
  <si>
    <t>огноо-25</t>
  </si>
  <si>
    <t>огноо-26</t>
  </si>
  <si>
    <t>огноо-27</t>
  </si>
  <si>
    <t>огноо-28</t>
  </si>
  <si>
    <t>огноо-29</t>
  </si>
  <si>
    <t>огноо-30</t>
  </si>
  <si>
    <t>огноо-31</t>
  </si>
  <si>
    <t>огноо-32</t>
  </si>
  <si>
    <t>огноо-33</t>
  </si>
  <si>
    <t>огноо-34</t>
  </si>
  <si>
    <t>огноо-35</t>
  </si>
  <si>
    <t>огноо-36</t>
  </si>
  <si>
    <t>огноо-37</t>
  </si>
  <si>
    <t>огноо-38</t>
  </si>
  <si>
    <t>огноо-39</t>
  </si>
  <si>
    <t>огноо-40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</si>
</sst>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h:mm\ AM/PM;@"/>
    <numFmt numFmtId="165" formatCode="[h]:mm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sz val="11"/>
      <name val="Arial"/>
      <family val="2"/>
    </font>
    <font>
      <b/>
      <sz val="12"/>
      <color theme="4"/>
      <name val="Arial"/>
      <family val="2"/>
    </font>
    <font>
      <b/>
      <sz val="10"/>
      <color rgb="FF0070C0"/>
      <name val="Arial"/>
      <family val="2"/>
    </font>
    <font>
      <b/>
      <sz val="10"/>
      <color theme="4"/>
      <name val="Arial"/>
      <family val="2"/>
    </font>
    <font>
      <b/>
      <sz val="10"/>
      <color theme="8"/>
      <name val="Arial"/>
      <family val="2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</font>
    <font>
      <b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/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43" fontId="0" fillId="4" borderId="0" xfId="0" applyNumberFormat="1" applyFill="1" applyAlignment="1">
      <alignment vertical="center"/>
    </xf>
    <xf numFmtId="43" fontId="0" fillId="4" borderId="0" xfId="0" applyNumberForma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5" fillId="5" borderId="0" xfId="1" applyFont="1" applyFill="1"/>
    <xf numFmtId="0" fontId="5" fillId="0" borderId="0" xfId="0" applyFont="1"/>
    <xf numFmtId="22" fontId="0" fillId="0" borderId="0" xfId="0" applyNumberFormat="1" applyFill="1"/>
    <xf numFmtId="22" fontId="0" fillId="0" borderId="0" xfId="0" applyNumberFormat="1" applyFont="1" applyFill="1"/>
    <xf numFmtId="22" fontId="0" fillId="5" borderId="0" xfId="0" applyNumberFormat="1" applyFill="1"/>
    <xf numFmtId="43" fontId="7" fillId="5" borderId="0" xfId="0" applyNumberFormat="1" applyFont="1" applyFill="1" applyAlignment="1">
      <alignment horizontal="center" vertical="center"/>
    </xf>
    <xf numFmtId="0" fontId="0" fillId="0" borderId="0" xfId="0" applyFill="1"/>
    <xf numFmtId="0" fontId="8" fillId="0" borderId="0" xfId="0" applyFont="1"/>
    <xf numFmtId="43" fontId="8" fillId="0" borderId="0" xfId="1" applyFont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22" fontId="0" fillId="0" borderId="0" xfId="0" applyNumberFormat="1"/>
    <xf numFmtId="0" fontId="10" fillId="0" borderId="0" xfId="0" applyFont="1"/>
    <xf numFmtId="0" fontId="9" fillId="0" borderId="0" xfId="0" applyFont="1"/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 wrapText="1"/>
    </xf>
    <xf numFmtId="0" fontId="2" fillId="0" borderId="0" xfId="2"/>
    <xf numFmtId="0" fontId="11" fillId="0" borderId="0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/>
    </xf>
    <xf numFmtId="0" fontId="13" fillId="0" borderId="5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2" fillId="3" borderId="0" xfId="2" applyFill="1"/>
    <xf numFmtId="0" fontId="13" fillId="3" borderId="2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vertical="center" wrapText="1"/>
    </xf>
    <xf numFmtId="0" fontId="1" fillId="0" borderId="0" xfId="2" applyFont="1"/>
    <xf numFmtId="0" fontId="12" fillId="0" borderId="1" xfId="2" applyFont="1" applyBorder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АМГТГ-т</a:t>
            </a:r>
            <a:r>
              <a:rPr lang="mn-MN" baseline="0"/>
              <a:t> байсан хугацаа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302532802225769"/>
          <c:y val="0.22907955141985073"/>
          <c:w val="0.42829623072746131"/>
          <c:h val="0.706220163945596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4.5643375741092923E-2"/>
                  <c:y val="-2.96954222730727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988293641208956E-2"/>
                  <c:y val="-8.167600183997744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6698742411799766E-2"/>
                  <c:y val="-2.0479205563222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0412443843292594E-2"/>
                  <c:y val="3.560624509565138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7941484308326509E-2"/>
                  <c:y val="-8.78434396731336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6.7987071954158054E-2"/>
                  <c:y val="-1.3539127947526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('Report Талстмолор'!$A$13,'Report Талстмолор'!$A$18,'Report Талстмолор'!$A$25,'Report Талстмолор'!$A$36,'Report Талстмолор'!$A$40,'Report Талстмолор'!$A$47)</c:f>
              <c:strCache>
                <c:ptCount val="6"/>
                <c:pt idx="0">
                  <c:v>Хүлээн авах хэсэг</c:v>
                </c:pt>
                <c:pt idx="1">
                  <c:v>Нөөцийн хэсэг</c:v>
                </c:pt>
                <c:pt idx="2">
                  <c:v>Технологийн хэсэг</c:v>
                </c:pt>
                <c:pt idx="3">
                  <c:v>Бүт.борлуулалтын хэсэг</c:v>
                </c:pt>
                <c:pt idx="4">
                  <c:v>Эдийн засгийн хэсэг</c:v>
                </c:pt>
                <c:pt idx="5">
                  <c:v>Эцсийн шийдвэр</c:v>
                </c:pt>
              </c:strCache>
            </c:strRef>
          </c:cat>
          <c:val>
            <c:numRef>
              <c:f>('Report Талстмолор'!$C$16,'Report Талстмолор'!$C$22,'Report Талстмолор'!$C$34,'Report Талстмолор'!$C$38,'Report Талстмолор'!$C$45,'Report Талстмолор'!$C$47)</c:f>
              <c:numCache>
                <c:formatCode>_(* #,##0.00_);_(* \(#,##0.00\);_(* "-"??_);_(@_)</c:formatCode>
                <c:ptCount val="6"/>
                <c:pt idx="0">
                  <c:v>1.7486111111138598</c:v>
                </c:pt>
                <c:pt idx="1">
                  <c:v>3.7562499999985448</c:v>
                </c:pt>
                <c:pt idx="2">
                  <c:v>4.4402777777722804</c:v>
                </c:pt>
                <c:pt idx="3">
                  <c:v>1.6965277777708252</c:v>
                </c:pt>
                <c:pt idx="4">
                  <c:v>6.8749999998544808E-2</c:v>
                </c:pt>
                <c:pt idx="5">
                  <c:v>1.2458333333488554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Төлөвлөгөө албажсан</a:t>
            </a:r>
            <a:r>
              <a:rPr lang="mn-MN" baseline="0"/>
              <a:t> хугацаа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('Report Талстмолор'!$U$4,'Report Талстмолор'!$U$10)</c:f>
              <c:strCache>
                <c:ptCount val="2"/>
                <c:pt idx="0">
                  <c:v>ААН дээр удсан хугацаа</c:v>
                </c:pt>
                <c:pt idx="1">
                  <c:v>АМГТГ-т байсан хугацаа</c:v>
                </c:pt>
              </c:strCache>
            </c:strRef>
          </c:cat>
          <c:val>
            <c:numRef>
              <c:f>('Report Талстмолор'!$T$4,'Report Талстмолор'!$T$10)</c:f>
              <c:numCache>
                <c:formatCode>_(* #,##0.00_);_(* \(#,##0.00\);_(* "-"??_);_(@_)</c:formatCode>
                <c:ptCount val="2"/>
                <c:pt idx="0">
                  <c:v>113.82777777777665</c:v>
                </c:pt>
                <c:pt idx="1">
                  <c:v>12.95625000000291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22412</xdr:colOff>
      <xdr:row>34</xdr:row>
      <xdr:rowOff>17929</xdr:rowOff>
    </xdr:from>
    <xdr:to>
      <xdr:col>31</xdr:col>
      <xdr:colOff>528918</xdr:colOff>
      <xdr:row>60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22411</xdr:colOff>
      <xdr:row>13</xdr:row>
      <xdr:rowOff>17929</xdr:rowOff>
    </xdr:from>
    <xdr:to>
      <xdr:col>26</xdr:col>
      <xdr:colOff>358587</xdr:colOff>
      <xdr:row>31</xdr:row>
      <xdr:rowOff>94129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4"/>
  <sheetViews>
    <sheetView zoomScale="76" zoomScaleNormal="76" workbookViewId="0">
      <pane xSplit="4" ySplit="6" topLeftCell="L7" activePane="bottomRight" state="frozen"/>
      <selection pane="topRight" activeCell="E1" sqref="E1"/>
      <selection pane="bottomLeft" activeCell="A7" sqref="A7"/>
      <selection pane="bottomRight" activeCell="R29" sqref="R29"/>
    </sheetView>
  </sheetViews>
  <sheetFormatPr defaultRowHeight="27" customHeight="1" x14ac:dyDescent="0.2"/>
  <cols>
    <col min="1" max="1" width="11.28515625" style="31" customWidth="1"/>
    <col min="2" max="13" width="18.7109375" style="31" customWidth="1"/>
    <col min="14" max="14" width="7.7109375" style="31" bestFit="1" customWidth="1"/>
    <col min="15" max="15" width="21" style="31" customWidth="1"/>
    <col min="16" max="16" width="3.7109375" style="29" bestFit="1" customWidth="1"/>
    <col min="17" max="17" width="40" style="29" customWidth="1"/>
    <col min="18" max="23" width="12.7109375" style="29" customWidth="1"/>
    <col min="24" max="24" width="12.7109375" style="30" customWidth="1"/>
    <col min="25" max="57" width="12.7109375" style="29" customWidth="1"/>
    <col min="58" max="16384" width="9.140625" style="29"/>
  </cols>
  <sheetData>
    <row r="1" spans="1:146" ht="27" customHeight="1" x14ac:dyDescent="0.2">
      <c r="A1" s="42" t="s">
        <v>114</v>
      </c>
      <c r="B1" s="42"/>
      <c r="C1" s="42"/>
      <c r="D1" s="42"/>
    </row>
    <row r="2" spans="1:146" ht="27" customHeight="1" x14ac:dyDescent="0.25">
      <c r="A2" s="43" t="s">
        <v>113</v>
      </c>
      <c r="B2" s="43"/>
      <c r="C2" s="32">
        <v>2020</v>
      </c>
    </row>
    <row r="3" spans="1:146" ht="27" customHeight="1" x14ac:dyDescent="0.25">
      <c r="A3" s="38" t="s">
        <v>112</v>
      </c>
      <c r="B3" s="38"/>
      <c r="C3" s="32" t="s">
        <v>111</v>
      </c>
    </row>
    <row r="4" spans="1:146" s="30" customFormat="1" ht="27" customHeight="1" x14ac:dyDescent="0.2">
      <c r="A4" s="39" t="s">
        <v>110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9"/>
    </row>
    <row r="5" spans="1:146" s="30" customFormat="1" ht="38.25" customHeight="1" x14ac:dyDescent="0.2">
      <c r="A5" s="36" t="s">
        <v>109</v>
      </c>
      <c r="B5" s="36" t="s">
        <v>108</v>
      </c>
      <c r="C5" s="36" t="s">
        <v>107</v>
      </c>
      <c r="D5" s="36" t="s">
        <v>106</v>
      </c>
      <c r="E5" s="36" t="s">
        <v>105</v>
      </c>
      <c r="F5" s="37" t="s">
        <v>104</v>
      </c>
      <c r="G5" s="36" t="s">
        <v>103</v>
      </c>
      <c r="H5" s="36" t="s">
        <v>102</v>
      </c>
      <c r="I5" s="36" t="s">
        <v>101</v>
      </c>
      <c r="J5" s="37" t="s">
        <v>100</v>
      </c>
      <c r="K5" s="37" t="s">
        <v>99</v>
      </c>
      <c r="L5" s="46" t="s">
        <v>2</v>
      </c>
      <c r="M5" s="46" t="s">
        <v>6</v>
      </c>
      <c r="N5" s="36" t="s">
        <v>98</v>
      </c>
      <c r="O5" s="36" t="s">
        <v>97</v>
      </c>
      <c r="P5" s="36" t="s">
        <v>0</v>
      </c>
      <c r="Q5" s="47" t="s">
        <v>124</v>
      </c>
      <c r="R5" s="47" t="s">
        <v>125</v>
      </c>
      <c r="S5" s="47" t="s">
        <v>126</v>
      </c>
      <c r="T5" s="47" t="s">
        <v>127</v>
      </c>
      <c r="U5" s="47" t="s">
        <v>128</v>
      </c>
      <c r="V5" s="47" t="s">
        <v>129</v>
      </c>
      <c r="W5" s="47" t="s">
        <v>130</v>
      </c>
      <c r="X5" s="47" t="s">
        <v>131</v>
      </c>
      <c r="Y5" s="47" t="s">
        <v>132</v>
      </c>
      <c r="Z5" s="47" t="s">
        <v>133</v>
      </c>
      <c r="AA5" s="47" t="s">
        <v>134</v>
      </c>
      <c r="AB5" s="47" t="s">
        <v>135</v>
      </c>
      <c r="AC5" s="47" t="s">
        <v>136</v>
      </c>
      <c r="AD5" s="47" t="s">
        <v>137</v>
      </c>
      <c r="AE5" s="47" t="s">
        <v>138</v>
      </c>
      <c r="AF5" s="47" t="s">
        <v>139</v>
      </c>
      <c r="AG5" s="47" t="s">
        <v>140</v>
      </c>
      <c r="AH5" s="47" t="s">
        <v>141</v>
      </c>
      <c r="AI5" s="47" t="s">
        <v>142</v>
      </c>
      <c r="AJ5" s="47" t="s">
        <v>143</v>
      </c>
      <c r="AK5" s="47" t="s">
        <v>144</v>
      </c>
      <c r="AL5" s="47" t="s">
        <v>145</v>
      </c>
      <c r="AM5" s="47" t="s">
        <v>146</v>
      </c>
      <c r="AN5" s="47" t="s">
        <v>147</v>
      </c>
      <c r="AO5" s="47" t="s">
        <v>148</v>
      </c>
      <c r="AP5" s="47" t="s">
        <v>149</v>
      </c>
      <c r="AQ5" s="47" t="s">
        <v>150</v>
      </c>
      <c r="AR5" s="47" t="s">
        <v>151</v>
      </c>
      <c r="AS5" s="47" t="s">
        <v>152</v>
      </c>
      <c r="AT5" s="47" t="s">
        <v>153</v>
      </c>
      <c r="AU5" s="47" t="s">
        <v>154</v>
      </c>
      <c r="AV5" s="47" t="s">
        <v>155</v>
      </c>
      <c r="AW5" s="47" t="s">
        <v>156</v>
      </c>
      <c r="AX5" s="47" t="s">
        <v>157</v>
      </c>
      <c r="AY5" s="47" t="s">
        <v>158</v>
      </c>
      <c r="AZ5" s="47" t="s">
        <v>159</v>
      </c>
      <c r="BA5" s="47" t="s">
        <v>160</v>
      </c>
      <c r="BB5" s="47" t="s">
        <v>161</v>
      </c>
      <c r="BC5" s="47" t="s">
        <v>162</v>
      </c>
      <c r="BD5" s="47" t="s">
        <v>163</v>
      </c>
      <c r="BE5" s="47" t="s">
        <v>164</v>
      </c>
    </row>
    <row r="6" spans="1:146" s="30" customFormat="1" ht="27" customHeight="1" x14ac:dyDescent="0.2">
      <c r="A6" s="34">
        <v>1</v>
      </c>
      <c r="B6" s="34">
        <v>2</v>
      </c>
      <c r="C6" s="34">
        <v>3</v>
      </c>
      <c r="D6" s="34">
        <v>4</v>
      </c>
      <c r="E6" s="35">
        <v>5</v>
      </c>
      <c r="F6" s="35">
        <v>6</v>
      </c>
      <c r="G6" s="34">
        <v>7</v>
      </c>
      <c r="H6" s="34">
        <v>8</v>
      </c>
      <c r="I6" s="34">
        <v>9</v>
      </c>
      <c r="J6" s="34">
        <v>10</v>
      </c>
      <c r="K6" s="35">
        <v>11</v>
      </c>
      <c r="L6" s="44"/>
      <c r="M6" s="44"/>
      <c r="N6" s="35">
        <v>12</v>
      </c>
      <c r="O6" s="35">
        <v>13</v>
      </c>
      <c r="P6" s="34">
        <v>14</v>
      </c>
      <c r="Q6" s="34">
        <v>15</v>
      </c>
      <c r="R6" s="34">
        <v>16</v>
      </c>
      <c r="S6" s="34">
        <v>17</v>
      </c>
      <c r="T6" s="34">
        <v>18</v>
      </c>
      <c r="U6" s="34">
        <v>19</v>
      </c>
      <c r="V6" s="34">
        <v>20</v>
      </c>
      <c r="W6" s="34">
        <v>21</v>
      </c>
      <c r="X6" s="34">
        <v>22</v>
      </c>
      <c r="Y6" s="34">
        <v>23</v>
      </c>
      <c r="Z6" s="34">
        <v>24</v>
      </c>
      <c r="AA6" s="34">
        <v>25</v>
      </c>
      <c r="AB6" s="34">
        <v>26</v>
      </c>
      <c r="AC6" s="34">
        <v>27</v>
      </c>
      <c r="AD6" s="34">
        <v>28</v>
      </c>
      <c r="AE6" s="34">
        <v>29</v>
      </c>
      <c r="AF6" s="34">
        <v>30</v>
      </c>
      <c r="AG6" s="34">
        <v>31</v>
      </c>
      <c r="AH6" s="34">
        <v>32</v>
      </c>
      <c r="AI6" s="34">
        <v>33</v>
      </c>
      <c r="AJ6" s="34">
        <v>34</v>
      </c>
      <c r="AK6" s="34">
        <v>35</v>
      </c>
      <c r="AL6" s="34">
        <v>36</v>
      </c>
      <c r="AM6" s="34">
        <v>37</v>
      </c>
      <c r="AN6" s="34">
        <v>38</v>
      </c>
      <c r="AO6" s="34">
        <v>39</v>
      </c>
      <c r="AP6" s="34">
        <v>40</v>
      </c>
      <c r="AQ6" s="34">
        <v>41</v>
      </c>
      <c r="AR6" s="34">
        <v>42</v>
      </c>
      <c r="AS6" s="34">
        <v>43</v>
      </c>
      <c r="AT6" s="34">
        <v>44</v>
      </c>
      <c r="AU6" s="34">
        <v>45</v>
      </c>
      <c r="AV6" s="34">
        <v>46</v>
      </c>
      <c r="AW6" s="34">
        <v>47</v>
      </c>
      <c r="AX6" s="34">
        <v>48</v>
      </c>
      <c r="AY6" s="34">
        <v>49</v>
      </c>
      <c r="AZ6" s="34">
        <v>50</v>
      </c>
      <c r="BA6" s="34">
        <v>51</v>
      </c>
      <c r="BB6" s="34">
        <v>52</v>
      </c>
      <c r="BC6" s="34">
        <v>53</v>
      </c>
      <c r="BD6" s="34">
        <v>54</v>
      </c>
      <c r="BE6" s="34">
        <v>55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</row>
    <row r="7" spans="1:146" ht="15" x14ac:dyDescent="0.25">
      <c r="A7" s="32">
        <v>11</v>
      </c>
      <c r="B7" s="32" t="s">
        <v>96</v>
      </c>
      <c r="C7" s="32">
        <v>2074192</v>
      </c>
      <c r="D7" s="32" t="s">
        <v>95</v>
      </c>
      <c r="E7" s="32" t="s">
        <v>94</v>
      </c>
      <c r="F7" s="32" t="s">
        <v>93</v>
      </c>
      <c r="G7" s="32" t="s">
        <v>92</v>
      </c>
      <c r="H7" s="32" t="s">
        <v>91</v>
      </c>
      <c r="I7" s="32">
        <v>2540.91</v>
      </c>
      <c r="J7" s="32" t="s">
        <v>87</v>
      </c>
      <c r="K7" s="32" t="s">
        <v>86</v>
      </c>
      <c r="L7" s="45"/>
      <c r="M7" s="45"/>
      <c r="N7" s="32">
        <v>2020</v>
      </c>
      <c r="O7" s="32" t="s">
        <v>81</v>
      </c>
      <c r="P7" s="32">
        <v>1</v>
      </c>
      <c r="Q7" s="48" t="s">
        <v>115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146" ht="15" x14ac:dyDescent="0.25">
      <c r="A8" s="32">
        <v>11</v>
      </c>
      <c r="B8" s="32" t="s">
        <v>96</v>
      </c>
      <c r="C8" s="32">
        <v>2074192</v>
      </c>
      <c r="D8" s="32" t="s">
        <v>95</v>
      </c>
      <c r="E8" s="32" t="s">
        <v>94</v>
      </c>
      <c r="F8" s="32" t="s">
        <v>93</v>
      </c>
      <c r="G8" s="32" t="s">
        <v>92</v>
      </c>
      <c r="H8" s="32" t="s">
        <v>91</v>
      </c>
      <c r="I8" s="32">
        <v>2540.91</v>
      </c>
      <c r="J8" s="32" t="s">
        <v>87</v>
      </c>
      <c r="K8" s="32" t="s">
        <v>86</v>
      </c>
      <c r="L8" s="45"/>
      <c r="M8" s="45"/>
      <c r="N8" s="32">
        <v>2020</v>
      </c>
      <c r="O8" s="32" t="s">
        <v>81</v>
      </c>
      <c r="P8" s="32">
        <v>2</v>
      </c>
      <c r="Q8" s="48" t="s">
        <v>116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</row>
    <row r="9" spans="1:146" ht="15" x14ac:dyDescent="0.25">
      <c r="A9" s="32">
        <v>11</v>
      </c>
      <c r="B9" s="32" t="s">
        <v>96</v>
      </c>
      <c r="C9" s="32">
        <v>2074192</v>
      </c>
      <c r="D9" s="32" t="s">
        <v>95</v>
      </c>
      <c r="E9" s="32" t="s">
        <v>94</v>
      </c>
      <c r="F9" s="32" t="s">
        <v>93</v>
      </c>
      <c r="G9" s="32" t="s">
        <v>92</v>
      </c>
      <c r="H9" s="32" t="s">
        <v>91</v>
      </c>
      <c r="I9" s="32">
        <v>2540.91</v>
      </c>
      <c r="J9" s="32" t="s">
        <v>87</v>
      </c>
      <c r="K9" s="32" t="s">
        <v>86</v>
      </c>
      <c r="L9" s="45"/>
      <c r="M9" s="45"/>
      <c r="N9" s="32">
        <v>2020</v>
      </c>
      <c r="O9" s="32" t="s">
        <v>81</v>
      </c>
      <c r="P9" s="32">
        <v>3</v>
      </c>
      <c r="Q9" s="48" t="s">
        <v>117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</row>
    <row r="10" spans="1:146" ht="15" x14ac:dyDescent="0.25">
      <c r="A10" s="32">
        <v>11</v>
      </c>
      <c r="B10" s="32" t="s">
        <v>96</v>
      </c>
      <c r="C10" s="32">
        <v>2074192</v>
      </c>
      <c r="D10" s="32" t="s">
        <v>95</v>
      </c>
      <c r="E10" s="32" t="s">
        <v>94</v>
      </c>
      <c r="F10" s="32" t="s">
        <v>93</v>
      </c>
      <c r="G10" s="32" t="s">
        <v>92</v>
      </c>
      <c r="H10" s="32" t="s">
        <v>91</v>
      </c>
      <c r="I10" s="32">
        <v>2540.91</v>
      </c>
      <c r="J10" s="32" t="s">
        <v>87</v>
      </c>
      <c r="K10" s="32" t="s">
        <v>86</v>
      </c>
      <c r="L10" s="45"/>
      <c r="M10" s="45"/>
      <c r="N10" s="32">
        <v>2020</v>
      </c>
      <c r="O10" s="32" t="s">
        <v>81</v>
      </c>
      <c r="P10" s="32">
        <v>4</v>
      </c>
      <c r="Q10" s="48" t="s">
        <v>118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146" ht="15" x14ac:dyDescent="0.25">
      <c r="A11" s="32">
        <v>11</v>
      </c>
      <c r="B11" s="32" t="s">
        <v>96</v>
      </c>
      <c r="C11" s="32">
        <v>2074192</v>
      </c>
      <c r="D11" s="32" t="s">
        <v>95</v>
      </c>
      <c r="E11" s="32" t="s">
        <v>94</v>
      </c>
      <c r="F11" s="32" t="s">
        <v>93</v>
      </c>
      <c r="G11" s="32" t="s">
        <v>92</v>
      </c>
      <c r="H11" s="32" t="s">
        <v>91</v>
      </c>
      <c r="I11" s="32">
        <v>2540.91</v>
      </c>
      <c r="J11" s="32" t="s">
        <v>87</v>
      </c>
      <c r="K11" s="32" t="s">
        <v>86</v>
      </c>
      <c r="L11" s="45"/>
      <c r="M11" s="45"/>
      <c r="N11" s="32">
        <v>2020</v>
      </c>
      <c r="O11" s="32" t="s">
        <v>81</v>
      </c>
      <c r="P11" s="32">
        <v>5</v>
      </c>
      <c r="Q11" s="48" t="s">
        <v>119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</row>
    <row r="12" spans="1:146" ht="15" x14ac:dyDescent="0.25">
      <c r="A12" s="32">
        <v>11</v>
      </c>
      <c r="B12" s="32" t="s">
        <v>96</v>
      </c>
      <c r="C12" s="32">
        <v>2074192</v>
      </c>
      <c r="D12" s="32" t="s">
        <v>95</v>
      </c>
      <c r="E12" s="32" t="s">
        <v>94</v>
      </c>
      <c r="F12" s="32" t="s">
        <v>93</v>
      </c>
      <c r="G12" s="32" t="s">
        <v>92</v>
      </c>
      <c r="H12" s="32" t="s">
        <v>91</v>
      </c>
      <c r="I12" s="32">
        <v>2540.91</v>
      </c>
      <c r="J12" s="32" t="s">
        <v>87</v>
      </c>
      <c r="K12" s="32" t="s">
        <v>86</v>
      </c>
      <c r="L12" s="45"/>
      <c r="M12" s="45"/>
      <c r="N12" s="32">
        <v>2020</v>
      </c>
      <c r="O12" s="32" t="s">
        <v>81</v>
      </c>
      <c r="P12" s="32">
        <v>6</v>
      </c>
      <c r="Q12" s="48" t="s">
        <v>120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146" ht="15" x14ac:dyDescent="0.25">
      <c r="A13" s="32">
        <v>11</v>
      </c>
      <c r="B13" s="32" t="s">
        <v>96</v>
      </c>
      <c r="C13" s="32">
        <v>2074192</v>
      </c>
      <c r="D13" s="32" t="s">
        <v>95</v>
      </c>
      <c r="E13" s="32" t="s">
        <v>94</v>
      </c>
      <c r="F13" s="32" t="s">
        <v>93</v>
      </c>
      <c r="G13" s="32" t="s">
        <v>92</v>
      </c>
      <c r="H13" s="32" t="s">
        <v>91</v>
      </c>
      <c r="I13" s="32">
        <v>2540.91</v>
      </c>
      <c r="J13" s="32" t="s">
        <v>87</v>
      </c>
      <c r="K13" s="32" t="s">
        <v>86</v>
      </c>
      <c r="L13" s="45"/>
      <c r="M13" s="45"/>
      <c r="N13" s="32">
        <v>2020</v>
      </c>
      <c r="O13" s="32" t="s">
        <v>81</v>
      </c>
      <c r="P13" s="32">
        <v>7</v>
      </c>
      <c r="Q13" s="48" t="s">
        <v>121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</row>
    <row r="14" spans="1:146" ht="15" x14ac:dyDescent="0.25">
      <c r="A14" s="32">
        <v>11</v>
      </c>
      <c r="B14" s="32" t="s">
        <v>96</v>
      </c>
      <c r="C14" s="32">
        <v>2074192</v>
      </c>
      <c r="D14" s="32" t="s">
        <v>95</v>
      </c>
      <c r="E14" s="32" t="s">
        <v>94</v>
      </c>
      <c r="F14" s="32" t="s">
        <v>93</v>
      </c>
      <c r="G14" s="32" t="s">
        <v>92</v>
      </c>
      <c r="H14" s="32" t="s">
        <v>91</v>
      </c>
      <c r="I14" s="32">
        <v>2540.91</v>
      </c>
      <c r="J14" s="32" t="s">
        <v>87</v>
      </c>
      <c r="K14" s="32" t="s">
        <v>86</v>
      </c>
      <c r="L14" s="45"/>
      <c r="M14" s="45"/>
      <c r="N14" s="32">
        <v>2020</v>
      </c>
      <c r="O14" s="32" t="s">
        <v>81</v>
      </c>
      <c r="P14" s="32">
        <v>8</v>
      </c>
      <c r="Q14" s="48" t="s">
        <v>122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</row>
    <row r="15" spans="1:146" ht="15" x14ac:dyDescent="0.25">
      <c r="A15" s="32">
        <v>11</v>
      </c>
      <c r="B15" s="32" t="s">
        <v>96</v>
      </c>
      <c r="C15" s="32">
        <v>2074192</v>
      </c>
      <c r="D15" s="32" t="s">
        <v>95</v>
      </c>
      <c r="E15" s="32" t="s">
        <v>94</v>
      </c>
      <c r="F15" s="32" t="s">
        <v>93</v>
      </c>
      <c r="G15" s="32" t="s">
        <v>92</v>
      </c>
      <c r="H15" s="32" t="s">
        <v>91</v>
      </c>
      <c r="I15" s="32">
        <v>2540.91</v>
      </c>
      <c r="J15" s="32" t="s">
        <v>87</v>
      </c>
      <c r="K15" s="32" t="s">
        <v>86</v>
      </c>
      <c r="L15" s="45"/>
      <c r="M15" s="45"/>
      <c r="N15" s="32">
        <v>2020</v>
      </c>
      <c r="O15" s="32" t="s">
        <v>81</v>
      </c>
      <c r="P15" s="32">
        <v>9</v>
      </c>
      <c r="Q15" s="48" t="s">
        <v>123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</row>
    <row r="16" spans="1:146" ht="15" x14ac:dyDescent="0.25">
      <c r="A16" s="32">
        <v>104</v>
      </c>
      <c r="B16" s="32" t="s">
        <v>90</v>
      </c>
      <c r="C16" s="32">
        <v>2066866</v>
      </c>
      <c r="D16" s="32" t="s">
        <v>89</v>
      </c>
      <c r="E16" s="32" t="s">
        <v>40</v>
      </c>
      <c r="F16" s="32" t="s">
        <v>84</v>
      </c>
      <c r="G16" s="32" t="s">
        <v>85</v>
      </c>
      <c r="H16" s="32" t="s">
        <v>88</v>
      </c>
      <c r="I16" s="32">
        <v>42.98</v>
      </c>
      <c r="J16" s="32" t="s">
        <v>83</v>
      </c>
      <c r="K16" s="32" t="s">
        <v>82</v>
      </c>
      <c r="L16" s="45"/>
      <c r="M16" s="45"/>
      <c r="N16" s="32">
        <v>2020</v>
      </c>
      <c r="O16" s="32" t="s">
        <v>81</v>
      </c>
      <c r="P16" s="32">
        <v>1</v>
      </c>
      <c r="Q16" s="48" t="s">
        <v>115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</row>
    <row r="17" spans="1:57" ht="15" x14ac:dyDescent="0.25">
      <c r="A17" s="32">
        <v>104</v>
      </c>
      <c r="B17" s="32" t="s">
        <v>90</v>
      </c>
      <c r="C17" s="32">
        <v>2066866</v>
      </c>
      <c r="D17" s="32" t="s">
        <v>89</v>
      </c>
      <c r="E17" s="32" t="s">
        <v>40</v>
      </c>
      <c r="F17" s="32" t="s">
        <v>84</v>
      </c>
      <c r="G17" s="32" t="s">
        <v>85</v>
      </c>
      <c r="H17" s="32" t="s">
        <v>88</v>
      </c>
      <c r="I17" s="32">
        <v>42.98</v>
      </c>
      <c r="J17" s="32" t="s">
        <v>83</v>
      </c>
      <c r="K17" s="32" t="s">
        <v>82</v>
      </c>
      <c r="L17" s="45"/>
      <c r="M17" s="45"/>
      <c r="N17" s="32">
        <v>2020</v>
      </c>
      <c r="O17" s="32" t="s">
        <v>81</v>
      </c>
      <c r="P17" s="32">
        <v>2</v>
      </c>
      <c r="Q17" s="48" t="s">
        <v>116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ht="15" x14ac:dyDescent="0.25">
      <c r="A18" s="32">
        <v>104</v>
      </c>
      <c r="B18" s="32" t="s">
        <v>90</v>
      </c>
      <c r="C18" s="32">
        <v>2066866</v>
      </c>
      <c r="D18" s="32" t="s">
        <v>89</v>
      </c>
      <c r="E18" s="32" t="s">
        <v>40</v>
      </c>
      <c r="F18" s="32" t="s">
        <v>84</v>
      </c>
      <c r="G18" s="32" t="s">
        <v>85</v>
      </c>
      <c r="H18" s="32" t="s">
        <v>88</v>
      </c>
      <c r="I18" s="32">
        <v>42.98</v>
      </c>
      <c r="J18" s="32" t="s">
        <v>83</v>
      </c>
      <c r="K18" s="32" t="s">
        <v>82</v>
      </c>
      <c r="L18" s="45"/>
      <c r="M18" s="45"/>
      <c r="N18" s="32">
        <v>2020</v>
      </c>
      <c r="O18" s="32" t="s">
        <v>81</v>
      </c>
      <c r="P18" s="32">
        <v>3</v>
      </c>
      <c r="Q18" s="48" t="s">
        <v>117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</row>
    <row r="19" spans="1:57" ht="15" x14ac:dyDescent="0.25">
      <c r="A19" s="32">
        <v>104</v>
      </c>
      <c r="B19" s="32" t="s">
        <v>90</v>
      </c>
      <c r="C19" s="32">
        <v>2066866</v>
      </c>
      <c r="D19" s="32" t="s">
        <v>89</v>
      </c>
      <c r="E19" s="32" t="s">
        <v>40</v>
      </c>
      <c r="F19" s="32" t="s">
        <v>84</v>
      </c>
      <c r="G19" s="32" t="s">
        <v>85</v>
      </c>
      <c r="H19" s="32" t="s">
        <v>88</v>
      </c>
      <c r="I19" s="32">
        <v>42.98</v>
      </c>
      <c r="J19" s="32" t="s">
        <v>83</v>
      </c>
      <c r="K19" s="32" t="s">
        <v>82</v>
      </c>
      <c r="L19" s="45"/>
      <c r="M19" s="45"/>
      <c r="N19" s="32">
        <v>2020</v>
      </c>
      <c r="O19" s="32" t="s">
        <v>81</v>
      </c>
      <c r="P19" s="32">
        <v>4</v>
      </c>
      <c r="Q19" s="48" t="s">
        <v>118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</row>
    <row r="20" spans="1:57" ht="15" x14ac:dyDescent="0.25">
      <c r="A20" s="32">
        <v>104</v>
      </c>
      <c r="B20" s="32" t="s">
        <v>90</v>
      </c>
      <c r="C20" s="32">
        <v>2066866</v>
      </c>
      <c r="D20" s="32" t="s">
        <v>89</v>
      </c>
      <c r="E20" s="32" t="s">
        <v>40</v>
      </c>
      <c r="F20" s="32" t="s">
        <v>84</v>
      </c>
      <c r="G20" s="32" t="s">
        <v>85</v>
      </c>
      <c r="H20" s="32" t="s">
        <v>88</v>
      </c>
      <c r="I20" s="32">
        <v>42.98</v>
      </c>
      <c r="J20" s="32" t="s">
        <v>83</v>
      </c>
      <c r="K20" s="32" t="s">
        <v>82</v>
      </c>
      <c r="L20" s="45"/>
      <c r="M20" s="45"/>
      <c r="N20" s="32">
        <v>2020</v>
      </c>
      <c r="O20" s="32" t="s">
        <v>81</v>
      </c>
      <c r="P20" s="32">
        <v>5</v>
      </c>
      <c r="Q20" s="48" t="s">
        <v>119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</row>
    <row r="21" spans="1:57" ht="15" x14ac:dyDescent="0.25">
      <c r="A21" s="32">
        <v>104</v>
      </c>
      <c r="B21" s="32" t="s">
        <v>90</v>
      </c>
      <c r="C21" s="32">
        <v>2066866</v>
      </c>
      <c r="D21" s="32" t="s">
        <v>89</v>
      </c>
      <c r="E21" s="32" t="s">
        <v>40</v>
      </c>
      <c r="F21" s="32" t="s">
        <v>84</v>
      </c>
      <c r="G21" s="32" t="s">
        <v>85</v>
      </c>
      <c r="H21" s="32" t="s">
        <v>88</v>
      </c>
      <c r="I21" s="32">
        <v>42.98</v>
      </c>
      <c r="J21" s="32" t="s">
        <v>83</v>
      </c>
      <c r="K21" s="32" t="s">
        <v>82</v>
      </c>
      <c r="L21" s="45"/>
      <c r="M21" s="45"/>
      <c r="N21" s="32">
        <v>2020</v>
      </c>
      <c r="O21" s="32" t="s">
        <v>81</v>
      </c>
      <c r="P21" s="32">
        <v>6</v>
      </c>
      <c r="Q21" s="48" t="s">
        <v>120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</row>
    <row r="22" spans="1:57" ht="15" x14ac:dyDescent="0.25">
      <c r="A22" s="32">
        <v>104</v>
      </c>
      <c r="B22" s="32" t="s">
        <v>90</v>
      </c>
      <c r="C22" s="32">
        <v>2066866</v>
      </c>
      <c r="D22" s="32" t="s">
        <v>89</v>
      </c>
      <c r="E22" s="32" t="s">
        <v>40</v>
      </c>
      <c r="F22" s="32" t="s">
        <v>84</v>
      </c>
      <c r="G22" s="32" t="s">
        <v>85</v>
      </c>
      <c r="H22" s="32" t="s">
        <v>88</v>
      </c>
      <c r="I22" s="32">
        <v>42.98</v>
      </c>
      <c r="J22" s="32" t="s">
        <v>83</v>
      </c>
      <c r="K22" s="32" t="s">
        <v>82</v>
      </c>
      <c r="L22" s="45"/>
      <c r="M22" s="45"/>
      <c r="N22" s="32">
        <v>2020</v>
      </c>
      <c r="O22" s="32" t="s">
        <v>81</v>
      </c>
      <c r="P22" s="32">
        <v>7</v>
      </c>
      <c r="Q22" s="48" t="s">
        <v>121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ht="15" x14ac:dyDescent="0.25">
      <c r="A23" s="32">
        <v>104</v>
      </c>
      <c r="B23" s="32" t="s">
        <v>90</v>
      </c>
      <c r="C23" s="32">
        <v>2066866</v>
      </c>
      <c r="D23" s="32" t="s">
        <v>89</v>
      </c>
      <c r="E23" s="32" t="s">
        <v>40</v>
      </c>
      <c r="F23" s="32" t="s">
        <v>84</v>
      </c>
      <c r="G23" s="32" t="s">
        <v>85</v>
      </c>
      <c r="H23" s="32" t="s">
        <v>88</v>
      </c>
      <c r="I23" s="32">
        <v>42.98</v>
      </c>
      <c r="J23" s="32" t="s">
        <v>83</v>
      </c>
      <c r="K23" s="32" t="s">
        <v>82</v>
      </c>
      <c r="L23" s="45"/>
      <c r="M23" s="45"/>
      <c r="N23" s="32">
        <v>2020</v>
      </c>
      <c r="O23" s="32" t="s">
        <v>81</v>
      </c>
      <c r="P23" s="32">
        <v>8</v>
      </c>
      <c r="Q23" s="48" t="s">
        <v>122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ht="15" x14ac:dyDescent="0.25">
      <c r="A24" s="32">
        <v>104</v>
      </c>
      <c r="B24" s="32" t="s">
        <v>90</v>
      </c>
      <c r="C24" s="32">
        <v>2066866</v>
      </c>
      <c r="D24" s="32" t="s">
        <v>89</v>
      </c>
      <c r="E24" s="32" t="s">
        <v>40</v>
      </c>
      <c r="F24" s="32" t="s">
        <v>84</v>
      </c>
      <c r="G24" s="32" t="s">
        <v>85</v>
      </c>
      <c r="H24" s="32" t="s">
        <v>88</v>
      </c>
      <c r="I24" s="32">
        <v>42.98</v>
      </c>
      <c r="J24" s="32" t="s">
        <v>83</v>
      </c>
      <c r="K24" s="32" t="s">
        <v>82</v>
      </c>
      <c r="L24" s="45"/>
      <c r="M24" s="45"/>
      <c r="N24" s="32">
        <v>2020</v>
      </c>
      <c r="O24" s="32" t="s">
        <v>81</v>
      </c>
      <c r="P24" s="32">
        <v>9</v>
      </c>
      <c r="Q24" s="48" t="s">
        <v>123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</row>
  </sheetData>
  <mergeCells count="4">
    <mergeCell ref="A1:D1"/>
    <mergeCell ref="A2:B2"/>
    <mergeCell ref="A3:B3"/>
    <mergeCell ref="A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zoomScale="70" zoomScaleNormal="70" workbookViewId="0">
      <pane xSplit="3" topLeftCell="D1" activePane="topRight" state="frozen"/>
      <selection pane="topRight" activeCell="L7" sqref="L7"/>
    </sheetView>
  </sheetViews>
  <sheetFormatPr defaultRowHeight="12.75" x14ac:dyDescent="0.2"/>
  <cols>
    <col min="1" max="1" width="23.28515625" customWidth="1"/>
    <col min="2" max="2" width="32" customWidth="1"/>
    <col min="3" max="3" width="20.85546875" customWidth="1"/>
    <col min="4" max="4" width="17.85546875" bestFit="1" customWidth="1"/>
    <col min="5" max="6" width="15.42578125" bestFit="1" customWidth="1"/>
    <col min="7" max="9" width="14.42578125" bestFit="1" customWidth="1"/>
    <col min="10" max="10" width="14.7109375" bestFit="1" customWidth="1"/>
    <col min="11" max="11" width="14.42578125" bestFit="1" customWidth="1"/>
    <col min="12" max="12" width="15.140625" bestFit="1" customWidth="1"/>
    <col min="13" max="13" width="14.42578125" bestFit="1" customWidth="1"/>
    <col min="14" max="14" width="20.85546875" bestFit="1" customWidth="1"/>
    <col min="15" max="15" width="20.7109375" bestFit="1" customWidth="1"/>
    <col min="16" max="16" width="14.42578125" bestFit="1" customWidth="1"/>
    <col min="17" max="17" width="17.7109375" customWidth="1"/>
    <col min="18" max="18" width="14.42578125" bestFit="1" customWidth="1"/>
    <col min="19" max="19" width="10.7109375" customWidth="1"/>
    <col min="20" max="20" width="14.28515625" customWidth="1"/>
    <col min="21" max="21" width="13.7109375" customWidth="1"/>
    <col min="22" max="22" width="13.85546875" customWidth="1"/>
    <col min="23" max="23" width="15.85546875" customWidth="1"/>
    <col min="26" max="26" width="13" customWidth="1"/>
    <col min="27" max="27" width="13.7109375" customWidth="1"/>
    <col min="28" max="28" width="13.28515625" customWidth="1"/>
    <col min="29" max="29" width="11.7109375" customWidth="1"/>
  </cols>
  <sheetData>
    <row r="1" spans="1:34" s="1" customFormat="1" ht="69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s="12" customFormat="1" ht="24" customHeight="1" x14ac:dyDescent="0.2">
      <c r="A2" s="5">
        <v>5400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/>
      <c r="R2" s="6">
        <f t="shared" ref="R2" si="0">DATE(MID(N2,7,4),LEFT(N2,2),MID(N2,4,2))</f>
        <v>43844</v>
      </c>
      <c r="S2" s="7" t="str">
        <f t="shared" ref="S2" si="1">MID(N2,12,5)</f>
        <v>16:55</v>
      </c>
      <c r="T2" s="6">
        <f t="shared" ref="T2" si="2">DATE(MID(O2,7,4),LEFT(O2,2),MID(O2,4,2))</f>
        <v>43971</v>
      </c>
      <c r="U2" s="7" t="str">
        <f t="shared" ref="U2" si="3">MID(O2,12,5)</f>
        <v>11:44</v>
      </c>
      <c r="V2" s="8" t="str">
        <f t="shared" ref="V2" si="4">CONCATENATE(TEXT(R2,"yyyy/mm/dd")," ",TEXT(S2,"hh:mm"))</f>
        <v>2020/01/14 16:55</v>
      </c>
      <c r="W2" s="8" t="str">
        <f t="shared" ref="W2" si="5">CONCATENATE(TEXT(T2,"yyyy/mm/dd")," ",TEXT(U2,"hh:mm"))</f>
        <v>2020/05/20 11:44</v>
      </c>
      <c r="X2" s="9">
        <f t="shared" ref="X2" si="6">(W2-V2)/24</f>
        <v>5.2826678240741485</v>
      </c>
      <c r="Y2" s="8">
        <f t="shared" ref="Y2" si="7">T2-R2</f>
        <v>127</v>
      </c>
      <c r="Z2" s="10">
        <f>$T$4</f>
        <v>113.82777777777665</v>
      </c>
      <c r="AA2" s="10">
        <f>$T$10</f>
        <v>12.95625000000291</v>
      </c>
      <c r="AB2" s="10">
        <f>SUM(AC2:AH2)</f>
        <v>12.95625000000291</v>
      </c>
      <c r="AC2" s="11">
        <f>$C$16</f>
        <v>1.7486111111138598</v>
      </c>
      <c r="AD2" s="10">
        <f>$C$22</f>
        <v>3.7562499999985448</v>
      </c>
      <c r="AE2" s="10">
        <f>$C$34</f>
        <v>4.4402777777722804</v>
      </c>
      <c r="AF2" s="10">
        <f>$C$38</f>
        <v>1.6965277777708252</v>
      </c>
      <c r="AG2" s="10">
        <f>$C$45</f>
        <v>6.8749999998544808E-2</v>
      </c>
      <c r="AH2" s="10">
        <f>$C$47</f>
        <v>1.2458333333488554</v>
      </c>
    </row>
    <row r="3" spans="1:34" x14ac:dyDescent="0.2"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34" x14ac:dyDescent="0.2">
      <c r="E4" s="13">
        <f>E7-D8</f>
        <v>0.24375000000145519</v>
      </c>
      <c r="F4" s="13">
        <f t="shared" ref="F4:N4" si="8">F7-E8</f>
        <v>18.294444444443798</v>
      </c>
      <c r="G4" s="13">
        <f t="shared" si="8"/>
        <v>86.739583333328483</v>
      </c>
      <c r="H4" s="13">
        <f t="shared" si="8"/>
        <v>6.9284722222218988</v>
      </c>
      <c r="I4" s="13">
        <f t="shared" si="8"/>
        <v>1.1777777777751908</v>
      </c>
      <c r="J4" s="13">
        <f t="shared" si="8"/>
        <v>0.18541666666715173</v>
      </c>
      <c r="K4" s="13">
        <f t="shared" si="8"/>
        <v>6.944444467080757E-4</v>
      </c>
      <c r="L4" s="13">
        <f t="shared" si="8"/>
        <v>3.6111111112404615E-2</v>
      </c>
      <c r="M4" s="13">
        <f t="shared" si="8"/>
        <v>2.9861111113859806E-2</v>
      </c>
      <c r="N4" s="13">
        <f t="shared" si="8"/>
        <v>0.19166666666569654</v>
      </c>
      <c r="O4" s="13"/>
      <c r="P4" s="13">
        <f>P7-O8</f>
        <v>0</v>
      </c>
      <c r="Q4" s="13">
        <f>Q7-P8</f>
        <v>0</v>
      </c>
      <c r="R4" s="13">
        <f>R7-Q8</f>
        <v>0</v>
      </c>
      <c r="T4" s="14">
        <f>SUM(D4:R4)</f>
        <v>113.82777777777665</v>
      </c>
      <c r="U4" s="15" t="s">
        <v>25</v>
      </c>
    </row>
    <row r="5" spans="1:34" x14ac:dyDescent="0.2"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34" x14ac:dyDescent="0.2"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3">
        <v>6</v>
      </c>
      <c r="J6" s="13">
        <v>7</v>
      </c>
      <c r="K6" s="13">
        <v>8</v>
      </c>
      <c r="L6" s="13">
        <v>9</v>
      </c>
      <c r="M6" s="13">
        <v>10</v>
      </c>
      <c r="N6" s="13">
        <v>11</v>
      </c>
      <c r="O6" s="13">
        <v>12</v>
      </c>
      <c r="P6" s="13">
        <v>13</v>
      </c>
      <c r="Q6" s="13">
        <v>14</v>
      </c>
      <c r="R6" s="13">
        <v>15</v>
      </c>
      <c r="Y6">
        <f>T4+T10</f>
        <v>126.78402777777956</v>
      </c>
    </row>
    <row r="7" spans="1:34" x14ac:dyDescent="0.2">
      <c r="A7" t="s">
        <v>49</v>
      </c>
      <c r="D7" s="16">
        <v>43844.704861111109</v>
      </c>
      <c r="E7" s="16">
        <v>43847.620138888888</v>
      </c>
      <c r="F7" s="16">
        <v>43868.710416666669</v>
      </c>
      <c r="G7" s="16">
        <v>43955.508333333331</v>
      </c>
      <c r="H7" s="16">
        <v>43962.656944444447</v>
      </c>
      <c r="I7" s="16">
        <v>43964.650694444441</v>
      </c>
      <c r="J7" s="16">
        <v>43965.613194444442</v>
      </c>
      <c r="K7" s="16">
        <v>43966.529861111114</v>
      </c>
      <c r="L7" s="16">
        <v>43969.459722222222</v>
      </c>
      <c r="M7" s="16">
        <v>43969.757638888892</v>
      </c>
      <c r="N7" s="16">
        <v>43970.616666666669</v>
      </c>
      <c r="O7" s="16"/>
      <c r="P7" s="16"/>
      <c r="Q7" s="16"/>
      <c r="R7" s="16"/>
    </row>
    <row r="8" spans="1:34" x14ac:dyDescent="0.2">
      <c r="A8" t="s">
        <v>50</v>
      </c>
      <c r="D8" s="17">
        <v>43847.376388888886</v>
      </c>
      <c r="E8" s="16">
        <v>43850.415972222225</v>
      </c>
      <c r="F8" s="16">
        <v>43868.768750000003</v>
      </c>
      <c r="G8" s="16">
        <v>43955.728472222225</v>
      </c>
      <c r="H8" s="16">
        <v>43963.472916666666</v>
      </c>
      <c r="I8" s="16">
        <v>43965.427777777775</v>
      </c>
      <c r="J8" s="16">
        <v>43966.529166666667</v>
      </c>
      <c r="K8" s="16">
        <v>43969.423611111109</v>
      </c>
      <c r="L8" s="16">
        <v>43969.727777777778</v>
      </c>
      <c r="M8" s="16">
        <v>43970.425000000003</v>
      </c>
      <c r="N8" s="18">
        <v>43971.488888888889</v>
      </c>
      <c r="O8" s="16"/>
      <c r="P8" s="16"/>
      <c r="Q8" s="16"/>
      <c r="R8" s="16"/>
    </row>
    <row r="10" spans="1:34" x14ac:dyDescent="0.2">
      <c r="D10">
        <f>D8-D7</f>
        <v>2.671527777776646</v>
      </c>
      <c r="E10">
        <f t="shared" ref="E10:Q10" si="9">E8-E7</f>
        <v>2.7958333333372138</v>
      </c>
      <c r="F10">
        <f t="shared" si="9"/>
        <v>5.8333333334303461E-2</v>
      </c>
      <c r="G10">
        <f t="shared" si="9"/>
        <v>0.22013888889341615</v>
      </c>
      <c r="H10">
        <f t="shared" si="9"/>
        <v>0.81597222221898846</v>
      </c>
      <c r="I10">
        <f t="shared" si="9"/>
        <v>0.77708333333430346</v>
      </c>
      <c r="J10">
        <f t="shared" si="9"/>
        <v>0.91597222222480923</v>
      </c>
      <c r="K10">
        <f t="shared" si="9"/>
        <v>2.8937499999956344</v>
      </c>
      <c r="L10">
        <f t="shared" si="9"/>
        <v>0.26805555555620231</v>
      </c>
      <c r="M10">
        <f t="shared" si="9"/>
        <v>0.66736111111094942</v>
      </c>
      <c r="N10">
        <f t="shared" si="9"/>
        <v>0.87222222222044365</v>
      </c>
      <c r="O10">
        <f t="shared" si="9"/>
        <v>0</v>
      </c>
      <c r="P10">
        <f t="shared" si="9"/>
        <v>0</v>
      </c>
      <c r="Q10">
        <f t="shared" si="9"/>
        <v>0</v>
      </c>
      <c r="T10" s="14">
        <f>SUM(D10:R10)</f>
        <v>12.95625000000291</v>
      </c>
      <c r="U10" s="15" t="s">
        <v>51</v>
      </c>
    </row>
    <row r="11" spans="1:34" x14ac:dyDescent="0.2">
      <c r="B11" s="13" t="s">
        <v>52</v>
      </c>
      <c r="C11" t="s">
        <v>53</v>
      </c>
    </row>
    <row r="12" spans="1:34" ht="15.75" x14ac:dyDescent="0.2">
      <c r="C12" s="19">
        <f>SUM(C16,C22,C34,C38,C45,C47)</f>
        <v>12.95625000000291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4" x14ac:dyDescent="0.2">
      <c r="A13" t="s">
        <v>28</v>
      </c>
      <c r="B13" t="s">
        <v>54</v>
      </c>
      <c r="D13" s="18">
        <v>43846.452777777777</v>
      </c>
      <c r="E13" s="16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34" x14ac:dyDescent="0.2">
      <c r="B14" t="s">
        <v>55</v>
      </c>
      <c r="D14" s="18">
        <v>43846.452777777777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34" x14ac:dyDescent="0.2">
      <c r="B15" t="s">
        <v>56</v>
      </c>
      <c r="D15" s="18">
        <v>43846.453472222223</v>
      </c>
      <c r="E15" s="16"/>
      <c r="F15" s="16"/>
      <c r="G15" s="16"/>
      <c r="H15" s="16"/>
      <c r="I15" s="16"/>
      <c r="J15" s="20"/>
      <c r="K15" s="20"/>
      <c r="L15" s="20"/>
      <c r="M15" s="20"/>
      <c r="N15" s="20"/>
      <c r="O15" s="20"/>
      <c r="P15" s="20"/>
      <c r="Q15" s="20"/>
    </row>
    <row r="16" spans="1:34" x14ac:dyDescent="0.2">
      <c r="B16" s="21" t="s">
        <v>57</v>
      </c>
      <c r="C16" s="22">
        <f>SUM(D16:R16)</f>
        <v>1.7486111111138598</v>
      </c>
      <c r="D16" s="23">
        <f>D15-D7</f>
        <v>1.7486111111138598</v>
      </c>
      <c r="E16" s="23"/>
      <c r="F16" s="23"/>
      <c r="G16" s="23"/>
      <c r="H16" s="23"/>
      <c r="I16" s="23"/>
      <c r="J16" s="20"/>
      <c r="K16" s="20"/>
      <c r="L16" s="20"/>
      <c r="M16" s="20"/>
      <c r="N16" s="20"/>
      <c r="O16" s="20"/>
      <c r="P16" s="20"/>
      <c r="Q16" s="20"/>
    </row>
    <row r="17" spans="1:1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">
      <c r="A18" t="s">
        <v>29</v>
      </c>
      <c r="B18" t="s">
        <v>58</v>
      </c>
      <c r="D18" s="18">
        <v>43846.48333333333</v>
      </c>
      <c r="E18" s="16"/>
      <c r="F18" s="16"/>
      <c r="G18" s="16"/>
      <c r="H18" s="16"/>
      <c r="I18" s="16"/>
      <c r="J18" s="16"/>
      <c r="K18" s="16"/>
      <c r="L18" s="16"/>
      <c r="M18" s="20"/>
      <c r="N18" s="16"/>
      <c r="O18" s="16"/>
      <c r="P18" s="16"/>
      <c r="Q18" s="20"/>
    </row>
    <row r="19" spans="1:17" x14ac:dyDescent="0.2">
      <c r="B19" t="s">
        <v>59</v>
      </c>
      <c r="D19" s="16">
        <v>43846.48333333333</v>
      </c>
      <c r="E19" s="16">
        <v>43850.384027777778</v>
      </c>
      <c r="F19" s="16"/>
      <c r="G19" s="16"/>
      <c r="H19" s="16">
        <v>43963.377083333333</v>
      </c>
      <c r="I19" s="18">
        <v>43964.676388888889</v>
      </c>
      <c r="J19" s="16"/>
      <c r="K19" s="16"/>
      <c r="L19" s="16"/>
      <c r="M19" s="20"/>
      <c r="N19" s="16"/>
      <c r="O19" s="16"/>
      <c r="P19" s="16"/>
      <c r="Q19" s="20"/>
    </row>
    <row r="20" spans="1:17" x14ac:dyDescent="0.2">
      <c r="B20" t="s">
        <v>60</v>
      </c>
      <c r="D20" s="16">
        <v>43846.48333333333</v>
      </c>
      <c r="E20" s="16">
        <v>43850.384722222225</v>
      </c>
      <c r="F20" s="16">
        <v>43868.711805555555</v>
      </c>
      <c r="G20" s="16">
        <v>43955.722916666666</v>
      </c>
      <c r="H20" s="16">
        <v>43963.377083333333</v>
      </c>
      <c r="I20" s="18">
        <v>43964.676388888889</v>
      </c>
      <c r="J20" s="16"/>
      <c r="K20" s="16"/>
      <c r="L20" s="16"/>
      <c r="M20" s="16"/>
      <c r="N20" s="16"/>
      <c r="O20" s="16"/>
      <c r="P20" s="16"/>
      <c r="Q20" s="20"/>
    </row>
    <row r="21" spans="1:17" x14ac:dyDescent="0.2">
      <c r="B21" t="s">
        <v>61</v>
      </c>
      <c r="D21" s="18">
        <v>43846.48333333333</v>
      </c>
      <c r="E21" s="16"/>
      <c r="F21" s="16"/>
      <c r="G21" s="16"/>
      <c r="H21" s="16"/>
      <c r="I21" s="16"/>
      <c r="J21" s="20"/>
      <c r="K21" s="16"/>
      <c r="L21" s="16"/>
      <c r="M21" s="16"/>
      <c r="N21" s="16"/>
      <c r="O21" s="20"/>
      <c r="P21" s="20"/>
      <c r="Q21" s="20"/>
    </row>
    <row r="22" spans="1:17" x14ac:dyDescent="0.2">
      <c r="B22" s="21" t="s">
        <v>57</v>
      </c>
      <c r="C22" s="22">
        <f>SUM(D22:R22)</f>
        <v>3.7562499999985448</v>
      </c>
      <c r="D22" s="23">
        <f>D19-D15</f>
        <v>2.9861111106583849E-2</v>
      </c>
      <c r="E22" s="23">
        <f>E20-E7</f>
        <v>2.7645833333372138</v>
      </c>
      <c r="F22" s="23">
        <f>F20-F7</f>
        <v>1.3888888861401938E-3</v>
      </c>
      <c r="G22" s="23">
        <f>G20-G7</f>
        <v>0.21458333333430346</v>
      </c>
      <c r="H22" s="23">
        <f>H20-H7</f>
        <v>0.72013888888614019</v>
      </c>
      <c r="I22" s="23">
        <f>I20-I7</f>
        <v>2.5694444448163267E-2</v>
      </c>
      <c r="J22" s="23"/>
      <c r="K22" s="23"/>
      <c r="L22" s="23"/>
      <c r="M22" s="23"/>
      <c r="N22" s="23"/>
      <c r="O22" s="23"/>
      <c r="P22" s="23"/>
      <c r="Q22" s="20"/>
    </row>
    <row r="23" spans="1:17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">
      <c r="A25" t="s">
        <v>62</v>
      </c>
      <c r="B25" t="s">
        <v>63</v>
      </c>
      <c r="D25" s="20"/>
      <c r="E25" s="20"/>
      <c r="F25" s="20"/>
      <c r="G25" s="20"/>
      <c r="H25" s="20"/>
      <c r="I25" s="18">
        <v>43965.375694444447</v>
      </c>
      <c r="J25" s="16"/>
      <c r="K25" s="20"/>
      <c r="L25" s="20"/>
      <c r="M25" s="20"/>
      <c r="N25" s="20"/>
      <c r="O25" s="20"/>
      <c r="P25" s="16"/>
      <c r="Q25" s="20"/>
    </row>
    <row r="26" spans="1:17" x14ac:dyDescent="0.2">
      <c r="B26" t="s">
        <v>64</v>
      </c>
      <c r="D26" s="20"/>
      <c r="E26" s="20"/>
      <c r="F26" s="20"/>
      <c r="G26" s="20"/>
      <c r="H26" s="20"/>
      <c r="I26" s="16">
        <v>43964.695138888892</v>
      </c>
      <c r="J26" s="18">
        <v>43966.418055555558</v>
      </c>
      <c r="K26" s="16"/>
      <c r="L26" s="20"/>
      <c r="M26" s="20"/>
      <c r="N26" s="20"/>
      <c r="O26" s="20"/>
      <c r="P26" s="16"/>
      <c r="Q26" s="16"/>
    </row>
    <row r="27" spans="1:17" x14ac:dyDescent="0.2">
      <c r="B27" t="s">
        <v>65</v>
      </c>
      <c r="D27" s="20"/>
      <c r="E27" s="20"/>
      <c r="F27" s="20"/>
      <c r="G27" s="20"/>
      <c r="H27" s="20"/>
      <c r="I27" s="16">
        <v>43964.696527777778</v>
      </c>
      <c r="J27" s="18">
        <v>43966.418749999997</v>
      </c>
      <c r="K27" s="20"/>
      <c r="L27" s="20"/>
      <c r="M27" s="20"/>
      <c r="N27" s="20"/>
      <c r="O27" s="20"/>
      <c r="P27" s="16"/>
      <c r="Q27" s="20"/>
    </row>
    <row r="28" spans="1:17" x14ac:dyDescent="0.2">
      <c r="B28" t="s">
        <v>66</v>
      </c>
      <c r="D28" s="20"/>
      <c r="E28" s="20"/>
      <c r="F28" s="20"/>
      <c r="G28" s="20"/>
      <c r="H28" s="20"/>
      <c r="I28" s="16">
        <v>43964.697222222225</v>
      </c>
      <c r="J28" s="16">
        <v>43966.419444444444</v>
      </c>
      <c r="K28" s="18">
        <v>43969.387499999997</v>
      </c>
      <c r="L28" s="16"/>
      <c r="M28" s="20"/>
      <c r="N28" s="20"/>
      <c r="O28" s="20"/>
      <c r="P28" s="16"/>
      <c r="Q28" s="20"/>
    </row>
    <row r="29" spans="1:17" x14ac:dyDescent="0.2">
      <c r="B29" t="s">
        <v>67</v>
      </c>
      <c r="D29" s="20"/>
      <c r="E29" s="20"/>
      <c r="F29" s="20"/>
      <c r="G29" s="20"/>
      <c r="H29" s="20"/>
      <c r="I29" s="18">
        <v>43964.697916666664</v>
      </c>
      <c r="J29" s="16"/>
      <c r="K29" s="20"/>
      <c r="L29" s="20"/>
      <c r="M29" s="20"/>
      <c r="N29" s="20"/>
      <c r="O29" s="20"/>
      <c r="P29" s="16"/>
      <c r="Q29" s="20"/>
    </row>
    <row r="30" spans="1:17" x14ac:dyDescent="0.2">
      <c r="B30" t="s">
        <v>68</v>
      </c>
      <c r="D30" s="20"/>
      <c r="E30" s="20"/>
      <c r="F30" s="20"/>
      <c r="G30" s="20"/>
      <c r="H30" s="20"/>
      <c r="I30" s="16">
        <v>43965.411111111112</v>
      </c>
      <c r="J30" s="16">
        <v>43966.457638888889</v>
      </c>
      <c r="K30" s="18">
        <v>43966.651388888888</v>
      </c>
      <c r="L30" s="16"/>
      <c r="M30" s="16"/>
      <c r="N30" s="20"/>
      <c r="O30" s="20"/>
      <c r="P30" s="16"/>
      <c r="Q30" s="20"/>
    </row>
    <row r="31" spans="1:17" x14ac:dyDescent="0.2">
      <c r="B31" t="s">
        <v>69</v>
      </c>
      <c r="D31" s="20"/>
      <c r="E31" s="20"/>
      <c r="F31" s="20"/>
      <c r="G31" s="20"/>
      <c r="H31" s="20"/>
      <c r="I31" s="16">
        <v>43965.410416666666</v>
      </c>
      <c r="J31" s="18">
        <v>43966.461111111108</v>
      </c>
      <c r="K31" s="20"/>
      <c r="L31" s="20"/>
      <c r="M31" s="20"/>
      <c r="N31" s="20"/>
      <c r="O31" s="20"/>
      <c r="P31" s="16"/>
      <c r="Q31" s="20"/>
    </row>
    <row r="32" spans="1:17" x14ac:dyDescent="0.2">
      <c r="B32" t="s">
        <v>70</v>
      </c>
      <c r="D32" s="20"/>
      <c r="E32" s="20"/>
      <c r="F32" s="20"/>
      <c r="G32" s="20"/>
      <c r="H32" s="20"/>
      <c r="I32" s="18">
        <v>43965.382638888892</v>
      </c>
      <c r="J32" s="16"/>
      <c r="K32" s="16"/>
      <c r="L32" s="16"/>
      <c r="M32" s="16"/>
      <c r="N32" s="20"/>
      <c r="O32" s="20"/>
      <c r="P32" s="16"/>
      <c r="Q32" s="20"/>
    </row>
    <row r="33" spans="1:18" x14ac:dyDescent="0.2">
      <c r="B33" t="s">
        <v>71</v>
      </c>
      <c r="D33" s="20"/>
      <c r="E33" s="20"/>
      <c r="F33" s="20"/>
      <c r="G33" s="20"/>
      <c r="H33" s="20"/>
      <c r="I33" s="16"/>
      <c r="J33" s="16"/>
      <c r="K33" s="16"/>
      <c r="L33" s="16"/>
      <c r="M33" s="16"/>
      <c r="N33" s="20"/>
      <c r="O33" s="20"/>
      <c r="P33" s="16"/>
      <c r="Q33" s="20"/>
    </row>
    <row r="34" spans="1:18" x14ac:dyDescent="0.2">
      <c r="B34" s="21" t="s">
        <v>57</v>
      </c>
      <c r="C34" s="22">
        <f>SUM(D34:R34)</f>
        <v>4.4402777777722804</v>
      </c>
      <c r="D34" s="20"/>
      <c r="E34" s="20"/>
      <c r="F34" s="20"/>
      <c r="G34" s="20"/>
      <c r="H34" s="20"/>
      <c r="I34" s="23">
        <f>I30-I19</f>
        <v>0.73472222222335404</v>
      </c>
      <c r="J34" s="23">
        <f>J31-J7</f>
        <v>0.84791666666569654</v>
      </c>
      <c r="K34" s="23">
        <f>K28-K7</f>
        <v>2.8576388888832298</v>
      </c>
      <c r="L34" s="24"/>
      <c r="M34" s="25"/>
      <c r="N34" s="20"/>
      <c r="O34" s="20"/>
      <c r="P34" s="21"/>
      <c r="Q34" s="21"/>
    </row>
    <row r="35" spans="1:18" x14ac:dyDescent="0.2"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8" x14ac:dyDescent="0.2">
      <c r="A36" t="s">
        <v>72</v>
      </c>
      <c r="B36" t="s">
        <v>73</v>
      </c>
      <c r="D36" s="20"/>
      <c r="E36" s="20"/>
      <c r="F36" s="20"/>
      <c r="G36" s="20"/>
      <c r="H36" s="20"/>
      <c r="I36" s="20"/>
      <c r="J36" s="20"/>
      <c r="K36" s="16">
        <v>43969.419444444444</v>
      </c>
      <c r="L36" s="18">
        <v>43969.703472222223</v>
      </c>
      <c r="M36" s="20"/>
      <c r="N36" s="20"/>
      <c r="O36" s="20"/>
      <c r="P36" s="16"/>
      <c r="Q36" s="16"/>
      <c r="R36" s="20"/>
    </row>
    <row r="37" spans="1:18" x14ac:dyDescent="0.2">
      <c r="B37" t="s">
        <v>74</v>
      </c>
      <c r="D37" s="20"/>
      <c r="E37" s="20"/>
      <c r="F37" s="20"/>
      <c r="G37" s="20"/>
      <c r="H37" s="20"/>
      <c r="I37" s="20"/>
      <c r="J37" s="20"/>
      <c r="K37" s="26">
        <v>43969.421527777777</v>
      </c>
      <c r="L37" s="26">
        <v>43969.704861111109</v>
      </c>
      <c r="M37" s="16">
        <v>43970.401388888888</v>
      </c>
      <c r="N37" s="18">
        <v>43971.390277777777</v>
      </c>
      <c r="O37" s="20"/>
      <c r="P37" s="16"/>
      <c r="Q37" s="16"/>
      <c r="R37" s="20"/>
    </row>
    <row r="38" spans="1:18" x14ac:dyDescent="0.2">
      <c r="B38" s="21" t="s">
        <v>57</v>
      </c>
      <c r="C38" s="22">
        <f>SUM(D38:R38)</f>
        <v>1.6965277777708252</v>
      </c>
      <c r="D38" s="20"/>
      <c r="E38" s="20"/>
      <c r="F38" s="20"/>
      <c r="G38" s="20"/>
      <c r="H38" s="20"/>
      <c r="I38" s="20"/>
      <c r="J38" s="20"/>
      <c r="K38" s="21">
        <f>K37-K28</f>
        <v>3.4027777779556345E-2</v>
      </c>
      <c r="L38" s="21">
        <f>L37-L7</f>
        <v>0.24513888888759539</v>
      </c>
      <c r="M38" s="21">
        <f>M37-M7</f>
        <v>0.64374999999563443</v>
      </c>
      <c r="N38" s="21">
        <f>N37-N7</f>
        <v>0.77361111110803904</v>
      </c>
      <c r="O38" s="20"/>
      <c r="P38" s="27"/>
      <c r="Q38" s="21"/>
      <c r="R38" s="21"/>
    </row>
    <row r="39" spans="1:18" x14ac:dyDescent="0.2"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8" x14ac:dyDescent="0.2">
      <c r="A40" t="s">
        <v>75</v>
      </c>
      <c r="B40" t="s">
        <v>76</v>
      </c>
      <c r="D40" s="20"/>
      <c r="E40" s="20"/>
      <c r="F40" s="20"/>
      <c r="G40" s="20"/>
      <c r="H40" s="20"/>
      <c r="I40" s="20"/>
      <c r="J40" s="20"/>
      <c r="K40" s="20"/>
      <c r="L40" s="20"/>
      <c r="M40" s="16"/>
      <c r="N40" s="16">
        <v>43971.459027777775</v>
      </c>
      <c r="O40" s="20"/>
      <c r="P40" s="16"/>
      <c r="Q40" s="16"/>
      <c r="R40" s="16"/>
    </row>
    <row r="41" spans="1:18" x14ac:dyDescent="0.2">
      <c r="B41" t="s">
        <v>77</v>
      </c>
      <c r="D41" s="20"/>
      <c r="E41" s="20"/>
      <c r="F41" s="20"/>
      <c r="G41" s="20"/>
      <c r="H41" s="20"/>
      <c r="I41" s="20"/>
      <c r="J41" s="20"/>
      <c r="K41" s="20"/>
      <c r="L41" s="20"/>
      <c r="M41" s="16"/>
      <c r="N41" s="16">
        <v>43971.459027777775</v>
      </c>
      <c r="O41" s="20"/>
      <c r="P41" s="16"/>
      <c r="Q41" s="20"/>
      <c r="R41" s="16"/>
    </row>
    <row r="42" spans="1:18" x14ac:dyDescent="0.2">
      <c r="B42" t="s">
        <v>78</v>
      </c>
      <c r="D42" s="20"/>
      <c r="E42" s="20"/>
      <c r="F42" s="20"/>
      <c r="G42" s="20"/>
      <c r="H42" s="20"/>
      <c r="I42" s="20"/>
      <c r="J42" s="20"/>
      <c r="K42" s="20"/>
      <c r="L42" s="20"/>
      <c r="M42" s="16"/>
      <c r="N42" s="16">
        <v>43971.459027777775</v>
      </c>
      <c r="O42" s="20"/>
      <c r="P42" s="16"/>
      <c r="Q42" s="16"/>
      <c r="R42" s="16"/>
    </row>
    <row r="43" spans="1:18" x14ac:dyDescent="0.2">
      <c r="B43" t="s">
        <v>79</v>
      </c>
      <c r="D43" s="20"/>
      <c r="E43" s="20"/>
      <c r="F43" s="20"/>
      <c r="G43" s="20"/>
      <c r="H43" s="20"/>
      <c r="I43" s="20"/>
      <c r="J43" s="20"/>
      <c r="K43" s="20"/>
      <c r="L43" s="20"/>
      <c r="M43" s="16"/>
      <c r="N43" s="16">
        <v>43971.459027777775</v>
      </c>
      <c r="O43" s="20"/>
      <c r="P43" s="16"/>
      <c r="Q43" s="20"/>
      <c r="R43" s="16"/>
    </row>
    <row r="44" spans="1:18" x14ac:dyDescent="0.2">
      <c r="B44" t="s">
        <v>80</v>
      </c>
      <c r="D44" s="20"/>
      <c r="E44" s="20"/>
      <c r="F44" s="20"/>
      <c r="G44" s="20"/>
      <c r="H44" s="20"/>
      <c r="I44" s="20"/>
      <c r="J44" s="20"/>
      <c r="K44" s="20"/>
      <c r="L44" s="20"/>
      <c r="M44" s="16"/>
      <c r="N44" s="16">
        <v>43971.458333333336</v>
      </c>
      <c r="O44" s="20"/>
      <c r="P44" s="16"/>
      <c r="Q44" s="16"/>
      <c r="R44" s="16"/>
    </row>
    <row r="45" spans="1:18" x14ac:dyDescent="0.2">
      <c r="B45" s="21" t="s">
        <v>57</v>
      </c>
      <c r="C45" s="22">
        <f>SUM(D45:R45)</f>
        <v>6.8749999998544808E-2</v>
      </c>
      <c r="D45" s="20"/>
      <c r="E45" s="20"/>
      <c r="F45" s="20"/>
      <c r="G45" s="20"/>
      <c r="H45" s="20"/>
      <c r="I45" s="20"/>
      <c r="J45" s="20"/>
      <c r="K45" s="20"/>
      <c r="L45" s="20"/>
      <c r="M45" s="24"/>
      <c r="N45" s="21">
        <f>N43-N37</f>
        <v>6.8749999998544808E-2</v>
      </c>
      <c r="O45" s="20"/>
      <c r="P45" s="21"/>
      <c r="Q45" s="21"/>
      <c r="R45" s="21">
        <f>R42-R7</f>
        <v>0</v>
      </c>
    </row>
    <row r="46" spans="1:18" x14ac:dyDescent="0.2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8" x14ac:dyDescent="0.2">
      <c r="A47" t="s">
        <v>33</v>
      </c>
      <c r="C47" s="22">
        <f>SUM(D47:R47)</f>
        <v>1.2458333333488554</v>
      </c>
      <c r="D47" s="28">
        <f>D8-D19</f>
        <v>0.89305555555620231</v>
      </c>
      <c r="E47" s="28">
        <f>E8-E20</f>
        <v>3.125E-2</v>
      </c>
      <c r="F47" s="28">
        <f>F8-F20</f>
        <v>5.6944444448163267E-2</v>
      </c>
      <c r="G47" s="28">
        <f>G8-G20</f>
        <v>5.5555555591126904E-3</v>
      </c>
      <c r="H47" s="28">
        <f>H8-H20</f>
        <v>9.5833333332848269E-2</v>
      </c>
      <c r="I47" s="28">
        <f>I8-I30</f>
        <v>1.6666666662786156E-2</v>
      </c>
      <c r="J47" s="28">
        <f>J8-J31</f>
        <v>6.805555555911269E-2</v>
      </c>
      <c r="K47" s="28">
        <f>K8-K37</f>
        <v>2.0833333328482695E-3</v>
      </c>
      <c r="L47" s="28">
        <f>L8-L37</f>
        <v>2.2916666668606922E-2</v>
      </c>
      <c r="M47" s="28">
        <f>M8-M37</f>
        <v>2.3611111115314998E-2</v>
      </c>
      <c r="N47" s="28">
        <f>N8-N43</f>
        <v>2.9861111113859806E-2</v>
      </c>
      <c r="O47">
        <f>O8-O20</f>
        <v>0</v>
      </c>
      <c r="P47">
        <f>P8-P33</f>
        <v>0</v>
      </c>
      <c r="R47">
        <f>R8-R43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Татах толгой</vt:lpstr>
      <vt:lpstr>Report Талстмолор</vt:lpstr>
    </vt:vector>
  </TitlesOfParts>
  <Company>MRPAM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Lkhagvabaatar Mr. Khuzaabayar</dc:creator>
  <cp:lastModifiedBy>Lkhagvabaatar Mr. Khuzaabayar</cp:lastModifiedBy>
  <dcterms:created xsi:type="dcterms:W3CDTF">2020-10-02T09:19:51Z</dcterms:created>
  <dcterms:modified xsi:type="dcterms:W3CDTF">2020-10-02T10:13:17Z</dcterms:modified>
</cp:coreProperties>
</file>